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tables/table4.xml" ContentType="application/vnd.openxmlformats-officedocument.spreadsheetml.table+xml"/>
  <Override PartName="/xl/tables/table16.xml" ContentType="application/vnd.openxmlformats-officedocument.spreadsheetml.table+xml"/>
  <Override PartName="/xl/slicerCaches/slicerCache4.xml" ContentType="application/vnd.ms-excel.slicerCach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2.xml" ContentType="application/vnd.openxmlformats-officedocument.spreadsheetml.table+xml"/>
  <Override PartName="/xl/tables/table14.xml" ContentType="application/vnd.openxmlformats-officedocument.spreadsheetml.table+xml"/>
  <Override PartName="/xl/pivotTables/pivotTable4.xml" ContentType="application/vnd.openxmlformats-officedocument.spreadsheetml.pivotTable+xml"/>
  <Override PartName="/xl/slicerCaches/slicerCache2.xml" ContentType="application/vnd.ms-excel.slicerCache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tables/table12.xml" ContentType="application/vnd.openxmlformats-officedocument.spreadsheetml.table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tables/table21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tables/table10.xml" ContentType="application/vnd.openxmlformats-officedocument.spreadsheetml.table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slicerCaches/slicerCache11.xml" ContentType="application/vnd.ms-excel.slicerCache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slicerCaches/slicerCache9.xml" ContentType="application/vnd.ms-excel.slicerCache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19.xml" ContentType="application/vnd.openxmlformats-officedocument.spreadsheetml.table+xml"/>
  <Override PartName="/xl/slicerCaches/slicerCache7.xml" ContentType="application/vnd.ms-excel.slicerCache+xml"/>
  <Override PartName="/xl/slicerCaches/slicerCache8.xml" ContentType="application/vnd.ms-excel.slicerCache+xml"/>
  <Override PartName="/xl/slicers/slicer3.xml" ContentType="application/vnd.ms-excel.slicer+xml"/>
  <Override PartName="/xl/slicers/slicer4.xml" ContentType="application/vnd.ms-excel.slicer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slicerCaches/slicerCache5.xml" ContentType="application/vnd.ms-excel.slicerCache+xml"/>
  <Override PartName="/xl/slicerCaches/slicerCache6.xml" ContentType="application/vnd.ms-excel.slicerCache+xml"/>
  <Override PartName="/xl/slicers/slicer1.xml" ContentType="application/vnd.ms-excel.slicer+xml"/>
  <Override PartName="/xl/slicers/slicer2.xml" ContentType="application/vnd.ms-excel.slicer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tables/table3.xml" ContentType="application/vnd.openxmlformats-officedocument.spreadsheetml.table+xml"/>
  <Override PartName="/xl/tables/table15.xml" ContentType="application/vnd.openxmlformats-officedocument.spreadsheetml.table+xml"/>
  <Override PartName="/xl/slicerCaches/slicerCache3.xml" ContentType="application/vnd.ms-excel.slicerCache+xml"/>
  <Override PartName="/xl/worksheets/sheet14.xml" ContentType="application/vnd.openxmlformats-officedocument.spreadsheetml.worksheet+xml"/>
  <Override PartName="/xl/tables/table1.xml" ContentType="application/vnd.openxmlformats-officedocument.spreadsheetml.table+xml"/>
  <Override PartName="/xl/tables/table13.xml" ContentType="application/vnd.openxmlformats-officedocument.spreadsheetml.table+xml"/>
  <Override PartName="/xl/pivotTables/pivotTable3.xml" ContentType="application/vnd.openxmlformats-officedocument.spreadsheetml.pivotTable+xml"/>
  <Override PartName="/xl/slicerCaches/slicerCache1.xml" ContentType="application/vnd.ms-excel.slicerCach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tables/table11.xml" ContentType="application/vnd.openxmlformats-officedocument.spreadsheetml.table+xml"/>
  <Override PartName="/xl/tables/table20.xml" ContentType="application/vnd.openxmlformats-officedocument.spreadsheetml.tab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slicerCaches/slicerCache12.xml" ContentType="application/vnd.ms-excel.slicerCache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alcChain.xml" ContentType="application/vnd.openxmlformats-officedocument.spreadsheetml.calcChain+xml"/>
  <Override PartName="/xl/slicerCaches/slicerCache10.xml" ContentType="application/vnd.ms-excel.slicerCach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4905" windowWidth="20730" windowHeight="4950" tabRatio="921" firstSheet="5" activeTab="15"/>
  </bookViews>
  <sheets>
    <sheet name="index" sheetId="22" r:id="rId1"/>
    <sheet name="REG" sheetId="4" state="hidden" r:id="rId2"/>
    <sheet name="START" sheetId="23" state="hidden" r:id="rId3"/>
    <sheet name="DATA" sheetId="18" state="hidden" r:id="rId4"/>
    <sheet name="HLAVNÍ" sheetId="35" r:id="rId5"/>
    <sheet name="B_STAROSTY" sheetId="36" r:id="rId6"/>
    <sheet name="PIVARI" sheetId="37" r:id="rId7"/>
    <sheet name="00-04" sheetId="20" r:id="rId8"/>
    <sheet name="05-07" sheetId="29" r:id="rId9"/>
    <sheet name="08-10" sheetId="30" r:id="rId10"/>
    <sheet name="11-12" sheetId="31" r:id="rId11"/>
    <sheet name="13-14" sheetId="32" r:id="rId12"/>
    <sheet name="15-16" sheetId="33" r:id="rId13"/>
    <sheet name="17-18" sheetId="34" r:id="rId14"/>
    <sheet name="HIST výsl" sheetId="7" r:id="rId15"/>
    <sheet name="HIST časy" sheetId="40" r:id="rId16"/>
    <sheet name="HIST jméno" sheetId="12" r:id="rId17"/>
    <sheet name="záv_kat" sheetId="3" state="hidden" r:id="rId18"/>
    <sheet name="dětské tisk" sheetId="42" r:id="rId19"/>
  </sheets>
  <definedNames>
    <definedName name="datum" localSheetId="8">#REF!</definedName>
    <definedName name="datum" localSheetId="9">#REF!</definedName>
    <definedName name="datum" localSheetId="10">#REF!</definedName>
    <definedName name="datum" localSheetId="11">#REF!</definedName>
    <definedName name="datum" localSheetId="12">#REF!</definedName>
    <definedName name="datum" localSheetId="13">#REF!</definedName>
    <definedName name="datum" localSheetId="5">#REF!</definedName>
    <definedName name="datum" localSheetId="18">#REF!</definedName>
    <definedName name="datum" localSheetId="4">#REF!</definedName>
    <definedName name="datum" localSheetId="0">index!$C$5</definedName>
    <definedName name="datum" localSheetId="6">#REF!</definedName>
    <definedName name="datum">#REF!</definedName>
    <definedName name="_xlnm.Print_Titles" localSheetId="5">B_STAROSTY!$1:$5</definedName>
    <definedName name="_xlnm.Print_Titles" localSheetId="15">'HIST časy'!$2:$4</definedName>
    <definedName name="_xlnm.Print_Titles" localSheetId="14">'HIST výsl'!$2:$4</definedName>
    <definedName name="_xlnm.Print_Titles" localSheetId="4">HLAVNÍ!$1:$5</definedName>
    <definedName name="_xlnm.Print_Titles" localSheetId="6">PIVARI!$1:$5</definedName>
    <definedName name="_xlnm.Print_Area" localSheetId="7">'00-04'!$B:$Q</definedName>
    <definedName name="_xlnm.Print_Area" localSheetId="8">'05-07'!$B:$Q</definedName>
    <definedName name="_xlnm.Print_Area" localSheetId="9">'08-10'!$B:$Q</definedName>
    <definedName name="_xlnm.Print_Area" localSheetId="10">'11-12'!$B:$Q</definedName>
    <definedName name="_xlnm.Print_Area" localSheetId="11">'13-14'!$B:$Q</definedName>
    <definedName name="_xlnm.Print_Area" localSheetId="12">'15-16'!$B:$Q</definedName>
    <definedName name="_xlnm.Print_Area" localSheetId="13">'17-18'!$B:$Q</definedName>
    <definedName name="_xlnm.Print_Area" localSheetId="5">B_STAROSTY!$B:$J</definedName>
    <definedName name="_xlnm.Print_Area" localSheetId="18">'dětské tisk'!$B:$N</definedName>
    <definedName name="_xlnm.Print_Area" localSheetId="15">'HIST časy'!$C:$G</definedName>
    <definedName name="_xlnm.Print_Area" localSheetId="16">'HIST jméno'!$C:$J</definedName>
    <definedName name="_xlnm.Print_Area" localSheetId="14">'HIST výsl'!$C:$K</definedName>
    <definedName name="_xlnm.Print_Area" localSheetId="4">HLAVNÍ!$B:$J</definedName>
    <definedName name="_xlnm.Print_Area" localSheetId="6">PIVARI!$B:$K</definedName>
    <definedName name="_xlnm.Print_Area" localSheetId="1">REG!$C:$K</definedName>
    <definedName name="_xlnm.Print_Area" localSheetId="2">START!$C:$F</definedName>
    <definedName name="Průřez_abc">#N/A</definedName>
    <definedName name="Průřez_kat">#N/A</definedName>
    <definedName name="Průřez_kat1">#N/A</definedName>
    <definedName name="Průřez_kat2">#N/A</definedName>
    <definedName name="Průřez_m_ž">#N/A</definedName>
    <definedName name="Průřez_m_ž1">#N/A</definedName>
    <definedName name="Průřez_m_ž2">#N/A</definedName>
    <definedName name="Průřez_prijmeni_a_jmeno">#N/A</definedName>
    <definedName name="Průřez_rok">#N/A</definedName>
    <definedName name="Průřez_závod">#N/A</definedName>
    <definedName name="Průřez_závod1">#N/A</definedName>
    <definedName name="Průřez_závod2">#N/A</definedName>
    <definedName name="rok" localSheetId="0">index!$G$5</definedName>
  </definedNames>
  <calcPr calcId="145621"/>
  <pivotCaches>
    <pivotCache cacheId="0" r:id="rId20"/>
    <pivotCache cacheId="1" r:id="rId21"/>
  </pivotCaches>
  <extLst>
    <ext xmlns:x14="http://schemas.microsoft.com/office/spreadsheetml/2009/9/main" uri="{BBE1A952-AA13-448e-AADC-164F8A28A991}">
      <x14:slicerCaches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R4" i="18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3"/>
  <c r="R734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R757"/>
  <c r="R758"/>
  <c r="R759"/>
  <c r="R760"/>
  <c r="R761"/>
  <c r="R762"/>
  <c r="R763"/>
  <c r="R764"/>
  <c r="R765"/>
  <c r="R766"/>
  <c r="R767"/>
  <c r="R768"/>
  <c r="R769"/>
  <c r="R770"/>
  <c r="R771"/>
  <c r="R772"/>
  <c r="R773"/>
  <c r="R774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0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R979"/>
  <c r="R980"/>
  <c r="R981"/>
  <c r="R982"/>
  <c r="R983"/>
  <c r="R984"/>
  <c r="R985"/>
  <c r="R986"/>
  <c r="R987"/>
  <c r="R988"/>
  <c r="R989"/>
  <c r="R990"/>
  <c r="R991"/>
  <c r="R992"/>
  <c r="R993"/>
  <c r="R994"/>
  <c r="R995"/>
  <c r="R996"/>
  <c r="R997"/>
  <c r="R998"/>
  <c r="R999"/>
  <c r="R1000"/>
  <c r="R1001"/>
  <c r="R1002"/>
  <c r="R1003"/>
  <c r="R1004"/>
  <c r="R1005"/>
  <c r="R1006"/>
  <c r="R1007"/>
  <c r="R1008"/>
  <c r="R1009"/>
  <c r="R1010"/>
  <c r="R1011"/>
  <c r="R1012"/>
  <c r="R1013"/>
  <c r="R1014"/>
  <c r="R1015"/>
  <c r="R1016"/>
  <c r="R1017"/>
  <c r="R1018"/>
  <c r="R1019"/>
  <c r="R1020"/>
  <c r="R1021"/>
  <c r="R1022"/>
  <c r="R1023"/>
  <c r="R1024"/>
  <c r="R1025"/>
  <c r="R1026"/>
  <c r="R1027"/>
  <c r="R1028"/>
  <c r="R1029"/>
  <c r="R1030"/>
  <c r="R1031"/>
  <c r="R1032"/>
  <c r="R1033"/>
  <c r="R1034"/>
  <c r="R1035"/>
  <c r="R1036"/>
  <c r="R1037"/>
  <c r="R1038"/>
  <c r="R1039"/>
  <c r="R1040"/>
  <c r="R1041"/>
  <c r="R1042"/>
  <c r="R1043"/>
  <c r="R1044"/>
  <c r="R1045"/>
  <c r="R1046"/>
  <c r="R1047"/>
  <c r="R1048"/>
  <c r="R1049"/>
  <c r="R1050"/>
  <c r="R1051"/>
  <c r="R1052"/>
  <c r="R1053"/>
  <c r="R1054"/>
  <c r="R1055"/>
  <c r="R1056"/>
  <c r="R1057"/>
  <c r="R1058"/>
  <c r="R1059"/>
  <c r="R1060"/>
  <c r="R1061"/>
  <c r="R1062"/>
  <c r="R1063"/>
  <c r="R1064"/>
  <c r="R1065"/>
  <c r="R1066"/>
  <c r="R1067"/>
  <c r="R1068"/>
  <c r="R1069"/>
  <c r="R1070"/>
  <c r="R1071"/>
  <c r="R1072"/>
  <c r="R1073"/>
  <c r="R1074"/>
  <c r="R1075"/>
  <c r="R1076"/>
  <c r="R1077"/>
  <c r="R1078"/>
  <c r="R1079"/>
  <c r="R1080"/>
  <c r="R1081"/>
  <c r="R1082"/>
  <c r="R1083"/>
  <c r="R1084"/>
  <c r="R1085"/>
  <c r="R1086"/>
  <c r="R1087"/>
  <c r="R1088"/>
  <c r="R1089"/>
  <c r="R1090"/>
  <c r="R1091"/>
  <c r="R1092"/>
  <c r="R1093"/>
  <c r="R1094"/>
  <c r="R1095"/>
  <c r="R1096"/>
  <c r="R1097"/>
  <c r="R1098"/>
  <c r="R1099"/>
  <c r="R1100"/>
  <c r="R1101"/>
  <c r="R1102"/>
  <c r="R1103"/>
  <c r="R1104"/>
  <c r="R1105"/>
  <c r="R1106"/>
  <c r="R1107"/>
  <c r="R1108"/>
  <c r="R1109"/>
  <c r="R1110"/>
  <c r="R1111"/>
  <c r="R1112"/>
  <c r="R1113"/>
  <c r="R1114"/>
  <c r="R1115"/>
  <c r="R1116"/>
  <c r="R1117"/>
  <c r="R1118"/>
  <c r="R1119"/>
  <c r="R1120"/>
  <c r="R1121"/>
  <c r="R1122"/>
  <c r="R1123"/>
  <c r="R1124"/>
  <c r="R1125"/>
  <c r="R1126"/>
  <c r="R1127"/>
  <c r="R1128"/>
  <c r="R1129"/>
  <c r="R1130"/>
  <c r="R1131"/>
  <c r="R1132"/>
  <c r="R1133"/>
  <c r="R1134"/>
  <c r="R1135"/>
  <c r="R1136"/>
  <c r="R1137"/>
  <c r="R1138"/>
  <c r="R1139"/>
  <c r="R1140"/>
  <c r="R1141"/>
  <c r="R1142"/>
  <c r="R1143"/>
  <c r="R1144"/>
  <c r="R1145"/>
  <c r="R1146"/>
  <c r="R1147"/>
  <c r="R1148"/>
  <c r="R1149"/>
  <c r="R1150"/>
  <c r="R1151"/>
  <c r="R1152"/>
  <c r="R1153"/>
  <c r="R1154"/>
  <c r="R1155"/>
  <c r="R1156"/>
  <c r="R1157"/>
  <c r="R1158"/>
  <c r="R1159"/>
  <c r="R1160"/>
  <c r="R1161"/>
  <c r="R1162"/>
  <c r="R1163"/>
  <c r="R1164"/>
  <c r="R1165"/>
  <c r="R1166"/>
  <c r="R1167"/>
  <c r="R1168"/>
  <c r="R1169"/>
  <c r="R1170"/>
  <c r="R1171"/>
  <c r="R1172"/>
  <c r="R1173"/>
  <c r="R1174"/>
  <c r="R1175"/>
  <c r="R1176"/>
  <c r="R1177"/>
  <c r="R1178"/>
  <c r="R1179"/>
  <c r="R1180"/>
  <c r="R1181"/>
  <c r="R1182"/>
  <c r="R1183"/>
  <c r="R1184"/>
  <c r="R1185"/>
  <c r="R1186"/>
  <c r="R1187"/>
  <c r="R1188"/>
  <c r="R1189"/>
  <c r="R1190"/>
  <c r="R1191"/>
  <c r="R1192"/>
  <c r="R1193"/>
  <c r="R1194"/>
  <c r="R1195"/>
  <c r="R1196"/>
  <c r="R1197"/>
  <c r="R1198"/>
  <c r="R1199"/>
  <c r="R1200"/>
  <c r="R1201"/>
  <c r="R1202"/>
  <c r="R1203"/>
  <c r="R1204"/>
  <c r="R1205"/>
  <c r="R1206"/>
  <c r="R1207"/>
  <c r="R1208"/>
  <c r="R1209"/>
  <c r="R1210"/>
  <c r="R1211"/>
  <c r="R1212"/>
  <c r="R1213"/>
  <c r="R1214"/>
  <c r="R1215"/>
  <c r="R1216"/>
  <c r="R1217"/>
  <c r="R1218"/>
  <c r="R1219"/>
  <c r="R1220"/>
  <c r="R1221"/>
  <c r="R1222"/>
  <c r="R1223"/>
  <c r="R1224"/>
  <c r="R1225"/>
  <c r="R1226"/>
  <c r="R1227"/>
  <c r="R1228"/>
  <c r="R1229"/>
  <c r="R1230"/>
  <c r="R1231"/>
  <c r="R1232"/>
  <c r="R1233"/>
  <c r="R1234"/>
  <c r="R1235"/>
  <c r="R1236"/>
  <c r="R1237"/>
  <c r="R1238"/>
  <c r="R1239"/>
  <c r="R1240"/>
  <c r="R1241"/>
  <c r="R1242"/>
  <c r="R1243"/>
  <c r="R1244"/>
  <c r="R1245"/>
  <c r="R1246"/>
  <c r="R1247"/>
  <c r="R1248"/>
  <c r="R1249"/>
  <c r="R1250"/>
  <c r="R1251"/>
  <c r="R1252"/>
  <c r="R1253"/>
  <c r="R1254"/>
  <c r="R1255"/>
  <c r="R1256"/>
  <c r="R1257"/>
  <c r="R1258"/>
  <c r="R1259"/>
  <c r="R1260"/>
  <c r="R1261"/>
  <c r="R1262"/>
  <c r="R1263"/>
  <c r="R1264"/>
  <c r="R1265"/>
  <c r="R1266"/>
  <c r="R1267"/>
  <c r="R1268"/>
  <c r="R1269"/>
  <c r="R1270"/>
  <c r="R1271"/>
  <c r="R1272"/>
  <c r="R1273"/>
  <c r="R1274"/>
  <c r="R1275"/>
  <c r="R1276"/>
  <c r="R1277"/>
  <c r="R1278"/>
  <c r="R1279"/>
  <c r="R1280"/>
  <c r="R1281"/>
  <c r="R1282"/>
  <c r="R1283"/>
  <c r="R1284"/>
  <c r="R1285"/>
  <c r="R1286"/>
  <c r="R1287"/>
  <c r="R1288"/>
  <c r="R1289"/>
  <c r="R1290"/>
  <c r="R1291"/>
  <c r="R1292"/>
  <c r="R1293"/>
  <c r="R1294"/>
  <c r="R1295"/>
  <c r="R1296"/>
  <c r="R1297"/>
  <c r="R1298"/>
  <c r="R1299"/>
  <c r="R1300"/>
  <c r="R1301"/>
  <c r="R1302"/>
  <c r="R1303"/>
  <c r="R1304"/>
  <c r="R1305"/>
  <c r="R1306"/>
  <c r="R1307"/>
  <c r="R1308"/>
  <c r="R1309"/>
  <c r="R1310"/>
  <c r="R1311"/>
  <c r="R1312"/>
  <c r="R1313"/>
  <c r="R1314"/>
  <c r="R1315"/>
  <c r="R1316"/>
  <c r="R1317"/>
  <c r="R1318"/>
  <c r="R1319"/>
  <c r="R1320"/>
  <c r="R1321"/>
  <c r="R1322"/>
  <c r="R1323"/>
  <c r="R1324"/>
  <c r="R1325"/>
  <c r="R1326"/>
  <c r="R1327"/>
  <c r="R1328"/>
  <c r="R1329"/>
  <c r="R1330"/>
  <c r="R1331"/>
  <c r="R1332"/>
  <c r="R1333"/>
  <c r="R1334"/>
  <c r="R1335"/>
  <c r="R1336"/>
  <c r="R1337"/>
  <c r="R1338"/>
  <c r="R1339"/>
  <c r="R1340"/>
  <c r="R1341"/>
  <c r="R1342"/>
  <c r="R1343"/>
  <c r="R1344"/>
  <c r="R1345"/>
  <c r="R1346"/>
  <c r="R1347"/>
  <c r="R1348"/>
  <c r="R1349"/>
  <c r="R1350"/>
  <c r="R1351"/>
  <c r="R1352"/>
  <c r="R1353"/>
  <c r="R1354"/>
  <c r="R1355"/>
  <c r="R1356"/>
  <c r="R1357"/>
  <c r="R1358"/>
  <c r="R1359"/>
  <c r="R1360"/>
  <c r="R1361"/>
  <c r="R1362"/>
  <c r="R1363"/>
  <c r="R1364"/>
  <c r="R1365"/>
  <c r="R1366"/>
  <c r="R1367"/>
  <c r="R1368"/>
  <c r="R1369"/>
  <c r="R1370"/>
  <c r="R1371"/>
  <c r="R1372"/>
  <c r="R1373"/>
  <c r="R1374"/>
  <c r="R1375"/>
  <c r="R1376"/>
  <c r="R1377"/>
  <c r="R1378"/>
  <c r="R1379"/>
  <c r="R1380"/>
  <c r="R1381"/>
  <c r="R1382"/>
  <c r="R1383"/>
  <c r="R1384"/>
  <c r="R1385"/>
  <c r="R1386"/>
  <c r="R1387"/>
  <c r="R1388"/>
  <c r="R1389"/>
  <c r="R1390"/>
  <c r="R1391"/>
  <c r="R1392"/>
  <c r="R1393"/>
  <c r="R1394"/>
  <c r="R1395"/>
  <c r="R1396"/>
  <c r="R1397"/>
  <c r="R1398"/>
  <c r="R1399"/>
  <c r="R1400"/>
  <c r="R1401"/>
  <c r="R1402"/>
  <c r="R1403"/>
  <c r="R1404"/>
  <c r="R1405"/>
  <c r="R1406"/>
  <c r="R1407"/>
  <c r="R1408"/>
  <c r="R1409"/>
  <c r="R1410"/>
  <c r="R1411"/>
  <c r="R1412"/>
  <c r="R1413"/>
  <c r="R1414"/>
  <c r="R1415"/>
  <c r="R1416"/>
  <c r="R1417"/>
  <c r="R1418"/>
  <c r="R1419"/>
  <c r="R1420"/>
  <c r="R1421"/>
  <c r="R1422"/>
  <c r="R1423"/>
  <c r="R1424"/>
  <c r="R1425"/>
  <c r="R1426"/>
  <c r="R1427"/>
  <c r="R1428"/>
  <c r="R1429"/>
  <c r="R1430"/>
  <c r="R1431"/>
  <c r="R1432"/>
  <c r="R1433"/>
  <c r="R1434"/>
  <c r="R1435"/>
  <c r="R1436"/>
  <c r="R1437"/>
  <c r="R1438"/>
  <c r="R1439"/>
  <c r="R1440"/>
  <c r="R1441"/>
  <c r="R1442"/>
  <c r="R1443"/>
  <c r="R1444"/>
  <c r="R1445"/>
  <c r="R1446"/>
  <c r="R1447"/>
  <c r="R1448"/>
  <c r="R1449"/>
  <c r="R1450"/>
  <c r="R1451"/>
  <c r="R1452"/>
  <c r="R1453"/>
  <c r="R1454"/>
  <c r="R1455"/>
  <c r="R1456"/>
  <c r="R1457"/>
  <c r="R1458"/>
  <c r="R1459"/>
  <c r="R1460"/>
  <c r="R1461"/>
  <c r="R1462"/>
  <c r="R1463"/>
  <c r="R1464"/>
  <c r="R1465"/>
  <c r="R1466"/>
  <c r="R1467"/>
  <c r="R1468"/>
  <c r="R1469"/>
  <c r="R1470"/>
  <c r="R1471"/>
  <c r="R1472"/>
  <c r="R1473"/>
  <c r="R1474"/>
  <c r="R1475"/>
  <c r="R1476"/>
  <c r="R1477"/>
  <c r="R1478"/>
  <c r="R1479"/>
  <c r="R1480"/>
  <c r="R1481"/>
  <c r="R1482"/>
  <c r="R1483"/>
  <c r="R1484"/>
  <c r="R1485"/>
  <c r="R1486"/>
  <c r="R1487"/>
  <c r="R1488"/>
  <c r="R1489"/>
  <c r="R1490"/>
  <c r="R1491"/>
  <c r="R1492"/>
  <c r="R1493"/>
  <c r="R1494"/>
  <c r="R1495"/>
  <c r="R1496"/>
  <c r="R1497"/>
  <c r="R1498"/>
  <c r="R1499"/>
  <c r="R1500"/>
  <c r="R1501"/>
  <c r="R1502"/>
  <c r="R1503"/>
  <c r="R1504"/>
  <c r="R1505"/>
  <c r="R1506"/>
  <c r="R1507"/>
  <c r="R1508"/>
  <c r="R1509"/>
  <c r="R1510"/>
  <c r="R1511"/>
  <c r="R1512"/>
  <c r="R1513"/>
  <c r="R1514"/>
  <c r="R1515"/>
  <c r="R1516"/>
  <c r="R1517"/>
  <c r="R1518"/>
  <c r="R1519"/>
  <c r="R1520"/>
  <c r="R1521"/>
  <c r="R1522"/>
  <c r="R1523"/>
  <c r="R1524"/>
  <c r="R1525"/>
  <c r="R1526"/>
  <c r="R1527"/>
  <c r="R1528"/>
  <c r="R1529"/>
  <c r="R1530"/>
  <c r="R1531"/>
  <c r="R1532"/>
  <c r="R1533"/>
  <c r="R1534"/>
  <c r="R1535"/>
  <c r="R1536"/>
  <c r="R1537"/>
  <c r="R1538"/>
  <c r="R1539"/>
  <c r="R1540"/>
  <c r="R1541"/>
  <c r="R1542"/>
  <c r="R1543"/>
  <c r="R1544"/>
  <c r="R1545"/>
  <c r="R1546"/>
  <c r="R1547"/>
  <c r="R1548"/>
  <c r="R1549"/>
  <c r="R1550"/>
  <c r="R1551"/>
  <c r="R1552"/>
  <c r="R1553"/>
  <c r="R1554"/>
  <c r="R1555"/>
  <c r="R1556"/>
  <c r="R1557"/>
  <c r="R1558"/>
  <c r="R1559"/>
  <c r="R1560"/>
  <c r="R1561"/>
  <c r="R1562"/>
  <c r="R1563"/>
  <c r="R1564"/>
  <c r="R1565"/>
  <c r="R1566"/>
  <c r="R1567"/>
  <c r="R1568"/>
  <c r="R1569"/>
  <c r="R1570"/>
  <c r="R1571"/>
  <c r="R1572"/>
  <c r="R1573"/>
  <c r="R1574"/>
  <c r="R1575"/>
  <c r="R1576"/>
  <c r="R1577"/>
  <c r="R1578"/>
  <c r="R1579"/>
  <c r="R1580"/>
  <c r="R1581"/>
  <c r="R1582"/>
  <c r="R1583"/>
  <c r="R1584"/>
  <c r="R1585"/>
  <c r="R1586"/>
  <c r="R1587"/>
  <c r="R1588"/>
  <c r="R1589"/>
  <c r="R1590"/>
  <c r="R1591"/>
  <c r="R1592"/>
  <c r="R1593"/>
  <c r="R1594"/>
  <c r="R1595"/>
  <c r="R1596"/>
  <c r="R1597"/>
  <c r="R1598"/>
  <c r="R1599"/>
  <c r="R1600"/>
  <c r="R1601"/>
  <c r="R1602"/>
  <c r="R1603"/>
  <c r="R1604"/>
  <c r="R1605"/>
  <c r="R1606"/>
  <c r="R1607"/>
  <c r="R1608"/>
  <c r="R1609"/>
  <c r="R1610"/>
  <c r="R1611"/>
  <c r="R1612"/>
  <c r="R1613"/>
  <c r="R1614"/>
  <c r="R1615"/>
  <c r="R1616"/>
  <c r="R1617"/>
  <c r="R1618"/>
  <c r="R1619"/>
  <c r="R1620"/>
  <c r="R1621"/>
  <c r="R1622"/>
  <c r="R1623"/>
  <c r="R1624"/>
  <c r="R1625"/>
  <c r="R1626"/>
  <c r="R1627"/>
  <c r="R1628"/>
  <c r="R1629"/>
  <c r="R1630"/>
  <c r="R1631"/>
  <c r="R1632"/>
  <c r="R1633"/>
  <c r="R1634"/>
  <c r="R1635"/>
  <c r="R1636"/>
  <c r="R1637"/>
  <c r="R1638"/>
  <c r="R1639"/>
  <c r="R1640"/>
  <c r="R1641"/>
  <c r="R1642"/>
  <c r="R1643"/>
  <c r="B1643" l="1"/>
  <c r="K1643"/>
  <c r="P1643"/>
  <c r="Q1643"/>
  <c r="B1642"/>
  <c r="K1642"/>
  <c r="P1642"/>
  <c r="Q1642"/>
  <c r="B1632"/>
  <c r="B1633"/>
  <c r="B1634"/>
  <c r="B1635"/>
  <c r="B1636"/>
  <c r="B1637"/>
  <c r="B1638"/>
  <c r="B1639"/>
  <c r="B1640"/>
  <c r="B1641"/>
  <c r="K1632"/>
  <c r="K1633"/>
  <c r="K1634"/>
  <c r="K1635"/>
  <c r="K1636"/>
  <c r="K1637"/>
  <c r="K1638"/>
  <c r="K1639"/>
  <c r="K1640"/>
  <c r="K1641"/>
  <c r="P1632"/>
  <c r="P1633"/>
  <c r="P1634"/>
  <c r="P1635"/>
  <c r="P1636"/>
  <c r="P1637"/>
  <c r="P1638"/>
  <c r="P1639"/>
  <c r="P1640"/>
  <c r="P1641"/>
  <c r="Q1632"/>
  <c r="Q1633"/>
  <c r="Q1634"/>
  <c r="Q1635"/>
  <c r="Q1636"/>
  <c r="Q1637"/>
  <c r="Q1638"/>
  <c r="Q1639"/>
  <c r="Q1640"/>
  <c r="Q1641"/>
  <c r="B1631"/>
  <c r="K1631"/>
  <c r="P1631"/>
  <c r="Q1631"/>
  <c r="B1624"/>
  <c r="B1625"/>
  <c r="B1626"/>
  <c r="B1627"/>
  <c r="B1628"/>
  <c r="B1629"/>
  <c r="B1630"/>
  <c r="K1624"/>
  <c r="K1625"/>
  <c r="K1626"/>
  <c r="K1627"/>
  <c r="K1628"/>
  <c r="K1629"/>
  <c r="K1630"/>
  <c r="P1624"/>
  <c r="P1625"/>
  <c r="P1626"/>
  <c r="P1627"/>
  <c r="P1628"/>
  <c r="P1629"/>
  <c r="P1630"/>
  <c r="Q1624"/>
  <c r="Q1625"/>
  <c r="Q1626"/>
  <c r="Q1627"/>
  <c r="Q1628"/>
  <c r="Q1629"/>
  <c r="Q1630"/>
  <c r="B1616"/>
  <c r="B1617"/>
  <c r="B1618"/>
  <c r="B1619"/>
  <c r="B1620"/>
  <c r="B1621"/>
  <c r="B1622"/>
  <c r="B1623"/>
  <c r="K1616"/>
  <c r="K1617"/>
  <c r="K1618"/>
  <c r="K1619"/>
  <c r="K1620"/>
  <c r="K1621"/>
  <c r="K1622"/>
  <c r="K1623"/>
  <c r="P1616"/>
  <c r="P1617"/>
  <c r="P1618"/>
  <c r="P1619"/>
  <c r="P1620"/>
  <c r="P1621"/>
  <c r="P1622"/>
  <c r="P1623"/>
  <c r="Q1616"/>
  <c r="Q1617"/>
  <c r="Q1618"/>
  <c r="Q1619"/>
  <c r="Q1620"/>
  <c r="Q1621"/>
  <c r="Q1622"/>
  <c r="Q1623"/>
  <c r="B1609"/>
  <c r="B1610"/>
  <c r="B1611"/>
  <c r="B1612"/>
  <c r="B1613"/>
  <c r="B1614"/>
  <c r="B1615"/>
  <c r="K1609"/>
  <c r="K1610"/>
  <c r="K1611"/>
  <c r="K1612"/>
  <c r="K1613"/>
  <c r="K1614"/>
  <c r="K1615"/>
  <c r="P1609"/>
  <c r="P1610"/>
  <c r="P1611"/>
  <c r="P1612"/>
  <c r="P1613"/>
  <c r="P1614"/>
  <c r="P1615"/>
  <c r="Q1609"/>
  <c r="Q1610"/>
  <c r="Q1611"/>
  <c r="Q1612"/>
  <c r="Q1613"/>
  <c r="Q1614"/>
  <c r="Q1615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K1593"/>
  <c r="K1594"/>
  <c r="K1595"/>
  <c r="K1596"/>
  <c r="K1597"/>
  <c r="K1598"/>
  <c r="K1599"/>
  <c r="K1600"/>
  <c r="K1601"/>
  <c r="K1602"/>
  <c r="K1603"/>
  <c r="K1604"/>
  <c r="K1605"/>
  <c r="K1606"/>
  <c r="K1607"/>
  <c r="K1608"/>
  <c r="P1593"/>
  <c r="P1594"/>
  <c r="P1595"/>
  <c r="P1596"/>
  <c r="P1597"/>
  <c r="P1598"/>
  <c r="P1599"/>
  <c r="P1600"/>
  <c r="P1601"/>
  <c r="P1602"/>
  <c r="P1603"/>
  <c r="P1604"/>
  <c r="P1605"/>
  <c r="P1606"/>
  <c r="P1607"/>
  <c r="P1608"/>
  <c r="Q1593"/>
  <c r="Q1594"/>
  <c r="Q1595"/>
  <c r="Q1596"/>
  <c r="Q1597"/>
  <c r="Q1598"/>
  <c r="Q1599"/>
  <c r="Q1600"/>
  <c r="Q1601"/>
  <c r="Q1602"/>
  <c r="Q1603"/>
  <c r="Q1604"/>
  <c r="Q1605"/>
  <c r="Q1606"/>
  <c r="Q1607"/>
  <c r="Q1608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K1577"/>
  <c r="K1578"/>
  <c r="K1579"/>
  <c r="K1580"/>
  <c r="K1581"/>
  <c r="K1582"/>
  <c r="K1583"/>
  <c r="K1584"/>
  <c r="K1585"/>
  <c r="K1586"/>
  <c r="K1587"/>
  <c r="K1588"/>
  <c r="K1589"/>
  <c r="K1590"/>
  <c r="K1591"/>
  <c r="K1592"/>
  <c r="P1577"/>
  <c r="P1578"/>
  <c r="P1579"/>
  <c r="P1580"/>
  <c r="P1581"/>
  <c r="P1582"/>
  <c r="P1583"/>
  <c r="P1584"/>
  <c r="P1585"/>
  <c r="P1586"/>
  <c r="P1587"/>
  <c r="P1588"/>
  <c r="P1589"/>
  <c r="P1590"/>
  <c r="P1591"/>
  <c r="P1592"/>
  <c r="Q1577"/>
  <c r="Q1578"/>
  <c r="Q1579"/>
  <c r="Q1580"/>
  <c r="Q1581"/>
  <c r="Q1582"/>
  <c r="Q1583"/>
  <c r="Q1584"/>
  <c r="Q1585"/>
  <c r="Q1586"/>
  <c r="Q1587"/>
  <c r="Q1588"/>
  <c r="Q1589"/>
  <c r="Q1590"/>
  <c r="Q1591"/>
  <c r="Q1592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K1561"/>
  <c r="K1562"/>
  <c r="K1563"/>
  <c r="K1564"/>
  <c r="K1565"/>
  <c r="K1566"/>
  <c r="K1567"/>
  <c r="K1568"/>
  <c r="K1569"/>
  <c r="K1570"/>
  <c r="K1571"/>
  <c r="K1572"/>
  <c r="K1573"/>
  <c r="K1574"/>
  <c r="K1575"/>
  <c r="K1576"/>
  <c r="P1561"/>
  <c r="P1562"/>
  <c r="P1563"/>
  <c r="P1564"/>
  <c r="P1565"/>
  <c r="P1566"/>
  <c r="P1567"/>
  <c r="P1568"/>
  <c r="P1569"/>
  <c r="P1570"/>
  <c r="P1571"/>
  <c r="P1572"/>
  <c r="P1573"/>
  <c r="P1574"/>
  <c r="P1575"/>
  <c r="P1576"/>
  <c r="Q1561"/>
  <c r="Q1562"/>
  <c r="Q1563"/>
  <c r="Q1564"/>
  <c r="Q1565"/>
  <c r="Q1566"/>
  <c r="Q1567"/>
  <c r="Q1568"/>
  <c r="Q1569"/>
  <c r="Q1570"/>
  <c r="Q1571"/>
  <c r="Q1572"/>
  <c r="Q1573"/>
  <c r="Q1574"/>
  <c r="Q1575"/>
  <c r="Q1576"/>
  <c r="B1550"/>
  <c r="B1551"/>
  <c r="B1552"/>
  <c r="B1553"/>
  <c r="B1554"/>
  <c r="B1555"/>
  <c r="B1556"/>
  <c r="B1557"/>
  <c r="B1558"/>
  <c r="B1559"/>
  <c r="B1560"/>
  <c r="K1550"/>
  <c r="K1551"/>
  <c r="K1552"/>
  <c r="K1553"/>
  <c r="K1554"/>
  <c r="K1555"/>
  <c r="K1556"/>
  <c r="K1557"/>
  <c r="K1558"/>
  <c r="K1559"/>
  <c r="K1560"/>
  <c r="P1550"/>
  <c r="P1551"/>
  <c r="P1552"/>
  <c r="P1553"/>
  <c r="P1554"/>
  <c r="P1555"/>
  <c r="P1556"/>
  <c r="P1557"/>
  <c r="P1558"/>
  <c r="P1559"/>
  <c r="P1560"/>
  <c r="Q1550"/>
  <c r="Q1551"/>
  <c r="Q1552"/>
  <c r="Q1553"/>
  <c r="Q1554"/>
  <c r="Q1555"/>
  <c r="Q1556"/>
  <c r="Q1557"/>
  <c r="Q1558"/>
  <c r="Q1559"/>
  <c r="Q1560"/>
  <c r="B1548"/>
  <c r="B1549"/>
  <c r="K1548"/>
  <c r="K1549"/>
  <c r="P1548"/>
  <c r="P1549"/>
  <c r="Q1548"/>
  <c r="Q1549"/>
  <c r="B1543"/>
  <c r="B1544"/>
  <c r="B1545"/>
  <c r="B1546"/>
  <c r="B1547"/>
  <c r="K1543"/>
  <c r="K1544"/>
  <c r="K1545"/>
  <c r="K1546"/>
  <c r="K1547"/>
  <c r="P1543"/>
  <c r="P1544"/>
  <c r="P1545"/>
  <c r="P1546"/>
  <c r="P1547"/>
  <c r="Q1543"/>
  <c r="Q1544"/>
  <c r="Q1545"/>
  <c r="Q1546"/>
  <c r="Q1547"/>
  <c r="B1542"/>
  <c r="K1542"/>
  <c r="P1542"/>
  <c r="Q1542"/>
  <c r="B1527"/>
  <c r="B1528"/>
  <c r="B1529"/>
  <c r="B1530"/>
  <c r="B1531"/>
  <c r="B1532"/>
  <c r="B1533"/>
  <c r="B1534"/>
  <c r="B1535"/>
  <c r="B1536"/>
  <c r="B1537"/>
  <c r="B1538"/>
  <c r="B1539"/>
  <c r="B1540"/>
  <c r="B1541"/>
  <c r="K1527"/>
  <c r="K1528"/>
  <c r="K1529"/>
  <c r="K1530"/>
  <c r="K1531"/>
  <c r="K1532"/>
  <c r="K1533"/>
  <c r="K1534"/>
  <c r="K1535"/>
  <c r="K1536"/>
  <c r="K1537"/>
  <c r="K1538"/>
  <c r="K1539"/>
  <c r="K1540"/>
  <c r="K1541"/>
  <c r="P1527"/>
  <c r="P1528"/>
  <c r="P1529"/>
  <c r="P1530"/>
  <c r="P1531"/>
  <c r="P1532"/>
  <c r="P1533"/>
  <c r="P1534"/>
  <c r="P1535"/>
  <c r="P1536"/>
  <c r="P1537"/>
  <c r="P1538"/>
  <c r="P1539"/>
  <c r="P1540"/>
  <c r="P1541"/>
  <c r="Q1527"/>
  <c r="Q1528"/>
  <c r="Q1529"/>
  <c r="Q1530"/>
  <c r="Q1531"/>
  <c r="Q1532"/>
  <c r="Q1533"/>
  <c r="Q1534"/>
  <c r="Q1535"/>
  <c r="Q1536"/>
  <c r="Q1537"/>
  <c r="Q1538"/>
  <c r="Q1539"/>
  <c r="Q1540"/>
  <c r="Q1541"/>
  <c r="B1526"/>
  <c r="K1526"/>
  <c r="P1526"/>
  <c r="Q1526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K1486"/>
  <c r="K1487"/>
  <c r="K1488"/>
  <c r="K1489"/>
  <c r="K1490"/>
  <c r="K1491"/>
  <c r="K1492"/>
  <c r="K1493"/>
  <c r="K1494"/>
  <c r="K1495"/>
  <c r="K1496"/>
  <c r="K1497"/>
  <c r="K1498"/>
  <c r="K1499"/>
  <c r="K1500"/>
  <c r="K1501"/>
  <c r="K1502"/>
  <c r="K1503"/>
  <c r="K1504"/>
  <c r="K1505"/>
  <c r="K1506"/>
  <c r="K1507"/>
  <c r="K1508"/>
  <c r="K1509"/>
  <c r="K1510"/>
  <c r="K1511"/>
  <c r="K1512"/>
  <c r="K1513"/>
  <c r="K1514"/>
  <c r="K1515"/>
  <c r="K1516"/>
  <c r="K1517"/>
  <c r="K1518"/>
  <c r="K1519"/>
  <c r="K1520"/>
  <c r="K1521"/>
  <c r="K1522"/>
  <c r="K1523"/>
  <c r="K1524"/>
  <c r="K1525"/>
  <c r="P1486"/>
  <c r="P1487"/>
  <c r="P1488"/>
  <c r="P1489"/>
  <c r="P1490"/>
  <c r="P1491"/>
  <c r="P1492"/>
  <c r="P1493"/>
  <c r="P1494"/>
  <c r="P1495"/>
  <c r="P1496"/>
  <c r="P1497"/>
  <c r="P1498"/>
  <c r="P1499"/>
  <c r="P1500"/>
  <c r="P1501"/>
  <c r="P1502"/>
  <c r="P1503"/>
  <c r="P1504"/>
  <c r="P1505"/>
  <c r="P1506"/>
  <c r="P1507"/>
  <c r="P1508"/>
  <c r="P1509"/>
  <c r="P1510"/>
  <c r="P1511"/>
  <c r="P1512"/>
  <c r="P1513"/>
  <c r="P1514"/>
  <c r="P1515"/>
  <c r="P1516"/>
  <c r="P1517"/>
  <c r="P1518"/>
  <c r="P1519"/>
  <c r="P1520"/>
  <c r="P1521"/>
  <c r="P1522"/>
  <c r="P1523"/>
  <c r="P1524"/>
  <c r="P1525"/>
  <c r="Q1486"/>
  <c r="Q1487"/>
  <c r="Q1488"/>
  <c r="Q1489"/>
  <c r="Q1490"/>
  <c r="Q1491"/>
  <c r="Q1492"/>
  <c r="Q1493"/>
  <c r="Q1494"/>
  <c r="Q1495"/>
  <c r="Q1496"/>
  <c r="Q1497"/>
  <c r="Q1498"/>
  <c r="Q1499"/>
  <c r="Q1500"/>
  <c r="Q1501"/>
  <c r="Q1502"/>
  <c r="Q1503"/>
  <c r="Q1504"/>
  <c r="Q1505"/>
  <c r="Q1506"/>
  <c r="Q1507"/>
  <c r="Q1508"/>
  <c r="Q1509"/>
  <c r="Q1510"/>
  <c r="Q1511"/>
  <c r="Q1512"/>
  <c r="Q1513"/>
  <c r="Q1514"/>
  <c r="Q1515"/>
  <c r="Q1516"/>
  <c r="Q1517"/>
  <c r="Q1518"/>
  <c r="Q1519"/>
  <c r="Q1520"/>
  <c r="Q1521"/>
  <c r="Q1522"/>
  <c r="Q1523"/>
  <c r="Q1524"/>
  <c r="Q1525"/>
  <c r="B1485"/>
  <c r="K1485"/>
  <c r="P1485"/>
  <c r="Q148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K1306"/>
  <c r="K1307"/>
  <c r="K1308"/>
  <c r="K1309"/>
  <c r="K1310"/>
  <c r="K1311"/>
  <c r="K1312"/>
  <c r="K1313"/>
  <c r="K1314"/>
  <c r="K1315"/>
  <c r="K1316"/>
  <c r="K1317"/>
  <c r="K1318"/>
  <c r="K1319"/>
  <c r="K1320"/>
  <c r="K1321"/>
  <c r="K1322"/>
  <c r="K1323"/>
  <c r="K1324"/>
  <c r="K1325"/>
  <c r="K1326"/>
  <c r="K1327"/>
  <c r="K1328"/>
  <c r="K1329"/>
  <c r="K1330"/>
  <c r="K1331"/>
  <c r="K1332"/>
  <c r="K1333"/>
  <c r="K1334"/>
  <c r="K1335"/>
  <c r="K1336"/>
  <c r="K1337"/>
  <c r="K1338"/>
  <c r="K1339"/>
  <c r="K1340"/>
  <c r="K1341"/>
  <c r="K1342"/>
  <c r="K1343"/>
  <c r="K1344"/>
  <c r="K1345"/>
  <c r="K1346"/>
  <c r="K1347"/>
  <c r="K1348"/>
  <c r="K1349"/>
  <c r="K1350"/>
  <c r="K1351"/>
  <c r="K1352"/>
  <c r="K1353"/>
  <c r="K1354"/>
  <c r="K1355"/>
  <c r="K1356"/>
  <c r="K1357"/>
  <c r="K1358"/>
  <c r="K1359"/>
  <c r="K1360"/>
  <c r="K1361"/>
  <c r="K1362"/>
  <c r="K1363"/>
  <c r="K1364"/>
  <c r="K1365"/>
  <c r="K1366"/>
  <c r="K1367"/>
  <c r="K1368"/>
  <c r="K1369"/>
  <c r="K1370"/>
  <c r="K1371"/>
  <c r="K1372"/>
  <c r="K1373"/>
  <c r="K1374"/>
  <c r="K1375"/>
  <c r="K1376"/>
  <c r="K1377"/>
  <c r="K1378"/>
  <c r="K1379"/>
  <c r="K1380"/>
  <c r="K1381"/>
  <c r="K1382"/>
  <c r="K1383"/>
  <c r="K1384"/>
  <c r="K1385"/>
  <c r="K1386"/>
  <c r="K1387"/>
  <c r="K1388"/>
  <c r="K1389"/>
  <c r="K1390"/>
  <c r="K1391"/>
  <c r="K1392"/>
  <c r="K1393"/>
  <c r="K1394"/>
  <c r="K1395"/>
  <c r="K1396"/>
  <c r="K1397"/>
  <c r="K1398"/>
  <c r="K1399"/>
  <c r="K1400"/>
  <c r="K1401"/>
  <c r="K1402"/>
  <c r="K1403"/>
  <c r="K1404"/>
  <c r="K1405"/>
  <c r="K1406"/>
  <c r="K1407"/>
  <c r="K1408"/>
  <c r="K1409"/>
  <c r="K1410"/>
  <c r="K1411"/>
  <c r="K1412"/>
  <c r="K1413"/>
  <c r="K1414"/>
  <c r="K1415"/>
  <c r="K1416"/>
  <c r="K1417"/>
  <c r="K1418"/>
  <c r="K1419"/>
  <c r="K1420"/>
  <c r="K1421"/>
  <c r="K1422"/>
  <c r="K1423"/>
  <c r="K1424"/>
  <c r="K1425"/>
  <c r="K1426"/>
  <c r="K1427"/>
  <c r="K1428"/>
  <c r="K1429"/>
  <c r="K1430"/>
  <c r="K1431"/>
  <c r="K1432"/>
  <c r="K1433"/>
  <c r="K1434"/>
  <c r="K1435"/>
  <c r="K1436"/>
  <c r="K1437"/>
  <c r="K1438"/>
  <c r="K1439"/>
  <c r="K1440"/>
  <c r="K1441"/>
  <c r="K1442"/>
  <c r="K1443"/>
  <c r="K1444"/>
  <c r="K1445"/>
  <c r="K1446"/>
  <c r="K1447"/>
  <c r="K1448"/>
  <c r="K1449"/>
  <c r="K1450"/>
  <c r="K1451"/>
  <c r="K1452"/>
  <c r="K1453"/>
  <c r="K1454"/>
  <c r="K1455"/>
  <c r="K1456"/>
  <c r="K1457"/>
  <c r="K1458"/>
  <c r="K1459"/>
  <c r="K1460"/>
  <c r="K1461"/>
  <c r="K1462"/>
  <c r="K1463"/>
  <c r="K1464"/>
  <c r="K1465"/>
  <c r="K1466"/>
  <c r="K1467"/>
  <c r="K1468"/>
  <c r="K1469"/>
  <c r="K1470"/>
  <c r="K1471"/>
  <c r="K1472"/>
  <c r="K1473"/>
  <c r="K1474"/>
  <c r="K1475"/>
  <c r="K1476"/>
  <c r="K1477"/>
  <c r="K1478"/>
  <c r="K1479"/>
  <c r="K1480"/>
  <c r="K1481"/>
  <c r="K1482"/>
  <c r="K1483"/>
  <c r="K1484"/>
  <c r="P1306"/>
  <c r="P1307"/>
  <c r="P1308"/>
  <c r="P1309"/>
  <c r="P1310"/>
  <c r="P1311"/>
  <c r="P1312"/>
  <c r="P1313"/>
  <c r="P1314"/>
  <c r="P1315"/>
  <c r="P1316"/>
  <c r="P1317"/>
  <c r="P1318"/>
  <c r="P1319"/>
  <c r="P1320"/>
  <c r="P1321"/>
  <c r="P1322"/>
  <c r="P1323"/>
  <c r="P1324"/>
  <c r="P1325"/>
  <c r="P1326"/>
  <c r="P1327"/>
  <c r="P1328"/>
  <c r="P1329"/>
  <c r="P1330"/>
  <c r="P1331"/>
  <c r="P1332"/>
  <c r="P1333"/>
  <c r="P1334"/>
  <c r="P1335"/>
  <c r="P1336"/>
  <c r="P1337"/>
  <c r="P1338"/>
  <c r="P1339"/>
  <c r="P1340"/>
  <c r="P1341"/>
  <c r="P1342"/>
  <c r="P1343"/>
  <c r="P1344"/>
  <c r="P1345"/>
  <c r="P1346"/>
  <c r="P1347"/>
  <c r="P1348"/>
  <c r="P1349"/>
  <c r="P1350"/>
  <c r="P1351"/>
  <c r="P1352"/>
  <c r="P1353"/>
  <c r="P1354"/>
  <c r="P1355"/>
  <c r="P1356"/>
  <c r="P1357"/>
  <c r="P1358"/>
  <c r="P1359"/>
  <c r="P1360"/>
  <c r="P1361"/>
  <c r="P1362"/>
  <c r="P1363"/>
  <c r="P1364"/>
  <c r="P1365"/>
  <c r="P1366"/>
  <c r="P1367"/>
  <c r="P1368"/>
  <c r="P1369"/>
  <c r="P1370"/>
  <c r="P1371"/>
  <c r="P1372"/>
  <c r="P1373"/>
  <c r="P1374"/>
  <c r="P1375"/>
  <c r="P1376"/>
  <c r="P1377"/>
  <c r="P1378"/>
  <c r="P1379"/>
  <c r="P1380"/>
  <c r="P1381"/>
  <c r="P1382"/>
  <c r="P1383"/>
  <c r="P1384"/>
  <c r="P1385"/>
  <c r="P1386"/>
  <c r="P1387"/>
  <c r="P1388"/>
  <c r="P1389"/>
  <c r="P1390"/>
  <c r="P1391"/>
  <c r="P1392"/>
  <c r="P1393"/>
  <c r="P1394"/>
  <c r="P1395"/>
  <c r="P1396"/>
  <c r="P1397"/>
  <c r="P1398"/>
  <c r="P1399"/>
  <c r="P1400"/>
  <c r="P1401"/>
  <c r="P1402"/>
  <c r="P1403"/>
  <c r="P1404"/>
  <c r="P1405"/>
  <c r="P1406"/>
  <c r="P1407"/>
  <c r="P1408"/>
  <c r="P1409"/>
  <c r="P1410"/>
  <c r="P1411"/>
  <c r="P1412"/>
  <c r="P1413"/>
  <c r="P1414"/>
  <c r="P1415"/>
  <c r="P1416"/>
  <c r="P1417"/>
  <c r="P1418"/>
  <c r="P1419"/>
  <c r="P1420"/>
  <c r="P1421"/>
  <c r="P1422"/>
  <c r="P1423"/>
  <c r="P1424"/>
  <c r="P1425"/>
  <c r="P1426"/>
  <c r="P1427"/>
  <c r="P1428"/>
  <c r="P1429"/>
  <c r="P1430"/>
  <c r="P1431"/>
  <c r="P1432"/>
  <c r="P1433"/>
  <c r="P1434"/>
  <c r="P1435"/>
  <c r="P1436"/>
  <c r="P1437"/>
  <c r="P1438"/>
  <c r="P1439"/>
  <c r="P1440"/>
  <c r="P1441"/>
  <c r="P1442"/>
  <c r="P1443"/>
  <c r="P1444"/>
  <c r="P1445"/>
  <c r="P1446"/>
  <c r="P1447"/>
  <c r="P1448"/>
  <c r="P1449"/>
  <c r="P1450"/>
  <c r="P1451"/>
  <c r="P1452"/>
  <c r="P1453"/>
  <c r="P1454"/>
  <c r="P1455"/>
  <c r="P1456"/>
  <c r="P1457"/>
  <c r="P1458"/>
  <c r="P1459"/>
  <c r="P1460"/>
  <c r="P1461"/>
  <c r="P1462"/>
  <c r="P1463"/>
  <c r="P1464"/>
  <c r="P1465"/>
  <c r="P1466"/>
  <c r="P1467"/>
  <c r="P1468"/>
  <c r="P1469"/>
  <c r="P1470"/>
  <c r="P1471"/>
  <c r="P1472"/>
  <c r="P1473"/>
  <c r="P1474"/>
  <c r="P1475"/>
  <c r="P1476"/>
  <c r="P1477"/>
  <c r="P1478"/>
  <c r="P1479"/>
  <c r="P1480"/>
  <c r="P1481"/>
  <c r="P1482"/>
  <c r="P1483"/>
  <c r="P1484"/>
  <c r="Q1306"/>
  <c r="Q1307"/>
  <c r="Q1308"/>
  <c r="Q1309"/>
  <c r="Q1310"/>
  <c r="Q1311"/>
  <c r="Q1312"/>
  <c r="Q1313"/>
  <c r="Q1314"/>
  <c r="Q1315"/>
  <c r="Q1316"/>
  <c r="Q1317"/>
  <c r="Q1318"/>
  <c r="Q1319"/>
  <c r="Q1320"/>
  <c r="Q1321"/>
  <c r="Q1322"/>
  <c r="Q1323"/>
  <c r="Q1324"/>
  <c r="Q1325"/>
  <c r="Q1326"/>
  <c r="Q1327"/>
  <c r="Q1328"/>
  <c r="Q1329"/>
  <c r="Q1330"/>
  <c r="Q1331"/>
  <c r="Q1332"/>
  <c r="Q1333"/>
  <c r="Q1334"/>
  <c r="Q1335"/>
  <c r="Q1336"/>
  <c r="Q1337"/>
  <c r="Q1338"/>
  <c r="Q1339"/>
  <c r="Q1340"/>
  <c r="Q1341"/>
  <c r="Q1342"/>
  <c r="Q1343"/>
  <c r="Q1344"/>
  <c r="Q1345"/>
  <c r="Q1346"/>
  <c r="Q1347"/>
  <c r="Q1348"/>
  <c r="Q1349"/>
  <c r="Q1350"/>
  <c r="Q1351"/>
  <c r="Q1352"/>
  <c r="Q1353"/>
  <c r="Q1354"/>
  <c r="Q1355"/>
  <c r="Q1356"/>
  <c r="Q1357"/>
  <c r="Q1358"/>
  <c r="Q1359"/>
  <c r="Q1360"/>
  <c r="Q1361"/>
  <c r="Q1362"/>
  <c r="Q1363"/>
  <c r="Q1364"/>
  <c r="Q1365"/>
  <c r="Q1366"/>
  <c r="Q1367"/>
  <c r="Q1368"/>
  <c r="Q1369"/>
  <c r="Q1370"/>
  <c r="Q1371"/>
  <c r="Q1372"/>
  <c r="Q1373"/>
  <c r="Q1374"/>
  <c r="Q1375"/>
  <c r="Q1376"/>
  <c r="Q1377"/>
  <c r="Q1378"/>
  <c r="Q1379"/>
  <c r="Q1380"/>
  <c r="Q1381"/>
  <c r="Q1382"/>
  <c r="Q1383"/>
  <c r="Q1384"/>
  <c r="Q1385"/>
  <c r="Q1386"/>
  <c r="Q1387"/>
  <c r="Q1388"/>
  <c r="Q1389"/>
  <c r="Q1390"/>
  <c r="Q1391"/>
  <c r="Q1392"/>
  <c r="Q1393"/>
  <c r="Q1394"/>
  <c r="Q1395"/>
  <c r="Q1396"/>
  <c r="Q1397"/>
  <c r="Q1398"/>
  <c r="Q1399"/>
  <c r="Q1400"/>
  <c r="Q1401"/>
  <c r="Q1402"/>
  <c r="Q1403"/>
  <c r="Q1404"/>
  <c r="Q1405"/>
  <c r="Q1406"/>
  <c r="Q1407"/>
  <c r="Q1408"/>
  <c r="Q1409"/>
  <c r="Q1410"/>
  <c r="Q1411"/>
  <c r="Q1412"/>
  <c r="Q1413"/>
  <c r="Q1414"/>
  <c r="Q1415"/>
  <c r="Q1416"/>
  <c r="Q1417"/>
  <c r="Q1418"/>
  <c r="Q1419"/>
  <c r="Q1420"/>
  <c r="Q1421"/>
  <c r="Q1422"/>
  <c r="Q1423"/>
  <c r="Q1424"/>
  <c r="Q1425"/>
  <c r="Q1426"/>
  <c r="Q1427"/>
  <c r="Q1428"/>
  <c r="Q1429"/>
  <c r="Q1430"/>
  <c r="Q1431"/>
  <c r="Q1432"/>
  <c r="Q1433"/>
  <c r="Q1434"/>
  <c r="Q1435"/>
  <c r="Q1436"/>
  <c r="Q1437"/>
  <c r="Q1438"/>
  <c r="Q1439"/>
  <c r="Q1440"/>
  <c r="Q1441"/>
  <c r="Q1442"/>
  <c r="Q1443"/>
  <c r="Q1444"/>
  <c r="Q1445"/>
  <c r="Q1446"/>
  <c r="Q1447"/>
  <c r="Q1448"/>
  <c r="Q1449"/>
  <c r="Q1450"/>
  <c r="Q1451"/>
  <c r="Q1452"/>
  <c r="Q1453"/>
  <c r="Q1454"/>
  <c r="Q1455"/>
  <c r="Q1456"/>
  <c r="Q1457"/>
  <c r="Q1458"/>
  <c r="Q1459"/>
  <c r="Q1460"/>
  <c r="Q1461"/>
  <c r="Q1462"/>
  <c r="Q1463"/>
  <c r="Q1464"/>
  <c r="Q1465"/>
  <c r="Q1466"/>
  <c r="Q1467"/>
  <c r="Q1468"/>
  <c r="Q1469"/>
  <c r="Q1470"/>
  <c r="Q1471"/>
  <c r="Q1472"/>
  <c r="Q1473"/>
  <c r="Q1474"/>
  <c r="Q1475"/>
  <c r="Q1476"/>
  <c r="Q1477"/>
  <c r="Q1478"/>
  <c r="Q1479"/>
  <c r="Q1480"/>
  <c r="Q1481"/>
  <c r="Q1482"/>
  <c r="Q1483"/>
  <c r="Q1484"/>
  <c r="B1305"/>
  <c r="K1305"/>
  <c r="P1305"/>
  <c r="Q1305"/>
  <c r="B85" i="4" l="1"/>
  <c r="I85"/>
  <c r="L85"/>
  <c r="N85"/>
  <c r="O85"/>
  <c r="B636"/>
  <c r="I636"/>
  <c r="L636"/>
  <c r="N636"/>
  <c r="O636"/>
  <c r="B823"/>
  <c r="I823"/>
  <c r="L823"/>
  <c r="N823"/>
  <c r="O823"/>
  <c r="B711"/>
  <c r="I711"/>
  <c r="L711"/>
  <c r="N711"/>
  <c r="O711"/>
  <c r="B923"/>
  <c r="I923"/>
  <c r="L923"/>
  <c r="N923"/>
  <c r="O923"/>
  <c r="B843"/>
  <c r="I843"/>
  <c r="L843"/>
  <c r="N843"/>
  <c r="O843"/>
  <c r="B252"/>
  <c r="I252"/>
  <c r="L252"/>
  <c r="N252"/>
  <c r="O252"/>
  <c r="B345"/>
  <c r="I345"/>
  <c r="L345"/>
  <c r="N345"/>
  <c r="O345"/>
  <c r="B373"/>
  <c r="I373"/>
  <c r="L373"/>
  <c r="N373"/>
  <c r="O373"/>
  <c r="B228"/>
  <c r="I228"/>
  <c r="L228"/>
  <c r="N228"/>
  <c r="O228"/>
  <c r="B310"/>
  <c r="I310"/>
  <c r="L310"/>
  <c r="N310"/>
  <c r="O310"/>
  <c r="B496"/>
  <c r="I496"/>
  <c r="L496"/>
  <c r="N496"/>
  <c r="O496"/>
  <c r="B397"/>
  <c r="I397"/>
  <c r="L397"/>
  <c r="N397"/>
  <c r="O397"/>
  <c r="B188"/>
  <c r="I188"/>
  <c r="L188"/>
  <c r="N188"/>
  <c r="O188"/>
  <c r="B226"/>
  <c r="I226"/>
  <c r="L226"/>
  <c r="N226"/>
  <c r="O226"/>
  <c r="B817"/>
  <c r="I817"/>
  <c r="L817"/>
  <c r="N817"/>
  <c r="O817"/>
  <c r="I44" l="1"/>
  <c r="L44"/>
  <c r="N44"/>
  <c r="O44"/>
  <c r="I550"/>
  <c r="L550"/>
  <c r="N550"/>
  <c r="O550"/>
  <c r="I96"/>
  <c r="L96"/>
  <c r="N96"/>
  <c r="O96"/>
  <c r="I467"/>
  <c r="L467"/>
  <c r="N467"/>
  <c r="O467"/>
  <c r="I162"/>
  <c r="L162"/>
  <c r="N162"/>
  <c r="O162"/>
  <c r="I734"/>
  <c r="L734"/>
  <c r="N734"/>
  <c r="O734"/>
  <c r="I831"/>
  <c r="L831"/>
  <c r="N831"/>
  <c r="O831"/>
  <c r="I564"/>
  <c r="L564"/>
  <c r="N564"/>
  <c r="O564"/>
  <c r="I418"/>
  <c r="L418"/>
  <c r="N418"/>
  <c r="O418"/>
  <c r="I597"/>
  <c r="L597"/>
  <c r="N597"/>
  <c r="O597"/>
  <c r="I291"/>
  <c r="L291"/>
  <c r="N291"/>
  <c r="O291"/>
  <c r="I536"/>
  <c r="L536"/>
  <c r="N536"/>
  <c r="O536"/>
  <c r="I539"/>
  <c r="L539"/>
  <c r="N539"/>
  <c r="O539"/>
  <c r="I827"/>
  <c r="L827"/>
  <c r="N827"/>
  <c r="O827"/>
  <c r="I133"/>
  <c r="L133"/>
  <c r="N133"/>
  <c r="O133"/>
  <c r="I565"/>
  <c r="L565"/>
  <c r="N565"/>
  <c r="O565"/>
  <c r="I655"/>
  <c r="L655"/>
  <c r="N655"/>
  <c r="O655"/>
  <c r="I59"/>
  <c r="L59"/>
  <c r="N59"/>
  <c r="O59"/>
  <c r="I465"/>
  <c r="L465"/>
  <c r="N465"/>
  <c r="O465"/>
  <c r="I320"/>
  <c r="I125"/>
  <c r="I128"/>
  <c r="I90"/>
  <c r="I288"/>
  <c r="I855"/>
  <c r="I553"/>
  <c r="I407"/>
  <c r="I385"/>
  <c r="I857"/>
  <c r="I340"/>
  <c r="I450"/>
  <c r="I452"/>
  <c r="I219"/>
  <c r="I37"/>
  <c r="I654"/>
  <c r="I425"/>
  <c r="I282"/>
  <c r="I203"/>
  <c r="I379"/>
  <c r="I432"/>
  <c r="I727"/>
  <c r="I223"/>
  <c r="I327"/>
  <c r="I267"/>
  <c r="L320"/>
  <c r="L125"/>
  <c r="L128"/>
  <c r="L90"/>
  <c r="L288"/>
  <c r="L855"/>
  <c r="L553"/>
  <c r="L407"/>
  <c r="L385"/>
  <c r="L857"/>
  <c r="L340"/>
  <c r="L450"/>
  <c r="L452"/>
  <c r="L219"/>
  <c r="L37"/>
  <c r="L654"/>
  <c r="L425"/>
  <c r="L282"/>
  <c r="L203"/>
  <c r="L379"/>
  <c r="L432"/>
  <c r="L727"/>
  <c r="L223"/>
  <c r="L327"/>
  <c r="L267"/>
  <c r="N320"/>
  <c r="N125"/>
  <c r="N128"/>
  <c r="N90"/>
  <c r="N288"/>
  <c r="N855"/>
  <c r="N553"/>
  <c r="N407"/>
  <c r="N385"/>
  <c r="N857"/>
  <c r="N340"/>
  <c r="N450"/>
  <c r="N452"/>
  <c r="N219"/>
  <c r="N37"/>
  <c r="N654"/>
  <c r="N425"/>
  <c r="N282"/>
  <c r="N203"/>
  <c r="N379"/>
  <c r="N432"/>
  <c r="N727"/>
  <c r="N223"/>
  <c r="N327"/>
  <c r="N267"/>
  <c r="O320"/>
  <c r="O125"/>
  <c r="O128"/>
  <c r="O90"/>
  <c r="O288"/>
  <c r="O855"/>
  <c r="O553"/>
  <c r="O407"/>
  <c r="O385"/>
  <c r="O857"/>
  <c r="O340"/>
  <c r="O450"/>
  <c r="O452"/>
  <c r="O219"/>
  <c r="O37"/>
  <c r="O654"/>
  <c r="O425"/>
  <c r="O282"/>
  <c r="O203"/>
  <c r="O379"/>
  <c r="O432"/>
  <c r="O727"/>
  <c r="O223"/>
  <c r="O327"/>
  <c r="O267"/>
  <c r="I446"/>
  <c r="B446" s="1"/>
  <c r="L446"/>
  <c r="N446"/>
  <c r="O446"/>
  <c r="I173"/>
  <c r="L173"/>
  <c r="N173"/>
  <c r="O173"/>
  <c r="I871"/>
  <c r="L871"/>
  <c r="N871"/>
  <c r="O871"/>
  <c r="I638"/>
  <c r="L638"/>
  <c r="N638"/>
  <c r="O638"/>
  <c r="I316"/>
  <c r="L316"/>
  <c r="N316"/>
  <c r="O316"/>
  <c r="I595"/>
  <c r="L595"/>
  <c r="N595"/>
  <c r="O595"/>
  <c r="I99"/>
  <c r="L99"/>
  <c r="N99"/>
  <c r="O99"/>
  <c r="I382"/>
  <c r="L382"/>
  <c r="N382"/>
  <c r="O382"/>
  <c r="I141"/>
  <c r="L141"/>
  <c r="N141"/>
  <c r="O141"/>
  <c r="I756"/>
  <c r="L756"/>
  <c r="N756"/>
  <c r="O756"/>
  <c r="I854"/>
  <c r="L854"/>
  <c r="N854"/>
  <c r="O854"/>
  <c r="I86"/>
  <c r="L86"/>
  <c r="N86"/>
  <c r="O86"/>
  <c r="I514"/>
  <c r="L514"/>
  <c r="N514"/>
  <c r="O514"/>
  <c r="I825"/>
  <c r="L825"/>
  <c r="N825"/>
  <c r="O825"/>
  <c r="I792"/>
  <c r="L792"/>
  <c r="N792"/>
  <c r="O792"/>
  <c r="I528"/>
  <c r="L528"/>
  <c r="N528"/>
  <c r="O528"/>
  <c r="I322"/>
  <c r="L322"/>
  <c r="N322"/>
  <c r="O322"/>
  <c r="I338"/>
  <c r="L338"/>
  <c r="N338"/>
  <c r="O338"/>
  <c r="I419"/>
  <c r="L419"/>
  <c r="N419"/>
  <c r="O419"/>
  <c r="I459"/>
  <c r="L459"/>
  <c r="N459"/>
  <c r="O459"/>
  <c r="I200"/>
  <c r="L200"/>
  <c r="N200"/>
  <c r="O200"/>
  <c r="I272"/>
  <c r="L272"/>
  <c r="N272"/>
  <c r="O272"/>
  <c r="I659"/>
  <c r="L659"/>
  <c r="N659"/>
  <c r="O659"/>
  <c r="I660"/>
  <c r="L660"/>
  <c r="N660"/>
  <c r="O660"/>
  <c r="I264"/>
  <c r="L264"/>
  <c r="N264"/>
  <c r="O264"/>
  <c r="I715"/>
  <c r="L715"/>
  <c r="N715"/>
  <c r="O715"/>
  <c r="I856"/>
  <c r="L856"/>
  <c r="N856"/>
  <c r="O856"/>
  <c r="I693"/>
  <c r="L693"/>
  <c r="N693"/>
  <c r="O693"/>
  <c r="I239"/>
  <c r="L239"/>
  <c r="N239"/>
  <c r="O239"/>
  <c r="I799"/>
  <c r="L799"/>
  <c r="N799"/>
  <c r="O799"/>
  <c r="I447"/>
  <c r="L447"/>
  <c r="N447"/>
  <c r="O447"/>
  <c r="I637"/>
  <c r="L637"/>
  <c r="N637"/>
  <c r="O637"/>
  <c r="I759"/>
  <c r="L759"/>
  <c r="N759"/>
  <c r="O759"/>
  <c r="I464"/>
  <c r="L464"/>
  <c r="N464"/>
  <c r="O464"/>
  <c r="I63"/>
  <c r="L63"/>
  <c r="N63"/>
  <c r="O63"/>
  <c r="I826"/>
  <c r="L826"/>
  <c r="N826"/>
  <c r="O826"/>
  <c r="I814"/>
  <c r="L814"/>
  <c r="N814"/>
  <c r="O814"/>
  <c r="I469"/>
  <c r="L469"/>
  <c r="N469"/>
  <c r="O469"/>
  <c r="I713"/>
  <c r="L713"/>
  <c r="N713"/>
  <c r="O713"/>
  <c r="I687"/>
  <c r="L687"/>
  <c r="N687"/>
  <c r="O687"/>
  <c r="I912"/>
  <c r="L912"/>
  <c r="N912"/>
  <c r="O912"/>
  <c r="I375"/>
  <c r="L375"/>
  <c r="N375"/>
  <c r="O375"/>
  <c r="I485"/>
  <c r="L485"/>
  <c r="N485"/>
  <c r="O485"/>
  <c r="I241"/>
  <c r="L241"/>
  <c r="N241"/>
  <c r="O241"/>
  <c r="I380"/>
  <c r="L380"/>
  <c r="N380"/>
  <c r="O380"/>
  <c r="I544"/>
  <c r="L544"/>
  <c r="N544"/>
  <c r="O544"/>
  <c r="I712"/>
  <c r="L712"/>
  <c r="N712"/>
  <c r="O712"/>
  <c r="I657"/>
  <c r="L657"/>
  <c r="N657"/>
  <c r="O657"/>
  <c r="I210"/>
  <c r="L210"/>
  <c r="N210"/>
  <c r="O210"/>
  <c r="I688"/>
  <c r="L688"/>
  <c r="N688"/>
  <c r="O688"/>
  <c r="I376"/>
  <c r="L376"/>
  <c r="N376"/>
  <c r="O376"/>
  <c r="I803"/>
  <c r="L803"/>
  <c r="N803"/>
  <c r="O803"/>
  <c r="I307"/>
  <c r="L307"/>
  <c r="N307"/>
  <c r="O307"/>
  <c r="I161"/>
  <c r="B161" s="1"/>
  <c r="L161"/>
  <c r="N161"/>
  <c r="O161"/>
  <c r="I733"/>
  <c r="L733"/>
  <c r="N733"/>
  <c r="O733"/>
  <c r="I217"/>
  <c r="L217"/>
  <c r="N217"/>
  <c r="O217"/>
  <c r="I332"/>
  <c r="L332"/>
  <c r="N332"/>
  <c r="O332"/>
  <c r="I238"/>
  <c r="L238"/>
  <c r="N238"/>
  <c r="O238"/>
  <c r="I279"/>
  <c r="L279"/>
  <c r="N279"/>
  <c r="O279"/>
  <c r="I367"/>
  <c r="L367"/>
  <c r="N367"/>
  <c r="O367"/>
  <c r="I499"/>
  <c r="L499"/>
  <c r="N499"/>
  <c r="O499"/>
  <c r="I557"/>
  <c r="L557"/>
  <c r="N557"/>
  <c r="O557"/>
  <c r="L71"/>
  <c r="B256"/>
  <c r="I256"/>
  <c r="L256"/>
  <c r="N256"/>
  <c r="O256"/>
  <c r="B163"/>
  <c r="I163"/>
  <c r="L163"/>
  <c r="N163"/>
  <c r="O163"/>
  <c r="B589"/>
  <c r="I589"/>
  <c r="L589"/>
  <c r="N589"/>
  <c r="O589"/>
  <c r="B347"/>
  <c r="I347"/>
  <c r="L347"/>
  <c r="N347"/>
  <c r="O347"/>
  <c r="B896"/>
  <c r="I896"/>
  <c r="L896"/>
  <c r="N896"/>
  <c r="O896"/>
  <c r="B246"/>
  <c r="I246"/>
  <c r="L246"/>
  <c r="N246"/>
  <c r="O246"/>
  <c r="B743"/>
  <c r="I743"/>
  <c r="L743"/>
  <c r="N743"/>
  <c r="O743"/>
  <c r="B224"/>
  <c r="I224"/>
  <c r="L224"/>
  <c r="N224"/>
  <c r="O224"/>
  <c r="B742"/>
  <c r="I742"/>
  <c r="L742"/>
  <c r="N742"/>
  <c r="O742"/>
  <c r="B748"/>
  <c r="I748"/>
  <c r="L748"/>
  <c r="N748"/>
  <c r="O748"/>
  <c r="B534"/>
  <c r="I534"/>
  <c r="L534"/>
  <c r="N534"/>
  <c r="O534"/>
  <c r="B533"/>
  <c r="I533"/>
  <c r="L533"/>
  <c r="N533"/>
  <c r="O533"/>
  <c r="B764"/>
  <c r="I764"/>
  <c r="L764"/>
  <c r="N764"/>
  <c r="O764"/>
  <c r="B270"/>
  <c r="I270"/>
  <c r="L270"/>
  <c r="N270"/>
  <c r="O270"/>
  <c r="B623"/>
  <c r="I623"/>
  <c r="L623"/>
  <c r="N623"/>
  <c r="O623"/>
  <c r="B119"/>
  <c r="I119"/>
  <c r="L119"/>
  <c r="N119"/>
  <c r="O119"/>
  <c r="B47"/>
  <c r="I47"/>
  <c r="L47"/>
  <c r="N47"/>
  <c r="O47"/>
  <c r="B619"/>
  <c r="I619"/>
  <c r="L619"/>
  <c r="N619"/>
  <c r="O619"/>
  <c r="B604"/>
  <c r="I604"/>
  <c r="L604"/>
  <c r="N604"/>
  <c r="O604"/>
  <c r="B863"/>
  <c r="I863"/>
  <c r="L863"/>
  <c r="N863"/>
  <c r="O863"/>
  <c r="B615"/>
  <c r="I615"/>
  <c r="L615"/>
  <c r="N615"/>
  <c r="O615"/>
  <c r="B261"/>
  <c r="I261"/>
  <c r="L261"/>
  <c r="N261"/>
  <c r="O261"/>
  <c r="B922"/>
  <c r="I922"/>
  <c r="L922"/>
  <c r="N922"/>
  <c r="O922"/>
  <c r="B801"/>
  <c r="I801"/>
  <c r="L801"/>
  <c r="N801"/>
  <c r="O801"/>
  <c r="B782"/>
  <c r="I782"/>
  <c r="L782"/>
  <c r="N782"/>
  <c r="O782"/>
  <c r="B314"/>
  <c r="I314"/>
  <c r="L314"/>
  <c r="N314"/>
  <c r="O314"/>
  <c r="B656"/>
  <c r="I656"/>
  <c r="L656"/>
  <c r="N656"/>
  <c r="O656"/>
  <c r="B235"/>
  <c r="I235"/>
  <c r="L235"/>
  <c r="N235"/>
  <c r="O235"/>
  <c r="B716"/>
  <c r="I716"/>
  <c r="L716"/>
  <c r="N716"/>
  <c r="O716"/>
  <c r="B317"/>
  <c r="I317"/>
  <c r="L317"/>
  <c r="N317"/>
  <c r="O317"/>
  <c r="B46"/>
  <c r="I46"/>
  <c r="L46"/>
  <c r="N46"/>
  <c r="O46"/>
  <c r="B191"/>
  <c r="I191"/>
  <c r="L191"/>
  <c r="N191"/>
  <c r="O191"/>
  <c r="B331"/>
  <c r="I331"/>
  <c r="L331"/>
  <c r="N331"/>
  <c r="O331"/>
  <c r="B386"/>
  <c r="I386"/>
  <c r="L386"/>
  <c r="N386"/>
  <c r="O386"/>
  <c r="B498"/>
  <c r="I498"/>
  <c r="L498"/>
  <c r="N498"/>
  <c r="O498"/>
  <c r="B844"/>
  <c r="I844"/>
  <c r="L844"/>
  <c r="N844"/>
  <c r="O844"/>
  <c r="B842"/>
  <c r="I842"/>
  <c r="L842"/>
  <c r="N842"/>
  <c r="O842"/>
  <c r="B240"/>
  <c r="I240"/>
  <c r="L240"/>
  <c r="N240"/>
  <c r="O240"/>
  <c r="B198"/>
  <c r="I198"/>
  <c r="L198"/>
  <c r="N198"/>
  <c r="O198"/>
  <c r="B199"/>
  <c r="I199"/>
  <c r="L199"/>
  <c r="N199"/>
  <c r="O199"/>
  <c r="B926"/>
  <c r="I926"/>
  <c r="L926"/>
  <c r="N926"/>
  <c r="O926"/>
  <c r="B248"/>
  <c r="I248"/>
  <c r="L248"/>
  <c r="N248"/>
  <c r="O248"/>
  <c r="B170"/>
  <c r="I170"/>
  <c r="L170"/>
  <c r="N170"/>
  <c r="O170"/>
  <c r="B733" l="1"/>
  <c r="B898"/>
  <c r="I898"/>
  <c r="L898"/>
  <c r="N898"/>
  <c r="O898"/>
  <c r="B879"/>
  <c r="I879"/>
  <c r="L879"/>
  <c r="N879"/>
  <c r="O879"/>
  <c r="B771"/>
  <c r="I771"/>
  <c r="L771"/>
  <c r="N771"/>
  <c r="O771"/>
  <c r="B646"/>
  <c r="I646"/>
  <c r="L646"/>
  <c r="N646"/>
  <c r="O646"/>
  <c r="B473"/>
  <c r="I473"/>
  <c r="L473"/>
  <c r="N473"/>
  <c r="O473"/>
  <c r="B436"/>
  <c r="I436"/>
  <c r="L436"/>
  <c r="N436"/>
  <c r="O436"/>
  <c r="B435"/>
  <c r="I435"/>
  <c r="L435"/>
  <c r="N435"/>
  <c r="O435"/>
  <c r="B311"/>
  <c r="I311"/>
  <c r="L311"/>
  <c r="N311"/>
  <c r="O311"/>
  <c r="B305"/>
  <c r="I305"/>
  <c r="L305"/>
  <c r="N305"/>
  <c r="O305"/>
  <c r="B196"/>
  <c r="I196"/>
  <c r="L196"/>
  <c r="N196"/>
  <c r="O196"/>
  <c r="B168"/>
  <c r="I168"/>
  <c r="L168"/>
  <c r="N168"/>
  <c r="O168"/>
  <c r="I932"/>
  <c r="I931"/>
  <c r="I930"/>
  <c r="I929"/>
  <c r="I928"/>
  <c r="I927"/>
  <c r="I925"/>
  <c r="I924"/>
  <c r="I921"/>
  <c r="I920"/>
  <c r="I919"/>
  <c r="I918"/>
  <c r="I917"/>
  <c r="I916"/>
  <c r="I915"/>
  <c r="I914"/>
  <c r="I913"/>
  <c r="I911"/>
  <c r="I910"/>
  <c r="I909"/>
  <c r="I908"/>
  <c r="I907"/>
  <c r="I906"/>
  <c r="I905"/>
  <c r="I904"/>
  <c r="I903"/>
  <c r="I902"/>
  <c r="I901"/>
  <c r="I900"/>
  <c r="I899"/>
  <c r="I897"/>
  <c r="I895"/>
  <c r="I894"/>
  <c r="I893"/>
  <c r="I892"/>
  <c r="I891"/>
  <c r="I890"/>
  <c r="I889"/>
  <c r="I888"/>
  <c r="I887"/>
  <c r="I886"/>
  <c r="I885"/>
  <c r="I884"/>
  <c r="I883"/>
  <c r="I882"/>
  <c r="I881"/>
  <c r="I880"/>
  <c r="I878"/>
  <c r="I877"/>
  <c r="I876"/>
  <c r="I875"/>
  <c r="I874"/>
  <c r="I873"/>
  <c r="I872"/>
  <c r="I870"/>
  <c r="I869"/>
  <c r="I868"/>
  <c r="I867"/>
  <c r="I866"/>
  <c r="I865"/>
  <c r="I864"/>
  <c r="I862"/>
  <c r="I861"/>
  <c r="I860"/>
  <c r="I859"/>
  <c r="I858"/>
  <c r="I853"/>
  <c r="I852"/>
  <c r="I851"/>
  <c r="I850"/>
  <c r="I849"/>
  <c r="I848"/>
  <c r="I847"/>
  <c r="I846"/>
  <c r="I845"/>
  <c r="I841"/>
  <c r="I840"/>
  <c r="I839"/>
  <c r="I838"/>
  <c r="I837"/>
  <c r="I836"/>
  <c r="I835"/>
  <c r="I834"/>
  <c r="I833"/>
  <c r="I832"/>
  <c r="I830"/>
  <c r="I829"/>
  <c r="I828"/>
  <c r="I824"/>
  <c r="I822"/>
  <c r="I821"/>
  <c r="I820"/>
  <c r="I819"/>
  <c r="I818"/>
  <c r="I816"/>
  <c r="I815"/>
  <c r="I813"/>
  <c r="I812"/>
  <c r="I811"/>
  <c r="I810"/>
  <c r="I809"/>
  <c r="I808"/>
  <c r="I807"/>
  <c r="I806"/>
  <c r="I805"/>
  <c r="I804"/>
  <c r="I802"/>
  <c r="M733" s="1"/>
  <c r="I800"/>
  <c r="I798"/>
  <c r="I797"/>
  <c r="I796"/>
  <c r="I795"/>
  <c r="I794"/>
  <c r="I793"/>
  <c r="I791"/>
  <c r="I790"/>
  <c r="I789"/>
  <c r="I788"/>
  <c r="I787"/>
  <c r="I786"/>
  <c r="I785"/>
  <c r="I784"/>
  <c r="I783"/>
  <c r="I781"/>
  <c r="I780"/>
  <c r="I779"/>
  <c r="I778"/>
  <c r="I777"/>
  <c r="I776"/>
  <c r="I775"/>
  <c r="I774"/>
  <c r="I773"/>
  <c r="I772"/>
  <c r="I770"/>
  <c r="I769"/>
  <c r="I768"/>
  <c r="I767"/>
  <c r="I766"/>
  <c r="I765"/>
  <c r="I763"/>
  <c r="I762"/>
  <c r="I761"/>
  <c r="I760"/>
  <c r="I758"/>
  <c r="I757"/>
  <c r="I755"/>
  <c r="I754"/>
  <c r="I753"/>
  <c r="I752"/>
  <c r="I751"/>
  <c r="I750"/>
  <c r="I749"/>
  <c r="I747"/>
  <c r="I746"/>
  <c r="I745"/>
  <c r="I744"/>
  <c r="I741"/>
  <c r="I740"/>
  <c r="I739"/>
  <c r="I738"/>
  <c r="I737"/>
  <c r="I736"/>
  <c r="I735"/>
  <c r="I732"/>
  <c r="I731"/>
  <c r="I730"/>
  <c r="I729"/>
  <c r="I728"/>
  <c r="I726"/>
  <c r="I725"/>
  <c r="I724"/>
  <c r="I723"/>
  <c r="I722"/>
  <c r="I721"/>
  <c r="I720"/>
  <c r="I719"/>
  <c r="I718"/>
  <c r="I717"/>
  <c r="I714"/>
  <c r="I710"/>
  <c r="I709"/>
  <c r="I708"/>
  <c r="I707"/>
  <c r="I706"/>
  <c r="I705"/>
  <c r="I704"/>
  <c r="I703"/>
  <c r="I702"/>
  <c r="I701"/>
  <c r="I700"/>
  <c r="I699"/>
  <c r="I697"/>
  <c r="I698"/>
  <c r="I696"/>
  <c r="I695"/>
  <c r="I694"/>
  <c r="I692"/>
  <c r="I691"/>
  <c r="I690"/>
  <c r="I689"/>
  <c r="I686"/>
  <c r="I685"/>
  <c r="I684"/>
  <c r="I683"/>
  <c r="I682"/>
  <c r="I681"/>
  <c r="I680"/>
  <c r="I679"/>
  <c r="I678"/>
  <c r="I677"/>
  <c r="I676"/>
  <c r="I675"/>
  <c r="I674"/>
  <c r="I673"/>
  <c r="I672"/>
  <c r="I671"/>
  <c r="I670"/>
  <c r="I669"/>
  <c r="I668"/>
  <c r="I667"/>
  <c r="I666"/>
  <c r="I665"/>
  <c r="I664"/>
  <c r="I663"/>
  <c r="I662"/>
  <c r="I661"/>
  <c r="I658"/>
  <c r="I653"/>
  <c r="I652"/>
  <c r="I651"/>
  <c r="I650"/>
  <c r="I649"/>
  <c r="I648"/>
  <c r="I647"/>
  <c r="I645"/>
  <c r="I644"/>
  <c r="I643"/>
  <c r="I642"/>
  <c r="I641"/>
  <c r="I640"/>
  <c r="I639"/>
  <c r="I635"/>
  <c r="I634"/>
  <c r="I633"/>
  <c r="I632"/>
  <c r="I631"/>
  <c r="I630"/>
  <c r="I629"/>
  <c r="I628"/>
  <c r="I627"/>
  <c r="I626"/>
  <c r="I625"/>
  <c r="I624"/>
  <c r="I622"/>
  <c r="I621"/>
  <c r="I620"/>
  <c r="I618"/>
  <c r="I617"/>
  <c r="I616"/>
  <c r="I614"/>
  <c r="I613"/>
  <c r="I612"/>
  <c r="I611"/>
  <c r="I610"/>
  <c r="I609"/>
  <c r="I608"/>
  <c r="I607"/>
  <c r="I606"/>
  <c r="I605"/>
  <c r="I603"/>
  <c r="I602"/>
  <c r="I601"/>
  <c r="I600"/>
  <c r="I599"/>
  <c r="I598"/>
  <c r="I596"/>
  <c r="I594"/>
  <c r="I593"/>
  <c r="I592"/>
  <c r="I591"/>
  <c r="I590"/>
  <c r="I588"/>
  <c r="I587"/>
  <c r="I586"/>
  <c r="I585"/>
  <c r="I584"/>
  <c r="I583"/>
  <c r="I582"/>
  <c r="I581"/>
  <c r="I580"/>
  <c r="I579"/>
  <c r="I578"/>
  <c r="I577"/>
  <c r="I576"/>
  <c r="I575"/>
  <c r="I574"/>
  <c r="I573"/>
  <c r="I572"/>
  <c r="I571"/>
  <c r="I570"/>
  <c r="I569"/>
  <c r="I568"/>
  <c r="I567"/>
  <c r="I566"/>
  <c r="I563"/>
  <c r="I562"/>
  <c r="I561"/>
  <c r="I560"/>
  <c r="I559"/>
  <c r="I558"/>
  <c r="I556"/>
  <c r="I555"/>
  <c r="I554"/>
  <c r="I552"/>
  <c r="I551"/>
  <c r="I549"/>
  <c r="I548"/>
  <c r="I547"/>
  <c r="I546"/>
  <c r="I545"/>
  <c r="I543"/>
  <c r="I542"/>
  <c r="I541"/>
  <c r="I540"/>
  <c r="I538"/>
  <c r="I537"/>
  <c r="I535"/>
  <c r="I532"/>
  <c r="I531"/>
  <c r="I530"/>
  <c r="I529"/>
  <c r="I527"/>
  <c r="I526"/>
  <c r="I525"/>
  <c r="I524"/>
  <c r="I523"/>
  <c r="I522"/>
  <c r="I521"/>
  <c r="I520"/>
  <c r="I519"/>
  <c r="I518"/>
  <c r="I517"/>
  <c r="I516"/>
  <c r="I515"/>
  <c r="I513"/>
  <c r="I512"/>
  <c r="I511"/>
  <c r="I510"/>
  <c r="I509"/>
  <c r="I508"/>
  <c r="I507"/>
  <c r="I506"/>
  <c r="I505"/>
  <c r="I504"/>
  <c r="I503"/>
  <c r="I502"/>
  <c r="I501"/>
  <c r="I500"/>
  <c r="I497"/>
  <c r="I495"/>
  <c r="I494"/>
  <c r="I493"/>
  <c r="I492"/>
  <c r="I491"/>
  <c r="I490"/>
  <c r="I489"/>
  <c r="I488"/>
  <c r="I487"/>
  <c r="I486"/>
  <c r="I484"/>
  <c r="I483"/>
  <c r="I482"/>
  <c r="I481"/>
  <c r="I480"/>
  <c r="I479"/>
  <c r="I478"/>
  <c r="I477"/>
  <c r="I476"/>
  <c r="I475"/>
  <c r="I474"/>
  <c r="I472"/>
  <c r="I471"/>
  <c r="I470"/>
  <c r="I468"/>
  <c r="I466"/>
  <c r="I463"/>
  <c r="I462"/>
  <c r="I461"/>
  <c r="I460"/>
  <c r="I458"/>
  <c r="I457"/>
  <c r="I456"/>
  <c r="I455"/>
  <c r="I454"/>
  <c r="I453"/>
  <c r="I451"/>
  <c r="I449"/>
  <c r="I448"/>
  <c r="I445"/>
  <c r="I444"/>
  <c r="I443"/>
  <c r="I442"/>
  <c r="I441"/>
  <c r="I440"/>
  <c r="I439"/>
  <c r="I438"/>
  <c r="I437"/>
  <c r="I434"/>
  <c r="I433"/>
  <c r="I431"/>
  <c r="I430"/>
  <c r="I429"/>
  <c r="I428"/>
  <c r="I427"/>
  <c r="I426"/>
  <c r="I424"/>
  <c r="I423"/>
  <c r="I422"/>
  <c r="I421"/>
  <c r="I420"/>
  <c r="I417"/>
  <c r="I416"/>
  <c r="I415"/>
  <c r="I414"/>
  <c r="I413"/>
  <c r="I412"/>
  <c r="I411"/>
  <c r="I410"/>
  <c r="I409"/>
  <c r="I408"/>
  <c r="I406"/>
  <c r="I405"/>
  <c r="I404"/>
  <c r="I403"/>
  <c r="I402"/>
  <c r="I401"/>
  <c r="I400"/>
  <c r="I398"/>
  <c r="I396"/>
  <c r="I395"/>
  <c r="I394"/>
  <c r="I393"/>
  <c r="I392"/>
  <c r="I391"/>
  <c r="I390"/>
  <c r="I389"/>
  <c r="I388"/>
  <c r="I387"/>
  <c r="I384"/>
  <c r="I383"/>
  <c r="I381"/>
  <c r="I378"/>
  <c r="I377"/>
  <c r="I374"/>
  <c r="I372"/>
  <c r="I371"/>
  <c r="I370"/>
  <c r="I369"/>
  <c r="I368"/>
  <c r="I366"/>
  <c r="I365"/>
  <c r="I364"/>
  <c r="I363"/>
  <c r="I362"/>
  <c r="I361"/>
  <c r="I360"/>
  <c r="I359"/>
  <c r="I358"/>
  <c r="I357"/>
  <c r="I356"/>
  <c r="I355"/>
  <c r="I354"/>
  <c r="I353"/>
  <c r="I352"/>
  <c r="I351"/>
  <c r="I350"/>
  <c r="I349"/>
  <c r="I348"/>
  <c r="I344"/>
  <c r="I343"/>
  <c r="I342"/>
  <c r="I341"/>
  <c r="I339"/>
  <c r="I337"/>
  <c r="I336"/>
  <c r="I335"/>
  <c r="I334"/>
  <c r="I333"/>
  <c r="I330"/>
  <c r="I329"/>
  <c r="I328"/>
  <c r="I326"/>
  <c r="I325"/>
  <c r="I324"/>
  <c r="I323"/>
  <c r="I321"/>
  <c r="I319"/>
  <c r="I318"/>
  <c r="I315"/>
  <c r="I313"/>
  <c r="I312"/>
  <c r="I309"/>
  <c r="I308"/>
  <c r="I306"/>
  <c r="I304"/>
  <c r="I303"/>
  <c r="I302"/>
  <c r="I301"/>
  <c r="I300"/>
  <c r="I299"/>
  <c r="I298"/>
  <c r="I297"/>
  <c r="I296"/>
  <c r="I295"/>
  <c r="I294"/>
  <c r="I293"/>
  <c r="I292"/>
  <c r="I289"/>
  <c r="I287"/>
  <c r="I286"/>
  <c r="I285"/>
  <c r="I284"/>
  <c r="I283"/>
  <c r="I281"/>
  <c r="I280"/>
  <c r="I278"/>
  <c r="I277"/>
  <c r="I276"/>
  <c r="I275"/>
  <c r="I274"/>
  <c r="I273"/>
  <c r="I271"/>
  <c r="I269"/>
  <c r="I268"/>
  <c r="I266"/>
  <c r="I265"/>
  <c r="I263"/>
  <c r="I262"/>
  <c r="I260"/>
  <c r="I259"/>
  <c r="I258"/>
  <c r="I257"/>
  <c r="I255"/>
  <c r="I254"/>
  <c r="I253"/>
  <c r="I251"/>
  <c r="I250"/>
  <c r="I249"/>
  <c r="I247"/>
  <c r="I245"/>
  <c r="I244"/>
  <c r="I243"/>
  <c r="I242"/>
  <c r="I237"/>
  <c r="I236"/>
  <c r="I234"/>
  <c r="I233"/>
  <c r="I232"/>
  <c r="I231"/>
  <c r="I230"/>
  <c r="I229"/>
  <c r="I227"/>
  <c r="I225"/>
  <c r="I222"/>
  <c r="I221"/>
  <c r="I220"/>
  <c r="I218"/>
  <c r="I216"/>
  <c r="I215"/>
  <c r="I214"/>
  <c r="I213"/>
  <c r="I212"/>
  <c r="I211"/>
  <c r="I209"/>
  <c r="I208"/>
  <c r="I207"/>
  <c r="I206"/>
  <c r="I205"/>
  <c r="I204"/>
  <c r="I202"/>
  <c r="I201"/>
  <c r="I197"/>
  <c r="I195"/>
  <c r="I194"/>
  <c r="I193"/>
  <c r="I192"/>
  <c r="I190"/>
  <c r="I189"/>
  <c r="I187"/>
  <c r="I186"/>
  <c r="I185"/>
  <c r="I184"/>
  <c r="I183"/>
  <c r="I182"/>
  <c r="I181"/>
  <c r="I180"/>
  <c r="I179"/>
  <c r="I178"/>
  <c r="I177"/>
  <c r="I176"/>
  <c r="I175"/>
  <c r="I174"/>
  <c r="I172"/>
  <c r="I171"/>
  <c r="I169"/>
  <c r="I167"/>
  <c r="I166"/>
  <c r="I165"/>
  <c r="I164"/>
  <c r="I160"/>
  <c r="I159"/>
  <c r="I158"/>
  <c r="I157"/>
  <c r="I156"/>
  <c r="I155"/>
  <c r="I154"/>
  <c r="I153"/>
  <c r="I152"/>
  <c r="I151"/>
  <c r="I150"/>
  <c r="I149"/>
  <c r="J149" s="1"/>
  <c r="M149" s="1"/>
  <c r="I148"/>
  <c r="I147"/>
  <c r="I146"/>
  <c r="I145"/>
  <c r="I144"/>
  <c r="I143"/>
  <c r="I142"/>
  <c r="I140"/>
  <c r="I139"/>
  <c r="I138"/>
  <c r="I137"/>
  <c r="I136"/>
  <c r="I135"/>
  <c r="I134"/>
  <c r="I132"/>
  <c r="I131"/>
  <c r="I130"/>
  <c r="I129"/>
  <c r="I127"/>
  <c r="I126"/>
  <c r="I124"/>
  <c r="I123"/>
  <c r="I122"/>
  <c r="I121"/>
  <c r="I120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8"/>
  <c r="I97"/>
  <c r="I95"/>
  <c r="I94"/>
  <c r="I93"/>
  <c r="I92"/>
  <c r="I91"/>
  <c r="I89"/>
  <c r="I88"/>
  <c r="I87"/>
  <c r="I84"/>
  <c r="I83"/>
  <c r="I82"/>
  <c r="I81"/>
  <c r="I80"/>
  <c r="I79"/>
  <c r="I78"/>
  <c r="I77"/>
  <c r="I76"/>
  <c r="I75"/>
  <c r="I74"/>
  <c r="I73"/>
  <c r="I71"/>
  <c r="J71" s="1"/>
  <c r="M71" s="1"/>
  <c r="I70"/>
  <c r="I69"/>
  <c r="I68"/>
  <c r="I67"/>
  <c r="I66"/>
  <c r="I65"/>
  <c r="I64"/>
  <c r="I62"/>
  <c r="I61"/>
  <c r="I60"/>
  <c r="I58"/>
  <c r="I57"/>
  <c r="I56"/>
  <c r="I55"/>
  <c r="I54"/>
  <c r="I53"/>
  <c r="I52"/>
  <c r="I51"/>
  <c r="I50"/>
  <c r="I49"/>
  <c r="I48"/>
  <c r="I45"/>
  <c r="I43"/>
  <c r="I42"/>
  <c r="I41"/>
  <c r="I40"/>
  <c r="I39"/>
  <c r="I38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J399"/>
  <c r="J290"/>
  <c r="J72"/>
  <c r="B6"/>
  <c r="B9"/>
  <c r="B12"/>
  <c r="B20"/>
  <c r="B36"/>
  <c r="B38"/>
  <c r="B39"/>
  <c r="B54"/>
  <c r="B56"/>
  <c r="B71"/>
  <c r="B74"/>
  <c r="B79"/>
  <c r="B118"/>
  <c r="B121"/>
  <c r="B281"/>
  <c r="B101"/>
  <c r="B104"/>
  <c r="B122"/>
  <c r="B129"/>
  <c r="B137"/>
  <c r="B149"/>
  <c r="B167"/>
  <c r="B172"/>
  <c r="B183"/>
  <c r="B185"/>
  <c r="B186"/>
  <c r="B189"/>
  <c r="B207"/>
  <c r="B221"/>
  <c r="B225"/>
  <c r="B227"/>
  <c r="B229"/>
  <c r="B237"/>
  <c r="B250"/>
  <c r="B255"/>
  <c r="B266"/>
  <c r="B269"/>
  <c r="B285"/>
  <c r="B304"/>
  <c r="B306"/>
  <c r="B308"/>
  <c r="B309"/>
  <c r="B313"/>
  <c r="B333"/>
  <c r="B336"/>
  <c r="B339"/>
  <c r="B356"/>
  <c r="B363"/>
  <c r="B381"/>
  <c r="B396"/>
  <c r="B423"/>
  <c r="B430"/>
  <c r="B431"/>
  <c r="B440"/>
  <c r="B453"/>
  <c r="B458"/>
  <c r="B471"/>
  <c r="B493"/>
  <c r="B495"/>
  <c r="B507"/>
  <c r="B513"/>
  <c r="B519"/>
  <c r="B521"/>
  <c r="B532"/>
  <c r="B535"/>
  <c r="B555"/>
  <c r="B556"/>
  <c r="B569"/>
  <c r="B570"/>
  <c r="B571"/>
  <c r="B573"/>
  <c r="B574"/>
  <c r="B596"/>
  <c r="B602"/>
  <c r="B608"/>
  <c r="B621"/>
  <c r="B630"/>
  <c r="B632"/>
  <c r="B635"/>
  <c r="B643"/>
  <c r="B667"/>
  <c r="B671"/>
  <c r="B672"/>
  <c r="B677"/>
  <c r="B679"/>
  <c r="B698"/>
  <c r="B692"/>
  <c r="B763"/>
  <c r="B702"/>
  <c r="B714"/>
  <c r="B780"/>
  <c r="B731"/>
  <c r="B738"/>
  <c r="B783"/>
  <c r="B798"/>
  <c r="B749"/>
  <c r="B751"/>
  <c r="B754"/>
  <c r="B757"/>
  <c r="B822"/>
  <c r="B828"/>
  <c r="B833"/>
  <c r="B840"/>
  <c r="B845"/>
  <c r="B848"/>
  <c r="B859"/>
  <c r="B870"/>
  <c r="B880"/>
  <c r="B881"/>
  <c r="B882"/>
  <c r="B885"/>
  <c r="B891"/>
  <c r="B892"/>
  <c r="B900"/>
  <c r="B906"/>
  <c r="B918"/>
  <c r="B930"/>
  <c r="L6"/>
  <c r="L9"/>
  <c r="L12"/>
  <c r="L20"/>
  <c r="L36"/>
  <c r="L38"/>
  <c r="L39"/>
  <c r="L54"/>
  <c r="L56"/>
  <c r="L74"/>
  <c r="L79"/>
  <c r="L118"/>
  <c r="L121"/>
  <c r="L281"/>
  <c r="L101"/>
  <c r="L104"/>
  <c r="L122"/>
  <c r="L129"/>
  <c r="L137"/>
  <c r="L149"/>
  <c r="L167"/>
  <c r="L172"/>
  <c r="L183"/>
  <c r="L185"/>
  <c r="L186"/>
  <c r="L189"/>
  <c r="L207"/>
  <c r="L221"/>
  <c r="L225"/>
  <c r="L227"/>
  <c r="L229"/>
  <c r="L237"/>
  <c r="L250"/>
  <c r="L255"/>
  <c r="L266"/>
  <c r="L269"/>
  <c r="L285"/>
  <c r="L304"/>
  <c r="L306"/>
  <c r="L308"/>
  <c r="L309"/>
  <c r="L313"/>
  <c r="L333"/>
  <c r="L336"/>
  <c r="L339"/>
  <c r="L356"/>
  <c r="L363"/>
  <c r="L381"/>
  <c r="L396"/>
  <c r="L423"/>
  <c r="L430"/>
  <c r="L431"/>
  <c r="L440"/>
  <c r="L453"/>
  <c r="L458"/>
  <c r="L471"/>
  <c r="L493"/>
  <c r="L495"/>
  <c r="L507"/>
  <c r="L513"/>
  <c r="L519"/>
  <c r="L521"/>
  <c r="L532"/>
  <c r="L535"/>
  <c r="L555"/>
  <c r="L556"/>
  <c r="L569"/>
  <c r="L570"/>
  <c r="L571"/>
  <c r="L573"/>
  <c r="L574"/>
  <c r="L596"/>
  <c r="L602"/>
  <c r="L608"/>
  <c r="L621"/>
  <c r="L630"/>
  <c r="L632"/>
  <c r="L635"/>
  <c r="L643"/>
  <c r="L667"/>
  <c r="L671"/>
  <c r="L672"/>
  <c r="L677"/>
  <c r="L679"/>
  <c r="L698"/>
  <c r="L692"/>
  <c r="L763"/>
  <c r="L702"/>
  <c r="L714"/>
  <c r="L780"/>
  <c r="L731"/>
  <c r="L738"/>
  <c r="L783"/>
  <c r="L798"/>
  <c r="L749"/>
  <c r="L751"/>
  <c r="L754"/>
  <c r="L757"/>
  <c r="L822"/>
  <c r="L828"/>
  <c r="L833"/>
  <c r="L840"/>
  <c r="L845"/>
  <c r="L848"/>
  <c r="L859"/>
  <c r="L870"/>
  <c r="L880"/>
  <c r="L881"/>
  <c r="L882"/>
  <c r="L885"/>
  <c r="L891"/>
  <c r="L892"/>
  <c r="L900"/>
  <c r="L906"/>
  <c r="L918"/>
  <c r="L930"/>
  <c r="N6"/>
  <c r="N9"/>
  <c r="N12"/>
  <c r="N20"/>
  <c r="N36"/>
  <c r="N38"/>
  <c r="N39"/>
  <c r="N54"/>
  <c r="N56"/>
  <c r="N71"/>
  <c r="N74"/>
  <c r="N79"/>
  <c r="N118"/>
  <c r="N121"/>
  <c r="N281"/>
  <c r="N101"/>
  <c r="N104"/>
  <c r="N122"/>
  <c r="N129"/>
  <c r="N137"/>
  <c r="N149"/>
  <c r="N167"/>
  <c r="N172"/>
  <c r="N183"/>
  <c r="N185"/>
  <c r="N186"/>
  <c r="N189"/>
  <c r="N207"/>
  <c r="N221"/>
  <c r="N225"/>
  <c r="N227"/>
  <c r="N229"/>
  <c r="N237"/>
  <c r="N250"/>
  <c r="N255"/>
  <c r="N266"/>
  <c r="N269"/>
  <c r="N285"/>
  <c r="N304"/>
  <c r="N306"/>
  <c r="N308"/>
  <c r="N309"/>
  <c r="N313"/>
  <c r="N333"/>
  <c r="N336"/>
  <c r="N339"/>
  <c r="N356"/>
  <c r="N363"/>
  <c r="N381"/>
  <c r="N396"/>
  <c r="N423"/>
  <c r="N430"/>
  <c r="N431"/>
  <c r="N440"/>
  <c r="N453"/>
  <c r="N458"/>
  <c r="N471"/>
  <c r="N493"/>
  <c r="N495"/>
  <c r="N507"/>
  <c r="N513"/>
  <c r="N519"/>
  <c r="N521"/>
  <c r="N532"/>
  <c r="N535"/>
  <c r="N555"/>
  <c r="N556"/>
  <c r="N569"/>
  <c r="N570"/>
  <c r="N571"/>
  <c r="N573"/>
  <c r="N574"/>
  <c r="N596"/>
  <c r="N602"/>
  <c r="N608"/>
  <c r="N621"/>
  <c r="N630"/>
  <c r="N632"/>
  <c r="N635"/>
  <c r="N643"/>
  <c r="N667"/>
  <c r="N671"/>
  <c r="N672"/>
  <c r="N677"/>
  <c r="N679"/>
  <c r="N698"/>
  <c r="N692"/>
  <c r="N763"/>
  <c r="N702"/>
  <c r="N714"/>
  <c r="N780"/>
  <c r="N731"/>
  <c r="N738"/>
  <c r="N783"/>
  <c r="N798"/>
  <c r="N749"/>
  <c r="N751"/>
  <c r="N754"/>
  <c r="N757"/>
  <c r="N822"/>
  <c r="N828"/>
  <c r="N833"/>
  <c r="N840"/>
  <c r="N845"/>
  <c r="N848"/>
  <c r="N859"/>
  <c r="N870"/>
  <c r="N880"/>
  <c r="N881"/>
  <c r="N882"/>
  <c r="N885"/>
  <c r="N891"/>
  <c r="N892"/>
  <c r="N900"/>
  <c r="N906"/>
  <c r="N918"/>
  <c r="N930"/>
  <c r="O6"/>
  <c r="O9"/>
  <c r="O12"/>
  <c r="O20"/>
  <c r="O36"/>
  <c r="O38"/>
  <c r="O39"/>
  <c r="O54"/>
  <c r="O56"/>
  <c r="O71"/>
  <c r="O74"/>
  <c r="O79"/>
  <c r="O118"/>
  <c r="O121"/>
  <c r="O281"/>
  <c r="O101"/>
  <c r="O104"/>
  <c r="O122"/>
  <c r="O129"/>
  <c r="O137"/>
  <c r="O149"/>
  <c r="O167"/>
  <c r="O172"/>
  <c r="O183"/>
  <c r="O185"/>
  <c r="O186"/>
  <c r="O189"/>
  <c r="O207"/>
  <c r="O221"/>
  <c r="O225"/>
  <c r="O227"/>
  <c r="O229"/>
  <c r="O237"/>
  <c r="O250"/>
  <c r="O255"/>
  <c r="O266"/>
  <c r="O269"/>
  <c r="O285"/>
  <c r="O304"/>
  <c r="O306"/>
  <c r="O308"/>
  <c r="O309"/>
  <c r="O313"/>
  <c r="O333"/>
  <c r="O336"/>
  <c r="O339"/>
  <c r="O356"/>
  <c r="O363"/>
  <c r="O381"/>
  <c r="O396"/>
  <c r="O423"/>
  <c r="O430"/>
  <c r="O431"/>
  <c r="O440"/>
  <c r="O453"/>
  <c r="O458"/>
  <c r="O471"/>
  <c r="O493"/>
  <c r="O495"/>
  <c r="O507"/>
  <c r="O513"/>
  <c r="O519"/>
  <c r="O521"/>
  <c r="O532"/>
  <c r="O535"/>
  <c r="O555"/>
  <c r="O556"/>
  <c r="O569"/>
  <c r="O570"/>
  <c r="O571"/>
  <c r="O573"/>
  <c r="O574"/>
  <c r="O596"/>
  <c r="O602"/>
  <c r="O608"/>
  <c r="O621"/>
  <c r="O630"/>
  <c r="O632"/>
  <c r="O635"/>
  <c r="O643"/>
  <c r="O667"/>
  <c r="O671"/>
  <c r="O672"/>
  <c r="O677"/>
  <c r="O679"/>
  <c r="O698"/>
  <c r="O692"/>
  <c r="O763"/>
  <c r="O702"/>
  <c r="O714"/>
  <c r="O780"/>
  <c r="O731"/>
  <c r="O738"/>
  <c r="O783"/>
  <c r="O798"/>
  <c r="O749"/>
  <c r="O751"/>
  <c r="O754"/>
  <c r="O757"/>
  <c r="O822"/>
  <c r="O828"/>
  <c r="O833"/>
  <c r="O840"/>
  <c r="O845"/>
  <c r="O848"/>
  <c r="O859"/>
  <c r="O870"/>
  <c r="O880"/>
  <c r="O881"/>
  <c r="O882"/>
  <c r="O885"/>
  <c r="O891"/>
  <c r="O892"/>
  <c r="O900"/>
  <c r="O906"/>
  <c r="O918"/>
  <c r="O930"/>
  <c r="D2601" i="3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4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H2601"/>
  <c r="H2602"/>
  <c r="H2603"/>
  <c r="H2604"/>
  <c r="H2605"/>
  <c r="H2606"/>
  <c r="H2607"/>
  <c r="H2608"/>
  <c r="H2609"/>
  <c r="H2610"/>
  <c r="H2611"/>
  <c r="H2612"/>
  <c r="H2613"/>
  <c r="H2614"/>
  <c r="H2615"/>
  <c r="H2616"/>
  <c r="H2617"/>
  <c r="H2618"/>
  <c r="H2619"/>
  <c r="H2620"/>
  <c r="H2621"/>
  <c r="H2622"/>
  <c r="H2623"/>
  <c r="H2624"/>
  <c r="H2625"/>
  <c r="H2626"/>
  <c r="H2627"/>
  <c r="H2628"/>
  <c r="H2629"/>
  <c r="H2630"/>
  <c r="H2631"/>
  <c r="H2632"/>
  <c r="H2633"/>
  <c r="H2634"/>
  <c r="H2635"/>
  <c r="H2636"/>
  <c r="H2637"/>
  <c r="H2638"/>
  <c r="H2639"/>
  <c r="H2640"/>
  <c r="H2641"/>
  <c r="H2642"/>
  <c r="H2643"/>
  <c r="H2644"/>
  <c r="H2645"/>
  <c r="H2646"/>
  <c r="H2647"/>
  <c r="H2648"/>
  <c r="H2649"/>
  <c r="H2650"/>
  <c r="H2651"/>
  <c r="H2652"/>
  <c r="H2653"/>
  <c r="H2654"/>
  <c r="H2655"/>
  <c r="H2656"/>
  <c r="H2657"/>
  <c r="H2658"/>
  <c r="H2659"/>
  <c r="H2660"/>
  <c r="H2661"/>
  <c r="H2662"/>
  <c r="H2663"/>
  <c r="H2664"/>
  <c r="H2665"/>
  <c r="H2666"/>
  <c r="H2667"/>
  <c r="H2668"/>
  <c r="H2669"/>
  <c r="H2670"/>
  <c r="H2671"/>
  <c r="H2672"/>
  <c r="H2673"/>
  <c r="H2674"/>
  <c r="H2675"/>
  <c r="H2676"/>
  <c r="H2677"/>
  <c r="H2678"/>
  <c r="H2679"/>
  <c r="H2680"/>
  <c r="H2681"/>
  <c r="H2682"/>
  <c r="H2683"/>
  <c r="H2684"/>
  <c r="H2685"/>
  <c r="H2686"/>
  <c r="H2687"/>
  <c r="H2688"/>
  <c r="H2689"/>
  <c r="H2690"/>
  <c r="H2691"/>
  <c r="H2692"/>
  <c r="H2693"/>
  <c r="H2694"/>
  <c r="H2695"/>
  <c r="H2696"/>
  <c r="H2697"/>
  <c r="H2698"/>
  <c r="H2699"/>
  <c r="H2700"/>
  <c r="H2701"/>
  <c r="H2702"/>
  <c r="H2703"/>
  <c r="H2704"/>
  <c r="H2705"/>
  <c r="H2706"/>
  <c r="H2707"/>
  <c r="H2708"/>
  <c r="H2709"/>
  <c r="H2710"/>
  <c r="H2711"/>
  <c r="H2712"/>
  <c r="H2713"/>
  <c r="H2714"/>
  <c r="H2715"/>
  <c r="H2716"/>
  <c r="H2717"/>
  <c r="H2718"/>
  <c r="H2719"/>
  <c r="H2720"/>
  <c r="H2721"/>
  <c r="H2722"/>
  <c r="H2723"/>
  <c r="H2724"/>
  <c r="H2725"/>
  <c r="H2726"/>
  <c r="H2727"/>
  <c r="H2728"/>
  <c r="H2729"/>
  <c r="H2730"/>
  <c r="H2731"/>
  <c r="H2732"/>
  <c r="H2733"/>
  <c r="H2734"/>
  <c r="H2735"/>
  <c r="H2736"/>
  <c r="H2737"/>
  <c r="H2738"/>
  <c r="H2739"/>
  <c r="H2740"/>
  <c r="H2741"/>
  <c r="H2742"/>
  <c r="H2743"/>
  <c r="H2744"/>
  <c r="H2745"/>
  <c r="H2746"/>
  <c r="H2747"/>
  <c r="H2748"/>
  <c r="H2749"/>
  <c r="H2750"/>
  <c r="H2751"/>
  <c r="H2752"/>
  <c r="H2753"/>
  <c r="H2754"/>
  <c r="H2755"/>
  <c r="H2756"/>
  <c r="H2757"/>
  <c r="H2758"/>
  <c r="H2759"/>
  <c r="H2760"/>
  <c r="H2761"/>
  <c r="H2762"/>
  <c r="H2763"/>
  <c r="H2764"/>
  <c r="H2765"/>
  <c r="H2766"/>
  <c r="H2767"/>
  <c r="H2768"/>
  <c r="H2769"/>
  <c r="H2770"/>
  <c r="H2771"/>
  <c r="H2772"/>
  <c r="H2773"/>
  <c r="H2774"/>
  <c r="H2775"/>
  <c r="H2776"/>
  <c r="H2777"/>
  <c r="H2778"/>
  <c r="H2779"/>
  <c r="H2780"/>
  <c r="H2781"/>
  <c r="H2782"/>
  <c r="H2783"/>
  <c r="H2784"/>
  <c r="H2785"/>
  <c r="H2786"/>
  <c r="H2787"/>
  <c r="H2788"/>
  <c r="H2789"/>
  <c r="H2790"/>
  <c r="H2791"/>
  <c r="H2792"/>
  <c r="H2793"/>
  <c r="H2794"/>
  <c r="H2795"/>
  <c r="H2796"/>
  <c r="H2797"/>
  <c r="H2798"/>
  <c r="H2799"/>
  <c r="H2800"/>
  <c r="H2801"/>
  <c r="H2802"/>
  <c r="H2803"/>
  <c r="H2804"/>
  <c r="H2805"/>
  <c r="H2806"/>
  <c r="H2807"/>
  <c r="H2808"/>
  <c r="H2809"/>
  <c r="H2810"/>
  <c r="H2811"/>
  <c r="H2812"/>
  <c r="H2813"/>
  <c r="H2814"/>
  <c r="H2815"/>
  <c r="H2816"/>
  <c r="H2817"/>
  <c r="H2818"/>
  <c r="H2819"/>
  <c r="H2820"/>
  <c r="H2821"/>
  <c r="H2822"/>
  <c r="H2823"/>
  <c r="H2824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D2600"/>
  <c r="H2600"/>
  <c r="G5" i="22"/>
  <c r="M446" i="4" l="1"/>
  <c r="H2599" i="3"/>
  <c r="D2599"/>
  <c r="H2598"/>
  <c r="D2598"/>
  <c r="H2597"/>
  <c r="D2597"/>
  <c r="H2596"/>
  <c r="D2596"/>
  <c r="H2595"/>
  <c r="D2595"/>
  <c r="H2594"/>
  <c r="D2594"/>
  <c r="H2593"/>
  <c r="D2593"/>
  <c r="H2592"/>
  <c r="D2592"/>
  <c r="H2591"/>
  <c r="D2591"/>
  <c r="H2590"/>
  <c r="D2590"/>
  <c r="H2589"/>
  <c r="D2589"/>
  <c r="H2588"/>
  <c r="D2588"/>
  <c r="H2587"/>
  <c r="D2587"/>
  <c r="H2586"/>
  <c r="D2586"/>
  <c r="H2585"/>
  <c r="D2585"/>
  <c r="H2584"/>
  <c r="D2584"/>
  <c r="H2583"/>
  <c r="D2583"/>
  <c r="H2582"/>
  <c r="D2582"/>
  <c r="H2581"/>
  <c r="D2581"/>
  <c r="H2580"/>
  <c r="D2580"/>
  <c r="H2579"/>
  <c r="D2579"/>
  <c r="H2578"/>
  <c r="D2578"/>
  <c r="H2577"/>
  <c r="D2577"/>
  <c r="H2576"/>
  <c r="D2576"/>
  <c r="H2575"/>
  <c r="D2575"/>
  <c r="H2574"/>
  <c r="D2574"/>
  <c r="H2573"/>
  <c r="D2573"/>
  <c r="H2572"/>
  <c r="D2572"/>
  <c r="H2571"/>
  <c r="D2571"/>
  <c r="H2570"/>
  <c r="D2570"/>
  <c r="H2569"/>
  <c r="D2569"/>
  <c r="H2568"/>
  <c r="D2568"/>
  <c r="H2567"/>
  <c r="D2567"/>
  <c r="H2566"/>
  <c r="D2566"/>
  <c r="H2565"/>
  <c r="D2565"/>
  <c r="H2564"/>
  <c r="D2564"/>
  <c r="H2563"/>
  <c r="D2563"/>
  <c r="H2562"/>
  <c r="D2562"/>
  <c r="H2561"/>
  <c r="D2561"/>
  <c r="H2560"/>
  <c r="D2560"/>
  <c r="H2559"/>
  <c r="D2559"/>
  <c r="H2558"/>
  <c r="D2558"/>
  <c r="H2557"/>
  <c r="D2557"/>
  <c r="H2556"/>
  <c r="D2556"/>
  <c r="H2555"/>
  <c r="D2555"/>
  <c r="H2554"/>
  <c r="D2554"/>
  <c r="H2553"/>
  <c r="D2553"/>
  <c r="H2552"/>
  <c r="D2552"/>
  <c r="H2551"/>
  <c r="D2551"/>
  <c r="H2550"/>
  <c r="D2550"/>
  <c r="H2549"/>
  <c r="D2549"/>
  <c r="H2548"/>
  <c r="D2548"/>
  <c r="H2547"/>
  <c r="D2547"/>
  <c r="H2546"/>
  <c r="D2546"/>
  <c r="H2545"/>
  <c r="D2545"/>
  <c r="H2544"/>
  <c r="D2544"/>
  <c r="H2543"/>
  <c r="D2543"/>
  <c r="H2542"/>
  <c r="D2542"/>
  <c r="H2541"/>
  <c r="D2541"/>
  <c r="H2540"/>
  <c r="D2540"/>
  <c r="H2539"/>
  <c r="D2539"/>
  <c r="H2538"/>
  <c r="D2538"/>
  <c r="H2537"/>
  <c r="D2537"/>
  <c r="H2536"/>
  <c r="D2536"/>
  <c r="H2535"/>
  <c r="D2535"/>
  <c r="H2534"/>
  <c r="D2534"/>
  <c r="H2533"/>
  <c r="D2533"/>
  <c r="H2532"/>
  <c r="D2532"/>
  <c r="H2531"/>
  <c r="D2531"/>
  <c r="H2530"/>
  <c r="D2530"/>
  <c r="H2529"/>
  <c r="D2529"/>
  <c r="H2528"/>
  <c r="D2528"/>
  <c r="H2527"/>
  <c r="D2527"/>
  <c r="H2526"/>
  <c r="D2526"/>
  <c r="H2525"/>
  <c r="D2525"/>
  <c r="H2524"/>
  <c r="D2524"/>
  <c r="H2523"/>
  <c r="D2523"/>
  <c r="H2522"/>
  <c r="D2522"/>
  <c r="H2521"/>
  <c r="D2521"/>
  <c r="H2520"/>
  <c r="D2520"/>
  <c r="H2519"/>
  <c r="D2519"/>
  <c r="H2518"/>
  <c r="D2518"/>
  <c r="H2517"/>
  <c r="D2517"/>
  <c r="H2516"/>
  <c r="D2516"/>
  <c r="H2515"/>
  <c r="D2515"/>
  <c r="H2514"/>
  <c r="D2514"/>
  <c r="H2513"/>
  <c r="D2513"/>
  <c r="H2512"/>
  <c r="D2512"/>
  <c r="H2511"/>
  <c r="D2511"/>
  <c r="H2510"/>
  <c r="D2510"/>
  <c r="H2509"/>
  <c r="D2509"/>
  <c r="H2508"/>
  <c r="D2508"/>
  <c r="H2507"/>
  <c r="D2507"/>
  <c r="H2506"/>
  <c r="D2506"/>
  <c r="H2505"/>
  <c r="D2505"/>
  <c r="H2504"/>
  <c r="D2504"/>
  <c r="H2503"/>
  <c r="D2503"/>
  <c r="H2502"/>
  <c r="D2502"/>
  <c r="H2501"/>
  <c r="D2501"/>
  <c r="H2500"/>
  <c r="D2500"/>
  <c r="H2499"/>
  <c r="D2499"/>
  <c r="H2498"/>
  <c r="D2498"/>
  <c r="H2497"/>
  <c r="D2497"/>
  <c r="H2496"/>
  <c r="D2496"/>
  <c r="H2495"/>
  <c r="D2495"/>
  <c r="H2494"/>
  <c r="D2494"/>
  <c r="H2493"/>
  <c r="D2493"/>
  <c r="H2492"/>
  <c r="D2492"/>
  <c r="H2491"/>
  <c r="D2491"/>
  <c r="H2490"/>
  <c r="D2490"/>
  <c r="H2489"/>
  <c r="D2489"/>
  <c r="H2488"/>
  <c r="D2488"/>
  <c r="H2487"/>
  <c r="D2487"/>
  <c r="H2486"/>
  <c r="D2486"/>
  <c r="H2485"/>
  <c r="D2485"/>
  <c r="H2484"/>
  <c r="D2484"/>
  <c r="H2483"/>
  <c r="D2483"/>
  <c r="H2482"/>
  <c r="D2482"/>
  <c r="H2481"/>
  <c r="D2481"/>
  <c r="H2480"/>
  <c r="D2480"/>
  <c r="H2479"/>
  <c r="D2479"/>
  <c r="H2478"/>
  <c r="D2478"/>
  <c r="H2477"/>
  <c r="D2477"/>
  <c r="H2476"/>
  <c r="D2476"/>
  <c r="H2475"/>
  <c r="D2475"/>
  <c r="H2474"/>
  <c r="D2474"/>
  <c r="H2473"/>
  <c r="D2473"/>
  <c r="H2472"/>
  <c r="D2472"/>
  <c r="H2471"/>
  <c r="D2471"/>
  <c r="H2470"/>
  <c r="D2470"/>
  <c r="H2469"/>
  <c r="D2469"/>
  <c r="H2468"/>
  <c r="D2468"/>
  <c r="H2467"/>
  <c r="D2467"/>
  <c r="H2466"/>
  <c r="D2466"/>
  <c r="H2465"/>
  <c r="D2465"/>
  <c r="H2464"/>
  <c r="D2464"/>
  <c r="H2463"/>
  <c r="D2463"/>
  <c r="H2462"/>
  <c r="D2462"/>
  <c r="H2461"/>
  <c r="D2461"/>
  <c r="H2460"/>
  <c r="D2460"/>
  <c r="H2459"/>
  <c r="D2459"/>
  <c r="H2458"/>
  <c r="D2458"/>
  <c r="H2457"/>
  <c r="D2457"/>
  <c r="H2456"/>
  <c r="D2456"/>
  <c r="H2455"/>
  <c r="D2455"/>
  <c r="H2454"/>
  <c r="D2454"/>
  <c r="H2453"/>
  <c r="D2453"/>
  <c r="H2452"/>
  <c r="D2452"/>
  <c r="H2451"/>
  <c r="D2451"/>
  <c r="H2450"/>
  <c r="D2450"/>
  <c r="H2449"/>
  <c r="D2449"/>
  <c r="H2448"/>
  <c r="D2448"/>
  <c r="H2447"/>
  <c r="D2447"/>
  <c r="H2446"/>
  <c r="D2446"/>
  <c r="H2445"/>
  <c r="D2445"/>
  <c r="H2444"/>
  <c r="D2444"/>
  <c r="H2443"/>
  <c r="D2443"/>
  <c r="H2442"/>
  <c r="D2442"/>
  <c r="H2441"/>
  <c r="D2441"/>
  <c r="H2440"/>
  <c r="D2440"/>
  <c r="H2439"/>
  <c r="D2439"/>
  <c r="H2438"/>
  <c r="D2438"/>
  <c r="H2437"/>
  <c r="D2437"/>
  <c r="H2436"/>
  <c r="D2436"/>
  <c r="H2435"/>
  <c r="D2435"/>
  <c r="H2434"/>
  <c r="D2434"/>
  <c r="H2433"/>
  <c r="D2433"/>
  <c r="H2432"/>
  <c r="D2432"/>
  <c r="H2431"/>
  <c r="D2431"/>
  <c r="H2430"/>
  <c r="D2430"/>
  <c r="H2429"/>
  <c r="D2429"/>
  <c r="H2428"/>
  <c r="D2428"/>
  <c r="H2427"/>
  <c r="D2427"/>
  <c r="H2426"/>
  <c r="D2426"/>
  <c r="H2425"/>
  <c r="D2425"/>
  <c r="H2424"/>
  <c r="D2424"/>
  <c r="H2423"/>
  <c r="D2423"/>
  <c r="H2422"/>
  <c r="D2422"/>
  <c r="H2421"/>
  <c r="D2421"/>
  <c r="H2420"/>
  <c r="D2420"/>
  <c r="H2419"/>
  <c r="D2419"/>
  <c r="H2418"/>
  <c r="D2418"/>
  <c r="H2417"/>
  <c r="D2417"/>
  <c r="H2416"/>
  <c r="D2416"/>
  <c r="H2415"/>
  <c r="D2415"/>
  <c r="H2414"/>
  <c r="D2414"/>
  <c r="H2413"/>
  <c r="D2413"/>
  <c r="H2412"/>
  <c r="D2412"/>
  <c r="H2411"/>
  <c r="D2411"/>
  <c r="H2410"/>
  <c r="D2410"/>
  <c r="H2409"/>
  <c r="D2409"/>
  <c r="H2408"/>
  <c r="D2408"/>
  <c r="H2407"/>
  <c r="D2407"/>
  <c r="H2406"/>
  <c r="D2406"/>
  <c r="H2405"/>
  <c r="D2405"/>
  <c r="H2404"/>
  <c r="D2404"/>
  <c r="H2403"/>
  <c r="D2403"/>
  <c r="H2402"/>
  <c r="D2402"/>
  <c r="H2401"/>
  <c r="D2401"/>
  <c r="H2400"/>
  <c r="D2400"/>
  <c r="H2399"/>
  <c r="D2399"/>
  <c r="H2398"/>
  <c r="D2398"/>
  <c r="H2397"/>
  <c r="D2397"/>
  <c r="H2396"/>
  <c r="D2396"/>
  <c r="H2395"/>
  <c r="D2395"/>
  <c r="H2394"/>
  <c r="D2394"/>
  <c r="H2393"/>
  <c r="D2393"/>
  <c r="H2392"/>
  <c r="D2392"/>
  <c r="H2391"/>
  <c r="D2391"/>
  <c r="H2390"/>
  <c r="D2390"/>
  <c r="H2389"/>
  <c r="D2389"/>
  <c r="H2388"/>
  <c r="D2388"/>
  <c r="H2387"/>
  <c r="D2387"/>
  <c r="H2386"/>
  <c r="D2386"/>
  <c r="H2385"/>
  <c r="D2385"/>
  <c r="H2384"/>
  <c r="D2384"/>
  <c r="H2383"/>
  <c r="D2383"/>
  <c r="H2382"/>
  <c r="D2382"/>
  <c r="H2381"/>
  <c r="D2381"/>
  <c r="H2380"/>
  <c r="D2380"/>
  <c r="H2379"/>
  <c r="D2379"/>
  <c r="H2378"/>
  <c r="D2378"/>
  <c r="H2377"/>
  <c r="D2377"/>
  <c r="H2376"/>
  <c r="D2376"/>
  <c r="H2375"/>
  <c r="D2375"/>
  <c r="H2374"/>
  <c r="D2374"/>
  <c r="H2373"/>
  <c r="D2373"/>
  <c r="H2372"/>
  <c r="D2372"/>
  <c r="H2371"/>
  <c r="D2371"/>
  <c r="H2370"/>
  <c r="D2370"/>
  <c r="H2369"/>
  <c r="D2369"/>
  <c r="H2368"/>
  <c r="D2368"/>
  <c r="H2367"/>
  <c r="D2367"/>
  <c r="H2366"/>
  <c r="D2366"/>
  <c r="H2365"/>
  <c r="D2365"/>
  <c r="H2364"/>
  <c r="D2364"/>
  <c r="H2363"/>
  <c r="D2363"/>
  <c r="H2362"/>
  <c r="D2362"/>
  <c r="H2361"/>
  <c r="D2361"/>
  <c r="H2360"/>
  <c r="D2360"/>
  <c r="H2359"/>
  <c r="D2359"/>
  <c r="H2358"/>
  <c r="D2358"/>
  <c r="H2357"/>
  <c r="D2357"/>
  <c r="H2356"/>
  <c r="D2356"/>
  <c r="H2355"/>
  <c r="D2355"/>
  <c r="H2354"/>
  <c r="D2354"/>
  <c r="H2353"/>
  <c r="D2353"/>
  <c r="H2352"/>
  <c r="D2352"/>
  <c r="H2351"/>
  <c r="D2351"/>
  <c r="H2350"/>
  <c r="D2350"/>
  <c r="H2349"/>
  <c r="D2349"/>
  <c r="H2348"/>
  <c r="D2348"/>
  <c r="H2347"/>
  <c r="D2347"/>
  <c r="H2346"/>
  <c r="D2346"/>
  <c r="H2345"/>
  <c r="D2345"/>
  <c r="H2344"/>
  <c r="D2344"/>
  <c r="H2343"/>
  <c r="D2343"/>
  <c r="H2342"/>
  <c r="D2342"/>
  <c r="H2341"/>
  <c r="D2341"/>
  <c r="H2340"/>
  <c r="D2340"/>
  <c r="H2339"/>
  <c r="D2339"/>
  <c r="H2338"/>
  <c r="D2338"/>
  <c r="H2337"/>
  <c r="D2337"/>
  <c r="H2336"/>
  <c r="D2336"/>
  <c r="H2335"/>
  <c r="D2335"/>
  <c r="H2334"/>
  <c r="D2334"/>
  <c r="H2333"/>
  <c r="D2333"/>
  <c r="H2332"/>
  <c r="D2332"/>
  <c r="H2331"/>
  <c r="D2331"/>
  <c r="H2330"/>
  <c r="D2330"/>
  <c r="H2329"/>
  <c r="D2329"/>
  <c r="H2328"/>
  <c r="D2328"/>
  <c r="H2327"/>
  <c r="D2327"/>
  <c r="H2326"/>
  <c r="D2326"/>
  <c r="H2325"/>
  <c r="D2325"/>
  <c r="H2324"/>
  <c r="D2324"/>
  <c r="H2323"/>
  <c r="D2323"/>
  <c r="H2322"/>
  <c r="D2322"/>
  <c r="H2321"/>
  <c r="D2321"/>
  <c r="H2320"/>
  <c r="D2320"/>
  <c r="H2319"/>
  <c r="D2319"/>
  <c r="H2318"/>
  <c r="D2318"/>
  <c r="H2317"/>
  <c r="D2317"/>
  <c r="H2316"/>
  <c r="D2316"/>
  <c r="H2315"/>
  <c r="D2315"/>
  <c r="H2314"/>
  <c r="D2314"/>
  <c r="H2313"/>
  <c r="D2313"/>
  <c r="H2312"/>
  <c r="D2312"/>
  <c r="H2311"/>
  <c r="D2311"/>
  <c r="H2310"/>
  <c r="D2310"/>
  <c r="H2309"/>
  <c r="D2309"/>
  <c r="H2308"/>
  <c r="D2308"/>
  <c r="H2307"/>
  <c r="D2307"/>
  <c r="H2306"/>
  <c r="D2306"/>
  <c r="H2305"/>
  <c r="D2305"/>
  <c r="H2304"/>
  <c r="D2304"/>
  <c r="H2303"/>
  <c r="D2303"/>
  <c r="H2302"/>
  <c r="D2302"/>
  <c r="H2301"/>
  <c r="D2301"/>
  <c r="H2300"/>
  <c r="D2300"/>
  <c r="H2299"/>
  <c r="D2299"/>
  <c r="H2298"/>
  <c r="D2298"/>
  <c r="H2297"/>
  <c r="D2297"/>
  <c r="H2296"/>
  <c r="D2296"/>
  <c r="H2295"/>
  <c r="D2295"/>
  <c r="H2294"/>
  <c r="D2294"/>
  <c r="H2293"/>
  <c r="D2293"/>
  <c r="H2292"/>
  <c r="D2292"/>
  <c r="H2291"/>
  <c r="D2291"/>
  <c r="H2290"/>
  <c r="D2290"/>
  <c r="H2289"/>
  <c r="D2289"/>
  <c r="H2288"/>
  <c r="D2288"/>
  <c r="H2287"/>
  <c r="D2287"/>
  <c r="H2286"/>
  <c r="D2286"/>
  <c r="H2285"/>
  <c r="D2285"/>
  <c r="H2284"/>
  <c r="D2284"/>
  <c r="H2283"/>
  <c r="D2283"/>
  <c r="H2282"/>
  <c r="D2282"/>
  <c r="H2281"/>
  <c r="D2281"/>
  <c r="H2280"/>
  <c r="D2280"/>
  <c r="H2279"/>
  <c r="D2279"/>
  <c r="H2278"/>
  <c r="D2278"/>
  <c r="H2277"/>
  <c r="D2277"/>
  <c r="H2276"/>
  <c r="D2276"/>
  <c r="H2275"/>
  <c r="D2275"/>
  <c r="H2274"/>
  <c r="D2274"/>
  <c r="H2273"/>
  <c r="D2273"/>
  <c r="H2272"/>
  <c r="D2272"/>
  <c r="H2271"/>
  <c r="D2271"/>
  <c r="H2270"/>
  <c r="D2270"/>
  <c r="H2269"/>
  <c r="D2269"/>
  <c r="H2268"/>
  <c r="D2268"/>
  <c r="H2267"/>
  <c r="D2267"/>
  <c r="H2266"/>
  <c r="D2266"/>
  <c r="H2265"/>
  <c r="D2265"/>
  <c r="H2264"/>
  <c r="D2264"/>
  <c r="H2263"/>
  <c r="D2263"/>
  <c r="H2262"/>
  <c r="D2262"/>
  <c r="H2261"/>
  <c r="D2261"/>
  <c r="H2260"/>
  <c r="D2260"/>
  <c r="H2259"/>
  <c r="D2259"/>
  <c r="H2258"/>
  <c r="D2258"/>
  <c r="H2257"/>
  <c r="D2257"/>
  <c r="H2256"/>
  <c r="D2256"/>
  <c r="H2255"/>
  <c r="D2255"/>
  <c r="H2254"/>
  <c r="D2254"/>
  <c r="H2253"/>
  <c r="D2253"/>
  <c r="H2252"/>
  <c r="D2252"/>
  <c r="H2251"/>
  <c r="D2251"/>
  <c r="H2250"/>
  <c r="D2250"/>
  <c r="H2249"/>
  <c r="D2249"/>
  <c r="H2248"/>
  <c r="D2248"/>
  <c r="H2247"/>
  <c r="D2247"/>
  <c r="H2246"/>
  <c r="D2246"/>
  <c r="H2245"/>
  <c r="D2245"/>
  <c r="H2244"/>
  <c r="D2244"/>
  <c r="H2243"/>
  <c r="D2243"/>
  <c r="H2242"/>
  <c r="D2242"/>
  <c r="H2241"/>
  <c r="D2241"/>
  <c r="H2240"/>
  <c r="D2240"/>
  <c r="H2239"/>
  <c r="D2239"/>
  <c r="H2238"/>
  <c r="D2238"/>
  <c r="H2237"/>
  <c r="D2237"/>
  <c r="H2236"/>
  <c r="D2236"/>
  <c r="H2235"/>
  <c r="D2235"/>
  <c r="H2234"/>
  <c r="D2234"/>
  <c r="H2233"/>
  <c r="D2233"/>
  <c r="H2232"/>
  <c r="D2232"/>
  <c r="H2231"/>
  <c r="D2231"/>
  <c r="H2230"/>
  <c r="D2230"/>
  <c r="H2229"/>
  <c r="D2229"/>
  <c r="H2228"/>
  <c r="D2228"/>
  <c r="H2227"/>
  <c r="D2227"/>
  <c r="H2226"/>
  <c r="D2226"/>
  <c r="H2225"/>
  <c r="D2225"/>
  <c r="H2224"/>
  <c r="D2224"/>
  <c r="H2223"/>
  <c r="D2223"/>
  <c r="H2222"/>
  <c r="D2222"/>
  <c r="H2221"/>
  <c r="D2221"/>
  <c r="H2220"/>
  <c r="D2220"/>
  <c r="H2219"/>
  <c r="D2219"/>
  <c r="H2218"/>
  <c r="D2218"/>
  <c r="H2217"/>
  <c r="D2217"/>
  <c r="H2216"/>
  <c r="D2216"/>
  <c r="H2215"/>
  <c r="D2215"/>
  <c r="H2214"/>
  <c r="D2214"/>
  <c r="H2213"/>
  <c r="D2213"/>
  <c r="H2212"/>
  <c r="D2212"/>
  <c r="H2211"/>
  <c r="D2211"/>
  <c r="H2210"/>
  <c r="D2210"/>
  <c r="H2209"/>
  <c r="D2209"/>
  <c r="H2208"/>
  <c r="D2208"/>
  <c r="H2207"/>
  <c r="D2207"/>
  <c r="H2206"/>
  <c r="D2206"/>
  <c r="H2205"/>
  <c r="D2205"/>
  <c r="H2204"/>
  <c r="D2204"/>
  <c r="H2203"/>
  <c r="D2203"/>
  <c r="H2202"/>
  <c r="D2202"/>
  <c r="H2201"/>
  <c r="D2201"/>
  <c r="H2200"/>
  <c r="D2200"/>
  <c r="H2199"/>
  <c r="D2199"/>
  <c r="H2198"/>
  <c r="D2198"/>
  <c r="H2197"/>
  <c r="D2197"/>
  <c r="H2196"/>
  <c r="D2196"/>
  <c r="H2195"/>
  <c r="D2195"/>
  <c r="H2194"/>
  <c r="D2194"/>
  <c r="H2193"/>
  <c r="D2193"/>
  <c r="H2192"/>
  <c r="D2192"/>
  <c r="H2191"/>
  <c r="D2191"/>
  <c r="H2190"/>
  <c r="D2190"/>
  <c r="H2189"/>
  <c r="D2189"/>
  <c r="H2188"/>
  <c r="D2188"/>
  <c r="H2187"/>
  <c r="D2187"/>
  <c r="H2186"/>
  <c r="D2186"/>
  <c r="H2185"/>
  <c r="D2185"/>
  <c r="H2184"/>
  <c r="D2184"/>
  <c r="H2183"/>
  <c r="D2183"/>
  <c r="H2182"/>
  <c r="D2182"/>
  <c r="H2181"/>
  <c r="D2181"/>
  <c r="H2180"/>
  <c r="D2180"/>
  <c r="H2179"/>
  <c r="D2179"/>
  <c r="H2178"/>
  <c r="D2178"/>
  <c r="H2177"/>
  <c r="D2177"/>
  <c r="H2176"/>
  <c r="D2176"/>
  <c r="H2175"/>
  <c r="D2175"/>
  <c r="H2174"/>
  <c r="D2174"/>
  <c r="H2173"/>
  <c r="D2173"/>
  <c r="H2172"/>
  <c r="D2172"/>
  <c r="H2171"/>
  <c r="D2171"/>
  <c r="H2170"/>
  <c r="D2170"/>
  <c r="H2169"/>
  <c r="D2169"/>
  <c r="H2168"/>
  <c r="D2168"/>
  <c r="H2167"/>
  <c r="D2167"/>
  <c r="H2166"/>
  <c r="D2166"/>
  <c r="H2165"/>
  <c r="D2165"/>
  <c r="H2164"/>
  <c r="D2164"/>
  <c r="H2163"/>
  <c r="D2163"/>
  <c r="H2162"/>
  <c r="D2162"/>
  <c r="H2161"/>
  <c r="D2161"/>
  <c r="H2160"/>
  <c r="D2160"/>
  <c r="H2159"/>
  <c r="D2159"/>
  <c r="H2158"/>
  <c r="D2158"/>
  <c r="H2157"/>
  <c r="D2157"/>
  <c r="H2156"/>
  <c r="D2156"/>
  <c r="H2155"/>
  <c r="D2155"/>
  <c r="H2154"/>
  <c r="D2154"/>
  <c r="H2153"/>
  <c r="D2153"/>
  <c r="H2152"/>
  <c r="D2152"/>
  <c r="H2151"/>
  <c r="D2151"/>
  <c r="H2150"/>
  <c r="D2150"/>
  <c r="H2149"/>
  <c r="D2149"/>
  <c r="H2148"/>
  <c r="D2148"/>
  <c r="H2147"/>
  <c r="D2147"/>
  <c r="H2146"/>
  <c r="D2146"/>
  <c r="H2145"/>
  <c r="D2145"/>
  <c r="H2144"/>
  <c r="D2144"/>
  <c r="H2143"/>
  <c r="D2143"/>
  <c r="H2142"/>
  <c r="D2142"/>
  <c r="H2141"/>
  <c r="D2141"/>
  <c r="H2140"/>
  <c r="D2140"/>
  <c r="H2139"/>
  <c r="D2139"/>
  <c r="H2138"/>
  <c r="D2138"/>
  <c r="H2137"/>
  <c r="D2137"/>
  <c r="H2136"/>
  <c r="D2136"/>
  <c r="H2135"/>
  <c r="D2135"/>
  <c r="H2134"/>
  <c r="D2134"/>
  <c r="H2133"/>
  <c r="D2133"/>
  <c r="H2132"/>
  <c r="D2132"/>
  <c r="H2131"/>
  <c r="D2131"/>
  <c r="H2130"/>
  <c r="D2130"/>
  <c r="H2129"/>
  <c r="D2129"/>
  <c r="H2128"/>
  <c r="D2128"/>
  <c r="H2127"/>
  <c r="D2127"/>
  <c r="H2126"/>
  <c r="D2126"/>
  <c r="H2125"/>
  <c r="D2125"/>
  <c r="H2124"/>
  <c r="D2124"/>
  <c r="H2123"/>
  <c r="D2123"/>
  <c r="H2122"/>
  <c r="D2122"/>
  <c r="H2121"/>
  <c r="D2121"/>
  <c r="H2120"/>
  <c r="D2120"/>
  <c r="H2119"/>
  <c r="D2119"/>
  <c r="H2118"/>
  <c r="D2118"/>
  <c r="H2117"/>
  <c r="D2117"/>
  <c r="H2116"/>
  <c r="D2116"/>
  <c r="H2115"/>
  <c r="D2115"/>
  <c r="H2114"/>
  <c r="D2114"/>
  <c r="H2113"/>
  <c r="D2113"/>
  <c r="H2112"/>
  <c r="D2112"/>
  <c r="H2111"/>
  <c r="D2111"/>
  <c r="H2110"/>
  <c r="D2110"/>
  <c r="H2109"/>
  <c r="D2109"/>
  <c r="H2108"/>
  <c r="D2108"/>
  <c r="H2107"/>
  <c r="D2107"/>
  <c r="H2106"/>
  <c r="D2106"/>
  <c r="H2105"/>
  <c r="D2105"/>
  <c r="H2104"/>
  <c r="D2104"/>
  <c r="H2103"/>
  <c r="D2103"/>
  <c r="H2102"/>
  <c r="D2102"/>
  <c r="H2101"/>
  <c r="D2101"/>
  <c r="H2100"/>
  <c r="D2100"/>
  <c r="H2099"/>
  <c r="D2099"/>
  <c r="H2098"/>
  <c r="D2098"/>
  <c r="H2097"/>
  <c r="D2097"/>
  <c r="H2096"/>
  <c r="D2096"/>
  <c r="H2095"/>
  <c r="D2095"/>
  <c r="H2094"/>
  <c r="D2094"/>
  <c r="H2093"/>
  <c r="D2093"/>
  <c r="H2092"/>
  <c r="D2092"/>
  <c r="H2091"/>
  <c r="D2091"/>
  <c r="H2090"/>
  <c r="D2090"/>
  <c r="H2089"/>
  <c r="D2089"/>
  <c r="H2088"/>
  <c r="D2088"/>
  <c r="H2087"/>
  <c r="D2087"/>
  <c r="H2086"/>
  <c r="D2086"/>
  <c r="H2085"/>
  <c r="D2085"/>
  <c r="H2084"/>
  <c r="D2084"/>
  <c r="H2083"/>
  <c r="D2083"/>
  <c r="H2082"/>
  <c r="D2082"/>
  <c r="H2081"/>
  <c r="D2081"/>
  <c r="H2080"/>
  <c r="D2080"/>
  <c r="H2079"/>
  <c r="D2079"/>
  <c r="H2078"/>
  <c r="D2078"/>
  <c r="H2077"/>
  <c r="D2077"/>
  <c r="H2076"/>
  <c r="D2076"/>
  <c r="H2075"/>
  <c r="D2075"/>
  <c r="H2074"/>
  <c r="D2074"/>
  <c r="H2073"/>
  <c r="D2073"/>
  <c r="H2072"/>
  <c r="D2072"/>
  <c r="H2071"/>
  <c r="D2071"/>
  <c r="H2070"/>
  <c r="D2070"/>
  <c r="H2069"/>
  <c r="D2069"/>
  <c r="H2068"/>
  <c r="D2068"/>
  <c r="H2067"/>
  <c r="D2067"/>
  <c r="H2066"/>
  <c r="D2066"/>
  <c r="H2065"/>
  <c r="D2065"/>
  <c r="H2064"/>
  <c r="D2064"/>
  <c r="H2063"/>
  <c r="D2063"/>
  <c r="H2062"/>
  <c r="D2062"/>
  <c r="H2061"/>
  <c r="D2061"/>
  <c r="H2060"/>
  <c r="D2060"/>
  <c r="H2059"/>
  <c r="D2059"/>
  <c r="H2058"/>
  <c r="D2058"/>
  <c r="H2057"/>
  <c r="D2057"/>
  <c r="H2056"/>
  <c r="D2056"/>
  <c r="H2055"/>
  <c r="D2055"/>
  <c r="H2054"/>
  <c r="D2054"/>
  <c r="H2053"/>
  <c r="D2053"/>
  <c r="H2052"/>
  <c r="D2052"/>
  <c r="H2051"/>
  <c r="D2051"/>
  <c r="H2050"/>
  <c r="D2050"/>
  <c r="H2049"/>
  <c r="D2049"/>
  <c r="H2048"/>
  <c r="D2048"/>
  <c r="H2047"/>
  <c r="D2047"/>
  <c r="H2046"/>
  <c r="D2046"/>
  <c r="H2045"/>
  <c r="D2045"/>
  <c r="H2044"/>
  <c r="D2044"/>
  <c r="H2043"/>
  <c r="D2043"/>
  <c r="H2042"/>
  <c r="D2042"/>
  <c r="H2041"/>
  <c r="D2041"/>
  <c r="H2040"/>
  <c r="D2040"/>
  <c r="H2039"/>
  <c r="D2039"/>
  <c r="H2038"/>
  <c r="D2038"/>
  <c r="H2037"/>
  <c r="D2037"/>
  <c r="H2036"/>
  <c r="D2036"/>
  <c r="H2035"/>
  <c r="D2035"/>
  <c r="H2034"/>
  <c r="D2034"/>
  <c r="H2033"/>
  <c r="D2033"/>
  <c r="H2032"/>
  <c r="D2032"/>
  <c r="H2031"/>
  <c r="D2031"/>
  <c r="H2030"/>
  <c r="D2030"/>
  <c r="H2029"/>
  <c r="D2029"/>
  <c r="H2028"/>
  <c r="D2028"/>
  <c r="H2027"/>
  <c r="D2027"/>
  <c r="H2026"/>
  <c r="D2026"/>
  <c r="H2025"/>
  <c r="D2025"/>
  <c r="H2024"/>
  <c r="D2024"/>
  <c r="H2023"/>
  <c r="D2023"/>
  <c r="H2022"/>
  <c r="D2022"/>
  <c r="H2021"/>
  <c r="D2021"/>
  <c r="H2020"/>
  <c r="D2020"/>
  <c r="H2019"/>
  <c r="D2019"/>
  <c r="H2018"/>
  <c r="D2018"/>
  <c r="H2017"/>
  <c r="D2017"/>
  <c r="H2016"/>
  <c r="D2016"/>
  <c r="H2015"/>
  <c r="D2015"/>
  <c r="H2014"/>
  <c r="D2014"/>
  <c r="H2013"/>
  <c r="D2013"/>
  <c r="H2012"/>
  <c r="D2012"/>
  <c r="H2011"/>
  <c r="D2011"/>
  <c r="H2010"/>
  <c r="D2010"/>
  <c r="H2009"/>
  <c r="D2009"/>
  <c r="H2008"/>
  <c r="D2008"/>
  <c r="H2007"/>
  <c r="D2007"/>
  <c r="H2006"/>
  <c r="D2006"/>
  <c r="H2005"/>
  <c r="D2005"/>
  <c r="H2004"/>
  <c r="D2004"/>
  <c r="H2003"/>
  <c r="D2003"/>
  <c r="H2002"/>
  <c r="D2002"/>
  <c r="H2001"/>
  <c r="D2001"/>
  <c r="H2000"/>
  <c r="D2000"/>
  <c r="H1999"/>
  <c r="D1999"/>
  <c r="H1998"/>
  <c r="D1998"/>
  <c r="H1997"/>
  <c r="D1997"/>
  <c r="H1996"/>
  <c r="D1996"/>
  <c r="H1995"/>
  <c r="D1995"/>
  <c r="H1994"/>
  <c r="D1994"/>
  <c r="H1993"/>
  <c r="D1993"/>
  <c r="H1992"/>
  <c r="D1992"/>
  <c r="H1991"/>
  <c r="D1991"/>
  <c r="H1990"/>
  <c r="D1990"/>
  <c r="H1989"/>
  <c r="D1989"/>
  <c r="H1988"/>
  <c r="D1988"/>
  <c r="H1987"/>
  <c r="D1987"/>
  <c r="H1986"/>
  <c r="D1986"/>
  <c r="H1985"/>
  <c r="D1985"/>
  <c r="H1984"/>
  <c r="D1984"/>
  <c r="H1983"/>
  <c r="D1983"/>
  <c r="H1982"/>
  <c r="D1982"/>
  <c r="H1981"/>
  <c r="D1981"/>
  <c r="H1980"/>
  <c r="D1980"/>
  <c r="H1979"/>
  <c r="D1979"/>
  <c r="H1978"/>
  <c r="D1978"/>
  <c r="H1977"/>
  <c r="D1977"/>
  <c r="H1976"/>
  <c r="D1976"/>
  <c r="H1975"/>
  <c r="D1975"/>
  <c r="H1974"/>
  <c r="D1974"/>
  <c r="H1973"/>
  <c r="D1973"/>
  <c r="H1972"/>
  <c r="D1972"/>
  <c r="H1971"/>
  <c r="D1971"/>
  <c r="H1970"/>
  <c r="D1970"/>
  <c r="H1969"/>
  <c r="D1969"/>
  <c r="H1968"/>
  <c r="D1968"/>
  <c r="H1967"/>
  <c r="D1967"/>
  <c r="H1966"/>
  <c r="D1966"/>
  <c r="H1965"/>
  <c r="D1965"/>
  <c r="H1964"/>
  <c r="D1964"/>
  <c r="H1963"/>
  <c r="D1963"/>
  <c r="H1962"/>
  <c r="D1962"/>
  <c r="H1961"/>
  <c r="D1961"/>
  <c r="H1960"/>
  <c r="D1960"/>
  <c r="H1959"/>
  <c r="D1959"/>
  <c r="H1958"/>
  <c r="D1958"/>
  <c r="H1957"/>
  <c r="D1957"/>
  <c r="H1956"/>
  <c r="D1956"/>
  <c r="H1955"/>
  <c r="D1955"/>
  <c r="H1954"/>
  <c r="D1954"/>
  <c r="H1953"/>
  <c r="D1953"/>
  <c r="H1952"/>
  <c r="D1952"/>
  <c r="H1951"/>
  <c r="D1951"/>
  <c r="H1950"/>
  <c r="D1950"/>
  <c r="H1949"/>
  <c r="D1949"/>
  <c r="H1948"/>
  <c r="D1948"/>
  <c r="H1947"/>
  <c r="D1947"/>
  <c r="H1946"/>
  <c r="D1946"/>
  <c r="H1945"/>
  <c r="D1945"/>
  <c r="H1944"/>
  <c r="D1944"/>
  <c r="H1943"/>
  <c r="D1943"/>
  <c r="H1942"/>
  <c r="D1942"/>
  <c r="H1941"/>
  <c r="D1941"/>
  <c r="H1940"/>
  <c r="D1940"/>
  <c r="H1939"/>
  <c r="D1939"/>
  <c r="H1938"/>
  <c r="D1938"/>
  <c r="H1937"/>
  <c r="D1937"/>
  <c r="H1936"/>
  <c r="D1936"/>
  <c r="H1935"/>
  <c r="D1935"/>
  <c r="H1934"/>
  <c r="D1934"/>
  <c r="H1933"/>
  <c r="D1933"/>
  <c r="H1932"/>
  <c r="D1932"/>
  <c r="H1931"/>
  <c r="D1931"/>
  <c r="H1930"/>
  <c r="D1930"/>
  <c r="H1929"/>
  <c r="D1929"/>
  <c r="H1928"/>
  <c r="D1928"/>
  <c r="H1927"/>
  <c r="D1927"/>
  <c r="H1926"/>
  <c r="D1926"/>
  <c r="H1925"/>
  <c r="D1925"/>
  <c r="H1924"/>
  <c r="D1924"/>
  <c r="H1923"/>
  <c r="D1923"/>
  <c r="H1922"/>
  <c r="D1922"/>
  <c r="H1921"/>
  <c r="D1921"/>
  <c r="H1920"/>
  <c r="D1920"/>
  <c r="H1919"/>
  <c r="D1919"/>
  <c r="H1918"/>
  <c r="D1918"/>
  <c r="H1917"/>
  <c r="D1917"/>
  <c r="H1916"/>
  <c r="D1916"/>
  <c r="H1915"/>
  <c r="D1915"/>
  <c r="H1914"/>
  <c r="D1914"/>
  <c r="H1913"/>
  <c r="D1913"/>
  <c r="H1912"/>
  <c r="D1912"/>
  <c r="H1911"/>
  <c r="D1911"/>
  <c r="H1910"/>
  <c r="D1910"/>
  <c r="H1909"/>
  <c r="D1909"/>
  <c r="H1908"/>
  <c r="D1908"/>
  <c r="H1907"/>
  <c r="D1907"/>
  <c r="H1906"/>
  <c r="D1906"/>
  <c r="H1905"/>
  <c r="D1905"/>
  <c r="H1904"/>
  <c r="D1904"/>
  <c r="H1903"/>
  <c r="D1903"/>
  <c r="H1902"/>
  <c r="D1902"/>
  <c r="H1901"/>
  <c r="D1901"/>
  <c r="H1900"/>
  <c r="D1900"/>
  <c r="H1899"/>
  <c r="D1899"/>
  <c r="H1898"/>
  <c r="D1898"/>
  <c r="H1897"/>
  <c r="D1897"/>
  <c r="H1896"/>
  <c r="D1896"/>
  <c r="H1895"/>
  <c r="D1895"/>
  <c r="H1894"/>
  <c r="D1894"/>
  <c r="H1893"/>
  <c r="D1893"/>
  <c r="H1892"/>
  <c r="D1892"/>
  <c r="H1891"/>
  <c r="D1891"/>
  <c r="H1890"/>
  <c r="D1890"/>
  <c r="H1889"/>
  <c r="D1889"/>
  <c r="H1888"/>
  <c r="D1888"/>
  <c r="H1887"/>
  <c r="D1887"/>
  <c r="H1886"/>
  <c r="D1886"/>
  <c r="H1885"/>
  <c r="D1885"/>
  <c r="H1884"/>
  <c r="D1884"/>
  <c r="H1883"/>
  <c r="D1883"/>
  <c r="H1882"/>
  <c r="D1882"/>
  <c r="H1881"/>
  <c r="D1881"/>
  <c r="H1880"/>
  <c r="D1880"/>
  <c r="H1879"/>
  <c r="D1879"/>
  <c r="H1878"/>
  <c r="D1878"/>
  <c r="H1877"/>
  <c r="D1877"/>
  <c r="H1876"/>
  <c r="D1876"/>
  <c r="H1875"/>
  <c r="D1875"/>
  <c r="H1874"/>
  <c r="D1874"/>
  <c r="H1873"/>
  <c r="D1873"/>
  <c r="H1872"/>
  <c r="D1872"/>
  <c r="H1871"/>
  <c r="D1871"/>
  <c r="H1870"/>
  <c r="D1870"/>
  <c r="H1869"/>
  <c r="D1869"/>
  <c r="H1868"/>
  <c r="D1868"/>
  <c r="H1867"/>
  <c r="D1867"/>
  <c r="H1866"/>
  <c r="D1866"/>
  <c r="H1865"/>
  <c r="D1865"/>
  <c r="H1864"/>
  <c r="D1864"/>
  <c r="H1863"/>
  <c r="D1863"/>
  <c r="H1862"/>
  <c r="D1862"/>
  <c r="H1861"/>
  <c r="D1861"/>
  <c r="H1860"/>
  <c r="D1860"/>
  <c r="H1859"/>
  <c r="D1859"/>
  <c r="H1858"/>
  <c r="D1858"/>
  <c r="H1857"/>
  <c r="D1857"/>
  <c r="H1856"/>
  <c r="D1856"/>
  <c r="H1855"/>
  <c r="D1855"/>
  <c r="H1854"/>
  <c r="D1854"/>
  <c r="H1853"/>
  <c r="D1853"/>
  <c r="H1852"/>
  <c r="D1852"/>
  <c r="H1851"/>
  <c r="D1851"/>
  <c r="H1850"/>
  <c r="D1850"/>
  <c r="H1849"/>
  <c r="D1849"/>
  <c r="H1848"/>
  <c r="D1848"/>
  <c r="H1847"/>
  <c r="D1847"/>
  <c r="H1846"/>
  <c r="D1846"/>
  <c r="H1845"/>
  <c r="D1845"/>
  <c r="H1844"/>
  <c r="D1844"/>
  <c r="H1843"/>
  <c r="D1843"/>
  <c r="H1842"/>
  <c r="D1842"/>
  <c r="H1841"/>
  <c r="D1841"/>
  <c r="H1840"/>
  <c r="D1840"/>
  <c r="H1839"/>
  <c r="D1839"/>
  <c r="H1838"/>
  <c r="D1838"/>
  <c r="H1837"/>
  <c r="D1837"/>
  <c r="H1836"/>
  <c r="D1836"/>
  <c r="H1835"/>
  <c r="D1835"/>
  <c r="H1834"/>
  <c r="D1834"/>
  <c r="H1833"/>
  <c r="D1833"/>
  <c r="H1832"/>
  <c r="D1832"/>
  <c r="H1831"/>
  <c r="D1831"/>
  <c r="H1830"/>
  <c r="D1830"/>
  <c r="H1829"/>
  <c r="D1829"/>
  <c r="H1828"/>
  <c r="D1828"/>
  <c r="H1827"/>
  <c r="D1827"/>
  <c r="H1826"/>
  <c r="D1826"/>
  <c r="H1825"/>
  <c r="D1825"/>
  <c r="H1824"/>
  <c r="D1824"/>
  <c r="H1823"/>
  <c r="D1823"/>
  <c r="H1822"/>
  <c r="D1822"/>
  <c r="H1821"/>
  <c r="D1821"/>
  <c r="H1820"/>
  <c r="D1820"/>
  <c r="H1819"/>
  <c r="D1819"/>
  <c r="H1818"/>
  <c r="D1818"/>
  <c r="H1817"/>
  <c r="D1817"/>
  <c r="H1816"/>
  <c r="D1816"/>
  <c r="H1815"/>
  <c r="D1815"/>
  <c r="H1814"/>
  <c r="D1814"/>
  <c r="H1813"/>
  <c r="D1813"/>
  <c r="H1812"/>
  <c r="D1812"/>
  <c r="H1811"/>
  <c r="D1811"/>
  <c r="H1810"/>
  <c r="D1810"/>
  <c r="H1809"/>
  <c r="D1809"/>
  <c r="H1808"/>
  <c r="D1808"/>
  <c r="H1807"/>
  <c r="D1807"/>
  <c r="H1806"/>
  <c r="D1806"/>
  <c r="H1805"/>
  <c r="D1805"/>
  <c r="H1804"/>
  <c r="D1804"/>
  <c r="H1803"/>
  <c r="D1803"/>
  <c r="H1802"/>
  <c r="D1802"/>
  <c r="H1801"/>
  <c r="D1801"/>
  <c r="H1800"/>
  <c r="D1800"/>
  <c r="H1799"/>
  <c r="D1799"/>
  <c r="H1798"/>
  <c r="D1798"/>
  <c r="H1797"/>
  <c r="D1797"/>
  <c r="H1796"/>
  <c r="D1796"/>
  <c r="H1795"/>
  <c r="D1795"/>
  <c r="H1794"/>
  <c r="D1794"/>
  <c r="H1793"/>
  <c r="D1793"/>
  <c r="H1792"/>
  <c r="D1792"/>
  <c r="H1791"/>
  <c r="D1791"/>
  <c r="H1790"/>
  <c r="D1790"/>
  <c r="H1789"/>
  <c r="D1789"/>
  <c r="H1788"/>
  <c r="D1788"/>
  <c r="H1787"/>
  <c r="D1787"/>
  <c r="H1786"/>
  <c r="D1786"/>
  <c r="H1785"/>
  <c r="D1785"/>
  <c r="H1784"/>
  <c r="D1784"/>
  <c r="H1783"/>
  <c r="D1783"/>
  <c r="H1782"/>
  <c r="D1782"/>
  <c r="H1781"/>
  <c r="D1781"/>
  <c r="H1780"/>
  <c r="D1780"/>
  <c r="H1779"/>
  <c r="D1779"/>
  <c r="H1778"/>
  <c r="D1778"/>
  <c r="H1777"/>
  <c r="D1777"/>
  <c r="H1776"/>
  <c r="D1776"/>
  <c r="H1775"/>
  <c r="D1775"/>
  <c r="H1774"/>
  <c r="D1774"/>
  <c r="H1773"/>
  <c r="D1773"/>
  <c r="H1772"/>
  <c r="D1772"/>
  <c r="H1771"/>
  <c r="D1771"/>
  <c r="H1770"/>
  <c r="D1770"/>
  <c r="H1769"/>
  <c r="D1769"/>
  <c r="H1768"/>
  <c r="D1768"/>
  <c r="H1767"/>
  <c r="D1767"/>
  <c r="H1766"/>
  <c r="D1766"/>
  <c r="H1765"/>
  <c r="D1765"/>
  <c r="H1764"/>
  <c r="D1764"/>
  <c r="H1763"/>
  <c r="D1763"/>
  <c r="H1762"/>
  <c r="D1762"/>
  <c r="H1761"/>
  <c r="D1761"/>
  <c r="H1760"/>
  <c r="D1760"/>
  <c r="H1759"/>
  <c r="D1759"/>
  <c r="H1758"/>
  <c r="D1758"/>
  <c r="H1757"/>
  <c r="D1757"/>
  <c r="H1756"/>
  <c r="D1756"/>
  <c r="H1755"/>
  <c r="D1755"/>
  <c r="H1754"/>
  <c r="D1754"/>
  <c r="H1753"/>
  <c r="D1753"/>
  <c r="H1752"/>
  <c r="D1752"/>
  <c r="H1751"/>
  <c r="D1751"/>
  <c r="H1750"/>
  <c r="D1750"/>
  <c r="H1749"/>
  <c r="D1749"/>
  <c r="H1748"/>
  <c r="D1748"/>
  <c r="H1747"/>
  <c r="D1747"/>
  <c r="H1746"/>
  <c r="D1746"/>
  <c r="H1745"/>
  <c r="D1745"/>
  <c r="H1744"/>
  <c r="D1744"/>
  <c r="H1743"/>
  <c r="D1743"/>
  <c r="H1742"/>
  <c r="D1742"/>
  <c r="H1741"/>
  <c r="D1741"/>
  <c r="H1740"/>
  <c r="D1740"/>
  <c r="H1739"/>
  <c r="D1739"/>
  <c r="H1738"/>
  <c r="D1738"/>
  <c r="H1737"/>
  <c r="D1737"/>
  <c r="H1736"/>
  <c r="D1736"/>
  <c r="H1735"/>
  <c r="D1735"/>
  <c r="H1734"/>
  <c r="D1734"/>
  <c r="H1733"/>
  <c r="D1733"/>
  <c r="H1732"/>
  <c r="D1732"/>
  <c r="H1731"/>
  <c r="D1731"/>
  <c r="H1730"/>
  <c r="D1730"/>
  <c r="H1729"/>
  <c r="D1729"/>
  <c r="H1728"/>
  <c r="D1728"/>
  <c r="H1727"/>
  <c r="D1727"/>
  <c r="H1726"/>
  <c r="D1726"/>
  <c r="H1725"/>
  <c r="D1725"/>
  <c r="H1724"/>
  <c r="D1724"/>
  <c r="H1723"/>
  <c r="D1723"/>
  <c r="H1722"/>
  <c r="D1722"/>
  <c r="H1721"/>
  <c r="D1721"/>
  <c r="H1720"/>
  <c r="D1720"/>
  <c r="H1719"/>
  <c r="D1719"/>
  <c r="H1718"/>
  <c r="D1718"/>
  <c r="H1717"/>
  <c r="D1717"/>
  <c r="H1716"/>
  <c r="D1716"/>
  <c r="H1715"/>
  <c r="D1715"/>
  <c r="H1714"/>
  <c r="D1714"/>
  <c r="H1713"/>
  <c r="D1713"/>
  <c r="H1712"/>
  <c r="D1712"/>
  <c r="H1711"/>
  <c r="D1711"/>
  <c r="H1710"/>
  <c r="D1710"/>
  <c r="H1709"/>
  <c r="D1709"/>
  <c r="H1708"/>
  <c r="D1708"/>
  <c r="H1707"/>
  <c r="D1707"/>
  <c r="H1706"/>
  <c r="D1706"/>
  <c r="H1705"/>
  <c r="D1705"/>
  <c r="H1704"/>
  <c r="D1704"/>
  <c r="H1703"/>
  <c r="D1703"/>
  <c r="H1702"/>
  <c r="D1702"/>
  <c r="H1701"/>
  <c r="D1701"/>
  <c r="H1700"/>
  <c r="D1700"/>
  <c r="H1699"/>
  <c r="D1699"/>
  <c r="H1698"/>
  <c r="D1698"/>
  <c r="H1697"/>
  <c r="D1697"/>
  <c r="H1696"/>
  <c r="D1696"/>
  <c r="H1695"/>
  <c r="D1695"/>
  <c r="H1694"/>
  <c r="D1694"/>
  <c r="H1693"/>
  <c r="D1693"/>
  <c r="H1692"/>
  <c r="D1692"/>
  <c r="H1691"/>
  <c r="D1691"/>
  <c r="H1690"/>
  <c r="D1690"/>
  <c r="H1689"/>
  <c r="D1689"/>
  <c r="H1688"/>
  <c r="D1688"/>
  <c r="H1687"/>
  <c r="D1687"/>
  <c r="H1686"/>
  <c r="D1686"/>
  <c r="H1685"/>
  <c r="D1685"/>
  <c r="H1684"/>
  <c r="D1684"/>
  <c r="H1683"/>
  <c r="D1683"/>
  <c r="H1682"/>
  <c r="D1682"/>
  <c r="H1681"/>
  <c r="D1681"/>
  <c r="H1680"/>
  <c r="D1680"/>
  <c r="H1679"/>
  <c r="D1679"/>
  <c r="H1678"/>
  <c r="D1678"/>
  <c r="H1677"/>
  <c r="D1677"/>
  <c r="H1676"/>
  <c r="D1676"/>
  <c r="H1675"/>
  <c r="D1675"/>
  <c r="H1674"/>
  <c r="D1674"/>
  <c r="H1673"/>
  <c r="D1673"/>
  <c r="H1672"/>
  <c r="D1672"/>
  <c r="H1671"/>
  <c r="D1671"/>
  <c r="H1670"/>
  <c r="D1670"/>
  <c r="H1669"/>
  <c r="D1669"/>
  <c r="H1668"/>
  <c r="D1668"/>
  <c r="H1667"/>
  <c r="D1667"/>
  <c r="H1666"/>
  <c r="D1666"/>
  <c r="H1665"/>
  <c r="D1665"/>
  <c r="H1664"/>
  <c r="D1664"/>
  <c r="H1663"/>
  <c r="D1663"/>
  <c r="H1662"/>
  <c r="D1662"/>
  <c r="H1661"/>
  <c r="D1661"/>
  <c r="H1660"/>
  <c r="D1660"/>
  <c r="H1659"/>
  <c r="D1659"/>
  <c r="H1658"/>
  <c r="D1658"/>
  <c r="H1657"/>
  <c r="D1657"/>
  <c r="H1656"/>
  <c r="D1656"/>
  <c r="H1655"/>
  <c r="D1655"/>
  <c r="H1654"/>
  <c r="D1654"/>
  <c r="H1653"/>
  <c r="D1653"/>
  <c r="H1652"/>
  <c r="D1652"/>
  <c r="H1651"/>
  <c r="D1651"/>
  <c r="H1650"/>
  <c r="D1650"/>
  <c r="H1649"/>
  <c r="D1649"/>
  <c r="H1648"/>
  <c r="D1648"/>
  <c r="H1647"/>
  <c r="D1647"/>
  <c r="H1646"/>
  <c r="D1646"/>
  <c r="H1645"/>
  <c r="D1645"/>
  <c r="H1644"/>
  <c r="D1644"/>
  <c r="H1643"/>
  <c r="D1643"/>
  <c r="H1642"/>
  <c r="D1642"/>
  <c r="H1641"/>
  <c r="D1641"/>
  <c r="H1640"/>
  <c r="D1640"/>
  <c r="H1639"/>
  <c r="D1639"/>
  <c r="H1638"/>
  <c r="D1638"/>
  <c r="H1637"/>
  <c r="D1637"/>
  <c r="H1636"/>
  <c r="D1636"/>
  <c r="H1635"/>
  <c r="D1635"/>
  <c r="H1634"/>
  <c r="D1634"/>
  <c r="H1633"/>
  <c r="D1633"/>
  <c r="H1632"/>
  <c r="D1632"/>
  <c r="H1631"/>
  <c r="D1631"/>
  <c r="H1630"/>
  <c r="D1630"/>
  <c r="H1629"/>
  <c r="D1629"/>
  <c r="H1628"/>
  <c r="D1628"/>
  <c r="H1627"/>
  <c r="D1627"/>
  <c r="H1626"/>
  <c r="D1626"/>
  <c r="H1625"/>
  <c r="D1625"/>
  <c r="H1624"/>
  <c r="D1624"/>
  <c r="H1623"/>
  <c r="D1623"/>
  <c r="H1622"/>
  <c r="D1622"/>
  <c r="H1621"/>
  <c r="D1621"/>
  <c r="H1620"/>
  <c r="D1620"/>
  <c r="H1619"/>
  <c r="D1619"/>
  <c r="H1618"/>
  <c r="D1618"/>
  <c r="H1617"/>
  <c r="D1617"/>
  <c r="H1616"/>
  <c r="D1616"/>
  <c r="H1615"/>
  <c r="D1615"/>
  <c r="H1614"/>
  <c r="D1614"/>
  <c r="H1613"/>
  <c r="D1613"/>
  <c r="H1612"/>
  <c r="D1612"/>
  <c r="H1611"/>
  <c r="D1611"/>
  <c r="H1610"/>
  <c r="D1610"/>
  <c r="H1609"/>
  <c r="D1609"/>
  <c r="H1608"/>
  <c r="D1608"/>
  <c r="H1607"/>
  <c r="D1607"/>
  <c r="H1606"/>
  <c r="D1606"/>
  <c r="H1605"/>
  <c r="D1605"/>
  <c r="H1604"/>
  <c r="D1604"/>
  <c r="H1603"/>
  <c r="D1603"/>
  <c r="H1602"/>
  <c r="D1602"/>
  <c r="H1601"/>
  <c r="D1601"/>
  <c r="H1600"/>
  <c r="D1600"/>
  <c r="H1599"/>
  <c r="D1599"/>
  <c r="H1598"/>
  <c r="D1598"/>
  <c r="H1597"/>
  <c r="D1597"/>
  <c r="H1596"/>
  <c r="D1596"/>
  <c r="H1595"/>
  <c r="D1595"/>
  <c r="H1594"/>
  <c r="D1594"/>
  <c r="H1593"/>
  <c r="D1593"/>
  <c r="H1592"/>
  <c r="D1592"/>
  <c r="H1591"/>
  <c r="D1591"/>
  <c r="H1590"/>
  <c r="D1590"/>
  <c r="H1589"/>
  <c r="D1589"/>
  <c r="H1588"/>
  <c r="D1588"/>
  <c r="H1587"/>
  <c r="D1587"/>
  <c r="H1586"/>
  <c r="D1586"/>
  <c r="H1585"/>
  <c r="D1585"/>
  <c r="H1584"/>
  <c r="D1584"/>
  <c r="H1583"/>
  <c r="D1583"/>
  <c r="H1582"/>
  <c r="D1582"/>
  <c r="H1581"/>
  <c r="D1581"/>
  <c r="H1580"/>
  <c r="D1580"/>
  <c r="H1579"/>
  <c r="D1579"/>
  <c r="H1578"/>
  <c r="D1578"/>
  <c r="H1577"/>
  <c r="D1577"/>
  <c r="H1576"/>
  <c r="D1576"/>
  <c r="H1575"/>
  <c r="D1575"/>
  <c r="H1574"/>
  <c r="D1574"/>
  <c r="H1573"/>
  <c r="D1573"/>
  <c r="H1572"/>
  <c r="D1572"/>
  <c r="H1571"/>
  <c r="D1571"/>
  <c r="H1570"/>
  <c r="D1570"/>
  <c r="H1569"/>
  <c r="D1569"/>
  <c r="H1568"/>
  <c r="D1568"/>
  <c r="H1567"/>
  <c r="D1567"/>
  <c r="H1566"/>
  <c r="D1566"/>
  <c r="H1565"/>
  <c r="D1565"/>
  <c r="H1564"/>
  <c r="D1564"/>
  <c r="H1563"/>
  <c r="D1563"/>
  <c r="H1562"/>
  <c r="D1562"/>
  <c r="H1561"/>
  <c r="D1561"/>
  <c r="H1560"/>
  <c r="D1560"/>
  <c r="H1559"/>
  <c r="D1559"/>
  <c r="H1558"/>
  <c r="D1558"/>
  <c r="H1557"/>
  <c r="D1557"/>
  <c r="H1556"/>
  <c r="D1556"/>
  <c r="H1555"/>
  <c r="D1555"/>
  <c r="H1554"/>
  <c r="D1554"/>
  <c r="H1553"/>
  <c r="D1553"/>
  <c r="H1552"/>
  <c r="D1552"/>
  <c r="H1551"/>
  <c r="D1551"/>
  <c r="H1550"/>
  <c r="D1550"/>
  <c r="H1549"/>
  <c r="D1549"/>
  <c r="H1548"/>
  <c r="D1548"/>
  <c r="H1547"/>
  <c r="D1547"/>
  <c r="H1546"/>
  <c r="D1546"/>
  <c r="H1545"/>
  <c r="D1545"/>
  <c r="H1544"/>
  <c r="D1544"/>
  <c r="H1543"/>
  <c r="D1543"/>
  <c r="H1542"/>
  <c r="D1542"/>
  <c r="H1541"/>
  <c r="D1541"/>
  <c r="H1540"/>
  <c r="D1540"/>
  <c r="H1539"/>
  <c r="D1539"/>
  <c r="H1538"/>
  <c r="D1538"/>
  <c r="H1537"/>
  <c r="D1537"/>
  <c r="H1536"/>
  <c r="D1536"/>
  <c r="H1535"/>
  <c r="D1535"/>
  <c r="H1534"/>
  <c r="D1534"/>
  <c r="H1533"/>
  <c r="D1533"/>
  <c r="H1532"/>
  <c r="D1532"/>
  <c r="H1531"/>
  <c r="D1531"/>
  <c r="H1530"/>
  <c r="D1530"/>
  <c r="H1529"/>
  <c r="D1529"/>
  <c r="H1528"/>
  <c r="D1528"/>
  <c r="H1527"/>
  <c r="D1527"/>
  <c r="H1526"/>
  <c r="D1526"/>
  <c r="H1525"/>
  <c r="D1525"/>
  <c r="H1524"/>
  <c r="D1524"/>
  <c r="H1523"/>
  <c r="D1523"/>
  <c r="H1522"/>
  <c r="D1522"/>
  <c r="H1521"/>
  <c r="D1521"/>
  <c r="H1520"/>
  <c r="D1520"/>
  <c r="H1519"/>
  <c r="D1519"/>
  <c r="H1518"/>
  <c r="D1518"/>
  <c r="H1517"/>
  <c r="D1517"/>
  <c r="H1516"/>
  <c r="D1516"/>
  <c r="H1515"/>
  <c r="D1515"/>
  <c r="H1514"/>
  <c r="D1514"/>
  <c r="H1513"/>
  <c r="D1513"/>
  <c r="H1512"/>
  <c r="D1512"/>
  <c r="H1511"/>
  <c r="D1511"/>
  <c r="H1510"/>
  <c r="D1510"/>
  <c r="H1509"/>
  <c r="D1509"/>
  <c r="H1508"/>
  <c r="D1508"/>
  <c r="H1507"/>
  <c r="D1507"/>
  <c r="H1506"/>
  <c r="D1506"/>
  <c r="H1505"/>
  <c r="D1505"/>
  <c r="H1504"/>
  <c r="D1504"/>
  <c r="H1503"/>
  <c r="D1503"/>
  <c r="H1502"/>
  <c r="D1502"/>
  <c r="H1501"/>
  <c r="D1501"/>
  <c r="H1500"/>
  <c r="D1500"/>
  <c r="H1499"/>
  <c r="D1499"/>
  <c r="H1498"/>
  <c r="D1498"/>
  <c r="H1497"/>
  <c r="D1497"/>
  <c r="H1496"/>
  <c r="D1496"/>
  <c r="H1495"/>
  <c r="D1495"/>
  <c r="H1494"/>
  <c r="D1494"/>
  <c r="H1493"/>
  <c r="D1493"/>
  <c r="H1492"/>
  <c r="D1492"/>
  <c r="H1491"/>
  <c r="D1491"/>
  <c r="H1490"/>
  <c r="D1490"/>
  <c r="H1489"/>
  <c r="D1489"/>
  <c r="H1488"/>
  <c r="D1488"/>
  <c r="H1487"/>
  <c r="D1487"/>
  <c r="H1486"/>
  <c r="D1486"/>
  <c r="H1485"/>
  <c r="D1485"/>
  <c r="H1484"/>
  <c r="D1484"/>
  <c r="H1483"/>
  <c r="D1483"/>
  <c r="H1482"/>
  <c r="D1482"/>
  <c r="H1481"/>
  <c r="D1481"/>
  <c r="H1480"/>
  <c r="D1480"/>
  <c r="H1479"/>
  <c r="D1479"/>
  <c r="H1478"/>
  <c r="D1478"/>
  <c r="H1477"/>
  <c r="D1477"/>
  <c r="H1476"/>
  <c r="D1476"/>
  <c r="H1475"/>
  <c r="D1475"/>
  <c r="H1474"/>
  <c r="D1474"/>
  <c r="H1473"/>
  <c r="D1473"/>
  <c r="H1472"/>
  <c r="D1472"/>
  <c r="H1471"/>
  <c r="D1471"/>
  <c r="H1470"/>
  <c r="D1470"/>
  <c r="H1469"/>
  <c r="D1469"/>
  <c r="H1468"/>
  <c r="D1468"/>
  <c r="H1467"/>
  <c r="D1467"/>
  <c r="H1466"/>
  <c r="D1466"/>
  <c r="H1465"/>
  <c r="D1465"/>
  <c r="H1464"/>
  <c r="D1464"/>
  <c r="H1463"/>
  <c r="D1463"/>
  <c r="H1462"/>
  <c r="D1462"/>
  <c r="H1461"/>
  <c r="D1461"/>
  <c r="H1460"/>
  <c r="D1460"/>
  <c r="H1459"/>
  <c r="D1459"/>
  <c r="H1458"/>
  <c r="D1458"/>
  <c r="H1457"/>
  <c r="D1457"/>
  <c r="H1456"/>
  <c r="D1456"/>
  <c r="H1455"/>
  <c r="D1455"/>
  <c r="H1454"/>
  <c r="D1454"/>
  <c r="H1453"/>
  <c r="D1453"/>
  <c r="H1452"/>
  <c r="D1452"/>
  <c r="H1451"/>
  <c r="D1451"/>
  <c r="H1450"/>
  <c r="D1450"/>
  <c r="H1449"/>
  <c r="D1449"/>
  <c r="H1448"/>
  <c r="D1448"/>
  <c r="H1447"/>
  <c r="D1447"/>
  <c r="H1446"/>
  <c r="D1446"/>
  <c r="H1445"/>
  <c r="D1445"/>
  <c r="H1444"/>
  <c r="D1444"/>
  <c r="H1443"/>
  <c r="D1443"/>
  <c r="H1442"/>
  <c r="D1442"/>
  <c r="H1441"/>
  <c r="D1441"/>
  <c r="H1440"/>
  <c r="D1440"/>
  <c r="H1439"/>
  <c r="D1439"/>
  <c r="H1438"/>
  <c r="D1438"/>
  <c r="H1437"/>
  <c r="D1437"/>
  <c r="H1436"/>
  <c r="D1436"/>
  <c r="H1435"/>
  <c r="D1435"/>
  <c r="H1434"/>
  <c r="D1434"/>
  <c r="H1433"/>
  <c r="D1433"/>
  <c r="H1432"/>
  <c r="D1432"/>
  <c r="H1431"/>
  <c r="D1431"/>
  <c r="H1430"/>
  <c r="D1430"/>
  <c r="H1429"/>
  <c r="D1429"/>
  <c r="H1428"/>
  <c r="D1428"/>
  <c r="H1427"/>
  <c r="D1427"/>
  <c r="H1426"/>
  <c r="D1426"/>
  <c r="H1425"/>
  <c r="D1425"/>
  <c r="H1424"/>
  <c r="D1424"/>
  <c r="H1423"/>
  <c r="D1423"/>
  <c r="H1422"/>
  <c r="D1422"/>
  <c r="H1421"/>
  <c r="D1421"/>
  <c r="H1420"/>
  <c r="D1420"/>
  <c r="H1419"/>
  <c r="D1419"/>
  <c r="H1418"/>
  <c r="D1418"/>
  <c r="H1417"/>
  <c r="D1417"/>
  <c r="H1416"/>
  <c r="D1416"/>
  <c r="H1415"/>
  <c r="D1415"/>
  <c r="H1414"/>
  <c r="D1414"/>
  <c r="H1413"/>
  <c r="D1413"/>
  <c r="H1412"/>
  <c r="D1412"/>
  <c r="H1411"/>
  <c r="D1411"/>
  <c r="H1410"/>
  <c r="D1410"/>
  <c r="H1409"/>
  <c r="D1409"/>
  <c r="H1408"/>
  <c r="D1408"/>
  <c r="H1407"/>
  <c r="D1407"/>
  <c r="H1406"/>
  <c r="D1406"/>
  <c r="H1405"/>
  <c r="D1405"/>
  <c r="H1404"/>
  <c r="D1404"/>
  <c r="H1403"/>
  <c r="D1403"/>
  <c r="H1402"/>
  <c r="D1402"/>
  <c r="H1401"/>
  <c r="D1401"/>
  <c r="H1400"/>
  <c r="D1400"/>
  <c r="H1399"/>
  <c r="D1399"/>
  <c r="H1398"/>
  <c r="D1398"/>
  <c r="H1397"/>
  <c r="D1397"/>
  <c r="H1396"/>
  <c r="D1396"/>
  <c r="H1395"/>
  <c r="D1395"/>
  <c r="H1394"/>
  <c r="D1394"/>
  <c r="H1393"/>
  <c r="D1393"/>
  <c r="H1392"/>
  <c r="D1392"/>
  <c r="H1391"/>
  <c r="D1391"/>
  <c r="H1390"/>
  <c r="D1390"/>
  <c r="H1389"/>
  <c r="D1389"/>
  <c r="H1388"/>
  <c r="D1388"/>
  <c r="H1387"/>
  <c r="D1387"/>
  <c r="H1386"/>
  <c r="D1386"/>
  <c r="H1385"/>
  <c r="D1385"/>
  <c r="H1384"/>
  <c r="D1384"/>
  <c r="H1383"/>
  <c r="D1383"/>
  <c r="H1382"/>
  <c r="D1382"/>
  <c r="H1381"/>
  <c r="D1381"/>
  <c r="H1380"/>
  <c r="D1380"/>
  <c r="H1379"/>
  <c r="D1379"/>
  <c r="H1378"/>
  <c r="D1378"/>
  <c r="H1377"/>
  <c r="D1377"/>
  <c r="H1376"/>
  <c r="D1376"/>
  <c r="H1375"/>
  <c r="D1375"/>
  <c r="H1374"/>
  <c r="D1374"/>
  <c r="H1373"/>
  <c r="D1373"/>
  <c r="H1372"/>
  <c r="D1372"/>
  <c r="H1371"/>
  <c r="D1371"/>
  <c r="H1370"/>
  <c r="D1370"/>
  <c r="H1369"/>
  <c r="D1369"/>
  <c r="H1368"/>
  <c r="D1368"/>
  <c r="H1367"/>
  <c r="D1367"/>
  <c r="H1366"/>
  <c r="D1366"/>
  <c r="H1365"/>
  <c r="D1365"/>
  <c r="H1364"/>
  <c r="D1364"/>
  <c r="H1363"/>
  <c r="D1363"/>
  <c r="H1362"/>
  <c r="D1362"/>
  <c r="H1361"/>
  <c r="D1361"/>
  <c r="H1360"/>
  <c r="D1360"/>
  <c r="H1359"/>
  <c r="D1359"/>
  <c r="H1358"/>
  <c r="D1358"/>
  <c r="H1357"/>
  <c r="D1357"/>
  <c r="H1356"/>
  <c r="D1356"/>
  <c r="H1355"/>
  <c r="D1355"/>
  <c r="H1354"/>
  <c r="D1354"/>
  <c r="H1353"/>
  <c r="D1353"/>
  <c r="H1352"/>
  <c r="D1352"/>
  <c r="H1351"/>
  <c r="D1351"/>
  <c r="H1350"/>
  <c r="D1350"/>
  <c r="H1349"/>
  <c r="D1349"/>
  <c r="H1348"/>
  <c r="D1348"/>
  <c r="H1347"/>
  <c r="D1347"/>
  <c r="H1346"/>
  <c r="D1346"/>
  <c r="H1345"/>
  <c r="D1345"/>
  <c r="H1344"/>
  <c r="D1344"/>
  <c r="H1343"/>
  <c r="D1343"/>
  <c r="H1342"/>
  <c r="D1342"/>
  <c r="H1341"/>
  <c r="D1341"/>
  <c r="H1340"/>
  <c r="D1340"/>
  <c r="H1339"/>
  <c r="D1339"/>
  <c r="H1338"/>
  <c r="D1338"/>
  <c r="H1337"/>
  <c r="D1337"/>
  <c r="H1336"/>
  <c r="D1336"/>
  <c r="H1335"/>
  <c r="D1335"/>
  <c r="H1334"/>
  <c r="D1334"/>
  <c r="H1333"/>
  <c r="D1333"/>
  <c r="H1332"/>
  <c r="D1332"/>
  <c r="H1331"/>
  <c r="D1331"/>
  <c r="H1330"/>
  <c r="D1330"/>
  <c r="H1329"/>
  <c r="D1329"/>
  <c r="H1328"/>
  <c r="D1328"/>
  <c r="H1327"/>
  <c r="D1327"/>
  <c r="H1326"/>
  <c r="D1326"/>
  <c r="H1325"/>
  <c r="D1325"/>
  <c r="H1324"/>
  <c r="D1324"/>
  <c r="H1323"/>
  <c r="D1323"/>
  <c r="H1322"/>
  <c r="D1322"/>
  <c r="H1321"/>
  <c r="D1321"/>
  <c r="H1320"/>
  <c r="D1320"/>
  <c r="H1319"/>
  <c r="D1319"/>
  <c r="H1318"/>
  <c r="D1318"/>
  <c r="H1317"/>
  <c r="D1317"/>
  <c r="H1316"/>
  <c r="D1316"/>
  <c r="H1315"/>
  <c r="D1315"/>
  <c r="H1314"/>
  <c r="D1314"/>
  <c r="H1313"/>
  <c r="D1313"/>
  <c r="H1312"/>
  <c r="D1312"/>
  <c r="H1311"/>
  <c r="D1311"/>
  <c r="H1310"/>
  <c r="D1310"/>
  <c r="H1309"/>
  <c r="D1309"/>
  <c r="H1308"/>
  <c r="D1308"/>
  <c r="H1307"/>
  <c r="D1307"/>
  <c r="H1306"/>
  <c r="D1306"/>
  <c r="H1305"/>
  <c r="D1305"/>
  <c r="H1304"/>
  <c r="D1304"/>
  <c r="H1303"/>
  <c r="D1303"/>
  <c r="H1302"/>
  <c r="D1302"/>
  <c r="H1301"/>
  <c r="D1301"/>
  <c r="H1300"/>
  <c r="D1300"/>
  <c r="H1299"/>
  <c r="D1299"/>
  <c r="H1298"/>
  <c r="D1298"/>
  <c r="H1297"/>
  <c r="D1297"/>
  <c r="H1296"/>
  <c r="D1296"/>
  <c r="H1295"/>
  <c r="D1295"/>
  <c r="H1294"/>
  <c r="D1294"/>
  <c r="H1293"/>
  <c r="D1293"/>
  <c r="H1292"/>
  <c r="D1292"/>
  <c r="H1291"/>
  <c r="D1291"/>
  <c r="H1290"/>
  <c r="D1290"/>
  <c r="H1289"/>
  <c r="D1289"/>
  <c r="H1288"/>
  <c r="D1288"/>
  <c r="H1287"/>
  <c r="D1287"/>
  <c r="H1286"/>
  <c r="D1286"/>
  <c r="H1285"/>
  <c r="D1285"/>
  <c r="H1284"/>
  <c r="D1284"/>
  <c r="H1283"/>
  <c r="D1283"/>
  <c r="H1282"/>
  <c r="D1282"/>
  <c r="H1281"/>
  <c r="D1281"/>
  <c r="H1280"/>
  <c r="D1280"/>
  <c r="H1279"/>
  <c r="D1279"/>
  <c r="H1278"/>
  <c r="D1278"/>
  <c r="H1277"/>
  <c r="D1277"/>
  <c r="H1276"/>
  <c r="D1276"/>
  <c r="H1275"/>
  <c r="D1275"/>
  <c r="H1274"/>
  <c r="D1274"/>
  <c r="H1273"/>
  <c r="D1273"/>
  <c r="H1272"/>
  <c r="D1272"/>
  <c r="H1271"/>
  <c r="D1271"/>
  <c r="H1270"/>
  <c r="D1270"/>
  <c r="H1269"/>
  <c r="D1269"/>
  <c r="H1268"/>
  <c r="D1268"/>
  <c r="H1267"/>
  <c r="D1267"/>
  <c r="H1266"/>
  <c r="D1266"/>
  <c r="H1265"/>
  <c r="D1265"/>
  <c r="H1264"/>
  <c r="D1264"/>
  <c r="H1263"/>
  <c r="D1263"/>
  <c r="H1262"/>
  <c r="D1262"/>
  <c r="H1261"/>
  <c r="D1261"/>
  <c r="H1260"/>
  <c r="D1260"/>
  <c r="H1259"/>
  <c r="D1259"/>
  <c r="H1258"/>
  <c r="D1258"/>
  <c r="H1257"/>
  <c r="D1257"/>
  <c r="H1256"/>
  <c r="D1256"/>
  <c r="H1255"/>
  <c r="D1255"/>
  <c r="H1254"/>
  <c r="D1254"/>
  <c r="H1253"/>
  <c r="D1253"/>
  <c r="H1252"/>
  <c r="D1252"/>
  <c r="H1251"/>
  <c r="D1251"/>
  <c r="H1250"/>
  <c r="D1250"/>
  <c r="H1249"/>
  <c r="D1249"/>
  <c r="H1248"/>
  <c r="D1248"/>
  <c r="H1247"/>
  <c r="D1247"/>
  <c r="H1246"/>
  <c r="D1246"/>
  <c r="H1245"/>
  <c r="D1245"/>
  <c r="H1244"/>
  <c r="D1244"/>
  <c r="H1243"/>
  <c r="D1243"/>
  <c r="H1242"/>
  <c r="D1242"/>
  <c r="H1241"/>
  <c r="D1241"/>
  <c r="H1240"/>
  <c r="D1240"/>
  <c r="H1239"/>
  <c r="D1239"/>
  <c r="H1238"/>
  <c r="D1238"/>
  <c r="H1237"/>
  <c r="D1237"/>
  <c r="H1236"/>
  <c r="D1236"/>
  <c r="H1235"/>
  <c r="D1235"/>
  <c r="H1234"/>
  <c r="D1234"/>
  <c r="H1233"/>
  <c r="D1233"/>
  <c r="H1232"/>
  <c r="D1232"/>
  <c r="H1231"/>
  <c r="D1231"/>
  <c r="H1230"/>
  <c r="D1230"/>
  <c r="H1229"/>
  <c r="D1229"/>
  <c r="H1228"/>
  <c r="D1228"/>
  <c r="H1227"/>
  <c r="D1227"/>
  <c r="H1226"/>
  <c r="D1226"/>
  <c r="H1225"/>
  <c r="D1225"/>
  <c r="H1224"/>
  <c r="D1224"/>
  <c r="H1223"/>
  <c r="D1223"/>
  <c r="H1222"/>
  <c r="D1222"/>
  <c r="H1221"/>
  <c r="D1221"/>
  <c r="H1220"/>
  <c r="D1220"/>
  <c r="H1219"/>
  <c r="D1219"/>
  <c r="H1218"/>
  <c r="D1218"/>
  <c r="H1217"/>
  <c r="D1217"/>
  <c r="H1216"/>
  <c r="D1216"/>
  <c r="H1215"/>
  <c r="D1215"/>
  <c r="H1214"/>
  <c r="D1214"/>
  <c r="H1213"/>
  <c r="D1213"/>
  <c r="H1212"/>
  <c r="D1212"/>
  <c r="H1211"/>
  <c r="D1211"/>
  <c r="H1210"/>
  <c r="D1210"/>
  <c r="H1209"/>
  <c r="D1209"/>
  <c r="H1208"/>
  <c r="D1208"/>
  <c r="H1207"/>
  <c r="D1207"/>
  <c r="H1206"/>
  <c r="D1206"/>
  <c r="H1205"/>
  <c r="D1205"/>
  <c r="H1204"/>
  <c r="D1204"/>
  <c r="H1203"/>
  <c r="D1203"/>
  <c r="H1202"/>
  <c r="D1202"/>
  <c r="H1201"/>
  <c r="D1201"/>
  <c r="H1200"/>
  <c r="D1200"/>
  <c r="H1199"/>
  <c r="D1199"/>
  <c r="H1198"/>
  <c r="D1198"/>
  <c r="H1197"/>
  <c r="D1197"/>
  <c r="H1196"/>
  <c r="D1196"/>
  <c r="H1195"/>
  <c r="D1195"/>
  <c r="H1194"/>
  <c r="D1194"/>
  <c r="H1193"/>
  <c r="D1193"/>
  <c r="H1192"/>
  <c r="D1192"/>
  <c r="H1191"/>
  <c r="D1191"/>
  <c r="H1190"/>
  <c r="D1190"/>
  <c r="H1189"/>
  <c r="D1189"/>
  <c r="H1188"/>
  <c r="D1188"/>
  <c r="H1187"/>
  <c r="D1187"/>
  <c r="H1186"/>
  <c r="D1186"/>
  <c r="H1185"/>
  <c r="D1185"/>
  <c r="H1184"/>
  <c r="D1184"/>
  <c r="H1183"/>
  <c r="D1183"/>
  <c r="H1182"/>
  <c r="D1182"/>
  <c r="H1181"/>
  <c r="D1181"/>
  <c r="H1180"/>
  <c r="D1180"/>
  <c r="H1179"/>
  <c r="D1179"/>
  <c r="H1178"/>
  <c r="D1178"/>
  <c r="H1177"/>
  <c r="D1177"/>
  <c r="H1176"/>
  <c r="D1176"/>
  <c r="H1175"/>
  <c r="D1175"/>
  <c r="H1174"/>
  <c r="D1174"/>
  <c r="H1173"/>
  <c r="D1173"/>
  <c r="H1172"/>
  <c r="D1172"/>
  <c r="H1171"/>
  <c r="D1171"/>
  <c r="H1170"/>
  <c r="D1170"/>
  <c r="H1169"/>
  <c r="D1169"/>
  <c r="H1168"/>
  <c r="D1168"/>
  <c r="H1167"/>
  <c r="D1167"/>
  <c r="H1166"/>
  <c r="D1166"/>
  <c r="H1165"/>
  <c r="D1165"/>
  <c r="H1164"/>
  <c r="D1164"/>
  <c r="H1163"/>
  <c r="D1163"/>
  <c r="H1162"/>
  <c r="D1162"/>
  <c r="H1161"/>
  <c r="D1161"/>
  <c r="H1160"/>
  <c r="D1160"/>
  <c r="H1159"/>
  <c r="D1159"/>
  <c r="H1158"/>
  <c r="D1158"/>
  <c r="H1157"/>
  <c r="D1157"/>
  <c r="H1156"/>
  <c r="D1156"/>
  <c r="H1155"/>
  <c r="D1155"/>
  <c r="H1154"/>
  <c r="D1154"/>
  <c r="H1153"/>
  <c r="D1153"/>
  <c r="H1152"/>
  <c r="D1152"/>
  <c r="H1151"/>
  <c r="D1151"/>
  <c r="H1150"/>
  <c r="D1150"/>
  <c r="H1149"/>
  <c r="D1149"/>
  <c r="H1148"/>
  <c r="D1148"/>
  <c r="H1147"/>
  <c r="D1147"/>
  <c r="H1146"/>
  <c r="D1146"/>
  <c r="H1145"/>
  <c r="D1145"/>
  <c r="H1144"/>
  <c r="D1144"/>
  <c r="H1143"/>
  <c r="D1143"/>
  <c r="H1142"/>
  <c r="D1142"/>
  <c r="H1141"/>
  <c r="D1141"/>
  <c r="H1140"/>
  <c r="D1140"/>
  <c r="H1139"/>
  <c r="D1139"/>
  <c r="H1138"/>
  <c r="D1138"/>
  <c r="H1137"/>
  <c r="D1137"/>
  <c r="H1136"/>
  <c r="D1136"/>
  <c r="H1135"/>
  <c r="D1135"/>
  <c r="H1134"/>
  <c r="D1134"/>
  <c r="H1133"/>
  <c r="D1133"/>
  <c r="H1132"/>
  <c r="D1132"/>
  <c r="H1131"/>
  <c r="D1131"/>
  <c r="H1130"/>
  <c r="D1130"/>
  <c r="H1129"/>
  <c r="D1129"/>
  <c r="H1128"/>
  <c r="D1128"/>
  <c r="H1127"/>
  <c r="D1127"/>
  <c r="H1126"/>
  <c r="D1126"/>
  <c r="H1125"/>
  <c r="D1125"/>
  <c r="H1124"/>
  <c r="D1124"/>
  <c r="H1123"/>
  <c r="D1123"/>
  <c r="H1122"/>
  <c r="D1122"/>
  <c r="H1121"/>
  <c r="D1121"/>
  <c r="H1120"/>
  <c r="D1120"/>
  <c r="H1119"/>
  <c r="D1119"/>
  <c r="H1118"/>
  <c r="D1118"/>
  <c r="H1117"/>
  <c r="D1117"/>
  <c r="H1116"/>
  <c r="D1116"/>
  <c r="H1115"/>
  <c r="D1115"/>
  <c r="H1114"/>
  <c r="D1114"/>
  <c r="H1113"/>
  <c r="D1113"/>
  <c r="H1112"/>
  <c r="D1112"/>
  <c r="H1111"/>
  <c r="D1111"/>
  <c r="H1110"/>
  <c r="D1110"/>
  <c r="H1109"/>
  <c r="D1109"/>
  <c r="H1108"/>
  <c r="D1108"/>
  <c r="H1107"/>
  <c r="D1107"/>
  <c r="H1106"/>
  <c r="D1106"/>
  <c r="H1105"/>
  <c r="D1105"/>
  <c r="H1104"/>
  <c r="D1104"/>
  <c r="H1103"/>
  <c r="D1103"/>
  <c r="H1102"/>
  <c r="D1102"/>
  <c r="H1101"/>
  <c r="D1101"/>
  <c r="H1100"/>
  <c r="D1100"/>
  <c r="H1099"/>
  <c r="D1099"/>
  <c r="H1098"/>
  <c r="D1098"/>
  <c r="H1097"/>
  <c r="D1097"/>
  <c r="H1096"/>
  <c r="D1096"/>
  <c r="H1095"/>
  <c r="D1095"/>
  <c r="H1094"/>
  <c r="D1094"/>
  <c r="H1093"/>
  <c r="D1093"/>
  <c r="H1092"/>
  <c r="D1092"/>
  <c r="H1091"/>
  <c r="D1091"/>
  <c r="H1090"/>
  <c r="D1090"/>
  <c r="H1089"/>
  <c r="D1089"/>
  <c r="H1088"/>
  <c r="D1088"/>
  <c r="H1087"/>
  <c r="D1087"/>
  <c r="H1086"/>
  <c r="D1086"/>
  <c r="H1085"/>
  <c r="D1085"/>
  <c r="H1084"/>
  <c r="D1084"/>
  <c r="H1083"/>
  <c r="D1083"/>
  <c r="H1082"/>
  <c r="D1082"/>
  <c r="H1081"/>
  <c r="D1081"/>
  <c r="H1080"/>
  <c r="D1080"/>
  <c r="H1079"/>
  <c r="D1079"/>
  <c r="H1078"/>
  <c r="D1078"/>
  <c r="H1077"/>
  <c r="D1077"/>
  <c r="H1076"/>
  <c r="D1076"/>
  <c r="H1075"/>
  <c r="D1075"/>
  <c r="H1074"/>
  <c r="D1074"/>
  <c r="H1073"/>
  <c r="D1073"/>
  <c r="H1072"/>
  <c r="D1072"/>
  <c r="H1071"/>
  <c r="D1071"/>
  <c r="H1070"/>
  <c r="D1070"/>
  <c r="H1069"/>
  <c r="D1069"/>
  <c r="H1068"/>
  <c r="D1068"/>
  <c r="H1067"/>
  <c r="D1067"/>
  <c r="H1066"/>
  <c r="D1066"/>
  <c r="H1065"/>
  <c r="D1065"/>
  <c r="H1064"/>
  <c r="D1064"/>
  <c r="H1063"/>
  <c r="D1063"/>
  <c r="H1062"/>
  <c r="D1062"/>
  <c r="H1061"/>
  <c r="D1061"/>
  <c r="H1060"/>
  <c r="D1060"/>
  <c r="H1059"/>
  <c r="D1059"/>
  <c r="H1058"/>
  <c r="D1058"/>
  <c r="H1057"/>
  <c r="D1057"/>
  <c r="H1056"/>
  <c r="D1056"/>
  <c r="H1055"/>
  <c r="D1055"/>
  <c r="H1054"/>
  <c r="D1054"/>
  <c r="H1053"/>
  <c r="D1053"/>
  <c r="H1052"/>
  <c r="D1052"/>
  <c r="H1051"/>
  <c r="D1051"/>
  <c r="H1050"/>
  <c r="D1050"/>
  <c r="H1049"/>
  <c r="D1049"/>
  <c r="H1048"/>
  <c r="D1048"/>
  <c r="H1047"/>
  <c r="D1047"/>
  <c r="H1046"/>
  <c r="D1046"/>
  <c r="H1045"/>
  <c r="D1045"/>
  <c r="H1044"/>
  <c r="D1044"/>
  <c r="H1043"/>
  <c r="D1043"/>
  <c r="H1042"/>
  <c r="D1042"/>
  <c r="H1041"/>
  <c r="D1041"/>
  <c r="H1040"/>
  <c r="D1040"/>
  <c r="H1039"/>
  <c r="D1039"/>
  <c r="H1038"/>
  <c r="D1038"/>
  <c r="H1037"/>
  <c r="D1037"/>
  <c r="H1036"/>
  <c r="D1036"/>
  <c r="H1035"/>
  <c r="D1035"/>
  <c r="H1034"/>
  <c r="D1034"/>
  <c r="H1033"/>
  <c r="D1033"/>
  <c r="H1032"/>
  <c r="D1032"/>
  <c r="H1031"/>
  <c r="D1031"/>
  <c r="H1030"/>
  <c r="D1030"/>
  <c r="H1029"/>
  <c r="D1029"/>
  <c r="H1028"/>
  <c r="D1028"/>
  <c r="H1027"/>
  <c r="D1027"/>
  <c r="H1026"/>
  <c r="D1026"/>
  <c r="H1025"/>
  <c r="D1025"/>
  <c r="H1024"/>
  <c r="D1024"/>
  <c r="H1023"/>
  <c r="D1023"/>
  <c r="H1022"/>
  <c r="D1022"/>
  <c r="H1021"/>
  <c r="D1021"/>
  <c r="H1020"/>
  <c r="D1020"/>
  <c r="H1019"/>
  <c r="D1019"/>
  <c r="H1018"/>
  <c r="D1018"/>
  <c r="H1017"/>
  <c r="D1017"/>
  <c r="H1016"/>
  <c r="D1016"/>
  <c r="H1015"/>
  <c r="D1015"/>
  <c r="H1014"/>
  <c r="D1014"/>
  <c r="H1013"/>
  <c r="D1013"/>
  <c r="H1012"/>
  <c r="D1012"/>
  <c r="H1011"/>
  <c r="D1011"/>
  <c r="H1010"/>
  <c r="D1010"/>
  <c r="H1009"/>
  <c r="D1009"/>
  <c r="H1008"/>
  <c r="D1008"/>
  <c r="H1007"/>
  <c r="D1007"/>
  <c r="H1006"/>
  <c r="D1006"/>
  <c r="H1005"/>
  <c r="D1005"/>
  <c r="H1004"/>
  <c r="D1004"/>
  <c r="H1003"/>
  <c r="D1003"/>
  <c r="H1002"/>
  <c r="D1002"/>
  <c r="H1001"/>
  <c r="D1001"/>
  <c r="H1000"/>
  <c r="D1000"/>
  <c r="H999"/>
  <c r="D999"/>
  <c r="H998"/>
  <c r="D998"/>
  <c r="H997"/>
  <c r="D997"/>
  <c r="H996"/>
  <c r="D996"/>
  <c r="H995"/>
  <c r="D995"/>
  <c r="H994"/>
  <c r="D994"/>
  <c r="H993"/>
  <c r="D993"/>
  <c r="H992"/>
  <c r="D992"/>
  <c r="H991"/>
  <c r="D991"/>
  <c r="H990"/>
  <c r="D990"/>
  <c r="H989"/>
  <c r="D989"/>
  <c r="H988"/>
  <c r="D988"/>
  <c r="H987"/>
  <c r="D987"/>
  <c r="H986"/>
  <c r="D986"/>
  <c r="H985"/>
  <c r="D985"/>
  <c r="H984"/>
  <c r="D984"/>
  <c r="H983"/>
  <c r="D983"/>
  <c r="H982"/>
  <c r="D982"/>
  <c r="H981"/>
  <c r="D981"/>
  <c r="H980"/>
  <c r="D980"/>
  <c r="H979"/>
  <c r="D979"/>
  <c r="H978"/>
  <c r="D978"/>
  <c r="H977"/>
  <c r="D977"/>
  <c r="H976"/>
  <c r="D976"/>
  <c r="H975"/>
  <c r="D975"/>
  <c r="H974"/>
  <c r="D974"/>
  <c r="H973"/>
  <c r="D973"/>
  <c r="H972"/>
  <c r="D972"/>
  <c r="H971"/>
  <c r="D971"/>
  <c r="H970"/>
  <c r="D970"/>
  <c r="H969"/>
  <c r="D969"/>
  <c r="H968"/>
  <c r="D968"/>
  <c r="H967"/>
  <c r="D967"/>
  <c r="H966"/>
  <c r="D966"/>
  <c r="H965"/>
  <c r="D965"/>
  <c r="H964"/>
  <c r="D964"/>
  <c r="H963"/>
  <c r="D963"/>
  <c r="H962"/>
  <c r="D962"/>
  <c r="H961"/>
  <c r="D961"/>
  <c r="H960"/>
  <c r="D960"/>
  <c r="H959"/>
  <c r="D959"/>
  <c r="H958"/>
  <c r="D958"/>
  <c r="H957"/>
  <c r="D957"/>
  <c r="H956"/>
  <c r="D956"/>
  <c r="H955"/>
  <c r="D955"/>
  <c r="H954"/>
  <c r="D954"/>
  <c r="H953"/>
  <c r="D953"/>
  <c r="H952"/>
  <c r="D952"/>
  <c r="H951"/>
  <c r="D951"/>
  <c r="H950"/>
  <c r="D950"/>
  <c r="H949"/>
  <c r="D949"/>
  <c r="H948"/>
  <c r="D948"/>
  <c r="H947"/>
  <c r="D947"/>
  <c r="H946"/>
  <c r="D946"/>
  <c r="H945"/>
  <c r="D945"/>
  <c r="H944"/>
  <c r="D944"/>
  <c r="H943"/>
  <c r="D943"/>
  <c r="H942"/>
  <c r="D942"/>
  <c r="H941"/>
  <c r="D941"/>
  <c r="H940"/>
  <c r="D940"/>
  <c r="H939"/>
  <c r="D939"/>
  <c r="H938"/>
  <c r="D938"/>
  <c r="H937"/>
  <c r="D937"/>
  <c r="H936"/>
  <c r="D936"/>
  <c r="H935"/>
  <c r="D935"/>
  <c r="H934"/>
  <c r="D934"/>
  <c r="H933"/>
  <c r="D933"/>
  <c r="H932"/>
  <c r="D932"/>
  <c r="H931"/>
  <c r="D931"/>
  <c r="H930"/>
  <c r="D930"/>
  <c r="H929"/>
  <c r="D929"/>
  <c r="H928"/>
  <c r="D928"/>
  <c r="H927"/>
  <c r="D927"/>
  <c r="H926"/>
  <c r="D926"/>
  <c r="H925"/>
  <c r="D925"/>
  <c r="H924"/>
  <c r="D924"/>
  <c r="H923"/>
  <c r="D923"/>
  <c r="H922"/>
  <c r="D922"/>
  <c r="H921"/>
  <c r="D921"/>
  <c r="H920"/>
  <c r="D920"/>
  <c r="H919"/>
  <c r="D919"/>
  <c r="H918"/>
  <c r="D918"/>
  <c r="H917"/>
  <c r="D917"/>
  <c r="H916"/>
  <c r="D916"/>
  <c r="H915"/>
  <c r="D915"/>
  <c r="H914"/>
  <c r="D914"/>
  <c r="H913"/>
  <c r="D913"/>
  <c r="H912"/>
  <c r="D912"/>
  <c r="H911"/>
  <c r="D911"/>
  <c r="H910"/>
  <c r="D910"/>
  <c r="H909"/>
  <c r="D909"/>
  <c r="H908"/>
  <c r="D908"/>
  <c r="H907"/>
  <c r="D907"/>
  <c r="H906"/>
  <c r="D906"/>
  <c r="H905"/>
  <c r="D905"/>
  <c r="H904"/>
  <c r="D904"/>
  <c r="H903"/>
  <c r="D903"/>
  <c r="H902"/>
  <c r="D902"/>
  <c r="H901"/>
  <c r="D901"/>
  <c r="H900"/>
  <c r="D900"/>
  <c r="H899"/>
  <c r="D899"/>
  <c r="H898"/>
  <c r="D898"/>
  <c r="H897"/>
  <c r="D897"/>
  <c r="H896"/>
  <c r="D896"/>
  <c r="H895"/>
  <c r="D895"/>
  <c r="H894"/>
  <c r="D894"/>
  <c r="H893"/>
  <c r="D893"/>
  <c r="H892"/>
  <c r="D892"/>
  <c r="H891"/>
  <c r="D891"/>
  <c r="H890"/>
  <c r="D890"/>
  <c r="H889"/>
  <c r="D889"/>
  <c r="H888"/>
  <c r="D888"/>
  <c r="H887"/>
  <c r="D887"/>
  <c r="H886"/>
  <c r="D886"/>
  <c r="H885"/>
  <c r="D885"/>
  <c r="H884"/>
  <c r="D884"/>
  <c r="H883"/>
  <c r="D883"/>
  <c r="H882"/>
  <c r="D882"/>
  <c r="H881"/>
  <c r="D881"/>
  <c r="H880"/>
  <c r="D880"/>
  <c r="H879"/>
  <c r="D879"/>
  <c r="H878"/>
  <c r="D878"/>
  <c r="H877"/>
  <c r="D877"/>
  <c r="H876"/>
  <c r="D876"/>
  <c r="H875"/>
  <c r="D875"/>
  <c r="H874"/>
  <c r="D874"/>
  <c r="H873"/>
  <c r="D873"/>
  <c r="H872"/>
  <c r="D872"/>
  <c r="H871"/>
  <c r="D871"/>
  <c r="H870"/>
  <c r="D870"/>
  <c r="H869"/>
  <c r="D869"/>
  <c r="H868"/>
  <c r="D868"/>
  <c r="H867"/>
  <c r="D867"/>
  <c r="H866"/>
  <c r="D866"/>
  <c r="H865"/>
  <c r="D865"/>
  <c r="H864"/>
  <c r="D864"/>
  <c r="H863"/>
  <c r="D863"/>
  <c r="H862"/>
  <c r="D862"/>
  <c r="H861"/>
  <c r="D861"/>
  <c r="H860"/>
  <c r="D860"/>
  <c r="H859"/>
  <c r="D859"/>
  <c r="H858"/>
  <c r="D858"/>
  <c r="H857"/>
  <c r="D857"/>
  <c r="H856"/>
  <c r="D856"/>
  <c r="H855"/>
  <c r="D855"/>
  <c r="H854"/>
  <c r="D854"/>
  <c r="H853"/>
  <c r="D853"/>
  <c r="H852"/>
  <c r="D852"/>
  <c r="H851"/>
  <c r="D851"/>
  <c r="H850"/>
  <c r="D850"/>
  <c r="H849"/>
  <c r="D849"/>
  <c r="H848"/>
  <c r="D848"/>
  <c r="H847"/>
  <c r="D847"/>
  <c r="H846"/>
  <c r="D846"/>
  <c r="H845"/>
  <c r="D845"/>
  <c r="H844"/>
  <c r="D844"/>
  <c r="H843"/>
  <c r="D843"/>
  <c r="H842"/>
  <c r="D842"/>
  <c r="H841"/>
  <c r="D841"/>
  <c r="H840"/>
  <c r="D840"/>
  <c r="H839"/>
  <c r="D839"/>
  <c r="H838"/>
  <c r="D838"/>
  <c r="H837"/>
  <c r="D837"/>
  <c r="H836"/>
  <c r="D836"/>
  <c r="H835"/>
  <c r="D835"/>
  <c r="H834"/>
  <c r="D834"/>
  <c r="H833"/>
  <c r="D833"/>
  <c r="H832"/>
  <c r="D832"/>
  <c r="H831"/>
  <c r="D831"/>
  <c r="H830"/>
  <c r="D830"/>
  <c r="H829"/>
  <c r="D829"/>
  <c r="H828"/>
  <c r="D828"/>
  <c r="H827"/>
  <c r="D827"/>
  <c r="H826"/>
  <c r="D826"/>
  <c r="H825"/>
  <c r="D825"/>
  <c r="H824"/>
  <c r="D824"/>
  <c r="H823"/>
  <c r="D823"/>
  <c r="H822"/>
  <c r="D822"/>
  <c r="H821"/>
  <c r="D821"/>
  <c r="H820"/>
  <c r="D820"/>
  <c r="H819"/>
  <c r="D819"/>
  <c r="H818"/>
  <c r="D818"/>
  <c r="H817"/>
  <c r="D817"/>
  <c r="H816"/>
  <c r="D816"/>
  <c r="H815"/>
  <c r="D815"/>
  <c r="H814"/>
  <c r="D814"/>
  <c r="H813"/>
  <c r="D813"/>
  <c r="H812"/>
  <c r="D812"/>
  <c r="H811"/>
  <c r="D811"/>
  <c r="H810"/>
  <c r="D810"/>
  <c r="H809"/>
  <c r="D809"/>
  <c r="H808"/>
  <c r="D808"/>
  <c r="H807"/>
  <c r="D807"/>
  <c r="H806"/>
  <c r="D806"/>
  <c r="H805"/>
  <c r="D805"/>
  <c r="H804"/>
  <c r="D804"/>
  <c r="H803"/>
  <c r="D803"/>
  <c r="H802"/>
  <c r="D802"/>
  <c r="H801"/>
  <c r="D801"/>
  <c r="H800"/>
  <c r="D800"/>
  <c r="H799"/>
  <c r="D799"/>
  <c r="H798"/>
  <c r="D798"/>
  <c r="H797"/>
  <c r="D797"/>
  <c r="H796"/>
  <c r="D796"/>
  <c r="H795"/>
  <c r="D795"/>
  <c r="H794"/>
  <c r="D794"/>
  <c r="H793"/>
  <c r="D793"/>
  <c r="H792"/>
  <c r="D792"/>
  <c r="H791"/>
  <c r="D791"/>
  <c r="H790"/>
  <c r="D790"/>
  <c r="H789"/>
  <c r="D789"/>
  <c r="H788"/>
  <c r="D788"/>
  <c r="H787"/>
  <c r="D787"/>
  <c r="H786"/>
  <c r="D786"/>
  <c r="H785"/>
  <c r="D785"/>
  <c r="H784"/>
  <c r="D784"/>
  <c r="H783"/>
  <c r="D783"/>
  <c r="H782"/>
  <c r="D782"/>
  <c r="H781"/>
  <c r="D781"/>
  <c r="H780"/>
  <c r="D780"/>
  <c r="H779"/>
  <c r="D779"/>
  <c r="H778"/>
  <c r="D778"/>
  <c r="H777"/>
  <c r="D777"/>
  <c r="H776"/>
  <c r="D776"/>
  <c r="H775"/>
  <c r="D775"/>
  <c r="H774"/>
  <c r="D774"/>
  <c r="H773"/>
  <c r="D773"/>
  <c r="H772"/>
  <c r="D772"/>
  <c r="H771"/>
  <c r="D771"/>
  <c r="H770"/>
  <c r="D770"/>
  <c r="H769"/>
  <c r="D769"/>
  <c r="H768"/>
  <c r="D768"/>
  <c r="H767"/>
  <c r="D767"/>
  <c r="H766"/>
  <c r="D766"/>
  <c r="H765"/>
  <c r="D765"/>
  <c r="H764"/>
  <c r="D764"/>
  <c r="H763"/>
  <c r="D763"/>
  <c r="H762"/>
  <c r="D762"/>
  <c r="H761"/>
  <c r="D761"/>
  <c r="H760"/>
  <c r="D760"/>
  <c r="H759"/>
  <c r="D759"/>
  <c r="H758"/>
  <c r="D758"/>
  <c r="H757"/>
  <c r="D757"/>
  <c r="H756"/>
  <c r="D756"/>
  <c r="H755"/>
  <c r="D755"/>
  <c r="H754"/>
  <c r="D754"/>
  <c r="H753"/>
  <c r="D753"/>
  <c r="H752"/>
  <c r="D752"/>
  <c r="H751"/>
  <c r="D751"/>
  <c r="H750"/>
  <c r="D750"/>
  <c r="H749"/>
  <c r="D749"/>
  <c r="H748"/>
  <c r="D748"/>
  <c r="H747"/>
  <c r="D747"/>
  <c r="H746"/>
  <c r="D746"/>
  <c r="H745"/>
  <c r="D745"/>
  <c r="H744"/>
  <c r="D744"/>
  <c r="H743"/>
  <c r="D743"/>
  <c r="H742"/>
  <c r="D742"/>
  <c r="H741"/>
  <c r="D741"/>
  <c r="H740"/>
  <c r="D740"/>
  <c r="H739"/>
  <c r="D739"/>
  <c r="H738"/>
  <c r="D738"/>
  <c r="H737"/>
  <c r="D737"/>
  <c r="H736"/>
  <c r="D736"/>
  <c r="H735"/>
  <c r="D735"/>
  <c r="H734"/>
  <c r="D734"/>
  <c r="H733"/>
  <c r="D733"/>
  <c r="H732"/>
  <c r="D732"/>
  <c r="H731"/>
  <c r="D731"/>
  <c r="H730"/>
  <c r="D730"/>
  <c r="H729"/>
  <c r="D729"/>
  <c r="H728"/>
  <c r="D728"/>
  <c r="H727"/>
  <c r="D727"/>
  <c r="H726"/>
  <c r="D726"/>
  <c r="H725"/>
  <c r="D725"/>
  <c r="H724"/>
  <c r="D724"/>
  <c r="H723"/>
  <c r="D723"/>
  <c r="H722"/>
  <c r="D722"/>
  <c r="H721"/>
  <c r="D721"/>
  <c r="H720"/>
  <c r="D720"/>
  <c r="H719"/>
  <c r="D719"/>
  <c r="H718"/>
  <c r="D718"/>
  <c r="H717"/>
  <c r="D717"/>
  <c r="H716"/>
  <c r="D716"/>
  <c r="H715"/>
  <c r="D715"/>
  <c r="H714"/>
  <c r="D714"/>
  <c r="H713"/>
  <c r="D713"/>
  <c r="H712"/>
  <c r="D712"/>
  <c r="H711"/>
  <c r="D711"/>
  <c r="H710"/>
  <c r="D710"/>
  <c r="H709"/>
  <c r="D709"/>
  <c r="H708"/>
  <c r="D708"/>
  <c r="H707"/>
  <c r="D707"/>
  <c r="H706"/>
  <c r="D706"/>
  <c r="H705"/>
  <c r="D705"/>
  <c r="H704"/>
  <c r="D704"/>
  <c r="H703"/>
  <c r="D703"/>
  <c r="H702"/>
  <c r="D702"/>
  <c r="H701"/>
  <c r="D701"/>
  <c r="H700"/>
  <c r="D700"/>
  <c r="H699"/>
  <c r="D699"/>
  <c r="H698"/>
  <c r="D698"/>
  <c r="H697"/>
  <c r="D697"/>
  <c r="H696"/>
  <c r="D696"/>
  <c r="H695"/>
  <c r="D695"/>
  <c r="H694"/>
  <c r="D694"/>
  <c r="H693"/>
  <c r="D693"/>
  <c r="H692"/>
  <c r="D692"/>
  <c r="H691"/>
  <c r="D691"/>
  <c r="H690"/>
  <c r="D690"/>
  <c r="H689"/>
  <c r="D689"/>
  <c r="H688"/>
  <c r="D688"/>
  <c r="H687"/>
  <c r="D687"/>
  <c r="H686"/>
  <c r="D686"/>
  <c r="H685"/>
  <c r="D685"/>
  <c r="H684"/>
  <c r="D684"/>
  <c r="H683"/>
  <c r="D683"/>
  <c r="H682"/>
  <c r="D682"/>
  <c r="H681"/>
  <c r="D681"/>
  <c r="H680"/>
  <c r="D680"/>
  <c r="H679"/>
  <c r="D679"/>
  <c r="H678"/>
  <c r="D678"/>
  <c r="H677"/>
  <c r="D677"/>
  <c r="H676"/>
  <c r="D676"/>
  <c r="H675"/>
  <c r="D675"/>
  <c r="H674"/>
  <c r="D674"/>
  <c r="H673"/>
  <c r="D673"/>
  <c r="H672"/>
  <c r="D672"/>
  <c r="H671"/>
  <c r="D671"/>
  <c r="H670"/>
  <c r="D670"/>
  <c r="H669"/>
  <c r="D669"/>
  <c r="H668"/>
  <c r="D668"/>
  <c r="H667"/>
  <c r="D667"/>
  <c r="H666"/>
  <c r="D666"/>
  <c r="H665"/>
  <c r="D665"/>
  <c r="H664"/>
  <c r="D664"/>
  <c r="H663"/>
  <c r="D663"/>
  <c r="H662"/>
  <c r="D662"/>
  <c r="H661"/>
  <c r="D661"/>
  <c r="H660"/>
  <c r="D660"/>
  <c r="H659"/>
  <c r="D659"/>
  <c r="H658"/>
  <c r="D658"/>
  <c r="H657"/>
  <c r="D657"/>
  <c r="H656"/>
  <c r="D656"/>
  <c r="H655"/>
  <c r="D655"/>
  <c r="H654"/>
  <c r="D654"/>
  <c r="H653"/>
  <c r="D653"/>
  <c r="H652"/>
  <c r="D652"/>
  <c r="H651"/>
  <c r="D651"/>
  <c r="H650"/>
  <c r="D650"/>
  <c r="H649"/>
  <c r="D649"/>
  <c r="H648"/>
  <c r="D648"/>
  <c r="H647"/>
  <c r="D647"/>
  <c r="H646"/>
  <c r="D646"/>
  <c r="H645"/>
  <c r="D645"/>
  <c r="H644"/>
  <c r="D644"/>
  <c r="H643"/>
  <c r="D643"/>
  <c r="H642"/>
  <c r="D642"/>
  <c r="H641"/>
  <c r="D641"/>
  <c r="H640"/>
  <c r="D640"/>
  <c r="H639"/>
  <c r="D639"/>
  <c r="H638"/>
  <c r="D638"/>
  <c r="H637"/>
  <c r="D637"/>
  <c r="H636"/>
  <c r="D636"/>
  <c r="H635"/>
  <c r="D635"/>
  <c r="H634"/>
  <c r="D634"/>
  <c r="H633"/>
  <c r="D633"/>
  <c r="H632"/>
  <c r="D632"/>
  <c r="H631"/>
  <c r="D631"/>
  <c r="H630"/>
  <c r="D630"/>
  <c r="H629"/>
  <c r="D629"/>
  <c r="H628"/>
  <c r="D628"/>
  <c r="H627"/>
  <c r="D627"/>
  <c r="H626"/>
  <c r="D626"/>
  <c r="H625"/>
  <c r="D625"/>
  <c r="H624"/>
  <c r="D624"/>
  <c r="H623"/>
  <c r="D623"/>
  <c r="H622"/>
  <c r="D622"/>
  <c r="H621"/>
  <c r="D621"/>
  <c r="H620"/>
  <c r="D620"/>
  <c r="H619"/>
  <c r="D619"/>
  <c r="H618"/>
  <c r="D618"/>
  <c r="H617"/>
  <c r="D617"/>
  <c r="H616"/>
  <c r="D616"/>
  <c r="H615"/>
  <c r="D615"/>
  <c r="H614"/>
  <c r="D614"/>
  <c r="H613"/>
  <c r="D613"/>
  <c r="H612"/>
  <c r="D612"/>
  <c r="H611"/>
  <c r="D611"/>
  <c r="H610"/>
  <c r="D610"/>
  <c r="H609"/>
  <c r="D609"/>
  <c r="H608"/>
  <c r="D608"/>
  <c r="H607"/>
  <c r="D607"/>
  <c r="H606"/>
  <c r="D606"/>
  <c r="H605"/>
  <c r="D605"/>
  <c r="H604"/>
  <c r="D604"/>
  <c r="H603"/>
  <c r="D603"/>
  <c r="H602"/>
  <c r="D602"/>
  <c r="H601"/>
  <c r="D601"/>
  <c r="H600"/>
  <c r="D600"/>
  <c r="H599"/>
  <c r="D599"/>
  <c r="H598"/>
  <c r="D598"/>
  <c r="H597"/>
  <c r="D597"/>
  <c r="H596"/>
  <c r="D596"/>
  <c r="H595"/>
  <c r="D595"/>
  <c r="H594"/>
  <c r="D594"/>
  <c r="H593"/>
  <c r="D593"/>
  <c r="H592"/>
  <c r="D592"/>
  <c r="H591"/>
  <c r="D591"/>
  <c r="H590"/>
  <c r="D590"/>
  <c r="H589"/>
  <c r="D589"/>
  <c r="H588"/>
  <c r="D588"/>
  <c r="H587"/>
  <c r="D587"/>
  <c r="H586"/>
  <c r="D586"/>
  <c r="H585"/>
  <c r="D585"/>
  <c r="H584"/>
  <c r="D584"/>
  <c r="H583"/>
  <c r="D583"/>
  <c r="H582"/>
  <c r="D582"/>
  <c r="H581"/>
  <c r="D581"/>
  <c r="H580"/>
  <c r="D580"/>
  <c r="H579"/>
  <c r="D579"/>
  <c r="H578"/>
  <c r="D578"/>
  <c r="H577"/>
  <c r="D577"/>
  <c r="H576"/>
  <c r="D576"/>
  <c r="H575"/>
  <c r="D575"/>
  <c r="H574"/>
  <c r="D574"/>
  <c r="H573"/>
  <c r="D573"/>
  <c r="H572"/>
  <c r="D572"/>
  <c r="H571"/>
  <c r="D571"/>
  <c r="H570"/>
  <c r="D570"/>
  <c r="H569"/>
  <c r="D569"/>
  <c r="H568"/>
  <c r="D568"/>
  <c r="H567"/>
  <c r="D567"/>
  <c r="H566"/>
  <c r="D566"/>
  <c r="H565"/>
  <c r="D565"/>
  <c r="H564"/>
  <c r="D564"/>
  <c r="H563"/>
  <c r="D563"/>
  <c r="H562"/>
  <c r="D562"/>
  <c r="H561"/>
  <c r="D561"/>
  <c r="H560"/>
  <c r="D560"/>
  <c r="H559"/>
  <c r="D559"/>
  <c r="H558"/>
  <c r="D558"/>
  <c r="H557"/>
  <c r="D557"/>
  <c r="H556"/>
  <c r="D556"/>
  <c r="H555"/>
  <c r="D555"/>
  <c r="H554"/>
  <c r="D554"/>
  <c r="H553"/>
  <c r="D553"/>
  <c r="H552"/>
  <c r="D552"/>
  <c r="H551"/>
  <c r="D551"/>
  <c r="H550"/>
  <c r="D550"/>
  <c r="H549"/>
  <c r="D549"/>
  <c r="H548"/>
  <c r="D548"/>
  <c r="H547"/>
  <c r="D547"/>
  <c r="H546"/>
  <c r="D546"/>
  <c r="H545"/>
  <c r="D545"/>
  <c r="H544"/>
  <c r="D544"/>
  <c r="H543"/>
  <c r="D543"/>
  <c r="H542"/>
  <c r="D542"/>
  <c r="H541"/>
  <c r="D541"/>
  <c r="H540"/>
  <c r="D540"/>
  <c r="H539"/>
  <c r="D539"/>
  <c r="H538"/>
  <c r="D538"/>
  <c r="H537"/>
  <c r="D537"/>
  <c r="H536"/>
  <c r="D536"/>
  <c r="H535"/>
  <c r="D535"/>
  <c r="H534"/>
  <c r="D534"/>
  <c r="H533"/>
  <c r="D533"/>
  <c r="H532"/>
  <c r="D532"/>
  <c r="H531"/>
  <c r="D531"/>
  <c r="H530"/>
  <c r="D530"/>
  <c r="H529"/>
  <c r="D529"/>
  <c r="H528"/>
  <c r="D528"/>
  <c r="H527"/>
  <c r="D527"/>
  <c r="H526"/>
  <c r="D526"/>
  <c r="H525"/>
  <c r="D525"/>
  <c r="H524"/>
  <c r="D524"/>
  <c r="H523"/>
  <c r="D523"/>
  <c r="H522"/>
  <c r="D522"/>
  <c r="H521"/>
  <c r="D521"/>
  <c r="H520"/>
  <c r="D520"/>
  <c r="H519"/>
  <c r="D519"/>
  <c r="H518"/>
  <c r="D518"/>
  <c r="H517"/>
  <c r="D517"/>
  <c r="H516"/>
  <c r="D516"/>
  <c r="H515"/>
  <c r="D515"/>
  <c r="H514"/>
  <c r="D514"/>
  <c r="H513"/>
  <c r="D513"/>
  <c r="H512"/>
  <c r="D512"/>
  <c r="H511"/>
  <c r="D511"/>
  <c r="H510"/>
  <c r="D510"/>
  <c r="H509"/>
  <c r="D509"/>
  <c r="H508"/>
  <c r="D508"/>
  <c r="H507"/>
  <c r="D507"/>
  <c r="H506"/>
  <c r="D506"/>
  <c r="H505"/>
  <c r="D505"/>
  <c r="H504"/>
  <c r="D504"/>
  <c r="H503"/>
  <c r="D503"/>
  <c r="H502"/>
  <c r="D502"/>
  <c r="H501"/>
  <c r="D501"/>
  <c r="H500"/>
  <c r="D500"/>
  <c r="H499"/>
  <c r="D499"/>
  <c r="H498"/>
  <c r="D498"/>
  <c r="H497"/>
  <c r="D497"/>
  <c r="H496"/>
  <c r="D496"/>
  <c r="H495"/>
  <c r="D495"/>
  <c r="H494"/>
  <c r="D494"/>
  <c r="H493"/>
  <c r="D493"/>
  <c r="H492"/>
  <c r="D492"/>
  <c r="H491"/>
  <c r="D491"/>
  <c r="H490"/>
  <c r="D490"/>
  <c r="H489"/>
  <c r="D489"/>
  <c r="H488"/>
  <c r="D488"/>
  <c r="H487"/>
  <c r="D487"/>
  <c r="H486"/>
  <c r="D486"/>
  <c r="H485"/>
  <c r="D485"/>
  <c r="H484"/>
  <c r="D484"/>
  <c r="H483"/>
  <c r="D483"/>
  <c r="H482"/>
  <c r="D482"/>
  <c r="H481"/>
  <c r="D481"/>
  <c r="H480"/>
  <c r="D480"/>
  <c r="H479"/>
  <c r="D479"/>
  <c r="H478"/>
  <c r="D478"/>
  <c r="H477"/>
  <c r="D477"/>
  <c r="H476"/>
  <c r="D476"/>
  <c r="H475"/>
  <c r="D475"/>
  <c r="H474"/>
  <c r="D474"/>
  <c r="H473"/>
  <c r="D473"/>
  <c r="H472"/>
  <c r="D472"/>
  <c r="H471"/>
  <c r="D471"/>
  <c r="H470"/>
  <c r="D470"/>
  <c r="H469"/>
  <c r="D469"/>
  <c r="H468"/>
  <c r="D468"/>
  <c r="H467"/>
  <c r="D467"/>
  <c r="H466"/>
  <c r="D466"/>
  <c r="H465"/>
  <c r="D465"/>
  <c r="H464"/>
  <c r="D464"/>
  <c r="H463"/>
  <c r="D463"/>
  <c r="H462"/>
  <c r="D462"/>
  <c r="H461"/>
  <c r="D461"/>
  <c r="H460"/>
  <c r="D460"/>
  <c r="H459"/>
  <c r="D459"/>
  <c r="H458"/>
  <c r="D458"/>
  <c r="H457"/>
  <c r="D457"/>
  <c r="H456"/>
  <c r="D456"/>
  <c r="H455"/>
  <c r="D455"/>
  <c r="H454"/>
  <c r="D454"/>
  <c r="H453"/>
  <c r="D453"/>
  <c r="H452"/>
  <c r="D452"/>
  <c r="H451"/>
  <c r="D451"/>
  <c r="H450"/>
  <c r="D450"/>
  <c r="H449"/>
  <c r="D449"/>
  <c r="H448"/>
  <c r="D448"/>
  <c r="H447"/>
  <c r="D447"/>
  <c r="H446"/>
  <c r="D446"/>
  <c r="H445"/>
  <c r="D445"/>
  <c r="H444"/>
  <c r="D444"/>
  <c r="H443"/>
  <c r="D443"/>
  <c r="H442"/>
  <c r="D442"/>
  <c r="H441"/>
  <c r="D441"/>
  <c r="H440"/>
  <c r="D440"/>
  <c r="H439"/>
  <c r="D439"/>
  <c r="H438"/>
  <c r="D438"/>
  <c r="H437"/>
  <c r="D437"/>
  <c r="H436"/>
  <c r="D436"/>
  <c r="H435"/>
  <c r="D435"/>
  <c r="H434"/>
  <c r="D434"/>
  <c r="H433"/>
  <c r="D433"/>
  <c r="H432"/>
  <c r="D432"/>
  <c r="H431"/>
  <c r="D431"/>
  <c r="H430"/>
  <c r="D430"/>
  <c r="H429"/>
  <c r="D429"/>
  <c r="H428"/>
  <c r="D428"/>
  <c r="H427"/>
  <c r="D427"/>
  <c r="H426"/>
  <c r="D426"/>
  <c r="H425"/>
  <c r="D425"/>
  <c r="H424"/>
  <c r="D424"/>
  <c r="H423"/>
  <c r="D423"/>
  <c r="H422"/>
  <c r="D422"/>
  <c r="H421"/>
  <c r="D421"/>
  <c r="H420"/>
  <c r="D420"/>
  <c r="H419"/>
  <c r="D419"/>
  <c r="H418"/>
  <c r="D418"/>
  <c r="H417"/>
  <c r="D417"/>
  <c r="H416"/>
  <c r="D416"/>
  <c r="H415"/>
  <c r="D415"/>
  <c r="H414"/>
  <c r="D414"/>
  <c r="H413"/>
  <c r="D413"/>
  <c r="H412"/>
  <c r="D412"/>
  <c r="H411"/>
  <c r="D411"/>
  <c r="H410"/>
  <c r="D410"/>
  <c r="H409"/>
  <c r="D409"/>
  <c r="H408"/>
  <c r="D408"/>
  <c r="H407"/>
  <c r="D407"/>
  <c r="H406"/>
  <c r="D406"/>
  <c r="H405"/>
  <c r="D405"/>
  <c r="H404"/>
  <c r="D404"/>
  <c r="H403"/>
  <c r="D403"/>
  <c r="H402"/>
  <c r="D402"/>
  <c r="H401"/>
  <c r="D401"/>
  <c r="H400"/>
  <c r="D400"/>
  <c r="H399"/>
  <c r="D399"/>
  <c r="H398"/>
  <c r="D398"/>
  <c r="H397"/>
  <c r="D397"/>
  <c r="H396"/>
  <c r="D396"/>
  <c r="H395"/>
  <c r="D395"/>
  <c r="H394"/>
  <c r="D394"/>
  <c r="H393"/>
  <c r="D393"/>
  <c r="H392"/>
  <c r="D392"/>
  <c r="H391"/>
  <c r="D391"/>
  <c r="H390"/>
  <c r="D390"/>
  <c r="H389"/>
  <c r="D389"/>
  <c r="H388"/>
  <c r="D388"/>
  <c r="H387"/>
  <c r="D387"/>
  <c r="H386"/>
  <c r="D386"/>
  <c r="H385"/>
  <c r="D385"/>
  <c r="H384"/>
  <c r="D384"/>
  <c r="H383"/>
  <c r="D383"/>
  <c r="H382"/>
  <c r="D382"/>
  <c r="H381"/>
  <c r="D381"/>
  <c r="H380"/>
  <c r="D380"/>
  <c r="H379"/>
  <c r="D379"/>
  <c r="H378"/>
  <c r="D378"/>
  <c r="H377"/>
  <c r="D377"/>
  <c r="H376"/>
  <c r="D376"/>
  <c r="H375"/>
  <c r="D375"/>
  <c r="H374"/>
  <c r="D374"/>
  <c r="H373"/>
  <c r="D373"/>
  <c r="H372"/>
  <c r="D372"/>
  <c r="H371"/>
  <c r="D371"/>
  <c r="H370"/>
  <c r="D370"/>
  <c r="H369"/>
  <c r="D369"/>
  <c r="H368"/>
  <c r="D368"/>
  <c r="H367"/>
  <c r="D367"/>
  <c r="H366"/>
  <c r="D366"/>
  <c r="H365"/>
  <c r="D365"/>
  <c r="H364"/>
  <c r="D364"/>
  <c r="H363"/>
  <c r="D363"/>
  <c r="H362"/>
  <c r="D362"/>
  <c r="H361"/>
  <c r="D361"/>
  <c r="H360"/>
  <c r="D360"/>
  <c r="H359"/>
  <c r="D359"/>
  <c r="H358"/>
  <c r="D358"/>
  <c r="H357"/>
  <c r="D357"/>
  <c r="H356"/>
  <c r="D356"/>
  <c r="H355"/>
  <c r="D355"/>
  <c r="H354"/>
  <c r="D354"/>
  <c r="H353"/>
  <c r="D353"/>
  <c r="H352"/>
  <c r="D352"/>
  <c r="H351"/>
  <c r="D351"/>
  <c r="H350"/>
  <c r="D350"/>
  <c r="H349"/>
  <c r="D349"/>
  <c r="H348"/>
  <c r="D348"/>
  <c r="H347"/>
  <c r="D347"/>
  <c r="H346"/>
  <c r="D346"/>
  <c r="H345"/>
  <c r="D345"/>
  <c r="H344"/>
  <c r="D344"/>
  <c r="H343"/>
  <c r="D343"/>
  <c r="H342"/>
  <c r="D342"/>
  <c r="H341"/>
  <c r="D341"/>
  <c r="H340"/>
  <c r="D340"/>
  <c r="H339"/>
  <c r="D339"/>
  <c r="H338"/>
  <c r="D338"/>
  <c r="H337"/>
  <c r="D337"/>
  <c r="H336"/>
  <c r="D336"/>
  <c r="H335"/>
  <c r="D335"/>
  <c r="H334"/>
  <c r="D334"/>
  <c r="H333"/>
  <c r="D333"/>
  <c r="H332"/>
  <c r="D332"/>
  <c r="H331"/>
  <c r="D331"/>
  <c r="H330"/>
  <c r="D330"/>
  <c r="H329"/>
  <c r="D329"/>
  <c r="H328"/>
  <c r="D328"/>
  <c r="H327"/>
  <c r="D327"/>
  <c r="H326"/>
  <c r="D326"/>
  <c r="H325"/>
  <c r="D325"/>
  <c r="H324"/>
  <c r="D324"/>
  <c r="H323"/>
  <c r="D323"/>
  <c r="H322"/>
  <c r="D322"/>
  <c r="H321"/>
  <c r="D321"/>
  <c r="H320"/>
  <c r="D320"/>
  <c r="H319"/>
  <c r="D319"/>
  <c r="H318"/>
  <c r="D318"/>
  <c r="H317"/>
  <c r="D317"/>
  <c r="H316"/>
  <c r="D316"/>
  <c r="H315"/>
  <c r="D315"/>
  <c r="H314"/>
  <c r="D314"/>
  <c r="H313"/>
  <c r="D313"/>
  <c r="H312"/>
  <c r="D312"/>
  <c r="H311"/>
  <c r="D311"/>
  <c r="H310"/>
  <c r="D310"/>
  <c r="H309"/>
  <c r="D309"/>
  <c r="H308"/>
  <c r="D308"/>
  <c r="H307"/>
  <c r="D307"/>
  <c r="H306"/>
  <c r="D306"/>
  <c r="H305"/>
  <c r="D305"/>
  <c r="H304"/>
  <c r="D304"/>
  <c r="H303"/>
  <c r="D303"/>
  <c r="H302"/>
  <c r="D302"/>
  <c r="H301"/>
  <c r="D301"/>
  <c r="H300"/>
  <c r="D300"/>
  <c r="H299"/>
  <c r="D299"/>
  <c r="H298"/>
  <c r="D298"/>
  <c r="H297"/>
  <c r="D297"/>
  <c r="H296"/>
  <c r="D296"/>
  <c r="H295"/>
  <c r="D295"/>
  <c r="H294"/>
  <c r="D294"/>
  <c r="H293"/>
  <c r="D293"/>
  <c r="H292"/>
  <c r="D292"/>
  <c r="H291"/>
  <c r="D291"/>
  <c r="H290"/>
  <c r="D290"/>
  <c r="H289"/>
  <c r="D289"/>
  <c r="H288"/>
  <c r="D288"/>
  <c r="H287"/>
  <c r="D287"/>
  <c r="H286"/>
  <c r="D286"/>
  <c r="H285"/>
  <c r="D285"/>
  <c r="H284"/>
  <c r="D284"/>
  <c r="H283"/>
  <c r="D283"/>
  <c r="H282"/>
  <c r="D282"/>
  <c r="H281"/>
  <c r="D281"/>
  <c r="H280"/>
  <c r="D280"/>
  <c r="H279"/>
  <c r="D279"/>
  <c r="H278"/>
  <c r="D278"/>
  <c r="H277"/>
  <c r="D277"/>
  <c r="H276"/>
  <c r="D276"/>
  <c r="H275"/>
  <c r="D275"/>
  <c r="H274"/>
  <c r="D274"/>
  <c r="H273"/>
  <c r="D273"/>
  <c r="H272"/>
  <c r="D272"/>
  <c r="H271"/>
  <c r="D271"/>
  <c r="H270"/>
  <c r="D270"/>
  <c r="H269"/>
  <c r="D269"/>
  <c r="H268"/>
  <c r="D268"/>
  <c r="H267"/>
  <c r="D267"/>
  <c r="H266"/>
  <c r="D266"/>
  <c r="H265"/>
  <c r="D265"/>
  <c r="H264"/>
  <c r="D264"/>
  <c r="H263"/>
  <c r="D263"/>
  <c r="H262"/>
  <c r="D262"/>
  <c r="H261"/>
  <c r="D261"/>
  <c r="H260"/>
  <c r="D260"/>
  <c r="H259"/>
  <c r="D259"/>
  <c r="H258"/>
  <c r="D258"/>
  <c r="H257"/>
  <c r="D257"/>
  <c r="H256"/>
  <c r="D256"/>
  <c r="H255"/>
  <c r="D255"/>
  <c r="H254"/>
  <c r="D254"/>
  <c r="H253"/>
  <c r="D253"/>
  <c r="H252"/>
  <c r="D252"/>
  <c r="H251"/>
  <c r="D251"/>
  <c r="H250"/>
  <c r="D250"/>
  <c r="H249"/>
  <c r="D249"/>
  <c r="H248"/>
  <c r="D248"/>
  <c r="H247"/>
  <c r="D247"/>
  <c r="H246"/>
  <c r="D246"/>
  <c r="H245"/>
  <c r="D245"/>
  <c r="H244"/>
  <c r="D244"/>
  <c r="H243"/>
  <c r="D243"/>
  <c r="H242"/>
  <c r="D242"/>
  <c r="H241"/>
  <c r="D241"/>
  <c r="H240"/>
  <c r="D240"/>
  <c r="H239"/>
  <c r="D239"/>
  <c r="H238"/>
  <c r="D238"/>
  <c r="H237"/>
  <c r="D237"/>
  <c r="H236"/>
  <c r="D236"/>
  <c r="H235"/>
  <c r="D235"/>
  <c r="H234"/>
  <c r="D234"/>
  <c r="H233"/>
  <c r="D233"/>
  <c r="H232"/>
  <c r="D232"/>
  <c r="H231"/>
  <c r="D231"/>
  <c r="H230"/>
  <c r="D230"/>
  <c r="H229"/>
  <c r="D229"/>
  <c r="H228"/>
  <c r="D228"/>
  <c r="H227"/>
  <c r="D227"/>
  <c r="H226"/>
  <c r="D226"/>
  <c r="H225"/>
  <c r="D225"/>
  <c r="H224"/>
  <c r="D224"/>
  <c r="H223"/>
  <c r="D223"/>
  <c r="H222"/>
  <c r="D222"/>
  <c r="H221"/>
  <c r="D221"/>
  <c r="H220"/>
  <c r="D220"/>
  <c r="H219"/>
  <c r="D219"/>
  <c r="H218"/>
  <c r="D218"/>
  <c r="H217"/>
  <c r="D217"/>
  <c r="H216"/>
  <c r="D216"/>
  <c r="H215"/>
  <c r="D215"/>
  <c r="H214"/>
  <c r="D214"/>
  <c r="H213"/>
  <c r="D213"/>
  <c r="H212"/>
  <c r="D212"/>
  <c r="H211"/>
  <c r="D211"/>
  <c r="H210"/>
  <c r="D210"/>
  <c r="H209"/>
  <c r="D209"/>
  <c r="H208"/>
  <c r="D208"/>
  <c r="H207"/>
  <c r="D207"/>
  <c r="H206"/>
  <c r="D206"/>
  <c r="H205"/>
  <c r="D205"/>
  <c r="H204"/>
  <c r="D204"/>
  <c r="H203"/>
  <c r="D203"/>
  <c r="H202"/>
  <c r="D202"/>
  <c r="H201"/>
  <c r="D201"/>
  <c r="H200"/>
  <c r="D200"/>
  <c r="H199"/>
  <c r="D199"/>
  <c r="H198"/>
  <c r="D198"/>
  <c r="H197"/>
  <c r="D197"/>
  <c r="H196"/>
  <c r="D196"/>
  <c r="H195"/>
  <c r="D195"/>
  <c r="H194"/>
  <c r="D194"/>
  <c r="H193"/>
  <c r="D193"/>
  <c r="H192"/>
  <c r="D192"/>
  <c r="H191"/>
  <c r="D191"/>
  <c r="H190"/>
  <c r="D190"/>
  <c r="H189"/>
  <c r="D189"/>
  <c r="H188"/>
  <c r="D188"/>
  <c r="H187"/>
  <c r="D187"/>
  <c r="H186"/>
  <c r="D186"/>
  <c r="H185"/>
  <c r="D185"/>
  <c r="H184"/>
  <c r="D184"/>
  <c r="H183"/>
  <c r="D183"/>
  <c r="H182"/>
  <c r="D182"/>
  <c r="H181"/>
  <c r="D181"/>
  <c r="H180"/>
  <c r="D180"/>
  <c r="H179"/>
  <c r="D179"/>
  <c r="H178"/>
  <c r="D178"/>
  <c r="H177"/>
  <c r="D177"/>
  <c r="H176"/>
  <c r="D176"/>
  <c r="H175"/>
  <c r="D175"/>
  <c r="H174"/>
  <c r="D174"/>
  <c r="H173"/>
  <c r="D173"/>
  <c r="H172"/>
  <c r="D172"/>
  <c r="H171"/>
  <c r="D171"/>
  <c r="H170"/>
  <c r="D170"/>
  <c r="H169"/>
  <c r="D169"/>
  <c r="H168"/>
  <c r="D168"/>
  <c r="H167"/>
  <c r="D167"/>
  <c r="H166"/>
  <c r="D166"/>
  <c r="H165"/>
  <c r="D165"/>
  <c r="H164"/>
  <c r="D164"/>
  <c r="H163"/>
  <c r="D163"/>
  <c r="H162"/>
  <c r="D162"/>
  <c r="H161"/>
  <c r="D161"/>
  <c r="H160"/>
  <c r="D160"/>
  <c r="H159"/>
  <c r="D159"/>
  <c r="H158"/>
  <c r="D158"/>
  <c r="H157"/>
  <c r="D157"/>
  <c r="H156"/>
  <c r="D156"/>
  <c r="H155"/>
  <c r="D155"/>
  <c r="H154"/>
  <c r="D154"/>
  <c r="H153"/>
  <c r="D153"/>
  <c r="H152"/>
  <c r="D152"/>
  <c r="H151"/>
  <c r="D151"/>
  <c r="H150"/>
  <c r="D150"/>
  <c r="H149"/>
  <c r="D149"/>
  <c r="H148"/>
  <c r="D148"/>
  <c r="H147"/>
  <c r="D147"/>
  <c r="H146"/>
  <c r="D146"/>
  <c r="H145"/>
  <c r="D145"/>
  <c r="H144"/>
  <c r="D144"/>
  <c r="H143"/>
  <c r="D143"/>
  <c r="H142"/>
  <c r="D142"/>
  <c r="H141"/>
  <c r="D141"/>
  <c r="H140"/>
  <c r="D140"/>
  <c r="H139"/>
  <c r="D139"/>
  <c r="H138"/>
  <c r="D138"/>
  <c r="H137"/>
  <c r="D137"/>
  <c r="H136"/>
  <c r="D136"/>
  <c r="H135"/>
  <c r="D135"/>
  <c r="H134"/>
  <c r="D134"/>
  <c r="H133"/>
  <c r="D133"/>
  <c r="H132"/>
  <c r="D132"/>
  <c r="H131"/>
  <c r="D131"/>
  <c r="H130"/>
  <c r="D130"/>
  <c r="H129"/>
  <c r="D129"/>
  <c r="H128"/>
  <c r="D128"/>
  <c r="H127"/>
  <c r="D127"/>
  <c r="H126"/>
  <c r="D126"/>
  <c r="H125"/>
  <c r="D125"/>
  <c r="H124"/>
  <c r="D124"/>
  <c r="H123"/>
  <c r="D123"/>
  <c r="H122"/>
  <c r="D122"/>
  <c r="H121"/>
  <c r="D121"/>
  <c r="H120"/>
  <c r="D120"/>
  <c r="H119"/>
  <c r="D119"/>
  <c r="H118"/>
  <c r="D118"/>
  <c r="H117"/>
  <c r="D117"/>
  <c r="H116"/>
  <c r="D116"/>
  <c r="H115"/>
  <c r="D115"/>
  <c r="H114"/>
  <c r="D114"/>
  <c r="H113"/>
  <c r="D113"/>
  <c r="H112"/>
  <c r="D112"/>
  <c r="H111"/>
  <c r="D111"/>
  <c r="H110"/>
  <c r="D110"/>
  <c r="H109"/>
  <c r="D109"/>
  <c r="H108"/>
  <c r="D108"/>
  <c r="H107"/>
  <c r="D107"/>
  <c r="H106"/>
  <c r="D106"/>
  <c r="H105"/>
  <c r="D105"/>
  <c r="H104"/>
  <c r="D104"/>
  <c r="H103"/>
  <c r="D103"/>
  <c r="H102"/>
  <c r="D102"/>
  <c r="H101"/>
  <c r="D101"/>
  <c r="H100"/>
  <c r="D100"/>
  <c r="H99"/>
  <c r="D99"/>
  <c r="H98"/>
  <c r="D98"/>
  <c r="H97"/>
  <c r="D97"/>
  <c r="H96"/>
  <c r="D96"/>
  <c r="H95"/>
  <c r="D95"/>
  <c r="H94"/>
  <c r="D94"/>
  <c r="H93"/>
  <c r="D93"/>
  <c r="H92"/>
  <c r="D92"/>
  <c r="H91"/>
  <c r="D91"/>
  <c r="H90"/>
  <c r="D90"/>
  <c r="H89"/>
  <c r="D89"/>
  <c r="H88"/>
  <c r="D88"/>
  <c r="H87"/>
  <c r="D87"/>
  <c r="H86"/>
  <c r="D86"/>
  <c r="H85"/>
  <c r="D85"/>
  <c r="H84"/>
  <c r="D84"/>
  <c r="H83"/>
  <c r="D83"/>
  <c r="H82"/>
  <c r="D82"/>
  <c r="H81"/>
  <c r="D81"/>
  <c r="H80"/>
  <c r="D80"/>
  <c r="H79"/>
  <c r="D79"/>
  <c r="H78"/>
  <c r="D78"/>
  <c r="H77"/>
  <c r="D77"/>
  <c r="H76"/>
  <c r="D76"/>
  <c r="H75"/>
  <c r="D75"/>
  <c r="H74"/>
  <c r="D74"/>
  <c r="H73"/>
  <c r="D73"/>
  <c r="H72"/>
  <c r="D72"/>
  <c r="H71"/>
  <c r="D71"/>
  <c r="H70"/>
  <c r="D70"/>
  <c r="H69"/>
  <c r="D69"/>
  <c r="H68"/>
  <c r="D68"/>
  <c r="H67"/>
  <c r="D67"/>
  <c r="H66"/>
  <c r="D66"/>
  <c r="H65"/>
  <c r="D65"/>
  <c r="H64"/>
  <c r="D64"/>
  <c r="H63"/>
  <c r="D63"/>
  <c r="H62"/>
  <c r="D62"/>
  <c r="H61"/>
  <c r="D61"/>
  <c r="H60"/>
  <c r="D60"/>
  <c r="H59"/>
  <c r="D59"/>
  <c r="H58"/>
  <c r="D58"/>
  <c r="H57"/>
  <c r="D57"/>
  <c r="H56"/>
  <c r="D56"/>
  <c r="H55"/>
  <c r="D55"/>
  <c r="H54"/>
  <c r="D54"/>
  <c r="H53"/>
  <c r="D53"/>
  <c r="H52"/>
  <c r="D52"/>
  <c r="H51"/>
  <c r="D51"/>
  <c r="H50"/>
  <c r="D50"/>
  <c r="H49"/>
  <c r="D49"/>
  <c r="H48"/>
  <c r="D48"/>
  <c r="H47"/>
  <c r="D47"/>
  <c r="H46"/>
  <c r="D46"/>
  <c r="H45"/>
  <c r="D45"/>
  <c r="H44"/>
  <c r="D44"/>
  <c r="H43"/>
  <c r="D43"/>
  <c r="H42"/>
  <c r="D42"/>
  <c r="H41"/>
  <c r="D41"/>
  <c r="H40"/>
  <c r="D40"/>
  <c r="H39"/>
  <c r="D39"/>
  <c r="H38"/>
  <c r="D38"/>
  <c r="H37"/>
  <c r="D37"/>
  <c r="H36"/>
  <c r="D36"/>
  <c r="H35"/>
  <c r="D35"/>
  <c r="H34"/>
  <c r="D34"/>
  <c r="H33"/>
  <c r="D33"/>
  <c r="H32"/>
  <c r="D32"/>
  <c r="H31"/>
  <c r="D31"/>
  <c r="H30"/>
  <c r="D30"/>
  <c r="H29"/>
  <c r="D29"/>
  <c r="H28"/>
  <c r="D28"/>
  <c r="H27"/>
  <c r="D27"/>
  <c r="H26"/>
  <c r="D26"/>
  <c r="H25"/>
  <c r="D25"/>
  <c r="H24"/>
  <c r="D24"/>
  <c r="H23"/>
  <c r="D23"/>
  <c r="H22"/>
  <c r="D22"/>
  <c r="H21"/>
  <c r="D21"/>
  <c r="H20"/>
  <c r="D20"/>
  <c r="H19"/>
  <c r="D19"/>
  <c r="H18"/>
  <c r="D18"/>
  <c r="H17"/>
  <c r="D17"/>
  <c r="H16"/>
  <c r="D16"/>
  <c r="H15"/>
  <c r="D15"/>
  <c r="H14"/>
  <c r="D14"/>
  <c r="H13"/>
  <c r="D13"/>
  <c r="H12"/>
  <c r="D12"/>
  <c r="H11"/>
  <c r="D11"/>
  <c r="H10"/>
  <c r="D10"/>
  <c r="H9"/>
  <c r="D9"/>
  <c r="H8"/>
  <c r="D8"/>
  <c r="H7"/>
  <c r="D7"/>
  <c r="H6"/>
  <c r="D6"/>
  <c r="H5"/>
  <c r="D5"/>
  <c r="H4"/>
  <c r="D4"/>
  <c r="H3"/>
  <c r="D3"/>
  <c r="H2"/>
  <c r="D2"/>
  <c r="Q41" i="34"/>
  <c r="P41"/>
  <c r="O41"/>
  <c r="N41"/>
  <c r="G41"/>
  <c r="F41"/>
  <c r="E41"/>
  <c r="D41"/>
  <c r="Q40"/>
  <c r="P40"/>
  <c r="O40"/>
  <c r="N40"/>
  <c r="G40"/>
  <c r="F40"/>
  <c r="E40"/>
  <c r="D40"/>
  <c r="Q39"/>
  <c r="P39"/>
  <c r="O39"/>
  <c r="N39"/>
  <c r="G39"/>
  <c r="F39"/>
  <c r="E39"/>
  <c r="D39"/>
  <c r="Q38"/>
  <c r="P38"/>
  <c r="O38"/>
  <c r="N38"/>
  <c r="G38"/>
  <c r="F38"/>
  <c r="E38"/>
  <c r="D38"/>
  <c r="Q37"/>
  <c r="P37"/>
  <c r="O37"/>
  <c r="N37"/>
  <c r="G37"/>
  <c r="F37"/>
  <c r="E37"/>
  <c r="D37"/>
  <c r="Q36"/>
  <c r="P36"/>
  <c r="O36"/>
  <c r="N36"/>
  <c r="G36"/>
  <c r="F36"/>
  <c r="E36"/>
  <c r="D36"/>
  <c r="Q35"/>
  <c r="P35"/>
  <c r="O35"/>
  <c r="N35"/>
  <c r="G35"/>
  <c r="F35"/>
  <c r="E35"/>
  <c r="D35"/>
  <c r="Q34"/>
  <c r="P34"/>
  <c r="O34"/>
  <c r="N34"/>
  <c r="G34"/>
  <c r="F34"/>
  <c r="E34"/>
  <c r="D34"/>
  <c r="Q33"/>
  <c r="P33"/>
  <c r="O33"/>
  <c r="N33"/>
  <c r="G33"/>
  <c r="F33"/>
  <c r="E33"/>
  <c r="D33"/>
  <c r="Q32"/>
  <c r="P32"/>
  <c r="O32"/>
  <c r="N32"/>
  <c r="G32"/>
  <c r="F32"/>
  <c r="E32"/>
  <c r="D32"/>
  <c r="Q31"/>
  <c r="P31"/>
  <c r="O31"/>
  <c r="N31"/>
  <c r="G31"/>
  <c r="F31"/>
  <c r="E31"/>
  <c r="D31"/>
  <c r="Q30"/>
  <c r="P30"/>
  <c r="O30"/>
  <c r="N30"/>
  <c r="G30"/>
  <c r="F30"/>
  <c r="E30"/>
  <c r="D30"/>
  <c r="Q29"/>
  <c r="P29"/>
  <c r="O29"/>
  <c r="N29"/>
  <c r="G29"/>
  <c r="F29"/>
  <c r="E29"/>
  <c r="D29"/>
  <c r="Q28"/>
  <c r="P28"/>
  <c r="O28"/>
  <c r="N28"/>
  <c r="G28"/>
  <c r="F28"/>
  <c r="E28"/>
  <c r="D28"/>
  <c r="Q27"/>
  <c r="P27"/>
  <c r="O27"/>
  <c r="N27"/>
  <c r="G27"/>
  <c r="F27"/>
  <c r="E27"/>
  <c r="D27"/>
  <c r="Q26"/>
  <c r="P26"/>
  <c r="O26"/>
  <c r="N26"/>
  <c r="G26"/>
  <c r="F26"/>
  <c r="E26"/>
  <c r="D26"/>
  <c r="Q25"/>
  <c r="P25"/>
  <c r="O25"/>
  <c r="N25"/>
  <c r="G25"/>
  <c r="F25"/>
  <c r="E25"/>
  <c r="D25"/>
  <c r="Q24"/>
  <c r="P24"/>
  <c r="O24"/>
  <c r="N24"/>
  <c r="G24"/>
  <c r="F24"/>
  <c r="E24"/>
  <c r="D24"/>
  <c r="Q23"/>
  <c r="P23"/>
  <c r="O23"/>
  <c r="N23"/>
  <c r="G23"/>
  <c r="F23"/>
  <c r="E23"/>
  <c r="D23"/>
  <c r="Q22"/>
  <c r="P22"/>
  <c r="O22"/>
  <c r="N22"/>
  <c r="G22"/>
  <c r="F22"/>
  <c r="E22"/>
  <c r="D22"/>
  <c r="Q21"/>
  <c r="P21"/>
  <c r="O21"/>
  <c r="N21"/>
  <c r="G21"/>
  <c r="F21"/>
  <c r="E21"/>
  <c r="D21"/>
  <c r="Q20"/>
  <c r="P20"/>
  <c r="O20"/>
  <c r="N20"/>
  <c r="G20"/>
  <c r="F20"/>
  <c r="E20"/>
  <c r="D20"/>
  <c r="Q19"/>
  <c r="P19"/>
  <c r="O19"/>
  <c r="N19"/>
  <c r="G19"/>
  <c r="F19"/>
  <c r="E19"/>
  <c r="D19"/>
  <c r="Q18"/>
  <c r="P18"/>
  <c r="O18"/>
  <c r="N18"/>
  <c r="G18"/>
  <c r="F18"/>
  <c r="E18"/>
  <c r="D18"/>
  <c r="Q17"/>
  <c r="P17"/>
  <c r="O17"/>
  <c r="N17"/>
  <c r="G17"/>
  <c r="F17"/>
  <c r="E17"/>
  <c r="D17"/>
  <c r="Q16"/>
  <c r="P16"/>
  <c r="O16"/>
  <c r="N16"/>
  <c r="G16"/>
  <c r="F16"/>
  <c r="E16"/>
  <c r="D16"/>
  <c r="Q15"/>
  <c r="P15"/>
  <c r="O15"/>
  <c r="N15"/>
  <c r="G15"/>
  <c r="F15"/>
  <c r="E15"/>
  <c r="D15"/>
  <c r="Q14"/>
  <c r="P14"/>
  <c r="O14"/>
  <c r="N14"/>
  <c r="G14"/>
  <c r="F14"/>
  <c r="E14"/>
  <c r="D14"/>
  <c r="Q13"/>
  <c r="P13"/>
  <c r="O13"/>
  <c r="N13"/>
  <c r="G13"/>
  <c r="F13"/>
  <c r="E13"/>
  <c r="D13"/>
  <c r="Q12"/>
  <c r="P12"/>
  <c r="O12"/>
  <c r="N12"/>
  <c r="G12"/>
  <c r="F12"/>
  <c r="E12"/>
  <c r="D12"/>
  <c r="Q11"/>
  <c r="P11"/>
  <c r="O11"/>
  <c r="N11"/>
  <c r="G11"/>
  <c r="F11"/>
  <c r="E11"/>
  <c r="D11"/>
  <c r="Q10"/>
  <c r="P10"/>
  <c r="O10"/>
  <c r="N10"/>
  <c r="G10"/>
  <c r="F10"/>
  <c r="E10"/>
  <c r="D10"/>
  <c r="Q9"/>
  <c r="P9"/>
  <c r="O9"/>
  <c r="N9"/>
  <c r="G9"/>
  <c r="F9"/>
  <c r="E9"/>
  <c r="D9"/>
  <c r="Q8"/>
  <c r="P8"/>
  <c r="O8"/>
  <c r="N8"/>
  <c r="G8"/>
  <c r="F8"/>
  <c r="E8"/>
  <c r="D8"/>
  <c r="Q7"/>
  <c r="G7"/>
  <c r="Q41" i="33"/>
  <c r="P41"/>
  <c r="O41"/>
  <c r="N41"/>
  <c r="G41"/>
  <c r="F41"/>
  <c r="E41"/>
  <c r="D41"/>
  <c r="Q40"/>
  <c r="P40"/>
  <c r="O40"/>
  <c r="N40"/>
  <c r="G40"/>
  <c r="F40"/>
  <c r="E40"/>
  <c r="D40"/>
  <c r="Q39"/>
  <c r="P39"/>
  <c r="O39"/>
  <c r="N39"/>
  <c r="G39"/>
  <c r="F39"/>
  <c r="E39"/>
  <c r="D39"/>
  <c r="Q38"/>
  <c r="P38"/>
  <c r="O38"/>
  <c r="N38"/>
  <c r="G38"/>
  <c r="F38"/>
  <c r="E38"/>
  <c r="D38"/>
  <c r="Q37"/>
  <c r="P37"/>
  <c r="O37"/>
  <c r="N37"/>
  <c r="G37"/>
  <c r="F37"/>
  <c r="E37"/>
  <c r="D37"/>
  <c r="Q36"/>
  <c r="P36"/>
  <c r="O36"/>
  <c r="N36"/>
  <c r="G36"/>
  <c r="F36"/>
  <c r="E36"/>
  <c r="D36"/>
  <c r="Q35"/>
  <c r="P35"/>
  <c r="O35"/>
  <c r="N35"/>
  <c r="G35"/>
  <c r="F35"/>
  <c r="E35"/>
  <c r="D35"/>
  <c r="Q34"/>
  <c r="P34"/>
  <c r="O34"/>
  <c r="N34"/>
  <c r="G34"/>
  <c r="F34"/>
  <c r="E34"/>
  <c r="D34"/>
  <c r="Q33"/>
  <c r="P33"/>
  <c r="O33"/>
  <c r="N33"/>
  <c r="G33"/>
  <c r="F33"/>
  <c r="E33"/>
  <c r="D33"/>
  <c r="Q32"/>
  <c r="P32"/>
  <c r="O32"/>
  <c r="N32"/>
  <c r="G32"/>
  <c r="F32"/>
  <c r="E32"/>
  <c r="D32"/>
  <c r="Q31"/>
  <c r="P31"/>
  <c r="O31"/>
  <c r="N31"/>
  <c r="G31"/>
  <c r="F31"/>
  <c r="E31"/>
  <c r="D31"/>
  <c r="Q30"/>
  <c r="P30"/>
  <c r="O30"/>
  <c r="N30"/>
  <c r="G30"/>
  <c r="F30"/>
  <c r="E30"/>
  <c r="D30"/>
  <c r="Q29"/>
  <c r="P29"/>
  <c r="O29"/>
  <c r="N29"/>
  <c r="G29"/>
  <c r="F29"/>
  <c r="E29"/>
  <c r="D29"/>
  <c r="Q28"/>
  <c r="P28"/>
  <c r="O28"/>
  <c r="N28"/>
  <c r="G28"/>
  <c r="F28"/>
  <c r="E28"/>
  <c r="D28"/>
  <c r="Q27"/>
  <c r="P27"/>
  <c r="O27"/>
  <c r="N27"/>
  <c r="G27"/>
  <c r="F27"/>
  <c r="E27"/>
  <c r="D27"/>
  <c r="Q26"/>
  <c r="P26"/>
  <c r="O26"/>
  <c r="N26"/>
  <c r="G26"/>
  <c r="F26"/>
  <c r="E26"/>
  <c r="D26"/>
  <c r="Q25"/>
  <c r="P25"/>
  <c r="O25"/>
  <c r="N25"/>
  <c r="G25"/>
  <c r="F25"/>
  <c r="E25"/>
  <c r="D25"/>
  <c r="Q24"/>
  <c r="P24"/>
  <c r="O24"/>
  <c r="N24"/>
  <c r="G24"/>
  <c r="F24"/>
  <c r="E24"/>
  <c r="D24"/>
  <c r="Q23"/>
  <c r="P23"/>
  <c r="O23"/>
  <c r="N23"/>
  <c r="G23"/>
  <c r="F23"/>
  <c r="E23"/>
  <c r="D23"/>
  <c r="Q22"/>
  <c r="P22"/>
  <c r="O22"/>
  <c r="N22"/>
  <c r="G22"/>
  <c r="F22"/>
  <c r="E22"/>
  <c r="D22"/>
  <c r="Q21"/>
  <c r="P21"/>
  <c r="O21"/>
  <c r="N21"/>
  <c r="G21"/>
  <c r="F21"/>
  <c r="E21"/>
  <c r="D21"/>
  <c r="Q20"/>
  <c r="P20"/>
  <c r="O20"/>
  <c r="N20"/>
  <c r="G20"/>
  <c r="F20"/>
  <c r="E20"/>
  <c r="D20"/>
  <c r="Q19"/>
  <c r="P19"/>
  <c r="O19"/>
  <c r="N19"/>
  <c r="G19"/>
  <c r="F19"/>
  <c r="E19"/>
  <c r="D19"/>
  <c r="Q18"/>
  <c r="P18"/>
  <c r="O18"/>
  <c r="N18"/>
  <c r="G18"/>
  <c r="F18"/>
  <c r="E18"/>
  <c r="D18"/>
  <c r="Q17"/>
  <c r="P17"/>
  <c r="O17"/>
  <c r="N17"/>
  <c r="G17"/>
  <c r="F17"/>
  <c r="E17"/>
  <c r="D17"/>
  <c r="Q16"/>
  <c r="P16"/>
  <c r="O16"/>
  <c r="N16"/>
  <c r="G16"/>
  <c r="Q15"/>
  <c r="P15"/>
  <c r="O15"/>
  <c r="N15"/>
  <c r="G15"/>
  <c r="Q14"/>
  <c r="P14"/>
  <c r="O14"/>
  <c r="N14"/>
  <c r="G14"/>
  <c r="Q13"/>
  <c r="P13"/>
  <c r="O13"/>
  <c r="N13"/>
  <c r="G13"/>
  <c r="Q12"/>
  <c r="P12"/>
  <c r="O12"/>
  <c r="N12"/>
  <c r="G12"/>
  <c r="Q11"/>
  <c r="P11"/>
  <c r="O11"/>
  <c r="N11"/>
  <c r="G11"/>
  <c r="Q10"/>
  <c r="P10"/>
  <c r="O10"/>
  <c r="N10"/>
  <c r="G10"/>
  <c r="Q9"/>
  <c r="P9"/>
  <c r="O9"/>
  <c r="N9"/>
  <c r="G9"/>
  <c r="Q8"/>
  <c r="G8"/>
  <c r="Q7"/>
  <c r="G7"/>
  <c r="Q41" i="32"/>
  <c r="P41"/>
  <c r="O41"/>
  <c r="N41"/>
  <c r="G41"/>
  <c r="F41"/>
  <c r="E41"/>
  <c r="D41"/>
  <c r="Q40"/>
  <c r="P40"/>
  <c r="O40"/>
  <c r="N40"/>
  <c r="G40"/>
  <c r="F40"/>
  <c r="E40"/>
  <c r="D40"/>
  <c r="Q39"/>
  <c r="P39"/>
  <c r="O39"/>
  <c r="N39"/>
  <c r="G39"/>
  <c r="F39"/>
  <c r="E39"/>
  <c r="D39"/>
  <c r="Q38"/>
  <c r="P38"/>
  <c r="O38"/>
  <c r="N38"/>
  <c r="G38"/>
  <c r="F38"/>
  <c r="E38"/>
  <c r="D38"/>
  <c r="Q37"/>
  <c r="P37"/>
  <c r="O37"/>
  <c r="N37"/>
  <c r="G37"/>
  <c r="F37"/>
  <c r="E37"/>
  <c r="D37"/>
  <c r="Q36"/>
  <c r="P36"/>
  <c r="O36"/>
  <c r="N36"/>
  <c r="G36"/>
  <c r="F36"/>
  <c r="E36"/>
  <c r="D36"/>
  <c r="Q35"/>
  <c r="P35"/>
  <c r="O35"/>
  <c r="N35"/>
  <c r="G35"/>
  <c r="F35"/>
  <c r="E35"/>
  <c r="D35"/>
  <c r="Q34"/>
  <c r="P34"/>
  <c r="O34"/>
  <c r="N34"/>
  <c r="G34"/>
  <c r="F34"/>
  <c r="E34"/>
  <c r="D34"/>
  <c r="Q33"/>
  <c r="P33"/>
  <c r="O33"/>
  <c r="N33"/>
  <c r="G33"/>
  <c r="F33"/>
  <c r="E33"/>
  <c r="D33"/>
  <c r="Q32"/>
  <c r="P32"/>
  <c r="O32"/>
  <c r="N32"/>
  <c r="G32"/>
  <c r="F32"/>
  <c r="E32"/>
  <c r="D32"/>
  <c r="Q31"/>
  <c r="P31"/>
  <c r="O31"/>
  <c r="N31"/>
  <c r="G31"/>
  <c r="F31"/>
  <c r="E31"/>
  <c r="D31"/>
  <c r="Q30"/>
  <c r="P30"/>
  <c r="O30"/>
  <c r="N30"/>
  <c r="G30"/>
  <c r="F30"/>
  <c r="E30"/>
  <c r="D30"/>
  <c r="Q29"/>
  <c r="P29"/>
  <c r="O29"/>
  <c r="N29"/>
  <c r="G29"/>
  <c r="F29"/>
  <c r="E29"/>
  <c r="D29"/>
  <c r="Q28"/>
  <c r="P28"/>
  <c r="O28"/>
  <c r="N28"/>
  <c r="G28"/>
  <c r="F28"/>
  <c r="E28"/>
  <c r="D28"/>
  <c r="Q27"/>
  <c r="P27"/>
  <c r="O27"/>
  <c r="N27"/>
  <c r="G27"/>
  <c r="F27"/>
  <c r="E27"/>
  <c r="D27"/>
  <c r="Q26"/>
  <c r="P26"/>
  <c r="O26"/>
  <c r="N26"/>
  <c r="G26"/>
  <c r="F26"/>
  <c r="E26"/>
  <c r="D26"/>
  <c r="Q25"/>
  <c r="P25"/>
  <c r="O25"/>
  <c r="N25"/>
  <c r="G25"/>
  <c r="F25"/>
  <c r="E25"/>
  <c r="D25"/>
  <c r="Q24"/>
  <c r="P24"/>
  <c r="O24"/>
  <c r="N24"/>
  <c r="G24"/>
  <c r="F24"/>
  <c r="E24"/>
  <c r="D24"/>
  <c r="Q23"/>
  <c r="P23"/>
  <c r="O23"/>
  <c r="N23"/>
  <c r="G23"/>
  <c r="F23"/>
  <c r="E23"/>
  <c r="D23"/>
  <c r="Q22"/>
  <c r="P22"/>
  <c r="O22"/>
  <c r="N22"/>
  <c r="G22"/>
  <c r="F22"/>
  <c r="E22"/>
  <c r="D22"/>
  <c r="Q21"/>
  <c r="P21"/>
  <c r="O21"/>
  <c r="N21"/>
  <c r="G21"/>
  <c r="F21"/>
  <c r="E21"/>
  <c r="D21"/>
  <c r="Q20"/>
  <c r="P20"/>
  <c r="O20"/>
  <c r="N20"/>
  <c r="G20"/>
  <c r="F20"/>
  <c r="E20"/>
  <c r="D20"/>
  <c r="Q19"/>
  <c r="P19"/>
  <c r="O19"/>
  <c r="N19"/>
  <c r="G19"/>
  <c r="F19"/>
  <c r="E19"/>
  <c r="D19"/>
  <c r="Q18"/>
  <c r="P18"/>
  <c r="O18"/>
  <c r="N18"/>
  <c r="G18"/>
  <c r="F18"/>
  <c r="E18"/>
  <c r="D18"/>
  <c r="Q17"/>
  <c r="P17"/>
  <c r="O17"/>
  <c r="N17"/>
  <c r="G17"/>
  <c r="Q16"/>
  <c r="P16"/>
  <c r="O16"/>
  <c r="N16"/>
  <c r="G16"/>
  <c r="Q15"/>
  <c r="P15"/>
  <c r="O15"/>
  <c r="N15"/>
  <c r="G15"/>
  <c r="Q14"/>
  <c r="P14"/>
  <c r="O14"/>
  <c r="N14"/>
  <c r="G14"/>
  <c r="Q13"/>
  <c r="P13"/>
  <c r="O13"/>
  <c r="N13"/>
  <c r="G13"/>
  <c r="Q12"/>
  <c r="P12"/>
  <c r="O12"/>
  <c r="N12"/>
  <c r="G12"/>
  <c r="Q11"/>
  <c r="P11"/>
  <c r="O11"/>
  <c r="N11"/>
  <c r="G11"/>
  <c r="Q10"/>
  <c r="P10"/>
  <c r="O10"/>
  <c r="N10"/>
  <c r="G10"/>
  <c r="Q9"/>
  <c r="P9"/>
  <c r="O9"/>
  <c r="N9"/>
  <c r="G9"/>
  <c r="Q8"/>
  <c r="P8"/>
  <c r="O8"/>
  <c r="N8"/>
  <c r="G8"/>
  <c r="Q7"/>
  <c r="G7"/>
  <c r="Q41" i="31"/>
  <c r="P41"/>
  <c r="O41"/>
  <c r="N41"/>
  <c r="G41"/>
  <c r="F41"/>
  <c r="E41"/>
  <c r="D41"/>
  <c r="Q40"/>
  <c r="P40"/>
  <c r="O40"/>
  <c r="N40"/>
  <c r="G40"/>
  <c r="F40"/>
  <c r="E40"/>
  <c r="D40"/>
  <c r="Q39"/>
  <c r="P39"/>
  <c r="O39"/>
  <c r="N39"/>
  <c r="G39"/>
  <c r="F39"/>
  <c r="E39"/>
  <c r="D39"/>
  <c r="Q38"/>
  <c r="P38"/>
  <c r="O38"/>
  <c r="N38"/>
  <c r="G38"/>
  <c r="F38"/>
  <c r="E38"/>
  <c r="D38"/>
  <c r="Q37"/>
  <c r="P37"/>
  <c r="O37"/>
  <c r="N37"/>
  <c r="G37"/>
  <c r="F37"/>
  <c r="E37"/>
  <c r="D37"/>
  <c r="Q36"/>
  <c r="P36"/>
  <c r="O36"/>
  <c r="N36"/>
  <c r="G36"/>
  <c r="F36"/>
  <c r="E36"/>
  <c r="D36"/>
  <c r="Q35"/>
  <c r="P35"/>
  <c r="O35"/>
  <c r="N35"/>
  <c r="G35"/>
  <c r="F35"/>
  <c r="E35"/>
  <c r="D35"/>
  <c r="Q34"/>
  <c r="P34"/>
  <c r="O34"/>
  <c r="N34"/>
  <c r="G34"/>
  <c r="F34"/>
  <c r="E34"/>
  <c r="D34"/>
  <c r="Q33"/>
  <c r="P33"/>
  <c r="O33"/>
  <c r="N33"/>
  <c r="G33"/>
  <c r="F33"/>
  <c r="E33"/>
  <c r="D33"/>
  <c r="Q32"/>
  <c r="P32"/>
  <c r="O32"/>
  <c r="N32"/>
  <c r="G32"/>
  <c r="F32"/>
  <c r="E32"/>
  <c r="D32"/>
  <c r="Q31"/>
  <c r="P31"/>
  <c r="O31"/>
  <c r="N31"/>
  <c r="G31"/>
  <c r="F31"/>
  <c r="E31"/>
  <c r="D31"/>
  <c r="Q30"/>
  <c r="P30"/>
  <c r="O30"/>
  <c r="N30"/>
  <c r="G30"/>
  <c r="F30"/>
  <c r="E30"/>
  <c r="D30"/>
  <c r="Q29"/>
  <c r="P29"/>
  <c r="O29"/>
  <c r="N29"/>
  <c r="G29"/>
  <c r="F29"/>
  <c r="E29"/>
  <c r="D29"/>
  <c r="Q28"/>
  <c r="P28"/>
  <c r="O28"/>
  <c r="N28"/>
  <c r="G28"/>
  <c r="F28"/>
  <c r="E28"/>
  <c r="D28"/>
  <c r="Q27"/>
  <c r="P27"/>
  <c r="O27"/>
  <c r="N27"/>
  <c r="G27"/>
  <c r="F27"/>
  <c r="E27"/>
  <c r="D27"/>
  <c r="Q26"/>
  <c r="P26"/>
  <c r="O26"/>
  <c r="N26"/>
  <c r="G26"/>
  <c r="F26"/>
  <c r="E26"/>
  <c r="D26"/>
  <c r="Q25"/>
  <c r="P25"/>
  <c r="O25"/>
  <c r="N25"/>
  <c r="G25"/>
  <c r="F25"/>
  <c r="E25"/>
  <c r="D25"/>
  <c r="Q24"/>
  <c r="P24"/>
  <c r="O24"/>
  <c r="N24"/>
  <c r="G24"/>
  <c r="F24"/>
  <c r="E24"/>
  <c r="D24"/>
  <c r="Q23"/>
  <c r="P23"/>
  <c r="O23"/>
  <c r="N23"/>
  <c r="G23"/>
  <c r="F23"/>
  <c r="E23"/>
  <c r="D23"/>
  <c r="Q22"/>
  <c r="P22"/>
  <c r="O22"/>
  <c r="N22"/>
  <c r="G22"/>
  <c r="F22"/>
  <c r="E22"/>
  <c r="D22"/>
  <c r="Q21"/>
  <c r="P21"/>
  <c r="O21"/>
  <c r="N21"/>
  <c r="G21"/>
  <c r="F21"/>
  <c r="E21"/>
  <c r="D21"/>
  <c r="Q20"/>
  <c r="P20"/>
  <c r="O20"/>
  <c r="N20"/>
  <c r="G20"/>
  <c r="F20"/>
  <c r="E20"/>
  <c r="D20"/>
  <c r="Q19"/>
  <c r="P19"/>
  <c r="O19"/>
  <c r="N19"/>
  <c r="G19"/>
  <c r="F19"/>
  <c r="E19"/>
  <c r="D19"/>
  <c r="Q18"/>
  <c r="P18"/>
  <c r="O18"/>
  <c r="N18"/>
  <c r="G18"/>
  <c r="F18"/>
  <c r="E18"/>
  <c r="D18"/>
  <c r="Q17"/>
  <c r="P17"/>
  <c r="O17"/>
  <c r="N17"/>
  <c r="G17"/>
  <c r="F17"/>
  <c r="E17"/>
  <c r="D17"/>
  <c r="Q16"/>
  <c r="P16"/>
  <c r="O16"/>
  <c r="N16"/>
  <c r="G16"/>
  <c r="F16"/>
  <c r="E16"/>
  <c r="D16"/>
  <c r="Q15"/>
  <c r="P15"/>
  <c r="O15"/>
  <c r="N15"/>
  <c r="G15"/>
  <c r="F15"/>
  <c r="E15"/>
  <c r="D15"/>
  <c r="Q14"/>
  <c r="G14"/>
  <c r="F14"/>
  <c r="E14"/>
  <c r="D14"/>
  <c r="Q13"/>
  <c r="G13"/>
  <c r="Q12"/>
  <c r="G12"/>
  <c r="Q11"/>
  <c r="G11"/>
  <c r="Q10"/>
  <c r="G10"/>
  <c r="Q9"/>
  <c r="G9"/>
  <c r="Q8"/>
  <c r="G8"/>
  <c r="Q7"/>
  <c r="G7"/>
  <c r="Q41" i="30"/>
  <c r="P41"/>
  <c r="O41"/>
  <c r="N41"/>
  <c r="G41"/>
  <c r="F41"/>
  <c r="E41"/>
  <c r="D41"/>
  <c r="Q40"/>
  <c r="P40"/>
  <c r="O40"/>
  <c r="N40"/>
  <c r="G40"/>
  <c r="F40"/>
  <c r="E40"/>
  <c r="D40"/>
  <c r="Q39"/>
  <c r="P39"/>
  <c r="O39"/>
  <c r="N39"/>
  <c r="G39"/>
  <c r="F39"/>
  <c r="E39"/>
  <c r="D39"/>
  <c r="Q38"/>
  <c r="P38"/>
  <c r="O38"/>
  <c r="N38"/>
  <c r="G38"/>
  <c r="F38"/>
  <c r="E38"/>
  <c r="D38"/>
  <c r="Q37"/>
  <c r="P37"/>
  <c r="O37"/>
  <c r="N37"/>
  <c r="G37"/>
  <c r="F37"/>
  <c r="E37"/>
  <c r="D37"/>
  <c r="Q36"/>
  <c r="P36"/>
  <c r="O36"/>
  <c r="N36"/>
  <c r="G36"/>
  <c r="F36"/>
  <c r="E36"/>
  <c r="D36"/>
  <c r="Q35"/>
  <c r="P35"/>
  <c r="O35"/>
  <c r="N35"/>
  <c r="G35"/>
  <c r="F35"/>
  <c r="E35"/>
  <c r="D35"/>
  <c r="Q34"/>
  <c r="P34"/>
  <c r="O34"/>
  <c r="N34"/>
  <c r="G34"/>
  <c r="F34"/>
  <c r="E34"/>
  <c r="D34"/>
  <c r="Q33"/>
  <c r="P33"/>
  <c r="O33"/>
  <c r="N33"/>
  <c r="G33"/>
  <c r="F33"/>
  <c r="E33"/>
  <c r="D33"/>
  <c r="Q32"/>
  <c r="P32"/>
  <c r="O32"/>
  <c r="N32"/>
  <c r="G32"/>
  <c r="F32"/>
  <c r="E32"/>
  <c r="D32"/>
  <c r="Q31"/>
  <c r="P31"/>
  <c r="O31"/>
  <c r="N31"/>
  <c r="G31"/>
  <c r="F31"/>
  <c r="E31"/>
  <c r="D31"/>
  <c r="Q30"/>
  <c r="P30"/>
  <c r="O30"/>
  <c r="N30"/>
  <c r="G30"/>
  <c r="F30"/>
  <c r="E30"/>
  <c r="D30"/>
  <c r="Q29"/>
  <c r="P29"/>
  <c r="O29"/>
  <c r="N29"/>
  <c r="G29"/>
  <c r="F29"/>
  <c r="E29"/>
  <c r="D29"/>
  <c r="Q28"/>
  <c r="P28"/>
  <c r="O28"/>
  <c r="N28"/>
  <c r="G28"/>
  <c r="F28"/>
  <c r="E28"/>
  <c r="D28"/>
  <c r="Q27"/>
  <c r="P27"/>
  <c r="O27"/>
  <c r="N27"/>
  <c r="G27"/>
  <c r="F27"/>
  <c r="E27"/>
  <c r="D27"/>
  <c r="Q26"/>
  <c r="P26"/>
  <c r="O26"/>
  <c r="N26"/>
  <c r="G26"/>
  <c r="F26"/>
  <c r="E26"/>
  <c r="D26"/>
  <c r="Q25"/>
  <c r="P25"/>
  <c r="O25"/>
  <c r="N25"/>
  <c r="G25"/>
  <c r="F25"/>
  <c r="E25"/>
  <c r="D25"/>
  <c r="Q24"/>
  <c r="P24"/>
  <c r="O24"/>
  <c r="N24"/>
  <c r="G24"/>
  <c r="F24"/>
  <c r="E24"/>
  <c r="D24"/>
  <c r="Q23"/>
  <c r="P23"/>
  <c r="O23"/>
  <c r="N23"/>
  <c r="G23"/>
  <c r="F23"/>
  <c r="E23"/>
  <c r="D23"/>
  <c r="Q22"/>
  <c r="G22"/>
  <c r="Q21"/>
  <c r="G21"/>
  <c r="Q20"/>
  <c r="G20"/>
  <c r="Q19"/>
  <c r="G19"/>
  <c r="Q18"/>
  <c r="G18"/>
  <c r="Q17"/>
  <c r="G17"/>
  <c r="Q16"/>
  <c r="G16"/>
  <c r="Q15"/>
  <c r="G15"/>
  <c r="Q14"/>
  <c r="G14"/>
  <c r="Q13"/>
  <c r="G13"/>
  <c r="Q12"/>
  <c r="G12"/>
  <c r="Q11"/>
  <c r="G11"/>
  <c r="Q10"/>
  <c r="G10"/>
  <c r="Q9"/>
  <c r="G9"/>
  <c r="Q8"/>
  <c r="G8"/>
  <c r="Q7"/>
  <c r="G7"/>
  <c r="Q41" i="29"/>
  <c r="P41"/>
  <c r="O41"/>
  <c r="N41"/>
  <c r="G41"/>
  <c r="F41"/>
  <c r="E41"/>
  <c r="D41"/>
  <c r="Q40"/>
  <c r="P40"/>
  <c r="O40"/>
  <c r="N40"/>
  <c r="G40"/>
  <c r="F40"/>
  <c r="E40"/>
  <c r="D40"/>
  <c r="Q39"/>
  <c r="P39"/>
  <c r="O39"/>
  <c r="N39"/>
  <c r="G39"/>
  <c r="F39"/>
  <c r="E39"/>
  <c r="D39"/>
  <c r="Q38"/>
  <c r="P38"/>
  <c r="O38"/>
  <c r="N38"/>
  <c r="G38"/>
  <c r="F38"/>
  <c r="E38"/>
  <c r="D38"/>
  <c r="Q37"/>
  <c r="P37"/>
  <c r="O37"/>
  <c r="N37"/>
  <c r="G37"/>
  <c r="F37"/>
  <c r="E37"/>
  <c r="D37"/>
  <c r="Q36"/>
  <c r="P36"/>
  <c r="O36"/>
  <c r="N36"/>
  <c r="G36"/>
  <c r="F36"/>
  <c r="E36"/>
  <c r="D36"/>
  <c r="Q35"/>
  <c r="P35"/>
  <c r="O35"/>
  <c r="N35"/>
  <c r="G35"/>
  <c r="F35"/>
  <c r="E35"/>
  <c r="D35"/>
  <c r="Q34"/>
  <c r="P34"/>
  <c r="O34"/>
  <c r="N34"/>
  <c r="G34"/>
  <c r="F34"/>
  <c r="E34"/>
  <c r="D34"/>
  <c r="Q33"/>
  <c r="P33"/>
  <c r="O33"/>
  <c r="N33"/>
  <c r="G33"/>
  <c r="F33"/>
  <c r="E33"/>
  <c r="D33"/>
  <c r="Q32"/>
  <c r="P32"/>
  <c r="O32"/>
  <c r="N32"/>
  <c r="G32"/>
  <c r="F32"/>
  <c r="E32"/>
  <c r="D32"/>
  <c r="Q31"/>
  <c r="P31"/>
  <c r="O31"/>
  <c r="N31"/>
  <c r="G31"/>
  <c r="F31"/>
  <c r="E31"/>
  <c r="D31"/>
  <c r="Q30"/>
  <c r="P30"/>
  <c r="O30"/>
  <c r="N30"/>
  <c r="G30"/>
  <c r="F30"/>
  <c r="E30"/>
  <c r="D30"/>
  <c r="Q29"/>
  <c r="P29"/>
  <c r="O29"/>
  <c r="N29"/>
  <c r="G29"/>
  <c r="F29"/>
  <c r="E29"/>
  <c r="D29"/>
  <c r="Q28"/>
  <c r="P28"/>
  <c r="O28"/>
  <c r="N28"/>
  <c r="G28"/>
  <c r="F28"/>
  <c r="E28"/>
  <c r="D28"/>
  <c r="Q27"/>
  <c r="P27"/>
  <c r="O27"/>
  <c r="N27"/>
  <c r="G27"/>
  <c r="F27"/>
  <c r="E27"/>
  <c r="D27"/>
  <c r="Q26"/>
  <c r="P26"/>
  <c r="O26"/>
  <c r="N26"/>
  <c r="G26"/>
  <c r="F26"/>
  <c r="E26"/>
  <c r="D26"/>
  <c r="Q25"/>
  <c r="P25"/>
  <c r="O25"/>
  <c r="N25"/>
  <c r="G25"/>
  <c r="F25"/>
  <c r="E25"/>
  <c r="D25"/>
  <c r="Q24"/>
  <c r="P24"/>
  <c r="O24"/>
  <c r="N24"/>
  <c r="G24"/>
  <c r="F24"/>
  <c r="E24"/>
  <c r="D24"/>
  <c r="Q23"/>
  <c r="P23"/>
  <c r="O23"/>
  <c r="N23"/>
  <c r="G23"/>
  <c r="F23"/>
  <c r="E23"/>
  <c r="D23"/>
  <c r="Q22"/>
  <c r="G22"/>
  <c r="F22"/>
  <c r="E22"/>
  <c r="D22"/>
  <c r="Q21"/>
  <c r="G21"/>
  <c r="F21"/>
  <c r="E21"/>
  <c r="D21"/>
  <c r="Q20"/>
  <c r="G20"/>
  <c r="F20"/>
  <c r="E20"/>
  <c r="D20"/>
  <c r="Q19"/>
  <c r="G19"/>
  <c r="F19"/>
  <c r="E19"/>
  <c r="D19"/>
  <c r="Q18"/>
  <c r="G18"/>
  <c r="F18"/>
  <c r="E18"/>
  <c r="D18"/>
  <c r="Q17"/>
  <c r="G17"/>
  <c r="Q16"/>
  <c r="G16"/>
  <c r="Q15"/>
  <c r="G15"/>
  <c r="Q14"/>
  <c r="G14"/>
  <c r="Q13"/>
  <c r="G13"/>
  <c r="Q12"/>
  <c r="G12"/>
  <c r="Q11"/>
  <c r="G11"/>
  <c r="Q10"/>
  <c r="G10"/>
  <c r="Q9"/>
  <c r="G9"/>
  <c r="Q8"/>
  <c r="G8"/>
  <c r="Q7"/>
  <c r="G7"/>
  <c r="Q41" i="20"/>
  <c r="P41"/>
  <c r="O41"/>
  <c r="N41"/>
  <c r="G41"/>
  <c r="F41"/>
  <c r="E41"/>
  <c r="D41"/>
  <c r="Q40"/>
  <c r="P40"/>
  <c r="O40"/>
  <c r="N40"/>
  <c r="G40"/>
  <c r="F40"/>
  <c r="E40"/>
  <c r="D40"/>
  <c r="Q39"/>
  <c r="P39"/>
  <c r="O39"/>
  <c r="N39"/>
  <c r="G39"/>
  <c r="F39"/>
  <c r="E39"/>
  <c r="D39"/>
  <c r="Q38"/>
  <c r="P38"/>
  <c r="O38"/>
  <c r="N38"/>
  <c r="G38"/>
  <c r="F38"/>
  <c r="E38"/>
  <c r="D38"/>
  <c r="Q37"/>
  <c r="P37"/>
  <c r="O37"/>
  <c r="N37"/>
  <c r="G37"/>
  <c r="F37"/>
  <c r="E37"/>
  <c r="D37"/>
  <c r="Q36"/>
  <c r="P36"/>
  <c r="O36"/>
  <c r="N36"/>
  <c r="G36"/>
  <c r="F36"/>
  <c r="E36"/>
  <c r="D36"/>
  <c r="Q35"/>
  <c r="P35"/>
  <c r="O35"/>
  <c r="N35"/>
  <c r="G35"/>
  <c r="F35"/>
  <c r="E35"/>
  <c r="D35"/>
  <c r="Q34"/>
  <c r="P34"/>
  <c r="O34"/>
  <c r="N34"/>
  <c r="G34"/>
  <c r="F34"/>
  <c r="E34"/>
  <c r="D34"/>
  <c r="Q33"/>
  <c r="P33"/>
  <c r="O33"/>
  <c r="N33"/>
  <c r="G33"/>
  <c r="F33"/>
  <c r="E33"/>
  <c r="D33"/>
  <c r="Q32"/>
  <c r="P32"/>
  <c r="O32"/>
  <c r="N32"/>
  <c r="G32"/>
  <c r="F32"/>
  <c r="E32"/>
  <c r="D32"/>
  <c r="Q31"/>
  <c r="P31"/>
  <c r="O31"/>
  <c r="N31"/>
  <c r="G31"/>
  <c r="F31"/>
  <c r="E31"/>
  <c r="D31"/>
  <c r="Q30"/>
  <c r="P30"/>
  <c r="O30"/>
  <c r="N30"/>
  <c r="G30"/>
  <c r="F30"/>
  <c r="E30"/>
  <c r="D30"/>
  <c r="Q29"/>
  <c r="P29"/>
  <c r="O29"/>
  <c r="N29"/>
  <c r="G29"/>
  <c r="F29"/>
  <c r="E29"/>
  <c r="D29"/>
  <c r="Q28"/>
  <c r="P28"/>
  <c r="O28"/>
  <c r="N28"/>
  <c r="G28"/>
  <c r="F28"/>
  <c r="E28"/>
  <c r="D28"/>
  <c r="Q27"/>
  <c r="P27"/>
  <c r="O27"/>
  <c r="N27"/>
  <c r="G27"/>
  <c r="F27"/>
  <c r="E27"/>
  <c r="D27"/>
  <c r="Q26"/>
  <c r="P26"/>
  <c r="O26"/>
  <c r="N26"/>
  <c r="G26"/>
  <c r="F26"/>
  <c r="E26"/>
  <c r="D26"/>
  <c r="Q25"/>
  <c r="P25"/>
  <c r="O25"/>
  <c r="N25"/>
  <c r="G25"/>
  <c r="F25"/>
  <c r="E25"/>
  <c r="D25"/>
  <c r="Q24"/>
  <c r="P24"/>
  <c r="O24"/>
  <c r="N24"/>
  <c r="G24"/>
  <c r="F24"/>
  <c r="E24"/>
  <c r="D24"/>
  <c r="Q23"/>
  <c r="P23"/>
  <c r="O23"/>
  <c r="N23"/>
  <c r="G23"/>
  <c r="F23"/>
  <c r="E23"/>
  <c r="D23"/>
  <c r="Q22"/>
  <c r="P22"/>
  <c r="O22"/>
  <c r="N22"/>
  <c r="G22"/>
  <c r="F22"/>
  <c r="E22"/>
  <c r="D22"/>
  <c r="Q21"/>
  <c r="P21"/>
  <c r="O21"/>
  <c r="N21"/>
  <c r="G21"/>
  <c r="F21"/>
  <c r="E21"/>
  <c r="D21"/>
  <c r="Q20"/>
  <c r="P20"/>
  <c r="O20"/>
  <c r="N20"/>
  <c r="G20"/>
  <c r="F20"/>
  <c r="E20"/>
  <c r="D20"/>
  <c r="Q19"/>
  <c r="P19"/>
  <c r="O19"/>
  <c r="N19"/>
  <c r="G19"/>
  <c r="F19"/>
  <c r="E19"/>
  <c r="D19"/>
  <c r="Q18"/>
  <c r="P18"/>
  <c r="O18"/>
  <c r="N18"/>
  <c r="G18"/>
  <c r="F18"/>
  <c r="E18"/>
  <c r="D18"/>
  <c r="Q17"/>
  <c r="P17"/>
  <c r="O17"/>
  <c r="N17"/>
  <c r="G17"/>
  <c r="F17"/>
  <c r="E17"/>
  <c r="D17"/>
  <c r="Q16"/>
  <c r="P16"/>
  <c r="O16"/>
  <c r="N16"/>
  <c r="G16"/>
  <c r="F16"/>
  <c r="E16"/>
  <c r="D16"/>
  <c r="Q15"/>
  <c r="P15"/>
  <c r="O15"/>
  <c r="N15"/>
  <c r="G15"/>
  <c r="F15"/>
  <c r="E15"/>
  <c r="D15"/>
  <c r="Q14"/>
  <c r="P14"/>
  <c r="O14"/>
  <c r="N14"/>
  <c r="G14"/>
  <c r="F14"/>
  <c r="E14"/>
  <c r="D14"/>
  <c r="Q13"/>
  <c r="P13"/>
  <c r="O13"/>
  <c r="N13"/>
  <c r="G13"/>
  <c r="F13"/>
  <c r="E13"/>
  <c r="D13"/>
  <c r="Q12"/>
  <c r="P12"/>
  <c r="O12"/>
  <c r="N12"/>
  <c r="G12"/>
  <c r="Q11"/>
  <c r="P11"/>
  <c r="O11"/>
  <c r="N11"/>
  <c r="G11"/>
  <c r="Q10"/>
  <c r="P10"/>
  <c r="O10"/>
  <c r="N10"/>
  <c r="G10"/>
  <c r="Q9"/>
  <c r="P9"/>
  <c r="O9"/>
  <c r="N9"/>
  <c r="G9"/>
  <c r="Q8"/>
  <c r="G8"/>
  <c r="Q7"/>
  <c r="G7"/>
  <c r="I65" i="36"/>
  <c r="H65"/>
  <c r="G65"/>
  <c r="O65" s="1"/>
  <c r="F65"/>
  <c r="E65"/>
  <c r="D65"/>
  <c r="I64"/>
  <c r="H64"/>
  <c r="G64"/>
  <c r="O64" s="1"/>
  <c r="F64"/>
  <c r="E64"/>
  <c r="D64"/>
  <c r="I63"/>
  <c r="H63"/>
  <c r="G63"/>
  <c r="O63" s="1"/>
  <c r="F63"/>
  <c r="E63"/>
  <c r="D63"/>
  <c r="I62"/>
  <c r="H62"/>
  <c r="G62"/>
  <c r="O62" s="1"/>
  <c r="F62"/>
  <c r="E62"/>
  <c r="D62"/>
  <c r="I61"/>
  <c r="H61"/>
  <c r="G61"/>
  <c r="O61" s="1"/>
  <c r="F61"/>
  <c r="E61"/>
  <c r="D61"/>
  <c r="I60"/>
  <c r="H60"/>
  <c r="G60"/>
  <c r="O60" s="1"/>
  <c r="F60"/>
  <c r="E60"/>
  <c r="D60"/>
  <c r="I59"/>
  <c r="H59"/>
  <c r="G59"/>
  <c r="O59" s="1"/>
  <c r="F59"/>
  <c r="E59"/>
  <c r="D59"/>
  <c r="I58"/>
  <c r="H58"/>
  <c r="G58"/>
  <c r="O58" s="1"/>
  <c r="F58"/>
  <c r="E58"/>
  <c r="D58"/>
  <c r="I57"/>
  <c r="H57"/>
  <c r="G57"/>
  <c r="O57" s="1"/>
  <c r="F57"/>
  <c r="E57"/>
  <c r="D57"/>
  <c r="I56"/>
  <c r="H56"/>
  <c r="G56"/>
  <c r="O56" s="1"/>
  <c r="F56"/>
  <c r="E56"/>
  <c r="D56"/>
  <c r="I55"/>
  <c r="H55"/>
  <c r="G55"/>
  <c r="O55" s="1"/>
  <c r="F55"/>
  <c r="E55"/>
  <c r="D55"/>
  <c r="I54"/>
  <c r="H54"/>
  <c r="G54"/>
  <c r="O54" s="1"/>
  <c r="F54"/>
  <c r="E54"/>
  <c r="D54"/>
  <c r="I53"/>
  <c r="H53"/>
  <c r="G53"/>
  <c r="O53" s="1"/>
  <c r="F53"/>
  <c r="E53"/>
  <c r="D53"/>
  <c r="I52"/>
  <c r="H52"/>
  <c r="G52"/>
  <c r="O52" s="1"/>
  <c r="F52"/>
  <c r="E52"/>
  <c r="D52"/>
  <c r="I51"/>
  <c r="H51"/>
  <c r="G51"/>
  <c r="O51" s="1"/>
  <c r="F51"/>
  <c r="E51"/>
  <c r="D51"/>
  <c r="I50"/>
  <c r="H50"/>
  <c r="G50"/>
  <c r="O50" s="1"/>
  <c r="F50"/>
  <c r="E50"/>
  <c r="D50"/>
  <c r="I49"/>
  <c r="H49"/>
  <c r="G49"/>
  <c r="O49" s="1"/>
  <c r="F49"/>
  <c r="E49"/>
  <c r="D49"/>
  <c r="I48"/>
  <c r="H48"/>
  <c r="G48"/>
  <c r="O48" s="1"/>
  <c r="F48"/>
  <c r="E48"/>
  <c r="D48"/>
  <c r="I47"/>
  <c r="H47"/>
  <c r="G47"/>
  <c r="O47" s="1"/>
  <c r="F47"/>
  <c r="E47"/>
  <c r="D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O27" s="1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I205" i="35"/>
  <c r="H205"/>
  <c r="G205"/>
  <c r="O205" s="1"/>
  <c r="F205"/>
  <c r="E205"/>
  <c r="D205"/>
  <c r="I204"/>
  <c r="H204"/>
  <c r="G204"/>
  <c r="O204" s="1"/>
  <c r="F204"/>
  <c r="E204"/>
  <c r="D204"/>
  <c r="I203"/>
  <c r="H203"/>
  <c r="G203"/>
  <c r="O203" s="1"/>
  <c r="F203"/>
  <c r="E203"/>
  <c r="D203"/>
  <c r="I202"/>
  <c r="H202"/>
  <c r="G202"/>
  <c r="O202" s="1"/>
  <c r="F202"/>
  <c r="E202"/>
  <c r="D202"/>
  <c r="I201"/>
  <c r="H201"/>
  <c r="G201"/>
  <c r="O201" s="1"/>
  <c r="F201"/>
  <c r="E201"/>
  <c r="D201"/>
  <c r="I200"/>
  <c r="H200"/>
  <c r="G200"/>
  <c r="O200" s="1"/>
  <c r="F200"/>
  <c r="E200"/>
  <c r="D200"/>
  <c r="I199"/>
  <c r="H199"/>
  <c r="G199"/>
  <c r="O199" s="1"/>
  <c r="F199"/>
  <c r="E199"/>
  <c r="D199"/>
  <c r="I198"/>
  <c r="H198"/>
  <c r="G198"/>
  <c r="O198" s="1"/>
  <c r="F198"/>
  <c r="E198"/>
  <c r="D198"/>
  <c r="I197"/>
  <c r="H197"/>
  <c r="G197"/>
  <c r="O197" s="1"/>
  <c r="F197"/>
  <c r="E197"/>
  <c r="D197"/>
  <c r="I196"/>
  <c r="H196"/>
  <c r="G196"/>
  <c r="O196" s="1"/>
  <c r="F196"/>
  <c r="E196"/>
  <c r="D196"/>
  <c r="I195"/>
  <c r="H195"/>
  <c r="G195"/>
  <c r="O195" s="1"/>
  <c r="F195"/>
  <c r="E195"/>
  <c r="D195"/>
  <c r="I194"/>
  <c r="H194"/>
  <c r="G194"/>
  <c r="O194" s="1"/>
  <c r="F194"/>
  <c r="E194"/>
  <c r="D194"/>
  <c r="I193"/>
  <c r="H193"/>
  <c r="G193"/>
  <c r="O193" s="1"/>
  <c r="F193"/>
  <c r="E193"/>
  <c r="D193"/>
  <c r="I192"/>
  <c r="H192"/>
  <c r="G192"/>
  <c r="O192" s="1"/>
  <c r="F192"/>
  <c r="E192"/>
  <c r="D192"/>
  <c r="I191"/>
  <c r="H191"/>
  <c r="G191"/>
  <c r="O191" s="1"/>
  <c r="F191"/>
  <c r="E191"/>
  <c r="D191"/>
  <c r="I190"/>
  <c r="H190"/>
  <c r="G190"/>
  <c r="O190" s="1"/>
  <c r="F190"/>
  <c r="E190"/>
  <c r="D190"/>
  <c r="I189"/>
  <c r="H189"/>
  <c r="G189"/>
  <c r="O189" s="1"/>
  <c r="F189"/>
  <c r="E189"/>
  <c r="D189"/>
  <c r="I188"/>
  <c r="H188"/>
  <c r="G188"/>
  <c r="O188" s="1"/>
  <c r="F188"/>
  <c r="E188"/>
  <c r="D188"/>
  <c r="I187"/>
  <c r="H187"/>
  <c r="G187"/>
  <c r="O187" s="1"/>
  <c r="F187"/>
  <c r="E187"/>
  <c r="D187"/>
  <c r="I186"/>
  <c r="H186"/>
  <c r="G186"/>
  <c r="O186" s="1"/>
  <c r="F186"/>
  <c r="E186"/>
  <c r="D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O13" s="1"/>
  <c r="G12"/>
  <c r="G11"/>
  <c r="G10"/>
  <c r="G9"/>
  <c r="O9" s="1"/>
  <c r="G8"/>
  <c r="G7"/>
  <c r="G6"/>
  <c r="Q1304" i="18"/>
  <c r="P1304"/>
  <c r="K1304"/>
  <c r="B1304"/>
  <c r="Q1303"/>
  <c r="P1303"/>
  <c r="K1303"/>
  <c r="B1303"/>
  <c r="Q1302"/>
  <c r="P1302"/>
  <c r="K1302"/>
  <c r="B1302"/>
  <c r="Q1301"/>
  <c r="P1301"/>
  <c r="K1301"/>
  <c r="B1301"/>
  <c r="Q1300"/>
  <c r="P1300"/>
  <c r="K1300"/>
  <c r="B1300"/>
  <c r="Q1299"/>
  <c r="P1299"/>
  <c r="K1299"/>
  <c r="B1299"/>
  <c r="Q1298"/>
  <c r="P1298"/>
  <c r="K1298"/>
  <c r="B1298"/>
  <c r="Q1297"/>
  <c r="P1297"/>
  <c r="K1297"/>
  <c r="B1297"/>
  <c r="Q1296"/>
  <c r="P1296"/>
  <c r="K1296"/>
  <c r="B1296"/>
  <c r="Q1295"/>
  <c r="P1295"/>
  <c r="K1295"/>
  <c r="B1295"/>
  <c r="Q1294"/>
  <c r="P1294"/>
  <c r="K1294"/>
  <c r="B1294"/>
  <c r="Q1293"/>
  <c r="P1293"/>
  <c r="K1293"/>
  <c r="B1293"/>
  <c r="Q1292"/>
  <c r="P1292"/>
  <c r="K1292"/>
  <c r="B1292"/>
  <c r="Q1291"/>
  <c r="P1291"/>
  <c r="K1291"/>
  <c r="B1291"/>
  <c r="Q1290"/>
  <c r="P1290"/>
  <c r="K1290"/>
  <c r="B1290"/>
  <c r="Q1289"/>
  <c r="P1289"/>
  <c r="K1289"/>
  <c r="B1289"/>
  <c r="Q1288"/>
  <c r="P1288"/>
  <c r="K1288"/>
  <c r="B1288"/>
  <c r="Q1287"/>
  <c r="P1287"/>
  <c r="K1287"/>
  <c r="B1287"/>
  <c r="Q1286"/>
  <c r="P1286"/>
  <c r="K1286"/>
  <c r="B1286"/>
  <c r="Q1285"/>
  <c r="P1285"/>
  <c r="K1285"/>
  <c r="B1285"/>
  <c r="Q1284"/>
  <c r="P1284"/>
  <c r="K1284"/>
  <c r="B1284"/>
  <c r="Q1283"/>
  <c r="P1283"/>
  <c r="K1283"/>
  <c r="B1283"/>
  <c r="Q1282"/>
  <c r="P1282"/>
  <c r="K1282"/>
  <c r="B1282"/>
  <c r="Q1281"/>
  <c r="P1281"/>
  <c r="K1281"/>
  <c r="B1281"/>
  <c r="Q1280"/>
  <c r="P1280"/>
  <c r="K1280"/>
  <c r="B1280"/>
  <c r="Q1279"/>
  <c r="P1279"/>
  <c r="K1279"/>
  <c r="B1279"/>
  <c r="Q1278"/>
  <c r="P1278"/>
  <c r="K1278"/>
  <c r="B1278"/>
  <c r="Q1277"/>
  <c r="P1277"/>
  <c r="K1277"/>
  <c r="B1277"/>
  <c r="Q1276"/>
  <c r="P1276"/>
  <c r="K1276"/>
  <c r="B1276"/>
  <c r="Q1275"/>
  <c r="P1275"/>
  <c r="K1275"/>
  <c r="B1275"/>
  <c r="Q1274"/>
  <c r="P1274"/>
  <c r="K1274"/>
  <c r="B1274"/>
  <c r="Q1273"/>
  <c r="P1273"/>
  <c r="K1273"/>
  <c r="B1273"/>
  <c r="Q1272"/>
  <c r="P1272"/>
  <c r="K1272"/>
  <c r="B1272"/>
  <c r="Q1271"/>
  <c r="P1271"/>
  <c r="K1271"/>
  <c r="B1271"/>
  <c r="Q1270"/>
  <c r="P1270"/>
  <c r="K1270"/>
  <c r="B1270"/>
  <c r="Q1269"/>
  <c r="P1269"/>
  <c r="K1269"/>
  <c r="B1269"/>
  <c r="Q1268"/>
  <c r="P1268"/>
  <c r="K1268"/>
  <c r="B1268"/>
  <c r="Q1267"/>
  <c r="P1267"/>
  <c r="K1267"/>
  <c r="B1267"/>
  <c r="Q1266"/>
  <c r="P1266"/>
  <c r="K1266"/>
  <c r="B1266"/>
  <c r="Q1265"/>
  <c r="P1265"/>
  <c r="K1265"/>
  <c r="B1265"/>
  <c r="Q1264"/>
  <c r="P1264"/>
  <c r="K1264"/>
  <c r="B1264"/>
  <c r="Q1263"/>
  <c r="P1263"/>
  <c r="K1263"/>
  <c r="B1263"/>
  <c r="Q1262"/>
  <c r="P1262"/>
  <c r="K1262"/>
  <c r="B1262"/>
  <c r="Q1261"/>
  <c r="P1261"/>
  <c r="K1261"/>
  <c r="B1261"/>
  <c r="Q1260"/>
  <c r="P1260"/>
  <c r="K1260"/>
  <c r="B1260"/>
  <c r="Q1259"/>
  <c r="P1259"/>
  <c r="K1259"/>
  <c r="B1259"/>
  <c r="Q1258"/>
  <c r="P1258"/>
  <c r="K1258"/>
  <c r="B1258"/>
  <c r="Q1257"/>
  <c r="P1257"/>
  <c r="K1257"/>
  <c r="B1257"/>
  <c r="Q1256"/>
  <c r="P1256"/>
  <c r="K1256"/>
  <c r="B1256"/>
  <c r="Q1255"/>
  <c r="P1255"/>
  <c r="K1255"/>
  <c r="B1255"/>
  <c r="Q1254"/>
  <c r="P1254"/>
  <c r="K1254"/>
  <c r="B1254"/>
  <c r="Q1253"/>
  <c r="P1253"/>
  <c r="K1253"/>
  <c r="B1253"/>
  <c r="Q1252"/>
  <c r="P1252"/>
  <c r="K1252"/>
  <c r="B1252"/>
  <c r="Q1251"/>
  <c r="P1251"/>
  <c r="K1251"/>
  <c r="B1251"/>
  <c r="Q1250"/>
  <c r="P1250"/>
  <c r="K1250"/>
  <c r="B1250"/>
  <c r="Q1249"/>
  <c r="P1249"/>
  <c r="K1249"/>
  <c r="B1249"/>
  <c r="Q1248"/>
  <c r="P1248"/>
  <c r="K1248"/>
  <c r="B1248"/>
  <c r="Q1247"/>
  <c r="P1247"/>
  <c r="K1247"/>
  <c r="B1247"/>
  <c r="Q1246"/>
  <c r="P1246"/>
  <c r="K1246"/>
  <c r="B1246"/>
  <c r="Q1245"/>
  <c r="P1245"/>
  <c r="K1245"/>
  <c r="B1245"/>
  <c r="Q1244"/>
  <c r="P1244"/>
  <c r="K1244"/>
  <c r="B1244"/>
  <c r="Q1243"/>
  <c r="P1243"/>
  <c r="K1243"/>
  <c r="B1243"/>
  <c r="Q1242"/>
  <c r="P1242"/>
  <c r="K1242"/>
  <c r="B1242"/>
  <c r="Q1241"/>
  <c r="P1241"/>
  <c r="K1241"/>
  <c r="B1241"/>
  <c r="Q1240"/>
  <c r="P1240"/>
  <c r="K1240"/>
  <c r="B1240"/>
  <c r="Q1239"/>
  <c r="P1239"/>
  <c r="K1239"/>
  <c r="B1239"/>
  <c r="Q1238"/>
  <c r="P1238"/>
  <c r="K1238"/>
  <c r="B1238"/>
  <c r="Q1237"/>
  <c r="P1237"/>
  <c r="K1237"/>
  <c r="B1237"/>
  <c r="Q1236"/>
  <c r="P1236"/>
  <c r="K1236"/>
  <c r="B1236"/>
  <c r="Q1235"/>
  <c r="P1235"/>
  <c r="K1235"/>
  <c r="B1235"/>
  <c r="Q1234"/>
  <c r="P1234"/>
  <c r="K1234"/>
  <c r="B1234"/>
  <c r="Q1233"/>
  <c r="P1233"/>
  <c r="K1233"/>
  <c r="B1233"/>
  <c r="Q1232"/>
  <c r="P1232"/>
  <c r="K1232"/>
  <c r="B1232"/>
  <c r="Q1231"/>
  <c r="P1231"/>
  <c r="K1231"/>
  <c r="B1231"/>
  <c r="Q1230"/>
  <c r="P1230"/>
  <c r="K1230"/>
  <c r="B1230"/>
  <c r="Q1229"/>
  <c r="P1229"/>
  <c r="K1229"/>
  <c r="B1229"/>
  <c r="Q1228"/>
  <c r="P1228"/>
  <c r="K1228"/>
  <c r="B1228"/>
  <c r="Q1227"/>
  <c r="P1227"/>
  <c r="K1227"/>
  <c r="B1227"/>
  <c r="Q1226"/>
  <c r="P1226"/>
  <c r="K1226"/>
  <c r="B1226"/>
  <c r="Q1225"/>
  <c r="P1225"/>
  <c r="K1225"/>
  <c r="B1225"/>
  <c r="Q1224"/>
  <c r="P1224"/>
  <c r="K1224"/>
  <c r="B1224"/>
  <c r="Q1223"/>
  <c r="P1223"/>
  <c r="K1223"/>
  <c r="B1223"/>
  <c r="Q1222"/>
  <c r="P1222"/>
  <c r="K1222"/>
  <c r="B1222"/>
  <c r="Q1221"/>
  <c r="P1221"/>
  <c r="K1221"/>
  <c r="B1221"/>
  <c r="Q1220"/>
  <c r="P1220"/>
  <c r="K1220"/>
  <c r="B1220"/>
  <c r="Q1219"/>
  <c r="P1219"/>
  <c r="K1219"/>
  <c r="B1219"/>
  <c r="Q1218"/>
  <c r="P1218"/>
  <c r="K1218"/>
  <c r="B1218"/>
  <c r="Q1217"/>
  <c r="P1217"/>
  <c r="K1217"/>
  <c r="B1217"/>
  <c r="Q1216"/>
  <c r="P1216"/>
  <c r="K1216"/>
  <c r="B1216"/>
  <c r="Q1215"/>
  <c r="P1215"/>
  <c r="K1215"/>
  <c r="B1215"/>
  <c r="Q1214"/>
  <c r="P1214"/>
  <c r="K1214"/>
  <c r="B1214"/>
  <c r="Q1213"/>
  <c r="P1213"/>
  <c r="K1213"/>
  <c r="B1213"/>
  <c r="Q1212"/>
  <c r="P1212"/>
  <c r="K1212"/>
  <c r="B1212"/>
  <c r="Q1211"/>
  <c r="P1211"/>
  <c r="K1211"/>
  <c r="B1211"/>
  <c r="Q1210"/>
  <c r="P1210"/>
  <c r="K1210"/>
  <c r="B1210"/>
  <c r="Q1209"/>
  <c r="P1209"/>
  <c r="K1209"/>
  <c r="B1209"/>
  <c r="Q1208"/>
  <c r="P1208"/>
  <c r="K1208"/>
  <c r="B1208"/>
  <c r="Q1207"/>
  <c r="P1207"/>
  <c r="K1207"/>
  <c r="B1207"/>
  <c r="Q1206"/>
  <c r="P1206"/>
  <c r="K1206"/>
  <c r="B1206"/>
  <c r="Q1205"/>
  <c r="P1205"/>
  <c r="K1205"/>
  <c r="B1205"/>
  <c r="Q1204"/>
  <c r="P1204"/>
  <c r="K1204"/>
  <c r="B1204"/>
  <c r="Q1203"/>
  <c r="P1203"/>
  <c r="K1203"/>
  <c r="B1203"/>
  <c r="Q1202"/>
  <c r="P1202"/>
  <c r="K1202"/>
  <c r="B1202"/>
  <c r="Q1201"/>
  <c r="P1201"/>
  <c r="K1201"/>
  <c r="B1201"/>
  <c r="Q1200"/>
  <c r="P1200"/>
  <c r="K1200"/>
  <c r="B1200"/>
  <c r="Q1199"/>
  <c r="P1199"/>
  <c r="K1199"/>
  <c r="B1199"/>
  <c r="Q1198"/>
  <c r="P1198"/>
  <c r="K1198"/>
  <c r="B1198"/>
  <c r="Q1197"/>
  <c r="P1197"/>
  <c r="K1197"/>
  <c r="B1197"/>
  <c r="Q1196"/>
  <c r="P1196"/>
  <c r="K1196"/>
  <c r="B1196"/>
  <c r="Q1195"/>
  <c r="P1195"/>
  <c r="K1195"/>
  <c r="B1195"/>
  <c r="Q1194"/>
  <c r="P1194"/>
  <c r="K1194"/>
  <c r="B1194"/>
  <c r="Q1193"/>
  <c r="P1193"/>
  <c r="K1193"/>
  <c r="B1193"/>
  <c r="Q1192"/>
  <c r="P1192"/>
  <c r="K1192"/>
  <c r="B1192"/>
  <c r="Q1191"/>
  <c r="P1191"/>
  <c r="K1191"/>
  <c r="B1191"/>
  <c r="Q1190"/>
  <c r="P1190"/>
  <c r="K1190"/>
  <c r="B1190"/>
  <c r="Q1189"/>
  <c r="P1189"/>
  <c r="K1189"/>
  <c r="B1189"/>
  <c r="Q1188"/>
  <c r="P1188"/>
  <c r="K1188"/>
  <c r="B1188"/>
  <c r="Q1187"/>
  <c r="P1187"/>
  <c r="K1187"/>
  <c r="B1187"/>
  <c r="Q1186"/>
  <c r="P1186"/>
  <c r="K1186"/>
  <c r="B1186"/>
  <c r="Q1185"/>
  <c r="P1185"/>
  <c r="K1185"/>
  <c r="B1185"/>
  <c r="Q1184"/>
  <c r="P1184"/>
  <c r="K1184"/>
  <c r="B1184"/>
  <c r="Q1183"/>
  <c r="P1183"/>
  <c r="K1183"/>
  <c r="B1183"/>
  <c r="Q1182"/>
  <c r="P1182"/>
  <c r="K1182"/>
  <c r="B1182"/>
  <c r="Q1181"/>
  <c r="P1181"/>
  <c r="K1181"/>
  <c r="B1181"/>
  <c r="Q1180"/>
  <c r="P1180"/>
  <c r="K1180"/>
  <c r="B1180"/>
  <c r="Q1179"/>
  <c r="P1179"/>
  <c r="K1179"/>
  <c r="B1179"/>
  <c r="Q1178"/>
  <c r="P1178"/>
  <c r="K1178"/>
  <c r="B1178"/>
  <c r="Q1177"/>
  <c r="P1177"/>
  <c r="K1177"/>
  <c r="B1177"/>
  <c r="Q1176"/>
  <c r="P1176"/>
  <c r="K1176"/>
  <c r="B1176"/>
  <c r="Q1175"/>
  <c r="P1175"/>
  <c r="K1175"/>
  <c r="B1175"/>
  <c r="Q1174"/>
  <c r="P1174"/>
  <c r="K1174"/>
  <c r="B1174"/>
  <c r="Q1173"/>
  <c r="P1173"/>
  <c r="K1173"/>
  <c r="B1173"/>
  <c r="Q1172"/>
  <c r="P1172"/>
  <c r="K1172"/>
  <c r="B1172"/>
  <c r="Q1171"/>
  <c r="P1171"/>
  <c r="K1171"/>
  <c r="B1171"/>
  <c r="Q1170"/>
  <c r="P1170"/>
  <c r="K1170"/>
  <c r="B1170"/>
  <c r="Q1169"/>
  <c r="P1169"/>
  <c r="K1169"/>
  <c r="B1169"/>
  <c r="Q1168"/>
  <c r="P1168"/>
  <c r="K1168"/>
  <c r="B1168"/>
  <c r="Q1167"/>
  <c r="P1167"/>
  <c r="K1167"/>
  <c r="B1167"/>
  <c r="Q1166"/>
  <c r="P1166"/>
  <c r="K1166"/>
  <c r="B1166"/>
  <c r="Q1165"/>
  <c r="P1165"/>
  <c r="K1165"/>
  <c r="B1165"/>
  <c r="Q1164"/>
  <c r="P1164"/>
  <c r="K1164"/>
  <c r="B1164"/>
  <c r="Q1163"/>
  <c r="P1163"/>
  <c r="K1163"/>
  <c r="B1163"/>
  <c r="Q1162"/>
  <c r="P1162"/>
  <c r="K1162"/>
  <c r="B1162"/>
  <c r="Q1161"/>
  <c r="P1161"/>
  <c r="K1161"/>
  <c r="B1161"/>
  <c r="Q1160"/>
  <c r="P1160"/>
  <c r="K1160"/>
  <c r="B1160"/>
  <c r="Q1159"/>
  <c r="P1159"/>
  <c r="K1159"/>
  <c r="B1159"/>
  <c r="Q1158"/>
  <c r="P1158"/>
  <c r="K1158"/>
  <c r="B1158"/>
  <c r="Q1157"/>
  <c r="P1157"/>
  <c r="K1157"/>
  <c r="B1157"/>
  <c r="Q1156"/>
  <c r="P1156"/>
  <c r="K1156"/>
  <c r="B1156"/>
  <c r="Q1155"/>
  <c r="P1155"/>
  <c r="K1155"/>
  <c r="B1155"/>
  <c r="Q1154"/>
  <c r="P1154"/>
  <c r="K1154"/>
  <c r="B1154"/>
  <c r="Q1153"/>
  <c r="P1153"/>
  <c r="K1153"/>
  <c r="B1153"/>
  <c r="Q1152"/>
  <c r="P1152"/>
  <c r="K1152"/>
  <c r="B1152"/>
  <c r="Q1151"/>
  <c r="P1151"/>
  <c r="K1151"/>
  <c r="B1151"/>
  <c r="Q1150"/>
  <c r="P1150"/>
  <c r="K1150"/>
  <c r="B1150"/>
  <c r="Q1149"/>
  <c r="P1149"/>
  <c r="K1149"/>
  <c r="B1149"/>
  <c r="Q1148"/>
  <c r="P1148"/>
  <c r="K1148"/>
  <c r="B1148"/>
  <c r="Q1147"/>
  <c r="P1147"/>
  <c r="K1147"/>
  <c r="B1147"/>
  <c r="Q1146"/>
  <c r="P1146"/>
  <c r="K1146"/>
  <c r="B1146"/>
  <c r="Q1145"/>
  <c r="P1145"/>
  <c r="K1145"/>
  <c r="B1145"/>
  <c r="Q1144"/>
  <c r="P1144"/>
  <c r="K1144"/>
  <c r="B1144"/>
  <c r="Q1143"/>
  <c r="P1143"/>
  <c r="K1143"/>
  <c r="B1143"/>
  <c r="Q1142"/>
  <c r="P1142"/>
  <c r="K1142"/>
  <c r="B1142"/>
  <c r="Q1141"/>
  <c r="P1141"/>
  <c r="K1141"/>
  <c r="B1141"/>
  <c r="Q1140"/>
  <c r="P1140"/>
  <c r="K1140"/>
  <c r="B1140"/>
  <c r="Q1139"/>
  <c r="P1139"/>
  <c r="K1139"/>
  <c r="B1139"/>
  <c r="Q1138"/>
  <c r="P1138"/>
  <c r="K1138"/>
  <c r="B1138"/>
  <c r="Q1137"/>
  <c r="P1137"/>
  <c r="K1137"/>
  <c r="B1137"/>
  <c r="Q1136"/>
  <c r="P1136"/>
  <c r="K1136"/>
  <c r="B1136"/>
  <c r="Q1135"/>
  <c r="P1135"/>
  <c r="K1135"/>
  <c r="B1135"/>
  <c r="Q1134"/>
  <c r="P1134"/>
  <c r="K1134"/>
  <c r="B1134"/>
  <c r="Q1133"/>
  <c r="P1133"/>
  <c r="K1133"/>
  <c r="B1133"/>
  <c r="Q1132"/>
  <c r="P1132"/>
  <c r="K1132"/>
  <c r="B1132"/>
  <c r="Q1131"/>
  <c r="P1131"/>
  <c r="K1131"/>
  <c r="B1131"/>
  <c r="Q1130"/>
  <c r="P1130"/>
  <c r="K1130"/>
  <c r="B1130"/>
  <c r="Q1129"/>
  <c r="P1129"/>
  <c r="K1129"/>
  <c r="B1129"/>
  <c r="Q1128"/>
  <c r="P1128"/>
  <c r="K1128"/>
  <c r="B1128"/>
  <c r="Q1127"/>
  <c r="P1127"/>
  <c r="K1127"/>
  <c r="B1127"/>
  <c r="Q1126"/>
  <c r="P1126"/>
  <c r="K1126"/>
  <c r="B1126"/>
  <c r="Q1125"/>
  <c r="P1125"/>
  <c r="K1125"/>
  <c r="B1125"/>
  <c r="Q1124"/>
  <c r="P1124"/>
  <c r="K1124"/>
  <c r="B1124"/>
  <c r="Q1123"/>
  <c r="P1123"/>
  <c r="K1123"/>
  <c r="B1123"/>
  <c r="Q1122"/>
  <c r="P1122"/>
  <c r="K1122"/>
  <c r="B1122"/>
  <c r="Q1121"/>
  <c r="P1121"/>
  <c r="K1121"/>
  <c r="B1121"/>
  <c r="Q1120"/>
  <c r="P1120"/>
  <c r="K1120"/>
  <c r="B1120"/>
  <c r="Q1119"/>
  <c r="P1119"/>
  <c r="K1119"/>
  <c r="B1119"/>
  <c r="Q1118"/>
  <c r="P1118"/>
  <c r="K1118"/>
  <c r="B1118"/>
  <c r="Q1117"/>
  <c r="P1117"/>
  <c r="K1117"/>
  <c r="B1117"/>
  <c r="Q1116"/>
  <c r="P1116"/>
  <c r="K1116"/>
  <c r="B1116"/>
  <c r="Q1115"/>
  <c r="P1115"/>
  <c r="K1115"/>
  <c r="B1115"/>
  <c r="Q1114"/>
  <c r="P1114"/>
  <c r="K1114"/>
  <c r="B1114"/>
  <c r="Q1113"/>
  <c r="P1113"/>
  <c r="K1113"/>
  <c r="B1113"/>
  <c r="Q1112"/>
  <c r="P1112"/>
  <c r="K1112"/>
  <c r="B1112"/>
  <c r="Q1111"/>
  <c r="P1111"/>
  <c r="K1111"/>
  <c r="B1111"/>
  <c r="Q1110"/>
  <c r="P1110"/>
  <c r="K1110"/>
  <c r="B1110"/>
  <c r="Q1109"/>
  <c r="P1109"/>
  <c r="K1109"/>
  <c r="B1109"/>
  <c r="Q1108"/>
  <c r="P1108"/>
  <c r="K1108"/>
  <c r="B1108"/>
  <c r="Q1107"/>
  <c r="P1107"/>
  <c r="K1107"/>
  <c r="B1107"/>
  <c r="Q1106"/>
  <c r="P1106"/>
  <c r="K1106"/>
  <c r="B1106"/>
  <c r="Q1105"/>
  <c r="P1105"/>
  <c r="K1105"/>
  <c r="B1105"/>
  <c r="Q1104"/>
  <c r="P1104"/>
  <c r="K1104"/>
  <c r="B1104"/>
  <c r="Q1103"/>
  <c r="P1103"/>
  <c r="K1103"/>
  <c r="B1103"/>
  <c r="Q1102"/>
  <c r="P1102"/>
  <c r="K1102"/>
  <c r="B1102"/>
  <c r="Q1101"/>
  <c r="P1101"/>
  <c r="K1101"/>
  <c r="B1101"/>
  <c r="Q1100"/>
  <c r="P1100"/>
  <c r="K1100"/>
  <c r="B1100"/>
  <c r="Q1099"/>
  <c r="P1099"/>
  <c r="K1099"/>
  <c r="B1099"/>
  <c r="Q1098"/>
  <c r="P1098"/>
  <c r="K1098"/>
  <c r="B1098"/>
  <c r="Q1097"/>
  <c r="P1097"/>
  <c r="K1097"/>
  <c r="B1097"/>
  <c r="Q1096"/>
  <c r="P1096"/>
  <c r="K1096"/>
  <c r="B1096"/>
  <c r="Q1095"/>
  <c r="P1095"/>
  <c r="K1095"/>
  <c r="B1095"/>
  <c r="Q1094"/>
  <c r="P1094"/>
  <c r="K1094"/>
  <c r="B1094"/>
  <c r="Q1093"/>
  <c r="P1093"/>
  <c r="K1093"/>
  <c r="B1093"/>
  <c r="Q1092"/>
  <c r="P1092"/>
  <c r="K1092"/>
  <c r="B1092"/>
  <c r="Q1091"/>
  <c r="P1091"/>
  <c r="K1091"/>
  <c r="B1091"/>
  <c r="Q1090"/>
  <c r="P1090"/>
  <c r="K1090"/>
  <c r="B1090"/>
  <c r="Q1089"/>
  <c r="P1089"/>
  <c r="K1089"/>
  <c r="B1089"/>
  <c r="Q1088"/>
  <c r="P1088"/>
  <c r="K1088"/>
  <c r="B1088"/>
  <c r="Q1087"/>
  <c r="P1087"/>
  <c r="K1087"/>
  <c r="B1087"/>
  <c r="Q1086"/>
  <c r="P1086"/>
  <c r="K1086"/>
  <c r="B1086"/>
  <c r="Q1085"/>
  <c r="P1085"/>
  <c r="K1085"/>
  <c r="B1085"/>
  <c r="Q1084"/>
  <c r="P1084"/>
  <c r="K1084"/>
  <c r="B1084"/>
  <c r="Q1083"/>
  <c r="P1083"/>
  <c r="K1083"/>
  <c r="B1083"/>
  <c r="Q1082"/>
  <c r="P1082"/>
  <c r="K1082"/>
  <c r="B1082"/>
  <c r="Q1081"/>
  <c r="P1081"/>
  <c r="K1081"/>
  <c r="B1081"/>
  <c r="Q1080"/>
  <c r="P1080"/>
  <c r="K1080"/>
  <c r="B1080"/>
  <c r="Q1079"/>
  <c r="P1079"/>
  <c r="K1079"/>
  <c r="B1079"/>
  <c r="Q1078"/>
  <c r="P1078"/>
  <c r="K1078"/>
  <c r="B1078"/>
  <c r="Q1077"/>
  <c r="P1077"/>
  <c r="K1077"/>
  <c r="B1077"/>
  <c r="Q1076"/>
  <c r="P1076"/>
  <c r="K1076"/>
  <c r="B1076"/>
  <c r="Q1075"/>
  <c r="P1075"/>
  <c r="K1075"/>
  <c r="B1075"/>
  <c r="Q1074"/>
  <c r="P1074"/>
  <c r="K1074"/>
  <c r="B1074"/>
  <c r="Q1073"/>
  <c r="P1073"/>
  <c r="K1073"/>
  <c r="B1073"/>
  <c r="Q1072"/>
  <c r="P1072"/>
  <c r="K1072"/>
  <c r="B1072"/>
  <c r="Q1071"/>
  <c r="P1071"/>
  <c r="K1071"/>
  <c r="B1071"/>
  <c r="Q1070"/>
  <c r="P1070"/>
  <c r="K1070"/>
  <c r="B1070"/>
  <c r="Q1069"/>
  <c r="P1069"/>
  <c r="K1069"/>
  <c r="B1069"/>
  <c r="Q1068"/>
  <c r="P1068"/>
  <c r="K1068"/>
  <c r="B1068"/>
  <c r="Q1067"/>
  <c r="P1067"/>
  <c r="K1067"/>
  <c r="B1067"/>
  <c r="Q1066"/>
  <c r="P1066"/>
  <c r="K1066"/>
  <c r="B1066"/>
  <c r="Q1065"/>
  <c r="P1065"/>
  <c r="K1065"/>
  <c r="B1065"/>
  <c r="Q1064"/>
  <c r="P1064"/>
  <c r="K1064"/>
  <c r="B1064"/>
  <c r="Q1063"/>
  <c r="P1063"/>
  <c r="K1063"/>
  <c r="B1063"/>
  <c r="Q1062"/>
  <c r="P1062"/>
  <c r="K1062"/>
  <c r="B1062"/>
  <c r="Q1061"/>
  <c r="P1061"/>
  <c r="K1061"/>
  <c r="B1061"/>
  <c r="Q1060"/>
  <c r="P1060"/>
  <c r="K1060"/>
  <c r="B1060"/>
  <c r="Q1059"/>
  <c r="P1059"/>
  <c r="K1059"/>
  <c r="B1059"/>
  <c r="Q1058"/>
  <c r="P1058"/>
  <c r="B1058"/>
  <c r="Q1057"/>
  <c r="P1057"/>
  <c r="K1057"/>
  <c r="B1057"/>
  <c r="Q1056"/>
  <c r="P1056"/>
  <c r="K1056"/>
  <c r="B1056"/>
  <c r="Q1055"/>
  <c r="P1055"/>
  <c r="K1055"/>
  <c r="B1055"/>
  <c r="Q1054"/>
  <c r="P1054"/>
  <c r="K1054"/>
  <c r="B1054"/>
  <c r="Q1053"/>
  <c r="P1053"/>
  <c r="K1053"/>
  <c r="B1053"/>
  <c r="Q1052"/>
  <c r="P1052"/>
  <c r="K1052"/>
  <c r="B1052"/>
  <c r="Q1051"/>
  <c r="P1051"/>
  <c r="K1051"/>
  <c r="B1051"/>
  <c r="Q1050"/>
  <c r="P1050"/>
  <c r="K1050"/>
  <c r="B1050"/>
  <c r="Q1049"/>
  <c r="P1049"/>
  <c r="K1049"/>
  <c r="B1049"/>
  <c r="Q1048"/>
  <c r="P1048"/>
  <c r="K1048"/>
  <c r="B1048"/>
  <c r="Q1047"/>
  <c r="P1047"/>
  <c r="K1047"/>
  <c r="B1047"/>
  <c r="Q1046"/>
  <c r="P1046"/>
  <c r="K1046"/>
  <c r="B1046"/>
  <c r="Q1045"/>
  <c r="P1045"/>
  <c r="K1045"/>
  <c r="B1045"/>
  <c r="Q1044"/>
  <c r="P1044"/>
  <c r="K1044"/>
  <c r="B1044"/>
  <c r="Q1043"/>
  <c r="P1043"/>
  <c r="K1043"/>
  <c r="B1043"/>
  <c r="Q1042"/>
  <c r="P1042"/>
  <c r="K1042"/>
  <c r="B1042"/>
  <c r="Q1041"/>
  <c r="P1041"/>
  <c r="K1041"/>
  <c r="B1041"/>
  <c r="Q1040"/>
  <c r="P1040"/>
  <c r="K1040"/>
  <c r="B1040"/>
  <c r="Q1039"/>
  <c r="P1039"/>
  <c r="K1039"/>
  <c r="B1039"/>
  <c r="Q1038"/>
  <c r="P1038"/>
  <c r="K1038"/>
  <c r="B1038"/>
  <c r="Q1037"/>
  <c r="P1037"/>
  <c r="K1037"/>
  <c r="B1037"/>
  <c r="Q1036"/>
  <c r="P1036"/>
  <c r="K1036"/>
  <c r="B1036"/>
  <c r="Q1035"/>
  <c r="P1035"/>
  <c r="K1035"/>
  <c r="B1035"/>
  <c r="Q1034"/>
  <c r="P1034"/>
  <c r="K1034"/>
  <c r="B1034"/>
  <c r="Q1033"/>
  <c r="P1033"/>
  <c r="K1033"/>
  <c r="B1033"/>
  <c r="Q1032"/>
  <c r="P1032"/>
  <c r="K1032"/>
  <c r="B1032"/>
  <c r="Q1031"/>
  <c r="P1031"/>
  <c r="K1031"/>
  <c r="B1031"/>
  <c r="Q1030"/>
  <c r="P1030"/>
  <c r="K1030"/>
  <c r="B1030"/>
  <c r="Q1029"/>
  <c r="P1029"/>
  <c r="K1029"/>
  <c r="B1029"/>
  <c r="Q1028"/>
  <c r="P1028"/>
  <c r="K1028"/>
  <c r="B1028"/>
  <c r="Q1027"/>
  <c r="P1027"/>
  <c r="K1027"/>
  <c r="B1027"/>
  <c r="Q1026"/>
  <c r="P1026"/>
  <c r="K1026"/>
  <c r="B1026"/>
  <c r="Q1025"/>
  <c r="P1025"/>
  <c r="K1025"/>
  <c r="B1025"/>
  <c r="Q1024"/>
  <c r="P1024"/>
  <c r="K1024"/>
  <c r="B1024"/>
  <c r="Q1023"/>
  <c r="P1023"/>
  <c r="K1023"/>
  <c r="B1023"/>
  <c r="Q1022"/>
  <c r="P1022"/>
  <c r="K1022"/>
  <c r="B1022"/>
  <c r="Q1021"/>
  <c r="P1021"/>
  <c r="K1021"/>
  <c r="B1021"/>
  <c r="Q1020"/>
  <c r="P1020"/>
  <c r="K1020"/>
  <c r="B1020"/>
  <c r="Q1019"/>
  <c r="P1019"/>
  <c r="K1019"/>
  <c r="B1019"/>
  <c r="Q1018"/>
  <c r="P1018"/>
  <c r="K1018"/>
  <c r="B1018"/>
  <c r="Q1017"/>
  <c r="P1017"/>
  <c r="K1017"/>
  <c r="B1017"/>
  <c r="Q1016"/>
  <c r="P1016"/>
  <c r="K1016"/>
  <c r="B1016"/>
  <c r="Q1015"/>
  <c r="P1015"/>
  <c r="K1015"/>
  <c r="B1015"/>
  <c r="Q1014"/>
  <c r="P1014"/>
  <c r="K1014"/>
  <c r="B1014"/>
  <c r="Q1013"/>
  <c r="P1013"/>
  <c r="K1013"/>
  <c r="B1013"/>
  <c r="Q1012"/>
  <c r="P1012"/>
  <c r="K1012"/>
  <c r="B1012"/>
  <c r="Q1011"/>
  <c r="P1011"/>
  <c r="K1011"/>
  <c r="B1011"/>
  <c r="Q1010"/>
  <c r="P1010"/>
  <c r="K1010"/>
  <c r="B1010"/>
  <c r="Q1009"/>
  <c r="P1009"/>
  <c r="K1009"/>
  <c r="B1009"/>
  <c r="Q1008"/>
  <c r="P1008"/>
  <c r="K1008"/>
  <c r="B1008"/>
  <c r="Q1007"/>
  <c r="P1007"/>
  <c r="K1007"/>
  <c r="B1007"/>
  <c r="Q1006"/>
  <c r="P1006"/>
  <c r="K1006"/>
  <c r="B1006"/>
  <c r="Q1005"/>
  <c r="P1005"/>
  <c r="K1005"/>
  <c r="B1005"/>
  <c r="Q1004"/>
  <c r="P1004"/>
  <c r="K1004"/>
  <c r="B1004"/>
  <c r="Q1003"/>
  <c r="P1003"/>
  <c r="K1003"/>
  <c r="B1003"/>
  <c r="Q1002"/>
  <c r="P1002"/>
  <c r="K1002"/>
  <c r="B1002"/>
  <c r="Q1001"/>
  <c r="P1001"/>
  <c r="K1001"/>
  <c r="B1001"/>
  <c r="Q1000"/>
  <c r="P1000"/>
  <c r="K1000"/>
  <c r="B1000"/>
  <c r="Q999"/>
  <c r="P999"/>
  <c r="K999"/>
  <c r="B999"/>
  <c r="Q998"/>
  <c r="P998"/>
  <c r="K998"/>
  <c r="B998"/>
  <c r="Q997"/>
  <c r="P997"/>
  <c r="K997"/>
  <c r="B997"/>
  <c r="Q996"/>
  <c r="P996"/>
  <c r="K996"/>
  <c r="B996"/>
  <c r="Q995"/>
  <c r="P995"/>
  <c r="K995"/>
  <c r="B995"/>
  <c r="Q994"/>
  <c r="P994"/>
  <c r="K994"/>
  <c r="B994"/>
  <c r="Q993"/>
  <c r="P993"/>
  <c r="K993"/>
  <c r="B993"/>
  <c r="Q992"/>
  <c r="P992"/>
  <c r="K992"/>
  <c r="B992"/>
  <c r="Q991"/>
  <c r="P991"/>
  <c r="K991"/>
  <c r="B991"/>
  <c r="Q990"/>
  <c r="P990"/>
  <c r="K990"/>
  <c r="B990"/>
  <c r="Q989"/>
  <c r="P989"/>
  <c r="K989"/>
  <c r="B989"/>
  <c r="Q988"/>
  <c r="P988"/>
  <c r="K988"/>
  <c r="B988"/>
  <c r="Q987"/>
  <c r="P987"/>
  <c r="K987"/>
  <c r="B987"/>
  <c r="Q986"/>
  <c r="P986"/>
  <c r="K986"/>
  <c r="B986"/>
  <c r="Q985"/>
  <c r="P985"/>
  <c r="K985"/>
  <c r="B985"/>
  <c r="Q984"/>
  <c r="P984"/>
  <c r="K984"/>
  <c r="B984"/>
  <c r="Q983"/>
  <c r="P983"/>
  <c r="K983"/>
  <c r="B983"/>
  <c r="Q982"/>
  <c r="P982"/>
  <c r="K982"/>
  <c r="B982"/>
  <c r="Q981"/>
  <c r="P981"/>
  <c r="K981"/>
  <c r="B981"/>
  <c r="Q980"/>
  <c r="P980"/>
  <c r="K980"/>
  <c r="B980"/>
  <c r="Q979"/>
  <c r="P979"/>
  <c r="K979"/>
  <c r="B979"/>
  <c r="Q978"/>
  <c r="P978"/>
  <c r="K978"/>
  <c r="B978"/>
  <c r="Q977"/>
  <c r="P977"/>
  <c r="K977"/>
  <c r="B977"/>
  <c r="Q976"/>
  <c r="P976"/>
  <c r="K976"/>
  <c r="B976"/>
  <c r="Q975"/>
  <c r="P975"/>
  <c r="K975"/>
  <c r="B975"/>
  <c r="Q974"/>
  <c r="P974"/>
  <c r="K974"/>
  <c r="B974"/>
  <c r="Q973"/>
  <c r="P973"/>
  <c r="K973"/>
  <c r="B973"/>
  <c r="Q972"/>
  <c r="P972"/>
  <c r="K972"/>
  <c r="B972"/>
  <c r="Q971"/>
  <c r="P971"/>
  <c r="K971"/>
  <c r="B971"/>
  <c r="Q970"/>
  <c r="P970"/>
  <c r="K970"/>
  <c r="B970"/>
  <c r="Q969"/>
  <c r="P969"/>
  <c r="K969"/>
  <c r="B969"/>
  <c r="Q968"/>
  <c r="P968"/>
  <c r="K968"/>
  <c r="B968"/>
  <c r="Q967"/>
  <c r="P967"/>
  <c r="K967"/>
  <c r="B967"/>
  <c r="Q966"/>
  <c r="P966"/>
  <c r="K966"/>
  <c r="B966"/>
  <c r="Q965"/>
  <c r="P965"/>
  <c r="K965"/>
  <c r="B965"/>
  <c r="Q964"/>
  <c r="P964"/>
  <c r="K964"/>
  <c r="B964"/>
  <c r="Q963"/>
  <c r="P963"/>
  <c r="K963"/>
  <c r="B963"/>
  <c r="Q962"/>
  <c r="P962"/>
  <c r="K962"/>
  <c r="B962"/>
  <c r="Q961"/>
  <c r="P961"/>
  <c r="K961"/>
  <c r="B961"/>
  <c r="Q960"/>
  <c r="P960"/>
  <c r="K960"/>
  <c r="B960"/>
  <c r="Q959"/>
  <c r="P959"/>
  <c r="K959"/>
  <c r="B959"/>
  <c r="Q958"/>
  <c r="P958"/>
  <c r="K958"/>
  <c r="B958"/>
  <c r="Q957"/>
  <c r="P957"/>
  <c r="K957"/>
  <c r="B957"/>
  <c r="Q956"/>
  <c r="P956"/>
  <c r="K956"/>
  <c r="B956"/>
  <c r="Q955"/>
  <c r="P955"/>
  <c r="K955"/>
  <c r="B955"/>
  <c r="Q954"/>
  <c r="P954"/>
  <c r="K954"/>
  <c r="B954"/>
  <c r="Q953"/>
  <c r="P953"/>
  <c r="K953"/>
  <c r="B953"/>
  <c r="Q952"/>
  <c r="P952"/>
  <c r="K952"/>
  <c r="B952"/>
  <c r="Q951"/>
  <c r="P951"/>
  <c r="K951"/>
  <c r="B951"/>
  <c r="Q950"/>
  <c r="P950"/>
  <c r="K950"/>
  <c r="B950"/>
  <c r="Q949"/>
  <c r="P949"/>
  <c r="K949"/>
  <c r="B949"/>
  <c r="Q948"/>
  <c r="P948"/>
  <c r="K948"/>
  <c r="B948"/>
  <c r="Q947"/>
  <c r="P947"/>
  <c r="K947"/>
  <c r="B947"/>
  <c r="Q946"/>
  <c r="P946"/>
  <c r="K946"/>
  <c r="B946"/>
  <c r="Q945"/>
  <c r="P945"/>
  <c r="K945"/>
  <c r="B945"/>
  <c r="Q944"/>
  <c r="P944"/>
  <c r="K944"/>
  <c r="B944"/>
  <c r="Q943"/>
  <c r="P943"/>
  <c r="K943"/>
  <c r="B943"/>
  <c r="Q942"/>
  <c r="P942"/>
  <c r="K942"/>
  <c r="B942"/>
  <c r="Q941"/>
  <c r="P941"/>
  <c r="K941"/>
  <c r="B941"/>
  <c r="Q940"/>
  <c r="P940"/>
  <c r="K940"/>
  <c r="B940"/>
  <c r="Q939"/>
  <c r="P939"/>
  <c r="K939"/>
  <c r="B939"/>
  <c r="Q938"/>
  <c r="P938"/>
  <c r="K938"/>
  <c r="B938"/>
  <c r="Q937"/>
  <c r="P937"/>
  <c r="K937"/>
  <c r="B937"/>
  <c r="Q936"/>
  <c r="P936"/>
  <c r="K936"/>
  <c r="B936"/>
  <c r="Q935"/>
  <c r="P935"/>
  <c r="K935"/>
  <c r="B935"/>
  <c r="Q934"/>
  <c r="P934"/>
  <c r="K934"/>
  <c r="B934"/>
  <c r="Q933"/>
  <c r="P933"/>
  <c r="K933"/>
  <c r="B933"/>
  <c r="Q932"/>
  <c r="P932"/>
  <c r="K932"/>
  <c r="B932"/>
  <c r="Q931"/>
  <c r="P931"/>
  <c r="B931"/>
  <c r="Q930"/>
  <c r="P930"/>
  <c r="K930"/>
  <c r="B930"/>
  <c r="Q929"/>
  <c r="P929"/>
  <c r="K929"/>
  <c r="B929"/>
  <c r="Q928"/>
  <c r="P928"/>
  <c r="K928"/>
  <c r="B928"/>
  <c r="Q927"/>
  <c r="P927"/>
  <c r="K927"/>
  <c r="B927"/>
  <c r="Q926"/>
  <c r="P926"/>
  <c r="K926"/>
  <c r="B926"/>
  <c r="Q925"/>
  <c r="P925"/>
  <c r="K925"/>
  <c r="B925"/>
  <c r="Q924"/>
  <c r="P924"/>
  <c r="K924"/>
  <c r="B924"/>
  <c r="Q923"/>
  <c r="P923"/>
  <c r="K923"/>
  <c r="B923"/>
  <c r="Q922"/>
  <c r="P922"/>
  <c r="K922"/>
  <c r="B922"/>
  <c r="Q921"/>
  <c r="P921"/>
  <c r="K921"/>
  <c r="B921"/>
  <c r="Q920"/>
  <c r="P920"/>
  <c r="K920"/>
  <c r="B920"/>
  <c r="Q919"/>
  <c r="P919"/>
  <c r="K919"/>
  <c r="B919"/>
  <c r="Q918"/>
  <c r="P918"/>
  <c r="K918"/>
  <c r="B918"/>
  <c r="Q917"/>
  <c r="P917"/>
  <c r="K917"/>
  <c r="B917"/>
  <c r="Q916"/>
  <c r="P916"/>
  <c r="K916"/>
  <c r="B916"/>
  <c r="Q915"/>
  <c r="P915"/>
  <c r="K915"/>
  <c r="B915"/>
  <c r="Q914"/>
  <c r="P914"/>
  <c r="K914"/>
  <c r="B914"/>
  <c r="Q913"/>
  <c r="P913"/>
  <c r="K913"/>
  <c r="B913"/>
  <c r="Q912"/>
  <c r="P912"/>
  <c r="K912"/>
  <c r="B912"/>
  <c r="Q911"/>
  <c r="P911"/>
  <c r="K911"/>
  <c r="B911"/>
  <c r="Q910"/>
  <c r="P910"/>
  <c r="K910"/>
  <c r="B910"/>
  <c r="Q909"/>
  <c r="P909"/>
  <c r="B909"/>
  <c r="Q908"/>
  <c r="P908"/>
  <c r="K908"/>
  <c r="B908"/>
  <c r="Q907"/>
  <c r="P907"/>
  <c r="K907"/>
  <c r="B907"/>
  <c r="Q906"/>
  <c r="P906"/>
  <c r="K906"/>
  <c r="B906"/>
  <c r="Q905"/>
  <c r="P905"/>
  <c r="K905"/>
  <c r="B905"/>
  <c r="Q904"/>
  <c r="P904"/>
  <c r="K904"/>
  <c r="B904"/>
  <c r="Q903"/>
  <c r="P903"/>
  <c r="K903"/>
  <c r="B903"/>
  <c r="Q902"/>
  <c r="P902"/>
  <c r="K902"/>
  <c r="B902"/>
  <c r="Q901"/>
  <c r="P901"/>
  <c r="K901"/>
  <c r="B901"/>
  <c r="Q900"/>
  <c r="P900"/>
  <c r="K900"/>
  <c r="B900"/>
  <c r="Q899"/>
  <c r="P899"/>
  <c r="K899"/>
  <c r="B899"/>
  <c r="Q898"/>
  <c r="P898"/>
  <c r="K898"/>
  <c r="B898"/>
  <c r="Q897"/>
  <c r="P897"/>
  <c r="K897"/>
  <c r="B897"/>
  <c r="Q896"/>
  <c r="P896"/>
  <c r="K896"/>
  <c r="B896"/>
  <c r="Q895"/>
  <c r="P895"/>
  <c r="K895"/>
  <c r="B895"/>
  <c r="Q894"/>
  <c r="P894"/>
  <c r="K894"/>
  <c r="B894"/>
  <c r="Q893"/>
  <c r="P893"/>
  <c r="K893"/>
  <c r="B893"/>
  <c r="Q892"/>
  <c r="P892"/>
  <c r="K892"/>
  <c r="B892"/>
  <c r="Q891"/>
  <c r="P891"/>
  <c r="K891"/>
  <c r="B891"/>
  <c r="Q890"/>
  <c r="P890"/>
  <c r="K890"/>
  <c r="B890"/>
  <c r="Q889"/>
  <c r="P889"/>
  <c r="K889"/>
  <c r="B889"/>
  <c r="Q888"/>
  <c r="P888"/>
  <c r="K888"/>
  <c r="B888"/>
  <c r="Q887"/>
  <c r="P887"/>
  <c r="K887"/>
  <c r="B887"/>
  <c r="Q886"/>
  <c r="P886"/>
  <c r="K886"/>
  <c r="B886"/>
  <c r="Q885"/>
  <c r="P885"/>
  <c r="K885"/>
  <c r="B885"/>
  <c r="Q884"/>
  <c r="P884"/>
  <c r="K884"/>
  <c r="B884"/>
  <c r="Q883"/>
  <c r="P883"/>
  <c r="K883"/>
  <c r="B883"/>
  <c r="Q882"/>
  <c r="P882"/>
  <c r="K882"/>
  <c r="B882"/>
  <c r="Q881"/>
  <c r="P881"/>
  <c r="K881"/>
  <c r="B881"/>
  <c r="Q880"/>
  <c r="P880"/>
  <c r="K880"/>
  <c r="B880"/>
  <c r="Q879"/>
  <c r="P879"/>
  <c r="K879"/>
  <c r="B879"/>
  <c r="Q878"/>
  <c r="P878"/>
  <c r="K878"/>
  <c r="B878"/>
  <c r="Q877"/>
  <c r="P877"/>
  <c r="K877"/>
  <c r="B877"/>
  <c r="Q876"/>
  <c r="P876"/>
  <c r="K876"/>
  <c r="B876"/>
  <c r="Q875"/>
  <c r="P875"/>
  <c r="K875"/>
  <c r="B875"/>
  <c r="Q874"/>
  <c r="P874"/>
  <c r="K874"/>
  <c r="B874"/>
  <c r="Q873"/>
  <c r="P873"/>
  <c r="K873"/>
  <c r="B873"/>
  <c r="Q872"/>
  <c r="P872"/>
  <c r="K872"/>
  <c r="B872"/>
  <c r="Q871"/>
  <c r="P871"/>
  <c r="K871"/>
  <c r="B871"/>
  <c r="Q870"/>
  <c r="P870"/>
  <c r="K870"/>
  <c r="B870"/>
  <c r="Q869"/>
  <c r="P869"/>
  <c r="K869"/>
  <c r="B869"/>
  <c r="Q868"/>
  <c r="P868"/>
  <c r="K868"/>
  <c r="B868"/>
  <c r="Q867"/>
  <c r="P867"/>
  <c r="K867"/>
  <c r="B867"/>
  <c r="Q866"/>
  <c r="P866"/>
  <c r="K866"/>
  <c r="B866"/>
  <c r="Q865"/>
  <c r="P865"/>
  <c r="K865"/>
  <c r="B865"/>
  <c r="Q864"/>
  <c r="P864"/>
  <c r="K864"/>
  <c r="B864"/>
  <c r="Q863"/>
  <c r="P863"/>
  <c r="K863"/>
  <c r="B863"/>
  <c r="Q862"/>
  <c r="P862"/>
  <c r="K862"/>
  <c r="B862"/>
  <c r="Q861"/>
  <c r="P861"/>
  <c r="K861"/>
  <c r="B861"/>
  <c r="Q860"/>
  <c r="P860"/>
  <c r="K860"/>
  <c r="B860"/>
  <c r="Q859"/>
  <c r="P859"/>
  <c r="K859"/>
  <c r="B859"/>
  <c r="Q858"/>
  <c r="P858"/>
  <c r="K858"/>
  <c r="B858"/>
  <c r="Q857"/>
  <c r="P857"/>
  <c r="K857"/>
  <c r="B857"/>
  <c r="Q856"/>
  <c r="P856"/>
  <c r="K856"/>
  <c r="B856"/>
  <c r="Q855"/>
  <c r="P855"/>
  <c r="K855"/>
  <c r="B855"/>
  <c r="Q854"/>
  <c r="P854"/>
  <c r="K854"/>
  <c r="B854"/>
  <c r="Q853"/>
  <c r="P853"/>
  <c r="K853"/>
  <c r="B853"/>
  <c r="Q852"/>
  <c r="P852"/>
  <c r="K852"/>
  <c r="B852"/>
  <c r="Q851"/>
  <c r="P851"/>
  <c r="K851"/>
  <c r="B851"/>
  <c r="Q850"/>
  <c r="P850"/>
  <c r="K850"/>
  <c r="B850"/>
  <c r="Q849"/>
  <c r="P849"/>
  <c r="K849"/>
  <c r="B849"/>
  <c r="Q848"/>
  <c r="P848"/>
  <c r="K848"/>
  <c r="B848"/>
  <c r="Q847"/>
  <c r="P847"/>
  <c r="K847"/>
  <c r="B847"/>
  <c r="Q846"/>
  <c r="P846"/>
  <c r="K846"/>
  <c r="B846"/>
  <c r="Q845"/>
  <c r="P845"/>
  <c r="K845"/>
  <c r="B845"/>
  <c r="Q844"/>
  <c r="P844"/>
  <c r="K844"/>
  <c r="B844"/>
  <c r="Q843"/>
  <c r="P843"/>
  <c r="K843"/>
  <c r="B843"/>
  <c r="Q842"/>
  <c r="P842"/>
  <c r="K842"/>
  <c r="B842"/>
  <c r="Q841"/>
  <c r="P841"/>
  <c r="K841"/>
  <c r="B841"/>
  <c r="Q840"/>
  <c r="P840"/>
  <c r="K840"/>
  <c r="B840"/>
  <c r="Q839"/>
  <c r="P839"/>
  <c r="K839"/>
  <c r="B839"/>
  <c r="Q838"/>
  <c r="P838"/>
  <c r="K838"/>
  <c r="B838"/>
  <c r="Q837"/>
  <c r="P837"/>
  <c r="K837"/>
  <c r="B837"/>
  <c r="Q836"/>
  <c r="P836"/>
  <c r="K836"/>
  <c r="B836"/>
  <c r="Q835"/>
  <c r="P835"/>
  <c r="K835"/>
  <c r="B835"/>
  <c r="Q834"/>
  <c r="P834"/>
  <c r="K834"/>
  <c r="B834"/>
  <c r="Q833"/>
  <c r="P833"/>
  <c r="K833"/>
  <c r="B833"/>
  <c r="Q832"/>
  <c r="P832"/>
  <c r="K832"/>
  <c r="B832"/>
  <c r="Q831"/>
  <c r="P831"/>
  <c r="K831"/>
  <c r="B831"/>
  <c r="Q830"/>
  <c r="P830"/>
  <c r="K830"/>
  <c r="B830"/>
  <c r="Q829"/>
  <c r="P829"/>
  <c r="K829"/>
  <c r="B829"/>
  <c r="Q828"/>
  <c r="P828"/>
  <c r="K828"/>
  <c r="B828"/>
  <c r="Q827"/>
  <c r="P827"/>
  <c r="K827"/>
  <c r="B827"/>
  <c r="Q826"/>
  <c r="P826"/>
  <c r="K826"/>
  <c r="B826"/>
  <c r="Q825"/>
  <c r="P825"/>
  <c r="K825"/>
  <c r="B825"/>
  <c r="Q824"/>
  <c r="P824"/>
  <c r="K824"/>
  <c r="B824"/>
  <c r="Q823"/>
  <c r="P823"/>
  <c r="K823"/>
  <c r="B823"/>
  <c r="Q822"/>
  <c r="P822"/>
  <c r="K822"/>
  <c r="B822"/>
  <c r="Q821"/>
  <c r="P821"/>
  <c r="K821"/>
  <c r="B821"/>
  <c r="Q820"/>
  <c r="P820"/>
  <c r="K820"/>
  <c r="B820"/>
  <c r="Q819"/>
  <c r="P819"/>
  <c r="K819"/>
  <c r="B819"/>
  <c r="Q818"/>
  <c r="P818"/>
  <c r="K818"/>
  <c r="B818"/>
  <c r="Q817"/>
  <c r="P817"/>
  <c r="K817"/>
  <c r="B817"/>
  <c r="Q816"/>
  <c r="P816"/>
  <c r="K816"/>
  <c r="B816"/>
  <c r="Q815"/>
  <c r="P815"/>
  <c r="K815"/>
  <c r="B815"/>
  <c r="Q814"/>
  <c r="P814"/>
  <c r="K814"/>
  <c r="B814"/>
  <c r="Q813"/>
  <c r="P813"/>
  <c r="K813"/>
  <c r="B813"/>
  <c r="Q812"/>
  <c r="P812"/>
  <c r="K812"/>
  <c r="B812"/>
  <c r="Q811"/>
  <c r="P811"/>
  <c r="K811"/>
  <c r="B811"/>
  <c r="Q810"/>
  <c r="P810"/>
  <c r="K810"/>
  <c r="B810"/>
  <c r="Q809"/>
  <c r="P809"/>
  <c r="K809"/>
  <c r="B809"/>
  <c r="Q808"/>
  <c r="P808"/>
  <c r="K808"/>
  <c r="B808"/>
  <c r="Q807"/>
  <c r="P807"/>
  <c r="K807"/>
  <c r="B807"/>
  <c r="Q806"/>
  <c r="P806"/>
  <c r="K806"/>
  <c r="B806"/>
  <c r="Q805"/>
  <c r="P805"/>
  <c r="K805"/>
  <c r="B805"/>
  <c r="Q804"/>
  <c r="P804"/>
  <c r="K804"/>
  <c r="B804"/>
  <c r="Q803"/>
  <c r="P803"/>
  <c r="K803"/>
  <c r="B803"/>
  <c r="Q802"/>
  <c r="P802"/>
  <c r="K802"/>
  <c r="B802"/>
  <c r="Q801"/>
  <c r="P801"/>
  <c r="K801"/>
  <c r="B801"/>
  <c r="Q800"/>
  <c r="P800"/>
  <c r="K800"/>
  <c r="B800"/>
  <c r="Q799"/>
  <c r="P799"/>
  <c r="K799"/>
  <c r="B799"/>
  <c r="Q798"/>
  <c r="P798"/>
  <c r="K798"/>
  <c r="B798"/>
  <c r="Q797"/>
  <c r="P797"/>
  <c r="K797"/>
  <c r="B797"/>
  <c r="Q796"/>
  <c r="P796"/>
  <c r="K796"/>
  <c r="B796"/>
  <c r="Q795"/>
  <c r="P795"/>
  <c r="K795"/>
  <c r="B795"/>
  <c r="Q794"/>
  <c r="P794"/>
  <c r="K794"/>
  <c r="B794"/>
  <c r="Q793"/>
  <c r="P793"/>
  <c r="K793"/>
  <c r="B793"/>
  <c r="Q792"/>
  <c r="P792"/>
  <c r="K792"/>
  <c r="B792"/>
  <c r="Q791"/>
  <c r="P791"/>
  <c r="K791"/>
  <c r="B791"/>
  <c r="Q790"/>
  <c r="P790"/>
  <c r="K790"/>
  <c r="B790"/>
  <c r="Q789"/>
  <c r="P789"/>
  <c r="K789"/>
  <c r="B789"/>
  <c r="Q788"/>
  <c r="P788"/>
  <c r="K788"/>
  <c r="B788"/>
  <c r="Q787"/>
  <c r="P787"/>
  <c r="K787"/>
  <c r="B787"/>
  <c r="Q786"/>
  <c r="P786"/>
  <c r="K786"/>
  <c r="B786"/>
  <c r="Q785"/>
  <c r="P785"/>
  <c r="K785"/>
  <c r="B785"/>
  <c r="Q784"/>
  <c r="P784"/>
  <c r="K784"/>
  <c r="B784"/>
  <c r="Q783"/>
  <c r="P783"/>
  <c r="K783"/>
  <c r="B783"/>
  <c r="Q782"/>
  <c r="P782"/>
  <c r="K782"/>
  <c r="B782"/>
  <c r="Q781"/>
  <c r="P781"/>
  <c r="K781"/>
  <c r="B781"/>
  <c r="Q780"/>
  <c r="P780"/>
  <c r="K780"/>
  <c r="B780"/>
  <c r="Q779"/>
  <c r="P779"/>
  <c r="K779"/>
  <c r="B779"/>
  <c r="Q778"/>
  <c r="P778"/>
  <c r="K778"/>
  <c r="B778"/>
  <c r="Q777"/>
  <c r="P777"/>
  <c r="K777"/>
  <c r="B777"/>
  <c r="Q776"/>
  <c r="P776"/>
  <c r="K776"/>
  <c r="B776"/>
  <c r="Q775"/>
  <c r="P775"/>
  <c r="K775"/>
  <c r="B775"/>
  <c r="Q774"/>
  <c r="P774"/>
  <c r="K774"/>
  <c r="B774"/>
  <c r="Q773"/>
  <c r="P773"/>
  <c r="K773"/>
  <c r="B773"/>
  <c r="Q772"/>
  <c r="P772"/>
  <c r="K772"/>
  <c r="B772"/>
  <c r="Q771"/>
  <c r="P771"/>
  <c r="K771"/>
  <c r="B771"/>
  <c r="Q770"/>
  <c r="P770"/>
  <c r="K770"/>
  <c r="B770"/>
  <c r="Q769"/>
  <c r="P769"/>
  <c r="K769"/>
  <c r="B769"/>
  <c r="Q768"/>
  <c r="P768"/>
  <c r="K768"/>
  <c r="B768"/>
  <c r="Q767"/>
  <c r="P767"/>
  <c r="K767"/>
  <c r="B767"/>
  <c r="Q766"/>
  <c r="P766"/>
  <c r="K766"/>
  <c r="B766"/>
  <c r="Q765"/>
  <c r="P765"/>
  <c r="K765"/>
  <c r="B765"/>
  <c r="Q764"/>
  <c r="P764"/>
  <c r="K764"/>
  <c r="B764"/>
  <c r="Q763"/>
  <c r="P763"/>
  <c r="K763"/>
  <c r="B763"/>
  <c r="Q762"/>
  <c r="P762"/>
  <c r="K762"/>
  <c r="B762"/>
  <c r="Q761"/>
  <c r="P761"/>
  <c r="K761"/>
  <c r="B761"/>
  <c r="Q760"/>
  <c r="P760"/>
  <c r="K760"/>
  <c r="B760"/>
  <c r="Q759"/>
  <c r="P759"/>
  <c r="K759"/>
  <c r="B759"/>
  <c r="Q758"/>
  <c r="P758"/>
  <c r="K758"/>
  <c r="B758"/>
  <c r="Q757"/>
  <c r="P757"/>
  <c r="K757"/>
  <c r="B757"/>
  <c r="Q756"/>
  <c r="P756"/>
  <c r="K756"/>
  <c r="B756"/>
  <c r="Q755"/>
  <c r="P755"/>
  <c r="K755"/>
  <c r="B755"/>
  <c r="Q754"/>
  <c r="P754"/>
  <c r="K754"/>
  <c r="B754"/>
  <c r="Q753"/>
  <c r="P753"/>
  <c r="K753"/>
  <c r="B753"/>
  <c r="Q752"/>
  <c r="P752"/>
  <c r="K752"/>
  <c r="B752"/>
  <c r="Q751"/>
  <c r="P751"/>
  <c r="K751"/>
  <c r="B751"/>
  <c r="Q750"/>
  <c r="P750"/>
  <c r="K750"/>
  <c r="B750"/>
  <c r="Q749"/>
  <c r="P749"/>
  <c r="K749"/>
  <c r="B749"/>
  <c r="Q748"/>
  <c r="P748"/>
  <c r="K748"/>
  <c r="B748"/>
  <c r="Q747"/>
  <c r="P747"/>
  <c r="K747"/>
  <c r="B747"/>
  <c r="Q746"/>
  <c r="P746"/>
  <c r="K746"/>
  <c r="B746"/>
  <c r="Q745"/>
  <c r="P745"/>
  <c r="K745"/>
  <c r="B745"/>
  <c r="Q744"/>
  <c r="P744"/>
  <c r="K744"/>
  <c r="B744"/>
  <c r="Q743"/>
  <c r="P743"/>
  <c r="K743"/>
  <c r="B743"/>
  <c r="Q742"/>
  <c r="P742"/>
  <c r="K742"/>
  <c r="B742"/>
  <c r="Q741"/>
  <c r="P741"/>
  <c r="K741"/>
  <c r="B741"/>
  <c r="Q740"/>
  <c r="P740"/>
  <c r="K740"/>
  <c r="B740"/>
  <c r="Q739"/>
  <c r="P739"/>
  <c r="K739"/>
  <c r="B739"/>
  <c r="Q738"/>
  <c r="P738"/>
  <c r="K738"/>
  <c r="B738"/>
  <c r="Q737"/>
  <c r="P737"/>
  <c r="K737"/>
  <c r="B737"/>
  <c r="Q736"/>
  <c r="P736"/>
  <c r="K736"/>
  <c r="B736"/>
  <c r="Q735"/>
  <c r="P735"/>
  <c r="K735"/>
  <c r="B735"/>
  <c r="Q734"/>
  <c r="P734"/>
  <c r="K734"/>
  <c r="B734"/>
  <c r="Q733"/>
  <c r="P733"/>
  <c r="K733"/>
  <c r="B733"/>
  <c r="Q732"/>
  <c r="P732"/>
  <c r="K732"/>
  <c r="B732"/>
  <c r="Q731"/>
  <c r="P731"/>
  <c r="K731"/>
  <c r="B731"/>
  <c r="Q730"/>
  <c r="P730"/>
  <c r="K730"/>
  <c r="B730"/>
  <c r="Q729"/>
  <c r="P729"/>
  <c r="K729"/>
  <c r="B729"/>
  <c r="Q728"/>
  <c r="P728"/>
  <c r="K728"/>
  <c r="B728"/>
  <c r="Q727"/>
  <c r="P727"/>
  <c r="K727"/>
  <c r="B727"/>
  <c r="Q726"/>
  <c r="P726"/>
  <c r="K726"/>
  <c r="B726"/>
  <c r="Q725"/>
  <c r="P725"/>
  <c r="K725"/>
  <c r="B725"/>
  <c r="Q724"/>
  <c r="P724"/>
  <c r="K724"/>
  <c r="B724"/>
  <c r="Q723"/>
  <c r="P723"/>
  <c r="K723"/>
  <c r="B723"/>
  <c r="Q722"/>
  <c r="P722"/>
  <c r="K722"/>
  <c r="B722"/>
  <c r="Q721"/>
  <c r="P721"/>
  <c r="K721"/>
  <c r="B721"/>
  <c r="Q720"/>
  <c r="P720"/>
  <c r="K720"/>
  <c r="B720"/>
  <c r="Q719"/>
  <c r="P719"/>
  <c r="K719"/>
  <c r="B719"/>
  <c r="Q718"/>
  <c r="P718"/>
  <c r="K718"/>
  <c r="B718"/>
  <c r="Q717"/>
  <c r="P717"/>
  <c r="K717"/>
  <c r="B717"/>
  <c r="Q716"/>
  <c r="P716"/>
  <c r="K716"/>
  <c r="B716"/>
  <c r="Q715"/>
  <c r="P715"/>
  <c r="K715"/>
  <c r="B715"/>
  <c r="Q714"/>
  <c r="P714"/>
  <c r="K714"/>
  <c r="B714"/>
  <c r="Q713"/>
  <c r="P713"/>
  <c r="K713"/>
  <c r="B713"/>
  <c r="Q712"/>
  <c r="P712"/>
  <c r="K712"/>
  <c r="B712"/>
  <c r="Q711"/>
  <c r="P711"/>
  <c r="K711"/>
  <c r="B711"/>
  <c r="Q710"/>
  <c r="P710"/>
  <c r="K710"/>
  <c r="B710"/>
  <c r="Q709"/>
  <c r="P709"/>
  <c r="K709"/>
  <c r="B709"/>
  <c r="Q708"/>
  <c r="P708"/>
  <c r="K708"/>
  <c r="B708"/>
  <c r="Q707"/>
  <c r="P707"/>
  <c r="K707"/>
  <c r="B707"/>
  <c r="Q706"/>
  <c r="P706"/>
  <c r="K706"/>
  <c r="B706"/>
  <c r="Q705"/>
  <c r="P705"/>
  <c r="K705"/>
  <c r="B705"/>
  <c r="Q704"/>
  <c r="P704"/>
  <c r="K704"/>
  <c r="B704"/>
  <c r="Q703"/>
  <c r="P703"/>
  <c r="K703"/>
  <c r="B703"/>
  <c r="Q702"/>
  <c r="P702"/>
  <c r="K702"/>
  <c r="B702"/>
  <c r="Q701"/>
  <c r="P701"/>
  <c r="K701"/>
  <c r="B701"/>
  <c r="Q700"/>
  <c r="P700"/>
  <c r="K700"/>
  <c r="B700"/>
  <c r="Q699"/>
  <c r="P699"/>
  <c r="K699"/>
  <c r="B699"/>
  <c r="Q698"/>
  <c r="P698"/>
  <c r="K698"/>
  <c r="B698"/>
  <c r="Q697"/>
  <c r="P697"/>
  <c r="K697"/>
  <c r="B697"/>
  <c r="Q696"/>
  <c r="P696"/>
  <c r="K696"/>
  <c r="B696"/>
  <c r="Q695"/>
  <c r="P695"/>
  <c r="K695"/>
  <c r="B695"/>
  <c r="Q694"/>
  <c r="P694"/>
  <c r="K694"/>
  <c r="B694"/>
  <c r="Q693"/>
  <c r="P693"/>
  <c r="K693"/>
  <c r="B693"/>
  <c r="Q692"/>
  <c r="P692"/>
  <c r="K692"/>
  <c r="B692"/>
  <c r="Q691"/>
  <c r="P691"/>
  <c r="K691"/>
  <c r="B691"/>
  <c r="Q690"/>
  <c r="P690"/>
  <c r="K690"/>
  <c r="B690"/>
  <c r="Q689"/>
  <c r="P689"/>
  <c r="K689"/>
  <c r="B689"/>
  <c r="Q688"/>
  <c r="P688"/>
  <c r="K688"/>
  <c r="B688"/>
  <c r="Q687"/>
  <c r="P687"/>
  <c r="K687"/>
  <c r="B687"/>
  <c r="Q686"/>
  <c r="P686"/>
  <c r="K686"/>
  <c r="B686"/>
  <c r="Q685"/>
  <c r="P685"/>
  <c r="K685"/>
  <c r="B685"/>
  <c r="Q684"/>
  <c r="P684"/>
  <c r="K684"/>
  <c r="B684"/>
  <c r="Q683"/>
  <c r="P683"/>
  <c r="K683"/>
  <c r="B683"/>
  <c r="Q682"/>
  <c r="P682"/>
  <c r="K682"/>
  <c r="B682"/>
  <c r="Q681"/>
  <c r="P681"/>
  <c r="K681"/>
  <c r="B681"/>
  <c r="Q680"/>
  <c r="P680"/>
  <c r="K680"/>
  <c r="B680"/>
  <c r="Q679"/>
  <c r="P679"/>
  <c r="K679"/>
  <c r="B679"/>
  <c r="Q678"/>
  <c r="P678"/>
  <c r="K678"/>
  <c r="B678"/>
  <c r="Q677"/>
  <c r="P677"/>
  <c r="K677"/>
  <c r="B677"/>
  <c r="Q676"/>
  <c r="P676"/>
  <c r="K676"/>
  <c r="B676"/>
  <c r="Q675"/>
  <c r="P675"/>
  <c r="K675"/>
  <c r="B675"/>
  <c r="Q674"/>
  <c r="P674"/>
  <c r="K674"/>
  <c r="B674"/>
  <c r="Q673"/>
  <c r="P673"/>
  <c r="K673"/>
  <c r="B673"/>
  <c r="Q672"/>
  <c r="P672"/>
  <c r="K672"/>
  <c r="B672"/>
  <c r="Q671"/>
  <c r="P671"/>
  <c r="K671"/>
  <c r="B671"/>
  <c r="Q670"/>
  <c r="P670"/>
  <c r="K670"/>
  <c r="B670"/>
  <c r="Q669"/>
  <c r="P669"/>
  <c r="K669"/>
  <c r="B669"/>
  <c r="Q668"/>
  <c r="P668"/>
  <c r="K668"/>
  <c r="B668"/>
  <c r="Q667"/>
  <c r="P667"/>
  <c r="K667"/>
  <c r="B667"/>
  <c r="Q666"/>
  <c r="P666"/>
  <c r="K666"/>
  <c r="B666"/>
  <c r="Q665"/>
  <c r="P665"/>
  <c r="K665"/>
  <c r="B665"/>
  <c r="Q664"/>
  <c r="P664"/>
  <c r="K664"/>
  <c r="B664"/>
  <c r="Q663"/>
  <c r="P663"/>
  <c r="K663"/>
  <c r="B663"/>
  <c r="Q662"/>
  <c r="P662"/>
  <c r="K662"/>
  <c r="B662"/>
  <c r="Q661"/>
  <c r="P661"/>
  <c r="K661"/>
  <c r="B661"/>
  <c r="Q660"/>
  <c r="P660"/>
  <c r="K660"/>
  <c r="B660"/>
  <c r="Q659"/>
  <c r="P659"/>
  <c r="K659"/>
  <c r="B659"/>
  <c r="Q658"/>
  <c r="P658"/>
  <c r="K658"/>
  <c r="B658"/>
  <c r="Q657"/>
  <c r="P657"/>
  <c r="K657"/>
  <c r="B657"/>
  <c r="Q656"/>
  <c r="P656"/>
  <c r="K656"/>
  <c r="B656"/>
  <c r="Q655"/>
  <c r="P655"/>
  <c r="K655"/>
  <c r="B655"/>
  <c r="Q654"/>
  <c r="P654"/>
  <c r="K654"/>
  <c r="B654"/>
  <c r="Q653"/>
  <c r="P653"/>
  <c r="K653"/>
  <c r="B653"/>
  <c r="Q652"/>
  <c r="P652"/>
  <c r="K652"/>
  <c r="B652"/>
  <c r="Q651"/>
  <c r="P651"/>
  <c r="K651"/>
  <c r="B651"/>
  <c r="Q650"/>
  <c r="P650"/>
  <c r="K650"/>
  <c r="B650"/>
  <c r="Q649"/>
  <c r="P649"/>
  <c r="K649"/>
  <c r="B649"/>
  <c r="Q648"/>
  <c r="P648"/>
  <c r="K648"/>
  <c r="B648"/>
  <c r="Q647"/>
  <c r="P647"/>
  <c r="K647"/>
  <c r="B647"/>
  <c r="Q646"/>
  <c r="P646"/>
  <c r="K646"/>
  <c r="B646"/>
  <c r="Q645"/>
  <c r="P645"/>
  <c r="K645"/>
  <c r="B645"/>
  <c r="Q644"/>
  <c r="P644"/>
  <c r="K644"/>
  <c r="B644"/>
  <c r="Q643"/>
  <c r="P643"/>
  <c r="K643"/>
  <c r="B643"/>
  <c r="Q642"/>
  <c r="P642"/>
  <c r="K642"/>
  <c r="B642"/>
  <c r="Q641"/>
  <c r="P641"/>
  <c r="K641"/>
  <c r="B641"/>
  <c r="Q640"/>
  <c r="P640"/>
  <c r="K640"/>
  <c r="B640"/>
  <c r="Q639"/>
  <c r="P639"/>
  <c r="K639"/>
  <c r="B639"/>
  <c r="Q638"/>
  <c r="P638"/>
  <c r="K638"/>
  <c r="B638"/>
  <c r="Q637"/>
  <c r="P637"/>
  <c r="K637"/>
  <c r="B637"/>
  <c r="Q636"/>
  <c r="P636"/>
  <c r="K636"/>
  <c r="B636"/>
  <c r="Q635"/>
  <c r="P635"/>
  <c r="K635"/>
  <c r="B635"/>
  <c r="Q634"/>
  <c r="P634"/>
  <c r="K634"/>
  <c r="B634"/>
  <c r="Q633"/>
  <c r="P633"/>
  <c r="K633"/>
  <c r="B633"/>
  <c r="Q632"/>
  <c r="P632"/>
  <c r="K632"/>
  <c r="B632"/>
  <c r="Q631"/>
  <c r="P631"/>
  <c r="K631"/>
  <c r="B631"/>
  <c r="Q630"/>
  <c r="P630"/>
  <c r="K630"/>
  <c r="B630"/>
  <c r="Q629"/>
  <c r="P629"/>
  <c r="K629"/>
  <c r="B629"/>
  <c r="Q628"/>
  <c r="P628"/>
  <c r="K628"/>
  <c r="B628"/>
  <c r="Q627"/>
  <c r="P627"/>
  <c r="K627"/>
  <c r="B627"/>
  <c r="Q626"/>
  <c r="P626"/>
  <c r="K626"/>
  <c r="B626"/>
  <c r="Q625"/>
  <c r="P625"/>
  <c r="K625"/>
  <c r="B625"/>
  <c r="Q624"/>
  <c r="P624"/>
  <c r="K624"/>
  <c r="B624"/>
  <c r="Q623"/>
  <c r="P623"/>
  <c r="K623"/>
  <c r="B623"/>
  <c r="Q622"/>
  <c r="P622"/>
  <c r="K622"/>
  <c r="B622"/>
  <c r="Q621"/>
  <c r="P621"/>
  <c r="K621"/>
  <c r="B621"/>
  <c r="Q620"/>
  <c r="P620"/>
  <c r="K620"/>
  <c r="B620"/>
  <c r="Q619"/>
  <c r="P619"/>
  <c r="K619"/>
  <c r="B619"/>
  <c r="Q618"/>
  <c r="P618"/>
  <c r="K618"/>
  <c r="B618"/>
  <c r="Q617"/>
  <c r="P617"/>
  <c r="K617"/>
  <c r="B617"/>
  <c r="Q616"/>
  <c r="P616"/>
  <c r="K616"/>
  <c r="B616"/>
  <c r="Q615"/>
  <c r="P615"/>
  <c r="K615"/>
  <c r="B615"/>
  <c r="Q614"/>
  <c r="P614"/>
  <c r="K614"/>
  <c r="B614"/>
  <c r="Q613"/>
  <c r="P613"/>
  <c r="K613"/>
  <c r="B613"/>
  <c r="Q612"/>
  <c r="P612"/>
  <c r="K612"/>
  <c r="B612"/>
  <c r="Q611"/>
  <c r="P611"/>
  <c r="K611"/>
  <c r="B611"/>
  <c r="Q610"/>
  <c r="P610"/>
  <c r="K610"/>
  <c r="B610"/>
  <c r="Q609"/>
  <c r="P609"/>
  <c r="K609"/>
  <c r="B609"/>
  <c r="Q608"/>
  <c r="P608"/>
  <c r="K608"/>
  <c r="B608"/>
  <c r="Q607"/>
  <c r="P607"/>
  <c r="K607"/>
  <c r="B607"/>
  <c r="Q606"/>
  <c r="P606"/>
  <c r="K606"/>
  <c r="B606"/>
  <c r="Q605"/>
  <c r="P605"/>
  <c r="K605"/>
  <c r="B605"/>
  <c r="Q604"/>
  <c r="P604"/>
  <c r="K604"/>
  <c r="B604"/>
  <c r="Q603"/>
  <c r="P603"/>
  <c r="K603"/>
  <c r="B603"/>
  <c r="Q602"/>
  <c r="P602"/>
  <c r="K602"/>
  <c r="B602"/>
  <c r="Q601"/>
  <c r="P601"/>
  <c r="K601"/>
  <c r="B601"/>
  <c r="Q600"/>
  <c r="P600"/>
  <c r="K600"/>
  <c r="B600"/>
  <c r="Q599"/>
  <c r="P599"/>
  <c r="K599"/>
  <c r="B599"/>
  <c r="Q598"/>
  <c r="P598"/>
  <c r="K598"/>
  <c r="B598"/>
  <c r="Q597"/>
  <c r="P597"/>
  <c r="K597"/>
  <c r="B597"/>
  <c r="Q596"/>
  <c r="P596"/>
  <c r="K596"/>
  <c r="B596"/>
  <c r="Q595"/>
  <c r="P595"/>
  <c r="K595"/>
  <c r="B595"/>
  <c r="Q594"/>
  <c r="P594"/>
  <c r="K594"/>
  <c r="B594"/>
  <c r="Q593"/>
  <c r="P593"/>
  <c r="K593"/>
  <c r="B593"/>
  <c r="Q592"/>
  <c r="P592"/>
  <c r="K592"/>
  <c r="B592"/>
  <c r="Q591"/>
  <c r="P591"/>
  <c r="K591"/>
  <c r="B591"/>
  <c r="Q590"/>
  <c r="P590"/>
  <c r="K590"/>
  <c r="B590"/>
  <c r="Q589"/>
  <c r="P589"/>
  <c r="K589"/>
  <c r="B589"/>
  <c r="Q588"/>
  <c r="P588"/>
  <c r="K588"/>
  <c r="B588"/>
  <c r="Q587"/>
  <c r="P587"/>
  <c r="K587"/>
  <c r="B587"/>
  <c r="Q586"/>
  <c r="P586"/>
  <c r="K586"/>
  <c r="B586"/>
  <c r="Q585"/>
  <c r="P585"/>
  <c r="K585"/>
  <c r="B585"/>
  <c r="Q584"/>
  <c r="P584"/>
  <c r="K584"/>
  <c r="B584"/>
  <c r="Q583"/>
  <c r="P583"/>
  <c r="K583"/>
  <c r="B583"/>
  <c r="Q582"/>
  <c r="P582"/>
  <c r="K582"/>
  <c r="B582"/>
  <c r="Q581"/>
  <c r="P581"/>
  <c r="K581"/>
  <c r="B581"/>
  <c r="Q580"/>
  <c r="P580"/>
  <c r="K580"/>
  <c r="B580"/>
  <c r="Q579"/>
  <c r="P579"/>
  <c r="K579"/>
  <c r="B579"/>
  <c r="Q578"/>
  <c r="P578"/>
  <c r="K578"/>
  <c r="B578"/>
  <c r="Q577"/>
  <c r="P577"/>
  <c r="K577"/>
  <c r="B577"/>
  <c r="Q576"/>
  <c r="P576"/>
  <c r="K576"/>
  <c r="B576"/>
  <c r="Q575"/>
  <c r="P575"/>
  <c r="K575"/>
  <c r="B575"/>
  <c r="Q574"/>
  <c r="P574"/>
  <c r="K574"/>
  <c r="B574"/>
  <c r="Q573"/>
  <c r="P573"/>
  <c r="K573"/>
  <c r="B573"/>
  <c r="Q572"/>
  <c r="P572"/>
  <c r="K572"/>
  <c r="B572"/>
  <c r="Q571"/>
  <c r="P571"/>
  <c r="K571"/>
  <c r="B571"/>
  <c r="Q570"/>
  <c r="P570"/>
  <c r="K570"/>
  <c r="B570"/>
  <c r="Q569"/>
  <c r="P569"/>
  <c r="K569"/>
  <c r="B569"/>
  <c r="Q568"/>
  <c r="P568"/>
  <c r="K568"/>
  <c r="B568"/>
  <c r="Q567"/>
  <c r="P567"/>
  <c r="K567"/>
  <c r="B567"/>
  <c r="Q566"/>
  <c r="P566"/>
  <c r="K566"/>
  <c r="B566"/>
  <c r="Q565"/>
  <c r="P565"/>
  <c r="K565"/>
  <c r="B565"/>
  <c r="Q564"/>
  <c r="P564"/>
  <c r="K564"/>
  <c r="B564"/>
  <c r="Q563"/>
  <c r="P563"/>
  <c r="K563"/>
  <c r="B563"/>
  <c r="Q562"/>
  <c r="P562"/>
  <c r="K562"/>
  <c r="B562"/>
  <c r="Q561"/>
  <c r="P561"/>
  <c r="K561"/>
  <c r="B561"/>
  <c r="Q560"/>
  <c r="P560"/>
  <c r="K560"/>
  <c r="B560"/>
  <c r="Q559"/>
  <c r="P559"/>
  <c r="K559"/>
  <c r="B559"/>
  <c r="Q558"/>
  <c r="P558"/>
  <c r="K558"/>
  <c r="B558"/>
  <c r="Q557"/>
  <c r="P557"/>
  <c r="K557"/>
  <c r="B557"/>
  <c r="Q556"/>
  <c r="P556"/>
  <c r="K556"/>
  <c r="B556"/>
  <c r="Q555"/>
  <c r="P555"/>
  <c r="K555"/>
  <c r="B555"/>
  <c r="Q554"/>
  <c r="P554"/>
  <c r="K554"/>
  <c r="B554"/>
  <c r="Q553"/>
  <c r="P553"/>
  <c r="K553"/>
  <c r="B553"/>
  <c r="Q552"/>
  <c r="P552"/>
  <c r="K552"/>
  <c r="B552"/>
  <c r="Q551"/>
  <c r="P551"/>
  <c r="K551"/>
  <c r="B551"/>
  <c r="Q550"/>
  <c r="P550"/>
  <c r="K550"/>
  <c r="B550"/>
  <c r="Q549"/>
  <c r="P549"/>
  <c r="K549"/>
  <c r="B549"/>
  <c r="Q548"/>
  <c r="P548"/>
  <c r="K548"/>
  <c r="B548"/>
  <c r="Q547"/>
  <c r="P547"/>
  <c r="K547"/>
  <c r="B547"/>
  <c r="Q546"/>
  <c r="P546"/>
  <c r="K546"/>
  <c r="B546"/>
  <c r="Q545"/>
  <c r="P545"/>
  <c r="K545"/>
  <c r="B545"/>
  <c r="Q544"/>
  <c r="P544"/>
  <c r="K544"/>
  <c r="B544"/>
  <c r="Q543"/>
  <c r="P543"/>
  <c r="K543"/>
  <c r="B543"/>
  <c r="Q542"/>
  <c r="P542"/>
  <c r="K542"/>
  <c r="B542"/>
  <c r="Q541"/>
  <c r="P541"/>
  <c r="K541"/>
  <c r="B541"/>
  <c r="Q540"/>
  <c r="P540"/>
  <c r="K540"/>
  <c r="B540"/>
  <c r="Q539"/>
  <c r="P539"/>
  <c r="K539"/>
  <c r="B539"/>
  <c r="Q538"/>
  <c r="P538"/>
  <c r="K538"/>
  <c r="B538"/>
  <c r="Q537"/>
  <c r="P537"/>
  <c r="K537"/>
  <c r="B537"/>
  <c r="Q536"/>
  <c r="P536"/>
  <c r="K536"/>
  <c r="B536"/>
  <c r="Q535"/>
  <c r="P535"/>
  <c r="K535"/>
  <c r="B535"/>
  <c r="Q534"/>
  <c r="P534"/>
  <c r="K534"/>
  <c r="B534"/>
  <c r="Q533"/>
  <c r="P533"/>
  <c r="K533"/>
  <c r="B533"/>
  <c r="Q532"/>
  <c r="P532"/>
  <c r="K532"/>
  <c r="B532"/>
  <c r="Q531"/>
  <c r="P531"/>
  <c r="K531"/>
  <c r="B531"/>
  <c r="Q530"/>
  <c r="P530"/>
  <c r="K530"/>
  <c r="B530"/>
  <c r="Q529"/>
  <c r="P529"/>
  <c r="K529"/>
  <c r="B529"/>
  <c r="Q528"/>
  <c r="P528"/>
  <c r="K528"/>
  <c r="B528"/>
  <c r="Q527"/>
  <c r="P527"/>
  <c r="K527"/>
  <c r="B527"/>
  <c r="Q526"/>
  <c r="P526"/>
  <c r="K526"/>
  <c r="B526"/>
  <c r="Q525"/>
  <c r="P525"/>
  <c r="K525"/>
  <c r="B525"/>
  <c r="Q524"/>
  <c r="P524"/>
  <c r="K524"/>
  <c r="B524"/>
  <c r="Q523"/>
  <c r="P523"/>
  <c r="K523"/>
  <c r="B523"/>
  <c r="Q522"/>
  <c r="P522"/>
  <c r="K522"/>
  <c r="B522"/>
  <c r="Q521"/>
  <c r="P521"/>
  <c r="K521"/>
  <c r="B521"/>
  <c r="Q520"/>
  <c r="P520"/>
  <c r="K520"/>
  <c r="B520"/>
  <c r="Q519"/>
  <c r="P519"/>
  <c r="K519"/>
  <c r="B519"/>
  <c r="Q518"/>
  <c r="P518"/>
  <c r="K518"/>
  <c r="B518"/>
  <c r="Q517"/>
  <c r="P517"/>
  <c r="K517"/>
  <c r="B517"/>
  <c r="Q516"/>
  <c r="P516"/>
  <c r="K516"/>
  <c r="B516"/>
  <c r="Q515"/>
  <c r="P515"/>
  <c r="K515"/>
  <c r="B515"/>
  <c r="Q514"/>
  <c r="P514"/>
  <c r="K514"/>
  <c r="B514"/>
  <c r="Q513"/>
  <c r="P513"/>
  <c r="K513"/>
  <c r="B513"/>
  <c r="Q512"/>
  <c r="P512"/>
  <c r="K512"/>
  <c r="B512"/>
  <c r="Q511"/>
  <c r="P511"/>
  <c r="K511"/>
  <c r="B511"/>
  <c r="Q510"/>
  <c r="P510"/>
  <c r="K510"/>
  <c r="B510"/>
  <c r="Q509"/>
  <c r="P509"/>
  <c r="K509"/>
  <c r="B509"/>
  <c r="Q508"/>
  <c r="P508"/>
  <c r="K508"/>
  <c r="B508"/>
  <c r="Q507"/>
  <c r="P507"/>
  <c r="K507"/>
  <c r="B507"/>
  <c r="Q506"/>
  <c r="P506"/>
  <c r="K506"/>
  <c r="B506"/>
  <c r="Q505"/>
  <c r="P505"/>
  <c r="K505"/>
  <c r="B505"/>
  <c r="Q504"/>
  <c r="P504"/>
  <c r="K504"/>
  <c r="B504"/>
  <c r="Q503"/>
  <c r="P503"/>
  <c r="K503"/>
  <c r="B503"/>
  <c r="Q502"/>
  <c r="P502"/>
  <c r="K502"/>
  <c r="B502"/>
  <c r="Q501"/>
  <c r="P501"/>
  <c r="K501"/>
  <c r="B501"/>
  <c r="Q500"/>
  <c r="P500"/>
  <c r="K500"/>
  <c r="B500"/>
  <c r="Q499"/>
  <c r="P499"/>
  <c r="K499"/>
  <c r="B499"/>
  <c r="Q498"/>
  <c r="P498"/>
  <c r="K498"/>
  <c r="B498"/>
  <c r="Q497"/>
  <c r="P497"/>
  <c r="K497"/>
  <c r="B497"/>
  <c r="Q496"/>
  <c r="P496"/>
  <c r="K496"/>
  <c r="B496"/>
  <c r="Q495"/>
  <c r="P495"/>
  <c r="K495"/>
  <c r="B495"/>
  <c r="Q494"/>
  <c r="P494"/>
  <c r="K494"/>
  <c r="B494"/>
  <c r="Q493"/>
  <c r="P493"/>
  <c r="K493"/>
  <c r="B493"/>
  <c r="Q492"/>
  <c r="P492"/>
  <c r="K492"/>
  <c r="B492"/>
  <c r="Q491"/>
  <c r="P491"/>
  <c r="K491"/>
  <c r="B491"/>
  <c r="Q490"/>
  <c r="P490"/>
  <c r="K490"/>
  <c r="B490"/>
  <c r="Q489"/>
  <c r="P489"/>
  <c r="K489"/>
  <c r="B489"/>
  <c r="Q488"/>
  <c r="P488"/>
  <c r="K488"/>
  <c r="B488"/>
  <c r="Q487"/>
  <c r="P487"/>
  <c r="K487"/>
  <c r="B487"/>
  <c r="Q486"/>
  <c r="P486"/>
  <c r="K486"/>
  <c r="B486"/>
  <c r="Q485"/>
  <c r="P485"/>
  <c r="K485"/>
  <c r="B485"/>
  <c r="Q484"/>
  <c r="P484"/>
  <c r="K484"/>
  <c r="B484"/>
  <c r="Q483"/>
  <c r="P483"/>
  <c r="K483"/>
  <c r="B483"/>
  <c r="Q482"/>
  <c r="P482"/>
  <c r="K482"/>
  <c r="B482"/>
  <c r="Q481"/>
  <c r="P481"/>
  <c r="K481"/>
  <c r="B481"/>
  <c r="Q480"/>
  <c r="P480"/>
  <c r="K480"/>
  <c r="B480"/>
  <c r="Q479"/>
  <c r="P479"/>
  <c r="K479"/>
  <c r="B479"/>
  <c r="Q478"/>
  <c r="P478"/>
  <c r="K478"/>
  <c r="B478"/>
  <c r="Q477"/>
  <c r="P477"/>
  <c r="K477"/>
  <c r="B477"/>
  <c r="Q476"/>
  <c r="P476"/>
  <c r="K476"/>
  <c r="B476"/>
  <c r="Q475"/>
  <c r="P475"/>
  <c r="K475"/>
  <c r="B475"/>
  <c r="Q474"/>
  <c r="P474"/>
  <c r="K474"/>
  <c r="B474"/>
  <c r="Q473"/>
  <c r="P473"/>
  <c r="K473"/>
  <c r="B473"/>
  <c r="Q472"/>
  <c r="P472"/>
  <c r="K472"/>
  <c r="B472"/>
  <c r="Q471"/>
  <c r="P471"/>
  <c r="K471"/>
  <c r="B471"/>
  <c r="Q470"/>
  <c r="P470"/>
  <c r="K470"/>
  <c r="B470"/>
  <c r="Q469"/>
  <c r="P469"/>
  <c r="K469"/>
  <c r="B469"/>
  <c r="Q468"/>
  <c r="P468"/>
  <c r="K468"/>
  <c r="B468"/>
  <c r="Q467"/>
  <c r="P467"/>
  <c r="K467"/>
  <c r="B467"/>
  <c r="Q466"/>
  <c r="P466"/>
  <c r="K466"/>
  <c r="B466"/>
  <c r="Q465"/>
  <c r="P465"/>
  <c r="K465"/>
  <c r="B465"/>
  <c r="Q464"/>
  <c r="P464"/>
  <c r="K464"/>
  <c r="B464"/>
  <c r="Q463"/>
  <c r="P463"/>
  <c r="K463"/>
  <c r="B463"/>
  <c r="Q462"/>
  <c r="P462"/>
  <c r="K462"/>
  <c r="B462"/>
  <c r="Q461"/>
  <c r="P461"/>
  <c r="K461"/>
  <c r="B461"/>
  <c r="Q460"/>
  <c r="P460"/>
  <c r="K460"/>
  <c r="B460"/>
  <c r="Q459"/>
  <c r="P459"/>
  <c r="K459"/>
  <c r="B459"/>
  <c r="Q458"/>
  <c r="P458"/>
  <c r="K458"/>
  <c r="B458"/>
  <c r="Q457"/>
  <c r="P457"/>
  <c r="K457"/>
  <c r="B457"/>
  <c r="Q456"/>
  <c r="P456"/>
  <c r="K456"/>
  <c r="B456"/>
  <c r="Q455"/>
  <c r="P455"/>
  <c r="K455"/>
  <c r="B455"/>
  <c r="Q454"/>
  <c r="P454"/>
  <c r="K454"/>
  <c r="B454"/>
  <c r="Q453"/>
  <c r="P453"/>
  <c r="K453"/>
  <c r="B453"/>
  <c r="Q452"/>
  <c r="P452"/>
  <c r="K452"/>
  <c r="B452"/>
  <c r="Q451"/>
  <c r="P451"/>
  <c r="K451"/>
  <c r="B451"/>
  <c r="Q450"/>
  <c r="P450"/>
  <c r="K450"/>
  <c r="B450"/>
  <c r="Q449"/>
  <c r="P449"/>
  <c r="K449"/>
  <c r="B449"/>
  <c r="Q448"/>
  <c r="P448"/>
  <c r="K448"/>
  <c r="B448"/>
  <c r="Q447"/>
  <c r="P447"/>
  <c r="K447"/>
  <c r="B447"/>
  <c r="Q446"/>
  <c r="P446"/>
  <c r="K446"/>
  <c r="B446"/>
  <c r="Q445"/>
  <c r="P445"/>
  <c r="K445"/>
  <c r="B445"/>
  <c r="Q444"/>
  <c r="P444"/>
  <c r="K444"/>
  <c r="B444"/>
  <c r="Q443"/>
  <c r="P443"/>
  <c r="K443"/>
  <c r="B443"/>
  <c r="Q442"/>
  <c r="P442"/>
  <c r="K442"/>
  <c r="B442"/>
  <c r="Q441"/>
  <c r="P441"/>
  <c r="K441"/>
  <c r="B441"/>
  <c r="Q440"/>
  <c r="P440"/>
  <c r="K440"/>
  <c r="B440"/>
  <c r="Q439"/>
  <c r="P439"/>
  <c r="K439"/>
  <c r="B439"/>
  <c r="Q438"/>
  <c r="P438"/>
  <c r="K438"/>
  <c r="B438"/>
  <c r="Q437"/>
  <c r="P437"/>
  <c r="K437"/>
  <c r="B437"/>
  <c r="Q436"/>
  <c r="P436"/>
  <c r="K436"/>
  <c r="B436"/>
  <c r="Q435"/>
  <c r="P435"/>
  <c r="K435"/>
  <c r="B435"/>
  <c r="Q434"/>
  <c r="P434"/>
  <c r="K434"/>
  <c r="B434"/>
  <c r="Q433"/>
  <c r="P433"/>
  <c r="K433"/>
  <c r="B433"/>
  <c r="Q432"/>
  <c r="P432"/>
  <c r="K432"/>
  <c r="B432"/>
  <c r="Q431"/>
  <c r="P431"/>
  <c r="K431"/>
  <c r="B431"/>
  <c r="Q430"/>
  <c r="P430"/>
  <c r="K430"/>
  <c r="B430"/>
  <c r="Q429"/>
  <c r="P429"/>
  <c r="K429"/>
  <c r="B429"/>
  <c r="Q428"/>
  <c r="P428"/>
  <c r="K428"/>
  <c r="B428"/>
  <c r="Q427"/>
  <c r="P427"/>
  <c r="K427"/>
  <c r="B427"/>
  <c r="Q426"/>
  <c r="P426"/>
  <c r="K426"/>
  <c r="B426"/>
  <c r="Q425"/>
  <c r="P425"/>
  <c r="K425"/>
  <c r="B425"/>
  <c r="Q424"/>
  <c r="P424"/>
  <c r="K424"/>
  <c r="B424"/>
  <c r="Q423"/>
  <c r="P423"/>
  <c r="K423"/>
  <c r="B423"/>
  <c r="Q422"/>
  <c r="P422"/>
  <c r="K422"/>
  <c r="B422"/>
  <c r="Q421"/>
  <c r="P421"/>
  <c r="K421"/>
  <c r="B421"/>
  <c r="Q420"/>
  <c r="P420"/>
  <c r="K420"/>
  <c r="B420"/>
  <c r="Q419"/>
  <c r="P419"/>
  <c r="K419"/>
  <c r="B419"/>
  <c r="Q418"/>
  <c r="P418"/>
  <c r="K418"/>
  <c r="B418"/>
  <c r="Q417"/>
  <c r="P417"/>
  <c r="K417"/>
  <c r="B417"/>
  <c r="Q416"/>
  <c r="P416"/>
  <c r="K416"/>
  <c r="B416"/>
  <c r="Q415"/>
  <c r="P415"/>
  <c r="K415"/>
  <c r="B415"/>
  <c r="Q414"/>
  <c r="P414"/>
  <c r="K414"/>
  <c r="B414"/>
  <c r="Q413"/>
  <c r="P413"/>
  <c r="K413"/>
  <c r="B413"/>
  <c r="Q412"/>
  <c r="P412"/>
  <c r="K412"/>
  <c r="B412"/>
  <c r="Q411"/>
  <c r="P411"/>
  <c r="K411"/>
  <c r="B411"/>
  <c r="Q410"/>
  <c r="P410"/>
  <c r="K410"/>
  <c r="B410"/>
  <c r="Q409"/>
  <c r="P409"/>
  <c r="K409"/>
  <c r="B409"/>
  <c r="Q408"/>
  <c r="P408"/>
  <c r="K408"/>
  <c r="B408"/>
  <c r="Q407"/>
  <c r="P407"/>
  <c r="K407"/>
  <c r="B407"/>
  <c r="Q406"/>
  <c r="P406"/>
  <c r="K406"/>
  <c r="B406"/>
  <c r="Q405"/>
  <c r="P405"/>
  <c r="B405"/>
  <c r="Q404"/>
  <c r="P404"/>
  <c r="K404"/>
  <c r="B404"/>
  <c r="Q403"/>
  <c r="P403"/>
  <c r="K403"/>
  <c r="B403"/>
  <c r="Q402"/>
  <c r="P402"/>
  <c r="K402"/>
  <c r="B402"/>
  <c r="Q401"/>
  <c r="P401"/>
  <c r="K401"/>
  <c r="B401"/>
  <c r="Q400"/>
  <c r="P400"/>
  <c r="B400"/>
  <c r="Q399"/>
  <c r="P399"/>
  <c r="K399"/>
  <c r="B399"/>
  <c r="Q398"/>
  <c r="P398"/>
  <c r="K398"/>
  <c r="B398"/>
  <c r="Q397"/>
  <c r="P397"/>
  <c r="K397"/>
  <c r="B397"/>
  <c r="Q396"/>
  <c r="P396"/>
  <c r="K396"/>
  <c r="B396"/>
  <c r="Q395"/>
  <c r="P395"/>
  <c r="K395"/>
  <c r="B395"/>
  <c r="Q394"/>
  <c r="P394"/>
  <c r="K394"/>
  <c r="B394"/>
  <c r="Q393"/>
  <c r="P393"/>
  <c r="K393"/>
  <c r="B393"/>
  <c r="Q392"/>
  <c r="P392"/>
  <c r="K392"/>
  <c r="B392"/>
  <c r="Q391"/>
  <c r="P391"/>
  <c r="K391"/>
  <c r="B391"/>
  <c r="Q390"/>
  <c r="P390"/>
  <c r="K390"/>
  <c r="B390"/>
  <c r="Q389"/>
  <c r="P389"/>
  <c r="K389"/>
  <c r="B389"/>
  <c r="Q388"/>
  <c r="P388"/>
  <c r="K388"/>
  <c r="B388"/>
  <c r="Q387"/>
  <c r="P387"/>
  <c r="K387"/>
  <c r="B387"/>
  <c r="Q386"/>
  <c r="P386"/>
  <c r="K386"/>
  <c r="B386"/>
  <c r="Q385"/>
  <c r="P385"/>
  <c r="K385"/>
  <c r="B385"/>
  <c r="Q384"/>
  <c r="P384"/>
  <c r="K384"/>
  <c r="B384"/>
  <c r="Q383"/>
  <c r="P383"/>
  <c r="K383"/>
  <c r="B383"/>
  <c r="Q382"/>
  <c r="P382"/>
  <c r="K382"/>
  <c r="B382"/>
  <c r="Q381"/>
  <c r="P381"/>
  <c r="K381"/>
  <c r="B381"/>
  <c r="Q380"/>
  <c r="P380"/>
  <c r="K380"/>
  <c r="B380"/>
  <c r="Q379"/>
  <c r="P379"/>
  <c r="K379"/>
  <c r="B379"/>
  <c r="Q378"/>
  <c r="P378"/>
  <c r="K378"/>
  <c r="B378"/>
  <c r="Q377"/>
  <c r="P377"/>
  <c r="K377"/>
  <c r="B377"/>
  <c r="Q376"/>
  <c r="P376"/>
  <c r="K376"/>
  <c r="B376"/>
  <c r="Q375"/>
  <c r="P375"/>
  <c r="K375"/>
  <c r="B375"/>
  <c r="Q374"/>
  <c r="P374"/>
  <c r="K374"/>
  <c r="B374"/>
  <c r="Q373"/>
  <c r="P373"/>
  <c r="K373"/>
  <c r="B373"/>
  <c r="Q372"/>
  <c r="P372"/>
  <c r="K372"/>
  <c r="B372"/>
  <c r="Q371"/>
  <c r="P371"/>
  <c r="K371"/>
  <c r="B371"/>
  <c r="Q370"/>
  <c r="P370"/>
  <c r="K370"/>
  <c r="B370"/>
  <c r="Q369"/>
  <c r="P369"/>
  <c r="K369"/>
  <c r="B369"/>
  <c r="Q368"/>
  <c r="P368"/>
  <c r="K368"/>
  <c r="B368"/>
  <c r="Q367"/>
  <c r="P367"/>
  <c r="K367"/>
  <c r="B367"/>
  <c r="Q366"/>
  <c r="P366"/>
  <c r="K366"/>
  <c r="B366"/>
  <c r="Q365"/>
  <c r="P365"/>
  <c r="K365"/>
  <c r="B365"/>
  <c r="Q364"/>
  <c r="P364"/>
  <c r="K364"/>
  <c r="B364"/>
  <c r="Q363"/>
  <c r="P363"/>
  <c r="K363"/>
  <c r="B363"/>
  <c r="Q362"/>
  <c r="P362"/>
  <c r="K362"/>
  <c r="B362"/>
  <c r="Q361"/>
  <c r="P361"/>
  <c r="K361"/>
  <c r="B361"/>
  <c r="Q360"/>
  <c r="P360"/>
  <c r="K360"/>
  <c r="B360"/>
  <c r="Q359"/>
  <c r="P359"/>
  <c r="K359"/>
  <c r="B359"/>
  <c r="Q358"/>
  <c r="P358"/>
  <c r="K358"/>
  <c r="B358"/>
  <c r="Q357"/>
  <c r="P357"/>
  <c r="K357"/>
  <c r="B357"/>
  <c r="Q356"/>
  <c r="P356"/>
  <c r="K356"/>
  <c r="B356"/>
  <c r="Q355"/>
  <c r="P355"/>
  <c r="K355"/>
  <c r="B355"/>
  <c r="Q354"/>
  <c r="P354"/>
  <c r="K354"/>
  <c r="B354"/>
  <c r="Q353"/>
  <c r="P353"/>
  <c r="K353"/>
  <c r="B353"/>
  <c r="Q352"/>
  <c r="P352"/>
  <c r="K352"/>
  <c r="B352"/>
  <c r="Q351"/>
  <c r="P351"/>
  <c r="K351"/>
  <c r="B351"/>
  <c r="Q350"/>
  <c r="P350"/>
  <c r="K350"/>
  <c r="B350"/>
  <c r="Q349"/>
  <c r="P349"/>
  <c r="K349"/>
  <c r="B349"/>
  <c r="Q348"/>
  <c r="P348"/>
  <c r="K348"/>
  <c r="B348"/>
  <c r="Q347"/>
  <c r="P347"/>
  <c r="K347"/>
  <c r="B347"/>
  <c r="Q346"/>
  <c r="P346"/>
  <c r="K346"/>
  <c r="B346"/>
  <c r="Q345"/>
  <c r="P345"/>
  <c r="K345"/>
  <c r="B345"/>
  <c r="Q344"/>
  <c r="P344"/>
  <c r="K344"/>
  <c r="B344"/>
  <c r="Q343"/>
  <c r="P343"/>
  <c r="K343"/>
  <c r="B343"/>
  <c r="Q342"/>
  <c r="P342"/>
  <c r="K342"/>
  <c r="B342"/>
  <c r="Q341"/>
  <c r="P341"/>
  <c r="K341"/>
  <c r="B341"/>
  <c r="Q340"/>
  <c r="P340"/>
  <c r="K340"/>
  <c r="B340"/>
  <c r="Q339"/>
  <c r="P339"/>
  <c r="K339"/>
  <c r="B339"/>
  <c r="Q338"/>
  <c r="P338"/>
  <c r="K338"/>
  <c r="B338"/>
  <c r="Q337"/>
  <c r="P337"/>
  <c r="K337"/>
  <c r="B337"/>
  <c r="Q336"/>
  <c r="P336"/>
  <c r="K336"/>
  <c r="B336"/>
  <c r="Q335"/>
  <c r="P335"/>
  <c r="K335"/>
  <c r="B335"/>
  <c r="Q334"/>
  <c r="P334"/>
  <c r="K334"/>
  <c r="B334"/>
  <c r="Q333"/>
  <c r="P333"/>
  <c r="K333"/>
  <c r="B333"/>
  <c r="Q332"/>
  <c r="P332"/>
  <c r="K332"/>
  <c r="B332"/>
  <c r="Q331"/>
  <c r="P331"/>
  <c r="K331"/>
  <c r="B331"/>
  <c r="Q330"/>
  <c r="P330"/>
  <c r="K330"/>
  <c r="B330"/>
  <c r="Q329"/>
  <c r="P329"/>
  <c r="K329"/>
  <c r="B329"/>
  <c r="Q328"/>
  <c r="P328"/>
  <c r="K328"/>
  <c r="B328"/>
  <c r="Q327"/>
  <c r="P327"/>
  <c r="K327"/>
  <c r="B327"/>
  <c r="Q326"/>
  <c r="P326"/>
  <c r="K326"/>
  <c r="B326"/>
  <c r="Q325"/>
  <c r="P325"/>
  <c r="K325"/>
  <c r="B325"/>
  <c r="Q324"/>
  <c r="P324"/>
  <c r="K324"/>
  <c r="B324"/>
  <c r="Q323"/>
  <c r="P323"/>
  <c r="K323"/>
  <c r="B323"/>
  <c r="Q322"/>
  <c r="P322"/>
  <c r="K322"/>
  <c r="B322"/>
  <c r="Q321"/>
  <c r="P321"/>
  <c r="K321"/>
  <c r="B321"/>
  <c r="Q320"/>
  <c r="P320"/>
  <c r="K320"/>
  <c r="B320"/>
  <c r="Q319"/>
  <c r="P319"/>
  <c r="K319"/>
  <c r="B319"/>
  <c r="Q318"/>
  <c r="P318"/>
  <c r="K318"/>
  <c r="B318"/>
  <c r="Q317"/>
  <c r="P317"/>
  <c r="K317"/>
  <c r="B317"/>
  <c r="Q316"/>
  <c r="P316"/>
  <c r="K316"/>
  <c r="B316"/>
  <c r="Q315"/>
  <c r="P315"/>
  <c r="K315"/>
  <c r="B315"/>
  <c r="Q314"/>
  <c r="P314"/>
  <c r="K314"/>
  <c r="B314"/>
  <c r="Q313"/>
  <c r="P313"/>
  <c r="K313"/>
  <c r="B313"/>
  <c r="Q312"/>
  <c r="P312"/>
  <c r="K312"/>
  <c r="B312"/>
  <c r="Q311"/>
  <c r="P311"/>
  <c r="K311"/>
  <c r="B311"/>
  <c r="Q310"/>
  <c r="P310"/>
  <c r="K310"/>
  <c r="B310"/>
  <c r="Q309"/>
  <c r="P309"/>
  <c r="K309"/>
  <c r="B309"/>
  <c r="Q308"/>
  <c r="P308"/>
  <c r="K308"/>
  <c r="B308"/>
  <c r="Q307"/>
  <c r="P307"/>
  <c r="K307"/>
  <c r="B307"/>
  <c r="Q306"/>
  <c r="P306"/>
  <c r="K306"/>
  <c r="B306"/>
  <c r="Q305"/>
  <c r="P305"/>
  <c r="K305"/>
  <c r="B305"/>
  <c r="Q304"/>
  <c r="P304"/>
  <c r="K304"/>
  <c r="B304"/>
  <c r="Q303"/>
  <c r="P303"/>
  <c r="K303"/>
  <c r="B303"/>
  <c r="Q302"/>
  <c r="P302"/>
  <c r="K302"/>
  <c r="B302"/>
  <c r="Q301"/>
  <c r="P301"/>
  <c r="K301"/>
  <c r="B301"/>
  <c r="Q300"/>
  <c r="P300"/>
  <c r="K300"/>
  <c r="B300"/>
  <c r="Q299"/>
  <c r="P299"/>
  <c r="K299"/>
  <c r="B299"/>
  <c r="Q298"/>
  <c r="P298"/>
  <c r="K298"/>
  <c r="B298"/>
  <c r="Q297"/>
  <c r="P297"/>
  <c r="K297"/>
  <c r="B297"/>
  <c r="Q296"/>
  <c r="P296"/>
  <c r="K296"/>
  <c r="B296"/>
  <c r="Q295"/>
  <c r="P295"/>
  <c r="K295"/>
  <c r="B295"/>
  <c r="Q294"/>
  <c r="P294"/>
  <c r="K294"/>
  <c r="B294"/>
  <c r="Q293"/>
  <c r="P293"/>
  <c r="K293"/>
  <c r="B293"/>
  <c r="Q292"/>
  <c r="P292"/>
  <c r="K292"/>
  <c r="B292"/>
  <c r="Q291"/>
  <c r="P291"/>
  <c r="K291"/>
  <c r="B291"/>
  <c r="Q290"/>
  <c r="P290"/>
  <c r="K290"/>
  <c r="B290"/>
  <c r="Q289"/>
  <c r="P289"/>
  <c r="K289"/>
  <c r="B289"/>
  <c r="Q288"/>
  <c r="P288"/>
  <c r="K288"/>
  <c r="B288"/>
  <c r="Q287"/>
  <c r="P287"/>
  <c r="K287"/>
  <c r="B287"/>
  <c r="Q286"/>
  <c r="P286"/>
  <c r="K286"/>
  <c r="B286"/>
  <c r="Q285"/>
  <c r="P285"/>
  <c r="K285"/>
  <c r="B285"/>
  <c r="Q284"/>
  <c r="P284"/>
  <c r="K284"/>
  <c r="B284"/>
  <c r="Q283"/>
  <c r="P283"/>
  <c r="K283"/>
  <c r="B283"/>
  <c r="Q282"/>
  <c r="P282"/>
  <c r="K282"/>
  <c r="B282"/>
  <c r="Q281"/>
  <c r="P281"/>
  <c r="K281"/>
  <c r="B281"/>
  <c r="Q280"/>
  <c r="P280"/>
  <c r="K280"/>
  <c r="B280"/>
  <c r="Q279"/>
  <c r="P279"/>
  <c r="K279"/>
  <c r="B279"/>
  <c r="Q278"/>
  <c r="P278"/>
  <c r="K278"/>
  <c r="B278"/>
  <c r="Q277"/>
  <c r="P277"/>
  <c r="K277"/>
  <c r="B277"/>
  <c r="Q276"/>
  <c r="P276"/>
  <c r="K276"/>
  <c r="B276"/>
  <c r="Q275"/>
  <c r="P275"/>
  <c r="K275"/>
  <c r="B275"/>
  <c r="Q274"/>
  <c r="P274"/>
  <c r="K274"/>
  <c r="B274"/>
  <c r="Q273"/>
  <c r="P273"/>
  <c r="K273"/>
  <c r="B273"/>
  <c r="Q272"/>
  <c r="P272"/>
  <c r="K272"/>
  <c r="B272"/>
  <c r="Q271"/>
  <c r="P271"/>
  <c r="K271"/>
  <c r="B271"/>
  <c r="Q270"/>
  <c r="P270"/>
  <c r="K270"/>
  <c r="B270"/>
  <c r="Q269"/>
  <c r="P269"/>
  <c r="K269"/>
  <c r="B269"/>
  <c r="Q268"/>
  <c r="P268"/>
  <c r="K268"/>
  <c r="B268"/>
  <c r="Q267"/>
  <c r="P267"/>
  <c r="K267"/>
  <c r="B267"/>
  <c r="Q266"/>
  <c r="P266"/>
  <c r="K266"/>
  <c r="B266"/>
  <c r="Q265"/>
  <c r="P265"/>
  <c r="K265"/>
  <c r="B265"/>
  <c r="Q264"/>
  <c r="P264"/>
  <c r="K264"/>
  <c r="B264"/>
  <c r="Q263"/>
  <c r="P263"/>
  <c r="K263"/>
  <c r="B263"/>
  <c r="Q262"/>
  <c r="P262"/>
  <c r="K262"/>
  <c r="B262"/>
  <c r="Q261"/>
  <c r="P261"/>
  <c r="K261"/>
  <c r="B261"/>
  <c r="Q260"/>
  <c r="P260"/>
  <c r="K260"/>
  <c r="B260"/>
  <c r="Q259"/>
  <c r="P259"/>
  <c r="K259"/>
  <c r="B259"/>
  <c r="Q258"/>
  <c r="P258"/>
  <c r="K258"/>
  <c r="B258"/>
  <c r="Q257"/>
  <c r="P257"/>
  <c r="K257"/>
  <c r="B257"/>
  <c r="Q256"/>
  <c r="P256"/>
  <c r="K256"/>
  <c r="B256"/>
  <c r="Q255"/>
  <c r="P255"/>
  <c r="K255"/>
  <c r="B255"/>
  <c r="Q254"/>
  <c r="P254"/>
  <c r="K254"/>
  <c r="B254"/>
  <c r="Q253"/>
  <c r="P253"/>
  <c r="K253"/>
  <c r="B253"/>
  <c r="Q252"/>
  <c r="P252"/>
  <c r="K252"/>
  <c r="B252"/>
  <c r="Q251"/>
  <c r="P251"/>
  <c r="K251"/>
  <c r="B251"/>
  <c r="Q250"/>
  <c r="P250"/>
  <c r="K250"/>
  <c r="B250"/>
  <c r="Q249"/>
  <c r="P249"/>
  <c r="K249"/>
  <c r="B249"/>
  <c r="Q248"/>
  <c r="P248"/>
  <c r="K248"/>
  <c r="B248"/>
  <c r="Q247"/>
  <c r="P247"/>
  <c r="K247"/>
  <c r="B247"/>
  <c r="Q246"/>
  <c r="P246"/>
  <c r="K246"/>
  <c r="B246"/>
  <c r="Q245"/>
  <c r="P245"/>
  <c r="K245"/>
  <c r="B245"/>
  <c r="Q244"/>
  <c r="P244"/>
  <c r="K244"/>
  <c r="B244"/>
  <c r="Q243"/>
  <c r="P243"/>
  <c r="K243"/>
  <c r="B243"/>
  <c r="Q242"/>
  <c r="P242"/>
  <c r="K242"/>
  <c r="B242"/>
  <c r="Q241"/>
  <c r="P241"/>
  <c r="K241"/>
  <c r="B241"/>
  <c r="Q240"/>
  <c r="P240"/>
  <c r="K240"/>
  <c r="B240"/>
  <c r="Q239"/>
  <c r="P239"/>
  <c r="K239"/>
  <c r="B239"/>
  <c r="Q238"/>
  <c r="P238"/>
  <c r="K238"/>
  <c r="B238"/>
  <c r="Q237"/>
  <c r="P237"/>
  <c r="K237"/>
  <c r="B237"/>
  <c r="Q236"/>
  <c r="P236"/>
  <c r="K236"/>
  <c r="B236"/>
  <c r="Q235"/>
  <c r="P235"/>
  <c r="K235"/>
  <c r="B235"/>
  <c r="Q234"/>
  <c r="P234"/>
  <c r="K234"/>
  <c r="B234"/>
  <c r="Q233"/>
  <c r="P233"/>
  <c r="K233"/>
  <c r="B233"/>
  <c r="Q232"/>
  <c r="P232"/>
  <c r="K232"/>
  <c r="B232"/>
  <c r="Q231"/>
  <c r="P231"/>
  <c r="K231"/>
  <c r="B231"/>
  <c r="Q230"/>
  <c r="P230"/>
  <c r="K230"/>
  <c r="B230"/>
  <c r="Q229"/>
  <c r="P229"/>
  <c r="K229"/>
  <c r="B229"/>
  <c r="Q228"/>
  <c r="P228"/>
  <c r="K228"/>
  <c r="B228"/>
  <c r="Q227"/>
  <c r="P227"/>
  <c r="K227"/>
  <c r="B227"/>
  <c r="Q226"/>
  <c r="P226"/>
  <c r="K226"/>
  <c r="B226"/>
  <c r="Q225"/>
  <c r="P225"/>
  <c r="K225"/>
  <c r="B225"/>
  <c r="Q224"/>
  <c r="P224"/>
  <c r="K224"/>
  <c r="B224"/>
  <c r="Q223"/>
  <c r="P223"/>
  <c r="K223"/>
  <c r="B223"/>
  <c r="Q222"/>
  <c r="P222"/>
  <c r="K222"/>
  <c r="B222"/>
  <c r="Q221"/>
  <c r="P221"/>
  <c r="K221"/>
  <c r="B221"/>
  <c r="Q220"/>
  <c r="P220"/>
  <c r="K220"/>
  <c r="B220"/>
  <c r="Q219"/>
  <c r="P219"/>
  <c r="K219"/>
  <c r="B219"/>
  <c r="Q218"/>
  <c r="P218"/>
  <c r="K218"/>
  <c r="B218"/>
  <c r="Q217"/>
  <c r="P217"/>
  <c r="K217"/>
  <c r="B217"/>
  <c r="Q216"/>
  <c r="P216"/>
  <c r="K216"/>
  <c r="B216"/>
  <c r="Q215"/>
  <c r="P215"/>
  <c r="K215"/>
  <c r="B215"/>
  <c r="Q214"/>
  <c r="P214"/>
  <c r="K214"/>
  <c r="B214"/>
  <c r="Q213"/>
  <c r="P213"/>
  <c r="K213"/>
  <c r="B213"/>
  <c r="Q212"/>
  <c r="P212"/>
  <c r="K212"/>
  <c r="B212"/>
  <c r="Q211"/>
  <c r="P211"/>
  <c r="K211"/>
  <c r="B211"/>
  <c r="Q210"/>
  <c r="P210"/>
  <c r="K210"/>
  <c r="B210"/>
  <c r="Q209"/>
  <c r="P209"/>
  <c r="K209"/>
  <c r="B209"/>
  <c r="Q208"/>
  <c r="P208"/>
  <c r="K208"/>
  <c r="B208"/>
  <c r="Q207"/>
  <c r="P207"/>
  <c r="K207"/>
  <c r="B207"/>
  <c r="Q206"/>
  <c r="P206"/>
  <c r="K206"/>
  <c r="B206"/>
  <c r="Q205"/>
  <c r="P205"/>
  <c r="K205"/>
  <c r="B205"/>
  <c r="Q204"/>
  <c r="P204"/>
  <c r="K204"/>
  <c r="B204"/>
  <c r="Q203"/>
  <c r="P203"/>
  <c r="K203"/>
  <c r="B203"/>
  <c r="Q202"/>
  <c r="P202"/>
  <c r="K202"/>
  <c r="B202"/>
  <c r="Q201"/>
  <c r="P201"/>
  <c r="K201"/>
  <c r="B201"/>
  <c r="Q200"/>
  <c r="P200"/>
  <c r="K200"/>
  <c r="B200"/>
  <c r="Q199"/>
  <c r="P199"/>
  <c r="K199"/>
  <c r="B199"/>
  <c r="Q198"/>
  <c r="P198"/>
  <c r="K198"/>
  <c r="B198"/>
  <c r="Q197"/>
  <c r="P197"/>
  <c r="K197"/>
  <c r="B197"/>
  <c r="Q196"/>
  <c r="P196"/>
  <c r="K196"/>
  <c r="B196"/>
  <c r="Q195"/>
  <c r="P195"/>
  <c r="K195"/>
  <c r="B195"/>
  <c r="Q194"/>
  <c r="P194"/>
  <c r="K194"/>
  <c r="B194"/>
  <c r="Q193"/>
  <c r="P193"/>
  <c r="K193"/>
  <c r="B193"/>
  <c r="Q192"/>
  <c r="P192"/>
  <c r="K192"/>
  <c r="B192"/>
  <c r="Q191"/>
  <c r="P191"/>
  <c r="K191"/>
  <c r="B191"/>
  <c r="Q190"/>
  <c r="P190"/>
  <c r="K190"/>
  <c r="B190"/>
  <c r="Q189"/>
  <c r="P189"/>
  <c r="K189"/>
  <c r="B189"/>
  <c r="Q188"/>
  <c r="P188"/>
  <c r="K188"/>
  <c r="B188"/>
  <c r="Q187"/>
  <c r="P187"/>
  <c r="K187"/>
  <c r="B187"/>
  <c r="Q186"/>
  <c r="P186"/>
  <c r="K186"/>
  <c r="B186"/>
  <c r="Q185"/>
  <c r="P185"/>
  <c r="K185"/>
  <c r="B185"/>
  <c r="Q184"/>
  <c r="P184"/>
  <c r="K184"/>
  <c r="B184"/>
  <c r="Q183"/>
  <c r="P183"/>
  <c r="K183"/>
  <c r="B183"/>
  <c r="Q182"/>
  <c r="P182"/>
  <c r="K182"/>
  <c r="B182"/>
  <c r="Q181"/>
  <c r="P181"/>
  <c r="K181"/>
  <c r="B181"/>
  <c r="Q180"/>
  <c r="P180"/>
  <c r="K180"/>
  <c r="B180"/>
  <c r="Q179"/>
  <c r="P179"/>
  <c r="K179"/>
  <c r="B179"/>
  <c r="Q178"/>
  <c r="P178"/>
  <c r="K178"/>
  <c r="B178"/>
  <c r="Q177"/>
  <c r="P177"/>
  <c r="K177"/>
  <c r="B177"/>
  <c r="Q176"/>
  <c r="P176"/>
  <c r="K176"/>
  <c r="B176"/>
  <c r="Q175"/>
  <c r="P175"/>
  <c r="K175"/>
  <c r="B175"/>
  <c r="Q174"/>
  <c r="P174"/>
  <c r="K174"/>
  <c r="B174"/>
  <c r="Q173"/>
  <c r="P173"/>
  <c r="K173"/>
  <c r="B173"/>
  <c r="Q172"/>
  <c r="P172"/>
  <c r="K172"/>
  <c r="B172"/>
  <c r="Q171"/>
  <c r="P171"/>
  <c r="K171"/>
  <c r="B171"/>
  <c r="Q170"/>
  <c r="P170"/>
  <c r="K170"/>
  <c r="B170"/>
  <c r="Q169"/>
  <c r="P169"/>
  <c r="K169"/>
  <c r="B169"/>
  <c r="Q168"/>
  <c r="P168"/>
  <c r="K168"/>
  <c r="B168"/>
  <c r="Q167"/>
  <c r="P167"/>
  <c r="K167"/>
  <c r="B167"/>
  <c r="Q166"/>
  <c r="P166"/>
  <c r="K166"/>
  <c r="B166"/>
  <c r="Q165"/>
  <c r="P165"/>
  <c r="K165"/>
  <c r="B165"/>
  <c r="Q164"/>
  <c r="P164"/>
  <c r="K164"/>
  <c r="B164"/>
  <c r="Q163"/>
  <c r="P163"/>
  <c r="K163"/>
  <c r="B163"/>
  <c r="Q162"/>
  <c r="P162"/>
  <c r="K162"/>
  <c r="B162"/>
  <c r="Q161"/>
  <c r="P161"/>
  <c r="K161"/>
  <c r="B161"/>
  <c r="Q160"/>
  <c r="P160"/>
  <c r="K160"/>
  <c r="B160"/>
  <c r="Q159"/>
  <c r="P159"/>
  <c r="K159"/>
  <c r="B159"/>
  <c r="Q158"/>
  <c r="P158"/>
  <c r="K158"/>
  <c r="B158"/>
  <c r="Q157"/>
  <c r="P157"/>
  <c r="K157"/>
  <c r="B157"/>
  <c r="Q156"/>
  <c r="P156"/>
  <c r="K156"/>
  <c r="B156"/>
  <c r="Q155"/>
  <c r="P155"/>
  <c r="K155"/>
  <c r="B155"/>
  <c r="Q154"/>
  <c r="P154"/>
  <c r="K154"/>
  <c r="B154"/>
  <c r="Q153"/>
  <c r="P153"/>
  <c r="K153"/>
  <c r="B153"/>
  <c r="Q152"/>
  <c r="P152"/>
  <c r="K152"/>
  <c r="B152"/>
  <c r="Q151"/>
  <c r="P151"/>
  <c r="K151"/>
  <c r="B151"/>
  <c r="Q150"/>
  <c r="P150"/>
  <c r="K150"/>
  <c r="B150"/>
  <c r="Q149"/>
  <c r="P149"/>
  <c r="K149"/>
  <c r="B149"/>
  <c r="Q148"/>
  <c r="P148"/>
  <c r="K148"/>
  <c r="B148"/>
  <c r="Q147"/>
  <c r="P147"/>
  <c r="K147"/>
  <c r="B147"/>
  <c r="Q146"/>
  <c r="P146"/>
  <c r="K146"/>
  <c r="B146"/>
  <c r="Q145"/>
  <c r="P145"/>
  <c r="K145"/>
  <c r="B145"/>
  <c r="Q144"/>
  <c r="P144"/>
  <c r="K144"/>
  <c r="B144"/>
  <c r="Q143"/>
  <c r="P143"/>
  <c r="K143"/>
  <c r="B143"/>
  <c r="Q142"/>
  <c r="P142"/>
  <c r="K142"/>
  <c r="B142"/>
  <c r="Q141"/>
  <c r="P141"/>
  <c r="K141"/>
  <c r="B141"/>
  <c r="Q140"/>
  <c r="P140"/>
  <c r="K140"/>
  <c r="B140"/>
  <c r="Q139"/>
  <c r="P139"/>
  <c r="K139"/>
  <c r="B139"/>
  <c r="Q138"/>
  <c r="P138"/>
  <c r="K138"/>
  <c r="B138"/>
  <c r="Q137"/>
  <c r="P137"/>
  <c r="K137"/>
  <c r="B137"/>
  <c r="Q136"/>
  <c r="P136"/>
  <c r="K136"/>
  <c r="B136"/>
  <c r="Q135"/>
  <c r="P135"/>
  <c r="K135"/>
  <c r="B135"/>
  <c r="Q134"/>
  <c r="P134"/>
  <c r="K134"/>
  <c r="B134"/>
  <c r="Q133"/>
  <c r="P133"/>
  <c r="K133"/>
  <c r="B133"/>
  <c r="Q132"/>
  <c r="P132"/>
  <c r="K132"/>
  <c r="B132"/>
  <c r="Q131"/>
  <c r="P131"/>
  <c r="K131"/>
  <c r="B131"/>
  <c r="Q130"/>
  <c r="P130"/>
  <c r="K130"/>
  <c r="B130"/>
  <c r="Q129"/>
  <c r="P129"/>
  <c r="K129"/>
  <c r="B129"/>
  <c r="Q128"/>
  <c r="P128"/>
  <c r="K128"/>
  <c r="B128"/>
  <c r="Q127"/>
  <c r="P127"/>
  <c r="K127"/>
  <c r="B127"/>
  <c r="Q126"/>
  <c r="P126"/>
  <c r="K126"/>
  <c r="B126"/>
  <c r="Q125"/>
  <c r="P125"/>
  <c r="K125"/>
  <c r="B125"/>
  <c r="Q124"/>
  <c r="P124"/>
  <c r="K124"/>
  <c r="B124"/>
  <c r="Q123"/>
  <c r="P123"/>
  <c r="K123"/>
  <c r="B123"/>
  <c r="Q122"/>
  <c r="P122"/>
  <c r="K122"/>
  <c r="B122"/>
  <c r="Q121"/>
  <c r="P121"/>
  <c r="K121"/>
  <c r="B121"/>
  <c r="Q120"/>
  <c r="P120"/>
  <c r="K120"/>
  <c r="B120"/>
  <c r="Q119"/>
  <c r="P119"/>
  <c r="K119"/>
  <c r="B119"/>
  <c r="Q118"/>
  <c r="P118"/>
  <c r="K118"/>
  <c r="B118"/>
  <c r="Q117"/>
  <c r="P117"/>
  <c r="K117"/>
  <c r="B117"/>
  <c r="Q116"/>
  <c r="P116"/>
  <c r="K116"/>
  <c r="B116"/>
  <c r="Q115"/>
  <c r="P115"/>
  <c r="K115"/>
  <c r="B115"/>
  <c r="Q114"/>
  <c r="P114"/>
  <c r="K114"/>
  <c r="B114"/>
  <c r="Q113"/>
  <c r="P113"/>
  <c r="K113"/>
  <c r="B113"/>
  <c r="Q112"/>
  <c r="P112"/>
  <c r="K112"/>
  <c r="B112"/>
  <c r="Q111"/>
  <c r="P111"/>
  <c r="K111"/>
  <c r="B111"/>
  <c r="Q110"/>
  <c r="P110"/>
  <c r="K110"/>
  <c r="B110"/>
  <c r="Q109"/>
  <c r="P109"/>
  <c r="K109"/>
  <c r="B109"/>
  <c r="Q108"/>
  <c r="P108"/>
  <c r="K108"/>
  <c r="B108"/>
  <c r="Q107"/>
  <c r="P107"/>
  <c r="K107"/>
  <c r="B107"/>
  <c r="Q106"/>
  <c r="P106"/>
  <c r="K106"/>
  <c r="B106"/>
  <c r="Q105"/>
  <c r="P105"/>
  <c r="K105"/>
  <c r="B105"/>
  <c r="Q104"/>
  <c r="P104"/>
  <c r="K104"/>
  <c r="B104"/>
  <c r="Q103"/>
  <c r="P103"/>
  <c r="K103"/>
  <c r="B103"/>
  <c r="Q102"/>
  <c r="P102"/>
  <c r="K102"/>
  <c r="B102"/>
  <c r="Q101"/>
  <c r="P101"/>
  <c r="K101"/>
  <c r="B101"/>
  <c r="Q100"/>
  <c r="P100"/>
  <c r="K100"/>
  <c r="B100"/>
  <c r="Q99"/>
  <c r="P99"/>
  <c r="K99"/>
  <c r="B99"/>
  <c r="Q98"/>
  <c r="P98"/>
  <c r="K98"/>
  <c r="B98"/>
  <c r="Q97"/>
  <c r="P97"/>
  <c r="K97"/>
  <c r="B97"/>
  <c r="Q96"/>
  <c r="P96"/>
  <c r="K96"/>
  <c r="B96"/>
  <c r="Q95"/>
  <c r="P95"/>
  <c r="K95"/>
  <c r="B95"/>
  <c r="Q94"/>
  <c r="P94"/>
  <c r="K94"/>
  <c r="B94"/>
  <c r="Q93"/>
  <c r="P93"/>
  <c r="K93"/>
  <c r="B93"/>
  <c r="Q92"/>
  <c r="P92"/>
  <c r="K92"/>
  <c r="B92"/>
  <c r="Q91"/>
  <c r="P91"/>
  <c r="K91"/>
  <c r="B91"/>
  <c r="Q90"/>
  <c r="P90"/>
  <c r="K90"/>
  <c r="B90"/>
  <c r="Q89"/>
  <c r="P89"/>
  <c r="K89"/>
  <c r="B89"/>
  <c r="Q88"/>
  <c r="P88"/>
  <c r="K88"/>
  <c r="B88"/>
  <c r="Q87"/>
  <c r="P87"/>
  <c r="K87"/>
  <c r="B87"/>
  <c r="Q86"/>
  <c r="P86"/>
  <c r="K86"/>
  <c r="B86"/>
  <c r="Q85"/>
  <c r="P85"/>
  <c r="K85"/>
  <c r="B85"/>
  <c r="Q84"/>
  <c r="P84"/>
  <c r="K84"/>
  <c r="B84"/>
  <c r="Q83"/>
  <c r="P83"/>
  <c r="K83"/>
  <c r="B83"/>
  <c r="Q82"/>
  <c r="P82"/>
  <c r="K82"/>
  <c r="B82"/>
  <c r="Q81"/>
  <c r="P81"/>
  <c r="K81"/>
  <c r="B81"/>
  <c r="Q80"/>
  <c r="P80"/>
  <c r="K80"/>
  <c r="B80"/>
  <c r="Q79"/>
  <c r="P79"/>
  <c r="K79"/>
  <c r="B79"/>
  <c r="Q78"/>
  <c r="P78"/>
  <c r="K78"/>
  <c r="B78"/>
  <c r="Q77"/>
  <c r="P77"/>
  <c r="K77"/>
  <c r="B77"/>
  <c r="Q76"/>
  <c r="P76"/>
  <c r="K76"/>
  <c r="B76"/>
  <c r="Q75"/>
  <c r="P75"/>
  <c r="K75"/>
  <c r="B75"/>
  <c r="Q74"/>
  <c r="P74"/>
  <c r="K74"/>
  <c r="B74"/>
  <c r="Q73"/>
  <c r="P73"/>
  <c r="K73"/>
  <c r="B73"/>
  <c r="Q72"/>
  <c r="P72"/>
  <c r="K72"/>
  <c r="B72"/>
  <c r="Q71"/>
  <c r="P71"/>
  <c r="K71"/>
  <c r="B71"/>
  <c r="Q70"/>
  <c r="P70"/>
  <c r="K70"/>
  <c r="B70"/>
  <c r="Q69"/>
  <c r="P69"/>
  <c r="K69"/>
  <c r="B69"/>
  <c r="Q68"/>
  <c r="P68"/>
  <c r="K68"/>
  <c r="B68"/>
  <c r="Q67"/>
  <c r="P67"/>
  <c r="K67"/>
  <c r="B67"/>
  <c r="Q66"/>
  <c r="P66"/>
  <c r="K66"/>
  <c r="B66"/>
  <c r="Q65"/>
  <c r="P65"/>
  <c r="K65"/>
  <c r="B65"/>
  <c r="Q64"/>
  <c r="P64"/>
  <c r="K64"/>
  <c r="B64"/>
  <c r="Q63"/>
  <c r="P63"/>
  <c r="K63"/>
  <c r="B63"/>
  <c r="Q62"/>
  <c r="P62"/>
  <c r="K62"/>
  <c r="B62"/>
  <c r="Q61"/>
  <c r="P61"/>
  <c r="K61"/>
  <c r="B61"/>
  <c r="Q60"/>
  <c r="P60"/>
  <c r="K60"/>
  <c r="B60"/>
  <c r="Q59"/>
  <c r="P59"/>
  <c r="K59"/>
  <c r="B59"/>
  <c r="Q58"/>
  <c r="P58"/>
  <c r="K58"/>
  <c r="B58"/>
  <c r="Q57"/>
  <c r="P57"/>
  <c r="K57"/>
  <c r="B57"/>
  <c r="Q56"/>
  <c r="P56"/>
  <c r="K56"/>
  <c r="B56"/>
  <c r="Q55"/>
  <c r="P55"/>
  <c r="K55"/>
  <c r="B55"/>
  <c r="Q54"/>
  <c r="P54"/>
  <c r="K54"/>
  <c r="B54"/>
  <c r="Q53"/>
  <c r="P53"/>
  <c r="K53"/>
  <c r="B53"/>
  <c r="Q52"/>
  <c r="P52"/>
  <c r="K52"/>
  <c r="B52"/>
  <c r="Q51"/>
  <c r="P51"/>
  <c r="K51"/>
  <c r="B51"/>
  <c r="Q50"/>
  <c r="P50"/>
  <c r="K50"/>
  <c r="B50"/>
  <c r="Q49"/>
  <c r="P49"/>
  <c r="K49"/>
  <c r="B49"/>
  <c r="Q48"/>
  <c r="P48"/>
  <c r="K48"/>
  <c r="B48"/>
  <c r="Q47"/>
  <c r="P47"/>
  <c r="K47"/>
  <c r="B47"/>
  <c r="Q46"/>
  <c r="P46"/>
  <c r="K46"/>
  <c r="B46"/>
  <c r="Q45"/>
  <c r="P45"/>
  <c r="K45"/>
  <c r="B45"/>
  <c r="Q44"/>
  <c r="P44"/>
  <c r="K44"/>
  <c r="B44"/>
  <c r="Q43"/>
  <c r="P43"/>
  <c r="K43"/>
  <c r="B43"/>
  <c r="Q42"/>
  <c r="P42"/>
  <c r="K42"/>
  <c r="B42"/>
  <c r="Q41"/>
  <c r="P41"/>
  <c r="K41"/>
  <c r="B41"/>
  <c r="Q40"/>
  <c r="P40"/>
  <c r="K40"/>
  <c r="B40"/>
  <c r="Q39"/>
  <c r="P39"/>
  <c r="K39"/>
  <c r="B39"/>
  <c r="Q38"/>
  <c r="P38"/>
  <c r="K38"/>
  <c r="B38"/>
  <c r="Q37"/>
  <c r="P37"/>
  <c r="K37"/>
  <c r="B37"/>
  <c r="Q36"/>
  <c r="P36"/>
  <c r="K36"/>
  <c r="B36"/>
  <c r="Q35"/>
  <c r="P35"/>
  <c r="K35"/>
  <c r="B35"/>
  <c r="Q34"/>
  <c r="P34"/>
  <c r="K34"/>
  <c r="B34"/>
  <c r="Q33"/>
  <c r="P33"/>
  <c r="K33"/>
  <c r="B33"/>
  <c r="Q32"/>
  <c r="P32"/>
  <c r="K32"/>
  <c r="B32"/>
  <c r="Q31"/>
  <c r="P31"/>
  <c r="K31"/>
  <c r="B31"/>
  <c r="Q30"/>
  <c r="P30"/>
  <c r="K30"/>
  <c r="B30"/>
  <c r="Q29"/>
  <c r="P29"/>
  <c r="K29"/>
  <c r="B29"/>
  <c r="Q28"/>
  <c r="P28"/>
  <c r="K28"/>
  <c r="B28"/>
  <c r="Q27"/>
  <c r="P27"/>
  <c r="K27"/>
  <c r="B27"/>
  <c r="Q26"/>
  <c r="P26"/>
  <c r="K26"/>
  <c r="B26"/>
  <c r="Q25"/>
  <c r="P25"/>
  <c r="K25"/>
  <c r="B25"/>
  <c r="Q24"/>
  <c r="P24"/>
  <c r="K24"/>
  <c r="B24"/>
  <c r="Q23"/>
  <c r="P23"/>
  <c r="K23"/>
  <c r="B23"/>
  <c r="Q22"/>
  <c r="P22"/>
  <c r="K22"/>
  <c r="B22"/>
  <c r="Q21"/>
  <c r="P21"/>
  <c r="K21"/>
  <c r="B21"/>
  <c r="Q20"/>
  <c r="P20"/>
  <c r="K20"/>
  <c r="B20"/>
  <c r="Q19"/>
  <c r="P19"/>
  <c r="K19"/>
  <c r="B19"/>
  <c r="Q18"/>
  <c r="P18"/>
  <c r="K18"/>
  <c r="B18"/>
  <c r="Q17"/>
  <c r="P17"/>
  <c r="K17"/>
  <c r="B17"/>
  <c r="Q16"/>
  <c r="P16"/>
  <c r="K16"/>
  <c r="B16"/>
  <c r="Q15"/>
  <c r="P15"/>
  <c r="K15"/>
  <c r="B15"/>
  <c r="Q14"/>
  <c r="P14"/>
  <c r="K14"/>
  <c r="B14"/>
  <c r="Q13"/>
  <c r="P13"/>
  <c r="K13"/>
  <c r="B13"/>
  <c r="Q12"/>
  <c r="P12"/>
  <c r="K12"/>
  <c r="B12"/>
  <c r="Q11"/>
  <c r="P11"/>
  <c r="K11"/>
  <c r="B11"/>
  <c r="Q10"/>
  <c r="P10"/>
  <c r="K10"/>
  <c r="B10"/>
  <c r="Q9"/>
  <c r="P9"/>
  <c r="K9"/>
  <c r="B9"/>
  <c r="Q8"/>
  <c r="P8"/>
  <c r="K8"/>
  <c r="B8"/>
  <c r="Q7"/>
  <c r="P7"/>
  <c r="K7"/>
  <c r="B7"/>
  <c r="Q6"/>
  <c r="P6"/>
  <c r="K6"/>
  <c r="B6"/>
  <c r="Q5"/>
  <c r="P5"/>
  <c r="K5"/>
  <c r="B5"/>
  <c r="Q4"/>
  <c r="P4"/>
  <c r="K4"/>
  <c r="B4"/>
  <c r="O932" i="4"/>
  <c r="N932"/>
  <c r="L932"/>
  <c r="B932"/>
  <c r="O931"/>
  <c r="N931"/>
  <c r="L931"/>
  <c r="J931"/>
  <c r="B931"/>
  <c r="O929"/>
  <c r="N929"/>
  <c r="L929"/>
  <c r="J929"/>
  <c r="B929"/>
  <c r="O928"/>
  <c r="N928"/>
  <c r="L928"/>
  <c r="J928"/>
  <c r="B928"/>
  <c r="O927"/>
  <c r="N927"/>
  <c r="L927"/>
  <c r="J927"/>
  <c r="B927"/>
  <c r="O925"/>
  <c r="N925"/>
  <c r="L925"/>
  <c r="J925"/>
  <c r="B925"/>
  <c r="O924"/>
  <c r="N924"/>
  <c r="L924"/>
  <c r="J924"/>
  <c r="B924"/>
  <c r="O921"/>
  <c r="N921"/>
  <c r="L921"/>
  <c r="J921"/>
  <c r="B921"/>
  <c r="O920"/>
  <c r="N920"/>
  <c r="L920"/>
  <c r="J920"/>
  <c r="B920"/>
  <c r="O919"/>
  <c r="N919"/>
  <c r="L919"/>
  <c r="J919"/>
  <c r="B919"/>
  <c r="O917"/>
  <c r="N917"/>
  <c r="L917"/>
  <c r="J917"/>
  <c r="B917"/>
  <c r="O916"/>
  <c r="N916"/>
  <c r="L916"/>
  <c r="J916"/>
  <c r="B916"/>
  <c r="O915"/>
  <c r="N915"/>
  <c r="L915"/>
  <c r="J915"/>
  <c r="B915"/>
  <c r="O914"/>
  <c r="N914"/>
  <c r="L914"/>
  <c r="J914"/>
  <c r="B914"/>
  <c r="O913"/>
  <c r="N913"/>
  <c r="L913"/>
  <c r="J913"/>
  <c r="B913"/>
  <c r="O911"/>
  <c r="N911"/>
  <c r="L911"/>
  <c r="J911"/>
  <c r="B911"/>
  <c r="O910"/>
  <c r="N910"/>
  <c r="L910"/>
  <c r="J910"/>
  <c r="B910"/>
  <c r="O909"/>
  <c r="N909"/>
  <c r="L909"/>
  <c r="J909"/>
  <c r="B909"/>
  <c r="O908"/>
  <c r="N908"/>
  <c r="L908"/>
  <c r="J908"/>
  <c r="B908"/>
  <c r="O907"/>
  <c r="N907"/>
  <c r="L907"/>
  <c r="J907"/>
  <c r="B907"/>
  <c r="O905"/>
  <c r="N905"/>
  <c r="L905"/>
  <c r="B905"/>
  <c r="O904"/>
  <c r="N904"/>
  <c r="L904"/>
  <c r="J904"/>
  <c r="B904"/>
  <c r="O903"/>
  <c r="N903"/>
  <c r="L903"/>
  <c r="J903"/>
  <c r="B903"/>
  <c r="O902"/>
  <c r="N902"/>
  <c r="L902"/>
  <c r="J902"/>
  <c r="B902"/>
  <c r="O901"/>
  <c r="N901"/>
  <c r="L901"/>
  <c r="J901"/>
  <c r="B901"/>
  <c r="O899"/>
  <c r="N899"/>
  <c r="L899"/>
  <c r="J899"/>
  <c r="B899"/>
  <c r="O897"/>
  <c r="N897"/>
  <c r="L897"/>
  <c r="J897"/>
  <c r="B897"/>
  <c r="O895"/>
  <c r="N895"/>
  <c r="L895"/>
  <c r="J895"/>
  <c r="B895"/>
  <c r="O894"/>
  <c r="N894"/>
  <c r="L894"/>
  <c r="B894"/>
  <c r="O893"/>
  <c r="N893"/>
  <c r="L893"/>
  <c r="J893"/>
  <c r="B893"/>
  <c r="O889"/>
  <c r="N889"/>
  <c r="L889"/>
  <c r="O890"/>
  <c r="N890"/>
  <c r="L890"/>
  <c r="J890"/>
  <c r="B890"/>
  <c r="O888"/>
  <c r="N888"/>
  <c r="L888"/>
  <c r="J888"/>
  <c r="B888"/>
  <c r="O887"/>
  <c r="N887"/>
  <c r="L887"/>
  <c r="J887"/>
  <c r="B887"/>
  <c r="O886"/>
  <c r="N886"/>
  <c r="L886"/>
  <c r="B886"/>
  <c r="O884"/>
  <c r="N884"/>
  <c r="L884"/>
  <c r="J884"/>
  <c r="B884"/>
  <c r="O883"/>
  <c r="N883"/>
  <c r="L883"/>
  <c r="B883"/>
  <c r="O878"/>
  <c r="N878"/>
  <c r="L878"/>
  <c r="J878"/>
  <c r="B878"/>
  <c r="O877"/>
  <c r="N877"/>
  <c r="L877"/>
  <c r="J877"/>
  <c r="B877"/>
  <c r="O876"/>
  <c r="N876"/>
  <c r="L876"/>
  <c r="J876"/>
  <c r="B876"/>
  <c r="O875"/>
  <c r="N875"/>
  <c r="L875"/>
  <c r="B875"/>
  <c r="O874"/>
  <c r="N874"/>
  <c r="L874"/>
  <c r="J874"/>
  <c r="B874"/>
  <c r="O873"/>
  <c r="N873"/>
  <c r="L873"/>
  <c r="B873"/>
  <c r="O872"/>
  <c r="N872"/>
  <c r="L872"/>
  <c r="J872"/>
  <c r="B872"/>
  <c r="O869"/>
  <c r="N869"/>
  <c r="L869"/>
  <c r="B869"/>
  <c r="O868"/>
  <c r="N868"/>
  <c r="L868"/>
  <c r="J868"/>
  <c r="B868"/>
  <c r="O867"/>
  <c r="N867"/>
  <c r="L867"/>
  <c r="B867"/>
  <c r="O866"/>
  <c r="N866"/>
  <c r="L866"/>
  <c r="J866"/>
  <c r="B866"/>
  <c r="O865"/>
  <c r="N865"/>
  <c r="L865"/>
  <c r="J865"/>
  <c r="B865"/>
  <c r="O864"/>
  <c r="N864"/>
  <c r="L864"/>
  <c r="J864"/>
  <c r="B864"/>
  <c r="O862"/>
  <c r="N862"/>
  <c r="L862"/>
  <c r="B862"/>
  <c r="O861"/>
  <c r="N861"/>
  <c r="L861"/>
  <c r="J861"/>
  <c r="B861"/>
  <c r="O860"/>
  <c r="N860"/>
  <c r="L860"/>
  <c r="J860"/>
  <c r="B860"/>
  <c r="O858"/>
  <c r="N858"/>
  <c r="L858"/>
  <c r="J858"/>
  <c r="O853"/>
  <c r="N853"/>
  <c r="L853"/>
  <c r="B853"/>
  <c r="O852"/>
  <c r="N852"/>
  <c r="L852"/>
  <c r="J852"/>
  <c r="B852"/>
  <c r="O851"/>
  <c r="N851"/>
  <c r="L851"/>
  <c r="J851"/>
  <c r="M851" s="1"/>
  <c r="B851"/>
  <c r="O850"/>
  <c r="N850"/>
  <c r="L850"/>
  <c r="J850"/>
  <c r="B850"/>
  <c r="O849"/>
  <c r="N849"/>
  <c r="L849"/>
  <c r="B849"/>
  <c r="O847"/>
  <c r="N847"/>
  <c r="L847"/>
  <c r="J847"/>
  <c r="B847"/>
  <c r="O846"/>
  <c r="N846"/>
  <c r="L846"/>
  <c r="J846"/>
  <c r="B846"/>
  <c r="O841"/>
  <c r="N841"/>
  <c r="L841"/>
  <c r="B841"/>
  <c r="O839"/>
  <c r="N839"/>
  <c r="L839"/>
  <c r="J839"/>
  <c r="B839"/>
  <c r="O838"/>
  <c r="N838"/>
  <c r="L838"/>
  <c r="B838"/>
  <c r="O837"/>
  <c r="N837"/>
  <c r="L837"/>
  <c r="J837"/>
  <c r="B837"/>
  <c r="O836"/>
  <c r="N836"/>
  <c r="L836"/>
  <c r="B836"/>
  <c r="O835"/>
  <c r="N835"/>
  <c r="L835"/>
  <c r="J835"/>
  <c r="B835"/>
  <c r="O834"/>
  <c r="N834"/>
  <c r="L834"/>
  <c r="B834"/>
  <c r="O832"/>
  <c r="N832"/>
  <c r="L832"/>
  <c r="O830"/>
  <c r="N830"/>
  <c r="L830"/>
  <c r="O829"/>
  <c r="N829"/>
  <c r="L829"/>
  <c r="J829"/>
  <c r="B829"/>
  <c r="O824"/>
  <c r="N824"/>
  <c r="L824"/>
  <c r="O821"/>
  <c r="N821"/>
  <c r="L821"/>
  <c r="B821"/>
  <c r="O820"/>
  <c r="N820"/>
  <c r="L820"/>
  <c r="O819"/>
  <c r="N819"/>
  <c r="L819"/>
  <c r="B819"/>
  <c r="O818"/>
  <c r="N818"/>
  <c r="L818"/>
  <c r="J818"/>
  <c r="B818"/>
  <c r="O816"/>
  <c r="N816"/>
  <c r="L816"/>
  <c r="J816"/>
  <c r="B816"/>
  <c r="O815"/>
  <c r="N815"/>
  <c r="L815"/>
  <c r="J815"/>
  <c r="B815"/>
  <c r="O813"/>
  <c r="N813"/>
  <c r="L813"/>
  <c r="J813"/>
  <c r="B813"/>
  <c r="O812"/>
  <c r="N812"/>
  <c r="L812"/>
  <c r="J812"/>
  <c r="B812"/>
  <c r="O811"/>
  <c r="N811"/>
  <c r="L811"/>
  <c r="J811"/>
  <c r="B811"/>
  <c r="O810"/>
  <c r="N810"/>
  <c r="L810"/>
  <c r="J810"/>
  <c r="B810"/>
  <c r="O809"/>
  <c r="N809"/>
  <c r="L809"/>
  <c r="B809"/>
  <c r="O808"/>
  <c r="N808"/>
  <c r="L808"/>
  <c r="J808"/>
  <c r="B808"/>
  <c r="O807"/>
  <c r="N807"/>
  <c r="L807"/>
  <c r="J807"/>
  <c r="B807"/>
  <c r="O806"/>
  <c r="N806"/>
  <c r="L806"/>
  <c r="J806"/>
  <c r="B806"/>
  <c r="O805"/>
  <c r="N805"/>
  <c r="L805"/>
  <c r="B805"/>
  <c r="O804"/>
  <c r="N804"/>
  <c r="L804"/>
  <c r="J804"/>
  <c r="B804"/>
  <c r="O802"/>
  <c r="N802"/>
  <c r="L802"/>
  <c r="B802"/>
  <c r="O800"/>
  <c r="N800"/>
  <c r="L800"/>
  <c r="J800"/>
  <c r="B800"/>
  <c r="O797"/>
  <c r="N797"/>
  <c r="L797"/>
  <c r="B797"/>
  <c r="O796"/>
  <c r="N796"/>
  <c r="L796"/>
  <c r="J796"/>
  <c r="B796"/>
  <c r="O795"/>
  <c r="N795"/>
  <c r="L795"/>
  <c r="J795"/>
  <c r="B795"/>
  <c r="O794"/>
  <c r="N794"/>
  <c r="L794"/>
  <c r="J794"/>
  <c r="B794"/>
  <c r="O793"/>
  <c r="N793"/>
  <c r="L793"/>
  <c r="B793"/>
  <c r="O791"/>
  <c r="N791"/>
  <c r="L791"/>
  <c r="B791"/>
  <c r="O790"/>
  <c r="N790"/>
  <c r="L790"/>
  <c r="J790"/>
  <c r="B790"/>
  <c r="O789"/>
  <c r="N789"/>
  <c r="L789"/>
  <c r="B789"/>
  <c r="O788"/>
  <c r="N788"/>
  <c r="L788"/>
  <c r="J788"/>
  <c r="B788"/>
  <c r="O787"/>
  <c r="N787"/>
  <c r="L787"/>
  <c r="J787"/>
  <c r="O786"/>
  <c r="N786"/>
  <c r="L786"/>
  <c r="J786"/>
  <c r="O785"/>
  <c r="N785"/>
  <c r="L785"/>
  <c r="B785"/>
  <c r="O784"/>
  <c r="N784"/>
  <c r="L784"/>
  <c r="J784"/>
  <c r="B784"/>
  <c r="O781"/>
  <c r="N781"/>
  <c r="L781"/>
  <c r="J781"/>
  <c r="B781"/>
  <c r="O779"/>
  <c r="N779"/>
  <c r="L779"/>
  <c r="J779"/>
  <c r="B779"/>
  <c r="O778"/>
  <c r="N778"/>
  <c r="L778"/>
  <c r="J778"/>
  <c r="B778"/>
  <c r="O777"/>
  <c r="N777"/>
  <c r="L777"/>
  <c r="J777"/>
  <c r="B777"/>
  <c r="O776"/>
  <c r="N776"/>
  <c r="L776"/>
  <c r="B776"/>
  <c r="O775"/>
  <c r="N775"/>
  <c r="L775"/>
  <c r="J775"/>
  <c r="B775"/>
  <c r="O774"/>
  <c r="N774"/>
  <c r="L774"/>
  <c r="J774"/>
  <c r="B774"/>
  <c r="O773"/>
  <c r="N773"/>
  <c r="L773"/>
  <c r="J773"/>
  <c r="B773"/>
  <c r="O772"/>
  <c r="N772"/>
  <c r="L772"/>
  <c r="B772"/>
  <c r="O770"/>
  <c r="N770"/>
  <c r="L770"/>
  <c r="J770"/>
  <c r="B770"/>
  <c r="O769"/>
  <c r="N769"/>
  <c r="L769"/>
  <c r="J769"/>
  <c r="B769"/>
  <c r="O768"/>
  <c r="N768"/>
  <c r="L768"/>
  <c r="B768"/>
  <c r="O767"/>
  <c r="N767"/>
  <c r="L767"/>
  <c r="B767"/>
  <c r="O766"/>
  <c r="N766"/>
  <c r="L766"/>
  <c r="J766"/>
  <c r="B766"/>
  <c r="O765"/>
  <c r="N765"/>
  <c r="L765"/>
  <c r="B765"/>
  <c r="O762"/>
  <c r="N762"/>
  <c r="L762"/>
  <c r="J762"/>
  <c r="B762"/>
  <c r="O761"/>
  <c r="N761"/>
  <c r="L761"/>
  <c r="B761"/>
  <c r="O760"/>
  <c r="N760"/>
  <c r="L760"/>
  <c r="J760"/>
  <c r="B760"/>
  <c r="O758"/>
  <c r="N758"/>
  <c r="L758"/>
  <c r="J758"/>
  <c r="B758"/>
  <c r="O755"/>
  <c r="N755"/>
  <c r="L755"/>
  <c r="J755"/>
  <c r="B755"/>
  <c r="O753"/>
  <c r="N753"/>
  <c r="L753"/>
  <c r="B753"/>
  <c r="O752"/>
  <c r="N752"/>
  <c r="L752"/>
  <c r="J752"/>
  <c r="B752"/>
  <c r="O750"/>
  <c r="N750"/>
  <c r="L750"/>
  <c r="J750"/>
  <c r="B750"/>
  <c r="O747"/>
  <c r="N747"/>
  <c r="L747"/>
  <c r="J747"/>
  <c r="B747"/>
  <c r="O746"/>
  <c r="N746"/>
  <c r="L746"/>
  <c r="B746"/>
  <c r="O745"/>
  <c r="N745"/>
  <c r="L745"/>
  <c r="O744"/>
  <c r="N744"/>
  <c r="L744"/>
  <c r="J744"/>
  <c r="B744"/>
  <c r="O741"/>
  <c r="N741"/>
  <c r="L741"/>
  <c r="J741"/>
  <c r="B741"/>
  <c r="O740"/>
  <c r="N740"/>
  <c r="L740"/>
  <c r="B740"/>
  <c r="O739"/>
  <c r="N739"/>
  <c r="L739"/>
  <c r="J739"/>
  <c r="B739"/>
  <c r="O737"/>
  <c r="N737"/>
  <c r="L737"/>
  <c r="O736"/>
  <c r="N736"/>
  <c r="L736"/>
  <c r="B736"/>
  <c r="O735"/>
  <c r="N735"/>
  <c r="L735"/>
  <c r="J735"/>
  <c r="B735"/>
  <c r="O732"/>
  <c r="N732"/>
  <c r="L732"/>
  <c r="B732"/>
  <c r="O730"/>
  <c r="N730"/>
  <c r="L730"/>
  <c r="B730"/>
  <c r="O729"/>
  <c r="N729"/>
  <c r="L729"/>
  <c r="J729"/>
  <c r="B729"/>
  <c r="O728"/>
  <c r="N728"/>
  <c r="L728"/>
  <c r="J728"/>
  <c r="O726"/>
  <c r="N726"/>
  <c r="L726"/>
  <c r="B726"/>
  <c r="O725"/>
  <c r="N725"/>
  <c r="L725"/>
  <c r="J725"/>
  <c r="B725"/>
  <c r="O724"/>
  <c r="N724"/>
  <c r="L724"/>
  <c r="J724"/>
  <c r="B724"/>
  <c r="O723"/>
  <c r="N723"/>
  <c r="L723"/>
  <c r="B723"/>
  <c r="O722"/>
  <c r="N722"/>
  <c r="L722"/>
  <c r="J722"/>
  <c r="B722"/>
  <c r="O721"/>
  <c r="N721"/>
  <c r="L721"/>
  <c r="J721"/>
  <c r="B721"/>
  <c r="O720"/>
  <c r="N720"/>
  <c r="L720"/>
  <c r="J720"/>
  <c r="B720"/>
  <c r="O719"/>
  <c r="N719"/>
  <c r="L719"/>
  <c r="B719"/>
  <c r="O718"/>
  <c r="N718"/>
  <c r="L718"/>
  <c r="J718"/>
  <c r="B718"/>
  <c r="O717"/>
  <c r="N717"/>
  <c r="L717"/>
  <c r="B717"/>
  <c r="O710"/>
  <c r="N710"/>
  <c r="L710"/>
  <c r="B710"/>
  <c r="O709"/>
  <c r="N709"/>
  <c r="L709"/>
  <c r="J709"/>
  <c r="B709"/>
  <c r="O708"/>
  <c r="N708"/>
  <c r="L708"/>
  <c r="J708"/>
  <c r="B708"/>
  <c r="O707"/>
  <c r="N707"/>
  <c r="L707"/>
  <c r="J707"/>
  <c r="B707"/>
  <c r="O706"/>
  <c r="N706"/>
  <c r="L706"/>
  <c r="B706"/>
  <c r="O705"/>
  <c r="N705"/>
  <c r="L705"/>
  <c r="J705"/>
  <c r="B705"/>
  <c r="O704"/>
  <c r="N704"/>
  <c r="L704"/>
  <c r="J704"/>
  <c r="B704"/>
  <c r="O703"/>
  <c r="N703"/>
  <c r="L703"/>
  <c r="J703"/>
  <c r="B703"/>
  <c r="O701"/>
  <c r="N701"/>
  <c r="L701"/>
  <c r="J701"/>
  <c r="B701"/>
  <c r="O700"/>
  <c r="N700"/>
  <c r="L700"/>
  <c r="J700"/>
  <c r="B700"/>
  <c r="O699"/>
  <c r="N699"/>
  <c r="L699"/>
  <c r="J699"/>
  <c r="B699"/>
  <c r="O697"/>
  <c r="N697"/>
  <c r="L697"/>
  <c r="B697"/>
  <c r="O696"/>
  <c r="N696"/>
  <c r="L696"/>
  <c r="J696"/>
  <c r="B696"/>
  <c r="O695"/>
  <c r="N695"/>
  <c r="L695"/>
  <c r="J695"/>
  <c r="B695"/>
  <c r="O694"/>
  <c r="N694"/>
  <c r="L694"/>
  <c r="J694"/>
  <c r="B694"/>
  <c r="O691"/>
  <c r="N691"/>
  <c r="L691"/>
  <c r="J691"/>
  <c r="B691"/>
  <c r="O690"/>
  <c r="N690"/>
  <c r="L690"/>
  <c r="J690"/>
  <c r="B690"/>
  <c r="O689"/>
  <c r="N689"/>
  <c r="L689"/>
  <c r="B689"/>
  <c r="O686"/>
  <c r="N686"/>
  <c r="L686"/>
  <c r="J686"/>
  <c r="B686"/>
  <c r="O685"/>
  <c r="N685"/>
  <c r="L685"/>
  <c r="B685"/>
  <c r="O684"/>
  <c r="N684"/>
  <c r="L684"/>
  <c r="J684"/>
  <c r="B684"/>
  <c r="O683"/>
  <c r="N683"/>
  <c r="L683"/>
  <c r="B683"/>
  <c r="O682"/>
  <c r="N682"/>
  <c r="L682"/>
  <c r="J682"/>
  <c r="B682"/>
  <c r="O681"/>
  <c r="N681"/>
  <c r="L681"/>
  <c r="B681"/>
  <c r="O680"/>
  <c r="N680"/>
  <c r="L680"/>
  <c r="J680"/>
  <c r="B680"/>
  <c r="O678"/>
  <c r="N678"/>
  <c r="L678"/>
  <c r="J678"/>
  <c r="B678"/>
  <c r="O676"/>
  <c r="N676"/>
  <c r="L676"/>
  <c r="B676"/>
  <c r="O675"/>
  <c r="N675"/>
  <c r="L675"/>
  <c r="J675"/>
  <c r="B675"/>
  <c r="O674"/>
  <c r="N674"/>
  <c r="L674"/>
  <c r="B674"/>
  <c r="O673"/>
  <c r="N673"/>
  <c r="L673"/>
  <c r="J673"/>
  <c r="B673"/>
  <c r="O670"/>
  <c r="N670"/>
  <c r="L670"/>
  <c r="B670"/>
  <c r="O669"/>
  <c r="N669"/>
  <c r="L669"/>
  <c r="J669"/>
  <c r="B669"/>
  <c r="O668"/>
  <c r="N668"/>
  <c r="L668"/>
  <c r="B668"/>
  <c r="O666"/>
  <c r="N666"/>
  <c r="L666"/>
  <c r="B666"/>
  <c r="O665"/>
  <c r="N665"/>
  <c r="L665"/>
  <c r="J665"/>
  <c r="B665"/>
  <c r="O664"/>
  <c r="N664"/>
  <c r="L664"/>
  <c r="J664"/>
  <c r="B664"/>
  <c r="O663"/>
  <c r="N663"/>
  <c r="L663"/>
  <c r="J663"/>
  <c r="B663"/>
  <c r="O662"/>
  <c r="N662"/>
  <c r="L662"/>
  <c r="B662"/>
  <c r="O661"/>
  <c r="N661"/>
  <c r="L661"/>
  <c r="J661"/>
  <c r="B661"/>
  <c r="O658"/>
  <c r="N658"/>
  <c r="L658"/>
  <c r="J658"/>
  <c r="B658"/>
  <c r="O653"/>
  <c r="N653"/>
  <c r="L653"/>
  <c r="B653"/>
  <c r="O652"/>
  <c r="N652"/>
  <c r="L652"/>
  <c r="J652"/>
  <c r="B652"/>
  <c r="O651"/>
  <c r="N651"/>
  <c r="L651"/>
  <c r="B651"/>
  <c r="O650"/>
  <c r="N650"/>
  <c r="L650"/>
  <c r="J650"/>
  <c r="B650"/>
  <c r="O649"/>
  <c r="N649"/>
  <c r="L649"/>
  <c r="B649"/>
  <c r="O648"/>
  <c r="N648"/>
  <c r="L648"/>
  <c r="J648"/>
  <c r="B648"/>
  <c r="O647"/>
  <c r="N647"/>
  <c r="L647"/>
  <c r="B647"/>
  <c r="O645"/>
  <c r="N645"/>
  <c r="L645"/>
  <c r="J645"/>
  <c r="B645"/>
  <c r="O644"/>
  <c r="N644"/>
  <c r="L644"/>
  <c r="J644"/>
  <c r="B644"/>
  <c r="O642"/>
  <c r="N642"/>
  <c r="L642"/>
  <c r="J642"/>
  <c r="B642"/>
  <c r="O641"/>
  <c r="N641"/>
  <c r="L641"/>
  <c r="J641"/>
  <c r="B641"/>
  <c r="O640"/>
  <c r="N640"/>
  <c r="L640"/>
  <c r="J640"/>
  <c r="B640"/>
  <c r="O639"/>
  <c r="N639"/>
  <c r="L639"/>
  <c r="J639"/>
  <c r="B639"/>
  <c r="O634"/>
  <c r="N634"/>
  <c r="L634"/>
  <c r="B634"/>
  <c r="O633"/>
  <c r="N633"/>
  <c r="L633"/>
  <c r="J633"/>
  <c r="B633"/>
  <c r="O631"/>
  <c r="N631"/>
  <c r="L631"/>
  <c r="B631"/>
  <c r="O629"/>
  <c r="N629"/>
  <c r="L629"/>
  <c r="B629"/>
  <c r="O628"/>
  <c r="N628"/>
  <c r="L628"/>
  <c r="J628"/>
  <c r="B628"/>
  <c r="O627"/>
  <c r="N627"/>
  <c r="L627"/>
  <c r="B627"/>
  <c r="O626"/>
  <c r="N626"/>
  <c r="L626"/>
  <c r="J626"/>
  <c r="B626"/>
  <c r="O625"/>
  <c r="N625"/>
  <c r="L625"/>
  <c r="B625"/>
  <c r="O624"/>
  <c r="N624"/>
  <c r="L624"/>
  <c r="B624"/>
  <c r="O622"/>
  <c r="N622"/>
  <c r="L622"/>
  <c r="B622"/>
  <c r="O620"/>
  <c r="N620"/>
  <c r="L620"/>
  <c r="J620"/>
  <c r="B620"/>
  <c r="O618"/>
  <c r="N618"/>
  <c r="L618"/>
  <c r="B618"/>
  <c r="O617"/>
  <c r="N617"/>
  <c r="L617"/>
  <c r="J617"/>
  <c r="B617"/>
  <c r="O616"/>
  <c r="N616"/>
  <c r="L616"/>
  <c r="J616"/>
  <c r="B616"/>
  <c r="O614"/>
  <c r="N614"/>
  <c r="L614"/>
  <c r="B614"/>
  <c r="O613"/>
  <c r="N613"/>
  <c r="L613"/>
  <c r="B613"/>
  <c r="O612"/>
  <c r="N612"/>
  <c r="L612"/>
  <c r="J612"/>
  <c r="B612"/>
  <c r="O611"/>
  <c r="N611"/>
  <c r="L611"/>
  <c r="B611"/>
  <c r="O610"/>
  <c r="N610"/>
  <c r="L610"/>
  <c r="J610"/>
  <c r="B610"/>
  <c r="O609"/>
  <c r="N609"/>
  <c r="L609"/>
  <c r="B609"/>
  <c r="O607"/>
  <c r="N607"/>
  <c r="L607"/>
  <c r="B607"/>
  <c r="O606"/>
  <c r="N606"/>
  <c r="L606"/>
  <c r="J606"/>
  <c r="B606"/>
  <c r="O605"/>
  <c r="N605"/>
  <c r="L605"/>
  <c r="B605"/>
  <c r="O603"/>
  <c r="N603"/>
  <c r="L603"/>
  <c r="J603"/>
  <c r="B603"/>
  <c r="O601"/>
  <c r="N601"/>
  <c r="L601"/>
  <c r="B601"/>
  <c r="O600"/>
  <c r="N600"/>
  <c r="L600"/>
  <c r="B600"/>
  <c r="O599"/>
  <c r="N599"/>
  <c r="L599"/>
  <c r="J599"/>
  <c r="B599"/>
  <c r="O598"/>
  <c r="N598"/>
  <c r="L598"/>
  <c r="J598"/>
  <c r="B598"/>
  <c r="O594"/>
  <c r="N594"/>
  <c r="L594"/>
  <c r="J594"/>
  <c r="B594"/>
  <c r="O593"/>
  <c r="N593"/>
  <c r="L593"/>
  <c r="J593"/>
  <c r="B593"/>
  <c r="O592"/>
  <c r="N592"/>
  <c r="L592"/>
  <c r="B592"/>
  <c r="O591"/>
  <c r="N591"/>
  <c r="L591"/>
  <c r="J591"/>
  <c r="B591"/>
  <c r="O590"/>
  <c r="N590"/>
  <c r="L590"/>
  <c r="B590"/>
  <c r="O588"/>
  <c r="N588"/>
  <c r="L588"/>
  <c r="J588"/>
  <c r="B588"/>
  <c r="O587"/>
  <c r="N587"/>
  <c r="L587"/>
  <c r="B587"/>
  <c r="O586"/>
  <c r="N586"/>
  <c r="L586"/>
  <c r="J586"/>
  <c r="B586"/>
  <c r="O585"/>
  <c r="N585"/>
  <c r="L585"/>
  <c r="J585"/>
  <c r="B585"/>
  <c r="O584"/>
  <c r="N584"/>
  <c r="L584"/>
  <c r="B584"/>
  <c r="O583"/>
  <c r="N583"/>
  <c r="L583"/>
  <c r="J583"/>
  <c r="B583"/>
  <c r="O582"/>
  <c r="N582"/>
  <c r="L582"/>
  <c r="B582"/>
  <c r="O581"/>
  <c r="N581"/>
  <c r="L581"/>
  <c r="J581"/>
  <c r="B581"/>
  <c r="O580"/>
  <c r="N580"/>
  <c r="L580"/>
  <c r="B580"/>
  <c r="O579"/>
  <c r="N579"/>
  <c r="L579"/>
  <c r="J579"/>
  <c r="B579"/>
  <c r="O578"/>
  <c r="N578"/>
  <c r="L578"/>
  <c r="J578"/>
  <c r="B578"/>
  <c r="O577"/>
  <c r="N577"/>
  <c r="L577"/>
  <c r="J577"/>
  <c r="B577"/>
  <c r="O576"/>
  <c r="N576"/>
  <c r="L576"/>
  <c r="B576"/>
  <c r="O575"/>
  <c r="N575"/>
  <c r="L575"/>
  <c r="J575"/>
  <c r="B575"/>
  <c r="O572"/>
  <c r="N572"/>
  <c r="L572"/>
  <c r="B572"/>
  <c r="O568"/>
  <c r="N568"/>
  <c r="L568"/>
  <c r="J568"/>
  <c r="O567"/>
  <c r="N567"/>
  <c r="L567"/>
  <c r="J567"/>
  <c r="B567"/>
  <c r="O566"/>
  <c r="N566"/>
  <c r="L566"/>
  <c r="J566"/>
  <c r="B566"/>
  <c r="O563"/>
  <c r="N563"/>
  <c r="L563"/>
  <c r="J563"/>
  <c r="B563"/>
  <c r="O562"/>
  <c r="N562"/>
  <c r="L562"/>
  <c r="B562"/>
  <c r="O561"/>
  <c r="N561"/>
  <c r="L561"/>
  <c r="J561"/>
  <c r="B561"/>
  <c r="O560"/>
  <c r="N560"/>
  <c r="L560"/>
  <c r="B560"/>
  <c r="O559"/>
  <c r="N559"/>
  <c r="L559"/>
  <c r="J559"/>
  <c r="B559"/>
  <c r="O558"/>
  <c r="N558"/>
  <c r="L558"/>
  <c r="B558"/>
  <c r="O554"/>
  <c r="N554"/>
  <c r="L554"/>
  <c r="J554"/>
  <c r="B554"/>
  <c r="O552"/>
  <c r="N552"/>
  <c r="L552"/>
  <c r="J552"/>
  <c r="B552"/>
  <c r="O551"/>
  <c r="N551"/>
  <c r="L551"/>
  <c r="B551"/>
  <c r="O549"/>
  <c r="N549"/>
  <c r="L549"/>
  <c r="J549"/>
  <c r="B549"/>
  <c r="O548"/>
  <c r="N548"/>
  <c r="L548"/>
  <c r="B548"/>
  <c r="O547"/>
  <c r="N547"/>
  <c r="L547"/>
  <c r="J547"/>
  <c r="B547"/>
  <c r="O546"/>
  <c r="N546"/>
  <c r="L546"/>
  <c r="B546"/>
  <c r="O545"/>
  <c r="N545"/>
  <c r="L545"/>
  <c r="J545"/>
  <c r="B545"/>
  <c r="O543"/>
  <c r="N543"/>
  <c r="L543"/>
  <c r="B543"/>
  <c r="O542"/>
  <c r="N542"/>
  <c r="L542"/>
  <c r="J542"/>
  <c r="B542"/>
  <c r="O541"/>
  <c r="N541"/>
  <c r="L541"/>
  <c r="B541"/>
  <c r="O540"/>
  <c r="N540"/>
  <c r="L540"/>
  <c r="J540"/>
  <c r="B540"/>
  <c r="O538"/>
  <c r="N538"/>
  <c r="L538"/>
  <c r="J538"/>
  <c r="B538"/>
  <c r="O537"/>
  <c r="N537"/>
  <c r="L537"/>
  <c r="B537"/>
  <c r="O531"/>
  <c r="N531"/>
  <c r="L531"/>
  <c r="B531"/>
  <c r="O530"/>
  <c r="N530"/>
  <c r="L530"/>
  <c r="J530"/>
  <c r="B530"/>
  <c r="O529"/>
  <c r="N529"/>
  <c r="L529"/>
  <c r="B529"/>
  <c r="O527"/>
  <c r="N527"/>
  <c r="L527"/>
  <c r="J527"/>
  <c r="B527"/>
  <c r="O526"/>
  <c r="N526"/>
  <c r="L526"/>
  <c r="J526"/>
  <c r="B526"/>
  <c r="O525"/>
  <c r="N525"/>
  <c r="L525"/>
  <c r="J525"/>
  <c r="B525"/>
  <c r="O524"/>
  <c r="N524"/>
  <c r="L524"/>
  <c r="J524"/>
  <c r="B524"/>
  <c r="O523"/>
  <c r="N523"/>
  <c r="L523"/>
  <c r="J523"/>
  <c r="B523"/>
  <c r="O522"/>
  <c r="N522"/>
  <c r="L522"/>
  <c r="J522"/>
  <c r="B522"/>
  <c r="O520"/>
  <c r="N520"/>
  <c r="L520"/>
  <c r="J520"/>
  <c r="B520"/>
  <c r="O518"/>
  <c r="N518"/>
  <c r="L518"/>
  <c r="J518"/>
  <c r="B518"/>
  <c r="O517"/>
  <c r="N517"/>
  <c r="L517"/>
  <c r="J517"/>
  <c r="B517"/>
  <c r="O516"/>
  <c r="N516"/>
  <c r="L516"/>
  <c r="B516"/>
  <c r="O515"/>
  <c r="N515"/>
  <c r="L515"/>
  <c r="O512"/>
  <c r="N512"/>
  <c r="L512"/>
  <c r="J512"/>
  <c r="B512"/>
  <c r="O511"/>
  <c r="N511"/>
  <c r="L511"/>
  <c r="B511"/>
  <c r="O510"/>
  <c r="N510"/>
  <c r="L510"/>
  <c r="J510"/>
  <c r="B510"/>
  <c r="O509"/>
  <c r="N509"/>
  <c r="L509"/>
  <c r="B509"/>
  <c r="O508"/>
  <c r="N508"/>
  <c r="L508"/>
  <c r="B508"/>
  <c r="O506"/>
  <c r="N506"/>
  <c r="L506"/>
  <c r="B506"/>
  <c r="O505"/>
  <c r="N505"/>
  <c r="L505"/>
  <c r="B505"/>
  <c r="O504"/>
  <c r="N504"/>
  <c r="L504"/>
  <c r="J504"/>
  <c r="B504"/>
  <c r="O503"/>
  <c r="N503"/>
  <c r="L503"/>
  <c r="J503"/>
  <c r="B503"/>
  <c r="O502"/>
  <c r="N502"/>
  <c r="L502"/>
  <c r="B502"/>
  <c r="O501"/>
  <c r="N501"/>
  <c r="L501"/>
  <c r="B501"/>
  <c r="O500"/>
  <c r="N500"/>
  <c r="L500"/>
  <c r="B500"/>
  <c r="O497"/>
  <c r="N497"/>
  <c r="L497"/>
  <c r="B497"/>
  <c r="O494"/>
  <c r="N494"/>
  <c r="L494"/>
  <c r="B494"/>
  <c r="O492"/>
  <c r="N492"/>
  <c r="L492"/>
  <c r="B492"/>
  <c r="O491"/>
  <c r="N491"/>
  <c r="L491"/>
  <c r="B491"/>
  <c r="O490"/>
  <c r="N490"/>
  <c r="L490"/>
  <c r="J490"/>
  <c r="B490"/>
  <c r="O489"/>
  <c r="N489"/>
  <c r="L489"/>
  <c r="B489"/>
  <c r="O488"/>
  <c r="N488"/>
  <c r="L488"/>
  <c r="B488"/>
  <c r="O487"/>
  <c r="N487"/>
  <c r="L487"/>
  <c r="B487"/>
  <c r="O486"/>
  <c r="N486"/>
  <c r="L486"/>
  <c r="J486"/>
  <c r="B486"/>
  <c r="O484"/>
  <c r="N484"/>
  <c r="L484"/>
  <c r="B484"/>
  <c r="O483"/>
  <c r="N483"/>
  <c r="L483"/>
  <c r="B483"/>
  <c r="O482"/>
  <c r="N482"/>
  <c r="L482"/>
  <c r="J482"/>
  <c r="B482"/>
  <c r="O481"/>
  <c r="N481"/>
  <c r="L481"/>
  <c r="B481"/>
  <c r="O480"/>
  <c r="N480"/>
  <c r="L480"/>
  <c r="B480"/>
  <c r="O479"/>
  <c r="N479"/>
  <c r="L479"/>
  <c r="B479"/>
  <c r="O478"/>
  <c r="N478"/>
  <c r="L478"/>
  <c r="B478"/>
  <c r="O477"/>
  <c r="N477"/>
  <c r="L477"/>
  <c r="B477"/>
  <c r="O476"/>
  <c r="N476"/>
  <c r="L476"/>
  <c r="B476"/>
  <c r="O475"/>
  <c r="N475"/>
  <c r="L475"/>
  <c r="J475"/>
  <c r="B475"/>
  <c r="O474"/>
  <c r="N474"/>
  <c r="L474"/>
  <c r="B474"/>
  <c r="O472"/>
  <c r="N472"/>
  <c r="L472"/>
  <c r="B472"/>
  <c r="O470"/>
  <c r="N470"/>
  <c r="L470"/>
  <c r="B470"/>
  <c r="O468"/>
  <c r="N468"/>
  <c r="L468"/>
  <c r="B468"/>
  <c r="O466"/>
  <c r="N466"/>
  <c r="L466"/>
  <c r="B466"/>
  <c r="O463"/>
  <c r="N463"/>
  <c r="L463"/>
  <c r="B463"/>
  <c r="O462"/>
  <c r="N462"/>
  <c r="L462"/>
  <c r="J462"/>
  <c r="B462"/>
  <c r="O461"/>
  <c r="N461"/>
  <c r="L461"/>
  <c r="B461"/>
  <c r="O460"/>
  <c r="N460"/>
  <c r="L460"/>
  <c r="B460"/>
  <c r="O457"/>
  <c r="N457"/>
  <c r="L457"/>
  <c r="O456"/>
  <c r="N456"/>
  <c r="L456"/>
  <c r="B456"/>
  <c r="O455"/>
  <c r="N455"/>
  <c r="L455"/>
  <c r="B455"/>
  <c r="O454"/>
  <c r="N454"/>
  <c r="L454"/>
  <c r="J454"/>
  <c r="B454"/>
  <c r="O451"/>
  <c r="N451"/>
  <c r="L451"/>
  <c r="B451"/>
  <c r="O449"/>
  <c r="N449"/>
  <c r="L449"/>
  <c r="B449"/>
  <c r="O448"/>
  <c r="N448"/>
  <c r="L448"/>
  <c r="B448"/>
  <c r="O445"/>
  <c r="N445"/>
  <c r="L445"/>
  <c r="B445"/>
  <c r="O444"/>
  <c r="N444"/>
  <c r="L444"/>
  <c r="B444"/>
  <c r="O443"/>
  <c r="N443"/>
  <c r="L443"/>
  <c r="J443"/>
  <c r="B443"/>
  <c r="O442"/>
  <c r="N442"/>
  <c r="L442"/>
  <c r="B442"/>
  <c r="O441"/>
  <c r="N441"/>
  <c r="L441"/>
  <c r="B441"/>
  <c r="O439"/>
  <c r="N439"/>
  <c r="L439"/>
  <c r="J439"/>
  <c r="B439"/>
  <c r="O438"/>
  <c r="N438"/>
  <c r="L438"/>
  <c r="B438"/>
  <c r="O437"/>
  <c r="N437"/>
  <c r="L437"/>
  <c r="J437"/>
  <c r="B437"/>
  <c r="O434"/>
  <c r="N434"/>
  <c r="L434"/>
  <c r="J434"/>
  <c r="B434"/>
  <c r="O433"/>
  <c r="N433"/>
  <c r="L433"/>
  <c r="B433"/>
  <c r="O429"/>
  <c r="N429"/>
  <c r="L429"/>
  <c r="J429"/>
  <c r="B429"/>
  <c r="O428"/>
  <c r="N428"/>
  <c r="L428"/>
  <c r="J428"/>
  <c r="B428"/>
  <c r="O427"/>
  <c r="N427"/>
  <c r="L427"/>
  <c r="B427"/>
  <c r="O426"/>
  <c r="N426"/>
  <c r="L426"/>
  <c r="J426"/>
  <c r="B426"/>
  <c r="O424"/>
  <c r="N424"/>
  <c r="L424"/>
  <c r="J424"/>
  <c r="B424"/>
  <c r="O422"/>
  <c r="N422"/>
  <c r="L422"/>
  <c r="B422"/>
  <c r="O421"/>
  <c r="N421"/>
  <c r="L421"/>
  <c r="B421"/>
  <c r="O420"/>
  <c r="N420"/>
  <c r="L420"/>
  <c r="J420"/>
  <c r="B420"/>
  <c r="O417"/>
  <c r="N417"/>
  <c r="L417"/>
  <c r="B417"/>
  <c r="O416"/>
  <c r="N416"/>
  <c r="L416"/>
  <c r="B416"/>
  <c r="O415"/>
  <c r="N415"/>
  <c r="L415"/>
  <c r="B415"/>
  <c r="O414"/>
  <c r="N414"/>
  <c r="L414"/>
  <c r="B414"/>
  <c r="O413"/>
  <c r="N413"/>
  <c r="L413"/>
  <c r="B413"/>
  <c r="O412"/>
  <c r="N412"/>
  <c r="L412"/>
  <c r="J412"/>
  <c r="B412"/>
  <c r="O411"/>
  <c r="N411"/>
  <c r="L411"/>
  <c r="J411"/>
  <c r="O410"/>
  <c r="N410"/>
  <c r="L410"/>
  <c r="J410"/>
  <c r="B410"/>
  <c r="O409"/>
  <c r="N409"/>
  <c r="L409"/>
  <c r="B409"/>
  <c r="O408"/>
  <c r="N408"/>
  <c r="L408"/>
  <c r="B408"/>
  <c r="O406"/>
  <c r="N406"/>
  <c r="L406"/>
  <c r="B406"/>
  <c r="O404"/>
  <c r="N404"/>
  <c r="L404"/>
  <c r="O405"/>
  <c r="N405"/>
  <c r="L405"/>
  <c r="O403"/>
  <c r="N403"/>
  <c r="L403"/>
  <c r="J403"/>
  <c r="B403"/>
  <c r="O402"/>
  <c r="N402"/>
  <c r="L402"/>
  <c r="B402"/>
  <c r="O401"/>
  <c r="N401"/>
  <c r="L401"/>
  <c r="B401"/>
  <c r="O400"/>
  <c r="N400"/>
  <c r="L400"/>
  <c r="J400"/>
  <c r="B400"/>
  <c r="O399"/>
  <c r="N399"/>
  <c r="L399"/>
  <c r="M399"/>
  <c r="B399"/>
  <c r="O398"/>
  <c r="N398"/>
  <c r="L398"/>
  <c r="B398"/>
  <c r="O395"/>
  <c r="N395"/>
  <c r="L395"/>
  <c r="B395"/>
  <c r="O394"/>
  <c r="N394"/>
  <c r="L394"/>
  <c r="B394"/>
  <c r="O393"/>
  <c r="N393"/>
  <c r="L393"/>
  <c r="J393"/>
  <c r="B393"/>
  <c r="O392"/>
  <c r="N392"/>
  <c r="L392"/>
  <c r="B392"/>
  <c r="O391"/>
  <c r="N391"/>
  <c r="L391"/>
  <c r="B391"/>
  <c r="O390"/>
  <c r="N390"/>
  <c r="L390"/>
  <c r="B390"/>
  <c r="O389"/>
  <c r="N389"/>
  <c r="L389"/>
  <c r="B389"/>
  <c r="O388"/>
  <c r="N388"/>
  <c r="L388"/>
  <c r="B388"/>
  <c r="O387"/>
  <c r="N387"/>
  <c r="L387"/>
  <c r="B387"/>
  <c r="O384"/>
  <c r="N384"/>
  <c r="L384"/>
  <c r="B384"/>
  <c r="O383"/>
  <c r="N383"/>
  <c r="L383"/>
  <c r="B383"/>
  <c r="O378"/>
  <c r="N378"/>
  <c r="L378"/>
  <c r="J378"/>
  <c r="B378"/>
  <c r="O377"/>
  <c r="N377"/>
  <c r="L377"/>
  <c r="J377"/>
  <c r="B377"/>
  <c r="O374"/>
  <c r="N374"/>
  <c r="L374"/>
  <c r="B374"/>
  <c r="O372"/>
  <c r="N372"/>
  <c r="L372"/>
  <c r="B372"/>
  <c r="O371"/>
  <c r="N371"/>
  <c r="L371"/>
  <c r="B371"/>
  <c r="O370"/>
  <c r="N370"/>
  <c r="L370"/>
  <c r="B370"/>
  <c r="O369"/>
  <c r="N369"/>
  <c r="L369"/>
  <c r="B369"/>
  <c r="O368"/>
  <c r="N368"/>
  <c r="L368"/>
  <c r="B368"/>
  <c r="O366"/>
  <c r="N366"/>
  <c r="L366"/>
  <c r="J366"/>
  <c r="B366"/>
  <c r="O365"/>
  <c r="N365"/>
  <c r="L365"/>
  <c r="B365"/>
  <c r="O364"/>
  <c r="N364"/>
  <c r="L364"/>
  <c r="B364"/>
  <c r="O362"/>
  <c r="N362"/>
  <c r="L362"/>
  <c r="B362"/>
  <c r="O361"/>
  <c r="N361"/>
  <c r="L361"/>
  <c r="B361"/>
  <c r="O360"/>
  <c r="N360"/>
  <c r="L360"/>
  <c r="J360"/>
  <c r="B360"/>
  <c r="O359"/>
  <c r="N359"/>
  <c r="L359"/>
  <c r="B359"/>
  <c r="O358"/>
  <c r="N358"/>
  <c r="L358"/>
  <c r="B358"/>
  <c r="O357"/>
  <c r="N357"/>
  <c r="L357"/>
  <c r="B357"/>
  <c r="O355"/>
  <c r="N355"/>
  <c r="L355"/>
  <c r="J355"/>
  <c r="B355"/>
  <c r="O354"/>
  <c r="N354"/>
  <c r="L354"/>
  <c r="O353"/>
  <c r="N353"/>
  <c r="L353"/>
  <c r="B353"/>
  <c r="O352"/>
  <c r="N352"/>
  <c r="L352"/>
  <c r="B352"/>
  <c r="O351"/>
  <c r="N351"/>
  <c r="L351"/>
  <c r="J351"/>
  <c r="O350"/>
  <c r="N350"/>
  <c r="L350"/>
  <c r="J350"/>
  <c r="B350"/>
  <c r="O349"/>
  <c r="N349"/>
  <c r="L349"/>
  <c r="B349"/>
  <c r="O348"/>
  <c r="N348"/>
  <c r="L348"/>
  <c r="B348"/>
  <c r="O346"/>
  <c r="N346"/>
  <c r="L346"/>
  <c r="J346"/>
  <c r="B346"/>
  <c r="O344"/>
  <c r="N344"/>
  <c r="L344"/>
  <c r="B344"/>
  <c r="O343"/>
  <c r="N343"/>
  <c r="L343"/>
  <c r="B343"/>
  <c r="O342"/>
  <c r="N342"/>
  <c r="L342"/>
  <c r="J342"/>
  <c r="B342"/>
  <c r="O341"/>
  <c r="N341"/>
  <c r="L341"/>
  <c r="B341"/>
  <c r="O337"/>
  <c r="N337"/>
  <c r="L337"/>
  <c r="B337"/>
  <c r="O335"/>
  <c r="N335"/>
  <c r="L335"/>
  <c r="J335"/>
  <c r="B335"/>
  <c r="O334"/>
  <c r="N334"/>
  <c r="L334"/>
  <c r="B334"/>
  <c r="O330"/>
  <c r="N330"/>
  <c r="L330"/>
  <c r="B330"/>
  <c r="O329"/>
  <c r="N329"/>
  <c r="L329"/>
  <c r="J329"/>
  <c r="B329"/>
  <c r="O328"/>
  <c r="N328"/>
  <c r="L328"/>
  <c r="B328"/>
  <c r="O326"/>
  <c r="N326"/>
  <c r="L326"/>
  <c r="B326"/>
  <c r="O325"/>
  <c r="N325"/>
  <c r="L325"/>
  <c r="J325"/>
  <c r="B325"/>
  <c r="O324"/>
  <c r="N324"/>
  <c r="L324"/>
  <c r="J324"/>
  <c r="B324"/>
  <c r="O323"/>
  <c r="N323"/>
  <c r="L323"/>
  <c r="B323"/>
  <c r="O321"/>
  <c r="N321"/>
  <c r="L321"/>
  <c r="J321"/>
  <c r="B321"/>
  <c r="O319"/>
  <c r="N319"/>
  <c r="L319"/>
  <c r="J319"/>
  <c r="B319"/>
  <c r="O318"/>
  <c r="N318"/>
  <c r="L318"/>
  <c r="B318"/>
  <c r="O315"/>
  <c r="N315"/>
  <c r="L315"/>
  <c r="O312"/>
  <c r="N312"/>
  <c r="L312"/>
  <c r="B312"/>
  <c r="O303"/>
  <c r="N303"/>
  <c r="L303"/>
  <c r="B303"/>
  <c r="O302"/>
  <c r="N302"/>
  <c r="L302"/>
  <c r="B302"/>
  <c r="O301"/>
  <c r="N301"/>
  <c r="L301"/>
  <c r="J301"/>
  <c r="B301"/>
  <c r="O300"/>
  <c r="N300"/>
  <c r="L300"/>
  <c r="O299"/>
  <c r="N299"/>
  <c r="L299"/>
  <c r="J299"/>
  <c r="B299"/>
  <c r="O298"/>
  <c r="N298"/>
  <c r="L298"/>
  <c r="B298"/>
  <c r="O297"/>
  <c r="N297"/>
  <c r="L297"/>
  <c r="J297"/>
  <c r="B297"/>
  <c r="O296"/>
  <c r="N296"/>
  <c r="L296"/>
  <c r="J296"/>
  <c r="B296"/>
  <c r="O295"/>
  <c r="N295"/>
  <c r="L295"/>
  <c r="J295"/>
  <c r="B295"/>
  <c r="O294"/>
  <c r="N294"/>
  <c r="L294"/>
  <c r="B294"/>
  <c r="O293"/>
  <c r="N293"/>
  <c r="L293"/>
  <c r="J293"/>
  <c r="B293"/>
  <c r="O292"/>
  <c r="N292"/>
  <c r="L292"/>
  <c r="J292"/>
  <c r="B292"/>
  <c r="O290"/>
  <c r="N290"/>
  <c r="L290"/>
  <c r="M290"/>
  <c r="B290"/>
  <c r="O289"/>
  <c r="N289"/>
  <c r="L289"/>
  <c r="J289"/>
  <c r="B289"/>
  <c r="O287"/>
  <c r="N287"/>
  <c r="L287"/>
  <c r="J287"/>
  <c r="B287"/>
  <c r="O286"/>
  <c r="N286"/>
  <c r="L286"/>
  <c r="J286"/>
  <c r="B286"/>
  <c r="O284"/>
  <c r="N284"/>
  <c r="L284"/>
  <c r="B284"/>
  <c r="O283"/>
  <c r="N283"/>
  <c r="L283"/>
  <c r="J283"/>
  <c r="B283"/>
  <c r="O280"/>
  <c r="N280"/>
  <c r="L280"/>
  <c r="B280"/>
  <c r="O278"/>
  <c r="N278"/>
  <c r="L278"/>
  <c r="B278"/>
  <c r="O277"/>
  <c r="N277"/>
  <c r="L277"/>
  <c r="B277"/>
  <c r="O276"/>
  <c r="N276"/>
  <c r="L276"/>
  <c r="B276"/>
  <c r="O275"/>
  <c r="N275"/>
  <c r="L275"/>
  <c r="J275"/>
  <c r="B275"/>
  <c r="O274"/>
  <c r="N274"/>
  <c r="L274"/>
  <c r="J274"/>
  <c r="B274"/>
  <c r="O273"/>
  <c r="N273"/>
  <c r="L273"/>
  <c r="J273"/>
  <c r="B273"/>
  <c r="O271"/>
  <c r="N271"/>
  <c r="L271"/>
  <c r="B271"/>
  <c r="O268"/>
  <c r="N268"/>
  <c r="L268"/>
  <c r="J268"/>
  <c r="B268"/>
  <c r="O265"/>
  <c r="N265"/>
  <c r="L265"/>
  <c r="J265"/>
  <c r="B265"/>
  <c r="O263"/>
  <c r="N263"/>
  <c r="L263"/>
  <c r="J263"/>
  <c r="B263"/>
  <c r="O262"/>
  <c r="N262"/>
  <c r="L262"/>
  <c r="B262"/>
  <c r="O260"/>
  <c r="N260"/>
  <c r="L260"/>
  <c r="J260"/>
  <c r="B260"/>
  <c r="O259"/>
  <c r="N259"/>
  <c r="L259"/>
  <c r="B259"/>
  <c r="O258"/>
  <c r="N258"/>
  <c r="L258"/>
  <c r="J258"/>
  <c r="B258"/>
  <c r="O257"/>
  <c r="N257"/>
  <c r="L257"/>
  <c r="B257"/>
  <c r="O254"/>
  <c r="N254"/>
  <c r="L254"/>
  <c r="J254"/>
  <c r="B254"/>
  <c r="O253"/>
  <c r="N253"/>
  <c r="L253"/>
  <c r="J253"/>
  <c r="B253"/>
  <c r="O251"/>
  <c r="N251"/>
  <c r="L251"/>
  <c r="J251"/>
  <c r="B251"/>
  <c r="O249"/>
  <c r="N249"/>
  <c r="L249"/>
  <c r="J249"/>
  <c r="B249"/>
  <c r="O247"/>
  <c r="N247"/>
  <c r="L247"/>
  <c r="J247"/>
  <c r="B247"/>
  <c r="O245"/>
  <c r="N245"/>
  <c r="L245"/>
  <c r="J245"/>
  <c r="B245"/>
  <c r="O244"/>
  <c r="N244"/>
  <c r="L244"/>
  <c r="J244"/>
  <c r="B244"/>
  <c r="O243"/>
  <c r="N243"/>
  <c r="L243"/>
  <c r="J243"/>
  <c r="B243"/>
  <c r="O242"/>
  <c r="N242"/>
  <c r="L242"/>
  <c r="J242"/>
  <c r="B242"/>
  <c r="O236"/>
  <c r="N236"/>
  <c r="L236"/>
  <c r="J236"/>
  <c r="B236"/>
  <c r="O234"/>
  <c r="N234"/>
  <c r="L234"/>
  <c r="J234"/>
  <c r="B234"/>
  <c r="O233"/>
  <c r="N233"/>
  <c r="L233"/>
  <c r="J233"/>
  <c r="B233"/>
  <c r="O232"/>
  <c r="N232"/>
  <c r="L232"/>
  <c r="J232"/>
  <c r="B232"/>
  <c r="O231"/>
  <c r="N231"/>
  <c r="L231"/>
  <c r="J231"/>
  <c r="B231"/>
  <c r="O230"/>
  <c r="N230"/>
  <c r="L230"/>
  <c r="J230"/>
  <c r="B230"/>
  <c r="O222"/>
  <c r="N222"/>
  <c r="L222"/>
  <c r="O220"/>
  <c r="N220"/>
  <c r="L220"/>
  <c r="B220"/>
  <c r="O218"/>
  <c r="N218"/>
  <c r="L218"/>
  <c r="J218"/>
  <c r="O216"/>
  <c r="N216"/>
  <c r="L216"/>
  <c r="J216"/>
  <c r="B216"/>
  <c r="O215"/>
  <c r="N215"/>
  <c r="L215"/>
  <c r="O214"/>
  <c r="N214"/>
  <c r="L214"/>
  <c r="J214"/>
  <c r="B214"/>
  <c r="O213"/>
  <c r="N213"/>
  <c r="L213"/>
  <c r="J213"/>
  <c r="B213"/>
  <c r="O212"/>
  <c r="N212"/>
  <c r="L212"/>
  <c r="J212"/>
  <c r="B212"/>
  <c r="O211"/>
  <c r="N211"/>
  <c r="L211"/>
  <c r="J211"/>
  <c r="B211"/>
  <c r="O209"/>
  <c r="N209"/>
  <c r="L209"/>
  <c r="O208"/>
  <c r="N208"/>
  <c r="L208"/>
  <c r="B208"/>
  <c r="O206"/>
  <c r="N206"/>
  <c r="L206"/>
  <c r="J206"/>
  <c r="B206"/>
  <c r="O205"/>
  <c r="N205"/>
  <c r="L205"/>
  <c r="J205"/>
  <c r="B205"/>
  <c r="O204"/>
  <c r="N204"/>
  <c r="L204"/>
  <c r="J204"/>
  <c r="B204"/>
  <c r="O202"/>
  <c r="N202"/>
  <c r="L202"/>
  <c r="B202"/>
  <c r="O201"/>
  <c r="N201"/>
  <c r="L201"/>
  <c r="J201"/>
  <c r="O197"/>
  <c r="N197"/>
  <c r="L197"/>
  <c r="J197"/>
  <c r="B197"/>
  <c r="O195"/>
  <c r="N195"/>
  <c r="L195"/>
  <c r="J195"/>
  <c r="B195"/>
  <c r="O194"/>
  <c r="N194"/>
  <c r="L194"/>
  <c r="J194"/>
  <c r="B194"/>
  <c r="O193"/>
  <c r="N193"/>
  <c r="L193"/>
  <c r="J193"/>
  <c r="B193"/>
  <c r="O192"/>
  <c r="N192"/>
  <c r="L192"/>
  <c r="J192"/>
  <c r="B192"/>
  <c r="O190"/>
  <c r="N190"/>
  <c r="L190"/>
  <c r="J190"/>
  <c r="B190"/>
  <c r="O187"/>
  <c r="N187"/>
  <c r="L187"/>
  <c r="B187"/>
  <c r="O184"/>
  <c r="N184"/>
  <c r="L184"/>
  <c r="B184"/>
  <c r="O182"/>
  <c r="N182"/>
  <c r="L182"/>
  <c r="J182"/>
  <c r="B182"/>
  <c r="O181"/>
  <c r="N181"/>
  <c r="L181"/>
  <c r="B181"/>
  <c r="O180"/>
  <c r="N180"/>
  <c r="L180"/>
  <c r="J180"/>
  <c r="B180"/>
  <c r="O179"/>
  <c r="N179"/>
  <c r="L179"/>
  <c r="B179"/>
  <c r="O178"/>
  <c r="N178"/>
  <c r="L178"/>
  <c r="J178"/>
  <c r="B178"/>
  <c r="O177"/>
  <c r="N177"/>
  <c r="L177"/>
  <c r="B177"/>
  <c r="O176"/>
  <c r="N176"/>
  <c r="L176"/>
  <c r="J176"/>
  <c r="B176"/>
  <c r="O175"/>
  <c r="N175"/>
  <c r="L175"/>
  <c r="B175"/>
  <c r="O174"/>
  <c r="N174"/>
  <c r="L174"/>
  <c r="J174"/>
  <c r="B174"/>
  <c r="O169"/>
  <c r="N169"/>
  <c r="L169"/>
  <c r="J169"/>
  <c r="O171"/>
  <c r="N171"/>
  <c r="L171"/>
  <c r="J171"/>
  <c r="B171"/>
  <c r="O166"/>
  <c r="N166"/>
  <c r="L166"/>
  <c r="B166"/>
  <c r="O165"/>
  <c r="N165"/>
  <c r="L165"/>
  <c r="J165"/>
  <c r="B165"/>
  <c r="O164"/>
  <c r="N164"/>
  <c r="L164"/>
  <c r="O160"/>
  <c r="N160"/>
  <c r="L160"/>
  <c r="J160"/>
  <c r="B160"/>
  <c r="O159"/>
  <c r="N159"/>
  <c r="L159"/>
  <c r="B159"/>
  <c r="O158"/>
  <c r="N158"/>
  <c r="L158"/>
  <c r="J158"/>
  <c r="B158"/>
  <c r="O157"/>
  <c r="N157"/>
  <c r="L157"/>
  <c r="B157"/>
  <c r="O156"/>
  <c r="N156"/>
  <c r="L156"/>
  <c r="J156"/>
  <c r="B156"/>
  <c r="O155"/>
  <c r="N155"/>
  <c r="L155"/>
  <c r="B155"/>
  <c r="O154"/>
  <c r="N154"/>
  <c r="L154"/>
  <c r="J154"/>
  <c r="B154"/>
  <c r="O153"/>
  <c r="N153"/>
  <c r="L153"/>
  <c r="B153"/>
  <c r="O152"/>
  <c r="N152"/>
  <c r="L152"/>
  <c r="O151"/>
  <c r="N151"/>
  <c r="L151"/>
  <c r="J151"/>
  <c r="O150"/>
  <c r="N150"/>
  <c r="L150"/>
  <c r="J150"/>
  <c r="B150"/>
  <c r="O148"/>
  <c r="N148"/>
  <c r="L148"/>
  <c r="B148"/>
  <c r="O147"/>
  <c r="N147"/>
  <c r="L147"/>
  <c r="J147"/>
  <c r="B147"/>
  <c r="O146"/>
  <c r="N146"/>
  <c r="L146"/>
  <c r="B146"/>
  <c r="O145"/>
  <c r="N145"/>
  <c r="L145"/>
  <c r="B145"/>
  <c r="O144"/>
  <c r="N144"/>
  <c r="L144"/>
  <c r="J144"/>
  <c r="B144"/>
  <c r="O143"/>
  <c r="N143"/>
  <c r="L143"/>
  <c r="J143"/>
  <c r="B143"/>
  <c r="O142"/>
  <c r="N142"/>
  <c r="L142"/>
  <c r="J142"/>
  <c r="B142"/>
  <c r="O140"/>
  <c r="N140"/>
  <c r="L140"/>
  <c r="J140"/>
  <c r="B140"/>
  <c r="O139"/>
  <c r="N139"/>
  <c r="L139"/>
  <c r="J139"/>
  <c r="O138"/>
  <c r="N138"/>
  <c r="L138"/>
  <c r="J138"/>
  <c r="B138"/>
  <c r="O136"/>
  <c r="N136"/>
  <c r="L136"/>
  <c r="B136"/>
  <c r="O135"/>
  <c r="N135"/>
  <c r="L135"/>
  <c r="J135"/>
  <c r="B135"/>
  <c r="O134"/>
  <c r="N134"/>
  <c r="L134"/>
  <c r="J134"/>
  <c r="B134"/>
  <c r="O132"/>
  <c r="N132"/>
  <c r="L132"/>
  <c r="O131"/>
  <c r="N131"/>
  <c r="L131"/>
  <c r="B131"/>
  <c r="O130"/>
  <c r="N130"/>
  <c r="L130"/>
  <c r="J130"/>
  <c r="B130"/>
  <c r="O127"/>
  <c r="N127"/>
  <c r="L127"/>
  <c r="O126"/>
  <c r="N126"/>
  <c r="L126"/>
  <c r="J126"/>
  <c r="O124"/>
  <c r="N124"/>
  <c r="L124"/>
  <c r="O123"/>
  <c r="N123"/>
  <c r="L123"/>
  <c r="O120"/>
  <c r="N120"/>
  <c r="L120"/>
  <c r="J120"/>
  <c r="B120"/>
  <c r="O117"/>
  <c r="N117"/>
  <c r="L117"/>
  <c r="J117"/>
  <c r="B117"/>
  <c r="O116"/>
  <c r="N116"/>
  <c r="L116"/>
  <c r="B116"/>
  <c r="O115"/>
  <c r="N115"/>
  <c r="L115"/>
  <c r="J115"/>
  <c r="B115"/>
  <c r="O114"/>
  <c r="N114"/>
  <c r="L114"/>
  <c r="B114"/>
  <c r="O113"/>
  <c r="N113"/>
  <c r="L113"/>
  <c r="J113"/>
  <c r="B113"/>
  <c r="O112"/>
  <c r="N112"/>
  <c r="L112"/>
  <c r="B112"/>
  <c r="O111"/>
  <c r="N111"/>
  <c r="L111"/>
  <c r="J111"/>
  <c r="B111"/>
  <c r="O110"/>
  <c r="N110"/>
  <c r="L110"/>
  <c r="B110"/>
  <c r="O109"/>
  <c r="N109"/>
  <c r="L109"/>
  <c r="J109"/>
  <c r="B109"/>
  <c r="O108"/>
  <c r="N108"/>
  <c r="L108"/>
  <c r="B108"/>
  <c r="O107"/>
  <c r="N107"/>
  <c r="L107"/>
  <c r="J107"/>
  <c r="B107"/>
  <c r="O106"/>
  <c r="N106"/>
  <c r="L106"/>
  <c r="B106"/>
  <c r="O105"/>
  <c r="N105"/>
  <c r="L105"/>
  <c r="J105"/>
  <c r="B105"/>
  <c r="O103"/>
  <c r="N103"/>
  <c r="L103"/>
  <c r="B103"/>
  <c r="O102"/>
  <c r="N102"/>
  <c r="L102"/>
  <c r="J102"/>
  <c r="B102"/>
  <c r="O100"/>
  <c r="N100"/>
  <c r="L100"/>
  <c r="J100"/>
  <c r="B100"/>
  <c r="O98"/>
  <c r="N98"/>
  <c r="L98"/>
  <c r="B98"/>
  <c r="O97"/>
  <c r="N97"/>
  <c r="L97"/>
  <c r="B97"/>
  <c r="O95"/>
  <c r="N95"/>
  <c r="L95"/>
  <c r="B95"/>
  <c r="O94"/>
  <c r="N94"/>
  <c r="L94"/>
  <c r="J94"/>
  <c r="B94"/>
  <c r="O93"/>
  <c r="N93"/>
  <c r="L93"/>
  <c r="B93"/>
  <c r="O92"/>
  <c r="N92"/>
  <c r="L92"/>
  <c r="J92"/>
  <c r="B92"/>
  <c r="O91"/>
  <c r="N91"/>
  <c r="L91"/>
  <c r="B91"/>
  <c r="O89"/>
  <c r="N89"/>
  <c r="L89"/>
  <c r="J89"/>
  <c r="B89"/>
  <c r="O88"/>
  <c r="N88"/>
  <c r="L88"/>
  <c r="B88"/>
  <c r="O87"/>
  <c r="N87"/>
  <c r="L87"/>
  <c r="B87"/>
  <c r="O84"/>
  <c r="N84"/>
  <c r="L84"/>
  <c r="B84"/>
  <c r="O83"/>
  <c r="N83"/>
  <c r="L83"/>
  <c r="B83"/>
  <c r="O82"/>
  <c r="N82"/>
  <c r="L82"/>
  <c r="B82"/>
  <c r="O81"/>
  <c r="N81"/>
  <c r="L81"/>
  <c r="J81"/>
  <c r="B81"/>
  <c r="O80"/>
  <c r="N80"/>
  <c r="L80"/>
  <c r="B80"/>
  <c r="O78"/>
  <c r="N78"/>
  <c r="L78"/>
  <c r="B78"/>
  <c r="O77"/>
  <c r="N77"/>
  <c r="L77"/>
  <c r="J77"/>
  <c r="B77"/>
  <c r="O76"/>
  <c r="N76"/>
  <c r="L76"/>
  <c r="B76"/>
  <c r="O75"/>
  <c r="N75"/>
  <c r="L75"/>
  <c r="J75"/>
  <c r="B75"/>
  <c r="O73"/>
  <c r="N73"/>
  <c r="L73"/>
  <c r="J73"/>
  <c r="B73"/>
  <c r="O72"/>
  <c r="N72"/>
  <c r="L72"/>
  <c r="M72"/>
  <c r="B72"/>
  <c r="O70"/>
  <c r="N70"/>
  <c r="L70"/>
  <c r="B70"/>
  <c r="O69"/>
  <c r="N69"/>
  <c r="L69"/>
  <c r="J69"/>
  <c r="B69"/>
  <c r="O68"/>
  <c r="N68"/>
  <c r="L68"/>
  <c r="J68"/>
  <c r="B68"/>
  <c r="O67"/>
  <c r="N67"/>
  <c r="L67"/>
  <c r="B67"/>
  <c r="O66"/>
  <c r="N66"/>
  <c r="L66"/>
  <c r="J66"/>
  <c r="O65"/>
  <c r="N65"/>
  <c r="L65"/>
  <c r="O64"/>
  <c r="N64"/>
  <c r="L64"/>
  <c r="B64"/>
  <c r="O62"/>
  <c r="N62"/>
  <c r="L62"/>
  <c r="O61"/>
  <c r="N61"/>
  <c r="L61"/>
  <c r="J61"/>
  <c r="B61"/>
  <c r="O60"/>
  <c r="N60"/>
  <c r="L60"/>
  <c r="J60"/>
  <c r="B60"/>
  <c r="O58"/>
  <c r="N58"/>
  <c r="L58"/>
  <c r="O57"/>
  <c r="N57"/>
  <c r="L57"/>
  <c r="J57"/>
  <c r="B57"/>
  <c r="O55"/>
  <c r="N55"/>
  <c r="L55"/>
  <c r="J55"/>
  <c r="B55"/>
  <c r="O53"/>
  <c r="N53"/>
  <c r="L53"/>
  <c r="J53"/>
  <c r="B53"/>
  <c r="O52"/>
  <c r="N52"/>
  <c r="L52"/>
  <c r="J52"/>
  <c r="B52"/>
  <c r="O51"/>
  <c r="N51"/>
  <c r="L51"/>
  <c r="J51"/>
  <c r="B51"/>
  <c r="O50"/>
  <c r="N50"/>
  <c r="L50"/>
  <c r="J50"/>
  <c r="B50"/>
  <c r="O49"/>
  <c r="N49"/>
  <c r="L49"/>
  <c r="J49"/>
  <c r="B49"/>
  <c r="O48"/>
  <c r="N48"/>
  <c r="L48"/>
  <c r="J48"/>
  <c r="B48"/>
  <c r="O45"/>
  <c r="N45"/>
  <c r="L45"/>
  <c r="B45"/>
  <c r="O43"/>
  <c r="N43"/>
  <c r="L43"/>
  <c r="B43"/>
  <c r="O42"/>
  <c r="N42"/>
  <c r="L42"/>
  <c r="J42"/>
  <c r="B42"/>
  <c r="O41"/>
  <c r="N41"/>
  <c r="L41"/>
  <c r="J41"/>
  <c r="B41"/>
  <c r="O40"/>
  <c r="N40"/>
  <c r="L40"/>
  <c r="J40"/>
  <c r="B40"/>
  <c r="O35"/>
  <c r="N35"/>
  <c r="L35"/>
  <c r="J35"/>
  <c r="B35"/>
  <c r="O34"/>
  <c r="N34"/>
  <c r="L34"/>
  <c r="J34"/>
  <c r="B34"/>
  <c r="O33"/>
  <c r="N33"/>
  <c r="L33"/>
  <c r="J33"/>
  <c r="B33"/>
  <c r="O32"/>
  <c r="N32"/>
  <c r="L32"/>
  <c r="B32"/>
  <c r="O31"/>
  <c r="N31"/>
  <c r="L31"/>
  <c r="J31"/>
  <c r="O30"/>
  <c r="N30"/>
  <c r="L30"/>
  <c r="J30"/>
  <c r="B30"/>
  <c r="O29"/>
  <c r="N29"/>
  <c r="L29"/>
  <c r="J29"/>
  <c r="B29"/>
  <c r="O28"/>
  <c r="N28"/>
  <c r="L28"/>
  <c r="J28"/>
  <c r="B28"/>
  <c r="O27"/>
  <c r="N27"/>
  <c r="L27"/>
  <c r="J27"/>
  <c r="B27"/>
  <c r="O26"/>
  <c r="N26"/>
  <c r="L26"/>
  <c r="J26"/>
  <c r="B26"/>
  <c r="O25"/>
  <c r="N25"/>
  <c r="L25"/>
  <c r="B25"/>
  <c r="O24"/>
  <c r="N24"/>
  <c r="L24"/>
  <c r="J24"/>
  <c r="B24"/>
  <c r="O23"/>
  <c r="N23"/>
  <c r="L23"/>
  <c r="J23"/>
  <c r="B23"/>
  <c r="O22"/>
  <c r="N22"/>
  <c r="L22"/>
  <c r="J22"/>
  <c r="B22"/>
  <c r="O21"/>
  <c r="N21"/>
  <c r="L21"/>
  <c r="J21"/>
  <c r="B21"/>
  <c r="O19"/>
  <c r="N19"/>
  <c r="L19"/>
  <c r="J19"/>
  <c r="B19"/>
  <c r="O18"/>
  <c r="N18"/>
  <c r="L18"/>
  <c r="J18"/>
  <c r="B18"/>
  <c r="O17"/>
  <c r="N17"/>
  <c r="L17"/>
  <c r="B17"/>
  <c r="O16"/>
  <c r="N16"/>
  <c r="L16"/>
  <c r="J16"/>
  <c r="B16"/>
  <c r="O15"/>
  <c r="N15"/>
  <c r="L15"/>
  <c r="B15"/>
  <c r="O14"/>
  <c r="N14"/>
  <c r="L14"/>
  <c r="J14"/>
  <c r="B14"/>
  <c r="O13"/>
  <c r="N13"/>
  <c r="L13"/>
  <c r="B13"/>
  <c r="O11"/>
  <c r="N11"/>
  <c r="L11"/>
  <c r="B11"/>
  <c r="O10"/>
  <c r="N10"/>
  <c r="L10"/>
  <c r="J10"/>
  <c r="B10"/>
  <c r="O8"/>
  <c r="N8"/>
  <c r="L8"/>
  <c r="J8"/>
  <c r="B8"/>
  <c r="O7"/>
  <c r="N7"/>
  <c r="L7"/>
  <c r="J7"/>
  <c r="B7"/>
  <c r="O5"/>
  <c r="N5"/>
  <c r="L5"/>
  <c r="J5"/>
  <c r="B5"/>
  <c r="O4"/>
  <c r="N4"/>
  <c r="L4"/>
  <c r="I4"/>
  <c r="B4"/>
  <c r="I1"/>
  <c r="G1"/>
  <c r="E25" i="22"/>
  <c r="E24"/>
  <c r="E23"/>
  <c r="E22"/>
  <c r="L408" i="18" l="1"/>
  <c r="L416"/>
  <c r="L424"/>
  <c r="L432"/>
  <c r="L440"/>
  <c r="L452"/>
  <c r="L460"/>
  <c r="L468"/>
  <c r="L476"/>
  <c r="L484"/>
  <c r="L492"/>
  <c r="L500"/>
  <c r="L508"/>
  <c r="L516"/>
  <c r="L524"/>
  <c r="L532"/>
  <c r="L540"/>
  <c r="L548"/>
  <c r="L560"/>
  <c r="L564"/>
  <c r="L412"/>
  <c r="L420"/>
  <c r="L428"/>
  <c r="L436"/>
  <c r="L448"/>
  <c r="L456"/>
  <c r="L464"/>
  <c r="L472"/>
  <c r="L480"/>
  <c r="L488"/>
  <c r="L496"/>
  <c r="L504"/>
  <c r="L512"/>
  <c r="L520"/>
  <c r="L528"/>
  <c r="L536"/>
  <c r="L544"/>
  <c r="L556"/>
  <c r="L568"/>
  <c r="L572"/>
  <c r="L576"/>
  <c r="L580"/>
  <c r="L584"/>
  <c r="L588"/>
  <c r="L592"/>
  <c r="L596"/>
  <c r="L600"/>
  <c r="L604"/>
  <c r="L608"/>
  <c r="L934"/>
  <c r="L938"/>
  <c r="L942"/>
  <c r="L946"/>
  <c r="L950"/>
  <c r="L954"/>
  <c r="L958"/>
  <c r="L962"/>
  <c r="L966"/>
  <c r="L970"/>
  <c r="L974"/>
  <c r="L978"/>
  <c r="L982"/>
  <c r="L986"/>
  <c r="L990"/>
  <c r="J624" i="4"/>
  <c r="J590"/>
  <c r="L406" i="18"/>
  <c r="L414"/>
  <c r="L422"/>
  <c r="L430"/>
  <c r="L446"/>
  <c r="L458"/>
  <c r="L466"/>
  <c r="L474"/>
  <c r="L482"/>
  <c r="L490"/>
  <c r="L498"/>
  <c r="L506"/>
  <c r="L514"/>
  <c r="L522"/>
  <c r="L530"/>
  <c r="L538"/>
  <c r="L550"/>
  <c r="J905" i="4"/>
  <c r="L410" i="18"/>
  <c r="L418"/>
  <c r="L426"/>
  <c r="L434"/>
  <c r="L438"/>
  <c r="L442"/>
  <c r="L450"/>
  <c r="L454"/>
  <c r="L462"/>
  <c r="L470"/>
  <c r="L478"/>
  <c r="L486"/>
  <c r="L494"/>
  <c r="L502"/>
  <c r="L510"/>
  <c r="L518"/>
  <c r="L526"/>
  <c r="L534"/>
  <c r="L542"/>
  <c r="L546"/>
  <c r="J87" i="4"/>
  <c r="J97"/>
  <c r="J277"/>
  <c r="J587"/>
  <c r="J601"/>
  <c r="J802"/>
  <c r="J767"/>
  <c r="J208"/>
  <c r="J365"/>
  <c r="J726"/>
  <c r="J146"/>
  <c r="J187"/>
  <c r="J257"/>
  <c r="J372"/>
  <c r="J676"/>
  <c r="J732"/>
  <c r="J821"/>
  <c r="J70"/>
  <c r="J841"/>
  <c r="J869"/>
  <c r="J25"/>
  <c r="J45"/>
  <c r="J83"/>
  <c r="J145"/>
  <c r="J262"/>
  <c r="J278"/>
  <c r="J470"/>
  <c r="J614"/>
  <c r="J622"/>
  <c r="J629"/>
  <c r="J737"/>
  <c r="B737" s="1"/>
  <c r="J768"/>
  <c r="L1616" i="18"/>
  <c r="L1620"/>
  <c r="L1593"/>
  <c r="L1597"/>
  <c r="L1601"/>
  <c r="L1605"/>
  <c r="L1578"/>
  <c r="L1582"/>
  <c r="L1586"/>
  <c r="L1590"/>
  <c r="L1562"/>
  <c r="L1566"/>
  <c r="L1570"/>
  <c r="L1574"/>
  <c r="L1530"/>
  <c r="L1486"/>
  <c r="L1490"/>
  <c r="L1494"/>
  <c r="L1498"/>
  <c r="L1502"/>
  <c r="L1506"/>
  <c r="L1510"/>
  <c r="L1514"/>
  <c r="L1518"/>
  <c r="L1522"/>
  <c r="L1325"/>
  <c r="L1349"/>
  <c r="L1381"/>
  <c r="L1413"/>
  <c r="L1445"/>
  <c r="L1477"/>
  <c r="L1337"/>
  <c r="L1385"/>
  <c r="L1433"/>
  <c r="L1481"/>
  <c r="L1627"/>
  <c r="L1617"/>
  <c r="L1621"/>
  <c r="L1594"/>
  <c r="L1598"/>
  <c r="L1602"/>
  <c r="L1606"/>
  <c r="L1579"/>
  <c r="L1583"/>
  <c r="L1587"/>
  <c r="L1591"/>
  <c r="L1563"/>
  <c r="L1567"/>
  <c r="L1571"/>
  <c r="L1575"/>
  <c r="L1531"/>
  <c r="L1487"/>
  <c r="L1491"/>
  <c r="L1495"/>
  <c r="L1499"/>
  <c r="L1503"/>
  <c r="L1507"/>
  <c r="L1511"/>
  <c r="L1515"/>
  <c r="L1519"/>
  <c r="L1523"/>
  <c r="L1313"/>
  <c r="L1353"/>
  <c r="L1401"/>
  <c r="L1449"/>
  <c r="L1634"/>
  <c r="L1628"/>
  <c r="L1618"/>
  <c r="L1622"/>
  <c r="L1612"/>
  <c r="L1595"/>
  <c r="L1599"/>
  <c r="L1603"/>
  <c r="L1608"/>
  <c r="L1580"/>
  <c r="L1584"/>
  <c r="L1588"/>
  <c r="L1592"/>
  <c r="L1564"/>
  <c r="L1568"/>
  <c r="L1572"/>
  <c r="L1576"/>
  <c r="L1488"/>
  <c r="L1492"/>
  <c r="L1496"/>
  <c r="L1500"/>
  <c r="L1504"/>
  <c r="L1508"/>
  <c r="L1512"/>
  <c r="L1516"/>
  <c r="L1520"/>
  <c r="L1524"/>
  <c r="L1317"/>
  <c r="L1329"/>
  <c r="L1341"/>
  <c r="L1357"/>
  <c r="L1639"/>
  <c r="L1619"/>
  <c r="L1623"/>
  <c r="L1596"/>
  <c r="L1600"/>
  <c r="L1604"/>
  <c r="L1577"/>
  <c r="L1581"/>
  <c r="L1585"/>
  <c r="L1589"/>
  <c r="L1561"/>
  <c r="L1565"/>
  <c r="L1569"/>
  <c r="L1573"/>
  <c r="L1489"/>
  <c r="L1493"/>
  <c r="L1497"/>
  <c r="L1501"/>
  <c r="L1505"/>
  <c r="L1509"/>
  <c r="L1513"/>
  <c r="L1517"/>
  <c r="L1521"/>
  <c r="L1525"/>
  <c r="L1309"/>
  <c r="L1321"/>
  <c r="L1333"/>
  <c r="L1345"/>
  <c r="L1361"/>
  <c r="L1377"/>
  <c r="L1393"/>
  <c r="L1409"/>
  <c r="L1425"/>
  <c r="L1441"/>
  <c r="L1457"/>
  <c r="L1473"/>
  <c r="L1312"/>
  <c r="L1336"/>
  <c r="L1365"/>
  <c r="L1397"/>
  <c r="L1429"/>
  <c r="L1461"/>
  <c r="L1328"/>
  <c r="L1369"/>
  <c r="L1417"/>
  <c r="L1465"/>
  <c r="L1421"/>
  <c r="L1373"/>
  <c r="L1437"/>
  <c r="L1453"/>
  <c r="L1389"/>
  <c r="L1405"/>
  <c r="L1469"/>
  <c r="L1479"/>
  <c r="L1470"/>
  <c r="L1438"/>
  <c r="L1410"/>
  <c r="L1378"/>
  <c r="L1533"/>
  <c r="L1555"/>
  <c r="L1629"/>
  <c r="L1480"/>
  <c r="L1464"/>
  <c r="L1448"/>
  <c r="L1432"/>
  <c r="L1416"/>
  <c r="L1400"/>
  <c r="L1384"/>
  <c r="L1368"/>
  <c r="L1352"/>
  <c r="L1332"/>
  <c r="L1308"/>
  <c r="L1528"/>
  <c r="L1554"/>
  <c r="L1642"/>
  <c r="L1451"/>
  <c r="L1435"/>
  <c r="L1419"/>
  <c r="L1403"/>
  <c r="L1387"/>
  <c r="L1371"/>
  <c r="L1355"/>
  <c r="L1339"/>
  <c r="L1323"/>
  <c r="L1307"/>
  <c r="L1527"/>
  <c r="L1557"/>
  <c r="L1641"/>
  <c r="L1483"/>
  <c r="L1474"/>
  <c r="L1442"/>
  <c r="L1406"/>
  <c r="L1374"/>
  <c r="L1354"/>
  <c r="L1338"/>
  <c r="L1322"/>
  <c r="L1306"/>
  <c r="L1546"/>
  <c r="L1552"/>
  <c r="L1626"/>
  <c r="L1471"/>
  <c r="L1462"/>
  <c r="L1430"/>
  <c r="L1402"/>
  <c r="L1366"/>
  <c r="L1529"/>
  <c r="L1551"/>
  <c r="L1625"/>
  <c r="L1476"/>
  <c r="L1460"/>
  <c r="L1444"/>
  <c r="L1428"/>
  <c r="L1412"/>
  <c r="L1396"/>
  <c r="L1380"/>
  <c r="L1364"/>
  <c r="L1348"/>
  <c r="L1324"/>
  <c r="L1540"/>
  <c r="L1542"/>
  <c r="L1550"/>
  <c r="L1475"/>
  <c r="L1447"/>
  <c r="L1431"/>
  <c r="L1415"/>
  <c r="L1399"/>
  <c r="L1383"/>
  <c r="L1367"/>
  <c r="L1351"/>
  <c r="L1335"/>
  <c r="L1319"/>
  <c r="L1485"/>
  <c r="L1547"/>
  <c r="L1553"/>
  <c r="L1637"/>
  <c r="L1467"/>
  <c r="L1466"/>
  <c r="L1434"/>
  <c r="L1398"/>
  <c r="L1370"/>
  <c r="L1350"/>
  <c r="L1334"/>
  <c r="L1318"/>
  <c r="L1526"/>
  <c r="L1548"/>
  <c r="L1614"/>
  <c r="L1636"/>
  <c r="L1459"/>
  <c r="L1454"/>
  <c r="L1422"/>
  <c r="L1394"/>
  <c r="L1541"/>
  <c r="L1545"/>
  <c r="L1613"/>
  <c r="L1631"/>
  <c r="L1472"/>
  <c r="L1456"/>
  <c r="L1440"/>
  <c r="L1424"/>
  <c r="L1408"/>
  <c r="L1392"/>
  <c r="L1376"/>
  <c r="L1360"/>
  <c r="L1344"/>
  <c r="L1320"/>
  <c r="L1536"/>
  <c r="L1544"/>
  <c r="L1624"/>
  <c r="L1463"/>
  <c r="L1443"/>
  <c r="L1427"/>
  <c r="L1411"/>
  <c r="L1395"/>
  <c r="L1379"/>
  <c r="L1363"/>
  <c r="L1347"/>
  <c r="L1331"/>
  <c r="L1315"/>
  <c r="L1539"/>
  <c r="L1543"/>
  <c r="L1615"/>
  <c r="L1633"/>
  <c r="L1305"/>
  <c r="L1458"/>
  <c r="L1426"/>
  <c r="L1390"/>
  <c r="L1362"/>
  <c r="L1346"/>
  <c r="L1330"/>
  <c r="L1314"/>
  <c r="L1538"/>
  <c r="L1560"/>
  <c r="L1610"/>
  <c r="L1632"/>
  <c r="L1478"/>
  <c r="L1446"/>
  <c r="L1414"/>
  <c r="L1386"/>
  <c r="L1537"/>
  <c r="L1559"/>
  <c r="L1609"/>
  <c r="L1484"/>
  <c r="L1468"/>
  <c r="L1452"/>
  <c r="L1436"/>
  <c r="L1420"/>
  <c r="L1404"/>
  <c r="L1388"/>
  <c r="L1372"/>
  <c r="L1356"/>
  <c r="L1340"/>
  <c r="L1316"/>
  <c r="L1532"/>
  <c r="L1558"/>
  <c r="L1638"/>
  <c r="L1455"/>
  <c r="L1439"/>
  <c r="L1423"/>
  <c r="L1407"/>
  <c r="L1391"/>
  <c r="L1375"/>
  <c r="L1359"/>
  <c r="L1343"/>
  <c r="L1327"/>
  <c r="L1311"/>
  <c r="L1535"/>
  <c r="L1549"/>
  <c r="L1611"/>
  <c r="L1643"/>
  <c r="L1482"/>
  <c r="L1450"/>
  <c r="L1418"/>
  <c r="L1382"/>
  <c r="L1358"/>
  <c r="L1342"/>
  <c r="L1326"/>
  <c r="L1310"/>
  <c r="L1534"/>
  <c r="L1556"/>
  <c r="L1630"/>
  <c r="J817" i="4"/>
  <c r="M817" s="1"/>
  <c r="J226"/>
  <c r="M226" s="1"/>
  <c r="J188"/>
  <c r="M188" s="1"/>
  <c r="J397"/>
  <c r="M397" s="1"/>
  <c r="J499"/>
  <c r="J496"/>
  <c r="M496" s="1"/>
  <c r="J310"/>
  <c r="M310" s="1"/>
  <c r="J228"/>
  <c r="M228" s="1"/>
  <c r="J373"/>
  <c r="M373" s="1"/>
  <c r="J597"/>
  <c r="J345"/>
  <c r="M345" s="1"/>
  <c r="J252"/>
  <c r="M252" s="1"/>
  <c r="J843"/>
  <c r="M843" s="1"/>
  <c r="J923"/>
  <c r="M923" s="1"/>
  <c r="J595"/>
  <c r="J711"/>
  <c r="M711" s="1"/>
  <c r="J823"/>
  <c r="M823" s="1"/>
  <c r="J636"/>
  <c r="M636" s="1"/>
  <c r="J85"/>
  <c r="M85" s="1"/>
  <c r="J637"/>
  <c r="J261"/>
  <c r="M261" s="1"/>
  <c r="J163"/>
  <c r="M163" s="1"/>
  <c r="J332"/>
  <c r="J376"/>
  <c r="J712"/>
  <c r="J375"/>
  <c r="J814"/>
  <c r="J759"/>
  <c r="J340"/>
  <c r="J314"/>
  <c r="M314" s="1"/>
  <c r="J896"/>
  <c r="M896" s="1"/>
  <c r="J239"/>
  <c r="J264"/>
  <c r="J200"/>
  <c r="J322"/>
  <c r="J514"/>
  <c r="J141"/>
  <c r="J282"/>
  <c r="J125"/>
  <c r="J199"/>
  <c r="M199" s="1"/>
  <c r="J801"/>
  <c r="M801" s="1"/>
  <c r="J224"/>
  <c r="M224" s="1"/>
  <c r="J173"/>
  <c r="J452"/>
  <c r="J59"/>
  <c r="J827"/>
  <c r="J386"/>
  <c r="M386" s="1"/>
  <c r="J498"/>
  <c r="M498" s="1"/>
  <c r="J589"/>
  <c r="M589" s="1"/>
  <c r="J654"/>
  <c r="J564"/>
  <c r="J44"/>
  <c r="J467"/>
  <c r="J418"/>
  <c r="J764"/>
  <c r="M764" s="1"/>
  <c r="J677"/>
  <c r="M677" s="1"/>
  <c r="J757"/>
  <c r="M757" s="1"/>
  <c r="J930"/>
  <c r="M930" s="1"/>
  <c r="J619"/>
  <c r="M619" s="1"/>
  <c r="J367"/>
  <c r="J217"/>
  <c r="J688"/>
  <c r="J544"/>
  <c r="J912"/>
  <c r="J826"/>
  <c r="J223"/>
  <c r="J553"/>
  <c r="J926"/>
  <c r="M926" s="1"/>
  <c r="J256"/>
  <c r="M256" s="1"/>
  <c r="J693"/>
  <c r="J660"/>
  <c r="J459"/>
  <c r="J528"/>
  <c r="J86"/>
  <c r="J382"/>
  <c r="J219"/>
  <c r="J317"/>
  <c r="M317" s="1"/>
  <c r="J844"/>
  <c r="M844" s="1"/>
  <c r="J863"/>
  <c r="M863" s="1"/>
  <c r="J347"/>
  <c r="M347" s="1"/>
  <c r="J267"/>
  <c r="J385"/>
  <c r="J655"/>
  <c r="J539"/>
  <c r="B539" s="1"/>
  <c r="J331"/>
  <c r="M331" s="1"/>
  <c r="J46"/>
  <c r="M46" s="1"/>
  <c r="J623"/>
  <c r="M623" s="1"/>
  <c r="J557"/>
  <c r="J450"/>
  <c r="J162"/>
  <c r="J831"/>
  <c r="J687"/>
  <c r="J604"/>
  <c r="M604" s="1"/>
  <c r="J270"/>
  <c r="M270" s="1"/>
  <c r="J279"/>
  <c r="J307"/>
  <c r="J210"/>
  <c r="B210" s="1"/>
  <c r="J241"/>
  <c r="J713"/>
  <c r="J63"/>
  <c r="J203"/>
  <c r="J128"/>
  <c r="J716"/>
  <c r="M716" s="1"/>
  <c r="J447"/>
  <c r="J856"/>
  <c r="J659"/>
  <c r="J419"/>
  <c r="J792"/>
  <c r="J854"/>
  <c r="J99"/>
  <c r="J857"/>
  <c r="J842"/>
  <c r="M842" s="1"/>
  <c r="J191"/>
  <c r="M191" s="1"/>
  <c r="J119"/>
  <c r="M119" s="1"/>
  <c r="J638"/>
  <c r="J432"/>
  <c r="J288"/>
  <c r="J565"/>
  <c r="J536"/>
  <c r="J782"/>
  <c r="M782" s="1"/>
  <c r="J656"/>
  <c r="M656" s="1"/>
  <c r="J534"/>
  <c r="M534" s="1"/>
  <c r="J327"/>
  <c r="J407"/>
  <c r="J96"/>
  <c r="J734"/>
  <c r="J465"/>
  <c r="J316"/>
  <c r="J380"/>
  <c r="J246"/>
  <c r="M246" s="1"/>
  <c r="J248"/>
  <c r="M248" s="1"/>
  <c r="J731"/>
  <c r="M731" s="1"/>
  <c r="J881"/>
  <c r="M881" s="1"/>
  <c r="J748"/>
  <c r="M748" s="1"/>
  <c r="J238"/>
  <c r="J803"/>
  <c r="J657"/>
  <c r="J485"/>
  <c r="J469"/>
  <c r="J464"/>
  <c r="J37"/>
  <c r="J240"/>
  <c r="M240" s="1"/>
  <c r="J47"/>
  <c r="M47" s="1"/>
  <c r="J799"/>
  <c r="J715"/>
  <c r="J272"/>
  <c r="J338"/>
  <c r="J825"/>
  <c r="J756"/>
  <c r="J727"/>
  <c r="J855"/>
  <c r="J615"/>
  <c r="M615" s="1"/>
  <c r="J235"/>
  <c r="M235" s="1"/>
  <c r="J533"/>
  <c r="M533" s="1"/>
  <c r="J871"/>
  <c r="J425"/>
  <c r="J320"/>
  <c r="J133"/>
  <c r="J291"/>
  <c r="J198"/>
  <c r="M198" s="1"/>
  <c r="J922"/>
  <c r="M922" s="1"/>
  <c r="J743"/>
  <c r="M743" s="1"/>
  <c r="J379"/>
  <c r="J90"/>
  <c r="J550"/>
  <c r="J742"/>
  <c r="M742" s="1"/>
  <c r="J170"/>
  <c r="M170" s="1"/>
  <c r="J643"/>
  <c r="M643" s="1"/>
  <c r="J749"/>
  <c r="M749" s="1"/>
  <c r="J885"/>
  <c r="M885" s="1"/>
  <c r="J692"/>
  <c r="M692" s="1"/>
  <c r="J859"/>
  <c r="M859" s="1"/>
  <c r="J12"/>
  <c r="M12" s="1"/>
  <c r="J221"/>
  <c r="M221" s="1"/>
  <c r="J304"/>
  <c r="M304" s="1"/>
  <c r="J569"/>
  <c r="M569" s="1"/>
  <c r="J780"/>
  <c r="M780" s="1"/>
  <c r="J168"/>
  <c r="M168" s="1"/>
  <c r="J189"/>
  <c r="M189" s="1"/>
  <c r="J333"/>
  <c r="M333" s="1"/>
  <c r="J570"/>
  <c r="M570" s="1"/>
  <c r="J667"/>
  <c r="M667" s="1"/>
  <c r="J738"/>
  <c r="M738" s="1"/>
  <c r="J918"/>
  <c r="M918" s="1"/>
  <c r="J39"/>
  <c r="M39" s="1"/>
  <c r="J129"/>
  <c r="M129" s="1"/>
  <c r="J250"/>
  <c r="M250" s="1"/>
  <c r="J308"/>
  <c r="M308" s="1"/>
  <c r="J430"/>
  <c r="M430" s="1"/>
  <c r="J571"/>
  <c r="M571" s="1"/>
  <c r="J630"/>
  <c r="M630" s="1"/>
  <c r="J783"/>
  <c r="M783" s="1"/>
  <c r="J892"/>
  <c r="M892" s="1"/>
  <c r="J237"/>
  <c r="M237" s="1"/>
  <c r="J356"/>
  <c r="M356" s="1"/>
  <c r="J493"/>
  <c r="M493" s="1"/>
  <c r="J311"/>
  <c r="M311" s="1"/>
  <c r="J339"/>
  <c r="M339" s="1"/>
  <c r="J186"/>
  <c r="M186" s="1"/>
  <c r="J882"/>
  <c r="M882" s="1"/>
  <c r="J20"/>
  <c r="M20" s="1"/>
  <c r="J104"/>
  <c r="M104" s="1"/>
  <c r="J229"/>
  <c r="M229" s="1"/>
  <c r="J336"/>
  <c r="M336" s="1"/>
  <c r="J573"/>
  <c r="M573" s="1"/>
  <c r="J698"/>
  <c r="M698" s="1"/>
  <c r="J798"/>
  <c r="M798" s="1"/>
  <c r="J435"/>
  <c r="M435" s="1"/>
  <c r="J101"/>
  <c r="M101" s="1"/>
  <c r="J281"/>
  <c r="M281" s="1"/>
  <c r="J495"/>
  <c r="M495" s="1"/>
  <c r="J574"/>
  <c r="M574" s="1"/>
  <c r="J671"/>
  <c r="M671" s="1"/>
  <c r="J763"/>
  <c r="M763" s="1"/>
  <c r="J848"/>
  <c r="M848" s="1"/>
  <c r="J196"/>
  <c r="M196" s="1"/>
  <c r="J54"/>
  <c r="M54" s="1"/>
  <c r="J172"/>
  <c r="M172" s="1"/>
  <c r="J255"/>
  <c r="M255" s="1"/>
  <c r="J363"/>
  <c r="M363" s="1"/>
  <c r="J453"/>
  <c r="M453" s="1"/>
  <c r="J672"/>
  <c r="M672" s="1"/>
  <c r="J845"/>
  <c r="M845" s="1"/>
  <c r="J305"/>
  <c r="M305" s="1"/>
  <c r="J74"/>
  <c r="M74" s="1"/>
  <c r="J431"/>
  <c r="M431" s="1"/>
  <c r="J521"/>
  <c r="M521" s="1"/>
  <c r="J646"/>
  <c r="M646" s="1"/>
  <c r="J36"/>
  <c r="M36" s="1"/>
  <c r="J207"/>
  <c r="M207" s="1"/>
  <c r="J879"/>
  <c r="M879" s="1"/>
  <c r="J519"/>
  <c r="M519" s="1"/>
  <c r="J56"/>
  <c r="M56" s="1"/>
  <c r="J121"/>
  <c r="M121" s="1"/>
  <c r="J269"/>
  <c r="M269" s="1"/>
  <c r="J423"/>
  <c r="M423" s="1"/>
  <c r="J632"/>
  <c r="M632" s="1"/>
  <c r="J840"/>
  <c r="M840" s="1"/>
  <c r="J122"/>
  <c r="M122" s="1"/>
  <c r="J306"/>
  <c r="M306" s="1"/>
  <c r="J532"/>
  <c r="M532" s="1"/>
  <c r="J596"/>
  <c r="M596" s="1"/>
  <c r="J679"/>
  <c r="M679" s="1"/>
  <c r="J828"/>
  <c r="M828" s="1"/>
  <c r="J436"/>
  <c r="M436" s="1"/>
  <c r="J185"/>
  <c r="M185" s="1"/>
  <c r="J266"/>
  <c r="M266" s="1"/>
  <c r="J381"/>
  <c r="M381" s="1"/>
  <c r="J507"/>
  <c r="M507" s="1"/>
  <c r="J602"/>
  <c r="M602" s="1"/>
  <c r="J714"/>
  <c r="M714" s="1"/>
  <c r="J870"/>
  <c r="M870" s="1"/>
  <c r="J473"/>
  <c r="M473" s="1"/>
  <c r="J167"/>
  <c r="M167" s="1"/>
  <c r="J309"/>
  <c r="M309" s="1"/>
  <c r="J458"/>
  <c r="M458" s="1"/>
  <c r="J608"/>
  <c r="M608" s="1"/>
  <c r="J751"/>
  <c r="M751" s="1"/>
  <c r="J440"/>
  <c r="M440" s="1"/>
  <c r="J79"/>
  <c r="M79" s="1"/>
  <c r="J183"/>
  <c r="M183" s="1"/>
  <c r="J285"/>
  <c r="M285" s="1"/>
  <c r="J513"/>
  <c r="M513" s="1"/>
  <c r="J900"/>
  <c r="M900" s="1"/>
  <c r="J38"/>
  <c r="M38" s="1"/>
  <c r="J137"/>
  <c r="M137" s="1"/>
  <c r="J313"/>
  <c r="M313" s="1"/>
  <c r="J555"/>
  <c r="M555" s="1"/>
  <c r="J702"/>
  <c r="M702" s="1"/>
  <c r="J833"/>
  <c r="M833" s="1"/>
  <c r="J891"/>
  <c r="M891" s="1"/>
  <c r="J6"/>
  <c r="M6" s="1"/>
  <c r="J118"/>
  <c r="M118" s="1"/>
  <c r="J225"/>
  <c r="M225" s="1"/>
  <c r="J396"/>
  <c r="M396" s="1"/>
  <c r="J535"/>
  <c r="M535" s="1"/>
  <c r="J621"/>
  <c r="M621" s="1"/>
  <c r="J754"/>
  <c r="M754" s="1"/>
  <c r="J880"/>
  <c r="M880" s="1"/>
  <c r="J898"/>
  <c r="M898" s="1"/>
  <c r="J227"/>
  <c r="M227" s="1"/>
  <c r="J471"/>
  <c r="M471" s="1"/>
  <c r="J635"/>
  <c r="M635" s="1"/>
  <c r="J822"/>
  <c r="M822" s="1"/>
  <c r="J9"/>
  <c r="M9" s="1"/>
  <c r="J906"/>
  <c r="M906" s="1"/>
  <c r="J771"/>
  <c r="M771" s="1"/>
  <c r="J556"/>
  <c r="M556" s="1"/>
  <c r="L1058" i="18"/>
  <c r="L554"/>
  <c r="L558"/>
  <c r="L562"/>
  <c r="L566"/>
  <c r="L570"/>
  <c r="L574"/>
  <c r="L578"/>
  <c r="L582"/>
  <c r="L586"/>
  <c r="L590"/>
  <c r="L594"/>
  <c r="L598"/>
  <c r="L602"/>
  <c r="L606"/>
  <c r="L610"/>
  <c r="L932"/>
  <c r="L936"/>
  <c r="L940"/>
  <c r="L944"/>
  <c r="L952"/>
  <c r="L956"/>
  <c r="L960"/>
  <c r="L964"/>
  <c r="L968"/>
  <c r="L976"/>
  <c r="L980"/>
  <c r="L984"/>
  <c r="L988"/>
  <c r="L992"/>
  <c r="L996"/>
  <c r="L1000"/>
  <c r="L1004"/>
  <c r="L1008"/>
  <c r="L1012"/>
  <c r="L1016"/>
  <c r="L1020"/>
  <c r="L1024"/>
  <c r="L1028"/>
  <c r="L1032"/>
  <c r="L1036"/>
  <c r="L1040"/>
  <c r="L1044"/>
  <c r="L1048"/>
  <c r="L1052"/>
  <c r="L1056"/>
  <c r="L1060"/>
  <c r="L1064"/>
  <c r="L1068"/>
  <c r="L1072"/>
  <c r="L1076"/>
  <c r="L1080"/>
  <c r="L1084"/>
  <c r="L1088"/>
  <c r="L1092"/>
  <c r="L1096"/>
  <c r="L1100"/>
  <c r="L1104"/>
  <c r="L1108"/>
  <c r="L1112"/>
  <c r="L1116"/>
  <c r="L1120"/>
  <c r="L1124"/>
  <c r="L1128"/>
  <c r="L1132"/>
  <c r="L1136"/>
  <c r="L1140"/>
  <c r="L1144"/>
  <c r="L1148"/>
  <c r="L1152"/>
  <c r="L1156"/>
  <c r="L1160"/>
  <c r="L1164"/>
  <c r="L1168"/>
  <c r="L1172"/>
  <c r="L1176"/>
  <c r="L1180"/>
  <c r="L1184"/>
  <c r="L1188"/>
  <c r="L1192"/>
  <c r="L1196"/>
  <c r="L1200"/>
  <c r="L1204"/>
  <c r="L1208"/>
  <c r="L1212"/>
  <c r="L1216"/>
  <c r="L994"/>
  <c r="L998"/>
  <c r="L1002"/>
  <c r="L1006"/>
  <c r="L1010"/>
  <c r="L1014"/>
  <c r="L1018"/>
  <c r="L1022"/>
  <c r="L1026"/>
  <c r="L1030"/>
  <c r="L1034"/>
  <c r="L1038"/>
  <c r="L1042"/>
  <c r="L1046"/>
  <c r="L1050"/>
  <c r="L1054"/>
  <c r="L1062"/>
  <c r="L1066"/>
  <c r="L1070"/>
  <c r="L1074"/>
  <c r="L1078"/>
  <c r="L1082"/>
  <c r="L1086"/>
  <c r="L1090"/>
  <c r="L1094"/>
  <c r="L1098"/>
  <c r="L1102"/>
  <c r="L1106"/>
  <c r="L1110"/>
  <c r="L1114"/>
  <c r="L1118"/>
  <c r="L1122"/>
  <c r="L1126"/>
  <c r="L1130"/>
  <c r="L1134"/>
  <c r="L1138"/>
  <c r="L1142"/>
  <c r="L1146"/>
  <c r="L1150"/>
  <c r="L1154"/>
  <c r="L1158"/>
  <c r="L1162"/>
  <c r="L1166"/>
  <c r="L1170"/>
  <c r="L1174"/>
  <c r="L1178"/>
  <c r="L1182"/>
  <c r="L1186"/>
  <c r="L1190"/>
  <c r="L1194"/>
  <c r="L1198"/>
  <c r="L1202"/>
  <c r="L1206"/>
  <c r="L1210"/>
  <c r="L1214"/>
  <c r="L1218"/>
  <c r="L1222"/>
  <c r="L1226"/>
  <c r="L1230"/>
  <c r="L1234"/>
  <c r="L1238"/>
  <c r="L1242"/>
  <c r="L1246"/>
  <c r="L1250"/>
  <c r="L1254"/>
  <c r="L1258"/>
  <c r="L1262"/>
  <c r="L1266"/>
  <c r="L1270"/>
  <c r="L1274"/>
  <c r="L1278"/>
  <c r="L1282"/>
  <c r="L1286"/>
  <c r="L1290"/>
  <c r="L1294"/>
  <c r="L1302"/>
  <c r="L1220"/>
  <c r="L1224"/>
  <c r="L1228"/>
  <c r="L1232"/>
  <c r="L1236"/>
  <c r="L1240"/>
  <c r="L1244"/>
  <c r="L1248"/>
  <c r="L1252"/>
  <c r="L1256"/>
  <c r="L1260"/>
  <c r="L1264"/>
  <c r="L1268"/>
  <c r="L1272"/>
  <c r="L1276"/>
  <c r="L1280"/>
  <c r="L1284"/>
  <c r="L1288"/>
  <c r="L1292"/>
  <c r="L1304"/>
  <c r="O20" i="36"/>
  <c r="M539" i="4"/>
  <c r="O7" i="35"/>
  <c r="O11"/>
  <c r="O60"/>
  <c r="O64"/>
  <c r="O68"/>
  <c r="O84"/>
  <c r="O116"/>
  <c r="O124"/>
  <c r="O58"/>
  <c r="O62"/>
  <c r="O66"/>
  <c r="O70"/>
  <c r="O86"/>
  <c r="O110"/>
  <c r="O114"/>
  <c r="O122"/>
  <c r="O142"/>
  <c r="O183"/>
  <c r="O181"/>
  <c r="O185"/>
  <c r="O179"/>
  <c r="O177"/>
  <c r="O175"/>
  <c r="O172"/>
  <c r="O170"/>
  <c r="O168"/>
  <c r="O166"/>
  <c r="O164"/>
  <c r="O162"/>
  <c r="O160"/>
  <c r="O158"/>
  <c r="O156"/>
  <c r="O154"/>
  <c r="O152"/>
  <c r="O150"/>
  <c r="O148"/>
  <c r="O146"/>
  <c r="O144"/>
  <c r="O140"/>
  <c r="O138"/>
  <c r="O136"/>
  <c r="O134"/>
  <c r="O132"/>
  <c r="O130"/>
  <c r="O128"/>
  <c r="O126"/>
  <c r="O120"/>
  <c r="O118"/>
  <c r="O112"/>
  <c r="O108"/>
  <c r="O100"/>
  <c r="O106"/>
  <c r="O104"/>
  <c r="O102"/>
  <c r="O98"/>
  <c r="O96"/>
  <c r="O94"/>
  <c r="O92"/>
  <c r="O90"/>
  <c r="O88"/>
  <c r="O82"/>
  <c r="O80"/>
  <c r="O78"/>
  <c r="O76"/>
  <c r="O74"/>
  <c r="O72"/>
  <c r="O61"/>
  <c r="O65"/>
  <c r="O69"/>
  <c r="O73"/>
  <c r="O77"/>
  <c r="O81"/>
  <c r="O85"/>
  <c r="O89"/>
  <c r="O93"/>
  <c r="O97"/>
  <c r="O101"/>
  <c r="O105"/>
  <c r="O109"/>
  <c r="O113"/>
  <c r="O117"/>
  <c r="O121"/>
  <c r="O125"/>
  <c r="O129"/>
  <c r="O133"/>
  <c r="O137"/>
  <c r="O141"/>
  <c r="O145"/>
  <c r="O149"/>
  <c r="O153"/>
  <c r="O157"/>
  <c r="O161"/>
  <c r="O165"/>
  <c r="O169"/>
  <c r="O174"/>
  <c r="O176"/>
  <c r="O178"/>
  <c r="O180"/>
  <c r="O182"/>
  <c r="O184"/>
  <c r="O59"/>
  <c r="O63"/>
  <c r="O67"/>
  <c r="O71"/>
  <c r="O75"/>
  <c r="O79"/>
  <c r="O83"/>
  <c r="O87"/>
  <c r="O91"/>
  <c r="O95"/>
  <c r="O99"/>
  <c r="O103"/>
  <c r="O107"/>
  <c r="O111"/>
  <c r="O115"/>
  <c r="O119"/>
  <c r="O123"/>
  <c r="O127"/>
  <c r="O131"/>
  <c r="O135"/>
  <c r="O139"/>
  <c r="O143"/>
  <c r="O147"/>
  <c r="O151"/>
  <c r="O155"/>
  <c r="O159"/>
  <c r="O163"/>
  <c r="O167"/>
  <c r="O171"/>
  <c r="O173"/>
  <c r="O57"/>
  <c r="O55"/>
  <c r="O53"/>
  <c r="O51"/>
  <c r="O49"/>
  <c r="O47"/>
  <c r="O45"/>
  <c r="O43"/>
  <c r="O41"/>
  <c r="O39"/>
  <c r="O37"/>
  <c r="O35"/>
  <c r="O33"/>
  <c r="O31"/>
  <c r="O29"/>
  <c r="O27"/>
  <c r="O25"/>
  <c r="O23"/>
  <c r="O14"/>
  <c r="O22"/>
  <c r="O12"/>
  <c r="O56"/>
  <c r="D122"/>
  <c r="H122"/>
  <c r="D124"/>
  <c r="H124"/>
  <c r="E122"/>
  <c r="E124"/>
  <c r="I124"/>
  <c r="F122"/>
  <c r="F124"/>
  <c r="O52"/>
  <c r="O24"/>
  <c r="O28"/>
  <c r="O32"/>
  <c r="O36"/>
  <c r="O40"/>
  <c r="O44"/>
  <c r="O48"/>
  <c r="O26"/>
  <c r="O30"/>
  <c r="O34"/>
  <c r="O38"/>
  <c r="O42"/>
  <c r="O46"/>
  <c r="O50"/>
  <c r="O54"/>
  <c r="O19"/>
  <c r="O20"/>
  <c r="O21"/>
  <c r="O17"/>
  <c r="O16"/>
  <c r="O15"/>
  <c r="O18"/>
  <c r="O10"/>
  <c r="O8"/>
  <c r="O6"/>
  <c r="M210" i="4"/>
  <c r="O46" i="3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6"/>
  <c r="O25"/>
  <c r="O24"/>
  <c r="O23"/>
  <c r="O22"/>
  <c r="O21"/>
  <c r="O19"/>
  <c r="O18"/>
  <c r="O17"/>
  <c r="O16"/>
  <c r="O13"/>
  <c r="O12"/>
  <c r="O11"/>
  <c r="O10"/>
  <c r="O9"/>
  <c r="O8"/>
  <c r="O7"/>
  <c r="O6"/>
  <c r="J67" i="4"/>
  <c r="M67" s="1"/>
  <c r="J136"/>
  <c r="M136" s="1"/>
  <c r="J153"/>
  <c r="M153" s="1"/>
  <c r="J157"/>
  <c r="M157" s="1"/>
  <c r="J177"/>
  <c r="M177" s="1"/>
  <c r="J181"/>
  <c r="M181" s="1"/>
  <c r="J220"/>
  <c r="M220" s="1"/>
  <c r="B222"/>
  <c r="J222"/>
  <c r="J294"/>
  <c r="M294" s="1"/>
  <c r="J298"/>
  <c r="M298" s="1"/>
  <c r="J303"/>
  <c r="M303" s="1"/>
  <c r="B315"/>
  <c r="J315"/>
  <c r="J323"/>
  <c r="M323" s="1"/>
  <c r="J328"/>
  <c r="M328" s="1"/>
  <c r="J334"/>
  <c r="M334" s="1"/>
  <c r="J348"/>
  <c r="M348" s="1"/>
  <c r="J353"/>
  <c r="M353" s="1"/>
  <c r="B354"/>
  <c r="J354"/>
  <c r="J358"/>
  <c r="M358" s="1"/>
  <c r="J362"/>
  <c r="M362" s="1"/>
  <c r="J371"/>
  <c r="M371" s="1"/>
  <c r="J383"/>
  <c r="M383" s="1"/>
  <c r="J389"/>
  <c r="M389" s="1"/>
  <c r="J398"/>
  <c r="M398" s="1"/>
  <c r="J402"/>
  <c r="M402" s="1"/>
  <c r="J409"/>
  <c r="M409" s="1"/>
  <c r="J414"/>
  <c r="M414" s="1"/>
  <c r="J438"/>
  <c r="M438" s="1"/>
  <c r="J442"/>
  <c r="M442" s="1"/>
  <c r="J448"/>
  <c r="M448" s="1"/>
  <c r="J466"/>
  <c r="M466" s="1"/>
  <c r="J472"/>
  <c r="M472" s="1"/>
  <c r="J477"/>
  <c r="M477" s="1"/>
  <c r="J480"/>
  <c r="M480" s="1"/>
  <c r="J484"/>
  <c r="M484" s="1"/>
  <c r="J489"/>
  <c r="M489" s="1"/>
  <c r="J501"/>
  <c r="M501" s="1"/>
  <c r="J505"/>
  <c r="M505" s="1"/>
  <c r="J509"/>
  <c r="M509" s="1"/>
  <c r="J515"/>
  <c r="M515" s="1"/>
  <c r="J558"/>
  <c r="M558" s="1"/>
  <c r="J562"/>
  <c r="M562" s="1"/>
  <c r="J576"/>
  <c r="M576" s="1"/>
  <c r="J580"/>
  <c r="M580" s="1"/>
  <c r="J584"/>
  <c r="M584" s="1"/>
  <c r="J592"/>
  <c r="M592" s="1"/>
  <c r="J607"/>
  <c r="M607" s="1"/>
  <c r="J611"/>
  <c r="M611" s="1"/>
  <c r="J627"/>
  <c r="M627" s="1"/>
  <c r="J631"/>
  <c r="M631" s="1"/>
  <c r="J649"/>
  <c r="M649" s="1"/>
  <c r="J653"/>
  <c r="M653" s="1"/>
  <c r="J662"/>
  <c r="M662" s="1"/>
  <c r="J666"/>
  <c r="M666" s="1"/>
  <c r="J670"/>
  <c r="M670" s="1"/>
  <c r="J674"/>
  <c r="M674" s="1"/>
  <c r="J683"/>
  <c r="M683" s="1"/>
  <c r="J689"/>
  <c r="M689" s="1"/>
  <c r="J730"/>
  <c r="M730" s="1"/>
  <c r="J736"/>
  <c r="M736" s="1"/>
  <c r="J740"/>
  <c r="M740" s="1"/>
  <c r="J793"/>
  <c r="M793" s="1"/>
  <c r="J797"/>
  <c r="M797" s="1"/>
  <c r="J805"/>
  <c r="M805" s="1"/>
  <c r="J809"/>
  <c r="M809" s="1"/>
  <c r="B824"/>
  <c r="J824"/>
  <c r="J853"/>
  <c r="M853" s="1"/>
  <c r="B889"/>
  <c r="J889"/>
  <c r="M889" s="1"/>
  <c r="J894"/>
  <c r="M894" s="1"/>
  <c r="J932"/>
  <c r="M932" s="1"/>
  <c r="J32"/>
  <c r="M32" s="1"/>
  <c r="J15"/>
  <c r="M15" s="1"/>
  <c r="J76"/>
  <c r="M76" s="1"/>
  <c r="J80"/>
  <c r="M80" s="1"/>
  <c r="J84"/>
  <c r="M84" s="1"/>
  <c r="J91"/>
  <c r="M91" s="1"/>
  <c r="J95"/>
  <c r="M95" s="1"/>
  <c r="J106"/>
  <c r="M106" s="1"/>
  <c r="J110"/>
  <c r="M110" s="1"/>
  <c r="J114"/>
  <c r="M114" s="1"/>
  <c r="J131"/>
  <c r="M131" s="1"/>
  <c r="B132"/>
  <c r="J132"/>
  <c r="J166"/>
  <c r="M166" s="1"/>
  <c r="J202"/>
  <c r="M202" s="1"/>
  <c r="J284"/>
  <c r="M284" s="1"/>
  <c r="B300"/>
  <c r="J300"/>
  <c r="J318"/>
  <c r="M318" s="1"/>
  <c r="J343"/>
  <c r="M343" s="1"/>
  <c r="J349"/>
  <c r="M349" s="1"/>
  <c r="J359"/>
  <c r="M359" s="1"/>
  <c r="J368"/>
  <c r="M368" s="1"/>
  <c r="J384"/>
  <c r="M384" s="1"/>
  <c r="J390"/>
  <c r="M390" s="1"/>
  <c r="J394"/>
  <c r="M394" s="1"/>
  <c r="J405"/>
  <c r="M405" s="1"/>
  <c r="B404"/>
  <c r="J404"/>
  <c r="J415"/>
  <c r="M415" s="1"/>
  <c r="J421"/>
  <c r="M421" s="1"/>
  <c r="J427"/>
  <c r="M427" s="1"/>
  <c r="J433"/>
  <c r="M433" s="1"/>
  <c r="J449"/>
  <c r="M449" s="1"/>
  <c r="J463"/>
  <c r="M463" s="1"/>
  <c r="J468"/>
  <c r="M468" s="1"/>
  <c r="J474"/>
  <c r="M474" s="1"/>
  <c r="J481"/>
  <c r="M481" s="1"/>
  <c r="J494"/>
  <c r="M494" s="1"/>
  <c r="J502"/>
  <c r="M502" s="1"/>
  <c r="J506"/>
  <c r="M506" s="1"/>
  <c r="J516"/>
  <c r="M516" s="1"/>
  <c r="J529"/>
  <c r="M529" s="1"/>
  <c r="J543"/>
  <c r="M543" s="1"/>
  <c r="J548"/>
  <c r="M548" s="1"/>
  <c r="J717"/>
  <c r="M717" s="1"/>
  <c r="J753"/>
  <c r="M753" s="1"/>
  <c r="J765"/>
  <c r="M765" s="1"/>
  <c r="J789"/>
  <c r="M789" s="1"/>
  <c r="J836"/>
  <c r="M836" s="1"/>
  <c r="J862"/>
  <c r="M862" s="1"/>
  <c r="J867"/>
  <c r="M867" s="1"/>
  <c r="J875"/>
  <c r="M875" s="1"/>
  <c r="J886"/>
  <c r="M886" s="1"/>
  <c r="B58"/>
  <c r="J58"/>
  <c r="J11"/>
  <c r="M11" s="1"/>
  <c r="B62"/>
  <c r="J62"/>
  <c r="J148"/>
  <c r="M148" s="1"/>
  <c r="J155"/>
  <c r="M155" s="1"/>
  <c r="J159"/>
  <c r="M159" s="1"/>
  <c r="J175"/>
  <c r="M175" s="1"/>
  <c r="J179"/>
  <c r="M179" s="1"/>
  <c r="J184"/>
  <c r="M184" s="1"/>
  <c r="B209"/>
  <c r="J209"/>
  <c r="B215"/>
  <c r="J215"/>
  <c r="M215" s="1"/>
  <c r="J280"/>
  <c r="M280" s="1"/>
  <c r="J330"/>
  <c r="M330" s="1"/>
  <c r="J344"/>
  <c r="M344" s="1"/>
  <c r="J364"/>
  <c r="M364" s="1"/>
  <c r="J369"/>
  <c r="M369" s="1"/>
  <c r="J387"/>
  <c r="M387" s="1"/>
  <c r="J391"/>
  <c r="M391" s="1"/>
  <c r="J395"/>
  <c r="M395" s="1"/>
  <c r="J406"/>
  <c r="M406" s="1"/>
  <c r="J416"/>
  <c r="M416" s="1"/>
  <c r="J422"/>
  <c r="M422" s="1"/>
  <c r="J444"/>
  <c r="M444" s="1"/>
  <c r="J455"/>
  <c r="M455" s="1"/>
  <c r="J460"/>
  <c r="M460" s="1"/>
  <c r="J478"/>
  <c r="M478" s="1"/>
  <c r="J487"/>
  <c r="M487" s="1"/>
  <c r="J491"/>
  <c r="M491" s="1"/>
  <c r="J497"/>
  <c r="M497" s="1"/>
  <c r="J511"/>
  <c r="M511" s="1"/>
  <c r="J560"/>
  <c r="M560" s="1"/>
  <c r="J572"/>
  <c r="M572" s="1"/>
  <c r="J582"/>
  <c r="M582" s="1"/>
  <c r="J600"/>
  <c r="M600" s="1"/>
  <c r="J605"/>
  <c r="M605" s="1"/>
  <c r="J609"/>
  <c r="M609" s="1"/>
  <c r="J613"/>
  <c r="M613" s="1"/>
  <c r="J618"/>
  <c r="M618" s="1"/>
  <c r="J625"/>
  <c r="M625" s="1"/>
  <c r="J634"/>
  <c r="M634" s="1"/>
  <c r="J647"/>
  <c r="M647" s="1"/>
  <c r="J651"/>
  <c r="M651" s="1"/>
  <c r="J668"/>
  <c r="M668" s="1"/>
  <c r="J681"/>
  <c r="M681" s="1"/>
  <c r="J685"/>
  <c r="M685" s="1"/>
  <c r="B745"/>
  <c r="J745"/>
  <c r="J819"/>
  <c r="M819" s="1"/>
  <c r="B820"/>
  <c r="J820"/>
  <c r="B830"/>
  <c r="J830"/>
  <c r="B832"/>
  <c r="J832"/>
  <c r="J13"/>
  <c r="M13" s="1"/>
  <c r="J17"/>
  <c r="M17" s="1"/>
  <c r="J43"/>
  <c r="M43" s="1"/>
  <c r="J64"/>
  <c r="M64" s="1"/>
  <c r="B65"/>
  <c r="J65"/>
  <c r="J78"/>
  <c r="M78" s="1"/>
  <c r="J82"/>
  <c r="M82" s="1"/>
  <c r="J88"/>
  <c r="M88" s="1"/>
  <c r="J93"/>
  <c r="M93" s="1"/>
  <c r="J98"/>
  <c r="M98" s="1"/>
  <c r="J103"/>
  <c r="M103" s="1"/>
  <c r="J108"/>
  <c r="M108" s="1"/>
  <c r="J112"/>
  <c r="M112" s="1"/>
  <c r="J116"/>
  <c r="M116" s="1"/>
  <c r="B123"/>
  <c r="J123"/>
  <c r="J124"/>
  <c r="M124" s="1"/>
  <c r="B127"/>
  <c r="J127"/>
  <c r="B152"/>
  <c r="J152"/>
  <c r="J164"/>
  <c r="M164" s="1"/>
  <c r="J259"/>
  <c r="M259" s="1"/>
  <c r="J271"/>
  <c r="M271" s="1"/>
  <c r="J276"/>
  <c r="M276" s="1"/>
  <c r="J302"/>
  <c r="M302" s="1"/>
  <c r="J312"/>
  <c r="M312" s="1"/>
  <c r="J326"/>
  <c r="M326" s="1"/>
  <c r="J337"/>
  <c r="M337" s="1"/>
  <c r="J341"/>
  <c r="M341" s="1"/>
  <c r="J352"/>
  <c r="M352" s="1"/>
  <c r="J357"/>
  <c r="M357" s="1"/>
  <c r="J361"/>
  <c r="M361" s="1"/>
  <c r="J370"/>
  <c r="M370" s="1"/>
  <c r="J374"/>
  <c r="M374" s="1"/>
  <c r="J388"/>
  <c r="M388" s="1"/>
  <c r="J392"/>
  <c r="M392" s="1"/>
  <c r="J401"/>
  <c r="M401" s="1"/>
  <c r="J408"/>
  <c r="M408" s="1"/>
  <c r="J413"/>
  <c r="M413" s="1"/>
  <c r="J417"/>
  <c r="M417" s="1"/>
  <c r="J441"/>
  <c r="M441" s="1"/>
  <c r="J445"/>
  <c r="M445" s="1"/>
  <c r="J451"/>
  <c r="M451" s="1"/>
  <c r="J456"/>
  <c r="M456" s="1"/>
  <c r="B457"/>
  <c r="J457"/>
  <c r="J461"/>
  <c r="M461" s="1"/>
  <c r="J476"/>
  <c r="M476" s="1"/>
  <c r="J479"/>
  <c r="M479" s="1"/>
  <c r="J483"/>
  <c r="M483" s="1"/>
  <c r="J488"/>
  <c r="M488" s="1"/>
  <c r="J492"/>
  <c r="M492" s="1"/>
  <c r="J500"/>
  <c r="M500" s="1"/>
  <c r="J508"/>
  <c r="M508" s="1"/>
  <c r="J531"/>
  <c r="M531" s="1"/>
  <c r="J537"/>
  <c r="M537" s="1"/>
  <c r="J541"/>
  <c r="M541" s="1"/>
  <c r="J546"/>
  <c r="M546" s="1"/>
  <c r="J551"/>
  <c r="M551" s="1"/>
  <c r="J697"/>
  <c r="M697" s="1"/>
  <c r="J706"/>
  <c r="M706" s="1"/>
  <c r="J710"/>
  <c r="M710" s="1"/>
  <c r="J719"/>
  <c r="M719" s="1"/>
  <c r="J723"/>
  <c r="M723" s="1"/>
  <c r="J746"/>
  <c r="M746" s="1"/>
  <c r="J761"/>
  <c r="M761" s="1"/>
  <c r="J772"/>
  <c r="M772" s="1"/>
  <c r="J776"/>
  <c r="M776" s="1"/>
  <c r="J785"/>
  <c r="M785" s="1"/>
  <c r="J791"/>
  <c r="M791" s="1"/>
  <c r="J834"/>
  <c r="M834" s="1"/>
  <c r="J838"/>
  <c r="M838" s="1"/>
  <c r="J849"/>
  <c r="M849" s="1"/>
  <c r="J873"/>
  <c r="M873" s="1"/>
  <c r="J883"/>
  <c r="M883" s="1"/>
  <c r="M744"/>
  <c r="M802"/>
  <c r="M811"/>
  <c r="L5" i="18"/>
  <c r="L9"/>
  <c r="L13"/>
  <c r="L17"/>
  <c r="L21"/>
  <c r="L29"/>
  <c r="L33"/>
  <c r="L37"/>
  <c r="L41"/>
  <c r="L45"/>
  <c r="L49"/>
  <c r="L53"/>
  <c r="L57"/>
  <c r="L65"/>
  <c r="L69"/>
  <c r="L73"/>
  <c r="L77"/>
  <c r="L81"/>
  <c r="L85"/>
  <c r="L89"/>
  <c r="L93"/>
  <c r="L97"/>
  <c r="L101"/>
  <c r="L105"/>
  <c r="L109"/>
  <c r="L113"/>
  <c r="L117"/>
  <c r="L121"/>
  <c r="L125"/>
  <c r="L129"/>
  <c r="L133"/>
  <c r="L137"/>
  <c r="L141"/>
  <c r="L145"/>
  <c r="L149"/>
  <c r="L153"/>
  <c r="L157"/>
  <c r="L161"/>
  <c r="L165"/>
  <c r="L169"/>
  <c r="L173"/>
  <c r="L177"/>
  <c r="L181"/>
  <c r="L185"/>
  <c r="L189"/>
  <c r="L193"/>
  <c r="L197"/>
  <c r="L201"/>
  <c r="L205"/>
  <c r="L209"/>
  <c r="L213"/>
  <c r="L217"/>
  <c r="L221"/>
  <c r="L225"/>
  <c r="L229"/>
  <c r="L233"/>
  <c r="L237"/>
  <c r="L241"/>
  <c r="L245"/>
  <c r="L249"/>
  <c r="L7"/>
  <c r="L11"/>
  <c r="L15"/>
  <c r="L19"/>
  <c r="L23"/>
  <c r="L27"/>
  <c r="L31"/>
  <c r="L39"/>
  <c r="L43"/>
  <c r="L47"/>
  <c r="L51"/>
  <c r="L55"/>
  <c r="L59"/>
  <c r="L63"/>
  <c r="L67"/>
  <c r="L71"/>
  <c r="L75"/>
  <c r="L79"/>
  <c r="L83"/>
  <c r="L87"/>
  <c r="L91"/>
  <c r="L95"/>
  <c r="L99"/>
  <c r="L103"/>
  <c r="L107"/>
  <c r="L111"/>
  <c r="L115"/>
  <c r="L119"/>
  <c r="L123"/>
  <c r="L127"/>
  <c r="L131"/>
  <c r="L135"/>
  <c r="L139"/>
  <c r="L143"/>
  <c r="L147"/>
  <c r="L151"/>
  <c r="L155"/>
  <c r="L159"/>
  <c r="L163"/>
  <c r="L167"/>
  <c r="L171"/>
  <c r="L175"/>
  <c r="L179"/>
  <c r="L183"/>
  <c r="L187"/>
  <c r="L191"/>
  <c r="L195"/>
  <c r="L199"/>
  <c r="L203"/>
  <c r="L207"/>
  <c r="L211"/>
  <c r="L215"/>
  <c r="L219"/>
  <c r="L223"/>
  <c r="L227"/>
  <c r="L231"/>
  <c r="L235"/>
  <c r="L239"/>
  <c r="L243"/>
  <c r="L931"/>
  <c r="L405"/>
  <c r="M865" i="4"/>
  <c r="L6" i="18"/>
  <c r="L10"/>
  <c r="L14"/>
  <c r="L18"/>
  <c r="L22"/>
  <c r="L26"/>
  <c r="L30"/>
  <c r="L34"/>
  <c r="L38"/>
  <c r="L42"/>
  <c r="L50"/>
  <c r="L54"/>
  <c r="L58"/>
  <c r="L62"/>
  <c r="L66"/>
  <c r="L70"/>
  <c r="L74"/>
  <c r="L78"/>
  <c r="L82"/>
  <c r="L86"/>
  <c r="L90"/>
  <c r="L94"/>
  <c r="L98"/>
  <c r="L102"/>
  <c r="L106"/>
  <c r="L110"/>
  <c r="L118"/>
  <c r="L122"/>
  <c r="L126"/>
  <c r="L130"/>
  <c r="L134"/>
  <c r="L138"/>
  <c r="L142"/>
  <c r="L146"/>
  <c r="L150"/>
  <c r="L154"/>
  <c r="L158"/>
  <c r="L162"/>
  <c r="L166"/>
  <c r="L170"/>
  <c r="L174"/>
  <c r="L178"/>
  <c r="L182"/>
  <c r="L186"/>
  <c r="L190"/>
  <c r="L194"/>
  <c r="L198"/>
  <c r="L202"/>
  <c r="L206"/>
  <c r="L210"/>
  <c r="L214"/>
  <c r="L218"/>
  <c r="L222"/>
  <c r="L226"/>
  <c r="L230"/>
  <c r="L234"/>
  <c r="L238"/>
  <c r="L242"/>
  <c r="L246"/>
  <c r="L250"/>
  <c r="L254"/>
  <c r="L258"/>
  <c r="L262"/>
  <c r="L266"/>
  <c r="L270"/>
  <c r="L274"/>
  <c r="L278"/>
  <c r="L282"/>
  <c r="L286"/>
  <c r="L290"/>
  <c r="L294"/>
  <c r="L298"/>
  <c r="L302"/>
  <c r="L306"/>
  <c r="L310"/>
  <c r="L314"/>
  <c r="L318"/>
  <c r="L322"/>
  <c r="L326"/>
  <c r="L330"/>
  <c r="L334"/>
  <c r="L338"/>
  <c r="L342"/>
  <c r="L346"/>
  <c r="L350"/>
  <c r="L354"/>
  <c r="L358"/>
  <c r="L362"/>
  <c r="L366"/>
  <c r="L370"/>
  <c r="L374"/>
  <c r="L378"/>
  <c r="L382"/>
  <c r="L386"/>
  <c r="L390"/>
  <c r="L394"/>
  <c r="L398"/>
  <c r="L402"/>
  <c r="L4"/>
  <c r="L8"/>
  <c r="L12"/>
  <c r="L20"/>
  <c r="L24"/>
  <c r="L28"/>
  <c r="L32"/>
  <c r="L36"/>
  <c r="L40"/>
  <c r="L44"/>
  <c r="L48"/>
  <c r="L52"/>
  <c r="L56"/>
  <c r="L60"/>
  <c r="L64"/>
  <c r="L68"/>
  <c r="L72"/>
  <c r="L76"/>
  <c r="L80"/>
  <c r="L84"/>
  <c r="L88"/>
  <c r="L92"/>
  <c r="L96"/>
  <c r="L100"/>
  <c r="L104"/>
  <c r="L108"/>
  <c r="L112"/>
  <c r="L116"/>
  <c r="L120"/>
  <c r="L124"/>
  <c r="L128"/>
  <c r="L132"/>
  <c r="L136"/>
  <c r="L140"/>
  <c r="L144"/>
  <c r="L148"/>
  <c r="L152"/>
  <c r="L156"/>
  <c r="L160"/>
  <c r="L164"/>
  <c r="L168"/>
  <c r="L172"/>
  <c r="L176"/>
  <c r="L180"/>
  <c r="L184"/>
  <c r="L188"/>
  <c r="L192"/>
  <c r="L196"/>
  <c r="L200"/>
  <c r="L204"/>
  <c r="L208"/>
  <c r="L212"/>
  <c r="L216"/>
  <c r="L220"/>
  <c r="L224"/>
  <c r="L228"/>
  <c r="L232"/>
  <c r="L236"/>
  <c r="L240"/>
  <c r="L244"/>
  <c r="L248"/>
  <c r="L252"/>
  <c r="L256"/>
  <c r="L260"/>
  <c r="L264"/>
  <c r="L268"/>
  <c r="L272"/>
  <c r="L276"/>
  <c r="L280"/>
  <c r="L284"/>
  <c r="L288"/>
  <c r="L292"/>
  <c r="L296"/>
  <c r="L300"/>
  <c r="L304"/>
  <c r="L308"/>
  <c r="L312"/>
  <c r="L316"/>
  <c r="L320"/>
  <c r="L324"/>
  <c r="L328"/>
  <c r="L332"/>
  <c r="L336"/>
  <c r="L340"/>
  <c r="L344"/>
  <c r="L348"/>
  <c r="L352"/>
  <c r="L356"/>
  <c r="L360"/>
  <c r="L364"/>
  <c r="L368"/>
  <c r="L372"/>
  <c r="L376"/>
  <c r="L380"/>
  <c r="L384"/>
  <c r="L388"/>
  <c r="L392"/>
  <c r="L396"/>
  <c r="L400"/>
  <c r="L404"/>
  <c r="L247"/>
  <c r="L251"/>
  <c r="L255"/>
  <c r="L259"/>
  <c r="L263"/>
  <c r="L267"/>
  <c r="L271"/>
  <c r="L275"/>
  <c r="L279"/>
  <c r="L283"/>
  <c r="L287"/>
  <c r="L295"/>
  <c r="L299"/>
  <c r="L303"/>
  <c r="L307"/>
  <c r="L311"/>
  <c r="L315"/>
  <c r="L319"/>
  <c r="L323"/>
  <c r="L327"/>
  <c r="L331"/>
  <c r="L335"/>
  <c r="L339"/>
  <c r="L343"/>
  <c r="L347"/>
  <c r="L351"/>
  <c r="L355"/>
  <c r="L359"/>
  <c r="L363"/>
  <c r="L367"/>
  <c r="L371"/>
  <c r="L375"/>
  <c r="L379"/>
  <c r="L383"/>
  <c r="L387"/>
  <c r="L391"/>
  <c r="L395"/>
  <c r="L399"/>
  <c r="L403"/>
  <c r="L407"/>
  <c r="L411"/>
  <c r="L415"/>
  <c r="L419"/>
  <c r="L423"/>
  <c r="L427"/>
  <c r="L431"/>
  <c r="L435"/>
  <c r="L439"/>
  <c r="L443"/>
  <c r="L447"/>
  <c r="L451"/>
  <c r="L455"/>
  <c r="L459"/>
  <c r="L463"/>
  <c r="L467"/>
  <c r="L471"/>
  <c r="L475"/>
  <c r="L479"/>
  <c r="L483"/>
  <c r="L487"/>
  <c r="L491"/>
  <c r="L495"/>
  <c r="L499"/>
  <c r="L503"/>
  <c r="L507"/>
  <c r="L511"/>
  <c r="L515"/>
  <c r="L519"/>
  <c r="L523"/>
  <c r="L527"/>
  <c r="L531"/>
  <c r="L535"/>
  <c r="L539"/>
  <c r="L543"/>
  <c r="L547"/>
  <c r="L551"/>
  <c r="L555"/>
  <c r="L559"/>
  <c r="L563"/>
  <c r="L567"/>
  <c r="L571"/>
  <c r="L575"/>
  <c r="L579"/>
  <c r="L583"/>
  <c r="L587"/>
  <c r="L591"/>
  <c r="L595"/>
  <c r="L599"/>
  <c r="L603"/>
  <c r="L607"/>
  <c r="L611"/>
  <c r="L615"/>
  <c r="L619"/>
  <c r="L623"/>
  <c r="L627"/>
  <c r="L631"/>
  <c r="L635"/>
  <c r="L639"/>
  <c r="L643"/>
  <c r="L647"/>
  <c r="L651"/>
  <c r="L655"/>
  <c r="L659"/>
  <c r="L663"/>
  <c r="L667"/>
  <c r="L671"/>
  <c r="L675"/>
  <c r="L679"/>
  <c r="L683"/>
  <c r="L687"/>
  <c r="L691"/>
  <c r="L695"/>
  <c r="L699"/>
  <c r="L703"/>
  <c r="L707"/>
  <c r="L711"/>
  <c r="L715"/>
  <c r="L719"/>
  <c r="L723"/>
  <c r="L727"/>
  <c r="L731"/>
  <c r="L735"/>
  <c r="L739"/>
  <c r="L743"/>
  <c r="L747"/>
  <c r="L751"/>
  <c r="L755"/>
  <c r="L759"/>
  <c r="L763"/>
  <c r="L767"/>
  <c r="L771"/>
  <c r="L775"/>
  <c r="L779"/>
  <c r="L783"/>
  <c r="L787"/>
  <c r="L791"/>
  <c r="L795"/>
  <c r="L799"/>
  <c r="L803"/>
  <c r="L807"/>
  <c r="L811"/>
  <c r="L815"/>
  <c r="L819"/>
  <c r="L823"/>
  <c r="L827"/>
  <c r="L831"/>
  <c r="L835"/>
  <c r="L839"/>
  <c r="L843"/>
  <c r="L847"/>
  <c r="L851"/>
  <c r="L855"/>
  <c r="L859"/>
  <c r="L863"/>
  <c r="L867"/>
  <c r="L871"/>
  <c r="L875"/>
  <c r="L879"/>
  <c r="L883"/>
  <c r="L887"/>
  <c r="L891"/>
  <c r="L895"/>
  <c r="L899"/>
  <c r="L903"/>
  <c r="L907"/>
  <c r="L912"/>
  <c r="L916"/>
  <c r="L920"/>
  <c r="L924"/>
  <c r="L928"/>
  <c r="L253"/>
  <c r="L257"/>
  <c r="L261"/>
  <c r="L265"/>
  <c r="L269"/>
  <c r="L273"/>
  <c r="L277"/>
  <c r="L281"/>
  <c r="L285"/>
  <c r="L289"/>
  <c r="L293"/>
  <c r="L297"/>
  <c r="L301"/>
  <c r="L305"/>
  <c r="L309"/>
  <c r="L313"/>
  <c r="L317"/>
  <c r="L321"/>
  <c r="L325"/>
  <c r="L329"/>
  <c r="L333"/>
  <c r="L337"/>
  <c r="L341"/>
  <c r="L345"/>
  <c r="L349"/>
  <c r="L353"/>
  <c r="L357"/>
  <c r="L361"/>
  <c r="L365"/>
  <c r="L369"/>
  <c r="L373"/>
  <c r="L377"/>
  <c r="L381"/>
  <c r="L385"/>
  <c r="L389"/>
  <c r="L393"/>
  <c r="L397"/>
  <c r="L401"/>
  <c r="L409"/>
  <c r="L413"/>
  <c r="L417"/>
  <c r="L421"/>
  <c r="L425"/>
  <c r="L429"/>
  <c r="L433"/>
  <c r="L437"/>
  <c r="L441"/>
  <c r="L445"/>
  <c r="L449"/>
  <c r="L453"/>
  <c r="L457"/>
  <c r="L461"/>
  <c r="L465"/>
  <c r="L469"/>
  <c r="L473"/>
  <c r="L477"/>
  <c r="L481"/>
  <c r="L485"/>
  <c r="L489"/>
  <c r="L493"/>
  <c r="L497"/>
  <c r="L501"/>
  <c r="L505"/>
  <c r="L509"/>
  <c r="L513"/>
  <c r="L517"/>
  <c r="L521"/>
  <c r="L525"/>
  <c r="L529"/>
  <c r="L533"/>
  <c r="L537"/>
  <c r="L541"/>
  <c r="L545"/>
  <c r="L549"/>
  <c r="L553"/>
  <c r="L557"/>
  <c r="L561"/>
  <c r="L565"/>
  <c r="L569"/>
  <c r="L573"/>
  <c r="L577"/>
  <c r="L581"/>
  <c r="L585"/>
  <c r="L589"/>
  <c r="L593"/>
  <c r="L597"/>
  <c r="L601"/>
  <c r="L605"/>
  <c r="L609"/>
  <c r="L613"/>
  <c r="L617"/>
  <c r="L621"/>
  <c r="L625"/>
  <c r="L629"/>
  <c r="L633"/>
  <c r="L637"/>
  <c r="L641"/>
  <c r="L645"/>
  <c r="L649"/>
  <c r="L653"/>
  <c r="L657"/>
  <c r="L661"/>
  <c r="L665"/>
  <c r="L669"/>
  <c r="L673"/>
  <c r="L677"/>
  <c r="L681"/>
  <c r="L685"/>
  <c r="L689"/>
  <c r="L693"/>
  <c r="L697"/>
  <c r="L701"/>
  <c r="L705"/>
  <c r="L709"/>
  <c r="L713"/>
  <c r="L717"/>
  <c r="L721"/>
  <c r="L725"/>
  <c r="L729"/>
  <c r="L733"/>
  <c r="L737"/>
  <c r="L741"/>
  <c r="L745"/>
  <c r="L749"/>
  <c r="L753"/>
  <c r="L757"/>
  <c r="L761"/>
  <c r="L765"/>
  <c r="L769"/>
  <c r="L773"/>
  <c r="L777"/>
  <c r="L781"/>
  <c r="L785"/>
  <c r="L789"/>
  <c r="L793"/>
  <c r="L797"/>
  <c r="L801"/>
  <c r="L805"/>
  <c r="L809"/>
  <c r="L813"/>
  <c r="L817"/>
  <c r="L821"/>
  <c r="L825"/>
  <c r="L829"/>
  <c r="L833"/>
  <c r="L837"/>
  <c r="L841"/>
  <c r="L845"/>
  <c r="L849"/>
  <c r="L853"/>
  <c r="L857"/>
  <c r="L861"/>
  <c r="L865"/>
  <c r="L869"/>
  <c r="L873"/>
  <c r="L877"/>
  <c r="L881"/>
  <c r="L885"/>
  <c r="L889"/>
  <c r="L893"/>
  <c r="L897"/>
  <c r="L901"/>
  <c r="L905"/>
  <c r="L910"/>
  <c r="L914"/>
  <c r="L918"/>
  <c r="L922"/>
  <c r="L926"/>
  <c r="L930"/>
  <c r="L612"/>
  <c r="L616"/>
  <c r="L620"/>
  <c r="L624"/>
  <c r="L628"/>
  <c r="L632"/>
  <c r="L636"/>
  <c r="L640"/>
  <c r="L644"/>
  <c r="L648"/>
  <c r="L652"/>
  <c r="L656"/>
  <c r="L660"/>
  <c r="L664"/>
  <c r="L668"/>
  <c r="L672"/>
  <c r="L676"/>
  <c r="L680"/>
  <c r="L684"/>
  <c r="L688"/>
  <c r="L692"/>
  <c r="L696"/>
  <c r="L700"/>
  <c r="L704"/>
  <c r="L708"/>
  <c r="L712"/>
  <c r="L716"/>
  <c r="L724"/>
  <c r="L728"/>
  <c r="L732"/>
  <c r="L736"/>
  <c r="L740"/>
  <c r="L744"/>
  <c r="L748"/>
  <c r="L752"/>
  <c r="L756"/>
  <c r="L760"/>
  <c r="L764"/>
  <c r="L768"/>
  <c r="L772"/>
  <c r="L776"/>
  <c r="L780"/>
  <c r="L784"/>
  <c r="L788"/>
  <c r="L792"/>
  <c r="L796"/>
  <c r="L800"/>
  <c r="L804"/>
  <c r="L808"/>
  <c r="L812"/>
  <c r="L816"/>
  <c r="L820"/>
  <c r="L824"/>
  <c r="L828"/>
  <c r="L832"/>
  <c r="L836"/>
  <c r="L840"/>
  <c r="L844"/>
  <c r="L848"/>
  <c r="L852"/>
  <c r="L856"/>
  <c r="L860"/>
  <c r="L864"/>
  <c r="L868"/>
  <c r="L872"/>
  <c r="L880"/>
  <c r="L884"/>
  <c r="L888"/>
  <c r="L892"/>
  <c r="L896"/>
  <c r="L900"/>
  <c r="L904"/>
  <c r="L908"/>
  <c r="L913"/>
  <c r="L917"/>
  <c r="L921"/>
  <c r="L925"/>
  <c r="L929"/>
  <c r="L933"/>
  <c r="L937"/>
  <c r="L941"/>
  <c r="L945"/>
  <c r="L949"/>
  <c r="L953"/>
  <c r="L957"/>
  <c r="L614"/>
  <c r="L618"/>
  <c r="L622"/>
  <c r="L626"/>
  <c r="L630"/>
  <c r="L634"/>
  <c r="L638"/>
  <c r="L642"/>
  <c r="L646"/>
  <c r="L650"/>
  <c r="L654"/>
  <c r="L658"/>
  <c r="L662"/>
  <c r="L666"/>
  <c r="L670"/>
  <c r="L674"/>
  <c r="L678"/>
  <c r="L682"/>
  <c r="L686"/>
  <c r="L690"/>
  <c r="L694"/>
  <c r="L698"/>
  <c r="L702"/>
  <c r="L706"/>
  <c r="L710"/>
  <c r="L714"/>
  <c r="L718"/>
  <c r="L722"/>
  <c r="L726"/>
  <c r="L730"/>
  <c r="L734"/>
  <c r="L738"/>
  <c r="L742"/>
  <c r="L746"/>
  <c r="L750"/>
  <c r="L754"/>
  <c r="L758"/>
  <c r="L762"/>
  <c r="L766"/>
  <c r="L770"/>
  <c r="L774"/>
  <c r="L778"/>
  <c r="L782"/>
  <c r="L786"/>
  <c r="L790"/>
  <c r="L794"/>
  <c r="L798"/>
  <c r="L802"/>
  <c r="L806"/>
  <c r="L810"/>
  <c r="L814"/>
  <c r="L818"/>
  <c r="L822"/>
  <c r="L826"/>
  <c r="L830"/>
  <c r="L834"/>
  <c r="L838"/>
  <c r="L842"/>
  <c r="L846"/>
  <c r="L850"/>
  <c r="L854"/>
  <c r="L858"/>
  <c r="L862"/>
  <c r="L866"/>
  <c r="L870"/>
  <c r="L874"/>
  <c r="L878"/>
  <c r="L882"/>
  <c r="L886"/>
  <c r="L890"/>
  <c r="L894"/>
  <c r="L898"/>
  <c r="L902"/>
  <c r="L906"/>
  <c r="L911"/>
  <c r="L915"/>
  <c r="L919"/>
  <c r="L923"/>
  <c r="L927"/>
  <c r="L935"/>
  <c r="L939"/>
  <c r="L943"/>
  <c r="L947"/>
  <c r="L951"/>
  <c r="L961"/>
  <c r="L965"/>
  <c r="L969"/>
  <c r="L977"/>
  <c r="L981"/>
  <c r="L985"/>
  <c r="L989"/>
  <c r="L993"/>
  <c r="L997"/>
  <c r="L1001"/>
  <c r="L1005"/>
  <c r="L1009"/>
  <c r="L1013"/>
  <c r="L1017"/>
  <c r="L1021"/>
  <c r="L1025"/>
  <c r="L1029"/>
  <c r="L1033"/>
  <c r="L1037"/>
  <c r="L1041"/>
  <c r="L1045"/>
  <c r="L1049"/>
  <c r="L1053"/>
  <c r="L1057"/>
  <c r="L1061"/>
  <c r="L1065"/>
  <c r="L1069"/>
  <c r="L1073"/>
  <c r="L1077"/>
  <c r="L1081"/>
  <c r="L1085"/>
  <c r="L1089"/>
  <c r="L1093"/>
  <c r="L1097"/>
  <c r="L1101"/>
  <c r="L1105"/>
  <c r="L1109"/>
  <c r="L1113"/>
  <c r="L1117"/>
  <c r="L1121"/>
  <c r="L1125"/>
  <c r="L1129"/>
  <c r="L1133"/>
  <c r="L1137"/>
  <c r="L1141"/>
  <c r="L1145"/>
  <c r="L1149"/>
  <c r="L1153"/>
  <c r="L1157"/>
  <c r="L1161"/>
  <c r="L1165"/>
  <c r="L1169"/>
  <c r="L1173"/>
  <c r="L1177"/>
  <c r="L1181"/>
  <c r="L1185"/>
  <c r="L1189"/>
  <c r="L1193"/>
  <c r="L1197"/>
  <c r="L1201"/>
  <c r="L1205"/>
  <c r="L1209"/>
  <c r="L1213"/>
  <c r="L1217"/>
  <c r="L1221"/>
  <c r="L1225"/>
  <c r="L1229"/>
  <c r="L1233"/>
  <c r="L1237"/>
  <c r="L1241"/>
  <c r="L1245"/>
  <c r="L1249"/>
  <c r="L1253"/>
  <c r="L1257"/>
  <c r="L1261"/>
  <c r="L1265"/>
  <c r="L1269"/>
  <c r="L1273"/>
  <c r="L1277"/>
  <c r="L1281"/>
  <c r="L1285"/>
  <c r="L1289"/>
  <c r="L1293"/>
  <c r="L1297"/>
  <c r="L1301"/>
  <c r="L955"/>
  <c r="L959"/>
  <c r="L963"/>
  <c r="L967"/>
  <c r="L975"/>
  <c r="L979"/>
  <c r="L983"/>
  <c r="L987"/>
  <c r="L991"/>
  <c r="L995"/>
  <c r="L999"/>
  <c r="L1003"/>
  <c r="L1007"/>
  <c r="L1011"/>
  <c r="L1015"/>
  <c r="L1019"/>
  <c r="L1023"/>
  <c r="L1027"/>
  <c r="L1031"/>
  <c r="L1035"/>
  <c r="L1039"/>
  <c r="L1043"/>
  <c r="L1047"/>
  <c r="L1051"/>
  <c r="L1055"/>
  <c r="L1059"/>
  <c r="L1063"/>
  <c r="L1067"/>
  <c r="L1071"/>
  <c r="L1075"/>
  <c r="L1079"/>
  <c r="L1083"/>
  <c r="L1087"/>
  <c r="L1091"/>
  <c r="L1095"/>
  <c r="L1099"/>
  <c r="L1103"/>
  <c r="L1107"/>
  <c r="L1111"/>
  <c r="L1115"/>
  <c r="L1119"/>
  <c r="L1123"/>
  <c r="L1127"/>
  <c r="L1131"/>
  <c r="L1135"/>
  <c r="L1139"/>
  <c r="L1143"/>
  <c r="L1147"/>
  <c r="L1151"/>
  <c r="L1155"/>
  <c r="L1159"/>
  <c r="L1163"/>
  <c r="L1167"/>
  <c r="L1171"/>
  <c r="L1175"/>
  <c r="L1179"/>
  <c r="L1183"/>
  <c r="L1187"/>
  <c r="L1191"/>
  <c r="L1195"/>
  <c r="L1199"/>
  <c r="L1203"/>
  <c r="L1207"/>
  <c r="L1211"/>
  <c r="L1215"/>
  <c r="L1219"/>
  <c r="L1223"/>
  <c r="L1227"/>
  <c r="L1231"/>
  <c r="L1235"/>
  <c r="L1243"/>
  <c r="L1247"/>
  <c r="L1251"/>
  <c r="L1255"/>
  <c r="L1259"/>
  <c r="L1263"/>
  <c r="L1267"/>
  <c r="L1271"/>
  <c r="L1275"/>
  <c r="L1279"/>
  <c r="L1283"/>
  <c r="L1287"/>
  <c r="L1291"/>
  <c r="L1295"/>
  <c r="O14" i="36"/>
  <c r="O15"/>
  <c r="M482" i="4"/>
  <c r="M586"/>
  <c r="M503"/>
  <c r="M355"/>
  <c r="M510"/>
  <c r="F23" i="22"/>
  <c r="G2" i="35"/>
  <c r="G2" i="36"/>
  <c r="Q2" i="34"/>
  <c r="F25" i="22"/>
  <c r="Q2" i="31"/>
  <c r="Q2" i="32"/>
  <c r="F22" i="22"/>
  <c r="F24"/>
  <c r="Q2" i="33"/>
  <c r="M462" i="4"/>
  <c r="M109"/>
  <c r="M567"/>
  <c r="M695"/>
  <c r="B728"/>
  <c r="M774"/>
  <c r="M795"/>
  <c r="M22"/>
  <c r="M24"/>
  <c r="M30"/>
  <c r="M41"/>
  <c r="M52"/>
  <c r="M58"/>
  <c r="M247"/>
  <c r="M475"/>
  <c r="M486"/>
  <c r="M622"/>
  <c r="M644"/>
  <c r="M895"/>
  <c r="M61"/>
  <c r="M426"/>
  <c r="M437"/>
  <c r="M504"/>
  <c r="M523"/>
  <c r="M578"/>
  <c r="M642"/>
  <c r="M708"/>
  <c r="M927"/>
  <c r="M26"/>
  <c r="M28"/>
  <c r="M35"/>
  <c r="M48"/>
  <c r="M50"/>
  <c r="M132"/>
  <c r="M140"/>
  <c r="M176"/>
  <c r="M206"/>
  <c r="M242"/>
  <c r="M278"/>
  <c r="M292"/>
  <c r="M512"/>
  <c r="M664"/>
  <c r="M34"/>
  <c r="M45"/>
  <c r="M55"/>
  <c r="M65"/>
  <c r="M89"/>
  <c r="B124"/>
  <c r="M144"/>
  <c r="M150"/>
  <c r="M154"/>
  <c r="M165"/>
  <c r="M197"/>
  <c r="M214"/>
  <c r="M231"/>
  <c r="M295"/>
  <c r="M315"/>
  <c r="M351"/>
  <c r="M19"/>
  <c r="M126"/>
  <c r="M725"/>
  <c r="M100"/>
  <c r="M117"/>
  <c r="M193"/>
  <c r="M209"/>
  <c r="M260"/>
  <c r="M443"/>
  <c r="M594"/>
  <c r="M676"/>
  <c r="M704"/>
  <c r="M5"/>
  <c r="M7"/>
  <c r="M470"/>
  <c r="M429"/>
  <c r="M527"/>
  <c r="M490"/>
  <c r="M517"/>
  <c r="M525"/>
  <c r="M590"/>
  <c r="M700"/>
  <c r="M721"/>
  <c r="M732"/>
  <c r="M769"/>
  <c r="M778"/>
  <c r="B787"/>
  <c r="M807"/>
  <c r="M815"/>
  <c r="M846"/>
  <c r="M860"/>
  <c r="M869"/>
  <c r="M877"/>
  <c r="M887"/>
  <c r="M893"/>
  <c r="M899"/>
  <c r="M904"/>
  <c r="M908"/>
  <c r="M916"/>
  <c r="M920"/>
  <c r="M598"/>
  <c r="M616"/>
  <c r="M640"/>
  <c r="M658"/>
  <c r="M691"/>
  <c r="M813"/>
  <c r="M924"/>
  <c r="M929"/>
  <c r="M902"/>
  <c r="M910"/>
  <c r="M914"/>
  <c r="M830"/>
  <c r="M903"/>
  <c r="M907"/>
  <c r="M911"/>
  <c r="M915"/>
  <c r="M919"/>
  <c r="M925"/>
  <c r="M42"/>
  <c r="M49"/>
  <c r="M53"/>
  <c r="M57"/>
  <c r="M66"/>
  <c r="B66"/>
  <c r="M73"/>
  <c r="M171"/>
  <c r="B31"/>
  <c r="M33"/>
  <c r="M68"/>
  <c r="M69"/>
  <c r="J4"/>
  <c r="M4" s="1"/>
  <c r="M8"/>
  <c r="M10"/>
  <c r="M14"/>
  <c r="M16"/>
  <c r="M18"/>
  <c r="M21"/>
  <c r="M23"/>
  <c r="M25"/>
  <c r="M27"/>
  <c r="M29"/>
  <c r="M40"/>
  <c r="M51"/>
  <c r="M60"/>
  <c r="M75"/>
  <c r="M77"/>
  <c r="M83"/>
  <c r="M87"/>
  <c r="M94"/>
  <c r="M97"/>
  <c r="M105"/>
  <c r="M113"/>
  <c r="M115"/>
  <c r="M123"/>
  <c r="B126"/>
  <c r="M134"/>
  <c r="M135"/>
  <c r="M138"/>
  <c r="M142"/>
  <c r="M143"/>
  <c r="M146"/>
  <c r="M158"/>
  <c r="B164"/>
  <c r="M180"/>
  <c r="M194"/>
  <c r="M216"/>
  <c r="M222"/>
  <c r="M234"/>
  <c r="M236"/>
  <c r="M245"/>
  <c r="M263"/>
  <c r="M296"/>
  <c r="M329"/>
  <c r="M243"/>
  <c r="M253"/>
  <c r="M265"/>
  <c r="M275"/>
  <c r="M62"/>
  <c r="M70"/>
  <c r="M81"/>
  <c r="M92"/>
  <c r="M102"/>
  <c r="M111"/>
  <c r="M120"/>
  <c r="M127"/>
  <c r="M130"/>
  <c r="B139"/>
  <c r="M147"/>
  <c r="B151"/>
  <c r="M156"/>
  <c r="B169"/>
  <c r="M178"/>
  <c r="M187"/>
  <c r="M190"/>
  <c r="M195"/>
  <c r="B201"/>
  <c r="M204"/>
  <c r="M208"/>
  <c r="M211"/>
  <c r="M213"/>
  <c r="B218"/>
  <c r="M254"/>
  <c r="M257"/>
  <c r="M365"/>
  <c r="M372"/>
  <c r="M377"/>
  <c r="M107"/>
  <c r="M145"/>
  <c r="M152"/>
  <c r="M160"/>
  <c r="M174"/>
  <c r="M182"/>
  <c r="M192"/>
  <c r="M205"/>
  <c r="M230"/>
  <c r="M232"/>
  <c r="M249"/>
  <c r="M251"/>
  <c r="M262"/>
  <c r="M273"/>
  <c r="M319"/>
  <c r="B351"/>
  <c r="M354"/>
  <c r="B405"/>
  <c r="M420"/>
  <c r="M424"/>
  <c r="M428"/>
  <c r="M434"/>
  <c r="M439"/>
  <c r="M212"/>
  <c r="M233"/>
  <c r="M244"/>
  <c r="M258"/>
  <c r="M268"/>
  <c r="M274"/>
  <c r="M283"/>
  <c r="M286"/>
  <c r="M287"/>
  <c r="M289"/>
  <c r="M297"/>
  <c r="M299"/>
  <c r="M300"/>
  <c r="M301"/>
  <c r="M321"/>
  <c r="M325"/>
  <c r="M335"/>
  <c r="M342"/>
  <c r="M346"/>
  <c r="M350"/>
  <c r="M360"/>
  <c r="M366"/>
  <c r="M378"/>
  <c r="M393"/>
  <c r="M400"/>
  <c r="M403"/>
  <c r="M410"/>
  <c r="M412"/>
  <c r="M454"/>
  <c r="M457"/>
  <c r="M554"/>
  <c r="M629"/>
  <c r="B515"/>
  <c r="M293"/>
  <c r="M824"/>
  <c r="M888"/>
  <c r="M277"/>
  <c r="M404"/>
  <c r="M324"/>
  <c r="B411"/>
  <c r="M821"/>
  <c r="M767"/>
  <c r="M858"/>
  <c r="M518"/>
  <c r="M520"/>
  <c r="M522"/>
  <c r="M524"/>
  <c r="M526"/>
  <c r="M530"/>
  <c r="M538"/>
  <c r="M540"/>
  <c r="M545"/>
  <c r="M549"/>
  <c r="M559"/>
  <c r="M563"/>
  <c r="B568"/>
  <c r="M575"/>
  <c r="M579"/>
  <c r="M542"/>
  <c r="M547"/>
  <c r="M552"/>
  <c r="M561"/>
  <c r="M566"/>
  <c r="M577"/>
  <c r="M581"/>
  <c r="M583"/>
  <c r="M585"/>
  <c r="M587"/>
  <c r="M588"/>
  <c r="M591"/>
  <c r="M593"/>
  <c r="M599"/>
  <c r="M601"/>
  <c r="M603"/>
  <c r="M606"/>
  <c r="M610"/>
  <c r="M612"/>
  <c r="M614"/>
  <c r="M617"/>
  <c r="M620"/>
  <c r="M624"/>
  <c r="M626"/>
  <c r="M628"/>
  <c r="M633"/>
  <c r="M639"/>
  <c r="M641"/>
  <c r="M645"/>
  <c r="M648"/>
  <c r="M650"/>
  <c r="M652"/>
  <c r="M661"/>
  <c r="M663"/>
  <c r="M665"/>
  <c r="M669"/>
  <c r="M673"/>
  <c r="M675"/>
  <c r="M678"/>
  <c r="M680"/>
  <c r="M682"/>
  <c r="M684"/>
  <c r="M686"/>
  <c r="M690"/>
  <c r="M694"/>
  <c r="M696"/>
  <c r="M699"/>
  <c r="M701"/>
  <c r="M703"/>
  <c r="M705"/>
  <c r="M707"/>
  <c r="M709"/>
  <c r="M718"/>
  <c r="M720"/>
  <c r="M722"/>
  <c r="M724"/>
  <c r="M726"/>
  <c r="M729"/>
  <c r="M735"/>
  <c r="M737"/>
  <c r="M739"/>
  <c r="M741"/>
  <c r="M745"/>
  <c r="M747"/>
  <c r="M750"/>
  <c r="M752"/>
  <c r="M755"/>
  <c r="M758"/>
  <c r="M760"/>
  <c r="M762"/>
  <c r="M766"/>
  <c r="M768"/>
  <c r="M770"/>
  <c r="M773"/>
  <c r="M775"/>
  <c r="M777"/>
  <c r="M779"/>
  <c r="M781"/>
  <c r="M784"/>
  <c r="M788"/>
  <c r="M790"/>
  <c r="M794"/>
  <c r="M796"/>
  <c r="M800"/>
  <c r="M804"/>
  <c r="M806"/>
  <c r="M808"/>
  <c r="M810"/>
  <c r="M812"/>
  <c r="M816"/>
  <c r="M818"/>
  <c r="M820"/>
  <c r="M829"/>
  <c r="M832"/>
  <c r="M835"/>
  <c r="M837"/>
  <c r="M839"/>
  <c r="M841"/>
  <c r="M847"/>
  <c r="M850"/>
  <c r="M852"/>
  <c r="M861"/>
  <c r="M864"/>
  <c r="M866"/>
  <c r="M868"/>
  <c r="M872"/>
  <c r="M874"/>
  <c r="M876"/>
  <c r="M901"/>
  <c r="M905"/>
  <c r="M878"/>
  <c r="M890"/>
  <c r="M897"/>
  <c r="B858"/>
  <c r="M884"/>
  <c r="M931"/>
  <c r="M909"/>
  <c r="M913"/>
  <c r="M917"/>
  <c r="M921"/>
  <c r="M928"/>
  <c r="I122" i="35" l="1"/>
  <c r="B322" i="4"/>
  <c r="M322"/>
  <c r="B659"/>
  <c r="M659"/>
  <c r="B550"/>
  <c r="M550"/>
  <c r="B90"/>
  <c r="M90"/>
  <c r="B379"/>
  <c r="M379"/>
  <c r="B291"/>
  <c r="M291"/>
  <c r="B133"/>
  <c r="M133"/>
  <c r="B320"/>
  <c r="M320"/>
  <c r="M425"/>
  <c r="B425"/>
  <c r="B871"/>
  <c r="M871"/>
  <c r="B855"/>
  <c r="M855"/>
  <c r="B727"/>
  <c r="M727"/>
  <c r="B756"/>
  <c r="M756"/>
  <c r="B825"/>
  <c r="M825"/>
  <c r="B338"/>
  <c r="M338"/>
  <c r="B272"/>
  <c r="M272"/>
  <c r="B715"/>
  <c r="M715"/>
  <c r="B799"/>
  <c r="M799"/>
  <c r="B37"/>
  <c r="M37"/>
  <c r="B464"/>
  <c r="M464"/>
  <c r="B469"/>
  <c r="M469"/>
  <c r="B485"/>
  <c r="M485"/>
  <c r="B657"/>
  <c r="M657"/>
  <c r="B803"/>
  <c r="M803"/>
  <c r="B238"/>
  <c r="M238"/>
  <c r="B380"/>
  <c r="M380"/>
  <c r="B316"/>
  <c r="M316"/>
  <c r="B465"/>
  <c r="M465"/>
  <c r="B734"/>
  <c r="M734"/>
  <c r="B96"/>
  <c r="M96"/>
  <c r="B407"/>
  <c r="M407"/>
  <c r="B327"/>
  <c r="M327"/>
  <c r="B536"/>
  <c r="M536"/>
  <c r="B565"/>
  <c r="M565"/>
  <c r="B288"/>
  <c r="M288"/>
  <c r="B432"/>
  <c r="M432"/>
  <c r="B638"/>
  <c r="M638"/>
  <c r="B857"/>
  <c r="M857"/>
  <c r="B99"/>
  <c r="M99"/>
  <c r="B854"/>
  <c r="M854"/>
  <c r="B792"/>
  <c r="M792"/>
  <c r="B419"/>
  <c r="M419"/>
  <c r="B856"/>
  <c r="M856"/>
  <c r="B447"/>
  <c r="M447"/>
  <c r="B128"/>
  <c r="M128"/>
  <c r="B203"/>
  <c r="M203"/>
  <c r="B63"/>
  <c r="M63"/>
  <c r="B713"/>
  <c r="M713"/>
  <c r="B241"/>
  <c r="M241"/>
  <c r="B307"/>
  <c r="M307"/>
  <c r="B279"/>
  <c r="M279"/>
  <c r="B687"/>
  <c r="M687"/>
  <c r="B831"/>
  <c r="M831"/>
  <c r="B162"/>
  <c r="M162"/>
  <c r="B450"/>
  <c r="M450"/>
  <c r="B557"/>
  <c r="M557"/>
  <c r="B655"/>
  <c r="M655"/>
  <c r="B385"/>
  <c r="M385"/>
  <c r="B267"/>
  <c r="M267"/>
  <c r="B219"/>
  <c r="M219"/>
  <c r="B382"/>
  <c r="M382"/>
  <c r="B86"/>
  <c r="M86"/>
  <c r="B528"/>
  <c r="M528"/>
  <c r="B459"/>
  <c r="M459"/>
  <c r="B660"/>
  <c r="M660"/>
  <c r="B693"/>
  <c r="M693"/>
  <c r="B553"/>
  <c r="M553"/>
  <c r="B223"/>
  <c r="M223"/>
  <c r="B826"/>
  <c r="M826"/>
  <c r="B912"/>
  <c r="M912"/>
  <c r="B544"/>
  <c r="M544"/>
  <c r="B688"/>
  <c r="M688"/>
  <c r="M161"/>
  <c r="B217"/>
  <c r="M217"/>
  <c r="B367"/>
  <c r="M367"/>
  <c r="B418"/>
  <c r="M418"/>
  <c r="B467"/>
  <c r="M467"/>
  <c r="B44"/>
  <c r="M44"/>
  <c r="B564"/>
  <c r="M564"/>
  <c r="B654"/>
  <c r="M654"/>
  <c r="B827"/>
  <c r="M827"/>
  <c r="B59"/>
  <c r="M59"/>
  <c r="B452"/>
  <c r="M452"/>
  <c r="B173"/>
  <c r="M173"/>
  <c r="B125"/>
  <c r="M125"/>
  <c r="B282"/>
  <c r="M282"/>
  <c r="B141"/>
  <c r="M141"/>
  <c r="B514"/>
  <c r="M514"/>
  <c r="B200"/>
  <c r="M200"/>
  <c r="B264"/>
  <c r="M264"/>
  <c r="B239"/>
  <c r="M239"/>
  <c r="B340"/>
  <c r="M340"/>
  <c r="B759"/>
  <c r="M759"/>
  <c r="B814"/>
  <c r="M814"/>
  <c r="B375"/>
  <c r="M375"/>
  <c r="B712"/>
  <c r="M712"/>
  <c r="B376"/>
  <c r="M376"/>
  <c r="B332"/>
  <c r="M332"/>
  <c r="B637"/>
  <c r="M637"/>
  <c r="B595"/>
  <c r="M595"/>
  <c r="B597"/>
  <c r="M597"/>
  <c r="B499"/>
  <c r="M499"/>
  <c r="F177" i="35"/>
  <c r="I177"/>
  <c r="E177"/>
  <c r="H177"/>
  <c r="D177"/>
  <c r="I136"/>
  <c r="F136"/>
  <c r="E136"/>
  <c r="H136"/>
  <c r="D136"/>
  <c r="M728" i="4"/>
  <c r="M787"/>
  <c r="M218"/>
  <c r="M151"/>
  <c r="M568"/>
  <c r="M201"/>
  <c r="M31"/>
  <c r="M169"/>
  <c r="B786"/>
  <c r="M786"/>
  <c r="M139"/>
  <c r="M411"/>
  <c r="D19" i="37" l="1"/>
  <c r="D183" i="35"/>
  <c r="I19" i="37"/>
  <c r="H154" i="35"/>
  <c r="I44" i="36"/>
  <c r="F125" i="35"/>
  <c r="E161"/>
  <c r="F152"/>
  <c r="F115"/>
  <c r="E46" i="36"/>
  <c r="D137" i="35"/>
  <c r="I165"/>
  <c r="H137"/>
  <c r="I145"/>
  <c r="H134"/>
  <c r="D167"/>
  <c r="I180"/>
  <c r="F14" i="37"/>
  <c r="F46" i="36"/>
  <c r="E125" i="35"/>
  <c r="D115"/>
  <c r="H125"/>
  <c r="D114"/>
  <c r="D154"/>
  <c r="F165"/>
  <c r="F169"/>
  <c r="D179"/>
  <c r="E183"/>
  <c r="H20" i="37"/>
  <c r="H114" i="35"/>
  <c r="H115"/>
  <c r="I144"/>
  <c r="F145"/>
  <c r="I168"/>
  <c r="D182"/>
  <c r="F19" i="37"/>
  <c r="E20"/>
  <c r="E44" i="36"/>
  <c r="E134" i="35"/>
  <c r="E137"/>
  <c r="I134"/>
  <c r="D134"/>
  <c r="E144"/>
  <c r="H126"/>
  <c r="E154"/>
  <c r="F154"/>
  <c r="D169"/>
  <c r="I167"/>
  <c r="E169"/>
  <c r="F167"/>
  <c r="F180"/>
  <c r="E179"/>
  <c r="D180"/>
  <c r="I182"/>
  <c r="E14" i="37"/>
  <c r="H46" i="36"/>
  <c r="H132" i="35"/>
  <c r="H145"/>
  <c r="I133"/>
  <c r="H144"/>
  <c r="D140"/>
  <c r="F126"/>
  <c r="E147"/>
  <c r="I152"/>
  <c r="E168"/>
  <c r="D165"/>
  <c r="F168"/>
  <c r="D174"/>
  <c r="I174"/>
  <c r="H17" i="37"/>
  <c r="H14"/>
  <c r="D46" i="36"/>
  <c r="I46"/>
  <c r="F44"/>
  <c r="H140" i="35"/>
  <c r="F132"/>
  <c r="F114"/>
  <c r="E145"/>
  <c r="D144"/>
  <c r="D133"/>
  <c r="I137"/>
  <c r="E140"/>
  <c r="H133"/>
  <c r="E115"/>
  <c r="F137"/>
  <c r="I132"/>
  <c r="I114"/>
  <c r="D145"/>
  <c r="I154"/>
  <c r="E152"/>
  <c r="H152"/>
  <c r="D161"/>
  <c r="D168"/>
  <c r="H169"/>
  <c r="F147"/>
  <c r="E165"/>
  <c r="H165"/>
  <c r="I169"/>
  <c r="F182"/>
  <c r="I183"/>
  <c r="F179"/>
  <c r="H182"/>
  <c r="E180"/>
  <c r="H19" i="37"/>
  <c r="D17"/>
  <c r="I17"/>
  <c r="I20"/>
  <c r="D14"/>
  <c r="I14"/>
  <c r="F183" i="35"/>
  <c r="D20" i="37"/>
  <c r="D44" i="36"/>
  <c r="H44"/>
  <c r="I115" i="35"/>
  <c r="E126"/>
  <c r="F140"/>
  <c r="E133"/>
  <c r="F133"/>
  <c r="I126"/>
  <c r="I125"/>
  <c r="D126"/>
  <c r="E132"/>
  <c r="E114"/>
  <c r="F144"/>
  <c r="D132"/>
  <c r="D125"/>
  <c r="I140"/>
  <c r="F134"/>
  <c r="H147"/>
  <c r="D152"/>
  <c r="I147"/>
  <c r="D147"/>
  <c r="E167"/>
  <c r="H161"/>
  <c r="H168"/>
  <c r="H167"/>
  <c r="F161"/>
  <c r="I161"/>
  <c r="F174"/>
  <c r="H179"/>
  <c r="H183"/>
  <c r="I179"/>
  <c r="H174"/>
  <c r="H180"/>
  <c r="E174"/>
  <c r="E182"/>
  <c r="F20" i="37"/>
  <c r="E19"/>
  <c r="E17"/>
  <c r="F17"/>
  <c r="H18"/>
  <c r="D21"/>
  <c r="I16"/>
  <c r="F18"/>
  <c r="I15"/>
  <c r="H16"/>
  <c r="E18"/>
  <c r="I21"/>
  <c r="H15"/>
  <c r="F16"/>
  <c r="D18"/>
  <c r="H21"/>
  <c r="F15"/>
  <c r="E16"/>
  <c r="F21"/>
  <c r="E15"/>
  <c r="D16"/>
  <c r="I18"/>
  <c r="E21"/>
  <c r="D15"/>
  <c r="F185" i="35"/>
  <c r="D185"/>
  <c r="H185"/>
  <c r="E185"/>
  <c r="I185"/>
  <c r="F12" i="31"/>
  <c r="E9"/>
  <c r="D10"/>
  <c r="P14"/>
  <c r="E13"/>
  <c r="F9"/>
  <c r="E10"/>
  <c r="D11"/>
  <c r="F13"/>
  <c r="F10"/>
  <c r="E11"/>
  <c r="D12"/>
  <c r="D9"/>
  <c r="F11"/>
  <c r="E12"/>
  <c r="D13"/>
  <c r="P13"/>
  <c r="O14"/>
  <c r="N12"/>
  <c r="N14"/>
  <c r="O13"/>
  <c r="P12"/>
  <c r="O12"/>
  <c r="N13"/>
  <c r="I166" i="35"/>
  <c r="F14" i="30"/>
  <c r="E19"/>
  <c r="I173" i="35"/>
  <c r="I181"/>
  <c r="F15" i="30"/>
  <c r="E20"/>
  <c r="O8" i="20"/>
  <c r="D18" i="30"/>
  <c r="E178" i="35"/>
  <c r="P8" i="20"/>
  <c r="E18" i="30"/>
  <c r="D175" i="35"/>
  <c r="E15" i="30"/>
  <c r="D20"/>
  <c r="E175" i="35"/>
  <c r="E16" i="30"/>
  <c r="D21"/>
  <c r="F175" i="35"/>
  <c r="D178"/>
  <c r="D14" i="30"/>
  <c r="F20"/>
  <c r="I178" i="35"/>
  <c r="E14" i="30"/>
  <c r="D19"/>
  <c r="O22"/>
  <c r="D173" i="35"/>
  <c r="H175"/>
  <c r="F178"/>
  <c r="D181"/>
  <c r="D16" i="30"/>
  <c r="F22"/>
  <c r="I175" i="35"/>
  <c r="D17" i="30"/>
  <c r="F173" i="35"/>
  <c r="D176"/>
  <c r="H178"/>
  <c r="F181"/>
  <c r="D184"/>
  <c r="F16" i="30"/>
  <c r="E21"/>
  <c r="E176" i="35"/>
  <c r="E184"/>
  <c r="D15" i="30"/>
  <c r="F21"/>
  <c r="H173" i="35"/>
  <c r="F176"/>
  <c r="H181"/>
  <c r="F184"/>
  <c r="F18" i="30"/>
  <c r="E173" i="35"/>
  <c r="E181"/>
  <c r="N8" i="20"/>
  <c r="F19" i="30"/>
  <c r="H176" i="35"/>
  <c r="H184"/>
  <c r="E17" i="30"/>
  <c r="D22"/>
  <c r="I176" i="35"/>
  <c r="I184"/>
  <c r="F17" i="30"/>
  <c r="E22"/>
  <c r="H171" i="35"/>
  <c r="E171"/>
  <c r="E160"/>
  <c r="F156"/>
  <c r="I163"/>
  <c r="H160"/>
  <c r="F171"/>
  <c r="H158"/>
  <c r="E166"/>
  <c r="D163"/>
  <c r="I157"/>
  <c r="H156"/>
  <c r="I162"/>
  <c r="H163"/>
  <c r="E159"/>
  <c r="F157"/>
  <c r="E164"/>
  <c r="D159"/>
  <c r="F163"/>
  <c r="I156"/>
  <c r="D172"/>
  <c r="E170"/>
  <c r="F159"/>
  <c r="D170"/>
  <c r="I148"/>
  <c r="I172"/>
  <c r="F166"/>
  <c r="E163"/>
  <c r="D160"/>
  <c r="H170"/>
  <c r="F172"/>
  <c r="I171"/>
  <c r="D166"/>
  <c r="I160"/>
  <c r="H159"/>
  <c r="F170"/>
  <c r="D164"/>
  <c r="E158"/>
  <c r="H157"/>
  <c r="D162"/>
  <c r="H172"/>
  <c r="I170"/>
  <c r="F158"/>
  <c r="H162"/>
  <c r="E156"/>
  <c r="E172"/>
  <c r="F164"/>
  <c r="I159"/>
  <c r="D158"/>
  <c r="I164"/>
  <c r="F162"/>
  <c r="E157"/>
  <c r="D156"/>
  <c r="H166"/>
  <c r="E162"/>
  <c r="F160"/>
  <c r="D171"/>
  <c r="H164"/>
  <c r="I158"/>
  <c r="D157"/>
  <c r="H150"/>
  <c r="H155"/>
  <c r="H148"/>
  <c r="I150"/>
  <c r="H153"/>
  <c r="H146"/>
  <c r="E148"/>
  <c r="H151"/>
  <c r="I143"/>
  <c r="F153"/>
  <c r="I149"/>
  <c r="F151"/>
  <c r="F149"/>
  <c r="D150"/>
  <c r="D155"/>
  <c r="I155"/>
  <c r="E146"/>
  <c r="F150"/>
  <c r="I153"/>
  <c r="F148"/>
  <c r="E151"/>
  <c r="F146"/>
  <c r="E149"/>
  <c r="D148"/>
  <c r="E150"/>
  <c r="D153"/>
  <c r="D146"/>
  <c r="I146"/>
  <c r="D151"/>
  <c r="E155"/>
  <c r="D149"/>
  <c r="I151"/>
  <c r="F155"/>
  <c r="H149"/>
  <c r="E153"/>
  <c r="F127"/>
  <c r="D138"/>
  <c r="E130"/>
  <c r="E112"/>
  <c r="H129"/>
  <c r="D117"/>
  <c r="E113"/>
  <c r="D128"/>
  <c r="H138"/>
  <c r="I142"/>
  <c r="H127"/>
  <c r="F138"/>
  <c r="I141"/>
  <c r="I121"/>
  <c r="F121"/>
  <c r="D113"/>
  <c r="H123"/>
  <c r="E139"/>
  <c r="E123"/>
  <c r="I128"/>
  <c r="D129"/>
  <c r="H139"/>
  <c r="F116"/>
  <c r="I131"/>
  <c r="D130"/>
  <c r="F117"/>
  <c r="E116"/>
  <c r="D143"/>
  <c r="H119"/>
  <c r="E117"/>
  <c r="H130"/>
  <c r="F141"/>
  <c r="D118"/>
  <c r="I130"/>
  <c r="I112"/>
  <c r="F130"/>
  <c r="D141"/>
  <c r="H117"/>
  <c r="I129"/>
  <c r="F113"/>
  <c r="E128"/>
  <c r="F128"/>
  <c r="D139"/>
  <c r="E127"/>
  <c r="E143"/>
  <c r="H131"/>
  <c r="F142"/>
  <c r="D119"/>
  <c r="I135"/>
  <c r="I119"/>
  <c r="F143"/>
  <c r="D120"/>
  <c r="E138"/>
  <c r="E120"/>
  <c r="D135"/>
  <c r="E141"/>
  <c r="E121"/>
  <c r="H120"/>
  <c r="I116"/>
  <c r="H143"/>
  <c r="F120"/>
  <c r="I113"/>
  <c r="H128"/>
  <c r="F139"/>
  <c r="D116"/>
  <c r="D131"/>
  <c r="H141"/>
  <c r="F118"/>
  <c r="E131"/>
  <c r="F129"/>
  <c r="H116"/>
  <c r="I118"/>
  <c r="H121"/>
  <c r="I139"/>
  <c r="I123"/>
  <c r="F135"/>
  <c r="D112"/>
  <c r="E142"/>
  <c r="D127"/>
  <c r="E129"/>
  <c r="H112"/>
  <c r="F123"/>
  <c r="I138"/>
  <c r="I120"/>
  <c r="H135"/>
  <c r="F112"/>
  <c r="D123"/>
  <c r="I117"/>
  <c r="F131"/>
  <c r="D142"/>
  <c r="H118"/>
  <c r="E118"/>
  <c r="D121"/>
  <c r="E135"/>
  <c r="E119"/>
  <c r="H142"/>
  <c r="F119"/>
  <c r="H113"/>
  <c r="I127"/>
  <c r="P22" i="30"/>
  <c r="N22"/>
  <c r="I45" i="36"/>
  <c r="E14" i="29"/>
  <c r="D16"/>
  <c r="E17"/>
  <c r="E15"/>
  <c r="F16"/>
  <c r="F14"/>
  <c r="D14"/>
  <c r="F17"/>
  <c r="E16"/>
  <c r="D15"/>
  <c r="F15"/>
  <c r="D17"/>
  <c r="O14"/>
  <c r="P20"/>
  <c r="O15"/>
  <c r="P21"/>
  <c r="O16"/>
  <c r="N15"/>
  <c r="O21"/>
  <c r="O18"/>
  <c r="N13"/>
  <c r="O19"/>
  <c r="N14"/>
  <c r="O20"/>
  <c r="N19"/>
  <c r="P15"/>
  <c r="N16"/>
  <c r="O22"/>
  <c r="N17"/>
  <c r="P13"/>
  <c r="N18"/>
  <c r="P14"/>
  <c r="O13"/>
  <c r="P19"/>
  <c r="N20"/>
  <c r="P16"/>
  <c r="N21"/>
  <c r="P17"/>
  <c r="N22"/>
  <c r="P18"/>
  <c r="O17"/>
  <c r="P22"/>
  <c r="D11" i="20"/>
  <c r="F14" i="33"/>
  <c r="D12" i="20"/>
  <c r="F15" i="33"/>
  <c r="E10"/>
  <c r="F12" i="20"/>
  <c r="E15" i="33"/>
  <c r="E12"/>
  <c r="F10" i="20"/>
  <c r="E13" i="33"/>
  <c r="F11" i="20"/>
  <c r="E14" i="33"/>
  <c r="D13"/>
  <c r="E12" i="20"/>
  <c r="D10" i="33"/>
  <c r="E16"/>
  <c r="D11"/>
  <c r="E10" i="20"/>
  <c r="D12" i="33"/>
  <c r="E11" i="20"/>
  <c r="D10"/>
  <c r="F13" i="33"/>
  <c r="D14"/>
  <c r="F10"/>
  <c r="D15"/>
  <c r="F11"/>
  <c r="D16"/>
  <c r="F12"/>
  <c r="E11"/>
  <c r="F16"/>
  <c r="F35" i="36"/>
  <c r="D35"/>
  <c r="D38"/>
  <c r="E30"/>
  <c r="H37"/>
  <c r="E31"/>
  <c r="D28"/>
  <c r="H38"/>
  <c r="I30"/>
  <c r="F38"/>
  <c r="I31"/>
  <c r="H28"/>
  <c r="F39"/>
  <c r="E32"/>
  <c r="F28"/>
  <c r="D39"/>
  <c r="E33"/>
  <c r="F29"/>
  <c r="D40"/>
  <c r="I32"/>
  <c r="D29"/>
  <c r="H39"/>
  <c r="I33"/>
  <c r="D30"/>
  <c r="H40"/>
  <c r="E34"/>
  <c r="H29"/>
  <c r="F40"/>
  <c r="E35"/>
  <c r="H30"/>
  <c r="F41"/>
  <c r="I34"/>
  <c r="F30"/>
  <c r="D41"/>
  <c r="I35"/>
  <c r="F31"/>
  <c r="D42"/>
  <c r="E36"/>
  <c r="D31"/>
  <c r="H41"/>
  <c r="E37"/>
  <c r="D32"/>
  <c r="H42"/>
  <c r="I36"/>
  <c r="H31"/>
  <c r="F42"/>
  <c r="I37"/>
  <c r="E42"/>
  <c r="H32"/>
  <c r="F43"/>
  <c r="E38"/>
  <c r="F32"/>
  <c r="D43"/>
  <c r="E39"/>
  <c r="F33"/>
  <c r="I38"/>
  <c r="D33"/>
  <c r="H43"/>
  <c r="I39"/>
  <c r="D34"/>
  <c r="E40"/>
  <c r="H33"/>
  <c r="E41"/>
  <c r="H34"/>
  <c r="F45"/>
  <c r="I40"/>
  <c r="F34"/>
  <c r="D45"/>
  <c r="I41"/>
  <c r="H45"/>
  <c r="E43"/>
  <c r="D36"/>
  <c r="I42"/>
  <c r="H35"/>
  <c r="I43"/>
  <c r="H36"/>
  <c r="E28"/>
  <c r="F36"/>
  <c r="E29"/>
  <c r="E45"/>
  <c r="F37"/>
  <c r="I28"/>
  <c r="D37"/>
  <c r="I29"/>
  <c r="D9" i="32"/>
  <c r="I106" i="35"/>
  <c r="I58"/>
  <c r="O12" i="29"/>
  <c r="E76" i="35"/>
  <c r="D55"/>
  <c r="H95"/>
  <c r="H96"/>
  <c r="F76"/>
  <c r="D54"/>
  <c r="H56"/>
  <c r="H20"/>
  <c r="D76"/>
  <c r="E43"/>
  <c r="E22"/>
  <c r="D22"/>
  <c r="D8" i="33"/>
  <c r="F8"/>
  <c r="E106" i="35"/>
  <c r="F55"/>
  <c r="H106"/>
  <c r="D71"/>
  <c r="F54"/>
  <c r="H79"/>
  <c r="D96"/>
  <c r="I96"/>
  <c r="H43"/>
  <c r="D29"/>
  <c r="F6"/>
  <c r="F58"/>
  <c r="H34"/>
  <c r="F56"/>
  <c r="F20"/>
  <c r="E16" i="32"/>
  <c r="F9"/>
  <c r="F95" i="35"/>
  <c r="E54"/>
  <c r="I95"/>
  <c r="H58"/>
  <c r="H108"/>
  <c r="F108"/>
  <c r="E95"/>
  <c r="H76"/>
  <c r="F31"/>
  <c r="E26"/>
  <c r="F106"/>
  <c r="H55"/>
  <c r="E25"/>
  <c r="D43"/>
  <c r="H6"/>
  <c r="D11" i="29"/>
  <c r="E8" i="33"/>
  <c r="F79" i="35"/>
  <c r="F43"/>
  <c r="D79"/>
  <c r="I55"/>
  <c r="F96"/>
  <c r="D106"/>
  <c r="E79"/>
  <c r="E55"/>
  <c r="F26"/>
  <c r="F22"/>
  <c r="E96"/>
  <c r="H54"/>
  <c r="I22"/>
  <c r="H22"/>
  <c r="D26" i="36"/>
  <c r="E9" i="37"/>
  <c r="H41" i="35"/>
  <c r="E97"/>
  <c r="E107"/>
  <c r="D107"/>
  <c r="I18"/>
  <c r="D8" i="20"/>
  <c r="F7" i="37"/>
  <c r="P9" i="30"/>
  <c r="D13"/>
  <c r="E12" i="29"/>
  <c r="F21" i="36"/>
  <c r="F67" i="35"/>
  <c r="I26" i="36"/>
  <c r="I79" i="35"/>
  <c r="D108"/>
  <c r="H71"/>
  <c r="H11"/>
  <c r="I26"/>
  <c r="E80"/>
  <c r="I6"/>
  <c r="F8"/>
  <c r="D9" i="33"/>
  <c r="F24" i="36"/>
  <c r="F8" i="30"/>
  <c r="D9"/>
  <c r="F8" i="20"/>
  <c r="F7" i="36"/>
  <c r="F26"/>
  <c r="E24"/>
  <c r="I76" i="35"/>
  <c r="D84"/>
  <c r="H7" i="36"/>
  <c r="D19" i="35"/>
  <c r="I29"/>
  <c r="I107"/>
  <c r="D34"/>
  <c r="E18" i="36"/>
  <c r="I11" i="35"/>
  <c r="E7" i="37"/>
  <c r="H84" i="35"/>
  <c r="F18"/>
  <c r="F11" i="30"/>
  <c r="I54" i="35"/>
  <c r="I108"/>
  <c r="D91"/>
  <c r="I34"/>
  <c r="E6"/>
  <c r="P8" i="29"/>
  <c r="E13" i="30"/>
  <c r="E98" i="35"/>
  <c r="H19" i="36"/>
  <c r="E20" i="35"/>
  <c r="H26"/>
  <c r="E8" i="20"/>
  <c r="F107" i="35"/>
  <c r="I24"/>
  <c r="N7" i="20"/>
  <c r="E21" i="36"/>
  <c r="D24"/>
  <c r="E9" i="30"/>
  <c r="F13" i="35"/>
  <c r="P19" i="30"/>
  <c r="N19"/>
  <c r="I13" i="36"/>
  <c r="E84" i="35"/>
  <c r="F97"/>
  <c r="H19"/>
  <c r="F11"/>
  <c r="I80"/>
  <c r="E19" i="36"/>
  <c r="F9" i="33"/>
  <c r="E11" i="29"/>
  <c r="I7" i="37"/>
  <c r="D109" i="35"/>
  <c r="I21" i="36"/>
  <c r="I18"/>
  <c r="I71" i="35"/>
  <c r="E91"/>
  <c r="E56"/>
  <c r="F9" i="20"/>
  <c r="E13" i="35"/>
  <c r="F41"/>
  <c r="D58"/>
  <c r="E9" i="32"/>
  <c r="D18" i="36"/>
  <c r="F7" i="33"/>
  <c r="F9" i="37"/>
  <c r="E25" i="36"/>
  <c r="D97" i="35"/>
  <c r="D19" i="36"/>
  <c r="D21"/>
  <c r="I68" i="35"/>
  <c r="I109"/>
  <c r="D67"/>
  <c r="I8"/>
  <c r="H24"/>
  <c r="I91"/>
  <c r="D26"/>
  <c r="I43"/>
  <c r="D6"/>
  <c r="H13" i="36"/>
  <c r="D68" i="35"/>
  <c r="D9"/>
  <c r="N10" i="31"/>
  <c r="D41" i="35"/>
  <c r="H31"/>
  <c r="I56"/>
  <c r="D24"/>
  <c r="D25"/>
  <c r="N12" i="29"/>
  <c r="D11" i="30"/>
  <c r="F71" i="35"/>
  <c r="F29"/>
  <c r="F25" i="36"/>
  <c r="E18" i="35"/>
  <c r="E7" i="32"/>
  <c r="D49" i="35"/>
  <c r="O10" i="31"/>
  <c r="D8" i="30"/>
  <c r="H25" i="36"/>
  <c r="H9"/>
  <c r="N12" i="30"/>
  <c r="P7" i="20"/>
  <c r="P8" i="31"/>
  <c r="N8"/>
  <c r="P12" i="29"/>
  <c r="O8"/>
  <c r="E68" i="35"/>
  <c r="D80"/>
  <c r="D11"/>
  <c r="P10" i="31"/>
  <c r="D13" i="32"/>
  <c r="O19" i="30"/>
  <c r="F12" i="29"/>
  <c r="I9" i="36"/>
  <c r="I98" i="35"/>
  <c r="E13" i="36"/>
  <c r="D7"/>
  <c r="E41" i="35"/>
  <c r="H107"/>
  <c r="E29"/>
  <c r="I67"/>
  <c r="D8"/>
  <c r="H29"/>
  <c r="I25"/>
  <c r="F80"/>
  <c r="D12" i="29"/>
  <c r="D7" i="32"/>
  <c r="O12" i="30"/>
  <c r="E9" i="33"/>
  <c r="F16" i="32"/>
  <c r="E58" i="35"/>
  <c r="I7" i="36"/>
  <c r="E108" i="35"/>
  <c r="D31"/>
  <c r="D98"/>
  <c r="F34"/>
  <c r="H21" i="36"/>
  <c r="D20" i="35"/>
  <c r="H68"/>
  <c r="F19"/>
  <c r="F24"/>
  <c r="F13" i="30"/>
  <c r="I84" i="35"/>
  <c r="I49"/>
  <c r="D9" i="37"/>
  <c r="E9" i="36"/>
  <c r="F9"/>
  <c r="I97" i="35"/>
  <c r="E24"/>
  <c r="I9"/>
  <c r="E19"/>
  <c r="H26" i="36"/>
  <c r="H9" i="37"/>
  <c r="H24" i="36"/>
  <c r="H67" i="35"/>
  <c r="E31"/>
  <c r="E67"/>
  <c r="E11"/>
  <c r="D13"/>
  <c r="N7" i="30"/>
  <c r="F18" i="36"/>
  <c r="D13"/>
  <c r="H18"/>
  <c r="I25"/>
  <c r="O7" i="30"/>
  <c r="N8" i="29"/>
  <c r="F13" i="32"/>
  <c r="H97" i="35"/>
  <c r="E26" i="36"/>
  <c r="H7" i="37"/>
  <c r="F68" i="35"/>
  <c r="I13"/>
  <c r="I9" i="37"/>
  <c r="E9" i="20"/>
  <c r="O8" i="31"/>
  <c r="O9" i="30"/>
  <c r="E7" i="33"/>
  <c r="D7" i="37"/>
  <c r="F91" i="35"/>
  <c r="F7" i="32"/>
  <c r="H98" i="35"/>
  <c r="F25"/>
  <c r="E71"/>
  <c r="I20"/>
  <c r="E34"/>
  <c r="F98"/>
  <c r="H13"/>
  <c r="H18"/>
  <c r="E13" i="32"/>
  <c r="O7" i="20"/>
  <c r="P12" i="30"/>
  <c r="E8"/>
  <c r="N9"/>
  <c r="I24" i="36"/>
  <c r="H49" i="35"/>
  <c r="F11" i="29"/>
  <c r="D95" i="35"/>
  <c r="F109"/>
  <c r="H91"/>
  <c r="H25"/>
  <c r="D56"/>
  <c r="E9"/>
  <c r="F49"/>
  <c r="H9"/>
  <c r="I19"/>
  <c r="D9" i="20"/>
  <c r="E49" i="35"/>
  <c r="F9"/>
  <c r="D16" i="32"/>
  <c r="F13" i="36"/>
  <c r="D25"/>
  <c r="F84" i="35"/>
  <c r="E8"/>
  <c r="I31"/>
  <c r="D7" i="33"/>
  <c r="F9" i="30"/>
  <c r="H109" i="35"/>
  <c r="E7" i="36"/>
  <c r="I41" i="35"/>
  <c r="H8"/>
  <c r="D18"/>
  <c r="F19" i="36"/>
  <c r="E11" i="30"/>
  <c r="D9" i="36"/>
  <c r="I19"/>
  <c r="P7" i="30"/>
  <c r="E109" i="35"/>
  <c r="H80"/>
  <c r="I83"/>
  <c r="F83"/>
  <c r="E83"/>
  <c r="H83"/>
  <c r="D83"/>
  <c r="N7" i="33"/>
  <c r="E15" i="32"/>
  <c r="E11"/>
  <c r="O7"/>
  <c r="P9" i="31"/>
  <c r="F7"/>
  <c r="N11" i="29"/>
  <c r="N9"/>
  <c r="N7"/>
  <c r="E12" i="37"/>
  <c r="I27" i="36"/>
  <c r="D22"/>
  <c r="E15"/>
  <c r="P7" i="34"/>
  <c r="D15" i="32"/>
  <c r="D11"/>
  <c r="N7"/>
  <c r="O9" i="31"/>
  <c r="E7"/>
  <c r="P18" i="30"/>
  <c r="P14"/>
  <c r="F12"/>
  <c r="F10"/>
  <c r="E7" i="34"/>
  <c r="P7" i="33"/>
  <c r="N9" i="31"/>
  <c r="D7"/>
  <c r="O18" i="30"/>
  <c r="O14"/>
  <c r="E12"/>
  <c r="E10"/>
  <c r="O7" i="33"/>
  <c r="N14" i="30"/>
  <c r="D10"/>
  <c r="E13" i="29"/>
  <c r="E9"/>
  <c r="F7" i="20"/>
  <c r="F10" i="37"/>
  <c r="F17" i="32"/>
  <c r="F10" i="29"/>
  <c r="E11" i="37"/>
  <c r="N8" i="30"/>
  <c r="P10" i="29"/>
  <c r="D11" i="37"/>
  <c r="I6"/>
  <c r="H23" i="36"/>
  <c r="E14"/>
  <c r="F6"/>
  <c r="I16"/>
  <c r="H11"/>
  <c r="E110" i="35"/>
  <c r="F103"/>
  <c r="D101"/>
  <c r="E94"/>
  <c r="I90"/>
  <c r="F87"/>
  <c r="D85"/>
  <c r="H81"/>
  <c r="E78"/>
  <c r="I74"/>
  <c r="D69"/>
  <c r="H65"/>
  <c r="E62"/>
  <c r="D53"/>
  <c r="E46"/>
  <c r="N8" i="33"/>
  <c r="E17" i="32"/>
  <c r="P11" i="31"/>
  <c r="F8"/>
  <c r="N10" i="29"/>
  <c r="I13" i="37"/>
  <c r="H10"/>
  <c r="E23" i="36"/>
  <c r="F16"/>
  <c r="D14"/>
  <c r="D17" i="32"/>
  <c r="O11" i="31"/>
  <c r="E8"/>
  <c r="P20" i="30"/>
  <c r="P16"/>
  <c r="F7"/>
  <c r="P8" i="33"/>
  <c r="N11" i="31"/>
  <c r="D8"/>
  <c r="O20" i="30"/>
  <c r="O16"/>
  <c r="E7"/>
  <c r="N18"/>
  <c r="D12"/>
  <c r="E7" i="29"/>
  <c r="H12" i="37"/>
  <c r="F8"/>
  <c r="F8" i="29"/>
  <c r="F13" i="37"/>
  <c r="N15" i="30"/>
  <c r="N10"/>
  <c r="E13" i="37"/>
  <c r="I8"/>
  <c r="I20" i="36"/>
  <c r="E17"/>
  <c r="D12"/>
  <c r="H8"/>
  <c r="F8" i="32"/>
  <c r="D15" i="36"/>
  <c r="E10"/>
  <c r="F111" i="35"/>
  <c r="H105"/>
  <c r="E102"/>
  <c r="D93"/>
  <c r="H89"/>
  <c r="E86"/>
  <c r="I82"/>
  <c r="D77"/>
  <c r="H73"/>
  <c r="E70"/>
  <c r="I66"/>
  <c r="F63"/>
  <c r="D61"/>
  <c r="E10" i="32"/>
  <c r="D9" i="29"/>
  <c r="D13" i="37"/>
  <c r="E8"/>
  <c r="H22" i="36"/>
  <c r="F12"/>
  <c r="D8" i="32"/>
  <c r="O7" i="31"/>
  <c r="P15" i="30"/>
  <c r="P11"/>
  <c r="O7" i="34"/>
  <c r="O10" i="30"/>
  <c r="N16"/>
  <c r="P9" i="29"/>
  <c r="H11" i="37"/>
  <c r="N13" i="30"/>
  <c r="D12" i="37"/>
  <c r="F10" i="36"/>
  <c r="D11"/>
  <c r="I110" i="35"/>
  <c r="H101"/>
  <c r="H93"/>
  <c r="I86"/>
  <c r="D81"/>
  <c r="F75"/>
  <c r="I70"/>
  <c r="D65"/>
  <c r="F51"/>
  <c r="D45"/>
  <c r="E38"/>
  <c r="F13" i="29"/>
  <c r="H8" i="37"/>
  <c r="E20" i="36"/>
  <c r="I14"/>
  <c r="I10"/>
  <c r="F7" i="29"/>
  <c r="H27" i="36"/>
  <c r="F23"/>
  <c r="F14"/>
  <c r="F12" i="32"/>
  <c r="F17" i="36"/>
  <c r="F110" i="35"/>
  <c r="E105"/>
  <c r="I100"/>
  <c r="E92"/>
  <c r="D87"/>
  <c r="H82"/>
  <c r="F78"/>
  <c r="E73"/>
  <c r="I63"/>
  <c r="E60"/>
  <c r="H50"/>
  <c r="F46"/>
  <c r="I36"/>
  <c r="F33"/>
  <c r="H27"/>
  <c r="F104"/>
  <c r="H100"/>
  <c r="H92"/>
  <c r="F88"/>
  <c r="F105"/>
  <c r="I101"/>
  <c r="I93"/>
  <c r="F89"/>
  <c r="I85"/>
  <c r="F81"/>
  <c r="I77"/>
  <c r="F73"/>
  <c r="I69"/>
  <c r="F65"/>
  <c r="I61"/>
  <c r="H110"/>
  <c r="H102"/>
  <c r="H94"/>
  <c r="H86"/>
  <c r="F69"/>
  <c r="H60"/>
  <c r="H51"/>
  <c r="E47"/>
  <c r="D38"/>
  <c r="H33"/>
  <c r="D30"/>
  <c r="F21"/>
  <c r="H15"/>
  <c r="E12"/>
  <c r="E14" i="32"/>
  <c r="F11" i="37"/>
  <c r="F20" i="36"/>
  <c r="F7" i="34"/>
  <c r="D12" i="32"/>
  <c r="P21" i="30"/>
  <c r="P13"/>
  <c r="P8"/>
  <c r="O17"/>
  <c r="D7"/>
  <c r="P7" i="29"/>
  <c r="F11" i="32"/>
  <c r="O11" i="29"/>
  <c r="D7" i="20"/>
  <c r="D8" i="37"/>
  <c r="N21" i="30"/>
  <c r="E8" i="29"/>
  <c r="D10" i="37"/>
  <c r="I17" i="36"/>
  <c r="H17"/>
  <c r="I8"/>
  <c r="F99" i="35"/>
  <c r="H85"/>
  <c r="E74"/>
  <c r="H69"/>
  <c r="I62"/>
  <c r="I50"/>
  <c r="F47"/>
  <c r="H37"/>
  <c r="O10" i="29"/>
  <c r="F6" i="37"/>
  <c r="I22" i="36"/>
  <c r="D10"/>
  <c r="I111" i="35"/>
  <c r="I10" i="37"/>
  <c r="F22" i="36"/>
  <c r="D17"/>
  <c r="H12"/>
  <c r="E8"/>
  <c r="I11" i="37"/>
  <c r="I103" i="35"/>
  <c r="E100"/>
  <c r="H90"/>
  <c r="F86"/>
  <c r="E81"/>
  <c r="D63"/>
  <c r="I44"/>
  <c r="I39"/>
  <c r="E36"/>
  <c r="I32"/>
  <c r="D27"/>
  <c r="F8" i="36"/>
  <c r="H103" i="35"/>
  <c r="D100"/>
  <c r="D92"/>
  <c r="H87"/>
  <c r="H104"/>
  <c r="F100"/>
  <c r="F92"/>
  <c r="H88"/>
  <c r="H72"/>
  <c r="H64"/>
  <c r="F60"/>
  <c r="E101"/>
  <c r="E93"/>
  <c r="E85"/>
  <c r="F74"/>
  <c r="H59"/>
  <c r="D46"/>
  <c r="I40"/>
  <c r="F37"/>
  <c r="D32"/>
  <c r="F17"/>
  <c r="D8" i="29"/>
  <c r="H14" i="36"/>
  <c r="D10" i="32"/>
  <c r="N7" i="31"/>
  <c r="O13" i="30"/>
  <c r="P11" i="29"/>
  <c r="O7"/>
  <c r="E10"/>
  <c r="E22" i="36"/>
  <c r="I12"/>
  <c r="H6"/>
  <c r="D89" i="35"/>
  <c r="I78"/>
  <c r="E50"/>
  <c r="H45"/>
  <c r="D37"/>
  <c r="D27" i="36"/>
  <c r="E16"/>
  <c r="F102" i="35"/>
  <c r="I87"/>
  <c r="I60"/>
  <c r="H42"/>
  <c r="H35"/>
  <c r="I105"/>
  <c r="F93"/>
  <c r="F85"/>
  <c r="I81"/>
  <c r="E87"/>
  <c r="H75"/>
  <c r="E63"/>
  <c r="I35"/>
  <c r="E16"/>
  <c r="E75"/>
  <c r="D48"/>
  <c r="D40"/>
  <c r="E21"/>
  <c r="I17"/>
  <c r="F14"/>
  <c r="D12"/>
  <c r="H111"/>
  <c r="I99"/>
  <c r="F90"/>
  <c r="F72"/>
  <c r="H63"/>
  <c r="I53"/>
  <c r="D44"/>
  <c r="H39"/>
  <c r="F35"/>
  <c r="F27"/>
  <c r="F23"/>
  <c r="D21"/>
  <c r="H17"/>
  <c r="E14"/>
  <c r="I10"/>
  <c r="F7"/>
  <c r="I75"/>
  <c r="I65"/>
  <c r="D59"/>
  <c r="I51"/>
  <c r="H44"/>
  <c r="F40"/>
  <c r="D33"/>
  <c r="H28"/>
  <c r="E15"/>
  <c r="D13" i="29"/>
  <c r="D10"/>
  <c r="E27" i="36"/>
  <c r="I23"/>
  <c r="D14" i="32"/>
  <c r="P17" i="30"/>
  <c r="P10"/>
  <c r="O8" i="33"/>
  <c r="F15" i="32"/>
  <c r="F12" i="37"/>
  <c r="D105" i="35"/>
  <c r="E82"/>
  <c r="D73"/>
  <c r="H61"/>
  <c r="H57"/>
  <c r="I42"/>
  <c r="F39"/>
  <c r="F9" i="29"/>
  <c r="E12" i="36"/>
  <c r="E111" i="35"/>
  <c r="I11" i="36"/>
  <c r="D6"/>
  <c r="I92" i="35"/>
  <c r="F70"/>
  <c r="E65"/>
  <c r="E57"/>
  <c r="I52"/>
  <c r="D47"/>
  <c r="D39"/>
  <c r="E32"/>
  <c r="I28"/>
  <c r="F101"/>
  <c r="I89"/>
  <c r="E103"/>
  <c r="D90"/>
  <c r="D72"/>
  <c r="D66"/>
  <c r="D99"/>
  <c r="I57"/>
  <c r="E48"/>
  <c r="E40"/>
  <c r="E12" i="32"/>
  <c r="I15" i="36"/>
  <c r="O15" i="30"/>
  <c r="O11"/>
  <c r="O8"/>
  <c r="N20"/>
  <c r="H13" i="37"/>
  <c r="O9" i="29"/>
  <c r="E10" i="37"/>
  <c r="N11" i="30"/>
  <c r="H15" i="36"/>
  <c r="D8"/>
  <c r="D23"/>
  <c r="I102" i="35"/>
  <c r="E90"/>
  <c r="F59"/>
  <c r="D57"/>
  <c r="H53"/>
  <c r="I46"/>
  <c r="E42"/>
  <c r="I38"/>
  <c r="I12" i="37"/>
  <c r="H16" i="36"/>
  <c r="F14" i="32"/>
  <c r="E11" i="36"/>
  <c r="D111" i="35"/>
  <c r="D103"/>
  <c r="E89"/>
  <c r="H74"/>
  <c r="F62"/>
  <c r="E52"/>
  <c r="E44"/>
  <c r="F38"/>
  <c r="E28"/>
  <c r="D110"/>
  <c r="E99"/>
  <c r="D94"/>
  <c r="D86"/>
  <c r="H10" i="36"/>
  <c r="H99" i="35"/>
  <c r="D88"/>
  <c r="D82"/>
  <c r="D64"/>
  <c r="F53"/>
  <c r="F45"/>
  <c r="E39"/>
  <c r="H30"/>
  <c r="I16"/>
  <c r="I12"/>
  <c r="H78"/>
  <c r="E69"/>
  <c r="H48"/>
  <c r="H40"/>
  <c r="I21"/>
  <c r="D16"/>
  <c r="H12"/>
  <c r="D7" i="34"/>
  <c r="E104" i="35"/>
  <c r="F82"/>
  <c r="D75"/>
  <c r="I64"/>
  <c r="E59"/>
  <c r="F50"/>
  <c r="I45"/>
  <c r="D36"/>
  <c r="E33"/>
  <c r="D28"/>
  <c r="H21"/>
  <c r="I14"/>
  <c r="E6" i="37"/>
  <c r="E77" i="35"/>
  <c r="I59"/>
  <c r="H52"/>
  <c r="F48"/>
  <c r="D42"/>
  <c r="P7" i="32"/>
  <c r="N17" i="30"/>
  <c r="F10" i="32"/>
  <c r="F15" i="36"/>
  <c r="D102" i="35"/>
  <c r="D74"/>
  <c r="F11" i="36"/>
  <c r="I104" i="35"/>
  <c r="D23"/>
  <c r="H7"/>
  <c r="F44"/>
  <c r="F77"/>
  <c r="F61"/>
  <c r="F42"/>
  <c r="E6" i="36"/>
  <c r="F32" i="35"/>
  <c r="E23"/>
  <c r="F16"/>
  <c r="F12"/>
  <c r="D10"/>
  <c r="E8" i="32"/>
  <c r="P7" i="31"/>
  <c r="O21" i="30"/>
  <c r="N7" i="34"/>
  <c r="D20" i="36"/>
  <c r="D16"/>
  <c r="E66" i="35"/>
  <c r="D6" i="37"/>
  <c r="H20" i="36"/>
  <c r="H66" i="35"/>
  <c r="D35"/>
  <c r="I48"/>
  <c r="D15"/>
  <c r="D7"/>
  <c r="E64"/>
  <c r="E53"/>
  <c r="E37"/>
  <c r="H32"/>
  <c r="F28"/>
  <c r="E88"/>
  <c r="D60"/>
  <c r="H47"/>
  <c r="D17"/>
  <c r="D78"/>
  <c r="D62"/>
  <c r="D51"/>
  <c r="H36"/>
  <c r="I30"/>
  <c r="I15"/>
  <c r="I27"/>
  <c r="D70"/>
  <c r="H16"/>
  <c r="E51"/>
  <c r="F30"/>
  <c r="I23"/>
  <c r="H10"/>
  <c r="D7" i="29"/>
  <c r="E7" i="20"/>
  <c r="H6" i="37"/>
  <c r="F27" i="36"/>
  <c r="I94" i="35"/>
  <c r="H77"/>
  <c r="I6" i="36"/>
  <c r="F94" i="35"/>
  <c r="I73"/>
  <c r="H62"/>
  <c r="F52"/>
  <c r="F36"/>
  <c r="E17"/>
  <c r="F10"/>
  <c r="D52"/>
  <c r="H46"/>
  <c r="H38"/>
  <c r="F15"/>
  <c r="E10"/>
  <c r="E72"/>
  <c r="E61"/>
  <c r="D50"/>
  <c r="E35"/>
  <c r="E30"/>
  <c r="H14"/>
  <c r="I7"/>
  <c r="I47"/>
  <c r="D104"/>
  <c r="I88"/>
  <c r="I72"/>
  <c r="F64"/>
  <c r="H23"/>
  <c r="E45"/>
  <c r="F66"/>
  <c r="F57"/>
  <c r="I37"/>
  <c r="H70"/>
  <c r="I33"/>
  <c r="E27"/>
  <c r="D14"/>
  <c r="E7"/>
  <c r="J6" l="1"/>
  <c r="J10" i="36"/>
  <c r="J10" i="35"/>
  <c r="J23"/>
  <c r="J14"/>
  <c r="J20" i="36"/>
  <c r="J46" i="35"/>
  <c r="J16"/>
  <c r="J30"/>
  <c r="J16" i="36"/>
  <c r="J15"/>
  <c r="J44" i="35"/>
  <c r="J17"/>
  <c r="J63"/>
  <c r="J111"/>
  <c r="J72"/>
  <c r="J104"/>
  <c r="J103"/>
  <c r="J37"/>
  <c r="J69"/>
  <c r="J51"/>
  <c r="J94"/>
  <c r="J100"/>
  <c r="J93"/>
  <c r="J36"/>
  <c r="J78"/>
  <c r="J53"/>
  <c r="J57"/>
  <c r="J28"/>
  <c r="J39"/>
  <c r="J35"/>
  <c r="J45"/>
  <c r="J36" i="36"/>
  <c r="J44"/>
  <c r="J57"/>
  <c r="J35"/>
  <c r="J43"/>
  <c r="J29"/>
  <c r="J58"/>
  <c r="J61"/>
  <c r="J39"/>
  <c r="J60"/>
  <c r="J32"/>
  <c r="J64"/>
  <c r="J42"/>
  <c r="J34"/>
  <c r="J40"/>
  <c r="J28"/>
  <c r="J51"/>
  <c r="J62"/>
  <c r="J37"/>
  <c r="J55"/>
  <c r="J56"/>
  <c r="J59"/>
  <c r="J48"/>
  <c r="J45"/>
  <c r="J65"/>
  <c r="J52"/>
  <c r="J21"/>
  <c r="J6"/>
  <c r="J53"/>
  <c r="J30"/>
  <c r="J41"/>
  <c r="J19"/>
  <c r="J9"/>
  <c r="J54"/>
  <c r="J50"/>
  <c r="J63"/>
  <c r="J7"/>
  <c r="J24"/>
  <c r="J25"/>
  <c r="J18"/>
  <c r="J31"/>
  <c r="J47"/>
  <c r="J46"/>
  <c r="J13"/>
  <c r="J26"/>
  <c r="J38"/>
  <c r="J33"/>
  <c r="J49"/>
  <c r="J59" i="35"/>
  <c r="J88"/>
  <c r="J87"/>
  <c r="J17" i="36"/>
  <c r="J33" i="35"/>
  <c r="J60"/>
  <c r="J102"/>
  <c r="J27" i="36"/>
  <c r="J101" i="35"/>
  <c r="J22" i="36"/>
  <c r="J105" i="35"/>
  <c r="J62"/>
  <c r="J77"/>
  <c r="J47"/>
  <c r="J32"/>
  <c r="J66"/>
  <c r="J7"/>
  <c r="J121"/>
  <c r="J200"/>
  <c r="J171"/>
  <c r="J123"/>
  <c r="J140"/>
  <c r="J185"/>
  <c r="J198"/>
  <c r="J158"/>
  <c r="J156"/>
  <c r="J113"/>
  <c r="J146"/>
  <c r="J131"/>
  <c r="J204"/>
  <c r="J137"/>
  <c r="J178"/>
  <c r="J112"/>
  <c r="J153"/>
  <c r="J197"/>
  <c r="J130"/>
  <c r="J150"/>
  <c r="J168"/>
  <c r="J187"/>
  <c r="J174"/>
  <c r="J170"/>
  <c r="J160"/>
  <c r="J128"/>
  <c r="J143"/>
  <c r="J139"/>
  <c r="J155"/>
  <c r="J133"/>
  <c r="J172"/>
  <c r="J134"/>
  <c r="J149"/>
  <c r="J117"/>
  <c r="J166"/>
  <c r="J203"/>
  <c r="J162"/>
  <c r="J182"/>
  <c r="J125"/>
  <c r="J124"/>
  <c r="J188"/>
  <c r="J127"/>
  <c r="J165"/>
  <c r="J154"/>
  <c r="J163"/>
  <c r="J116"/>
  <c r="J191"/>
  <c r="J115"/>
  <c r="J201"/>
  <c r="J159"/>
  <c r="J194"/>
  <c r="J126"/>
  <c r="J190"/>
  <c r="J186"/>
  <c r="J175"/>
  <c r="J119"/>
  <c r="J169"/>
  <c r="J120"/>
  <c r="J184"/>
  <c r="J136"/>
  <c r="J181"/>
  <c r="J142"/>
  <c r="J138"/>
  <c r="J202"/>
  <c r="J152"/>
  <c r="J13"/>
  <c r="J9"/>
  <c r="J91"/>
  <c r="J31"/>
  <c r="J106"/>
  <c r="J11"/>
  <c r="J79"/>
  <c r="J109"/>
  <c r="J108"/>
  <c r="J49"/>
  <c r="J199"/>
  <c r="J180"/>
  <c r="J151"/>
  <c r="J164"/>
  <c r="J129"/>
  <c r="J157"/>
  <c r="J144"/>
  <c r="J189"/>
  <c r="J167"/>
  <c r="J20"/>
  <c r="J67"/>
  <c r="J29"/>
  <c r="J54"/>
  <c r="J71"/>
  <c r="J18"/>
  <c r="J43"/>
  <c r="J95"/>
  <c r="J25"/>
  <c r="J97"/>
  <c r="J196"/>
  <c r="J177"/>
  <c r="J118"/>
  <c r="J161"/>
  <c r="J205"/>
  <c r="J148"/>
  <c r="J176"/>
  <c r="J122"/>
  <c r="J19"/>
  <c r="J68"/>
  <c r="J22"/>
  <c r="J34"/>
  <c r="J56"/>
  <c r="J8"/>
  <c r="J80"/>
  <c r="J58"/>
  <c r="J76"/>
  <c r="J193"/>
  <c r="J141"/>
  <c r="J192"/>
  <c r="J145"/>
  <c r="J147"/>
  <c r="J135"/>
  <c r="J98"/>
  <c r="J26"/>
  <c r="J55"/>
  <c r="J107"/>
  <c r="J83"/>
  <c r="J24"/>
  <c r="J96"/>
  <c r="J84"/>
  <c r="J41"/>
  <c r="J183"/>
  <c r="J195"/>
  <c r="J173"/>
  <c r="J132"/>
  <c r="J179"/>
  <c r="J114"/>
  <c r="J52"/>
  <c r="J40"/>
  <c r="J74"/>
  <c r="J61"/>
  <c r="J42"/>
  <c r="J14" i="36"/>
  <c r="J90" i="35"/>
  <c r="J85"/>
  <c r="J15"/>
  <c r="J110"/>
  <c r="J27"/>
  <c r="J50"/>
  <c r="J73"/>
  <c r="J89"/>
  <c r="J8" i="36"/>
  <c r="J65" i="35"/>
  <c r="J81"/>
  <c r="J11" i="36"/>
  <c r="J23"/>
  <c r="J70" i="35"/>
  <c r="J38"/>
  <c r="J21"/>
  <c r="J12"/>
  <c r="J48"/>
  <c r="J99"/>
  <c r="J75"/>
  <c r="J64"/>
  <c r="J12" i="36"/>
  <c r="J86" i="35"/>
  <c r="J92"/>
  <c r="J82"/>
</calcChain>
</file>

<file path=xl/sharedStrings.xml><?xml version="1.0" encoding="utf-8"?>
<sst xmlns="http://schemas.openxmlformats.org/spreadsheetml/2006/main" count="27404" uniqueCount="3338">
  <si>
    <t>AK Kroměříž</t>
  </si>
  <si>
    <t>Liga 2000 Tábor</t>
  </si>
  <si>
    <t>Jihočeský klub maratonců</t>
  </si>
  <si>
    <t>Sokol Vodňany</t>
  </si>
  <si>
    <t>Kamenictví Bumba ČB</t>
  </si>
  <si>
    <t>SK Oslov</t>
  </si>
  <si>
    <t>Dvory nad Lužnicí</t>
  </si>
  <si>
    <t>Hospic Prachatice</t>
  </si>
  <si>
    <t>Atletika Písek</t>
  </si>
  <si>
    <t>Pištín</t>
  </si>
  <si>
    <t>King team</t>
  </si>
  <si>
    <t>Boršovský běžecký klub</t>
  </si>
  <si>
    <t>Nová Ves</t>
  </si>
  <si>
    <t>Sc Algund</t>
  </si>
  <si>
    <t>Tábor</t>
  </si>
  <si>
    <t>Týn nad Vltavou</t>
  </si>
  <si>
    <t>SDH Třísov</t>
  </si>
  <si>
    <t>Orlando Bananas</t>
  </si>
  <si>
    <t>Sayerlack</t>
  </si>
  <si>
    <t>HAMJ Úsilné</t>
  </si>
  <si>
    <t>Hostinec U Ještěrky</t>
  </si>
  <si>
    <t>SK Stodola Roudné</t>
  </si>
  <si>
    <t>BOBO Větřní</t>
  </si>
  <si>
    <t>Hůrka</t>
  </si>
  <si>
    <t>MAMATU</t>
  </si>
  <si>
    <t>Nákří</t>
  </si>
  <si>
    <t>BezvaÚči</t>
  </si>
  <si>
    <t>AK Včelná</t>
  </si>
  <si>
    <t>Dobrá Voda</t>
  </si>
  <si>
    <t>TJ Nová Včelnice</t>
  </si>
  <si>
    <t>GW Plavsko</t>
  </si>
  <si>
    <t>TJ Doudleby</t>
  </si>
  <si>
    <t>Římov</t>
  </si>
  <si>
    <t>SKI Velešín</t>
  </si>
  <si>
    <t>Písek</t>
  </si>
  <si>
    <t>Tatran Lomnice nad Lužnicí</t>
  </si>
  <si>
    <t>Boršov nad Vltavou</t>
  </si>
  <si>
    <t>TJ Jiskra Třeboň</t>
  </si>
  <si>
    <t>Resolution Team</t>
  </si>
  <si>
    <t>Sokol Plavsko</t>
  </si>
  <si>
    <t>Discoworld</t>
  </si>
  <si>
    <t>SKP České Budějovice</t>
  </si>
  <si>
    <t>SK Zliv</t>
  </si>
  <si>
    <t>Cyklo Velešín</t>
  </si>
  <si>
    <t>Prachatice</t>
  </si>
  <si>
    <t>m/ž</t>
  </si>
  <si>
    <t>klub</t>
  </si>
  <si>
    <t>Bláha Jan</t>
  </si>
  <si>
    <t>Brossaud Jack</t>
  </si>
  <si>
    <t>Brothánek Antonín</t>
  </si>
  <si>
    <t>Čapek František</t>
  </si>
  <si>
    <t>Círal František</t>
  </si>
  <si>
    <t>Coufal Patrik</t>
  </si>
  <si>
    <t>Drázda Petr</t>
  </si>
  <si>
    <t>Dvořák Petr</t>
  </si>
  <si>
    <t>Ehrlich Pavel</t>
  </si>
  <si>
    <t>Gazda Martin</t>
  </si>
  <si>
    <t>Habara Jan</t>
  </si>
  <si>
    <t>Habara Jaromír</t>
  </si>
  <si>
    <t>Hájek Daniel</t>
  </si>
  <si>
    <t>Haňur Roman</t>
  </si>
  <si>
    <t>Helm František</t>
  </si>
  <si>
    <t>Houska David</t>
  </si>
  <si>
    <t>Hronová Božena</t>
  </si>
  <si>
    <t>Hruška Luboš</t>
  </si>
  <si>
    <t>Hruška Luděk</t>
  </si>
  <si>
    <t>Janošík Radek</t>
  </si>
  <si>
    <t>Jašarov Zdeněk</t>
  </si>
  <si>
    <t>Jirák Lukáš</t>
  </si>
  <si>
    <t>Kalina Bohumil</t>
  </si>
  <si>
    <t>Klein Pavel</t>
  </si>
  <si>
    <t>Kleinová Petra</t>
  </si>
  <si>
    <t>Klimeš Petr</t>
  </si>
  <si>
    <t>Klosse Jiří</t>
  </si>
  <si>
    <t>Kocourek Jan</t>
  </si>
  <si>
    <t>Kohout Luděk</t>
  </si>
  <si>
    <t>Kolář Martin</t>
  </si>
  <si>
    <t>Kopecký Zdeněk</t>
  </si>
  <si>
    <t>Kopřiva Josef</t>
  </si>
  <si>
    <t>Kozák Pavel</t>
  </si>
  <si>
    <t>Krejčí Karel</t>
  </si>
  <si>
    <t>Křivánková Bohumila</t>
  </si>
  <si>
    <t>Kroupa Evžen</t>
  </si>
  <si>
    <t>Lácha Pavel</t>
  </si>
  <si>
    <t>Macek Petr</t>
  </si>
  <si>
    <t>Macek Tomáš</t>
  </si>
  <si>
    <t>Malát Jan</t>
  </si>
  <si>
    <t>Malík Jakub</t>
  </si>
  <si>
    <t>Malík Vít</t>
  </si>
  <si>
    <t>Menšík Josef</t>
  </si>
  <si>
    <t>Menšíková Lenka</t>
  </si>
  <si>
    <t>Michálková Martina</t>
  </si>
  <si>
    <t>Mikolášek Arnošt</t>
  </si>
  <si>
    <t>Mikšl Rostislav</t>
  </si>
  <si>
    <t>Mikšovský Zdeněk</t>
  </si>
  <si>
    <t>Novák Jaroslav</t>
  </si>
  <si>
    <t>Novák Patrik</t>
  </si>
  <si>
    <t>Olšjak Ladislav</t>
  </si>
  <si>
    <t>Paleček Vladimír</t>
  </si>
  <si>
    <t>Palivec David</t>
  </si>
  <si>
    <t>Palkovič Vladislav</t>
  </si>
  <si>
    <t>Pfeiler Ivo</t>
  </si>
  <si>
    <t>Pillar Ladislav</t>
  </si>
  <si>
    <t>Pinl Michal</t>
  </si>
  <si>
    <t>Píšek Jaroslav</t>
  </si>
  <si>
    <t>Putschögl Jaroslav</t>
  </si>
  <si>
    <t>Rechtoriková Linda</t>
  </si>
  <si>
    <t>Rodina Bohuslav</t>
  </si>
  <si>
    <t>Rokos Ivan</t>
  </si>
  <si>
    <t>Růžička Jindřich</t>
  </si>
  <si>
    <t>Šimek Miroslav</t>
  </si>
  <si>
    <t>Sodomka Milan</t>
  </si>
  <si>
    <t>Souček Milan</t>
  </si>
  <si>
    <t>Soukup Josef</t>
  </si>
  <si>
    <t>Soukupová Valerie</t>
  </si>
  <si>
    <t>Šoustar Lubomír</t>
  </si>
  <si>
    <t>Stárek Martin</t>
  </si>
  <si>
    <t>Šustr Pavel</t>
  </si>
  <si>
    <t>Svoboda Václav</t>
  </si>
  <si>
    <t>Teplý Ondřej</t>
  </si>
  <si>
    <t>Tichý Jiří</t>
  </si>
  <si>
    <t>Tomášová Gabriela</t>
  </si>
  <si>
    <t>Trnka Jiří</t>
  </si>
  <si>
    <t>Tůma Jaroslav</t>
  </si>
  <si>
    <t>Turoňová Magdalena</t>
  </si>
  <si>
    <t>Urban Martin</t>
  </si>
  <si>
    <t>Valdová Marie</t>
  </si>
  <si>
    <t>Valter Pavel</t>
  </si>
  <si>
    <t>Vaněček Michael</t>
  </si>
  <si>
    <t>Vařáková Pavla</t>
  </si>
  <si>
    <t>Vašková Pavla</t>
  </si>
  <si>
    <t>Vojč Karel</t>
  </si>
  <si>
    <t>Vorel Jan</t>
  </si>
  <si>
    <t>Vorel Michal</t>
  </si>
  <si>
    <t>Vorlová Dana</t>
  </si>
  <si>
    <t>Wagner Rostislav</t>
  </si>
  <si>
    <t>prijmeni a jmeno</t>
  </si>
  <si>
    <t>Boháč Karel</t>
  </si>
  <si>
    <t>Bumba Libor</t>
  </si>
  <si>
    <t>Bumbová Martina</t>
  </si>
  <si>
    <t>Candrová Jana</t>
  </si>
  <si>
    <t>Doležálek Zdeněk</t>
  </si>
  <si>
    <t>Hájíček František</t>
  </si>
  <si>
    <t>Huspeka Miroslav</t>
  </si>
  <si>
    <t>Jančář Stanislav</t>
  </si>
  <si>
    <t>Jansa Jiří</t>
  </si>
  <si>
    <t>Kocourek Vít</t>
  </si>
  <si>
    <t>Kopačka Jan</t>
  </si>
  <si>
    <t>Kučera Radek</t>
  </si>
  <si>
    <t>Medek Martin</t>
  </si>
  <si>
    <t>Medek Roman</t>
  </si>
  <si>
    <t>Mikšl Miroslav</t>
  </si>
  <si>
    <t>Mondek Josef</t>
  </si>
  <si>
    <t>Procházková Ivona</t>
  </si>
  <si>
    <t>Richtr Zdeněk</t>
  </si>
  <si>
    <t>Scheinherr Jiří</t>
  </si>
  <si>
    <t>Smetana Jiří</t>
  </si>
  <si>
    <t>Šochman Josef</t>
  </si>
  <si>
    <t>Šperňák Roman</t>
  </si>
  <si>
    <t>Stejskal Ladislav</t>
  </si>
  <si>
    <t>Szábo Miloš</t>
  </si>
  <si>
    <t>Tík František</t>
  </si>
  <si>
    <t>Turek Jiří</t>
  </si>
  <si>
    <t>Uhlíř Radek</t>
  </si>
  <si>
    <t>Varga Tomáš</t>
  </si>
  <si>
    <t>Voráček Karel</t>
  </si>
  <si>
    <t>Zoubková Eva</t>
  </si>
  <si>
    <t>Csirik Jiří</t>
  </si>
  <si>
    <t>Háša Michal</t>
  </si>
  <si>
    <t>Jašarová Ema</t>
  </si>
  <si>
    <t>Koranda David</t>
  </si>
  <si>
    <t>Krejčová Petra</t>
  </si>
  <si>
    <t>Zíma Josef</t>
  </si>
  <si>
    <t>Budil Roman</t>
  </si>
  <si>
    <t>Petrou Jan</t>
  </si>
  <si>
    <t>Šimek Vladislav</t>
  </si>
  <si>
    <t>Vlčková Kateřina</t>
  </si>
  <si>
    <t>M</t>
  </si>
  <si>
    <t>zdroj:</t>
  </si>
  <si>
    <t>ručně</t>
  </si>
  <si>
    <t>jbp</t>
  </si>
  <si>
    <t>start_č</t>
  </si>
  <si>
    <t>nar</t>
  </si>
  <si>
    <t>poznámka</t>
  </si>
  <si>
    <t>vybrat</t>
  </si>
  <si>
    <t>kat</t>
  </si>
  <si>
    <t>hlavní závod</t>
  </si>
  <si>
    <t>běh starosty</t>
  </si>
  <si>
    <t>čas</t>
  </si>
  <si>
    <t>Juráň Karel</t>
  </si>
  <si>
    <t>Vejvara Pavel</t>
  </si>
  <si>
    <t>Diviš Jiří</t>
  </si>
  <si>
    <t>SŠK Borotín</t>
  </si>
  <si>
    <t>Liška Miloš</t>
  </si>
  <si>
    <t>Loučovice</t>
  </si>
  <si>
    <t>Stejskal Pavel</t>
  </si>
  <si>
    <t>Kudrlička Rostislav</t>
  </si>
  <si>
    <t>Adam</t>
  </si>
  <si>
    <t>Obec Bujanov</t>
  </si>
  <si>
    <t>Kopřiva Jiří</t>
  </si>
  <si>
    <t>Průcha Jakub</t>
  </si>
  <si>
    <t>Neubauer Petr</t>
  </si>
  <si>
    <t>RWC</t>
  </si>
  <si>
    <t>Bauer Tomáš</t>
  </si>
  <si>
    <t>Černý Martin</t>
  </si>
  <si>
    <t>Valter Jaroslav</t>
  </si>
  <si>
    <t>Fík Jan</t>
  </si>
  <si>
    <t>JBP</t>
  </si>
  <si>
    <t>SK Větřní</t>
  </si>
  <si>
    <t>Flíčková Alice</t>
  </si>
  <si>
    <t>Forejt Rostislav</t>
  </si>
  <si>
    <t>CK Suchdol u Kunžaku</t>
  </si>
  <si>
    <t>Kočvarová Monika</t>
  </si>
  <si>
    <t>závod</t>
  </si>
  <si>
    <t>A</t>
  </si>
  <si>
    <t>B</t>
  </si>
  <si>
    <t>C</t>
  </si>
  <si>
    <t>D</t>
  </si>
  <si>
    <t>E</t>
  </si>
  <si>
    <t>DNF</t>
  </si>
  <si>
    <t>Chýna Radek</t>
  </si>
  <si>
    <t>Thermo tým</t>
  </si>
  <si>
    <t>Steinbauer Jiří</t>
  </si>
  <si>
    <t>Trhové Sviny</t>
  </si>
  <si>
    <t>Papoušek Petr</t>
  </si>
  <si>
    <t>Lukš Václav</t>
  </si>
  <si>
    <t>Rejty</t>
  </si>
  <si>
    <t>Čutka Václav</t>
  </si>
  <si>
    <t>Franková Aneta</t>
  </si>
  <si>
    <t>Stejskal Filip</t>
  </si>
  <si>
    <t>Bárta Filip</t>
  </si>
  <si>
    <t>Šiška Petr</t>
  </si>
  <si>
    <t>Maraton team Kaplice</t>
  </si>
  <si>
    <t>Kopačková Kateřina</t>
  </si>
  <si>
    <t>Mražík Karel</t>
  </si>
  <si>
    <t>Kaplice</t>
  </si>
  <si>
    <t>Staněk Martin</t>
  </si>
  <si>
    <t>Barták Jiří</t>
  </si>
  <si>
    <t>Růžička Karel</t>
  </si>
  <si>
    <t>Kozlík Ladislav</t>
  </si>
  <si>
    <t>SOU Vodňany</t>
  </si>
  <si>
    <t>Nováková Kateřina</t>
  </si>
  <si>
    <t>MŠ Kaplice</t>
  </si>
  <si>
    <t>Purkrábek Lukáš</t>
  </si>
  <si>
    <t>MŠ Vyšší Brod</t>
  </si>
  <si>
    <t>Gloza Kryštof</t>
  </si>
  <si>
    <t>MŠ Malonty</t>
  </si>
  <si>
    <t>Matuš Kryštof</t>
  </si>
  <si>
    <t>Bazsová Eliška</t>
  </si>
  <si>
    <t>MŠ Bujanov</t>
  </si>
  <si>
    <t>Novák Michal</t>
  </si>
  <si>
    <t>Barták Ondřej</t>
  </si>
  <si>
    <t>Tvrz Jan</t>
  </si>
  <si>
    <t>Mikšl Martin</t>
  </si>
  <si>
    <t>Balláková Barbora</t>
  </si>
  <si>
    <t>Sučíková Jana</t>
  </si>
  <si>
    <t>Rozmušová Michaela</t>
  </si>
  <si>
    <t>Atletika Tábor</t>
  </si>
  <si>
    <t>Mrzena Pavel</t>
  </si>
  <si>
    <t>ZŠ Malonty</t>
  </si>
  <si>
    <t>Matuš Antonín</t>
  </si>
  <si>
    <t>Gribbin Daniel</t>
  </si>
  <si>
    <t>Novák Martin</t>
  </si>
  <si>
    <t>Beňo Pavel</t>
  </si>
  <si>
    <t>Horní Dvořiště</t>
  </si>
  <si>
    <t>Micková Tereza</t>
  </si>
  <si>
    <t>Tvrzová Gabriela</t>
  </si>
  <si>
    <t>Matušová Amálie</t>
  </si>
  <si>
    <t>Beňová Kristýna</t>
  </si>
  <si>
    <t>Gloza Ondřej</t>
  </si>
  <si>
    <t>Kubský Jan</t>
  </si>
  <si>
    <t>Štvrtka Petr</t>
  </si>
  <si>
    <t>Štvrtka Pavel</t>
  </si>
  <si>
    <t>Gazda Maxmilián</t>
  </si>
  <si>
    <t>Tvrzová Veronika</t>
  </si>
  <si>
    <t>Faltusová Lenka</t>
  </si>
  <si>
    <t>Micka Jan</t>
  </si>
  <si>
    <t>Tovaryšová Alice</t>
  </si>
  <si>
    <t>Cipín Petr</t>
  </si>
  <si>
    <t>ověřit</t>
  </si>
  <si>
    <t>Veselí nad Lužnicí</t>
  </si>
  <si>
    <t>Sokol České Budějovice</t>
  </si>
  <si>
    <t>BBK Boršov nad Vltavou</t>
  </si>
  <si>
    <t>3 L Team České Budějovice</t>
  </si>
  <si>
    <t>České Budějovice</t>
  </si>
  <si>
    <t>Český Krumlov</t>
  </si>
  <si>
    <t>TriSK České Budějovice</t>
  </si>
  <si>
    <t>Budvar České Budějovice</t>
  </si>
  <si>
    <t>11 - 12</t>
  </si>
  <si>
    <t>13 - 14</t>
  </si>
  <si>
    <t>15 - 16</t>
  </si>
  <si>
    <t>17 - 18</t>
  </si>
  <si>
    <t>poř</t>
  </si>
  <si>
    <t>hh:mm:ss</t>
  </si>
  <si>
    <t>ŠuTri Prachatice</t>
  </si>
  <si>
    <t>Katastrální Úřad České Budějovice</t>
  </si>
  <si>
    <t>pivaři</t>
  </si>
  <si>
    <t>dětský</t>
  </si>
  <si>
    <t>rok</t>
  </si>
  <si>
    <t>BH Triatlon České Budějovice</t>
  </si>
  <si>
    <t>Slavoj Stožice</t>
  </si>
  <si>
    <t>Hojná Voda</t>
  </si>
  <si>
    <t>JD Vodňany</t>
  </si>
  <si>
    <t>Včelná</t>
  </si>
  <si>
    <t>FF UK  Praha</t>
  </si>
  <si>
    <t>SŽDC Praha</t>
  </si>
  <si>
    <t>Čábelka Zbyněk</t>
  </si>
  <si>
    <t>Majstr Jiří</t>
  </si>
  <si>
    <t>Sládek Daniel</t>
  </si>
  <si>
    <t>Hebík Štěpán</t>
  </si>
  <si>
    <t>Janoušek Hynek</t>
  </si>
  <si>
    <t>Šlajs Štěpán</t>
  </si>
  <si>
    <t>Bubal Milan</t>
  </si>
  <si>
    <t>Krčka Bohuslav</t>
  </si>
  <si>
    <t>Čaloud Milan</t>
  </si>
  <si>
    <t>přesný čas není znám</t>
  </si>
  <si>
    <t>-</t>
  </si>
  <si>
    <t>věk</t>
  </si>
  <si>
    <t>Z</t>
  </si>
  <si>
    <t>IDENT</t>
  </si>
  <si>
    <t>Sedlíkov</t>
  </si>
  <si>
    <t>Třeboň</t>
  </si>
  <si>
    <t>Bečvařík Michal</t>
  </si>
  <si>
    <t>Sládek Miloslav</t>
  </si>
  <si>
    <t>Duda Jan</t>
  </si>
  <si>
    <t>Fichtner Milan</t>
  </si>
  <si>
    <t>Žočková Lucie</t>
  </si>
  <si>
    <t>Bazaalová Eva</t>
  </si>
  <si>
    <t>Bujanov</t>
  </si>
  <si>
    <t>Besednice</t>
  </si>
  <si>
    <t>Bujanov Z.T.P.</t>
  </si>
  <si>
    <t>ZŠ Fantova Kaplice</t>
  </si>
  <si>
    <t>ZŠ Školní Kaplice</t>
  </si>
  <si>
    <t>ZŠ Bujanov</t>
  </si>
  <si>
    <t>Rada Josef</t>
  </si>
  <si>
    <t>MŠ Sluníčko</t>
  </si>
  <si>
    <t>Dolní Třebonín</t>
  </si>
  <si>
    <t>Papoušek Lukáš</t>
  </si>
  <si>
    <t>Salva Petr</t>
  </si>
  <si>
    <t>Fejfar Miroslav</t>
  </si>
  <si>
    <t>Plosz Lukáš</t>
  </si>
  <si>
    <t>Mihalik Zdeněk</t>
  </si>
  <si>
    <t>Gazda Jiří</t>
  </si>
  <si>
    <t>Bazal Lukáš</t>
  </si>
  <si>
    <t>Tunhofer Jan</t>
  </si>
  <si>
    <t>Vašák Martin</t>
  </si>
  <si>
    <t>Vodňanská Kristýna</t>
  </si>
  <si>
    <t>Lukšová Kristýna</t>
  </si>
  <si>
    <t>Salvová Marcela</t>
  </si>
  <si>
    <t>Lukš Jan</t>
  </si>
  <si>
    <t>Mihalik David</t>
  </si>
  <si>
    <t>Vaněček David</t>
  </si>
  <si>
    <t>Kučerová Klára</t>
  </si>
  <si>
    <t>Radová Kristýna</t>
  </si>
  <si>
    <t>Mach Karel</t>
  </si>
  <si>
    <t>Krnínský Petr</t>
  </si>
  <si>
    <t>Detour Vojta</t>
  </si>
  <si>
    <t>Ločárek Mirek</t>
  </si>
  <si>
    <t>Klopfová Lenka</t>
  </si>
  <si>
    <t>Toncarová Barbora</t>
  </si>
  <si>
    <t>Baxová Zuzana</t>
  </si>
  <si>
    <t>Budil Jakub</t>
  </si>
  <si>
    <t>Candra Tomáš</t>
  </si>
  <si>
    <t>Dočekal Benjamín</t>
  </si>
  <si>
    <t>Turz Jan</t>
  </si>
  <si>
    <t>Mašek František</t>
  </si>
  <si>
    <t>Danko Štěpánek</t>
  </si>
  <si>
    <t>Bláha Samuel</t>
  </si>
  <si>
    <t>Kášek Filip</t>
  </si>
  <si>
    <t>Nováková Kristýna</t>
  </si>
  <si>
    <t>Lukšová Natálka</t>
  </si>
  <si>
    <t>Bělecká Žaneta</t>
  </si>
  <si>
    <t>Kaiserová Tereza</t>
  </si>
  <si>
    <t>Nováková Markéta</t>
  </si>
  <si>
    <t>Petroušková Zuzana</t>
  </si>
  <si>
    <t>Welserová Karolína</t>
  </si>
  <si>
    <t>Kášková Adélka</t>
  </si>
  <si>
    <t>Chladová Dominika</t>
  </si>
  <si>
    <t>Candrová Michaela</t>
  </si>
  <si>
    <t>ověřit rok narození!</t>
  </si>
  <si>
    <t>Austria - Alberndorf</t>
  </si>
  <si>
    <t>Kladno</t>
  </si>
  <si>
    <t>CHZ Litvínov</t>
  </si>
  <si>
    <t>Nový Lukáš</t>
  </si>
  <si>
    <t>Watzinger Franz</t>
  </si>
  <si>
    <t>Kysel Jiří</t>
  </si>
  <si>
    <t>Pexa Martin</t>
  </si>
  <si>
    <t>Zelenka Vladimír</t>
  </si>
  <si>
    <t>Juda Josef</t>
  </si>
  <si>
    <t>Watzinger Johan</t>
  </si>
  <si>
    <t>Zelenková Alice</t>
  </si>
  <si>
    <t>Praha</t>
  </si>
  <si>
    <t>Simbartl Pavel</t>
  </si>
  <si>
    <t>Vopat Jan</t>
  </si>
  <si>
    <t>Mora Bedřich</t>
  </si>
  <si>
    <t>Watzinger Herbert</t>
  </si>
  <si>
    <t>Kolářová Martina</t>
  </si>
  <si>
    <t>Sýkora Jaromír</t>
  </si>
  <si>
    <t>Německá Klára</t>
  </si>
  <si>
    <t>Lavička Jan</t>
  </si>
  <si>
    <t>Lavičková Květuše</t>
  </si>
  <si>
    <t>Klášterec nad Ohří</t>
  </si>
  <si>
    <t>Sokol Kaplice</t>
  </si>
  <si>
    <t>AC Třešť</t>
  </si>
  <si>
    <t>Studánky</t>
  </si>
  <si>
    <t>Chalupa Jenín</t>
  </si>
  <si>
    <t>ZŠ Velešín</t>
  </si>
  <si>
    <t>ASK Praha</t>
  </si>
  <si>
    <t>Lipno nad Vltavou</t>
  </si>
  <si>
    <t>Spartak Bílovec</t>
  </si>
  <si>
    <t>ověřit rok narození! čas neznámý &gt;&gt; odhad</t>
  </si>
  <si>
    <t>čas neznámý &gt;&gt; odhad</t>
  </si>
  <si>
    <t>Škodová Aneta</t>
  </si>
  <si>
    <t>Janovská Tereza</t>
  </si>
  <si>
    <t>Kubálková Jana</t>
  </si>
  <si>
    <t>Adámková Nicola</t>
  </si>
  <si>
    <t>Komárková Alice</t>
  </si>
  <si>
    <t>Simbartl Eduard</t>
  </si>
  <si>
    <t>Bittner Michal</t>
  </si>
  <si>
    <t>Thiel Ondřej</t>
  </si>
  <si>
    <t>Komárek Adam</t>
  </si>
  <si>
    <t>Ballák Petr</t>
  </si>
  <si>
    <t>Polák Ondřej</t>
  </si>
  <si>
    <t>Pastier Erik</t>
  </si>
  <si>
    <t>Feketová Noemi</t>
  </si>
  <si>
    <t>Janovská Nicola</t>
  </si>
  <si>
    <t>Beluská Eliška</t>
  </si>
  <si>
    <t>Německá Dominika</t>
  </si>
  <si>
    <t>Beluská Tereza</t>
  </si>
  <si>
    <t>Michalková Nikolka</t>
  </si>
  <si>
    <t>Koreš Tomáš</t>
  </si>
  <si>
    <t>Lhotský Matěj</t>
  </si>
  <si>
    <t>Menšík Jan</t>
  </si>
  <si>
    <t>Čapek Jaroslav</t>
  </si>
  <si>
    <t>Plza Jan</t>
  </si>
  <si>
    <t>Gažík Ondra</t>
  </si>
  <si>
    <t>Pastier Denis</t>
  </si>
  <si>
    <t>Maurerová Eliška</t>
  </si>
  <si>
    <t>Vaněček Jiří</t>
  </si>
  <si>
    <t>Tomka Bartoloměj</t>
  </si>
  <si>
    <t>Malická Kateřina</t>
  </si>
  <si>
    <t>Adámková Dominika</t>
  </si>
  <si>
    <t>Plzová Hana</t>
  </si>
  <si>
    <t>Sedláčková Jiřina</t>
  </si>
  <si>
    <t>Haluzická Kristýna</t>
  </si>
  <si>
    <t>Cais František</t>
  </si>
  <si>
    <t>Malický Marek</t>
  </si>
  <si>
    <t>Polák Jiří</t>
  </si>
  <si>
    <t>Gažíková Natálie</t>
  </si>
  <si>
    <t>Malická Hana</t>
  </si>
  <si>
    <t>Andršová Eliška</t>
  </si>
  <si>
    <t>km</t>
  </si>
  <si>
    <t>název závodu:</t>
  </si>
  <si>
    <t>datum závodu:</t>
  </si>
  <si>
    <t>ročník</t>
  </si>
  <si>
    <t>roč_nar</t>
  </si>
  <si>
    <t>závod letos</t>
  </si>
  <si>
    <t>poř_abs</t>
  </si>
  <si>
    <t>poř_kat</t>
  </si>
  <si>
    <t>zpráva pro JKM:</t>
  </si>
  <si>
    <t>(prázdné)</t>
  </si>
  <si>
    <t>Čejetice</t>
  </si>
  <si>
    <t>Křemže</t>
  </si>
  <si>
    <t>Slavče</t>
  </si>
  <si>
    <t>TF Houdek Krašovice</t>
  </si>
  <si>
    <t>TJ Sokol Písek</t>
  </si>
  <si>
    <t>AUC Praha</t>
  </si>
  <si>
    <t>Flašár Jan</t>
  </si>
  <si>
    <t>Vopad Jan st.</t>
  </si>
  <si>
    <t>Šlajs Štefan</t>
  </si>
  <si>
    <t>Vosátka Zdeněk</t>
  </si>
  <si>
    <t>Láchová Gabriela</t>
  </si>
  <si>
    <t>Lácha Miroslav</t>
  </si>
  <si>
    <t>Termiti tým</t>
  </si>
  <si>
    <t>Omlenička</t>
  </si>
  <si>
    <t>Výnězda ( OML)</t>
  </si>
  <si>
    <t>Ještěrka Bujanov</t>
  </si>
  <si>
    <t>Sýkora Miroslav</t>
  </si>
  <si>
    <t>Tichý Petr</t>
  </si>
  <si>
    <t>Schwarz Leo</t>
  </si>
  <si>
    <t>CHýna Radek</t>
  </si>
  <si>
    <t>Ševčík Petr</t>
  </si>
  <si>
    <t>Německý Olda</t>
  </si>
  <si>
    <t>Gymnázium Kaplice</t>
  </si>
  <si>
    <t>MŠ Máje Kaplice</t>
  </si>
  <si>
    <t>MŠ Velešín</t>
  </si>
  <si>
    <t>Švarcová Johana</t>
  </si>
  <si>
    <t>Vanišová Simona</t>
  </si>
  <si>
    <t>Kundrátová Michala</t>
  </si>
  <si>
    <t>Morová Petra</t>
  </si>
  <si>
    <t>Táchová Petra</t>
  </si>
  <si>
    <t>Zikešová Eliška</t>
  </si>
  <si>
    <t>Nováková Nikola</t>
  </si>
  <si>
    <t>Mášek Karel</t>
  </si>
  <si>
    <t>Čech Petr</t>
  </si>
  <si>
    <t>Lhotský Miloslav</t>
  </si>
  <si>
    <t>Čutka Vojtěch</t>
  </si>
  <si>
    <t>Pál Dan</t>
  </si>
  <si>
    <t>Janič Jakub</t>
  </si>
  <si>
    <t>Hájek Matouš</t>
  </si>
  <si>
    <t>Havlíček Tomáš</t>
  </si>
  <si>
    <t>Lukš Petr</t>
  </si>
  <si>
    <t>Kratochvíl Tomáš</t>
  </si>
  <si>
    <t>Lácha Jaromír</t>
  </si>
  <si>
    <t>Drábek Filip</t>
  </si>
  <si>
    <t>Kažka Marek</t>
  </si>
  <si>
    <t>Sosna Jaroslav</t>
  </si>
  <si>
    <t>Vydra Milan</t>
  </si>
  <si>
    <t>Souka Pavel</t>
  </si>
  <si>
    <t>Lácha Radek</t>
  </si>
  <si>
    <t>Sýkorová Eliška</t>
  </si>
  <si>
    <t>Mašková Lucie</t>
  </si>
  <si>
    <t>Šimková Irena</t>
  </si>
  <si>
    <t>Nováková Alena</t>
  </si>
  <si>
    <t>Martin Jan</t>
  </si>
  <si>
    <t>Kaňka Jan</t>
  </si>
  <si>
    <t>Lácha Martin</t>
  </si>
  <si>
    <t>Kříž Jan</t>
  </si>
  <si>
    <t>Karala Matěj</t>
  </si>
  <si>
    <t>Adam Nikolas</t>
  </si>
  <si>
    <t>Šimková Kristýna</t>
  </si>
  <si>
    <t>Kubíčková Kristýna</t>
  </si>
  <si>
    <t>Kubíčková Nela</t>
  </si>
  <si>
    <t>Kahovcová Anna</t>
  </si>
  <si>
    <t>Korešová Natálka</t>
  </si>
  <si>
    <t>Šlajsová Vanesa</t>
  </si>
  <si>
    <t>Kundrátová Anežka</t>
  </si>
  <si>
    <t>Chladová Adélka</t>
  </si>
  <si>
    <t>Borovec Zdeněk</t>
  </si>
  <si>
    <t>Eon, TT</t>
  </si>
  <si>
    <t>VGB ČB</t>
  </si>
  <si>
    <t>Union Rainbach</t>
  </si>
  <si>
    <t>Linz</t>
  </si>
  <si>
    <t>Rudolfov</t>
  </si>
  <si>
    <t>Hluboká nad Vltavou</t>
  </si>
  <si>
    <t>Zliv</t>
  </si>
  <si>
    <t>Atletika Jihlava</t>
  </si>
  <si>
    <t>Blatná</t>
  </si>
  <si>
    <t>Debnár Martin</t>
  </si>
  <si>
    <t>Toul Filip</t>
  </si>
  <si>
    <t>Teringl Radek</t>
  </si>
  <si>
    <t>Janko Roman</t>
  </si>
  <si>
    <t>Kolář Ivan</t>
  </si>
  <si>
    <t>Selinger Stephan</t>
  </si>
  <si>
    <t>Študlár Jiří</t>
  </si>
  <si>
    <t>Váchová Edita</t>
  </si>
  <si>
    <t>Lebedová Olga</t>
  </si>
  <si>
    <t>Uhlířová Barbora</t>
  </si>
  <si>
    <t>Chodura Vladimír</t>
  </si>
  <si>
    <t>Něncová Monika</t>
  </si>
  <si>
    <t xml:space="preserve">Bláhová </t>
  </si>
  <si>
    <t>Jun</t>
  </si>
  <si>
    <t>Disco Lordi</t>
  </si>
  <si>
    <t>TJ Crazy Výnězda</t>
  </si>
  <si>
    <t>Ungerman Jan</t>
  </si>
  <si>
    <t>Pešula Marek</t>
  </si>
  <si>
    <t>Moravcová Petra</t>
  </si>
  <si>
    <t>Nováková Lenka</t>
  </si>
  <si>
    <t>Mladá Dominika</t>
  </si>
  <si>
    <t>Malonty</t>
  </si>
  <si>
    <t>Omlenička, Fantovka</t>
  </si>
  <si>
    <t>Netřebice</t>
  </si>
  <si>
    <t>Blansko</t>
  </si>
  <si>
    <t>Hněvanov</t>
  </si>
  <si>
    <t>ZŠ Suché Vrbné</t>
  </si>
  <si>
    <t>VCB</t>
  </si>
  <si>
    <t>Srubec</t>
  </si>
  <si>
    <t>Litvínovice</t>
  </si>
  <si>
    <t>Zikešová Anna</t>
  </si>
  <si>
    <t>Fravková Aneta</t>
  </si>
  <si>
    <t>Dobiášová Marcela</t>
  </si>
  <si>
    <t>Klosse Patricie</t>
  </si>
  <si>
    <t>Oušková Andrea</t>
  </si>
  <si>
    <t>Kupská Nikola</t>
  </si>
  <si>
    <t>Schwarzová Johana</t>
  </si>
  <si>
    <t>Krechko Oleksandra</t>
  </si>
  <si>
    <t>Stýblová Jiřina</t>
  </si>
  <si>
    <t>Doušek David</t>
  </si>
  <si>
    <t>Kratochvíl David</t>
  </si>
  <si>
    <t>Varga Dominik</t>
  </si>
  <si>
    <t>Klimešová Šarlota</t>
  </si>
  <si>
    <t>Švecová Pavlína</t>
  </si>
  <si>
    <t>Bořucká Adéla</t>
  </si>
  <si>
    <t>Klimešová Alena</t>
  </si>
  <si>
    <t>Kupský Jan</t>
  </si>
  <si>
    <t>Sezemský Josef</t>
  </si>
  <si>
    <t>Borucký Petr</t>
  </si>
  <si>
    <t>Štiftr Petr</t>
  </si>
  <si>
    <t>Štiftr Pavel</t>
  </si>
  <si>
    <t>Matuš Toník</t>
  </si>
  <si>
    <t>Bernkopf Slavomír</t>
  </si>
  <si>
    <t>Švec Jakub</t>
  </si>
  <si>
    <t>Mottl Pavel</t>
  </si>
  <si>
    <t>Cába Jakub</t>
  </si>
  <si>
    <t>Caisová Simona</t>
  </si>
  <si>
    <t>Bolláková Barbora</t>
  </si>
  <si>
    <t>Lovasová Nikola</t>
  </si>
  <si>
    <t>Radová Adéla</t>
  </si>
  <si>
    <t>Teringlová Vendula</t>
  </si>
  <si>
    <t>Faltus Matěj</t>
  </si>
  <si>
    <t>Tresťanský Josef</t>
  </si>
  <si>
    <t>Bernkopf Miroslav</t>
  </si>
  <si>
    <t>Teringl Vojtěch</t>
  </si>
  <si>
    <t>Varga Ondřej</t>
  </si>
  <si>
    <t>Klimeš Jan</t>
  </si>
  <si>
    <t>Lebeda David</t>
  </si>
  <si>
    <t>Cába Vilém</t>
  </si>
  <si>
    <t>Kolářová Andrea</t>
  </si>
  <si>
    <t>Moravcová Nela</t>
  </si>
  <si>
    <t>Tresťanská Natálka</t>
  </si>
  <si>
    <t>Kahovcová Barbora</t>
  </si>
  <si>
    <t>Nováková Adéla</t>
  </si>
  <si>
    <t>Jágerová Aneta</t>
  </si>
  <si>
    <t>Gregar Daniel</t>
  </si>
  <si>
    <t xml:space="preserve">Baldr </t>
  </si>
  <si>
    <t>1.</t>
  </si>
  <si>
    <t>2.</t>
  </si>
  <si>
    <t>3.</t>
  </si>
  <si>
    <t>4.</t>
  </si>
  <si>
    <t>AC Slavoj Český Krumlov</t>
  </si>
  <si>
    <t>abc</t>
  </si>
  <si>
    <t>00 - 04</t>
  </si>
  <si>
    <t>05 - 07</t>
  </si>
  <si>
    <t>08 - 10</t>
  </si>
  <si>
    <t>jméno</t>
  </si>
  <si>
    <t>kategorie:</t>
  </si>
  <si>
    <t>m/ž:</t>
  </si>
  <si>
    <t>závod:</t>
  </si>
  <si>
    <t>BUJANOVSKÉ KOLÁČOVÉ BĚHY</t>
  </si>
  <si>
    <t>ident pro výsledky</t>
  </si>
  <si>
    <t>vzdálenost:</t>
  </si>
  <si>
    <t>Nováková Týnka</t>
  </si>
  <si>
    <t>Malický Jakub</t>
  </si>
  <si>
    <t>jmeno+nar</t>
  </si>
  <si>
    <t>vzorec</t>
  </si>
  <si>
    <t>Gaborová Olga</t>
  </si>
  <si>
    <t>SK Rožmberk</t>
  </si>
  <si>
    <t>ZŠ Rožmitál nad Vltavou</t>
  </si>
  <si>
    <t>MŠ České Budějovice</t>
  </si>
  <si>
    <t>Faight České Budějovice</t>
  </si>
  <si>
    <t>Spiridon České Budějovice</t>
  </si>
  <si>
    <t>Bujanovské koláčové běhy</t>
  </si>
  <si>
    <t>automat</t>
  </si>
  <si>
    <t>k_start_č</t>
  </si>
  <si>
    <t>ident jbp</t>
  </si>
  <si>
    <t>Arpida České Budějovice</t>
  </si>
  <si>
    <t>Mercury České Budějovice</t>
  </si>
  <si>
    <t>Slavia České Budějovice</t>
  </si>
  <si>
    <t>TC Dvořák České Budějovice</t>
  </si>
  <si>
    <t>Augustiniánské sklepy Borovany</t>
  </si>
  <si>
    <t>Dolní Dvořiště</t>
  </si>
  <si>
    <t>CB Royal</t>
  </si>
  <si>
    <t>Bujanov Metal</t>
  </si>
  <si>
    <t>Country Saloon Kaplice</t>
  </si>
  <si>
    <t>CT Saunabar Horní Cerekev</t>
  </si>
  <si>
    <t>Cyklo Jiřička České Budějovice</t>
  </si>
  <si>
    <t>MŠ Český Krumlov</t>
  </si>
  <si>
    <t>Čiko Český Krumlov</t>
  </si>
  <si>
    <t>Český Krumlov - Hujer</t>
  </si>
  <si>
    <t>SKP Český Krumlov</t>
  </si>
  <si>
    <t>FM Group - Český Krumlov</t>
  </si>
  <si>
    <t>Český Krumlov ZŠ Nádr.</t>
  </si>
  <si>
    <t>ZŠ Český Krumlov</t>
  </si>
  <si>
    <t>Diablo Český Krumlov</t>
  </si>
  <si>
    <t>LL Sport Club Kaplice</t>
  </si>
  <si>
    <t>MŠ Nové Domovy Kaplice</t>
  </si>
  <si>
    <t>SŠ České Velenice</t>
  </si>
  <si>
    <t>VJČ Křemže</t>
  </si>
  <si>
    <t>ZŠ Kubatova České Budějovice</t>
  </si>
  <si>
    <t>TC Dvořák České Budějovice 2</t>
  </si>
  <si>
    <t>Rožmberské sklepy Borovany</t>
  </si>
  <si>
    <t>předp. účast</t>
  </si>
  <si>
    <t>Hlavní závod</t>
  </si>
  <si>
    <t>Běh starosty</t>
  </si>
  <si>
    <t>Běh sponzorů</t>
  </si>
  <si>
    <t>Dětský</t>
  </si>
  <si>
    <t>Pivaři</t>
  </si>
  <si>
    <t>délka km</t>
  </si>
  <si>
    <t>1. ZÁKLADNÍ INFORMACE</t>
  </si>
  <si>
    <t>2. ZÁVODY</t>
  </si>
  <si>
    <t>pořadatel:</t>
  </si>
  <si>
    <t>kontakt:</t>
  </si>
  <si>
    <t>Martin Gazda, 602 352 455</t>
  </si>
  <si>
    <t>dle kategorií</t>
  </si>
  <si>
    <t>závody</t>
  </si>
  <si>
    <t>REGISTRACE</t>
  </si>
  <si>
    <t>(Vše)</t>
  </si>
  <si>
    <t>Adámek Jiří</t>
  </si>
  <si>
    <t>klub / město</t>
  </si>
  <si>
    <t>Kamenictví Bumba</t>
  </si>
  <si>
    <t>Báječné ženy v běhu</t>
  </si>
  <si>
    <t>Cykloextra Canonndale Team</t>
  </si>
  <si>
    <t>Strakonice</t>
  </si>
  <si>
    <t>Loko Veselí nad Lužnicí</t>
  </si>
  <si>
    <t>Prášková Ivana</t>
  </si>
  <si>
    <t>Vidov</t>
  </si>
  <si>
    <t>Kardašova Řečice</t>
  </si>
  <si>
    <t>Atletický klub Včelná</t>
  </si>
  <si>
    <t>ŠSK Borotín/SPSVD Jistebnice</t>
  </si>
  <si>
    <t>Sojková Dana</t>
  </si>
  <si>
    <t>Staňková Veronika</t>
  </si>
  <si>
    <t>Symbio + Cannondale Cycling</t>
  </si>
  <si>
    <t>SK E.go Šindlovy Dvory</t>
  </si>
  <si>
    <t>Rybka Vojtěch</t>
  </si>
  <si>
    <t>FbC Štíři České Budějovice</t>
  </si>
  <si>
    <t>Bukáčková Tereza</t>
  </si>
  <si>
    <t>Fejfarová Kamila</t>
  </si>
  <si>
    <t>Sg - 1</t>
  </si>
  <si>
    <t>Fliegerová Petra</t>
  </si>
  <si>
    <t>Pizzerie Felicita Kaplice</t>
  </si>
  <si>
    <t>Bomba k tyči</t>
  </si>
  <si>
    <t>Vávrová Gabriela</t>
  </si>
  <si>
    <t>Fitness 14</t>
  </si>
  <si>
    <t>Sedláček Petr</t>
  </si>
  <si>
    <t>HISTORIE</t>
  </si>
  <si>
    <t>Čermák Jan</t>
  </si>
  <si>
    <t>Sedlák Petr</t>
  </si>
  <si>
    <t>Zborov 84</t>
  </si>
  <si>
    <t>Horák Aleš</t>
  </si>
  <si>
    <t>Antonnová Zdeňka</t>
  </si>
  <si>
    <t>Lišov</t>
  </si>
  <si>
    <t>Pavienský Radek</t>
  </si>
  <si>
    <t>HISTORICKÉ VÝSLEDKY</t>
  </si>
  <si>
    <t>registrováno</t>
  </si>
  <si>
    <t>---</t>
  </si>
  <si>
    <t>kat_jbp</t>
  </si>
  <si>
    <t>příjmení a jméno</t>
  </si>
  <si>
    <t>pořadí</t>
  </si>
  <si>
    <t>v kat</t>
  </si>
  <si>
    <t>Heral Vít</t>
  </si>
  <si>
    <t>Slovan Černý Dub</t>
  </si>
  <si>
    <t>Nosál Petr</t>
  </si>
  <si>
    <t>Suchdol nad Lužnicí</t>
  </si>
  <si>
    <t>Ondřej Tomáš</t>
  </si>
  <si>
    <t>Dvořák Pavel</t>
  </si>
  <si>
    <t>Hosín</t>
  </si>
  <si>
    <t>Charvátová Milli</t>
  </si>
  <si>
    <t>Kozák David</t>
  </si>
  <si>
    <t>Průcha Josef</t>
  </si>
  <si>
    <t>Srch Jiří</t>
  </si>
  <si>
    <t>Vojáček Ondřej</t>
  </si>
  <si>
    <t>SK Čtyři Dvory České Budějovice</t>
  </si>
  <si>
    <t>Korejtko Vladislav</t>
  </si>
  <si>
    <t>Jadlovská Adéla</t>
  </si>
  <si>
    <t>Ločárková Lucie</t>
  </si>
  <si>
    <t>Šantová Markéta</t>
  </si>
  <si>
    <t>Kolář Jan</t>
  </si>
  <si>
    <t>Stejskal Petr</t>
  </si>
  <si>
    <t>Donát Jakub</t>
  </si>
  <si>
    <t>Románek Matias</t>
  </si>
  <si>
    <t>Vojtová Eva</t>
  </si>
  <si>
    <t>Zahájí</t>
  </si>
  <si>
    <t>Řezáč Martin</t>
  </si>
  <si>
    <t>SK Lyžaři-běžci Frymburk</t>
  </si>
  <si>
    <t>Nekolová Dorota</t>
  </si>
  <si>
    <t>Frymburk</t>
  </si>
  <si>
    <t>Matějček Antonín</t>
  </si>
  <si>
    <t>Ballák Antonín</t>
  </si>
  <si>
    <t>Sládek Tomáš</t>
  </si>
  <si>
    <t>Hospoda Dolní Dvořiště</t>
  </si>
  <si>
    <t>Neubauerová Martina</t>
  </si>
  <si>
    <t>Malátová Gabriela</t>
  </si>
  <si>
    <t>Adámková Dana</t>
  </si>
  <si>
    <t>Vlkov</t>
  </si>
  <si>
    <t>Šimák Petr</t>
  </si>
  <si>
    <t>TJ Kapr Markvartice</t>
  </si>
  <si>
    <t>Kaňková Zuzana</t>
  </si>
  <si>
    <t>MŠ 1. Máje Kaplice</t>
  </si>
  <si>
    <t>Krov Martin</t>
  </si>
  <si>
    <t>Staré Hodějovice</t>
  </si>
  <si>
    <t>Rybka Lukáš</t>
  </si>
  <si>
    <t>Rybka Jan</t>
  </si>
  <si>
    <t>Klimeš Jindřich</t>
  </si>
  <si>
    <t>Frisch Šimon</t>
  </si>
  <si>
    <t>Hron Jan</t>
  </si>
  <si>
    <t>Beshir Ervin</t>
  </si>
  <si>
    <t>Adidas Team</t>
  </si>
  <si>
    <t>Dvořák Jan</t>
  </si>
  <si>
    <t>Spectrum Bike</t>
  </si>
  <si>
    <t>Veselá Martina</t>
  </si>
  <si>
    <t>Mikuláš Jan</t>
  </si>
  <si>
    <t>Kukla Ondřej</t>
  </si>
  <si>
    <t>Dobáková Eva</t>
  </si>
  <si>
    <t>Lokca</t>
  </si>
  <si>
    <t>Dubné</t>
  </si>
  <si>
    <t>Pavlová Jana</t>
  </si>
  <si>
    <t>Kazda Radek</t>
  </si>
  <si>
    <t>Chrbonín</t>
  </si>
  <si>
    <t>Pláteník Ladislav</t>
  </si>
  <si>
    <t>Slavoj České Budějovice</t>
  </si>
  <si>
    <t>Pavlíčková Aneta</t>
  </si>
  <si>
    <t>Nekolová Rozálie</t>
  </si>
  <si>
    <t>Pöschková Nikola</t>
  </si>
  <si>
    <t>Strommer Martin</t>
  </si>
  <si>
    <t>Ovádek Jakub</t>
  </si>
  <si>
    <t>Kaňka Marek</t>
  </si>
  <si>
    <t>Výnězda</t>
  </si>
  <si>
    <t>Vazačová Aneta</t>
  </si>
  <si>
    <t>Panenky České Budějovice</t>
  </si>
  <si>
    <t>Hekerlová Lenka</t>
  </si>
  <si>
    <t>Bočková Vanes</t>
  </si>
  <si>
    <t>Kolářová Anna</t>
  </si>
  <si>
    <t>Divišová Klára</t>
  </si>
  <si>
    <t>Ločárková Sabina</t>
  </si>
  <si>
    <t>Velešín</t>
  </si>
  <si>
    <t>Šantová Klára</t>
  </si>
  <si>
    <t>Erhartová Lucie</t>
  </si>
  <si>
    <t>Aubrechtová Beáta</t>
  </si>
  <si>
    <t>Ovádková Nikola</t>
  </si>
  <si>
    <t>Marková Aneta</t>
  </si>
  <si>
    <t>Cvachová Karolína</t>
  </si>
  <si>
    <t>Volfová Viktorie</t>
  </si>
  <si>
    <t>Svobodová Tereza</t>
  </si>
  <si>
    <t>Stejskal Jan</t>
  </si>
  <si>
    <t>Románek Sebastian</t>
  </si>
  <si>
    <t>Nový Ondřej</t>
  </si>
  <si>
    <t>SK Čéčova České Budějovice</t>
  </si>
  <si>
    <t>Cais Filip</t>
  </si>
  <si>
    <t>ZŠ Dolní Dvořiště</t>
  </si>
  <si>
    <t>Suchý Václav</t>
  </si>
  <si>
    <t>ZŠ Zahájí České Budějovice</t>
  </si>
  <si>
    <t>Borovany</t>
  </si>
  <si>
    <t>Erhart Jan</t>
  </si>
  <si>
    <t>Králka Aleš</t>
  </si>
  <si>
    <t>Klimeš Vít</t>
  </si>
  <si>
    <t>Teplý Michal</t>
  </si>
  <si>
    <t>Růžička David</t>
  </si>
  <si>
    <t>Lebeda Ondřej</t>
  </si>
  <si>
    <t>Donát Lukáš</t>
  </si>
  <si>
    <t>Radová Veronika</t>
  </si>
  <si>
    <t>MŠ Besednice</t>
  </si>
  <si>
    <t>Divišová Kristýna</t>
  </si>
  <si>
    <t>Nová Veronika</t>
  </si>
  <si>
    <t>Králková Alena</t>
  </si>
  <si>
    <t>Tichá Klára</t>
  </si>
  <si>
    <t>Charvátová Justýna</t>
  </si>
  <si>
    <t>Ločárek Milan</t>
  </si>
  <si>
    <t>Ločárková Lenka</t>
  </si>
  <si>
    <t>Tichá Markéta</t>
  </si>
  <si>
    <t>Kopačková Pavlína</t>
  </si>
  <si>
    <t>Čermák Honza</t>
  </si>
  <si>
    <t>SPV Velešín</t>
  </si>
  <si>
    <t>Sportovní škola Bujanov 16</t>
  </si>
  <si>
    <t>Lišák Bujanov</t>
  </si>
  <si>
    <t>Pivaři Pištín</t>
  </si>
  <si>
    <t>Sportovní škola Bujanov 9</t>
  </si>
  <si>
    <t>startovalo</t>
  </si>
  <si>
    <t>spletla trasu, běžela jen 1 km</t>
  </si>
  <si>
    <t>(pozor, funguje pouze v MS Office 2010 a výš)</t>
  </si>
  <si>
    <t>Faltus Matěj, 2005</t>
  </si>
  <si>
    <t>Faltusová Lenka, 1999</t>
  </si>
  <si>
    <t>Fejfar Miroslav, 1991</t>
  </si>
  <si>
    <t>Feketová Noemi, 2002</t>
  </si>
  <si>
    <t>Fichtner Milan, 1953</t>
  </si>
  <si>
    <t>Fík Jan, 1978</t>
  </si>
  <si>
    <t>Flašár Jan, 1986</t>
  </si>
  <si>
    <t>Flíčková Alice, 1970</t>
  </si>
  <si>
    <t>Forejt Rostislav, 1967</t>
  </si>
  <si>
    <t>Franková Aneta, 1996</t>
  </si>
  <si>
    <t>Fravková Aneta, 1996</t>
  </si>
  <si>
    <t>Frisch Šimon, 2011</t>
  </si>
  <si>
    <t>jméno a příjmení, rok narození</t>
  </si>
  <si>
    <t>ABS</t>
  </si>
  <si>
    <t xml:space="preserve">ČAS </t>
  </si>
  <si>
    <t xml:space="preserve">KAT </t>
  </si>
  <si>
    <t>dosažený</t>
  </si>
  <si>
    <t>Bazalová Eva</t>
  </si>
  <si>
    <t>Bláhová  Petra</t>
  </si>
  <si>
    <t>ZŠ Rožmitál na Šumavě</t>
  </si>
  <si>
    <t>Turnhöfer Jan</t>
  </si>
  <si>
    <t>6.</t>
  </si>
  <si>
    <t>10.</t>
  </si>
  <si>
    <t>u dětských závodů a závodu pivařů nedává absolutní pořadí smysl! proto je potřeba zadat i pohlaví (M nebo Z) a kategorii!</t>
  </si>
  <si>
    <t>jmeno+rok zavodu</t>
  </si>
  <si>
    <t>vzdál</t>
  </si>
  <si>
    <t>Bartušková Jana</t>
  </si>
  <si>
    <t>Češnovice</t>
  </si>
  <si>
    <t>Benda Vladislav</t>
  </si>
  <si>
    <t>Bendacon.cz</t>
  </si>
  <si>
    <t>Benedová Zdeňka</t>
  </si>
  <si>
    <t>Blažej Jan</t>
  </si>
  <si>
    <t>Blažek Bohuslav</t>
  </si>
  <si>
    <t>Brulík Pavel</t>
  </si>
  <si>
    <t>Longrun.cz</t>
  </si>
  <si>
    <t>Cábová Markéta</t>
  </si>
  <si>
    <t>Černý Michal</t>
  </si>
  <si>
    <t>Doucha Václav</t>
  </si>
  <si>
    <t>Křemže - Mříč</t>
  </si>
  <si>
    <t>Fencl Marek</t>
  </si>
  <si>
    <t>Strakonice - Podolí</t>
  </si>
  <si>
    <t>Tři běžci</t>
  </si>
  <si>
    <t>RunSport Team</t>
  </si>
  <si>
    <t>Run Team Borovany</t>
  </si>
  <si>
    <t>Mokré</t>
  </si>
  <si>
    <t>Klíma Jiří</t>
  </si>
  <si>
    <t>Malida Optimum</t>
  </si>
  <si>
    <t>Konárek Zdeněk</t>
  </si>
  <si>
    <t>Kopáček Pavel</t>
  </si>
  <si>
    <t>Bechyně</t>
  </si>
  <si>
    <t>Köszegi Petr</t>
  </si>
  <si>
    <t>SK Pleš</t>
  </si>
  <si>
    <t>Loskotová Gabriela</t>
  </si>
  <si>
    <t>Axiom Triatlon Lipno</t>
  </si>
  <si>
    <t>Maršík Miloš</t>
  </si>
  <si>
    <t>Estian team</t>
  </si>
  <si>
    <t>Nová Markéta</t>
  </si>
  <si>
    <t>Nováčková Nikol</t>
  </si>
  <si>
    <t>Paulát Ondřej</t>
  </si>
  <si>
    <t>SK Kaplice</t>
  </si>
  <si>
    <t>Pech Roman</t>
  </si>
  <si>
    <t>Fischer Ski Vimperk</t>
  </si>
  <si>
    <t>Čermín Radek</t>
  </si>
  <si>
    <t>Rejda Jan</t>
  </si>
  <si>
    <t>SK OMT Pardubice</t>
  </si>
  <si>
    <t>Rožboud Pavel</t>
  </si>
  <si>
    <t>Hasiči Český Krumlov</t>
  </si>
  <si>
    <t>SK Rejta</t>
  </si>
  <si>
    <t>Sýkora Jan</t>
  </si>
  <si>
    <t>Břehov</t>
  </si>
  <si>
    <t>Tauchman Aleš</t>
  </si>
  <si>
    <t>Trnka Drahomír</t>
  </si>
  <si>
    <t>Vacek Lukáš</t>
  </si>
  <si>
    <t>Ždář nad Sázavou</t>
  </si>
  <si>
    <t>Vondrášek Martin</t>
  </si>
  <si>
    <t>Ziaťková Jindřiška</t>
  </si>
  <si>
    <t>Chaloupka Jiří</t>
  </si>
  <si>
    <t>Círalová Anna</t>
  </si>
  <si>
    <t>Ganser Alois</t>
  </si>
  <si>
    <t>GANSER Liftsysteme</t>
  </si>
  <si>
    <t>Lippl Jan</t>
  </si>
  <si>
    <t>Menšíková Zdeňka</t>
  </si>
  <si>
    <t>Sládek David</t>
  </si>
  <si>
    <t>Sojková Natálie</t>
  </si>
  <si>
    <t>Symbio + Cannondale Race Team</t>
  </si>
  <si>
    <t>Faltus Matěj, 2005 Celkem</t>
  </si>
  <si>
    <t>Faltusová Lenka, 1999 Celkem</t>
  </si>
  <si>
    <t>Fejfar Miroslav, 1991 Celkem</t>
  </si>
  <si>
    <t>Feketová Noemi, 2002 Celkem</t>
  </si>
  <si>
    <t>Fichtner Milan, 1953 Celkem</t>
  </si>
  <si>
    <t>Fík Jan, 1978 Celkem</t>
  </si>
  <si>
    <t>Flašár Jan, 1986 Celkem</t>
  </si>
  <si>
    <t>Flíčková Alice, 1970 Celkem</t>
  </si>
  <si>
    <t>Forejt Rostislav, 1967 Celkem</t>
  </si>
  <si>
    <t>Franková Aneta, 1996 Celkem</t>
  </si>
  <si>
    <t>Fravková Aneta, 1996 Celkem</t>
  </si>
  <si>
    <t>Frisch Šimon, 2011 Celkem</t>
  </si>
  <si>
    <t>Brabec Petr</t>
  </si>
  <si>
    <t>Budil Jan</t>
  </si>
  <si>
    <t>Chlup Tomáš</t>
  </si>
  <si>
    <t>Relaxběhny</t>
  </si>
  <si>
    <t>Hýsková Šárka</t>
  </si>
  <si>
    <t>Bežerovice</t>
  </si>
  <si>
    <t>Kukrál Miroslav</t>
  </si>
  <si>
    <t>Pláničková Eva</t>
  </si>
  <si>
    <t>Chlupová Tereza</t>
  </si>
  <si>
    <t>hlavní závod ::</t>
  </si>
  <si>
    <t>běh starosty ::</t>
  </si>
  <si>
    <t>Alberndorf (AUT)</t>
  </si>
  <si>
    <t>FM Group Český Krumlov</t>
  </si>
  <si>
    <t>Janota Ondřej</t>
  </si>
  <si>
    <t>Decathlon</t>
  </si>
  <si>
    <t>Ludvík Jan</t>
  </si>
  <si>
    <t>BK Nezmar České Budějovice</t>
  </si>
  <si>
    <t>Břicháčková Lucie</t>
  </si>
  <si>
    <t>Břicháček Jiří</t>
  </si>
  <si>
    <t>Tesaříková Renata</t>
  </si>
  <si>
    <t>Teplá Lenka</t>
  </si>
  <si>
    <t>Kozáková Lenka</t>
  </si>
  <si>
    <t>Kozáková Kateřina</t>
  </si>
  <si>
    <t>Bíšek Jaroslav</t>
  </si>
  <si>
    <t>Fíková Kateřina</t>
  </si>
  <si>
    <t>JB Statika</t>
  </si>
  <si>
    <t>Kříž Jiří</t>
  </si>
  <si>
    <t>Jančí Kamila</t>
  </si>
  <si>
    <t>Dokulilová Ludmila</t>
  </si>
  <si>
    <t>Sokol Stachy</t>
  </si>
  <si>
    <t>Hrubý Martin</t>
  </si>
  <si>
    <t>Šmalinská Hana</t>
  </si>
  <si>
    <t>Kofroňová Karolína</t>
  </si>
  <si>
    <t>Kofroň Radek</t>
  </si>
  <si>
    <t>Čoka Jan</t>
  </si>
  <si>
    <t>Endl Alex</t>
  </si>
  <si>
    <t>Benešov nad Černou</t>
  </si>
  <si>
    <t>Staňková Nikol</t>
  </si>
  <si>
    <t>ZŠ Benešov nad Černou</t>
  </si>
  <si>
    <t>Chudá Sabina</t>
  </si>
  <si>
    <t>Ustohalová Viktorie</t>
  </si>
  <si>
    <t>Ludvíková Tereza</t>
  </si>
  <si>
    <t>Čermínová Bára</t>
  </si>
  <si>
    <t>Kroupová Nika</t>
  </si>
  <si>
    <t>Bořucký Petr</t>
  </si>
  <si>
    <t>Kaštánková Martina</t>
  </si>
  <si>
    <t>Tvaroh Vít</t>
  </si>
  <si>
    <t>Malák Jakub</t>
  </si>
  <si>
    <t>Tomečka Simon</t>
  </si>
  <si>
    <t>Tomečka Vojtěch</t>
  </si>
  <si>
    <t>Hlavatý Jan</t>
  </si>
  <si>
    <t>Nové Homole</t>
  </si>
  <si>
    <t>Ludvík Marek</t>
  </si>
  <si>
    <t>Kaštánková Adéla</t>
  </si>
  <si>
    <t>Brožů Eliška</t>
  </si>
  <si>
    <t>Šustáčková Veronika</t>
  </si>
  <si>
    <t>Hořice</t>
  </si>
  <si>
    <t>Staňková Karolína</t>
  </si>
  <si>
    <t>Čermáková Štěpánka</t>
  </si>
  <si>
    <t>Gubaniová Tereza</t>
  </si>
  <si>
    <t>Korešová Natálie</t>
  </si>
  <si>
    <t>Vrkočová Bára</t>
  </si>
  <si>
    <t>Koszelná Kamila</t>
  </si>
  <si>
    <t>Šedivá Adéla</t>
  </si>
  <si>
    <t>Gymnastika Kaplice</t>
  </si>
  <si>
    <t>Valterová Kristýna</t>
  </si>
  <si>
    <t>Havrdová Danielka</t>
  </si>
  <si>
    <t>Sedlák Patrik</t>
  </si>
  <si>
    <t>Zborov</t>
  </si>
  <si>
    <t>FL 40V</t>
  </si>
  <si>
    <t>Roudné</t>
  </si>
  <si>
    <t>Štindl Jáchym</t>
  </si>
  <si>
    <t>Michalisko David</t>
  </si>
  <si>
    <t>Korešová Viktorie</t>
  </si>
  <si>
    <t>Lattnerová Elisabet</t>
  </si>
  <si>
    <t>Udatná Natálie</t>
  </si>
  <si>
    <t>Šedivá Denisa</t>
  </si>
  <si>
    <t>Vyhnalová Natálie</t>
  </si>
  <si>
    <t>Čoka Tomáš</t>
  </si>
  <si>
    <t>Vosika Radek</t>
  </si>
  <si>
    <t>Leber Ondřej</t>
  </si>
  <si>
    <t>Udatný Matyáš</t>
  </si>
  <si>
    <t>Uvačík Michael</t>
  </si>
  <si>
    <t>Blažkov</t>
  </si>
  <si>
    <t>Šimek Milan</t>
  </si>
  <si>
    <t>Doubic Petr</t>
  </si>
  <si>
    <t>Šlajs Viktor</t>
  </si>
  <si>
    <t>Lácha Robin</t>
  </si>
  <si>
    <t>Dudák Adam</t>
  </si>
  <si>
    <t>Aubrechtová Adéla</t>
  </si>
  <si>
    <t>Korejtková Lucie</t>
  </si>
  <si>
    <t>Vosiková Marie</t>
  </si>
  <si>
    <t>Paulátová Šárka</t>
  </si>
  <si>
    <t>Šindlovy Dvory</t>
  </si>
  <si>
    <t>Doubicková Jana</t>
  </si>
  <si>
    <t>Láchová Veronika</t>
  </si>
  <si>
    <t>Smolíková Ema</t>
  </si>
  <si>
    <t>Zubčice</t>
  </si>
  <si>
    <t>Dudová Klára</t>
  </si>
  <si>
    <t>Kundrát Václav</t>
  </si>
  <si>
    <t>Hořice na Šumavě</t>
  </si>
  <si>
    <t>Paulát Martin</t>
  </si>
  <si>
    <t>LIppl Sebastian</t>
  </si>
  <si>
    <t>Chaloupka Přemysl Otakar</t>
  </si>
  <si>
    <t>Uhlík Lukáš</t>
  </si>
  <si>
    <t>Fuka Dominik</t>
  </si>
  <si>
    <t>Fíková Kateřina, 1980</t>
  </si>
  <si>
    <t>Fíková Kateřina, 1980 Celkem</t>
  </si>
  <si>
    <t>Fuka Dominik, 2013</t>
  </si>
  <si>
    <t>Fuka Dominik, 2013 Celkem</t>
  </si>
  <si>
    <t>NEJRYCHLEJŠÍ HISTORICKÉ ČASY</t>
  </si>
  <si>
    <t>Kahovcová Anna, 2006</t>
  </si>
  <si>
    <t>Kahovcová Anna, 2006 Celkem</t>
  </si>
  <si>
    <t>Kahovcová Barbora, 2009</t>
  </si>
  <si>
    <t>Kahovcová Barbora, 2009 Celkem</t>
  </si>
  <si>
    <t>Kaiserová Tereza, 2004</t>
  </si>
  <si>
    <t>Kaiserová Tereza, 2004 Celkem</t>
  </si>
  <si>
    <t>Kalina Bohumil, 1976</t>
  </si>
  <si>
    <t>Kalina Bohumil, 1976 Celkem</t>
  </si>
  <si>
    <t>Kaňka Jan, 2007</t>
  </si>
  <si>
    <t>Kaňka Jan, 2007 Celkem</t>
  </si>
  <si>
    <t>Kaňka Marek, 2002</t>
  </si>
  <si>
    <t>Kaňka Marek, 2002 Celkem</t>
  </si>
  <si>
    <t>Kaňková Zuzana, 2009</t>
  </si>
  <si>
    <t>Kaňková Zuzana, 2009 Celkem</t>
  </si>
  <si>
    <t>Karala Matěj, 2006</t>
  </si>
  <si>
    <t>Karala Matěj, 2006 Celkem</t>
  </si>
  <si>
    <t>Kášek Filip, 2006</t>
  </si>
  <si>
    <t>Kášek Filip, 2006 Celkem</t>
  </si>
  <si>
    <t>Kášková Adélka, 2004</t>
  </si>
  <si>
    <t>Kášková Adélka, 2004 Celkem</t>
  </si>
  <si>
    <t>Kaštánková Adéla, 2006</t>
  </si>
  <si>
    <t>Kaštánková Adéla, 2006 Celkem</t>
  </si>
  <si>
    <t>Kazda Radek, 1986</t>
  </si>
  <si>
    <t>Kazda Radek, 1986 Celkem</t>
  </si>
  <si>
    <t>Kažka Marek, 2002</t>
  </si>
  <si>
    <t>Kažka Marek, 2002 Celkem</t>
  </si>
  <si>
    <t>Klíma Jiří, 1957</t>
  </si>
  <si>
    <t>Klíma Jiří, 1957 Celkem</t>
  </si>
  <si>
    <t>Klimeš Jan, 2007</t>
  </si>
  <si>
    <t>Klimeš Jan, 2007 Celkem</t>
  </si>
  <si>
    <t>Klimeš Jindřich, 2010</t>
  </si>
  <si>
    <t>Klimeš Jindřich, 2010 Celkem</t>
  </si>
  <si>
    <t>Klimeš Petr, 1977</t>
  </si>
  <si>
    <t>Klimeš Petr, 1977 Celkem</t>
  </si>
  <si>
    <t>Klimeš Petr, 1980</t>
  </si>
  <si>
    <t>Klimeš Petr, 1980 Celkem</t>
  </si>
  <si>
    <t>Klimeš Vít, 2008</t>
  </si>
  <si>
    <t>Klimeš Vít, 2008 Celkem</t>
  </si>
  <si>
    <t>Klimešová Alena, 2001</t>
  </si>
  <si>
    <t>Klimešová Alena, 2001 Celkem</t>
  </si>
  <si>
    <t>Klimešová Šarlota, 2000</t>
  </si>
  <si>
    <t>Klimešová Šarlota, 2000 Celkem</t>
  </si>
  <si>
    <t>Klopfová Lenka, 2001</t>
  </si>
  <si>
    <t>Klopfová Lenka, 2001 Celkem</t>
  </si>
  <si>
    <t>Klosse Jiří, 1970</t>
  </si>
  <si>
    <t>Klosse Jiří, 1970 Celkem</t>
  </si>
  <si>
    <t>Klosse Patricie, 1997</t>
  </si>
  <si>
    <t>Klosse Patricie, 1997 Celkem</t>
  </si>
  <si>
    <t>Kocourek Vít, 1969</t>
  </si>
  <si>
    <t>Kocourek Vít, 1969 Celkem</t>
  </si>
  <si>
    <t>Kočvarová Monika, 1973</t>
  </si>
  <si>
    <t>Kočvarová Monika, 1973 Celkem</t>
  </si>
  <si>
    <t>Kofroň Radek, 2002</t>
  </si>
  <si>
    <t>Kofroň Radek, 2002 Celkem</t>
  </si>
  <si>
    <t>Kofroňová Karolína, 2000</t>
  </si>
  <si>
    <t>Kofroňová Karolína, 2000 Celkem</t>
  </si>
  <si>
    <t>Kohout Luděk, 1965</t>
  </si>
  <si>
    <t>Kohout Luděk, 1965 Celkem</t>
  </si>
  <si>
    <t>Kohout Luděk, 1970</t>
  </si>
  <si>
    <t>Kohout Luděk, 1970 Celkem</t>
  </si>
  <si>
    <t>Kolář Ivan, 1963</t>
  </si>
  <si>
    <t>Kolář Ivan, 1963 Celkem</t>
  </si>
  <si>
    <t>Kolář Jan, 2008</t>
  </si>
  <si>
    <t>Kolář Jan, 2008 Celkem</t>
  </si>
  <si>
    <t>Kolář Martin, 1980</t>
  </si>
  <si>
    <t>Kolář Martin, 1980 Celkem</t>
  </si>
  <si>
    <t>Kolářová Andrea, 2006</t>
  </si>
  <si>
    <t>Kolářová Andrea, 2006 Celkem</t>
  </si>
  <si>
    <t>Kolářová Anna, 2006</t>
  </si>
  <si>
    <t>Kolářová Anna, 2006 Celkem</t>
  </si>
  <si>
    <t>Kolářová Martina, 1972</t>
  </si>
  <si>
    <t>Kolářová Martina, 1972 Celkem</t>
  </si>
  <si>
    <t>Komárek Adam, 2006</t>
  </si>
  <si>
    <t>Komárek Adam, 2006 Celkem</t>
  </si>
  <si>
    <t>Komárková Alice, 2004</t>
  </si>
  <si>
    <t>Komárková Alice, 2004 Celkem</t>
  </si>
  <si>
    <t>Kopáček Pavel, 1984</t>
  </si>
  <si>
    <t>Kopáček Pavel, 1984 Celkem</t>
  </si>
  <si>
    <t>Kopačka Jan, 1985</t>
  </si>
  <si>
    <t>Kopačka Jan, 1985 Celkem</t>
  </si>
  <si>
    <t>Kopačková Kateřina, 2001</t>
  </si>
  <si>
    <t>Kopačková Kateřina, 2001 Celkem</t>
  </si>
  <si>
    <t>Kopačková Pavlína, 1971</t>
  </si>
  <si>
    <t>Kopačková Pavlína, 1971 Celkem</t>
  </si>
  <si>
    <t>Kopecký Zdeněk, 1937</t>
  </si>
  <si>
    <t>Kopecký Zdeněk, 1937 Celkem</t>
  </si>
  <si>
    <t>Kopřiva Josef, 1952</t>
  </si>
  <si>
    <t>Kopřiva Josef, 1952 Celkem</t>
  </si>
  <si>
    <t>Koranda David, 1983</t>
  </si>
  <si>
    <t>Koranda David, 1983 Celkem</t>
  </si>
  <si>
    <t>Korejtko Vladislav, 1996</t>
  </si>
  <si>
    <t>Korejtko Vladislav, 1996 Celkem</t>
  </si>
  <si>
    <t>Korejtková Lucie, 2013</t>
  </si>
  <si>
    <t>Korejtková Lucie, 2013 Celkem</t>
  </si>
  <si>
    <t>Koreš Tomáš, 1977</t>
  </si>
  <si>
    <t>Koreš Tomáš, 1977 Celkem</t>
  </si>
  <si>
    <t>Koreš Tomáš, 2002</t>
  </si>
  <si>
    <t>Koreš Tomáš, 2002 Celkem</t>
  </si>
  <si>
    <t>Korešová Natálie, 2006</t>
  </si>
  <si>
    <t>Korešová Natálie, 2006 Celkem</t>
  </si>
  <si>
    <t>Korešová Natálka, 2006</t>
  </si>
  <si>
    <t>Korešová Natálka, 2006 Celkem</t>
  </si>
  <si>
    <t>Korešová Viktorie, 2010</t>
  </si>
  <si>
    <t>Korešová Viktorie, 2010 Celkem</t>
  </si>
  <si>
    <t>Köszegi Petr, 1978</t>
  </si>
  <si>
    <t>Köszegi Petr, 1978 Celkem</t>
  </si>
  <si>
    <t>Koszelná Kamila, 2007</t>
  </si>
  <si>
    <t>Koszelná Kamila, 2007 Celkem</t>
  </si>
  <si>
    <t>Kozák David, 1975</t>
  </si>
  <si>
    <t>Kozák David, 1975 Celkem</t>
  </si>
  <si>
    <t>Kozák Pavel, 1973</t>
  </si>
  <si>
    <t>Kozák Pavel, 1973 Celkem</t>
  </si>
  <si>
    <t>Kozáková Kateřina, 2006</t>
  </si>
  <si>
    <t>Kozáková Kateřina, 2006 Celkem</t>
  </si>
  <si>
    <t>Kozáková Lenka, 2009</t>
  </si>
  <si>
    <t>Kozáková Lenka, 2009 Celkem</t>
  </si>
  <si>
    <t>Kozlík Ladislav, 1996</t>
  </si>
  <si>
    <t>Kozlík Ladislav, 1996 Celkem</t>
  </si>
  <si>
    <t>Králka Aleš, 2007</t>
  </si>
  <si>
    <t>Králka Aleš, 2007 Celkem</t>
  </si>
  <si>
    <t>Králková Alena, 2009</t>
  </si>
  <si>
    <t>Králková Alena, 2009 Celkem</t>
  </si>
  <si>
    <t>Kratochvíl David, 2001</t>
  </si>
  <si>
    <t>Kratochvíl David, 2001 Celkem</t>
  </si>
  <si>
    <t>Kratochvíl Tomáš, 2002</t>
  </si>
  <si>
    <t>Kratochvíl Tomáš, 2002 Celkem</t>
  </si>
  <si>
    <t>Krčka Bohuslav, 1959</t>
  </si>
  <si>
    <t>Krčka Bohuslav, 1959 Celkem</t>
  </si>
  <si>
    <t>Krechko Oleksandra, 1998</t>
  </si>
  <si>
    <t>Krechko Oleksandra, 1998 Celkem</t>
  </si>
  <si>
    <t>Krejčí Karel, 1972</t>
  </si>
  <si>
    <t>Krejčí Karel, 1972 Celkem</t>
  </si>
  <si>
    <t>Krejčová Petra, 1979</t>
  </si>
  <si>
    <t>Krejčová Petra, 1979 Celkem</t>
  </si>
  <si>
    <t>Krnínský Petr, 2000</t>
  </si>
  <si>
    <t>Krnínský Petr, 2000 Celkem</t>
  </si>
  <si>
    <t>Kroupa Evžen, 1967</t>
  </si>
  <si>
    <t>Kroupa Evžen, 1967 Celkem</t>
  </si>
  <si>
    <t>Kroupová Nika, 2004</t>
  </si>
  <si>
    <t>Kroupová Nika, 2004 Celkem</t>
  </si>
  <si>
    <t>Krov Martin, 1995</t>
  </si>
  <si>
    <t>Krov Martin, 1995 Celkem</t>
  </si>
  <si>
    <t>Křivánková Bohumila, 1966</t>
  </si>
  <si>
    <t>Křivánková Bohumila, 1966 Celkem</t>
  </si>
  <si>
    <t>Kříž Jan, 2008</t>
  </si>
  <si>
    <t>Kříž Jan, 2008 Celkem</t>
  </si>
  <si>
    <t>Kříž Jiří, 1968</t>
  </si>
  <si>
    <t>Kříž Jiří, 1968 Celkem</t>
  </si>
  <si>
    <t>Kubálková Jana, 2004</t>
  </si>
  <si>
    <t>Kubálková Jana, 2004 Celkem</t>
  </si>
  <si>
    <t>Kubíčková Kristýna, 2004</t>
  </si>
  <si>
    <t>Kubíčková Kristýna, 2004 Celkem</t>
  </si>
  <si>
    <t>Kubíčková Nela, 2006</t>
  </si>
  <si>
    <t>Kubíčková Nela, 2006 Celkem</t>
  </si>
  <si>
    <t>Kubský Jan, 2002</t>
  </si>
  <si>
    <t>Kubský Jan, 2002 Celkem</t>
  </si>
  <si>
    <t>Kučera Radek, 1969</t>
  </si>
  <si>
    <t>Kučera Radek, 1969 Celkem</t>
  </si>
  <si>
    <t>Kučerová Klára, 1999</t>
  </si>
  <si>
    <t>Kučerová Klára, 1999 Celkem</t>
  </si>
  <si>
    <t>Kudrlička Rostislav, 1964</t>
  </si>
  <si>
    <t>Kudrlička Rostislav, 1964 Celkem</t>
  </si>
  <si>
    <t>Kukla Ondřej, 1986</t>
  </si>
  <si>
    <t>Kukla Ondřej, 1986 Celkem</t>
  </si>
  <si>
    <t>Kukrál Miroslav, 1959</t>
  </si>
  <si>
    <t>Kukrál Miroslav, 1959 Celkem</t>
  </si>
  <si>
    <t>Kundrát Václav, 2013</t>
  </si>
  <si>
    <t>Kundrát Václav, 2013 Celkem</t>
  </si>
  <si>
    <t>Kundrátová Anežka, 2004</t>
  </si>
  <si>
    <t>Kundrátová Anežka, 2004 Celkem</t>
  </si>
  <si>
    <t>Kundrátová Michala, 2000</t>
  </si>
  <si>
    <t>Kundrátová Michala, 2000 Celkem</t>
  </si>
  <si>
    <t>Kupská Nikola, 1999</t>
  </si>
  <si>
    <t>Kupská Nikola, 1999 Celkem</t>
  </si>
  <si>
    <t>Kupský Jan, 2002</t>
  </si>
  <si>
    <t>Kupský Jan, 2002 Celkem</t>
  </si>
  <si>
    <t>Kysel Jiří, 1984</t>
  </si>
  <si>
    <t>Kysel Jiří, 1984 Celkem</t>
  </si>
  <si>
    <t>-, -</t>
  </si>
  <si>
    <t>-, - Celkem</t>
  </si>
  <si>
    <t>Adam Nikolas, 2008</t>
  </si>
  <si>
    <t>Adam Nikolas, 2008 Celkem</t>
  </si>
  <si>
    <t>Adámek Jiří, 1983</t>
  </si>
  <si>
    <t>Adámek Jiří, 1983 Celkem</t>
  </si>
  <si>
    <t>Adámková Dana, 1980</t>
  </si>
  <si>
    <t>Adámková Dana, 1980 Celkem</t>
  </si>
  <si>
    <t>Adámková Dominika, 1996</t>
  </si>
  <si>
    <t>Adámková Dominika, 1996 Celkem</t>
  </si>
  <si>
    <t>Adámková Nicola, 2005</t>
  </si>
  <si>
    <t>Adámková Nicola, 2005 Celkem</t>
  </si>
  <si>
    <t>Andršová Eliška, 1998</t>
  </si>
  <si>
    <t>Andršová Eliška, 1998 Celkem</t>
  </si>
  <si>
    <t>Antonnová Zdeňka, 1970</t>
  </si>
  <si>
    <t>Antonnová Zdeňka, 1970 Celkem</t>
  </si>
  <si>
    <t>Aubrechtová Adéla, 2011</t>
  </si>
  <si>
    <t>Aubrechtová Adéla, 2011 Celkem</t>
  </si>
  <si>
    <t>Aubrechtová Beáta, 2006</t>
  </si>
  <si>
    <t>Aubrechtová Beáta, 2006 Celkem</t>
  </si>
  <si>
    <t>Baldr , 2006</t>
  </si>
  <si>
    <t>Baldr , 2006 Celkem</t>
  </si>
  <si>
    <t>Ballák Antonín, 1994</t>
  </si>
  <si>
    <t>Ballák Antonín, 1994 Celkem</t>
  </si>
  <si>
    <t>Ballák Petr, 2005</t>
  </si>
  <si>
    <t>Ballák Petr, 2005 Celkem</t>
  </si>
  <si>
    <t>Balláková Barbora, 2003</t>
  </si>
  <si>
    <t>Balláková Barbora, 2003 Celkem</t>
  </si>
  <si>
    <t>Bárta Filip, 2000</t>
  </si>
  <si>
    <t>Bárta Filip, 2000 Celkem</t>
  </si>
  <si>
    <t>Barták Jiří, 2000</t>
  </si>
  <si>
    <t>Barták Jiří, 2000 Celkem</t>
  </si>
  <si>
    <t>Barták Ondřej, 2006</t>
  </si>
  <si>
    <t>Barták Ondřej, 2006 Celkem</t>
  </si>
  <si>
    <t>Bartušková Jana, 1977</t>
  </si>
  <si>
    <t>Bartušková Jana, 1977 Celkem</t>
  </si>
  <si>
    <t>Bauer Tomáš, 1982</t>
  </si>
  <si>
    <t>Bauer Tomáš, 1982 Celkem</t>
  </si>
  <si>
    <t>Baxová Zuzana, 2001</t>
  </si>
  <si>
    <t>Baxová Zuzana, 2001 Celkem</t>
  </si>
  <si>
    <t>Bazal Lukáš, 1994</t>
  </si>
  <si>
    <t>Bazal Lukáš, 1994 Celkem</t>
  </si>
  <si>
    <t>Bazalová Eva, 1963</t>
  </si>
  <si>
    <t>Bazalová Eva, 1963 Celkem</t>
  </si>
  <si>
    <t>Bazsová Eliška, 2007</t>
  </si>
  <si>
    <t>Bazsová Eliška, 2007 Celkem</t>
  </si>
  <si>
    <t>Bečvařík Michal, 1990</t>
  </si>
  <si>
    <t>Bečvařík Michal, 1990 Celkem</t>
  </si>
  <si>
    <t>Bělecká Žaneta, 2004</t>
  </si>
  <si>
    <t>Bělecká Žaneta, 2004 Celkem</t>
  </si>
  <si>
    <t>Beluská Eliška, 2002</t>
  </si>
  <si>
    <t>Beluská Eliška, 2002 Celkem</t>
  </si>
  <si>
    <t>Beluská Tereza, 2003</t>
  </si>
  <si>
    <t>Beluská Tereza, 2003 Celkem</t>
  </si>
  <si>
    <t>Benda Vladislav, 1978</t>
  </si>
  <si>
    <t>Benda Vladislav, 1978 Celkem</t>
  </si>
  <si>
    <t>Benedová Zdeňka, 1968</t>
  </si>
  <si>
    <t>Benedová Zdeňka, 1968 Celkem</t>
  </si>
  <si>
    <t>Beňo Pavel, 2005</t>
  </si>
  <si>
    <t>Beňo Pavel, 2005 Celkem</t>
  </si>
  <si>
    <t>Beňová Kristýna, 2001</t>
  </si>
  <si>
    <t>Beňová Kristýna, 2001 Celkem</t>
  </si>
  <si>
    <t>Bernkopf Miroslav, 2006</t>
  </si>
  <si>
    <t>Bernkopf Miroslav, 2006 Celkem</t>
  </si>
  <si>
    <t>Bernkopf Slavomír, 2003</t>
  </si>
  <si>
    <t>Bernkopf Slavomír, 2003 Celkem</t>
  </si>
  <si>
    <t>Beshir Ervin, 1967</t>
  </si>
  <si>
    <t>Beshir Ervin, 1967 Celkem</t>
  </si>
  <si>
    <t>Bíšek Jaroslav, 1990</t>
  </si>
  <si>
    <t>Bíšek Jaroslav, 1990 Celkem</t>
  </si>
  <si>
    <t>Bittner Michal, 2006</t>
  </si>
  <si>
    <t>Bittner Michal, 2006 Celkem</t>
  </si>
  <si>
    <t>Bláha Jan, 1971</t>
  </si>
  <si>
    <t>Bláha Jan, 1971 Celkem</t>
  </si>
  <si>
    <t>Bláha Samuel, 2006</t>
  </si>
  <si>
    <t>Bláha Samuel, 2006 Celkem</t>
  </si>
  <si>
    <t>Bláhová  Petra, 1979</t>
  </si>
  <si>
    <t>Bláhová  Petra, 1979 Celkem</t>
  </si>
  <si>
    <t>Blažek Bohuslav, 1953</t>
  </si>
  <si>
    <t>Blažek Bohuslav, 1953 Celkem</t>
  </si>
  <si>
    <t>Bočková Vanes, 2003</t>
  </si>
  <si>
    <t>Bočková Vanes, 2003 Celkem</t>
  </si>
  <si>
    <t>Boháč Karel, 1947</t>
  </si>
  <si>
    <t>Boháč Karel, 1947 Celkem</t>
  </si>
  <si>
    <t>Bolláková Barbora, 2003</t>
  </si>
  <si>
    <t>Bolláková Barbora, 2003 Celkem</t>
  </si>
  <si>
    <t>Borovec Zdeněk, 1964</t>
  </si>
  <si>
    <t>Borovec Zdeněk, 1964 Celkem</t>
  </si>
  <si>
    <t>Borucký Petr, 2003</t>
  </si>
  <si>
    <t>Borucký Petr, 2003 Celkem</t>
  </si>
  <si>
    <t>Bořucká Adéla, 2001</t>
  </si>
  <si>
    <t>Bořucká Adéla, 2001 Celkem</t>
  </si>
  <si>
    <t>Bořucký Petr, 2003</t>
  </si>
  <si>
    <t>Bořucký Petr, 2003 Celkem</t>
  </si>
  <si>
    <t>Brabec Petr, 1980</t>
  </si>
  <si>
    <t>Brabec Petr, 1980 Celkem</t>
  </si>
  <si>
    <t>Brossaud Jack, 1970</t>
  </si>
  <si>
    <t>Brossaud Jack, 1970 Celkem</t>
  </si>
  <si>
    <t>Brothánek Antonín, 1972</t>
  </si>
  <si>
    <t>Brothánek Antonín, 1972 Celkem</t>
  </si>
  <si>
    <t>Brožů Eliška, 2007</t>
  </si>
  <si>
    <t>Brožů Eliška, 2007 Celkem</t>
  </si>
  <si>
    <t>Brulík Pavel, 1977</t>
  </si>
  <si>
    <t>Brulík Pavel, 1977 Celkem</t>
  </si>
  <si>
    <t>Břicháček Jiří, 1974</t>
  </si>
  <si>
    <t>Břicháček Jiří, 1974 Celkem</t>
  </si>
  <si>
    <t>Břicháčková Lucie, 1975</t>
  </si>
  <si>
    <t>Břicháčková Lucie, 1975 Celkem</t>
  </si>
  <si>
    <t>Bubal Milan, 1976</t>
  </si>
  <si>
    <t>Bubal Milan, 1976 Celkem</t>
  </si>
  <si>
    <t>Budil Jakub, 2002</t>
  </si>
  <si>
    <t>Budil Jakub, 2002 Celkem</t>
  </si>
  <si>
    <t>Budil Jan, 1983</t>
  </si>
  <si>
    <t>Budil Jan, 1983 Celkem</t>
  </si>
  <si>
    <t>Budil Roman, 1969</t>
  </si>
  <si>
    <t>Budil Roman, 1969 Celkem</t>
  </si>
  <si>
    <t>Budil Roman, 1997</t>
  </si>
  <si>
    <t>Budil Roman, 1997 Celkem</t>
  </si>
  <si>
    <t>Bumba Libor, 1968</t>
  </si>
  <si>
    <t>Bumba Libor, 1968 Celkem</t>
  </si>
  <si>
    <t>Bumbová Martina, 1969</t>
  </si>
  <si>
    <t>Bumbová Martina, 1969 Celkem</t>
  </si>
  <si>
    <t>Cába Jakub, 2003</t>
  </si>
  <si>
    <t>Cába Jakub, 2003 Celkem</t>
  </si>
  <si>
    <t>Cába Vilém, 2007</t>
  </si>
  <si>
    <t>Cába Vilém, 2007 Celkem</t>
  </si>
  <si>
    <t>Cábová Markéta, 1979</t>
  </si>
  <si>
    <t>Cábová Markéta, 1979 Celkem</t>
  </si>
  <si>
    <t>Cais Filip, 2004</t>
  </si>
  <si>
    <t>Cais Filip, 2004 Celkem</t>
  </si>
  <si>
    <t>Cais František, 1997</t>
  </si>
  <si>
    <t>Cais František, 1997 Celkem</t>
  </si>
  <si>
    <t>Caisová Simona, 2002</t>
  </si>
  <si>
    <t>Caisová Simona, 2002 Celkem</t>
  </si>
  <si>
    <t>Candra Tomáš, 2004</t>
  </si>
  <si>
    <t>Candra Tomáš, 2004 Celkem</t>
  </si>
  <si>
    <t>Candrová Jana, 1975</t>
  </si>
  <si>
    <t>Candrová Jana, 1975 Celkem</t>
  </si>
  <si>
    <t>Candrová Michaela, 2007</t>
  </si>
  <si>
    <t>Candrová Michaela, 2007 Celkem</t>
  </si>
  <si>
    <t>Cipín Petr, 1995</t>
  </si>
  <si>
    <t>Cipín Petr, 1995 Celkem</t>
  </si>
  <si>
    <t>Círal František, 1971</t>
  </si>
  <si>
    <t>Círal František, 1971 Celkem</t>
  </si>
  <si>
    <t>Círal František, 1998</t>
  </si>
  <si>
    <t>Círal František, 1998 Celkem</t>
  </si>
  <si>
    <t>Círalová Anna, 2000</t>
  </si>
  <si>
    <t>Círalová Anna, 2000 Celkem</t>
  </si>
  <si>
    <t>Coufal Patrik, 1975</t>
  </si>
  <si>
    <t>Coufal Patrik, 1975 Celkem</t>
  </si>
  <si>
    <t>Csirik Jiří, 1992</t>
  </si>
  <si>
    <t>Csirik Jiří, 1992 Celkem</t>
  </si>
  <si>
    <t>Cvachová Karolína, 2004</t>
  </si>
  <si>
    <t>Cvachová Karolína, 2004 Celkem</t>
  </si>
  <si>
    <t>Čábelka Zbyněk, 1977</t>
  </si>
  <si>
    <t>Čábelka Zbyněk, 1977 Celkem</t>
  </si>
  <si>
    <t>Čaloud Milan, 1969</t>
  </si>
  <si>
    <t>Čaloud Milan, 1969 Celkem</t>
  </si>
  <si>
    <t>Čapek František, 1977</t>
  </si>
  <si>
    <t>Čapek František, 1977 Celkem</t>
  </si>
  <si>
    <t>Čapek Jaroslav, 2002</t>
  </si>
  <si>
    <t>Čapek Jaroslav, 2002 Celkem</t>
  </si>
  <si>
    <t>Čech Petr, 1998</t>
  </si>
  <si>
    <t>Čech Petr, 1998 Celkem</t>
  </si>
  <si>
    <t>Čermák Honza, 1987</t>
  </si>
  <si>
    <t>Čermák Honza, 1987 Celkem</t>
  </si>
  <si>
    <t>Čermák Jan, 1987</t>
  </si>
  <si>
    <t>Čermák Jan, 1987 Celkem</t>
  </si>
  <si>
    <t>Čermáková Štěpánka, 2005</t>
  </si>
  <si>
    <t>Čermáková Štěpánka, 2005 Celkem</t>
  </si>
  <si>
    <t>Čermín Radek, 1972</t>
  </si>
  <si>
    <t>Čermín Radek, 1972 Celkem</t>
  </si>
  <si>
    <t>Čermínová Bára, 2004</t>
  </si>
  <si>
    <t>Čermínová Bára, 2004 Celkem</t>
  </si>
  <si>
    <t>Černý Martin, 1975</t>
  </si>
  <si>
    <t>Černý Martin, 1975 Celkem</t>
  </si>
  <si>
    <t>Černý Michal, 1978</t>
  </si>
  <si>
    <t>Černý Michal, 1978 Celkem</t>
  </si>
  <si>
    <t>Čoka Jan, 2007</t>
  </si>
  <si>
    <t>Čoka Jan, 2007 Celkem</t>
  </si>
  <si>
    <t>Čoka Tomáš, 2008</t>
  </si>
  <si>
    <t>Čoka Tomáš, 2008 Celkem</t>
  </si>
  <si>
    <t>Čutka Václav, 1991</t>
  </si>
  <si>
    <t>Čutka Václav, 1991 Celkem</t>
  </si>
  <si>
    <t>Čutka Vojtěch, 2000</t>
  </si>
  <si>
    <t>Čutka Vojtěch, 2000 Celkem</t>
  </si>
  <si>
    <t>Danko Štěpánek, 2006</t>
  </si>
  <si>
    <t>Danko Štěpánek, 2006 Celkem</t>
  </si>
  <si>
    <t>Debnár Martin, 1992</t>
  </si>
  <si>
    <t>Debnár Martin, 1992 Celkem</t>
  </si>
  <si>
    <t>Detour Vojta, 2000</t>
  </si>
  <si>
    <t>Detour Vojta, 2000 Celkem</t>
  </si>
  <si>
    <t>Diviš Jiří, 1975</t>
  </si>
  <si>
    <t>Diviš Jiří, 1975 Celkem</t>
  </si>
  <si>
    <t>Divišová Klára, 2005</t>
  </si>
  <si>
    <t>Divišová Klára, 2005 Celkem</t>
  </si>
  <si>
    <t>Divišová Kristýna, 2007</t>
  </si>
  <si>
    <t>Divišová Kristýna, 2007 Celkem</t>
  </si>
  <si>
    <t>Dobáková Eva, 1986</t>
  </si>
  <si>
    <t>Dobáková Eva, 1986 Celkem</t>
  </si>
  <si>
    <t>Dobiášová Marcela, 1997</t>
  </si>
  <si>
    <t>Dobiášová Marcela, 1997 Celkem</t>
  </si>
  <si>
    <t>Dočekal Benjamín, 2005</t>
  </si>
  <si>
    <t>Dočekal Benjamín, 2005 Celkem</t>
  </si>
  <si>
    <t>Dokulilová Ludmila, 1962</t>
  </si>
  <si>
    <t>Dokulilová Ludmila, 1962 Celkem</t>
  </si>
  <si>
    <t>Doležálek Zdeněk, 1955</t>
  </si>
  <si>
    <t>Doležálek Zdeněk, 1955 Celkem</t>
  </si>
  <si>
    <t>Donát Jakub, 2007</t>
  </si>
  <si>
    <t>Donát Jakub, 2007 Celkem</t>
  </si>
  <si>
    <t>Donát Lukáš, 2009</t>
  </si>
  <si>
    <t>Donát Lukáš, 2009 Celkem</t>
  </si>
  <si>
    <t>Doubic Petr, 2008</t>
  </si>
  <si>
    <t>Doubic Petr, 2008 Celkem</t>
  </si>
  <si>
    <t>Doubicková Jana, 2011</t>
  </si>
  <si>
    <t>Doubicková Jana, 2011 Celkem</t>
  </si>
  <si>
    <t>Doucha Václav, 1948</t>
  </si>
  <si>
    <t>Doucha Václav, 1948 Celkem</t>
  </si>
  <si>
    <t>Doušek David, 2000</t>
  </si>
  <si>
    <t>Doušek David, 2000 Celkem</t>
  </si>
  <si>
    <t>Drábek Filip, 2001</t>
  </si>
  <si>
    <t>Drábek Filip, 2001 Celkem</t>
  </si>
  <si>
    <t>Drázda Petr, 1964</t>
  </si>
  <si>
    <t>Drázda Petr, 1964 Celkem</t>
  </si>
  <si>
    <t>Duda Jan, 1979</t>
  </si>
  <si>
    <t>Duda Jan, 1979 Celkem</t>
  </si>
  <si>
    <t>Dudák Adam, 2010</t>
  </si>
  <si>
    <t>Dudák Adam, 2010 Celkem</t>
  </si>
  <si>
    <t>Dudová Klára, 2012</t>
  </si>
  <si>
    <t>Dudová Klára, 2012 Celkem</t>
  </si>
  <si>
    <t>Dvořák Jan, 1979</t>
  </si>
  <si>
    <t>Dvořák Jan, 1979 Celkem</t>
  </si>
  <si>
    <t>Dvořák Pavel, 1977</t>
  </si>
  <si>
    <t>Dvořák Pavel, 1977 Celkem</t>
  </si>
  <si>
    <t>Dvořák Petr, 1950</t>
  </si>
  <si>
    <t>Dvořák Petr, 1950 Celkem</t>
  </si>
  <si>
    <t>Ehrlich Pavel, 1969</t>
  </si>
  <si>
    <t>Ehrlich Pavel, 1969 Celkem</t>
  </si>
  <si>
    <t>Endl Alex, 2002</t>
  </si>
  <si>
    <t>Endl Alex, 2002 Celkem</t>
  </si>
  <si>
    <t>Erhart Jan, 2008</t>
  </si>
  <si>
    <t>Erhart Jan, 2008 Celkem</t>
  </si>
  <si>
    <t>Erhartová Lucie, 2005</t>
  </si>
  <si>
    <t>Erhartová Lucie, 2005 Celkem</t>
  </si>
  <si>
    <t>Gaborová Olga, 1998</t>
  </si>
  <si>
    <t>Gaborová Olga, 1998 Celkem</t>
  </si>
  <si>
    <t>Gazda Jiří, 1991</t>
  </si>
  <si>
    <t>Gazda Jiří, 1991 Celkem</t>
  </si>
  <si>
    <t>Gazda Martin, 1968</t>
  </si>
  <si>
    <t>Gazda Martin, 1968 Celkem</t>
  </si>
  <si>
    <t>Gazda Maxmilián, 2002</t>
  </si>
  <si>
    <t>Gazda Maxmilián, 2002 Celkem</t>
  </si>
  <si>
    <t>Gažík Ondra, 2002</t>
  </si>
  <si>
    <t>Gažík Ondra, 2002 Celkem</t>
  </si>
  <si>
    <t>Gažíková Natálie, 1999</t>
  </si>
  <si>
    <t>Gažíková Natálie, 1999 Celkem</t>
  </si>
  <si>
    <t>Gloza Kryštof, 2009</t>
  </si>
  <si>
    <t>Gloza Kryštof, 2009 Celkem</t>
  </si>
  <si>
    <t>Gloza Ondřej, 2002</t>
  </si>
  <si>
    <t>Gloza Ondřej, 2002 Celkem</t>
  </si>
  <si>
    <t>Gregar Daniel, 2008</t>
  </si>
  <si>
    <t>Gregar Daniel, 2008 Celkem</t>
  </si>
  <si>
    <t>Gribbin Daniel, 2003</t>
  </si>
  <si>
    <t>Gribbin Daniel, 2003 Celkem</t>
  </si>
  <si>
    <t>Gubaniová Tereza, 2005</t>
  </si>
  <si>
    <t>Gubaniová Tereza, 2005 Celkem</t>
  </si>
  <si>
    <t>Habara Jan, 1972</t>
  </si>
  <si>
    <t>Habara Jan, 1972 Celkem</t>
  </si>
  <si>
    <t>Habara Jaromír, 1974</t>
  </si>
  <si>
    <t>Habara Jaromír, 1974 Celkem</t>
  </si>
  <si>
    <t>Hájek Daniel, 1988</t>
  </si>
  <si>
    <t>Hájek Daniel, 1988 Celkem</t>
  </si>
  <si>
    <t>Hájek Matouš, 2000</t>
  </si>
  <si>
    <t>Hájek Matouš, 2000 Celkem</t>
  </si>
  <si>
    <t>Hájíček František, 1951</t>
  </si>
  <si>
    <t>Hájíček František, 1951 Celkem</t>
  </si>
  <si>
    <t>Haluzická Kristýna, 1997</t>
  </si>
  <si>
    <t>Haluzická Kristýna, 1997 Celkem</t>
  </si>
  <si>
    <t>Haňur Roman, 1968</t>
  </si>
  <si>
    <t>Haňur Roman, 1968 Celkem</t>
  </si>
  <si>
    <t>Haňur Roman, 1969</t>
  </si>
  <si>
    <t>Haňur Roman, 1969 Celkem</t>
  </si>
  <si>
    <t>Háša Michal, 1981</t>
  </si>
  <si>
    <t>Háša Michal, 1981 Celkem</t>
  </si>
  <si>
    <t>Havlíček Tomáš, 2000</t>
  </si>
  <si>
    <t>Havlíček Tomáš, 2000 Celkem</t>
  </si>
  <si>
    <t>Havrdová Danielka, 2007</t>
  </si>
  <si>
    <t>Havrdová Danielka, 2007 Celkem</t>
  </si>
  <si>
    <t>Hebík Štěpán, 1989</t>
  </si>
  <si>
    <t>Hebík Štěpán, 1989 Celkem</t>
  </si>
  <si>
    <t>Hekerlová Lenka, 2002</t>
  </si>
  <si>
    <t>Hekerlová Lenka, 2002 Celkem</t>
  </si>
  <si>
    <t>Helm František, 1987</t>
  </si>
  <si>
    <t>Helm František, 1987 Celkem</t>
  </si>
  <si>
    <t>Heral Vít, 1952</t>
  </si>
  <si>
    <t>Heral Vít, 1952 Celkem</t>
  </si>
  <si>
    <t>Hlavatý Jan, 2003</t>
  </si>
  <si>
    <t>Hlavatý Jan, 2003 Celkem</t>
  </si>
  <si>
    <t>Horák Aleš, 1976</t>
  </si>
  <si>
    <t>Horák Aleš, 1976 Celkem</t>
  </si>
  <si>
    <t>Hron Jan, 1981</t>
  </si>
  <si>
    <t>Hron Jan, 1981 Celkem</t>
  </si>
  <si>
    <t>Hronová Božena, 1954</t>
  </si>
  <si>
    <t>Hronová Božena, 1954 Celkem</t>
  </si>
  <si>
    <t>Hrubý Martin, 1973</t>
  </si>
  <si>
    <t>Hrubý Martin, 1973 Celkem</t>
  </si>
  <si>
    <t>Hruška Luděk, 1973</t>
  </si>
  <si>
    <t>Hruška Luděk, 1973 Celkem</t>
  </si>
  <si>
    <t>Huspeka Miroslav, 1959</t>
  </si>
  <si>
    <t>Huspeka Miroslav, 1959 Celkem</t>
  </si>
  <si>
    <t>Hýsková Šárka, 1964</t>
  </si>
  <si>
    <t>Hýsková Šárka, 1964 Celkem</t>
  </si>
  <si>
    <t>Chaloupka Jiří, 1958</t>
  </si>
  <si>
    <t>Chaloupka Jiří, 1958 Celkem</t>
  </si>
  <si>
    <t>Chaloupka Přemysl Otakar, 2011</t>
  </si>
  <si>
    <t>Chaloupka Přemysl Otakar, 2011 Celkem</t>
  </si>
  <si>
    <t>Charvátová Justýna, 2012</t>
  </si>
  <si>
    <t>Charvátová Justýna, 2012 Celkem</t>
  </si>
  <si>
    <t>Charvátová Milli, 1979</t>
  </si>
  <si>
    <t>Charvátová Milli, 1979 Celkem</t>
  </si>
  <si>
    <t>Chladová Adélka, 2009</t>
  </si>
  <si>
    <t>Chladová Adélka, 2009 Celkem</t>
  </si>
  <si>
    <t>Chladová Dominika, 2006</t>
  </si>
  <si>
    <t>Chladová Dominika, 2006 Celkem</t>
  </si>
  <si>
    <t>Chodura Vladimír, 1970</t>
  </si>
  <si>
    <t>Chodura Vladimír, 1970 Celkem</t>
  </si>
  <si>
    <t>Chudá Sabina, 2003</t>
  </si>
  <si>
    <t>Chudá Sabina, 2003 Celkem</t>
  </si>
  <si>
    <t>Chýna Radek, 1992</t>
  </si>
  <si>
    <t>Chýna Radek, 1992 Celkem</t>
  </si>
  <si>
    <t>Jadlovská Adéla, 2011</t>
  </si>
  <si>
    <t>Jadlovská Adéla, 2011 Celkem</t>
  </si>
  <si>
    <t>Jágerová Aneta, 2009</t>
  </si>
  <si>
    <t>Jágerová Aneta, 2009 Celkem</t>
  </si>
  <si>
    <t>Jančář Stanislav, 1967</t>
  </si>
  <si>
    <t>Jančář Stanislav, 1967 Celkem</t>
  </si>
  <si>
    <t>Jančí Kamila, 1983</t>
  </si>
  <si>
    <t>Jančí Kamila, 1983 Celkem</t>
  </si>
  <si>
    <t>Janič Jakub, 2000</t>
  </si>
  <si>
    <t>Janič Jakub, 2000 Celkem</t>
  </si>
  <si>
    <t>Janko Roman, 1954</t>
  </si>
  <si>
    <t>Janko Roman, 1954 Celkem</t>
  </si>
  <si>
    <t>Janota Ondřej, 1991</t>
  </si>
  <si>
    <t>Janota Ondřej, 1991 Celkem</t>
  </si>
  <si>
    <t>Janoušek Hynek, 1977</t>
  </si>
  <si>
    <t>Janoušek Hynek, 1977 Celkem</t>
  </si>
  <si>
    <t>Janovská Nicola, 2003</t>
  </si>
  <si>
    <t>Janovská Nicola, 2003 Celkem</t>
  </si>
  <si>
    <t>Janovská Tereza, 2005</t>
  </si>
  <si>
    <t>Janovská Tereza, 2005 Celkem</t>
  </si>
  <si>
    <t>Jansa Jiří, 1966</t>
  </si>
  <si>
    <t>Jansa Jiří, 1966 Celkem</t>
  </si>
  <si>
    <t>Jašarov Zdeněk, 1957</t>
  </si>
  <si>
    <t>Jašarov Zdeněk, 1957 Celkem</t>
  </si>
  <si>
    <t>Jašarová Ema, 1959</t>
  </si>
  <si>
    <t>Jašarová Ema, 1959 Celkem</t>
  </si>
  <si>
    <t>Juda Josef, 1965</t>
  </si>
  <si>
    <t>Juda Josef, 1965 Celkem</t>
  </si>
  <si>
    <t>Juráň Karel, 1974</t>
  </si>
  <si>
    <t>Juráň Karel, 1974 Celkem</t>
  </si>
  <si>
    <t>Lácha Jaromír, 2001</t>
  </si>
  <si>
    <t>Lácha Jaromír, 2001 Celkem</t>
  </si>
  <si>
    <t>Lácha Martin, 2006</t>
  </si>
  <si>
    <t>Lácha Martin, 2006 Celkem</t>
  </si>
  <si>
    <t>Lácha Miroslav, 1967</t>
  </si>
  <si>
    <t>Lácha Miroslav, 1967 Celkem</t>
  </si>
  <si>
    <t>Lácha Pavel, 1969</t>
  </si>
  <si>
    <t>Lácha Pavel, 1969 Celkem</t>
  </si>
  <si>
    <t>Lácha Radek, 1971</t>
  </si>
  <si>
    <t>Lácha Radek, 1971 Celkem</t>
  </si>
  <si>
    <t>Lácha Radek, 2003</t>
  </si>
  <si>
    <t>Lácha Radek, 2003 Celkem</t>
  </si>
  <si>
    <t>Lácha Robin, 2009</t>
  </si>
  <si>
    <t>Lácha Robin, 2009 Celkem</t>
  </si>
  <si>
    <t>Láchová Gabriela, 1971</t>
  </si>
  <si>
    <t>Láchová Gabriela, 1971 Celkem</t>
  </si>
  <si>
    <t>Láchová Veronika, 2011</t>
  </si>
  <si>
    <t>Láchová Veronika, 2011 Celkem</t>
  </si>
  <si>
    <t>Lattnerová Elisabet, 2010</t>
  </si>
  <si>
    <t>Lattnerová Elisabet, 2010 Celkem</t>
  </si>
  <si>
    <t>Lavička Jan, 1991</t>
  </si>
  <si>
    <t>Lavička Jan, 1991 Celkem</t>
  </si>
  <si>
    <t>Lavičková Květuše, 1953</t>
  </si>
  <si>
    <t>Lavičková Květuše, 1953 Celkem</t>
  </si>
  <si>
    <t>Lebeda David, 2007</t>
  </si>
  <si>
    <t>Lebeda David, 2007 Celkem</t>
  </si>
  <si>
    <t>Lebeda Ondřej, 2007</t>
  </si>
  <si>
    <t>Lebeda Ondřej, 2007 Celkem</t>
  </si>
  <si>
    <t>Lebedová Olga, 1981</t>
  </si>
  <si>
    <t>Lebedová Olga, 1981 Celkem</t>
  </si>
  <si>
    <t>Leber Ondřej, 2009</t>
  </si>
  <si>
    <t>Leber Ondřej, 2009 Celkem</t>
  </si>
  <si>
    <t>Lhotský Matěj, 2003</t>
  </si>
  <si>
    <t>Lhotský Matěj, 2003 Celkem</t>
  </si>
  <si>
    <t>Lhotský Miloslav, 1997</t>
  </si>
  <si>
    <t>Lhotský Miloslav, 1997 Celkem</t>
  </si>
  <si>
    <t>Lippl Jan, 1983</t>
  </si>
  <si>
    <t>Lippl Jan, 1983 Celkem</t>
  </si>
  <si>
    <t>LIppl Sebastian, 2012</t>
  </si>
  <si>
    <t>LIppl Sebastian, 2012 Celkem</t>
  </si>
  <si>
    <t>Liška Miloš, 1971</t>
  </si>
  <si>
    <t>Liška Miloš, 1971 Celkem</t>
  </si>
  <si>
    <t>Ločárek Milan, 1982</t>
  </si>
  <si>
    <t>Ločárek Milan, 1982 Celkem</t>
  </si>
  <si>
    <t>Ločárek Mirek, 2002</t>
  </si>
  <si>
    <t>Ločárek Mirek, 2002 Celkem</t>
  </si>
  <si>
    <t>Ločárková Lenka, 1978</t>
  </si>
  <si>
    <t>Ločárková Lenka, 1978 Celkem</t>
  </si>
  <si>
    <t>Ločárková Lucie, 2010</t>
  </si>
  <si>
    <t>Ločárková Lucie, 2010 Celkem</t>
  </si>
  <si>
    <t>Ločárková Sabina, 2006</t>
  </si>
  <si>
    <t>Ločárková Sabina, 2006 Celkem</t>
  </si>
  <si>
    <t>Loskotová Gabriela, 1975</t>
  </si>
  <si>
    <t>Loskotová Gabriela, 1975 Celkem</t>
  </si>
  <si>
    <t>Lovasová Nikola, 2002</t>
  </si>
  <si>
    <t>Lovasová Nikola, 2002 Celkem</t>
  </si>
  <si>
    <t>Ludvík Jan, 1975</t>
  </si>
  <si>
    <t>Ludvík Jan, 1975 Celkem</t>
  </si>
  <si>
    <t>Ludvík Marek, 2004</t>
  </si>
  <si>
    <t>Ludvík Marek, 2004 Celkem</t>
  </si>
  <si>
    <t>Ludvíková Tereza, 2003</t>
  </si>
  <si>
    <t>Ludvíková Tereza, 2003 Celkem</t>
  </si>
  <si>
    <t>Lukš Jan, 1998</t>
  </si>
  <si>
    <t>Lukš Jan, 1998 Celkem</t>
  </si>
  <si>
    <t>Lukš Petr, 2002</t>
  </si>
  <si>
    <t>Lukš Petr, 2002 Celkem</t>
  </si>
  <si>
    <t>Lukš Václav, 1973</t>
  </si>
  <si>
    <t>Lukš Václav, 1973 Celkem</t>
  </si>
  <si>
    <t>Lukšová Kristýna, 1996</t>
  </si>
  <si>
    <t>Lukšová Kristýna, 1996 Celkem</t>
  </si>
  <si>
    <t>Lukšová Natálka, 2003</t>
  </si>
  <si>
    <t>Lukšová Natálka, 2003 Celkem</t>
  </si>
  <si>
    <t>Macek Petr, 1979</t>
  </si>
  <si>
    <t>Macek Petr, 1979 Celkem</t>
  </si>
  <si>
    <t>Mach Karel, 2001</t>
  </si>
  <si>
    <t>Mach Karel, 2001 Celkem</t>
  </si>
  <si>
    <t>Majstr Jiří, 1979</t>
  </si>
  <si>
    <t>Majstr Jiří, 1979 Celkem</t>
  </si>
  <si>
    <t>Malák Jakub, 2004</t>
  </si>
  <si>
    <t>Malák Jakub, 2004 Celkem</t>
  </si>
  <si>
    <t>Malát Jan, 1966</t>
  </si>
  <si>
    <t>Malát Jan, 1966 Celkem</t>
  </si>
  <si>
    <t>Malátová Gabriela, 1977</t>
  </si>
  <si>
    <t>Malátová Gabriela, 1977 Celkem</t>
  </si>
  <si>
    <t>Malická Hana, 1999</t>
  </si>
  <si>
    <t>Malická Hana, 1999 Celkem</t>
  </si>
  <si>
    <t>Malická Kateřina, 1995</t>
  </si>
  <si>
    <t>Malická Kateřina, 1995 Celkem</t>
  </si>
  <si>
    <t>Malický Jakub, 2002</t>
  </si>
  <si>
    <t>Malický Jakub, 2002 Celkem</t>
  </si>
  <si>
    <t>Malický Marek, 1998</t>
  </si>
  <si>
    <t>Malický Marek, 1998 Celkem</t>
  </si>
  <si>
    <t>Malík Vít, 1969</t>
  </si>
  <si>
    <t>Malík Vít, 1969 Celkem</t>
  </si>
  <si>
    <t>Marková Aneta, 2004</t>
  </si>
  <si>
    <t>Marková Aneta, 2004 Celkem</t>
  </si>
  <si>
    <t>Maršík Miloš, 1966</t>
  </si>
  <si>
    <t>Maršík Miloš, 1966 Celkem</t>
  </si>
  <si>
    <t>Martin Jan, 2004</t>
  </si>
  <si>
    <t>Martin Jan, 2004 Celkem</t>
  </si>
  <si>
    <t>Mašek František, 2005</t>
  </si>
  <si>
    <t>Mašek František, 2005 Celkem</t>
  </si>
  <si>
    <t>Mášek Karel, 1997</t>
  </si>
  <si>
    <t>Mášek Karel, 1997 Celkem</t>
  </si>
  <si>
    <t>Mašková Lucie, 2001</t>
  </si>
  <si>
    <t>Mašková Lucie, 2001 Celkem</t>
  </si>
  <si>
    <t>Matějček Antonín, 1962</t>
  </si>
  <si>
    <t>Matějček Antonín, 1962 Celkem</t>
  </si>
  <si>
    <t>Matějček Antonín, 2000</t>
  </si>
  <si>
    <t>Matějček Antonín, 2000 Celkem</t>
  </si>
  <si>
    <t>Matuš Antonín, 2004</t>
  </si>
  <si>
    <t>Matuš Antonín, 2004 Celkem</t>
  </si>
  <si>
    <t>Matuš Kryštof, 2011</t>
  </si>
  <si>
    <t>Matuš Kryštof, 2011 Celkem</t>
  </si>
  <si>
    <t>Matuš Toník, 2004</t>
  </si>
  <si>
    <t>Matuš Toník, 2004 Celkem</t>
  </si>
  <si>
    <t>Matušová Amálie, 2002</t>
  </si>
  <si>
    <t>Matušová Amálie, 2002 Celkem</t>
  </si>
  <si>
    <t>Maurerová Eliška, 1999</t>
  </si>
  <si>
    <t>Maurerová Eliška, 1999 Celkem</t>
  </si>
  <si>
    <t>Medek Martin, 1996</t>
  </si>
  <si>
    <t>Medek Martin, 1996 Celkem</t>
  </si>
  <si>
    <t>Medek Roman, 1965</t>
  </si>
  <si>
    <t>Medek Roman, 1965 Celkem</t>
  </si>
  <si>
    <t>Menšík Jan, 2003</t>
  </si>
  <si>
    <t>Menšík Jan, 2003 Celkem</t>
  </si>
  <si>
    <t>Menšík Josef, 1982</t>
  </si>
  <si>
    <t>Menšík Josef, 1982 Celkem</t>
  </si>
  <si>
    <t>Menšík Josef, 2005</t>
  </si>
  <si>
    <t>Menšík Josef, 2005 Celkem</t>
  </si>
  <si>
    <t>Menšíková Lenka, 1973</t>
  </si>
  <si>
    <t>Menšíková Lenka, 1973 Celkem</t>
  </si>
  <si>
    <t>Menšíková Zdeňka, 1977</t>
  </si>
  <si>
    <t>Menšíková Zdeňka, 1977 Celkem</t>
  </si>
  <si>
    <t>Micka Jan, 1999</t>
  </si>
  <si>
    <t>Micka Jan, 1999 Celkem</t>
  </si>
  <si>
    <t>Micková Tereza, 2001</t>
  </si>
  <si>
    <t>Micková Tereza, 2001 Celkem</t>
  </si>
  <si>
    <t>Mihalik David, 1996</t>
  </si>
  <si>
    <t>Mihalik David, 1996 Celkem</t>
  </si>
  <si>
    <t>Mihalik Zdeněk, 1991</t>
  </si>
  <si>
    <t>Mihalik Zdeněk, 1991 Celkem</t>
  </si>
  <si>
    <t>Michalisko David, 2006</t>
  </si>
  <si>
    <t>Michalisko David, 2006 Celkem</t>
  </si>
  <si>
    <t>Michalková Nikolka, 2000</t>
  </si>
  <si>
    <t>Michalková Nikolka, 2000 Celkem</t>
  </si>
  <si>
    <t>Mikolášek Arnošt, 1965</t>
  </si>
  <si>
    <t>Mikolášek Arnošt, 1965 Celkem</t>
  </si>
  <si>
    <t>Mikšl Martin, 2006</t>
  </si>
  <si>
    <t>Mikšl Martin, 2006 Celkem</t>
  </si>
  <si>
    <t>Mikšl Miroslav, 1999</t>
  </si>
  <si>
    <t>Mikšl Miroslav, 1999 Celkem</t>
  </si>
  <si>
    <t>Mikšl Rostislav, 1972</t>
  </si>
  <si>
    <t>Mikšl Rostislav, 1972 Celkem</t>
  </si>
  <si>
    <t>Mikšl Rostislav, 2005</t>
  </si>
  <si>
    <t>Mikšl Rostislav, 2005 Celkem</t>
  </si>
  <si>
    <t>Mikšovský Zdeněk, 1945</t>
  </si>
  <si>
    <t>Mikšovský Zdeněk, 1945 Celkem</t>
  </si>
  <si>
    <t>Mikuláš Jan, 1979</t>
  </si>
  <si>
    <t>Mikuláš Jan, 1979 Celkem</t>
  </si>
  <si>
    <t>Mladá Dominika, 1987</t>
  </si>
  <si>
    <t>Mladá Dominika, 1987 Celkem</t>
  </si>
  <si>
    <t>Mondek Josef, 1966</t>
  </si>
  <si>
    <t>Mondek Josef, 1966 Celkem</t>
  </si>
  <si>
    <t>Mora Bedřich, 1971</t>
  </si>
  <si>
    <t>Mora Bedřich, 1971 Celkem</t>
  </si>
  <si>
    <t>Moravcová Nela, 2006</t>
  </si>
  <si>
    <t>Moravcová Nela, 2006 Celkem</t>
  </si>
  <si>
    <t>Moravcová Petra, 1978</t>
  </si>
  <si>
    <t>Moravcová Petra, 1978 Celkem</t>
  </si>
  <si>
    <t>Morová Petra, 2000</t>
  </si>
  <si>
    <t>Morová Petra, 2000 Celkem</t>
  </si>
  <si>
    <t>Mottl Pavel, 2003</t>
  </si>
  <si>
    <t>Mottl Pavel, 2003 Celkem</t>
  </si>
  <si>
    <t>Mražík Karel, 1959</t>
  </si>
  <si>
    <t>Mražík Karel, 1959 Celkem</t>
  </si>
  <si>
    <t>Mrzena Pavel, 1971</t>
  </si>
  <si>
    <t>Mrzena Pavel, 1971 Celkem</t>
  </si>
  <si>
    <t>Mrzena Pavel, 2003</t>
  </si>
  <si>
    <t>Mrzena Pavel, 2003 Celkem</t>
  </si>
  <si>
    <t>Nekolová Dorota, 1997</t>
  </si>
  <si>
    <t>Nekolová Dorota, 1997 Celkem</t>
  </si>
  <si>
    <t>Nekolová Rozálie, 2001</t>
  </si>
  <si>
    <t>Nekolová Rozálie, 2001 Celkem</t>
  </si>
  <si>
    <t>Německá Dominika, 2000</t>
  </si>
  <si>
    <t>Německá Dominika, 2000 Celkem</t>
  </si>
  <si>
    <t>Německá Klára, 1994</t>
  </si>
  <si>
    <t>Německá Klára, 1994 Celkem</t>
  </si>
  <si>
    <t>Německý Olda, 2003</t>
  </si>
  <si>
    <t>Německý Olda, 2003 Celkem</t>
  </si>
  <si>
    <t>Něncová Monika, 1966</t>
  </si>
  <si>
    <t>Něncová Monika, 1966 Celkem</t>
  </si>
  <si>
    <t>Neubauer Petr, 1974</t>
  </si>
  <si>
    <t>Neubauer Petr, 1974 Celkem</t>
  </si>
  <si>
    <t>Neubauerová Martina, 1974</t>
  </si>
  <si>
    <t>Neubauerová Martina, 1974 Celkem</t>
  </si>
  <si>
    <t>Nosál Petr, 1982</t>
  </si>
  <si>
    <t>Nosál Petr, 1982 Celkem</t>
  </si>
  <si>
    <t>Nová Markéta, 1984</t>
  </si>
  <si>
    <t>Nová Markéta, 1984 Celkem</t>
  </si>
  <si>
    <t>Nová Veronika, 2007</t>
  </si>
  <si>
    <t>Nová Veronika, 2007 Celkem</t>
  </si>
  <si>
    <t>Novák Jaroslav, 1964</t>
  </si>
  <si>
    <t>Novák Jaroslav, 1964 Celkem</t>
  </si>
  <si>
    <t>Novák Martin, 2005</t>
  </si>
  <si>
    <t>Novák Martin, 2005 Celkem</t>
  </si>
  <si>
    <t>Novák Michal, 2006</t>
  </si>
  <si>
    <t>Novák Michal, 2006 Celkem</t>
  </si>
  <si>
    <t>Nováková Adéla, 2008</t>
  </si>
  <si>
    <t>Nováková Adéla, 2008 Celkem</t>
  </si>
  <si>
    <t>Nováková Alena, 2001</t>
  </si>
  <si>
    <t>Nováková Alena, 2001 Celkem</t>
  </si>
  <si>
    <t>Nováková Kateřina, 2009</t>
  </si>
  <si>
    <t>Nováková Kateřina, 2009 Celkem</t>
  </si>
  <si>
    <t>Nováková Kristýna, 2006</t>
  </si>
  <si>
    <t>Nováková Kristýna, 2006 Celkem</t>
  </si>
  <si>
    <t>Nováková Lenka, 1979</t>
  </si>
  <si>
    <t>Nováková Lenka, 1979 Celkem</t>
  </si>
  <si>
    <t>Nováková Markéta, 2003</t>
  </si>
  <si>
    <t>Nováková Markéta, 2003 Celkem</t>
  </si>
  <si>
    <t>Nováková Markéta, 2006</t>
  </si>
  <si>
    <t>Nováková Markéta, 2006 Celkem</t>
  </si>
  <si>
    <t>Nováková Nikola, 1997</t>
  </si>
  <si>
    <t>Nováková Nikola, 1997 Celkem</t>
  </si>
  <si>
    <t>Nováková Týnka, 2003</t>
  </si>
  <si>
    <t>Nováková Týnka, 2003 Celkem</t>
  </si>
  <si>
    <t>Nový Lukáš, 1976</t>
  </si>
  <si>
    <t>Nový Lukáš, 1976 Celkem</t>
  </si>
  <si>
    <t>Nový Ondřej, 2005</t>
  </si>
  <si>
    <t>Nový Ondřej, 2005 Celkem</t>
  </si>
  <si>
    <t>Ondřej Tomáš, 1988</t>
  </si>
  <si>
    <t>Ondřej Tomáš, 1988 Celkem</t>
  </si>
  <si>
    <t>Oušková Andrea, 1998</t>
  </si>
  <si>
    <t>Oušková Andrea, 1998 Celkem</t>
  </si>
  <si>
    <t>Ovádek Jakub, 2001</t>
  </si>
  <si>
    <t>Ovádek Jakub, 2001 Celkem</t>
  </si>
  <si>
    <t>Ovádková Nikola, 2005</t>
  </si>
  <si>
    <t>Ovádková Nikola, 2005 Celkem</t>
  </si>
  <si>
    <t>Pál Dan, 2000</t>
  </si>
  <si>
    <t>Pál Dan, 2000 Celkem</t>
  </si>
  <si>
    <t>Paleček Vladimír, 1973</t>
  </si>
  <si>
    <t>Paleček Vladimír, 1973 Celkem</t>
  </si>
  <si>
    <t>Palivec David, 1984</t>
  </si>
  <si>
    <t>Palivec David, 1984 Celkem</t>
  </si>
  <si>
    <t>Palkovič Vladislav, 1939</t>
  </si>
  <si>
    <t>Palkovič Vladislav, 1939 Celkem</t>
  </si>
  <si>
    <t>Papoušek Lukáš, 1990</t>
  </si>
  <si>
    <t>Papoušek Lukáš, 1990 Celkem</t>
  </si>
  <si>
    <t>Papoušek Petr, 1994</t>
  </si>
  <si>
    <t>Papoušek Petr, 1994 Celkem</t>
  </si>
  <si>
    <t>Pastier Denis, 2001</t>
  </si>
  <si>
    <t>Pastier Denis, 2001 Celkem</t>
  </si>
  <si>
    <t>Pastier Erik, 2004</t>
  </si>
  <si>
    <t>Pastier Erik, 2004 Celkem</t>
  </si>
  <si>
    <t>Paulát Martin, 2011</t>
  </si>
  <si>
    <t>Paulát Martin, 2011 Celkem</t>
  </si>
  <si>
    <t>Paulát Ondřej, 1979</t>
  </si>
  <si>
    <t>Paulát Ondřej, 1979 Celkem</t>
  </si>
  <si>
    <t>Paulátová Šárka, 2012</t>
  </si>
  <si>
    <t>Paulátová Šárka, 2012 Celkem</t>
  </si>
  <si>
    <t>Pavlíčková Aneta, 2001</t>
  </si>
  <si>
    <t>Pavlíčková Aneta, 2001 Celkem</t>
  </si>
  <si>
    <t>Pavlová Jana, 1969</t>
  </si>
  <si>
    <t>Pavlová Jana, 1969 Celkem</t>
  </si>
  <si>
    <t>Pech Roman, 1962</t>
  </si>
  <si>
    <t>Pech Roman, 1962 Celkem</t>
  </si>
  <si>
    <t>Pešula Marek, 1978</t>
  </si>
  <si>
    <t>Pešula Marek, 1978 Celkem</t>
  </si>
  <si>
    <t>Petrou Jan, 1964</t>
  </si>
  <si>
    <t>Petrou Jan, 1964 Celkem</t>
  </si>
  <si>
    <t>Petroušková Zuzana, 2004</t>
  </si>
  <si>
    <t>Petroušková Zuzana, 2004 Celkem</t>
  </si>
  <si>
    <t>Pexa Martin, 1974</t>
  </si>
  <si>
    <t>Pexa Martin, 1974 Celkem</t>
  </si>
  <si>
    <t>Pillar Ladislav, 1952</t>
  </si>
  <si>
    <t>Pillar Ladislav, 1952 Celkem</t>
  </si>
  <si>
    <t>Pinl Michal, 1968</t>
  </si>
  <si>
    <t>Pinl Michal, 1968 Celkem</t>
  </si>
  <si>
    <t>Pláteník Ladislav, 1966</t>
  </si>
  <si>
    <t>Pláteník Ladislav, 1966 Celkem</t>
  </si>
  <si>
    <t>Plosz Lukáš, 1993</t>
  </si>
  <si>
    <t>Plosz Lukáš, 1993 Celkem</t>
  </si>
  <si>
    <t>Plza Jan, 2002</t>
  </si>
  <si>
    <t>Plza Jan, 2002 Celkem</t>
  </si>
  <si>
    <t>Plzová Hana, 1997</t>
  </si>
  <si>
    <t>Plzová Hana, 1997 Celkem</t>
  </si>
  <si>
    <t>Polák Jiří, 1998</t>
  </si>
  <si>
    <t>Polák Jiří, 1998 Celkem</t>
  </si>
  <si>
    <t>Polák Ondřej, 2004</t>
  </si>
  <si>
    <t>Polák Ondřej, 2004 Celkem</t>
  </si>
  <si>
    <t>Pöschková Nikola, 2000</t>
  </si>
  <si>
    <t>Pöschková Nikola, 2000 Celkem</t>
  </si>
  <si>
    <t>Procházková Ivona, 1975</t>
  </si>
  <si>
    <t>Procházková Ivona, 1975 Celkem</t>
  </si>
  <si>
    <t>Průcha Jakub, 1977</t>
  </si>
  <si>
    <t>Průcha Jakub, 1977 Celkem</t>
  </si>
  <si>
    <t>Průcha Josef, 1998</t>
  </si>
  <si>
    <t>Průcha Josef, 1998 Celkem</t>
  </si>
  <si>
    <t>Purkrábek Lukáš, 2009</t>
  </si>
  <si>
    <t>Purkrábek Lukáš, 2009 Celkem</t>
  </si>
  <si>
    <t>Putschögl Jaroslav, 1939</t>
  </si>
  <si>
    <t>Putschögl Jaroslav, 1939 Celkem</t>
  </si>
  <si>
    <t>Rada Josef, 2000</t>
  </si>
  <si>
    <t>Rada Josef, 2000 Celkem</t>
  </si>
  <si>
    <t>Radová Adéla, 2004</t>
  </si>
  <si>
    <t>Radová Adéla, 2004 Celkem</t>
  </si>
  <si>
    <t>Radová Kristýna, 1999</t>
  </si>
  <si>
    <t>Radová Kristýna, 1999 Celkem</t>
  </si>
  <si>
    <t>Radová Veronika, 2008</t>
  </si>
  <si>
    <t>Radová Veronika, 2008 Celkem</t>
  </si>
  <si>
    <t>Rechtoriková Linda, 1987</t>
  </si>
  <si>
    <t>Rechtoriková Linda, 1987 Celkem</t>
  </si>
  <si>
    <t>Rejda Jan, 1970</t>
  </si>
  <si>
    <t>Rejda Jan, 1970 Celkem</t>
  </si>
  <si>
    <t>Richtr Zdeněk, 1969</t>
  </si>
  <si>
    <t>Richtr Zdeněk, 1969 Celkem</t>
  </si>
  <si>
    <t>Rodina Bohuslav, 1959</t>
  </si>
  <si>
    <t>Rodina Bohuslav, 1959 Celkem</t>
  </si>
  <si>
    <t>Rokos Ivan, 1959</t>
  </si>
  <si>
    <t>Rokos Ivan, 1959 Celkem</t>
  </si>
  <si>
    <t>Románek Matias, 2008</t>
  </si>
  <si>
    <t>Románek Matias, 2008 Celkem</t>
  </si>
  <si>
    <t>Románek Sebastian, 2004</t>
  </si>
  <si>
    <t>Románek Sebastian, 2004 Celkem</t>
  </si>
  <si>
    <t>Rozmušová Michaela, 2005</t>
  </si>
  <si>
    <t>Rozmušová Michaela, 2005 Celkem</t>
  </si>
  <si>
    <t>Rožboud Pavel, 1970</t>
  </si>
  <si>
    <t>Rožboud Pavel, 1970 Celkem</t>
  </si>
  <si>
    <t>Růžička David, 2009</t>
  </si>
  <si>
    <t>Růžička David, 2009 Celkem</t>
  </si>
  <si>
    <t>Růžička Jindřich, 1976</t>
  </si>
  <si>
    <t>Růžička Jindřich, 1976 Celkem</t>
  </si>
  <si>
    <t>Růžička Karel, 1952</t>
  </si>
  <si>
    <t>Růžička Karel, 1952 Celkem</t>
  </si>
  <si>
    <t>Rybka Jan, 1970</t>
  </si>
  <si>
    <t>Rybka Jan, 1970 Celkem</t>
  </si>
  <si>
    <t>Rybka Lukáš, 1999</t>
  </si>
  <si>
    <t>Rybka Lukáš, 1999 Celkem</t>
  </si>
  <si>
    <t>Rybka Vojtěch, 1996</t>
  </si>
  <si>
    <t>Rybka Vojtěch, 1996 Celkem</t>
  </si>
  <si>
    <t>Řezáč Martin, 1982</t>
  </si>
  <si>
    <t>Řezáč Martin, 1982 Celkem</t>
  </si>
  <si>
    <t>Salva Petr, 1993</t>
  </si>
  <si>
    <t>Salva Petr, 1993 Celkem</t>
  </si>
  <si>
    <t>Salvová Marcela, 1996</t>
  </si>
  <si>
    <t>Salvová Marcela, 1996 Celkem</t>
  </si>
  <si>
    <t>Sedláček Petr, 1989</t>
  </si>
  <si>
    <t>Sedláček Petr, 1989 Celkem</t>
  </si>
  <si>
    <t>Sedláčková Jiřina, 1997</t>
  </si>
  <si>
    <t>Sedláčková Jiřina, 1997 Celkem</t>
  </si>
  <si>
    <t>Sedlák Patrik, 2006</t>
  </si>
  <si>
    <t>Sedlák Patrik, 2006 Celkem</t>
  </si>
  <si>
    <t>Sedlák Petr, 1975</t>
  </si>
  <si>
    <t>Sedlák Petr, 1975 Celkem</t>
  </si>
  <si>
    <t>Selinger Stephan, 1972</t>
  </si>
  <si>
    <t>Selinger Stephan, 1972 Celkem</t>
  </si>
  <si>
    <t>Sezemský Josef, 2002</t>
  </si>
  <si>
    <t>Sezemský Josef, 2002 Celkem</t>
  </si>
  <si>
    <t>Scheinherr Jiří, 1951</t>
  </si>
  <si>
    <t>Scheinherr Jiří, 1951 Celkem</t>
  </si>
  <si>
    <t>Schwarz Leo, 1967</t>
  </si>
  <si>
    <t>Schwarz Leo, 1967 Celkem</t>
  </si>
  <si>
    <t>Schwarzová Johana, 1999</t>
  </si>
  <si>
    <t>Schwarzová Johana, 1999 Celkem</t>
  </si>
  <si>
    <t>Simbartl Eduard, 2006</t>
  </si>
  <si>
    <t>Simbartl Eduard, 2006 Celkem</t>
  </si>
  <si>
    <t>Simbartl Pavel, 1968</t>
  </si>
  <si>
    <t>Simbartl Pavel, 1968 Celkem</t>
  </si>
  <si>
    <t>Sládek Daniel, 1971</t>
  </si>
  <si>
    <t>Sládek Daniel, 1971 Celkem</t>
  </si>
  <si>
    <t>Sládek David, 1993</t>
  </si>
  <si>
    <t>Sládek David, 1993 Celkem</t>
  </si>
  <si>
    <t>Sládek Miloslav, 1939</t>
  </si>
  <si>
    <t>Sládek Miloslav, 1939 Celkem</t>
  </si>
  <si>
    <t>Sládek Tomáš, 1990</t>
  </si>
  <si>
    <t>Sládek Tomáš, 1990 Celkem</t>
  </si>
  <si>
    <t>Sládek Tomáš, 2010</t>
  </si>
  <si>
    <t>Sládek Tomáš, 2010 Celkem</t>
  </si>
  <si>
    <t>Smetana Jiří, 1953</t>
  </si>
  <si>
    <t>Smetana Jiří, 1953 Celkem</t>
  </si>
  <si>
    <t>Smolíková Ema, 2011</t>
  </si>
  <si>
    <t>Smolíková Ema, 2011 Celkem</t>
  </si>
  <si>
    <t>Sodomka Milan, 1976</t>
  </si>
  <si>
    <t>Sodomka Milan, 1976 Celkem</t>
  </si>
  <si>
    <t>Sojková Dana, 1983</t>
  </si>
  <si>
    <t>Sojková Dana, 1983 Celkem</t>
  </si>
  <si>
    <t>Sosna Jaroslav, 2001</t>
  </si>
  <si>
    <t>Sosna Jaroslav, 2001 Celkem</t>
  </si>
  <si>
    <t>Souka Pavel, 2002</t>
  </si>
  <si>
    <t>Souka Pavel, 2002 Celkem</t>
  </si>
  <si>
    <t>Srch Jiří, 1998</t>
  </si>
  <si>
    <t>Srch Jiří, 1998 Celkem</t>
  </si>
  <si>
    <t>Staněk Martin, 1989</t>
  </si>
  <si>
    <t>Staněk Martin, 1989 Celkem</t>
  </si>
  <si>
    <t>Staňková Karolína, 2005</t>
  </si>
  <si>
    <t>Staňková Karolína, 2005 Celkem</t>
  </si>
  <si>
    <t>Staňková Nikol, 2003</t>
  </si>
  <si>
    <t>Staňková Nikol, 2003 Celkem</t>
  </si>
  <si>
    <t>Staňková Veronika, 1984</t>
  </si>
  <si>
    <t>Staňková Veronika, 1984 Celkem</t>
  </si>
  <si>
    <t>Steinbauer Jiří, 1973</t>
  </si>
  <si>
    <t>Steinbauer Jiří, 1973 Celkem</t>
  </si>
  <si>
    <t>Stejskal Filip, 2003</t>
  </si>
  <si>
    <t>Stejskal Filip, 2003 Celkem</t>
  </si>
  <si>
    <t>Stejskal Jan, 2004</t>
  </si>
  <si>
    <t>Stejskal Jan, 2004 Celkem</t>
  </si>
  <si>
    <t>Stejskal Ladislav, 1977</t>
  </si>
  <si>
    <t>Stejskal Ladislav, 1977 Celkem</t>
  </si>
  <si>
    <t>Stejskal Ladislav, 2001</t>
  </si>
  <si>
    <t>Stejskal Ladislav, 2001 Celkem</t>
  </si>
  <si>
    <t>Stejskal Pavel, 1974</t>
  </si>
  <si>
    <t>Stejskal Pavel, 1974 Celkem</t>
  </si>
  <si>
    <t>Stejskal Pavel, 1986</t>
  </si>
  <si>
    <t>Stejskal Pavel, 1986 Celkem</t>
  </si>
  <si>
    <t>Stejskal Petr, 2007</t>
  </si>
  <si>
    <t>Stejskal Petr, 2007 Celkem</t>
  </si>
  <si>
    <t>Strommer Martin, 2001</t>
  </si>
  <si>
    <t>Strommer Martin, 2001 Celkem</t>
  </si>
  <si>
    <t>Stýblová Jiřina, 1998</t>
  </si>
  <si>
    <t>Stýblová Jiřina, 1998 Celkem</t>
  </si>
  <si>
    <t>Sučíková Jana, 2004</t>
  </si>
  <si>
    <t>Sučíková Jana, 2004 Celkem</t>
  </si>
  <si>
    <t>Suchý Václav, 2004</t>
  </si>
  <si>
    <t>Suchý Václav, 2004 Celkem</t>
  </si>
  <si>
    <t>Svoboda Václav, 1949</t>
  </si>
  <si>
    <t>Svoboda Václav, 1949 Celkem</t>
  </si>
  <si>
    <t>Svobodová Tereza, 2005</t>
  </si>
  <si>
    <t>Svobodová Tereza, 2005 Celkem</t>
  </si>
  <si>
    <t>Sýkora Jan, 1993</t>
  </si>
  <si>
    <t>Sýkora Jan, 1993 Celkem</t>
  </si>
  <si>
    <t>Sýkora Jaromír, 1978</t>
  </si>
  <si>
    <t>Sýkora Jaromír, 1978 Celkem</t>
  </si>
  <si>
    <t>Sýkora Miroslav, 1997</t>
  </si>
  <si>
    <t>Sýkora Miroslav, 1997 Celkem</t>
  </si>
  <si>
    <t>Sýkorová Eliška, 2001</t>
  </si>
  <si>
    <t>Sýkorová Eliška, 2001 Celkem</t>
  </si>
  <si>
    <t>Szábo Miloš, 1981</t>
  </si>
  <si>
    <t>Szábo Miloš, 1981 Celkem</t>
  </si>
  <si>
    <t>Šantová Klára, 2004</t>
  </si>
  <si>
    <t>Šantová Klára, 2004 Celkem</t>
  </si>
  <si>
    <t>Šantová Markéta, 2011</t>
  </si>
  <si>
    <t>Šantová Markéta, 2011 Celkem</t>
  </si>
  <si>
    <t>Šedivá Adéla, 2007</t>
  </si>
  <si>
    <t>Šedivá Adéla, 2007 Celkem</t>
  </si>
  <si>
    <t>Šedivá Denisa, 2010</t>
  </si>
  <si>
    <t>Šedivá Denisa, 2010 Celkem</t>
  </si>
  <si>
    <t>Ševčík Petr, 1988</t>
  </si>
  <si>
    <t>Ševčík Petr, 1988 Celkem</t>
  </si>
  <si>
    <t>Šimák Petr, 1973</t>
  </si>
  <si>
    <t>Šimák Petr, 1973 Celkem</t>
  </si>
  <si>
    <t>Šimek Milan, 2010</t>
  </si>
  <si>
    <t>Šimek Milan, 2010 Celkem</t>
  </si>
  <si>
    <t>Šimek Miroslav, 1966</t>
  </si>
  <si>
    <t>Šimek Miroslav, 1966 Celkem</t>
  </si>
  <si>
    <t>Šimek Vladislav, 1973</t>
  </si>
  <si>
    <t>Šimek Vladislav, 1973 Celkem</t>
  </si>
  <si>
    <t>Šimková Irena, 2001</t>
  </si>
  <si>
    <t>Šimková Irena, 2001 Celkem</t>
  </si>
  <si>
    <t>Šimková Kristýna, 2005</t>
  </si>
  <si>
    <t>Šimková Kristýna, 2005 Celkem</t>
  </si>
  <si>
    <t>Šiška Petr, 1964</t>
  </si>
  <si>
    <t>Šiška Petr, 1964 Celkem</t>
  </si>
  <si>
    <t>Škodová Aneta, 2005</t>
  </si>
  <si>
    <t>Škodová Aneta, 2005 Celkem</t>
  </si>
  <si>
    <t>Šlajs Štefan, 1980</t>
  </si>
  <si>
    <t>Šlajs Štefan, 1980 Celkem</t>
  </si>
  <si>
    <t>Šlajs Štěpán, 1980</t>
  </si>
  <si>
    <t>Šlajs Štěpán, 1980 Celkem</t>
  </si>
  <si>
    <t>Šlajs Viktor, 2010</t>
  </si>
  <si>
    <t>Šlajs Viktor, 2010 Celkem</t>
  </si>
  <si>
    <t>Šlajsová Vanesa, 2007</t>
  </si>
  <si>
    <t>Šlajsová Vanesa, 2007 Celkem</t>
  </si>
  <si>
    <t>Šochman Josef, 1950</t>
  </si>
  <si>
    <t>Šochman Josef, 1950 Celkem</t>
  </si>
  <si>
    <t>Šoustar Lubomír, 1941</t>
  </si>
  <si>
    <t>Šoustar Lubomír, 1941 Celkem</t>
  </si>
  <si>
    <t>Štiftr Pavel, 2002</t>
  </si>
  <si>
    <t>Štiftr Pavel, 2002 Celkem</t>
  </si>
  <si>
    <t>Štiftr Petr, 2002</t>
  </si>
  <si>
    <t>Štiftr Petr, 2002 Celkem</t>
  </si>
  <si>
    <t>Štindl Jáchym, 2005</t>
  </si>
  <si>
    <t>Štindl Jáchym, 2005 Celkem</t>
  </si>
  <si>
    <t>Študlár Jiří, 1976</t>
  </si>
  <si>
    <t>Študlár Jiří, 1976 Celkem</t>
  </si>
  <si>
    <t>Štvrtka Pavel, 2002</t>
  </si>
  <si>
    <t>Štvrtka Pavel, 2002 Celkem</t>
  </si>
  <si>
    <t>Štvrtka Petr, 2002</t>
  </si>
  <si>
    <t>Štvrtka Petr, 2002 Celkem</t>
  </si>
  <si>
    <t>Šustáčková Veronika, 2005</t>
  </si>
  <si>
    <t>Šustáčková Veronika, 2005 Celkem</t>
  </si>
  <si>
    <t>Šustr Pavel, 1966</t>
  </si>
  <si>
    <t>Šustr Pavel, 1966 Celkem</t>
  </si>
  <si>
    <t>Švarcová Johana, 1999</t>
  </si>
  <si>
    <t>Švarcová Johana, 1999 Celkem</t>
  </si>
  <si>
    <t>Švec Jakub, 2002</t>
  </si>
  <si>
    <t>Švec Jakub, 2002 Celkem</t>
  </si>
  <si>
    <t>Švecová Pavlína, 2001</t>
  </si>
  <si>
    <t>Švecová Pavlína, 2001 Celkem</t>
  </si>
  <si>
    <t>Táchová Petra, 1995</t>
  </si>
  <si>
    <t>Táchová Petra, 1995 Celkem</t>
  </si>
  <si>
    <t>Tauchman Aleš, 1972</t>
  </si>
  <si>
    <t>Tauchman Aleš, 1972 Celkem</t>
  </si>
  <si>
    <t>Teplá Lenka, 1975</t>
  </si>
  <si>
    <t>Teplá Lenka, 1975 Celkem</t>
  </si>
  <si>
    <t>Teplý Michal, 2007</t>
  </si>
  <si>
    <t>Teplý Michal, 2007 Celkem</t>
  </si>
  <si>
    <t>Teplý Ondřej, 1976</t>
  </si>
  <si>
    <t>Teplý Ondřej, 1976 Celkem</t>
  </si>
  <si>
    <t>Teplý Ondřej, 2005</t>
  </si>
  <si>
    <t>Teplý Ondřej, 2005 Celkem</t>
  </si>
  <si>
    <t>Teringl Radek, 1965</t>
  </si>
  <si>
    <t>Teringl Radek, 1965 Celkem</t>
  </si>
  <si>
    <t>Teringl Vojtěch, 2007</t>
  </si>
  <si>
    <t>Teringl Vojtěch, 2007 Celkem</t>
  </si>
  <si>
    <t>Teringlová Vendula, 2004</t>
  </si>
  <si>
    <t>Teringlová Vendula, 2004 Celkem</t>
  </si>
  <si>
    <t>Tesaříková Renata, 1970</t>
  </si>
  <si>
    <t>Tesaříková Renata, 1970 Celkem</t>
  </si>
  <si>
    <t>Thiel Ondřej, 2006</t>
  </si>
  <si>
    <t>Thiel Ondřej, 2006 Celkem</t>
  </si>
  <si>
    <t>Tichá Klára, 2010</t>
  </si>
  <si>
    <t>Tichá Klára, 2010 Celkem</t>
  </si>
  <si>
    <t>Tichá Markéta, 1987</t>
  </si>
  <si>
    <t>Tichá Markéta, 1987 Celkem</t>
  </si>
  <si>
    <t>Tichý Jiří, 1975</t>
  </si>
  <si>
    <t>Tichý Jiří, 1975 Celkem</t>
  </si>
  <si>
    <t>Tichý Petr, 1984</t>
  </si>
  <si>
    <t>Tichý Petr, 1984 Celkem</t>
  </si>
  <si>
    <t>Tík František, 1957</t>
  </si>
  <si>
    <t>Tík František, 1957 Celkem</t>
  </si>
  <si>
    <t>Tomášová Gabriela, 1969</t>
  </si>
  <si>
    <t>Tomášová Gabriela, 1969 Celkem</t>
  </si>
  <si>
    <t>Tomečka Simon, 2003</t>
  </si>
  <si>
    <t>Tomečka Simon, 2003 Celkem</t>
  </si>
  <si>
    <t>Tomečka Vojtěch, 2004</t>
  </si>
  <si>
    <t>Tomečka Vojtěch, 2004 Celkem</t>
  </si>
  <si>
    <t>Tomka Bartoloměj, 1994</t>
  </si>
  <si>
    <t>Tomka Bartoloměj, 1994 Celkem</t>
  </si>
  <si>
    <t>Toncarová Barbora, 2001</t>
  </si>
  <si>
    <t>Toncarová Barbora, 2001 Celkem</t>
  </si>
  <si>
    <t>Toul Filip, 1980</t>
  </si>
  <si>
    <t>Toul Filip, 1980 Celkem</t>
  </si>
  <si>
    <t>Tovaryšová Alice, 1998</t>
  </si>
  <si>
    <t>Tovaryšová Alice, 1998 Celkem</t>
  </si>
  <si>
    <t>Tresťanská Natálka, 2004</t>
  </si>
  <si>
    <t>Tresťanská Natálka, 2004 Celkem</t>
  </si>
  <si>
    <t>Tresťanský Josef, 2006</t>
  </si>
  <si>
    <t>Tresťanský Josef, 2006 Celkem</t>
  </si>
  <si>
    <t>Trnka Drahomír, 1973</t>
  </si>
  <si>
    <t>Trnka Drahomír, 1973 Celkem</t>
  </si>
  <si>
    <t>Trnka Jiří, 1963</t>
  </si>
  <si>
    <t>Trnka Jiří, 1963 Celkem</t>
  </si>
  <si>
    <t>Tůma Jaroslav, 1963</t>
  </si>
  <si>
    <t>Tůma Jaroslav, 1963 Celkem</t>
  </si>
  <si>
    <t>Turek Jiří, 1970</t>
  </si>
  <si>
    <t>Turek Jiří, 1970 Celkem</t>
  </si>
  <si>
    <t>Turnhöfer Jan, 1994</t>
  </si>
  <si>
    <t>Turnhöfer Jan, 1994 Celkem</t>
  </si>
  <si>
    <t>Turz Jan, 2006</t>
  </si>
  <si>
    <t>Turz Jan, 2006 Celkem</t>
  </si>
  <si>
    <t>Tvaroh Vít, 2003</t>
  </si>
  <si>
    <t>Tvaroh Vít, 2003 Celkem</t>
  </si>
  <si>
    <t>Tvrz Jan, 2006</t>
  </si>
  <si>
    <t>Tvrz Jan, 2006 Celkem</t>
  </si>
  <si>
    <t>Tvrzová Gabriela, 2002</t>
  </si>
  <si>
    <t>Tvrzová Gabriela, 2002 Celkem</t>
  </si>
  <si>
    <t>Tvrzová Veronika, 1999</t>
  </si>
  <si>
    <t>Tvrzová Veronika, 1999 Celkem</t>
  </si>
  <si>
    <t>Udatná Natálie, 2009</t>
  </si>
  <si>
    <t>Udatná Natálie, 2009 Celkem</t>
  </si>
  <si>
    <t>Udatný Matyáš, 2009</t>
  </si>
  <si>
    <t>Udatný Matyáš, 2009 Celkem</t>
  </si>
  <si>
    <t>Uhlík Lukáš, 2012</t>
  </si>
  <si>
    <t>Uhlík Lukáš, 2012 Celkem</t>
  </si>
  <si>
    <t>Uhlíř Radek, 1967</t>
  </si>
  <si>
    <t>Uhlíř Radek, 1967 Celkem</t>
  </si>
  <si>
    <t>Uhlířová Barbora, 1968</t>
  </si>
  <si>
    <t>Uhlířová Barbora, 1968 Celkem</t>
  </si>
  <si>
    <t>Ungerman Jan, 1961</t>
  </si>
  <si>
    <t>Ungerman Jan, 1961 Celkem</t>
  </si>
  <si>
    <t>Ustohalová Viktorie, 2004</t>
  </si>
  <si>
    <t>Ustohalová Viktorie, 2004 Celkem</t>
  </si>
  <si>
    <t>Uvačík Michael, 2009</t>
  </si>
  <si>
    <t>Uvačík Michael, 2009 Celkem</t>
  </si>
  <si>
    <t>Váchová Edita, 1981</t>
  </si>
  <si>
    <t>Váchová Edita, 1981 Celkem</t>
  </si>
  <si>
    <t>Valdová Marie, 1977</t>
  </si>
  <si>
    <t>Valdová Marie, 1977 Celkem</t>
  </si>
  <si>
    <t>Valter Jaroslav, 1972</t>
  </si>
  <si>
    <t>Valter Jaroslav, 1972 Celkem</t>
  </si>
  <si>
    <t>Valter Pavel, 1975</t>
  </si>
  <si>
    <t>Valter Pavel, 1975 Celkem</t>
  </si>
  <si>
    <t>Valterová Kristýna, 2007</t>
  </si>
  <si>
    <t>Valterová Kristýna, 2007 Celkem</t>
  </si>
  <si>
    <t>Vaněček David, 1999</t>
  </si>
  <si>
    <t>Vaněček David, 1999 Celkem</t>
  </si>
  <si>
    <t>Vaněček Jiří, 1995</t>
  </si>
  <si>
    <t>Vaněček Jiří, 1995 Celkem</t>
  </si>
  <si>
    <t>Vanišová Simona, 1999</t>
  </si>
  <si>
    <t>Vanišová Simona, 1999 Celkem</t>
  </si>
  <si>
    <t>Varga Dominik, 2001</t>
  </si>
  <si>
    <t>Varga Dominik, 2001 Celkem</t>
  </si>
  <si>
    <t>Varga Ondřej, 2006</t>
  </si>
  <si>
    <t>Varga Ondřej, 2006 Celkem</t>
  </si>
  <si>
    <t>Varga Tomáš, 1973</t>
  </si>
  <si>
    <t>Varga Tomáš, 1973 Celkem</t>
  </si>
  <si>
    <t>Vařáková Pavla, 1969</t>
  </si>
  <si>
    <t>Vařáková Pavla, 1969 Celkem</t>
  </si>
  <si>
    <t>Vašák Martin, 1995</t>
  </si>
  <si>
    <t>Vašák Martin, 1995 Celkem</t>
  </si>
  <si>
    <t>Vávrová Gabriela, 1992</t>
  </si>
  <si>
    <t>Vávrová Gabriela, 1992 Celkem</t>
  </si>
  <si>
    <t>Vazačová Aneta, 2002</t>
  </si>
  <si>
    <t>Vazačová Aneta, 2002 Celkem</t>
  </si>
  <si>
    <t>Vejvara Pavel, 1979</t>
  </si>
  <si>
    <t>Vejvara Pavel, 1979 Celkem</t>
  </si>
  <si>
    <t>Veselá Martina, 1972</t>
  </si>
  <si>
    <t>Veselá Martina, 1972 Celkem</t>
  </si>
  <si>
    <t>Vodňanská Kristýna, 1995</t>
  </si>
  <si>
    <t>Vodňanská Kristýna, 1995 Celkem</t>
  </si>
  <si>
    <t>Vojč Karel, 1976</t>
  </si>
  <si>
    <t>Vojč Karel, 1976 Celkem</t>
  </si>
  <si>
    <t>Vojtová Eva, 1977</t>
  </si>
  <si>
    <t>Vojtová Eva, 1977 Celkem</t>
  </si>
  <si>
    <t>Volfová Viktorie, 2005</t>
  </si>
  <si>
    <t>Volfová Viktorie, 2005 Celkem</t>
  </si>
  <si>
    <t>Vopat Jan, 1954</t>
  </si>
  <si>
    <t>Vopat Jan, 1954 Celkem</t>
  </si>
  <si>
    <t>Vopat Jan, 1981</t>
  </si>
  <si>
    <t>Vopat Jan, 1981 Celkem</t>
  </si>
  <si>
    <t>Voráček Karel, 1962</t>
  </si>
  <si>
    <t>Voráček Karel, 1962 Celkem</t>
  </si>
  <si>
    <t>Vorel Jan, 1960</t>
  </si>
  <si>
    <t>Vorel Jan, 1960 Celkem</t>
  </si>
  <si>
    <t>Vorel Michal, 1989</t>
  </si>
  <si>
    <t>Vorel Michal, 1989 Celkem</t>
  </si>
  <si>
    <t>Vorlová Dana, 1962</t>
  </si>
  <si>
    <t>Vorlová Dana, 1962 Celkem</t>
  </si>
  <si>
    <t>Vosátka Zdeněk, 1963</t>
  </si>
  <si>
    <t>Vosátka Zdeněk, 1963 Celkem</t>
  </si>
  <si>
    <t>Vosika Radek, 2008</t>
  </si>
  <si>
    <t>Vosika Radek, 2008 Celkem</t>
  </si>
  <si>
    <t>Vosiková Marie, 2012</t>
  </si>
  <si>
    <t>Vosiková Marie, 2012 Celkem</t>
  </si>
  <si>
    <t>Vrkočová Bára, 2006</t>
  </si>
  <si>
    <t>Vrkočová Bára, 2006 Celkem</t>
  </si>
  <si>
    <t>Vydra Milan, 2002</t>
  </si>
  <si>
    <t>Vydra Milan, 2002 Celkem</t>
  </si>
  <si>
    <t>Vyhnalová Natálie, 2010</t>
  </si>
  <si>
    <t>Vyhnalová Natálie, 2010 Celkem</t>
  </si>
  <si>
    <t>Watzinger Franz, 1955</t>
  </si>
  <si>
    <t>Watzinger Franz, 1955 Celkem</t>
  </si>
  <si>
    <t>Watzinger Herbert, 1963</t>
  </si>
  <si>
    <t>Watzinger Herbert, 1963 Celkem</t>
  </si>
  <si>
    <t>Watzinger Johan, 1953</t>
  </si>
  <si>
    <t>Watzinger Johan, 1953 Celkem</t>
  </si>
  <si>
    <t>Welserová Karolína, 2005</t>
  </si>
  <si>
    <t>Welserová Karolína, 2005 Celkem</t>
  </si>
  <si>
    <t>Zelenka Vladimír, 1960</t>
  </si>
  <si>
    <t>Zelenka Vladimír, 1960 Celkem</t>
  </si>
  <si>
    <t>Zelenková Alice, 1963</t>
  </si>
  <si>
    <t>Zelenková Alice, 1963 Celkem</t>
  </si>
  <si>
    <t>Zikešová Anna, 1995</t>
  </si>
  <si>
    <t>Zikešová Anna, 1995 Celkem</t>
  </si>
  <si>
    <t>Zikešová Eliška, 1998</t>
  </si>
  <si>
    <t>Zikešová Eliška, 1998 Celkem</t>
  </si>
  <si>
    <t>Zíma Josef, 1965</t>
  </si>
  <si>
    <t>Zíma Josef, 1965 Celkem</t>
  </si>
  <si>
    <t>Zoubková Eva, 1976</t>
  </si>
  <si>
    <t>Zoubková Eva, 1976 Celkem</t>
  </si>
  <si>
    <t>Žočková Lucie, 1978</t>
  </si>
  <si>
    <t>Žočková Lucie, 1978 Celkem</t>
  </si>
  <si>
    <t>Hotel Zátoň (NED)</t>
  </si>
  <si>
    <t xml:space="preserve">čas </t>
  </si>
  <si>
    <t>Omlenice</t>
  </si>
  <si>
    <t>Rožmitál</t>
  </si>
  <si>
    <t>Tichá Dana</t>
  </si>
  <si>
    <t>Gazdová Květa</t>
  </si>
  <si>
    <t>countif</t>
  </si>
  <si>
    <t>Aleš Emanuel</t>
  </si>
  <si>
    <t>Plnej pupek s.r.o.</t>
  </si>
  <si>
    <t>Ardamica David</t>
  </si>
  <si>
    <t>ARDY TEAM</t>
  </si>
  <si>
    <t>Ardamicová Radka</t>
  </si>
  <si>
    <t>Bartyzal Josef</t>
  </si>
  <si>
    <t>Boháčová Dana</t>
  </si>
  <si>
    <t>SK EGO Šindlovy Dvory</t>
  </si>
  <si>
    <t>SRTG Č. Budějovice</t>
  </si>
  <si>
    <t>Černá Stáňa</t>
  </si>
  <si>
    <t>ČEHÝ</t>
  </si>
  <si>
    <t>BEACHWELL Pelhřimov</t>
  </si>
  <si>
    <t>Velosport Valenta Scott Team</t>
  </si>
  <si>
    <t>Chovanec Martin</t>
  </si>
  <si>
    <t>Dvořáková Monika</t>
  </si>
  <si>
    <t>VIVOBAREFOOT CB</t>
  </si>
  <si>
    <t>Frelich Pavel</t>
  </si>
  <si>
    <t>Sokol Č. Budějovice</t>
  </si>
  <si>
    <t>Relax Běhny</t>
  </si>
  <si>
    <t>Hájek Alois</t>
  </si>
  <si>
    <t>Holeček Martin</t>
  </si>
  <si>
    <t>Jarošová Anetta</t>
  </si>
  <si>
    <t>Karvánek Jiří</t>
  </si>
  <si>
    <t>RRC Hluboká nad Vltavou</t>
  </si>
  <si>
    <t>Kincová Petra</t>
  </si>
  <si>
    <t>Triatlon Ladies Tábor</t>
  </si>
  <si>
    <t>Kos Pavel</t>
  </si>
  <si>
    <t>IVT</t>
  </si>
  <si>
    <t>Krausová Aneta</t>
  </si>
  <si>
    <t>LONGRUN Č. Budějovice</t>
  </si>
  <si>
    <t>Loos Jaroslav</t>
  </si>
  <si>
    <t>Vivobarefoot CB</t>
  </si>
  <si>
    <t>Matoušová Jitka</t>
  </si>
  <si>
    <t>Mautschková Marta</t>
  </si>
  <si>
    <t>Duraccelky</t>
  </si>
  <si>
    <t>Mikeš Pavel</t>
  </si>
  <si>
    <t>Chlum u Křemže</t>
  </si>
  <si>
    <t>TC Dvořák Č. Budějovice</t>
  </si>
  <si>
    <t>Mini-Gym Kaplice</t>
  </si>
  <si>
    <t>Paraniak Marek</t>
  </si>
  <si>
    <t>Pechová Petra</t>
  </si>
  <si>
    <t>Pojarová Andrea</t>
  </si>
  <si>
    <t>Pokorný Jiří</t>
  </si>
  <si>
    <t>Sportcentrum Delfín Č. Budějovice</t>
  </si>
  <si>
    <t>Průša Miroslav</t>
  </si>
  <si>
    <t>Dynín</t>
  </si>
  <si>
    <t>Rauscher Jaroslav</t>
  </si>
  <si>
    <t>Vlachovo Březí</t>
  </si>
  <si>
    <t>Redivo Giorgio</t>
  </si>
  <si>
    <t>Mini-gym Kaplice</t>
  </si>
  <si>
    <t>Rokos Lukáš</t>
  </si>
  <si>
    <t>Sirová Lucie</t>
  </si>
  <si>
    <t>Slípková Lucie</t>
  </si>
  <si>
    <t>Hůry</t>
  </si>
  <si>
    <t>Štěpánek Kamil</t>
  </si>
  <si>
    <t>Štěpková Ivana</t>
  </si>
  <si>
    <t>Štěrbík Jan</t>
  </si>
  <si>
    <t>Toman Martin</t>
  </si>
  <si>
    <t>SK Babice</t>
  </si>
  <si>
    <t>Vařejková Barbora</t>
  </si>
  <si>
    <t>Vejsada Marek</t>
  </si>
  <si>
    <t>Zacharová Veronika</t>
  </si>
  <si>
    <t>Železný Michal</t>
  </si>
  <si>
    <t>Černovice</t>
  </si>
  <si>
    <t>Hojdekr Michal</t>
  </si>
  <si>
    <t>Outlá Šárka</t>
  </si>
  <si>
    <t>Nikam mě nevezmou :)</t>
  </si>
  <si>
    <t>BH Triatlon Č. Budějovice</t>
  </si>
  <si>
    <t>hod</t>
  </si>
  <si>
    <t>min</t>
  </si>
  <si>
    <t>sec</t>
  </si>
  <si>
    <t>sek</t>
  </si>
  <si>
    <t>CBC Team</t>
  </si>
  <si>
    <t>Bujanov Gazda Team</t>
  </si>
  <si>
    <t>Lolacher Tomáš</t>
  </si>
  <si>
    <t>Dům barev Č. Krumlov</t>
  </si>
  <si>
    <t>Lolacher Vilém</t>
  </si>
  <si>
    <t>Petrtyl Zdeněk</t>
  </si>
  <si>
    <t>Zlatá Koruna</t>
  </si>
  <si>
    <t>Cába Josef</t>
  </si>
  <si>
    <t>Hantková Zuzana</t>
  </si>
  <si>
    <t>Kuželová Kateřina</t>
  </si>
  <si>
    <t>DTJ Lomnice nad Lužnicí</t>
  </si>
  <si>
    <t>Hervis sport</t>
  </si>
  <si>
    <t>Procházková Irena</t>
  </si>
  <si>
    <t>Bartoš Dušan</t>
  </si>
  <si>
    <t>Zlochová Simona</t>
  </si>
  <si>
    <t>Toman Bohumil</t>
  </si>
  <si>
    <t>Bouček Václav</t>
  </si>
  <si>
    <t>Stulíková Pavla</t>
  </si>
  <si>
    <t>Dříteň</t>
  </si>
  <si>
    <t>Kysela Tomáš</t>
  </si>
  <si>
    <t>Hommer Roman</t>
  </si>
  <si>
    <t>Děti Kleti</t>
  </si>
  <si>
    <t>ESL Humpolec</t>
  </si>
  <si>
    <t>Triatlon Tálín</t>
  </si>
  <si>
    <t>Dubský Norbert</t>
  </si>
  <si>
    <t>Slabý Martin</t>
  </si>
  <si>
    <t>Brázda Pavel</t>
  </si>
  <si>
    <t>Stavitelství Turnhofer</t>
  </si>
  <si>
    <t>Michal Troják</t>
  </si>
  <si>
    <t>Korejtko Antonín</t>
  </si>
  <si>
    <t>Gazda Team</t>
  </si>
  <si>
    <t>Tomečková Markéta</t>
  </si>
  <si>
    <t>Dvořák Tomáš</t>
  </si>
  <si>
    <t>Dvořák David</t>
  </si>
  <si>
    <t>Janurová Karolína</t>
  </si>
  <si>
    <t>Uhlíková Veronika</t>
  </si>
  <si>
    <t>Outlý Jakub</t>
  </si>
  <si>
    <t>Daniel Antonín</t>
  </si>
  <si>
    <t>Tomáš Ondřej</t>
  </si>
  <si>
    <t>TJ Merkur</t>
  </si>
  <si>
    <t>Vejsada Tomáš</t>
  </si>
  <si>
    <t>Kvasníková Adéla</t>
  </si>
  <si>
    <t>Lidická Karolína</t>
  </si>
  <si>
    <t>Tomanová Anežka</t>
  </si>
  <si>
    <t>Šulková Karolína</t>
  </si>
  <si>
    <t>Michalčáková Adéla</t>
  </si>
  <si>
    <t>Mavrodievová Daniela</t>
  </si>
  <si>
    <t>Boháčová Tereza</t>
  </si>
  <si>
    <t>Kroupová Nelly</t>
  </si>
  <si>
    <t>Nepivodová Barbora</t>
  </si>
  <si>
    <t>Kubaláková Lucie</t>
  </si>
  <si>
    <t>Sedlák Tomáš</t>
  </si>
  <si>
    <t>SK Čečova České Budějovice</t>
  </si>
  <si>
    <t>Nosál Jakub</t>
  </si>
  <si>
    <t>Mrenica Michal</t>
  </si>
  <si>
    <t>Doubica Petr</t>
  </si>
  <si>
    <t>Tolar Šimon</t>
  </si>
  <si>
    <t>Outlá Andrea</t>
  </si>
  <si>
    <t>Lattnerová Elisabeth</t>
  </si>
  <si>
    <t>Gazda Sebastian</t>
  </si>
  <si>
    <t>Borovková Eliška</t>
  </si>
  <si>
    <t>Fuka Roman</t>
  </si>
  <si>
    <t>Mitrová Eva</t>
  </si>
  <si>
    <t>Aleš Emanuel, 1976</t>
  </si>
  <si>
    <t>Aleš Emanuel, 1976 Celkem</t>
  </si>
  <si>
    <t>Ardamica David, 1976</t>
  </si>
  <si>
    <t>Ardamica David, 1976 Celkem</t>
  </si>
  <si>
    <t>Ardamica David, 2001</t>
  </si>
  <si>
    <t>Ardamica David, 2001 Celkem</t>
  </si>
  <si>
    <t>Ardamicová Radka, 1981</t>
  </si>
  <si>
    <t>Ardamicová Radka, 1981 Celkem</t>
  </si>
  <si>
    <t>Bartoš Dušan, 1964</t>
  </si>
  <si>
    <t>Bartoš Dušan, 1964 Celkem</t>
  </si>
  <si>
    <t>Bartyzal Josef, 1984</t>
  </si>
  <si>
    <t>Bartyzal Josef, 1984 Celkem</t>
  </si>
  <si>
    <t>Boháčová Dana, 1976</t>
  </si>
  <si>
    <t>Boháčová Dana, 1976 Celkem</t>
  </si>
  <si>
    <t>Bouček Václav, 1988</t>
  </si>
  <si>
    <t>Bouček Václav, 1988 Celkem</t>
  </si>
  <si>
    <t>Brázda Pavel, 1993</t>
  </si>
  <si>
    <t>Brázda Pavel, 1993 Celkem</t>
  </si>
  <si>
    <t>Cába Josef, 1972</t>
  </si>
  <si>
    <t>Cába Josef, 1972 Celkem</t>
  </si>
  <si>
    <t>Černá Stáňa, 1977</t>
  </si>
  <si>
    <t>Černá Stáňa, 1977 Celkem</t>
  </si>
  <si>
    <t>Dvořáková Monika, 1974</t>
  </si>
  <si>
    <t>Dvořáková Monika, 1974 Celkem</t>
  </si>
  <si>
    <t>Frelich Pavel, 1971</t>
  </si>
  <si>
    <t>Frelich Pavel, 1971 Celkem</t>
  </si>
  <si>
    <t>Hájek Alois, 1975</t>
  </si>
  <si>
    <t>Hájek Alois, 1975 Celkem</t>
  </si>
  <si>
    <t>Hantková Zuzana, 1980</t>
  </si>
  <si>
    <t>Hantková Zuzana, 1980 Celkem</t>
  </si>
  <si>
    <t>Holeček Martin, 1976</t>
  </si>
  <si>
    <t>Holeček Martin, 1976 Celkem</t>
  </si>
  <si>
    <t>Hommer Roman, 1965</t>
  </si>
  <si>
    <t>Hommer Roman, 1965 Celkem</t>
  </si>
  <si>
    <t>Chlup Tomáš, 1993</t>
  </si>
  <si>
    <t>Chlup Tomáš, 1993 Celkem</t>
  </si>
  <si>
    <t>Chlupová Tereza, 1991</t>
  </si>
  <si>
    <t>Chlupová Tereza, 1991 Celkem</t>
  </si>
  <si>
    <t>Chovanec Martin, 1981</t>
  </si>
  <si>
    <t>Chovanec Martin, 1981 Celkem</t>
  </si>
  <si>
    <t>Jarošová Anetta, 1973</t>
  </si>
  <si>
    <t>Jarošová Anetta, 1973 Celkem</t>
  </si>
  <si>
    <t>Jirák Lukáš, 1981</t>
  </si>
  <si>
    <t>Jirák Lukáš, 1981 Celkem</t>
  </si>
  <si>
    <t>Karvánek Jiří, 1954</t>
  </si>
  <si>
    <t>Karvánek Jiří, 1954 Celkem</t>
  </si>
  <si>
    <t>Kincová Petra, 1974</t>
  </si>
  <si>
    <t>Kincová Petra, 1974 Celkem</t>
  </si>
  <si>
    <t>Kocourek Jan, 1966</t>
  </si>
  <si>
    <t>Kocourek Jan, 1966 Celkem</t>
  </si>
  <si>
    <t>Kolář Martin, 1970</t>
  </si>
  <si>
    <t>Kolář Martin, 1970 Celkem</t>
  </si>
  <si>
    <t>Korejtko Antonín, 1993</t>
  </si>
  <si>
    <t>Korejtko Antonín, 1993 Celkem</t>
  </si>
  <si>
    <t>Kos Pavel, 1990</t>
  </si>
  <si>
    <t>Kos Pavel, 1990 Celkem</t>
  </si>
  <si>
    <t>Krausová Aneta, 1990</t>
  </si>
  <si>
    <t>Krausová Aneta, 1990 Celkem</t>
  </si>
  <si>
    <t>Křivánková Bohumila, 1970</t>
  </si>
  <si>
    <t>Křivánková Bohumila, 1970 Celkem</t>
  </si>
  <si>
    <t>Kuželová Kateřina, 1978</t>
  </si>
  <si>
    <t>Kuželová Kateřina, 1978 Celkem</t>
  </si>
  <si>
    <t>Kysela Tomáš, 1987</t>
  </si>
  <si>
    <t>Kysela Tomáš, 1987 Celkem</t>
  </si>
  <si>
    <t>Lolacher Tomáš, 2003</t>
  </si>
  <si>
    <t>Lolacher Tomáš, 2003 Celkem</t>
  </si>
  <si>
    <t>Lolacher Vilém, 1976</t>
  </si>
  <si>
    <t>Lolacher Vilém, 1976 Celkem</t>
  </si>
  <si>
    <t>Loos Jaroslav, 1981</t>
  </si>
  <si>
    <t>Loos Jaroslav, 1981 Celkem</t>
  </si>
  <si>
    <t>Matoušová Jitka, 1973</t>
  </si>
  <si>
    <t>Matoušová Jitka, 1973 Celkem</t>
  </si>
  <si>
    <t>Mautschková Marta, 1980</t>
  </si>
  <si>
    <t>Mautschková Marta, 1980 Celkem</t>
  </si>
  <si>
    <t>Michal Troják, 1985</t>
  </si>
  <si>
    <t>Michal Troják, 1985 Celkem</t>
  </si>
  <si>
    <t>Mikeš Pavel, 1965</t>
  </si>
  <si>
    <t>Mikeš Pavel, 1965 Celkem</t>
  </si>
  <si>
    <t>Outlá Šárka, 1977</t>
  </si>
  <si>
    <t>Outlá Šárka, 1977 Celkem</t>
  </si>
  <si>
    <t>Paraniak Marek, 1970</t>
  </si>
  <si>
    <t>Paraniak Marek, 1970 Celkem</t>
  </si>
  <si>
    <t>Petrtyl Zdeněk, 1959</t>
  </si>
  <si>
    <t>Petrtyl Zdeněk, 1959 Celkem</t>
  </si>
  <si>
    <t>Pláničková Eva, 1954</t>
  </si>
  <si>
    <t>Pláničková Eva, 1954 Celkem</t>
  </si>
  <si>
    <t>Pojarová Andrea, 1974</t>
  </si>
  <si>
    <t>Pojarová Andrea, 1974 Celkem</t>
  </si>
  <si>
    <t>Pokorný Jiří, 1977</t>
  </si>
  <si>
    <t>Pokorný Jiří, 1977 Celkem</t>
  </si>
  <si>
    <t>Procházková Irena, 1957</t>
  </si>
  <si>
    <t>Procházková Irena, 1957 Celkem</t>
  </si>
  <si>
    <t>Průša Miroslav, 1987</t>
  </si>
  <si>
    <t>Průša Miroslav, 1987 Celkem</t>
  </si>
  <si>
    <t>Rokos Lukáš, 1987</t>
  </si>
  <si>
    <t>Rokos Lukáš, 1987 Celkem</t>
  </si>
  <si>
    <t>Sirová Lucie, 1975</t>
  </si>
  <si>
    <t>Sirová Lucie, 1975 Celkem</t>
  </si>
  <si>
    <t>Slabý Martin, 1981</t>
  </si>
  <si>
    <t>Slabý Martin, 1981 Celkem</t>
  </si>
  <si>
    <t>Slípková Lucie, 1990</t>
  </si>
  <si>
    <t>Slípková Lucie, 1990 Celkem</t>
  </si>
  <si>
    <t>Stulíková Pavla, 1983</t>
  </si>
  <si>
    <t>Stulíková Pavla, 1983 Celkem</t>
  </si>
  <si>
    <t>Štěpánek Kamil, 1985</t>
  </si>
  <si>
    <t>Štěpánek Kamil, 1985 Celkem</t>
  </si>
  <si>
    <t>Štěpková Ivana, 1978</t>
  </si>
  <si>
    <t>Štěpková Ivana, 1978 Celkem</t>
  </si>
  <si>
    <t>Toman Bohumil, 1973</t>
  </si>
  <si>
    <t>Toman Bohumil, 1973 Celkem</t>
  </si>
  <si>
    <t>Toman Martin, 1971</t>
  </si>
  <si>
    <t>Toman Martin, 1971 Celkem</t>
  </si>
  <si>
    <t>Vařejková Barbora, 1976</t>
  </si>
  <si>
    <t>Vařejková Barbora, 1976 Celkem</t>
  </si>
  <si>
    <t>Vejsada Marek, 1972</t>
  </si>
  <si>
    <t>Vejsada Marek, 1972 Celkem</t>
  </si>
  <si>
    <t>Vlčková Kateřina, 1977</t>
  </si>
  <si>
    <t>Vlčková Kateřina, 1977 Celkem</t>
  </si>
  <si>
    <t>Vondrášek Martin, 1982</t>
  </si>
  <si>
    <t>Vondrášek Martin, 1982 Celkem</t>
  </si>
  <si>
    <t>Zacharová Veronika, 1977</t>
  </si>
  <si>
    <t>Zacharová Veronika, 1977 Celkem</t>
  </si>
  <si>
    <t>Zlochová Simona, 1990</t>
  </si>
  <si>
    <t>Zlochová Simona, 1990 Celkem</t>
  </si>
  <si>
    <t>Železný Michal, 1984</t>
  </si>
  <si>
    <t>Železný Michal, 1984 Celkem</t>
  </si>
  <si>
    <t>5.</t>
  </si>
  <si>
    <t>7.</t>
  </si>
  <si>
    <t>8.</t>
  </si>
  <si>
    <t>9.</t>
  </si>
  <si>
    <t>check</t>
  </si>
  <si>
    <t>Boháčová Tereza, 2006</t>
  </si>
  <si>
    <t>Boháčová Tereza, 2006 Celkem</t>
  </si>
  <si>
    <t>Borovková Eliška, 2012</t>
  </si>
  <si>
    <t>Borovková Eliška, 2012 Celkem</t>
  </si>
  <si>
    <t>Daniel Antonín, 2006</t>
  </si>
  <si>
    <t>Daniel Antonín, 2006 Celkem</t>
  </si>
  <si>
    <t>Doubica Petr, 2009</t>
  </si>
  <si>
    <t>Doubica Petr, 2009 Celkem</t>
  </si>
  <si>
    <t>Dvořák David, 2003</t>
  </si>
  <si>
    <t>Dvořák David, 2003 Celkem</t>
  </si>
  <si>
    <t>Dvořák Tomáš, 2003</t>
  </si>
  <si>
    <t>Dvořák Tomáš, 2003 Celkem</t>
  </si>
  <si>
    <t>Fuka Roman, 1988</t>
  </si>
  <si>
    <t>Fuka Roman, 1988 Celkem</t>
  </si>
  <si>
    <t>Gazda Sebastian, 2014</t>
  </si>
  <si>
    <t>Gazda Sebastian, 2014 Celkem</t>
  </si>
  <si>
    <t>Janurová Karolína, 2004</t>
  </si>
  <si>
    <t>Janurová Karolína, 2004 Celkem</t>
  </si>
  <si>
    <t>Kroupová Nelly, 2008</t>
  </si>
  <si>
    <t>Kroupová Nelly, 2008 Celkem</t>
  </si>
  <si>
    <t>Kubaláková Lucie, 2007</t>
  </si>
  <si>
    <t>Kubaláková Lucie, 2007 Celkem</t>
  </si>
  <si>
    <t>Kvasníková Adéla, 2006</t>
  </si>
  <si>
    <t>Kvasníková Adéla, 2006 Celkem</t>
  </si>
  <si>
    <t>Lattnerová Elisabeth, 2010</t>
  </si>
  <si>
    <t>Lattnerová Elisabeth, 2010 Celkem</t>
  </si>
  <si>
    <t>Lidická Karolína, 2006</t>
  </si>
  <si>
    <t>Lidická Karolína, 2006 Celkem</t>
  </si>
  <si>
    <t>Mavrodievová Daniela, 2007</t>
  </si>
  <si>
    <t>Mavrodievová Daniela, 2007 Celkem</t>
  </si>
  <si>
    <t>Michalčáková Adéla, 2007</t>
  </si>
  <si>
    <t>Michalčáková Adéla, 2007 Celkem</t>
  </si>
  <si>
    <t>Mitrová Eva, 0</t>
  </si>
  <si>
    <t>Mitrová Eva, 0 Celkem</t>
  </si>
  <si>
    <t>Mrenica Michal, 2009</t>
  </si>
  <si>
    <t>Mrenica Michal, 2009 Celkem</t>
  </si>
  <si>
    <t>Nepivodová Barbora, 2006</t>
  </si>
  <si>
    <t>Nepivodová Barbora, 2006 Celkem</t>
  </si>
  <si>
    <t>Nosál Jakub, 2011</t>
  </si>
  <si>
    <t>Nosál Jakub, 2011 Celkem</t>
  </si>
  <si>
    <t>Outlá Andrea, 2009</t>
  </si>
  <si>
    <t>Outlá Andrea, 2009 Celkem</t>
  </si>
  <si>
    <t>Outlý Jakub, 2005</t>
  </si>
  <si>
    <t>Outlý Jakub, 2005 Celkem</t>
  </si>
  <si>
    <t>Sedlák Tomáš, 2010</t>
  </si>
  <si>
    <t>Sedlák Tomáš, 2010 Celkem</t>
  </si>
  <si>
    <t>Šulková Karolína, 2008</t>
  </si>
  <si>
    <t>Šulková Karolína, 2008 Celkem</t>
  </si>
  <si>
    <t>Tichá Dana, 1962</t>
  </si>
  <si>
    <t>Tichá Dana, 1962 Celkem</t>
  </si>
  <si>
    <t>Tichý Jiří, 1992</t>
  </si>
  <si>
    <t>Tichý Jiří, 1992 Celkem</t>
  </si>
  <si>
    <t>Tolar Šimon, 2009</t>
  </si>
  <si>
    <t>Tolar Šimon, 2009 Celkem</t>
  </si>
  <si>
    <t>Tomanová Anežka, 2007</t>
  </si>
  <si>
    <t>Tomanová Anežka, 2007 Celkem</t>
  </si>
  <si>
    <t>Tomáš Ondřej, 2006</t>
  </si>
  <si>
    <t>Tomáš Ondřej, 2006 Celkem</t>
  </si>
  <si>
    <t>Tomečková Markéta, 2001</t>
  </si>
  <si>
    <t>Tomečková Markéta, 2001 Celkem</t>
  </si>
  <si>
    <t>Uhlíková Veronika, 2005</t>
  </si>
  <si>
    <t>Uhlíková Veronika, 2005 Celkem</t>
  </si>
  <si>
    <t>Vejsada Tomáš, 2007</t>
  </si>
  <si>
    <t>Vejsada Tomáš, 2007 Celkem</t>
  </si>
  <si>
    <t>0-29</t>
  </si>
  <si>
    <t>30-39</t>
  </si>
  <si>
    <t>40-49</t>
  </si>
  <si>
    <t>50-59</t>
  </si>
  <si>
    <t>60-69</t>
  </si>
  <si>
    <t>70+</t>
  </si>
  <si>
    <t>0-34</t>
  </si>
  <si>
    <t>35-44</t>
  </si>
  <si>
    <t>45+</t>
  </si>
  <si>
    <t>Balounová Dvořáková Olga</t>
  </si>
  <si>
    <t>SK Čtyři Dvory</t>
  </si>
  <si>
    <t>Centirun</t>
  </si>
  <si>
    <t>Beneš Jiří</t>
  </si>
  <si>
    <t>SRTG ČB</t>
  </si>
  <si>
    <t>Cirmaciu Michal</t>
  </si>
  <si>
    <t>Toni</t>
  </si>
  <si>
    <t>Čížek Jan</t>
  </si>
  <si>
    <t>Čoudková Majda</t>
  </si>
  <si>
    <t>Jindřichův Hradec</t>
  </si>
  <si>
    <t>CBC Team České Budějovice</t>
  </si>
  <si>
    <t>Dorocká Kristýna</t>
  </si>
  <si>
    <t>Volary</t>
  </si>
  <si>
    <t>Fenclová Dana</t>
  </si>
  <si>
    <t>Gruntorád Jiří</t>
  </si>
  <si>
    <t>gruntorad.cz</t>
  </si>
  <si>
    <t>Loko Veselí nad Lužnici</t>
  </si>
  <si>
    <t>3 běžci</t>
  </si>
  <si>
    <t>Hadrava Tomáš</t>
  </si>
  <si>
    <t>3dbox</t>
  </si>
  <si>
    <t>Hendrych Jiří</t>
  </si>
  <si>
    <t>VIVOBAREFOOT ČB</t>
  </si>
  <si>
    <t>RUN TEAM Borovany</t>
  </si>
  <si>
    <t>Jackwerth Daniel</t>
  </si>
  <si>
    <t>Jelínek Aleš</t>
  </si>
  <si>
    <t>SK EKOKRAFT</t>
  </si>
  <si>
    <t>Jelínková Zuzana</t>
  </si>
  <si>
    <t>ČSL HUMPOLEC</t>
  </si>
  <si>
    <t>Jokl Rostislav</t>
  </si>
  <si>
    <t>SJKSM</t>
  </si>
  <si>
    <t>Kuna Alois</t>
  </si>
  <si>
    <t>Kůrka Tomáš</t>
  </si>
  <si>
    <t>Čkyně</t>
  </si>
  <si>
    <t>Běžímpro.cz</t>
  </si>
  <si>
    <t>Mandrysz Marcel</t>
  </si>
  <si>
    <t>Harley-Davidson Strakonice</t>
  </si>
  <si>
    <t>Lesy ČR</t>
  </si>
  <si>
    <t>Musil Tomáš</t>
  </si>
  <si>
    <t>Musilová Nikola</t>
  </si>
  <si>
    <t>Nosek Lukáš</t>
  </si>
  <si>
    <t>Nováčková Dana</t>
  </si>
  <si>
    <t>Doudleby</t>
  </si>
  <si>
    <t>Nováčková Denisa</t>
  </si>
  <si>
    <t>SPSVD Jistebnice</t>
  </si>
  <si>
    <t>Pelíšek Daniel</t>
  </si>
  <si>
    <t>Šnek team</t>
  </si>
  <si>
    <t>Pišl Gennadij</t>
  </si>
  <si>
    <t>cyklo Kájov</t>
  </si>
  <si>
    <t>Pleštilová Lucie</t>
  </si>
  <si>
    <t>Rubick Jiří</t>
  </si>
  <si>
    <t>Běžecká parta Žižkov</t>
  </si>
  <si>
    <t>Ševecová Zuzana</t>
  </si>
  <si>
    <t>Smrž Jakub</t>
  </si>
  <si>
    <t>Běžímpro.cz Centrum BAZALKA</t>
  </si>
  <si>
    <t>SK 4Dvory Č. Budějovice</t>
  </si>
  <si>
    <t>Švejnoha Lukáš</t>
  </si>
  <si>
    <t>České Velenice</t>
  </si>
  <si>
    <t>Decathlon-Kalenji ČB</t>
  </si>
  <si>
    <t>Sýkora Tomáš</t>
  </si>
  <si>
    <t>RC Partizan Beograd</t>
  </si>
  <si>
    <t>Symbio + BMC</t>
  </si>
  <si>
    <t>Tomek Daniel</t>
  </si>
  <si>
    <t>Cyklo Extra</t>
  </si>
  <si>
    <t>Turková Iveta</t>
  </si>
  <si>
    <t>Vaš David</t>
  </si>
  <si>
    <t>TJ Sokol České Budějovice</t>
  </si>
  <si>
    <t>Vavreček Miroslav</t>
  </si>
  <si>
    <t>BezvaÚči Zliv</t>
  </si>
  <si>
    <t>Žahour Pavel</t>
  </si>
  <si>
    <t>O.O.B.P.</t>
  </si>
  <si>
    <t>if výsl hlavní</t>
  </si>
  <si>
    <t>Dvořák Tobiáš</t>
  </si>
  <si>
    <t>Fridová Jana</t>
  </si>
  <si>
    <t>Jelínek Šimon</t>
  </si>
  <si>
    <t>Joklová Marcela</t>
  </si>
  <si>
    <t>Labik Vladimír</t>
  </si>
  <si>
    <t>Labiková Petra</t>
  </si>
  <si>
    <t>Lovčí Pavel</t>
  </si>
  <si>
    <t>Polcarová Aneta</t>
  </si>
  <si>
    <t>Šimková Veronika</t>
  </si>
  <si>
    <t>Vařák Slavomír</t>
  </si>
  <si>
    <t>Brno</t>
  </si>
  <si>
    <t>Völflová Natálie</t>
  </si>
  <si>
    <t>SKI Sokol Stachy</t>
  </si>
  <si>
    <t>check 1</t>
  </si>
  <si>
    <t>Dvořáková Marie Anna</t>
  </si>
  <si>
    <t>Helis Jan</t>
  </si>
  <si>
    <t>Zikešová Ivana</t>
  </si>
  <si>
    <t>NEO České Budějovice</t>
  </si>
  <si>
    <t>Führerová Eva</t>
  </si>
  <si>
    <t>Führer Miroslav</t>
  </si>
  <si>
    <t>Hartl Tomáš</t>
  </si>
  <si>
    <t>Sokol Římov</t>
  </si>
  <si>
    <t>Troup Roman</t>
  </si>
  <si>
    <t>Troupová Jitka</t>
  </si>
  <si>
    <t>Markovič Koloman</t>
  </si>
  <si>
    <t>Dětský domov Šindlovy Dvory</t>
  </si>
  <si>
    <t>Kotýnek Rudolf</t>
  </si>
  <si>
    <t>Sokol Zliv</t>
  </si>
  <si>
    <t>Kerekanič Zdeněk</t>
  </si>
  <si>
    <t>Sobotík Vojtěch</t>
  </si>
  <si>
    <t>Foltová Helena</t>
  </si>
  <si>
    <t>ČOS Kamenný Újezd</t>
  </si>
  <si>
    <t>Beshirová Carmen</t>
  </si>
  <si>
    <t>Loko Beroun</t>
  </si>
  <si>
    <t>SK Zdice</t>
  </si>
  <si>
    <t>Kahovec Václav</t>
  </si>
  <si>
    <t>Dvaběžci.cz</t>
  </si>
  <si>
    <t>Hanta Marek</t>
  </si>
  <si>
    <t>Purkrábková Soňa</t>
  </si>
  <si>
    <t>Vyšší Brod</t>
  </si>
  <si>
    <t>Kadlec Miroslav</t>
  </si>
  <si>
    <t>Kamenný Újezd</t>
  </si>
  <si>
    <t>Štěpán Kamil</t>
  </si>
  <si>
    <t>Tanáč Pavel</t>
  </si>
  <si>
    <t>Zifčák Martin</t>
  </si>
  <si>
    <t>Hron Tomáš</t>
  </si>
  <si>
    <t>Pavlasová Zuzana</t>
  </si>
  <si>
    <t>Lippl Sebastian</t>
  </si>
  <si>
    <t>Centiran</t>
  </si>
  <si>
    <t>Urbanová Marie</t>
  </si>
  <si>
    <t>Pán Jan</t>
  </si>
  <si>
    <t>Pechová Jaroslava</t>
  </si>
  <si>
    <t>Mexico team</t>
  </si>
  <si>
    <t>Bílek Petr</t>
  </si>
  <si>
    <t>Horní Skrýchov</t>
  </si>
  <si>
    <t>Černochová Simona</t>
  </si>
  <si>
    <t>Peterka Martin</t>
  </si>
  <si>
    <t>AK Radětice</t>
  </si>
  <si>
    <t>Chalaš Zdeněk</t>
  </si>
  <si>
    <t>Soběslav</t>
  </si>
  <si>
    <t>Šíma Jan</t>
  </si>
  <si>
    <t>Cyklo outdoor Netolice</t>
  </si>
  <si>
    <t>B86</t>
  </si>
  <si>
    <t>B89</t>
  </si>
  <si>
    <t>B36</t>
  </si>
  <si>
    <t>B46</t>
  </si>
  <si>
    <t>B31</t>
  </si>
  <si>
    <t>B68</t>
  </si>
  <si>
    <t>B62</t>
  </si>
  <si>
    <t>B39</t>
  </si>
  <si>
    <t>B23</t>
  </si>
  <si>
    <t>B48</t>
  </si>
  <si>
    <t>B60</t>
  </si>
  <si>
    <t>B38</t>
  </si>
  <si>
    <t>B47</t>
  </si>
  <si>
    <t>B43</t>
  </si>
  <si>
    <t>B28</t>
  </si>
  <si>
    <t>B25</t>
  </si>
  <si>
    <t>B97</t>
  </si>
  <si>
    <t>B11</t>
  </si>
  <si>
    <t>Mikoláš Jan</t>
  </si>
  <si>
    <t>Mikoláš Miroslav</t>
  </si>
  <si>
    <t>Svoboda Jiří</t>
  </si>
  <si>
    <t>BSK České Budějovice</t>
  </si>
  <si>
    <t>Studnař Jakub</t>
  </si>
  <si>
    <t>Gyürüsi Martin</t>
  </si>
  <si>
    <t>Studnař Lukáš</t>
  </si>
  <si>
    <t>Schwarz Marek</t>
  </si>
  <si>
    <t>Hegeduš Josef</t>
  </si>
  <si>
    <t>Vojč Pavel</t>
  </si>
  <si>
    <t>Knopfová Stanislava</t>
  </si>
  <si>
    <t>Novotný Pavel</t>
  </si>
  <si>
    <t>Sebekov</t>
  </si>
  <si>
    <t>Dušková Jitka</t>
  </si>
  <si>
    <t>Flašar Jan</t>
  </si>
  <si>
    <t>Holický Marek</t>
  </si>
  <si>
    <t>Z24</t>
  </si>
  <si>
    <t>Z14</t>
  </si>
  <si>
    <t>Z16</t>
  </si>
  <si>
    <t>Z49</t>
  </si>
  <si>
    <t>Z42</t>
  </si>
  <si>
    <t>Z28</t>
  </si>
  <si>
    <t>Z23</t>
  </si>
  <si>
    <t>Z17</t>
  </si>
  <si>
    <t>Z31</t>
  </si>
  <si>
    <t>Z25</t>
  </si>
  <si>
    <t>Z21</t>
  </si>
  <si>
    <t>Z48</t>
  </si>
  <si>
    <t>Z38</t>
  </si>
  <si>
    <t>Z18</t>
  </si>
  <si>
    <t>Z08</t>
  </si>
  <si>
    <t>Z50</t>
  </si>
  <si>
    <t>Z29</t>
  </si>
  <si>
    <t>Z27</t>
  </si>
  <si>
    <t>Z40</t>
  </si>
  <si>
    <t>Z22</t>
  </si>
  <si>
    <t>Z13</t>
  </si>
  <si>
    <t>Z45</t>
  </si>
  <si>
    <t>Z36</t>
  </si>
  <si>
    <t>Z32</t>
  </si>
  <si>
    <t>Z37</t>
  </si>
  <si>
    <t>Z47</t>
  </si>
  <si>
    <t>Z41</t>
  </si>
  <si>
    <t>Z34</t>
  </si>
  <si>
    <t>ruCně</t>
  </si>
  <si>
    <t>start_C</t>
  </si>
  <si>
    <t>C18</t>
  </si>
  <si>
    <t>C28</t>
  </si>
  <si>
    <t>C21</t>
  </si>
  <si>
    <t>C38</t>
  </si>
  <si>
    <t>C10</t>
  </si>
  <si>
    <t>C17</t>
  </si>
  <si>
    <t>C25</t>
  </si>
  <si>
    <t>C33</t>
  </si>
  <si>
    <t>C07</t>
  </si>
  <si>
    <t>C22</t>
  </si>
  <si>
    <t>C27</t>
  </si>
  <si>
    <t>C23</t>
  </si>
  <si>
    <t>C44</t>
  </si>
  <si>
    <t>C13</t>
  </si>
  <si>
    <t>C45</t>
  </si>
  <si>
    <t>C11</t>
  </si>
  <si>
    <t>C06</t>
  </si>
  <si>
    <t>Nanár Richard</t>
  </si>
  <si>
    <t>Kopecký Jiří</t>
  </si>
  <si>
    <t>Chmátal Lukáš</t>
  </si>
  <si>
    <t>Harmečný Tadeáš</t>
  </si>
  <si>
    <t>Dunko Martin</t>
  </si>
  <si>
    <t>Jeřábek František</t>
  </si>
  <si>
    <t>SOŠ Velešín</t>
  </si>
  <si>
    <t>Tejnecká Eliška</t>
  </si>
  <si>
    <t>Rychnov nad Malší</t>
  </si>
  <si>
    <t>Koreš Mikuláš</t>
  </si>
  <si>
    <t>Samec Tobiáš</t>
  </si>
  <si>
    <t>Putschögl Filip</t>
  </si>
  <si>
    <t>Smolík Filip</t>
  </si>
  <si>
    <t>Mocek Tomáš</t>
  </si>
  <si>
    <t>Hartlová Hana</t>
  </si>
  <si>
    <t>Malá Amálie</t>
  </si>
  <si>
    <t>Samcová Ema</t>
  </si>
  <si>
    <t>Lomská Simona</t>
  </si>
  <si>
    <t>Tomanová Anna</t>
  </si>
  <si>
    <t>Plonelová Linda</t>
  </si>
  <si>
    <t>Švihovcová Sára</t>
  </si>
  <si>
    <t>Čéčova České Budějovice</t>
  </si>
  <si>
    <t>MŠ Benešov nad Černou</t>
  </si>
  <si>
    <t>MŠ Netřebice</t>
  </si>
  <si>
    <t>Hartl Filip</t>
  </si>
  <si>
    <t>Sobotík Martin</t>
  </si>
  <si>
    <t>Hruška Filip</t>
  </si>
  <si>
    <t>Putschögl Mikuláš</t>
  </si>
  <si>
    <t>Putschögl Maxmilián</t>
  </si>
  <si>
    <t>Kudlata Jan</t>
  </si>
  <si>
    <t>Triatlon Lipno</t>
  </si>
  <si>
    <t>Mavrodieová Daniela</t>
  </si>
  <si>
    <t>Bumbová Matylda</t>
  </si>
  <si>
    <t>Sýkorová Kateřina</t>
  </si>
  <si>
    <t>Kostelná Kamila</t>
  </si>
  <si>
    <t>Plonerová Barbora</t>
  </si>
  <si>
    <t>Eistlová Elen</t>
  </si>
  <si>
    <t>Latinerová Elisabeth</t>
  </si>
  <si>
    <t>Janák Benjamin</t>
  </si>
  <si>
    <t>Kryštof Gloza</t>
  </si>
  <si>
    <t>Kotýnek Jan</t>
  </si>
  <si>
    <t>Uhlík Ondřej</t>
  </si>
  <si>
    <t>Benedikt Gabriel</t>
  </si>
  <si>
    <t>TJ Hraničář Malonty</t>
  </si>
  <si>
    <t>Kundrátková Anežka</t>
  </si>
  <si>
    <t>Chudá Adéla</t>
  </si>
  <si>
    <t>Fuková Nela Sofie</t>
  </si>
  <si>
    <t>Hrušková Barbora</t>
  </si>
  <si>
    <t>Purkrábková Lucie</t>
  </si>
  <si>
    <t>Rater České Budějovice</t>
  </si>
  <si>
    <t>Janda Jakub</t>
  </si>
  <si>
    <t>Kudlata František</t>
  </si>
  <si>
    <t>Nepivoda Jan</t>
  </si>
  <si>
    <t>Tomečko Šimon</t>
  </si>
  <si>
    <t>Motl Pavel</t>
  </si>
  <si>
    <t>Mandryšová Lenka</t>
  </si>
  <si>
    <t>Hlavatá Věra</t>
  </si>
  <si>
    <t>Zikeš Jiří</t>
  </si>
  <si>
    <t>Balounová Dvořáková Olga, 1974</t>
  </si>
  <si>
    <t>Balounová Dvořáková Olga, 1974 Celkem</t>
  </si>
  <si>
    <t>Beneš Jiří, 1986</t>
  </si>
  <si>
    <t>Beneš Jiří, 1986 Celkem</t>
  </si>
  <si>
    <t>Beshirová Carmen, 1998</t>
  </si>
  <si>
    <t>Beshirová Carmen, 1998 Celkem</t>
  </si>
  <si>
    <t>Bílek Petr, 1975</t>
  </si>
  <si>
    <t>Bílek Petr, 1975 Celkem</t>
  </si>
  <si>
    <t>Cirmaciu Michal, 1981</t>
  </si>
  <si>
    <t>Cirmaciu Michal, 1981 Celkem</t>
  </si>
  <si>
    <t>Černochová Simona, 1996</t>
  </si>
  <si>
    <t>Černochová Simona, 1996 Celkem</t>
  </si>
  <si>
    <t>Čížek Jan, 1980</t>
  </si>
  <si>
    <t>Čížek Jan, 1980 Celkem</t>
  </si>
  <si>
    <t>Čoudková Majda, 1991</t>
  </si>
  <si>
    <t>Čoudková Majda, 1991 Celkem</t>
  </si>
  <si>
    <t>Dušková Jitka, 1975</t>
  </si>
  <si>
    <t>Dušková Jitka, 1975 Celkem</t>
  </si>
  <si>
    <t>Dvořák Tobiáš, 2004</t>
  </si>
  <si>
    <t>Dvořák Tobiáš, 2004 Celkem</t>
  </si>
  <si>
    <t>Dvořáková Marie Anna, 2001</t>
  </si>
  <si>
    <t>Dvořáková Marie Anna, 2001 Celkem</t>
  </si>
  <si>
    <t>Fenclová Dana, 1976</t>
  </si>
  <si>
    <t>Fenclová Dana, 1976 Celkem</t>
  </si>
  <si>
    <t>Flašar Jan, 1986</t>
  </si>
  <si>
    <t>Flašar Jan, 1986 Celkem</t>
  </si>
  <si>
    <t>Foltová Helena, 1979</t>
  </si>
  <si>
    <t>Foltová Helena, 1979 Celkem</t>
  </si>
  <si>
    <t>Führer Miroslav, 1964</t>
  </si>
  <si>
    <t>Führer Miroslav, 1964 Celkem</t>
  </si>
  <si>
    <t>Führerová Eva, 1968</t>
  </si>
  <si>
    <t>Führerová Eva, 1968 Celkem</t>
  </si>
  <si>
    <t>Gruntorád Jiří, 1979</t>
  </si>
  <si>
    <t>Gruntorád Jiří, 1979 Celkem</t>
  </si>
  <si>
    <t>Gyürüsi Martin, 1985</t>
  </si>
  <si>
    <t>Gyürüsi Martin, 1985 Celkem</t>
  </si>
  <si>
    <t>Hadrava Tomáš, 1978</t>
  </si>
  <si>
    <t>Hadrava Tomáš, 1978 Celkem</t>
  </si>
  <si>
    <t>Hanta Marek, 1976</t>
  </si>
  <si>
    <t>Hanta Marek, 1976 Celkem</t>
  </si>
  <si>
    <t>Hartl Tomáš, 1980</t>
  </si>
  <si>
    <t>Hartl Tomáš, 1980 Celkem</t>
  </si>
  <si>
    <t>Hegeduš Josef, 1966</t>
  </si>
  <si>
    <t>Hegeduš Josef, 1966 Celkem</t>
  </si>
  <si>
    <t>Helis Jan, 1992</t>
  </si>
  <si>
    <t>Helis Jan, 1992 Celkem</t>
  </si>
  <si>
    <t>Hendrych Jiří, 1985</t>
  </si>
  <si>
    <t>Hendrych Jiří, 1985 Celkem</t>
  </si>
  <si>
    <t>Holický Marek, 1976</t>
  </si>
  <si>
    <t>Holický Marek, 1976 Celkem</t>
  </si>
  <si>
    <t>Hron Tomáš, 1977</t>
  </si>
  <si>
    <t>Hron Tomáš, 1977 Celkem</t>
  </si>
  <si>
    <t>Chalaš Zdeněk, 1988</t>
  </si>
  <si>
    <t>Chalaš Zdeněk, 1988 Celkem</t>
  </si>
  <si>
    <t>Jackwerth Daniel, 1988</t>
  </si>
  <si>
    <t>Jackwerth Daniel, 1988 Celkem</t>
  </si>
  <si>
    <t>Jelínek Aleš, 1975</t>
  </si>
  <si>
    <t>Jelínek Aleš, 1975 Celkem</t>
  </si>
  <si>
    <t>Jelínek Šimon, 2007</t>
  </si>
  <si>
    <t>Jelínek Šimon, 2007 Celkem</t>
  </si>
  <si>
    <t>Jelínková Zuzana, 1979</t>
  </si>
  <si>
    <t>Jelínková Zuzana, 1979 Celkem</t>
  </si>
  <si>
    <t>Jokl Rostislav, 1975</t>
  </si>
  <si>
    <t>Jokl Rostislav, 1975 Celkem</t>
  </si>
  <si>
    <t>Joklová Marcela, 1975</t>
  </si>
  <si>
    <t>Joklová Marcela, 1975 Celkem</t>
  </si>
  <si>
    <t>Kadlec Miroslav, 1976</t>
  </si>
  <si>
    <t>Kadlec Miroslav, 1976 Celkem</t>
  </si>
  <si>
    <t>Kahovec Václav, 1978</t>
  </si>
  <si>
    <t>Kahovec Václav, 1978 Celkem</t>
  </si>
  <si>
    <t>Kerekanič Zdeněk, 2001</t>
  </si>
  <si>
    <t>Kerekanič Zdeněk, 2001 Celkem</t>
  </si>
  <si>
    <t>Knopfová Stanislava, 1984</t>
  </si>
  <si>
    <t>Knopfová Stanislava, 1984 Celkem</t>
  </si>
  <si>
    <t>Kotýnek Rudolf, 2002</t>
  </si>
  <si>
    <t>Kotýnek Rudolf, 2002 Celkem</t>
  </si>
  <si>
    <t>Kuna Alois, 1988</t>
  </si>
  <si>
    <t>Kuna Alois, 1988 Celkem</t>
  </si>
  <si>
    <t>Kůrka Tomáš, 1986</t>
  </si>
  <si>
    <t>Kůrka Tomáš, 1986 Celkem</t>
  </si>
  <si>
    <t>Lovčí Pavel, 1966</t>
  </si>
  <si>
    <t>Lovčí Pavel, 1966 Celkem</t>
  </si>
  <si>
    <t>Malík Jakub, 1991</t>
  </si>
  <si>
    <t>Malík Jakub, 1991 Celkem</t>
  </si>
  <si>
    <t>Mandrysz Marcel, 1968</t>
  </si>
  <si>
    <t>Mandrysz Marcel, 1968 Celkem</t>
  </si>
  <si>
    <t>Markovič Koloman, 2002</t>
  </si>
  <si>
    <t>Markovič Koloman, 2002 Celkem</t>
  </si>
  <si>
    <t>Mikoláš Jan, 1961</t>
  </si>
  <si>
    <t>Mikoláš Jan, 1961 Celkem</t>
  </si>
  <si>
    <t>Mikoláš Miroslav, 1995</t>
  </si>
  <si>
    <t>Mikoláš Miroslav, 1995 Celkem</t>
  </si>
  <si>
    <t>Musil Tomáš, 1988</t>
  </si>
  <si>
    <t>Musil Tomáš, 1988 Celkem</t>
  </si>
  <si>
    <t>Musilová Nikola, 1989</t>
  </si>
  <si>
    <t>Musilová Nikola, 1989 Celkem</t>
  </si>
  <si>
    <t>Nosek Lukáš, 1978</t>
  </si>
  <si>
    <t>Nosek Lukáš, 1978 Celkem</t>
  </si>
  <si>
    <t>Nováčková Dana, 1975</t>
  </si>
  <si>
    <t>Nováčková Dana, 1975 Celkem</t>
  </si>
  <si>
    <t>Nováčková Denisa, 1999</t>
  </si>
  <si>
    <t>Nováčková Denisa, 1999 Celkem</t>
  </si>
  <si>
    <t>Novotný Pavel, 1967</t>
  </si>
  <si>
    <t>Novotný Pavel, 1967 Celkem</t>
  </si>
  <si>
    <t>Pán Jan, 1964</t>
  </si>
  <si>
    <t>Pán Jan, 1964 Celkem</t>
  </si>
  <si>
    <t>Pavienský Radek, 1973</t>
  </si>
  <si>
    <t>Pavienský Radek, 1973 Celkem</t>
  </si>
  <si>
    <t>Pavlasová Zuzana, 1983</t>
  </si>
  <si>
    <t>Pavlasová Zuzana, 1983 Celkem</t>
  </si>
  <si>
    <t>Pechová Jaroslava, 1982</t>
  </si>
  <si>
    <t>Pechová Jaroslava, 1982 Celkem</t>
  </si>
  <si>
    <t>Pelíšek Daniel, 1976</t>
  </si>
  <si>
    <t>Pelíšek Daniel, 1976 Celkem</t>
  </si>
  <si>
    <t>Peterka Martin, 1976</t>
  </si>
  <si>
    <t>Peterka Martin, 1976 Celkem</t>
  </si>
  <si>
    <t>Pišl Gennadij, 1980</t>
  </si>
  <si>
    <t>Pišl Gennadij, 1980 Celkem</t>
  </si>
  <si>
    <t>Pleštilová Lucie, 1988</t>
  </si>
  <si>
    <t>Pleštilová Lucie, 1988 Celkem</t>
  </si>
  <si>
    <t>Polcarová Aneta, 1989</t>
  </si>
  <si>
    <t>Polcarová Aneta, 1989 Celkem</t>
  </si>
  <si>
    <t>Purkrábková Soňa, 1978</t>
  </si>
  <si>
    <t>Purkrábková Soňa, 1978 Celkem</t>
  </si>
  <si>
    <t>Rubick Jiří, 1972</t>
  </si>
  <si>
    <t>Rubick Jiří, 1972 Celkem</t>
  </si>
  <si>
    <t>Schwarz Marek, 1979</t>
  </si>
  <si>
    <t>Schwarz Marek, 1979 Celkem</t>
  </si>
  <si>
    <t>Smrž Jakub, 1983</t>
  </si>
  <si>
    <t>Smrž Jakub, 1983 Celkem</t>
  </si>
  <si>
    <t>Sobotík Vojtěch, 2000</t>
  </si>
  <si>
    <t>Sobotík Vojtěch, 2000 Celkem</t>
  </si>
  <si>
    <t>Soukup Josef, 1987</t>
  </si>
  <si>
    <t>Soukup Josef, 1987 Celkem</t>
  </si>
  <si>
    <t>Studnař Jakub, 1988</t>
  </si>
  <si>
    <t>Studnař Jakub, 1988 Celkem</t>
  </si>
  <si>
    <t>Studnař Lukáš, 1989</t>
  </si>
  <si>
    <t>Studnař Lukáš, 1989 Celkem</t>
  </si>
  <si>
    <t>Svoboda Jiří, 1974</t>
  </si>
  <si>
    <t>Svoboda Jiří, 1974 Celkem</t>
  </si>
  <si>
    <t>Sýkora Tomáš, 1977</t>
  </si>
  <si>
    <t>Sýkora Tomáš, 1977 Celkem</t>
  </si>
  <si>
    <t>Ševecová Zuzana, 1987</t>
  </si>
  <si>
    <t>Ševecová Zuzana, 1987 Celkem</t>
  </si>
  <si>
    <t>Šíma Jan, 1970</t>
  </si>
  <si>
    <t>Šíma Jan, 1970 Celkem</t>
  </si>
  <si>
    <t>Šimková Veronika, 1978</t>
  </si>
  <si>
    <t>Šimková Veronika, 1978 Celkem</t>
  </si>
  <si>
    <t>Štěpán Kamil, 1973</t>
  </si>
  <si>
    <t>Štěpán Kamil, 1973 Celkem</t>
  </si>
  <si>
    <t>Štěrbík Jan, 1971</t>
  </si>
  <si>
    <t>Štěrbík Jan, 1971 Celkem</t>
  </si>
  <si>
    <t>Švejnoha Lukáš, 1989</t>
  </si>
  <si>
    <t>Švejnoha Lukáš, 1989 Celkem</t>
  </si>
  <si>
    <t>Tanáč Pavel, 1984</t>
  </si>
  <si>
    <t>Tanáč Pavel, 1984 Celkem</t>
  </si>
  <si>
    <t>Tomek Daniel, 1970</t>
  </si>
  <si>
    <t>Tomek Daniel, 1970 Celkem</t>
  </si>
  <si>
    <t>Troup Roman, 1967</t>
  </si>
  <si>
    <t>Troup Roman, 1967 Celkem</t>
  </si>
  <si>
    <t>Troupová Jitka, 1970</t>
  </si>
  <si>
    <t>Troupová Jitka, 1970 Celkem</t>
  </si>
  <si>
    <t>Turková Iveta, 1973</t>
  </si>
  <si>
    <t>Turková Iveta, 1973 Celkem</t>
  </si>
  <si>
    <t>Urbanová Marie, 1978</t>
  </si>
  <si>
    <t>Urbanová Marie, 1978 Celkem</t>
  </si>
  <si>
    <t>Vařák Slavomír, 1995</t>
  </si>
  <si>
    <t>Vařák Slavomír, 1995 Celkem</t>
  </si>
  <si>
    <t>Vařáková Pavla, 1990</t>
  </si>
  <si>
    <t>Vařáková Pavla, 1990 Celkem</t>
  </si>
  <si>
    <t>Vaš David, 1990</t>
  </si>
  <si>
    <t>Vaš David, 1990 Celkem</t>
  </si>
  <si>
    <t>Vavreček Miroslav, 1963</t>
  </si>
  <si>
    <t>Vavreček Miroslav, 1963 Celkem</t>
  </si>
  <si>
    <t>Vojč Pavel, 1980</t>
  </si>
  <si>
    <t>Vojč Pavel, 1980 Celkem</t>
  </si>
  <si>
    <t>Völflová Natálie, 2003</t>
  </si>
  <si>
    <t>Völflová Natálie, 2003 Celkem</t>
  </si>
  <si>
    <t>Zifčák Martin, 1985</t>
  </si>
  <si>
    <t>Zifčák Martin, 1985 Celkem</t>
  </si>
  <si>
    <t>Zikešová Ivana, 1968</t>
  </si>
  <si>
    <t>Zikešová Ivana, 1968 Celkem</t>
  </si>
  <si>
    <t>Žahour Pavel, 1967</t>
  </si>
  <si>
    <t>Žahour Pavel, 1967 Celkem</t>
  </si>
  <si>
    <t>abs_poř</t>
  </si>
  <si>
    <t>kat_poř</t>
  </si>
  <si>
    <t>Fuková Nela Sofie, 2015</t>
  </si>
  <si>
    <t>Fuková Nela Sofie, 2015 Celkem</t>
  </si>
  <si>
    <t>Hlavatá Věra, 1970</t>
  </si>
  <si>
    <t>Hlavatá Věra, 1970 Celkem</t>
  </si>
  <si>
    <t>Chudá Adéla, 2014</t>
  </si>
  <si>
    <t>Chudá Adéla, 2014 Celkem</t>
  </si>
  <si>
    <t>Koreš Mikuláš, 2014</t>
  </si>
  <si>
    <t>Koreš Mikuláš, 2014 Celkem</t>
  </si>
  <si>
    <t>Mandryšová Lenka, 1968</t>
  </si>
  <si>
    <t>Mandryšová Lenka, 1968 Celkem</t>
  </si>
  <si>
    <t>Mocek Tomáš, 2014</t>
  </si>
  <si>
    <t>Mocek Tomáš, 2014 Celkem</t>
  </si>
  <si>
    <t>Putschögl Filip, 2015</t>
  </si>
  <si>
    <t>Putschögl Filip, 2015 Celkem</t>
  </si>
  <si>
    <t>Samec Tobiáš, 2014</t>
  </si>
  <si>
    <t>Samec Tobiáš, 2014 Celkem</t>
  </si>
  <si>
    <t>Smolík Filip, 2014</t>
  </si>
  <si>
    <t>Smolík Filip, 2014 Celkem</t>
  </si>
  <si>
    <t>Zikeš Jiří, 1964</t>
  </si>
  <si>
    <t>Zikeš Jiří, 1964 Celkem</t>
  </si>
  <si>
    <t>Benedikt Gabriel, 2009</t>
  </si>
  <si>
    <t>Benedikt Gabriel, 2009 Celkem</t>
  </si>
  <si>
    <t>Bumbová Matylda, 2007</t>
  </si>
  <si>
    <t>Bumbová Matylda, 2007 Celkem</t>
  </si>
  <si>
    <t>Dunko Martin, 2004</t>
  </si>
  <si>
    <t>Dunko Martin, 2004 Celkem</t>
  </si>
  <si>
    <t>Eistlová Elen, 2008</t>
  </si>
  <si>
    <t>Eistlová Elen, 2008 Celkem</t>
  </si>
  <si>
    <t>Fuka Dominik, 2012</t>
  </si>
  <si>
    <t>Fuka Dominik, 2012 Celkem</t>
  </si>
  <si>
    <t>Harmečný Tadeáš, 2002</t>
  </si>
  <si>
    <t>Harmečný Tadeáš, 2002 Celkem</t>
  </si>
  <si>
    <t>Hartl Filip, 2012</t>
  </si>
  <si>
    <t>Hartl Filip, 2012 Celkem</t>
  </si>
  <si>
    <t>Hartlová Hana, 2010</t>
  </si>
  <si>
    <t>Hartlová Hana, 2010 Celkem</t>
  </si>
  <si>
    <t>Hruška Filip, 2010</t>
  </si>
  <si>
    <t>Hruška Filip, 2010 Celkem</t>
  </si>
  <si>
    <t>Hrušková Barbora, 2005</t>
  </si>
  <si>
    <t>Hrušková Barbora, 2005 Celkem</t>
  </si>
  <si>
    <t>Chmátal Lukáš, 2002</t>
  </si>
  <si>
    <t>Chmátal Lukáš, 2002 Celkem</t>
  </si>
  <si>
    <t>Janák Benjamin, 2009</t>
  </si>
  <si>
    <t>Janák Benjamin, 2009 Celkem</t>
  </si>
  <si>
    <t>Janda Jakub, 2006</t>
  </si>
  <si>
    <t>Janda Jakub, 2006 Celkem</t>
  </si>
  <si>
    <t>Jeřábek František, 1999</t>
  </si>
  <si>
    <t>Jeřábek František, 1999 Celkem</t>
  </si>
  <si>
    <t>Kopecký Jiří, 2001</t>
  </si>
  <si>
    <t>Kopecký Jiří, 2001 Celkem</t>
  </si>
  <si>
    <t>Korejtková Lucie, 2012</t>
  </si>
  <si>
    <t>Korejtková Lucie, 2012 Celkem</t>
  </si>
  <si>
    <t>Kostelná Kamila, 2007</t>
  </si>
  <si>
    <t>Kostelná Kamila, 2007 Celkem</t>
  </si>
  <si>
    <t>Kotýnek Jan, 2008</t>
  </si>
  <si>
    <t>Kotýnek Jan, 2008 Celkem</t>
  </si>
  <si>
    <t>Kryštof Gloza, 2009</t>
  </si>
  <si>
    <t>Kryštof Gloza, 2009 Celkem</t>
  </si>
  <si>
    <t>Kudlata Jan, 2010</t>
  </si>
  <si>
    <t>Kudlata Jan, 2010 Celkem</t>
  </si>
  <si>
    <t>Kundrátková Anežka, 2004</t>
  </si>
  <si>
    <t>Kundrátková Anežka, 2004 Celkem</t>
  </si>
  <si>
    <t>Latinerová Elisabeth, 2010</t>
  </si>
  <si>
    <t>Latinerová Elisabeth, 2010 Celkem</t>
  </si>
  <si>
    <t>Lebeda Ondřej, 2009</t>
  </si>
  <si>
    <t>Lebeda Ondřej, 2009 Celkem</t>
  </si>
  <si>
    <t>Lomská Simona, 2010</t>
  </si>
  <si>
    <t>Lomská Simona, 2010 Celkem</t>
  </si>
  <si>
    <t>Malá Amálie, 2012</t>
  </si>
  <si>
    <t>Malá Amálie, 2012 Celkem</t>
  </si>
  <si>
    <t>Motl Pavel, 2003</t>
  </si>
  <si>
    <t>Motl Pavel, 2003 Celkem</t>
  </si>
  <si>
    <t>Nanár Richard, 2001</t>
  </si>
  <si>
    <t>Nanár Richard, 2001 Celkem</t>
  </si>
  <si>
    <t>Nepivoda Jan, 2006</t>
  </si>
  <si>
    <t>Nepivoda Jan, 2006 Celkem</t>
  </si>
  <si>
    <t>Plonelová Linda, 2011</t>
  </si>
  <si>
    <t>Plonelová Linda, 2011 Celkem</t>
  </si>
  <si>
    <t>Plonerová Barbora, 2009</t>
  </si>
  <si>
    <t>Plonerová Barbora, 2009 Celkem</t>
  </si>
  <si>
    <t>Purkrábková Lucie, 2006</t>
  </si>
  <si>
    <t>Purkrábková Lucie, 2006 Celkem</t>
  </si>
  <si>
    <t>Putschögl Maxmilián, 2012</t>
  </si>
  <si>
    <t>Putschögl Maxmilián, 2012 Celkem</t>
  </si>
  <si>
    <t>Putschögl Mikuláš, 2010</t>
  </si>
  <si>
    <t>Putschögl Mikuláš, 2010 Celkem</t>
  </si>
  <si>
    <t>Samcová Ema, 2010</t>
  </si>
  <si>
    <t>Samcová Ema, 2010 Celkem</t>
  </si>
  <si>
    <t>Sobotík Martin, 2010</t>
  </si>
  <si>
    <t>Sobotík Martin, 2010 Celkem</t>
  </si>
  <si>
    <t>Sýkorová Kateřina, 2007</t>
  </si>
  <si>
    <t>Sýkorová Kateřina, 2007 Celkem</t>
  </si>
  <si>
    <t>Švihovcová Sára, 2012</t>
  </si>
  <si>
    <t>Švihovcová Sára, 2012 Celkem</t>
  </si>
  <si>
    <t>Tejnecká Eliška, 2002</t>
  </si>
  <si>
    <t>Tejnecká Eliška, 2002 Celkem</t>
  </si>
  <si>
    <t>Tomanová Anežka, 2008</t>
  </si>
  <si>
    <t>Tomanová Anežka, 2008 Celkem</t>
  </si>
  <si>
    <t>Tomanová Anna, 2010</t>
  </si>
  <si>
    <t>Tomanová Anna, 2010 Celkem</t>
  </si>
  <si>
    <t>Tomečko Šimon, 2003</t>
  </si>
  <si>
    <t>Tomečko Šimon, 2003 Celkem</t>
  </si>
  <si>
    <t>Uhlík Ondřej, 2007</t>
  </si>
  <si>
    <t>Uhlík Ondřej, 2007 Celkem</t>
  </si>
  <si>
    <t>00-06</t>
  </si>
  <si>
    <t>07-09</t>
  </si>
  <si>
    <t>10-11</t>
  </si>
  <si>
    <t>12-13</t>
  </si>
  <si>
    <t>14-15</t>
  </si>
  <si>
    <t>16-18</t>
  </si>
  <si>
    <t>00-04</t>
  </si>
  <si>
    <t>00-07</t>
  </si>
  <si>
    <t>05-07</t>
  </si>
  <si>
    <t>07-10</t>
  </si>
  <si>
    <t>08-10</t>
  </si>
  <si>
    <t>11-12</t>
  </si>
  <si>
    <t>13-14</t>
  </si>
  <si>
    <t>15-16</t>
  </si>
  <si>
    <t>17-18</t>
  </si>
  <si>
    <t>0-39</t>
  </si>
  <si>
    <t>50+</t>
  </si>
  <si>
    <t>0-99</t>
  </si>
  <si>
    <t>60+</t>
  </si>
  <si>
    <t>Vyber nejprve písmeno abecedy a pak jméno běžce. Následně uvidíš jeho historii v Bujanově.</t>
  </si>
  <si>
    <t>jmeno a rok závodu</t>
  </si>
  <si>
    <t>Chlupová Tereza (1991)  v roce 2017</t>
  </si>
  <si>
    <t>Chlupová Tereza (1991)  v roce 2016</t>
  </si>
  <si>
    <t>Loskotová Gabriela (1975)  v roce 2015</t>
  </si>
  <si>
    <t>Loskotová Gabriela (1975)  v roce 2017</t>
  </si>
  <si>
    <t>Candrová Jana (1975)  v roce 2017</t>
  </si>
  <si>
    <t>Rechtoriková Linda (1987)  v roce 2017</t>
  </si>
  <si>
    <t>Candrová Jana (1975)  v roce 2012</t>
  </si>
  <si>
    <t>Candrová Jana (1975)  v roce 2011</t>
  </si>
  <si>
    <t>Krejčová Petra (1979)  v roce 2013</t>
  </si>
  <si>
    <t>Candrová Jana (1975)  v roce 2014</t>
  </si>
  <si>
    <t>Candrová Jana (1975)  v roce 2010</t>
  </si>
  <si>
    <t>Candrová Jana (1975)  v roce 2016</t>
  </si>
  <si>
    <t>Candrová Jana (1975)  v roce 2013</t>
  </si>
  <si>
    <t>Rechtoriková Linda (1987)  v roce 2014</t>
  </si>
  <si>
    <t>Candrová Jana (1975)  v roce 2009</t>
  </si>
  <si>
    <t>Tomášová Gabriela (1969)  v roce 2017</t>
  </si>
  <si>
    <t>Dokulilová Ludmila (1962)  v roce 2016</t>
  </si>
  <si>
    <t>Rechtoriková Linda (1987)  v roce 2015</t>
  </si>
  <si>
    <t>Dokulilová Ludmila (1962)  v roce 2015</t>
  </si>
  <si>
    <t>Lebedová Olga (1981)  v roce 2016</t>
  </si>
  <si>
    <t>Dokulilová Ludmila (1962)  v roce 2017</t>
  </si>
  <si>
    <t>Tomášová Gabriela (1969)  v roce 2016</t>
  </si>
  <si>
    <t>Krejčová Petra (1979)  v roce 2012</t>
  </si>
  <si>
    <t>Stulíková Pavla (1983)  v roce 2016</t>
  </si>
  <si>
    <t>Sirová Lucie (1975)  v roce 2017</t>
  </si>
  <si>
    <t>Lebedová Olga (1981)  v roce 2017</t>
  </si>
  <si>
    <t>Zlochová Simona (1990)  v roce 2016</t>
  </si>
  <si>
    <t>Sirová Lucie (1975)  v roce 2016</t>
  </si>
  <si>
    <t>Tomášová Gabriela (1969)  v roce 2014</t>
  </si>
  <si>
    <t>Rechtoriková Linda (1987)  v roce 2013</t>
  </si>
  <si>
    <t>Bartušková Jana (1977)  v roce 2016</t>
  </si>
  <si>
    <t>Adámková Dana (1980)  v roce 2017</t>
  </si>
  <si>
    <t>Láchová Gabriela (1971)  v roce 2011</t>
  </si>
  <si>
    <t>Černá Stáňa (1977)  v roce 2016</t>
  </si>
  <si>
    <t>Kincová Petra (1974)  v roce 2016</t>
  </si>
  <si>
    <t>Boháčová Dana (1976)  v roce 2016</t>
  </si>
  <si>
    <t>Štěpková Ivana (1978)  v roce 2016</t>
  </si>
  <si>
    <t>Tomášová Gabriela (1969)  v roce 2015</t>
  </si>
  <si>
    <t>Lebedová Olga (1981)  v roce 2015</t>
  </si>
  <si>
    <t>Valdová Marie (1977)  v roce 2014</t>
  </si>
  <si>
    <t>Nováčková Dana (1975)  v roce 2017</t>
  </si>
  <si>
    <t>Menšíková Lenka (1973)  v roce 2013</t>
  </si>
  <si>
    <t>Bartušková Jana (1977)  v roce 2017</t>
  </si>
  <si>
    <t>Dušková Jitka (1975)  v roce 2017</t>
  </si>
  <si>
    <t>Hronová Božena (1954)  v roce 2014</t>
  </si>
  <si>
    <t>Menšíková Lenka (1973)  v roce 2016</t>
  </si>
  <si>
    <t>Kincová Petra (1974)  v roce 2017</t>
  </si>
  <si>
    <t>Černá Stáňa (1977)  v roce 2017</t>
  </si>
  <si>
    <t>Menšíková Lenka (1973)  v roce 2012</t>
  </si>
  <si>
    <t>Dvořáková Monika (1974)  v roce 2016</t>
  </si>
  <si>
    <t>Menšíková Lenka (1973)  v roce 2014</t>
  </si>
  <si>
    <t>Pechová Jaroslava (1982)  v roce 2017</t>
  </si>
  <si>
    <t>Hronová Božena (1954)  v roce 2016</t>
  </si>
  <si>
    <t>Váchová Edita (1981)  v roce 2012</t>
  </si>
  <si>
    <t>Veselá Martina (1972)  v roce 2015</t>
  </si>
  <si>
    <t>Staňková Veronika (1984)  v roce 2014</t>
  </si>
  <si>
    <t>Veselá Martina (1972)  v roce 2014</t>
  </si>
  <si>
    <t>Vorlová Dana (1962)  v roce 2012</t>
  </si>
  <si>
    <t>Bartušková Jana (1977)  v roce 2015</t>
  </si>
  <si>
    <t>Balounová Dvořáková Olga (1974)  v roce 2017</t>
  </si>
  <si>
    <t>Vorlová Dana (1962)  v roce 2011</t>
  </si>
  <si>
    <t>Hronová Božena (1954)  v roce 2017</t>
  </si>
  <si>
    <t>Hronová Božena (1954)  v roce 2015</t>
  </si>
  <si>
    <t>Křivánková Bohumila (1966)  v roce 2015</t>
  </si>
  <si>
    <t>Menšíková Lenka (1973)  v roce 2017</t>
  </si>
  <si>
    <t>Lebedová Olga (1981)  v roce 2012</t>
  </si>
  <si>
    <t>Vlčková Kateřina (1977)  v roce 2017</t>
  </si>
  <si>
    <t>Menšíková Lenka (1973)  v roce 2015</t>
  </si>
  <si>
    <t>Ševecová Zuzana (1987)  v roce 2017</t>
  </si>
  <si>
    <t>Křivánková Bohumila (1966)  v roce 2014</t>
  </si>
  <si>
    <t>Krausová Aneta (1990)  v roce 2016</t>
  </si>
  <si>
    <t>Flíčková Alice (1970)  v roce 2017</t>
  </si>
  <si>
    <t>Veselá Martina (1972)  v roce 2017</t>
  </si>
  <si>
    <t>Hýsková Šárka (1964)  v roce 2015</t>
  </si>
  <si>
    <t>Adámková Dana (1980)  v roce 2016</t>
  </si>
  <si>
    <t>Hýsková Šárka (1964)  v roce 2016</t>
  </si>
  <si>
    <t>Zacharová Veronika (1977)  v roce 2016</t>
  </si>
  <si>
    <t>Kuželová Kateřina (1978)  v roce 2017</t>
  </si>
  <si>
    <t>Vorlová Dana (1962)  v roce 2013</t>
  </si>
  <si>
    <t>Vorlová Dana (1962)  v roce 2015</t>
  </si>
  <si>
    <t>Flíčková Alice (1970)  v roce 2015</t>
  </si>
  <si>
    <t>Fenclová Dana (1976)  v roce 2017</t>
  </si>
  <si>
    <t>Uhlířová Barbora (1968)  v roce 2012</t>
  </si>
  <si>
    <t>Vorlová Dana (1962)  v roce 2016</t>
  </si>
  <si>
    <t>Pleštilová Lucie (1988)  v roce 2017</t>
  </si>
  <si>
    <t>Outlá Šárka (1977)  v roce 2017</t>
  </si>
  <si>
    <t>Flíčková Alice (1970)  v roce 2012</t>
  </si>
  <si>
    <t>Vorlová Dana (1962)  v roce 2014</t>
  </si>
  <si>
    <t>Zacharová Veronika (1977)  v roce 2017</t>
  </si>
  <si>
    <t>Zelenková Alice (1963)  v roce 2010</t>
  </si>
  <si>
    <t>Adámková Dominika (1996)  v roce 2012</t>
  </si>
  <si>
    <t>Lebedová Olga (1981)  v roce 2014</t>
  </si>
  <si>
    <t>Vlčková Kateřina (1977)  v roce 2016</t>
  </si>
  <si>
    <t>Procházková Irena (1957)  v roce 2017</t>
  </si>
  <si>
    <t>Hýsková Šárka (1964)  v roce 2017</t>
  </si>
  <si>
    <t>Jančí Kamila (1983)  v roce 2015</t>
  </si>
  <si>
    <t>Procházková Ivona (1975)  v roce 2012</t>
  </si>
  <si>
    <t>Cábová Markéta (1979)  v roce 2015</t>
  </si>
  <si>
    <t>Urbanová Marie (1978)  v roce 2017</t>
  </si>
  <si>
    <t>Nováková Nikola (1997)  v roce 2017</t>
  </si>
  <si>
    <t>Pojarová Andrea (1974)  v roce 2016</t>
  </si>
  <si>
    <t>Slípková Lucie (1990)  v roce 2016</t>
  </si>
  <si>
    <t>Bláhová  Petra (1979)  v roce 2012</t>
  </si>
  <si>
    <t>Pavlová Jana (1969)  v roce 2014</t>
  </si>
  <si>
    <t>Kuželová Kateřina (1978)  v roce 2016</t>
  </si>
  <si>
    <t>Křivánková Bohumila (1970)  v roce 2016</t>
  </si>
  <si>
    <t>Procházková Irena (1957)  v roce 2016</t>
  </si>
  <si>
    <t>Flíčková Alice (1970)  v roce 2014</t>
  </si>
  <si>
    <t>Vorlová Dana (1962)  v roce 2017</t>
  </si>
  <si>
    <t>Knopfová Stanislava (1984)  v roce 2017</t>
  </si>
  <si>
    <t>Dobáková Eva (1986)  v roce 2014</t>
  </si>
  <si>
    <t>Krausová Aneta (1990)  v roce 2017</t>
  </si>
  <si>
    <t>Uhlířová Barbora (1968)  v roce 2014</t>
  </si>
  <si>
    <t>Hantková Zuzana (1980)  v roce 2016</t>
  </si>
  <si>
    <t>Matoušová Jitka (1973)  v roce 2017</t>
  </si>
  <si>
    <t>Nováčková Denisa (1999)  v roce 2017</t>
  </si>
  <si>
    <t>Fíková Kateřina (1980)  v roce 2015</t>
  </si>
  <si>
    <t>Vařejková Barbora (1976)  v roce 2016</t>
  </si>
  <si>
    <t>Antonnová Zdeňka (1970)  v roce 2014</t>
  </si>
  <si>
    <t>Musilová Nikola (1989)  v roce 2017</t>
  </si>
  <si>
    <t>Flíčková Alice (1970)  v roce 2013</t>
  </si>
  <si>
    <t>Mautschková Marta (1980)  v roce 2016</t>
  </si>
  <si>
    <t>Vávrová Gabriela (1992)  v roce 2015</t>
  </si>
  <si>
    <t>Vařejková Barbora (1976)  v roce 2017</t>
  </si>
  <si>
    <t>Benedová Zdeňka (1968)  v roce 2017</t>
  </si>
  <si>
    <t>Nová Markéta (1984)  v roce 2015</t>
  </si>
  <si>
    <t>Benedová Zdeňka (1968)  v roce 2015</t>
  </si>
  <si>
    <t>Černochová Simona (1996)  v roce 2017</t>
  </si>
  <si>
    <t>Bumbová Martina (1969)  v roce 2014</t>
  </si>
  <si>
    <t>Matoušová Jitka (1973)  v roce 2016</t>
  </si>
  <si>
    <t>Ardamicová Radka (1981)  v roce 2016</t>
  </si>
  <si>
    <t>Čoudková Majda (1991)  v roce 2017</t>
  </si>
  <si>
    <t>Jarošová Anetta (1973)  v roce 2016</t>
  </si>
  <si>
    <t>Bumbová Martina (1969)  v roce 2017</t>
  </si>
  <si>
    <t>Bumbová Martina (1969)  v roce 2016</t>
  </si>
  <si>
    <t>Sojková Dana (1983)  v roce 2014</t>
  </si>
  <si>
    <t>Fíková Kateřina (1980)  v roce 2017</t>
  </si>
  <si>
    <t>Něncová Monika (1966)  v roce 2012</t>
  </si>
  <si>
    <t>Nová Markéta (1984)  v roce 2017</t>
  </si>
  <si>
    <t>Kočvarová Monika (1973)  v roce 2013</t>
  </si>
  <si>
    <t>Turková Iveta (1973)  v roce 2017</t>
  </si>
  <si>
    <t>Pláničková Eva (1954)  v roce 2016</t>
  </si>
</sst>
</file>

<file path=xl/styles.xml><?xml version="1.0" encoding="utf-8"?>
<styleSheet xmlns="http://schemas.openxmlformats.org/spreadsheetml/2006/main">
  <numFmts count="8">
    <numFmt numFmtId="164" formatCode="000"/>
    <numFmt numFmtId="165" formatCode="[h]:mm:ss;@"/>
    <numFmt numFmtId="166" formatCode="0&quot;.&quot;"/>
    <numFmt numFmtId="167" formatCode="#,##0.000"/>
    <numFmt numFmtId="168" formatCode="0.000&quot; km&quot;"/>
    <numFmt numFmtId="169" formatCode="@&quot; roky&quot;"/>
    <numFmt numFmtId="170" formatCode="00"/>
    <numFmt numFmtId="171" formatCode="@&quot; let&quot;"/>
  </numFmts>
  <fonts count="66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8"/>
      <color theme="0" tint="-0.499984740745262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rgb="FF0000FF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8"/>
      <color theme="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theme="0" tint="-0.499984740745262"/>
      <name val="Calibri"/>
      <family val="2"/>
      <charset val="238"/>
      <scheme val="minor"/>
    </font>
    <font>
      <sz val="8"/>
      <color rgb="FF0000FF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4" tint="-0.249977111117893"/>
      <name val="Calibri"/>
      <family val="2"/>
      <charset val="238"/>
      <scheme val="minor"/>
    </font>
    <font>
      <sz val="8"/>
      <color theme="5" tint="-0.249977111117893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8"/>
      <color theme="0" tint="-4.9989318521683403E-2"/>
      <name val="Calibri"/>
      <family val="2"/>
      <charset val="238"/>
      <scheme val="minor"/>
    </font>
    <font>
      <sz val="10"/>
      <color theme="0" tint="-0.499984740745262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u/>
      <sz val="12"/>
      <color theme="0" tint="-0.49998474074526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b/>
      <sz val="8"/>
      <color theme="1" tint="0.499984740745262"/>
      <name val="Calibri"/>
      <family val="2"/>
      <scheme val="minor"/>
    </font>
    <font>
      <sz val="8"/>
      <name val="Calibri"/>
      <family val="2"/>
      <charset val="238"/>
      <scheme val="minor"/>
    </font>
    <font>
      <sz val="8"/>
      <color theme="6" tint="-0.499984740745262"/>
      <name val="Calibri"/>
      <family val="2"/>
      <charset val="238"/>
      <scheme val="minor"/>
    </font>
    <font>
      <b/>
      <sz val="8"/>
      <color theme="6" tint="-0.499984740745262"/>
      <name val="Calibri"/>
      <family val="2"/>
      <charset val="238"/>
      <scheme val="minor"/>
    </font>
    <font>
      <b/>
      <sz val="12"/>
      <color theme="6" tint="-0.499984740745262"/>
      <name val="Calibri"/>
      <family val="2"/>
      <charset val="238"/>
      <scheme val="minor"/>
    </font>
    <font>
      <sz val="10"/>
      <color theme="6" tint="-0.499984740745262"/>
      <name val="Calibri"/>
      <family val="2"/>
      <charset val="238"/>
      <scheme val="minor"/>
    </font>
    <font>
      <b/>
      <sz val="10"/>
      <color theme="6" tint="-0.499984740745262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theme="6" tint="-0.249977111117893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8"/>
      <color theme="1"/>
      <name val="Calibri"/>
      <scheme val="minor"/>
    </font>
    <font>
      <sz val="8"/>
      <color rgb="FF0000FF"/>
      <name val="Calibri"/>
      <scheme val="minor"/>
    </font>
    <font>
      <b/>
      <sz val="8"/>
      <name val="Calibri"/>
      <family val="2"/>
      <charset val="238"/>
      <scheme val="minor"/>
    </font>
    <font>
      <sz val="8"/>
      <color rgb="FFC00000"/>
      <name val="Calibri"/>
      <family val="2"/>
      <charset val="238"/>
      <scheme val="minor"/>
    </font>
    <font>
      <sz val="8"/>
      <name val="Calibri"/>
      <scheme val="minor"/>
    </font>
    <font>
      <sz val="8"/>
      <color rgb="FFC00000"/>
      <name val="Calibri"/>
      <scheme val="minor"/>
    </font>
    <font>
      <b/>
      <sz val="8"/>
      <name val="Calibri"/>
      <scheme val="minor"/>
    </font>
    <font>
      <b/>
      <sz val="8"/>
      <color theme="1"/>
      <name val="Calibri"/>
      <scheme val="minor"/>
    </font>
    <font>
      <b/>
      <sz val="10"/>
      <color theme="1"/>
      <name val="Calibri"/>
      <scheme val="minor"/>
    </font>
    <font>
      <b/>
      <sz val="8"/>
      <color theme="0" tint="-0.499984740745262"/>
      <name val="Calibri"/>
      <family val="2"/>
      <charset val="238"/>
      <scheme val="minor"/>
    </font>
    <font>
      <b/>
      <sz val="8"/>
      <color rgb="FF0000FF"/>
      <name val="Calibri"/>
      <family val="2"/>
      <charset val="238"/>
      <scheme val="minor"/>
    </font>
    <font>
      <b/>
      <sz val="8"/>
      <color theme="4" tint="-0.249977111117893"/>
      <name val="Calibri"/>
      <family val="2"/>
      <charset val="238"/>
      <scheme val="minor"/>
    </font>
    <font>
      <b/>
      <sz val="8"/>
      <color theme="5" tint="-0.249977111117893"/>
      <name val="Calibri"/>
      <family val="2"/>
      <charset val="238"/>
      <scheme val="minor"/>
    </font>
    <font>
      <b/>
      <sz val="8"/>
      <color theme="6" tint="-0.249977111117893"/>
      <name val="Calibri"/>
      <family val="2"/>
      <charset val="238"/>
      <scheme val="minor"/>
    </font>
    <font>
      <sz val="8"/>
      <color theme="7" tint="-0.249977111117893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9" tint="0.39997558519241921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8764000366222"/>
      </left>
      <right/>
      <top style="thin">
        <color theme="0" tint="-0.1498764000366222"/>
      </top>
      <bottom/>
      <diagonal/>
    </border>
    <border>
      <left/>
      <right/>
      <top style="thin">
        <color theme="0" tint="-0.1498764000366222"/>
      </top>
      <bottom/>
      <diagonal/>
    </border>
    <border>
      <left/>
      <right style="thin">
        <color theme="0" tint="-0.1498764000366222"/>
      </right>
      <top style="thin">
        <color theme="0" tint="-0.1498764000366222"/>
      </top>
      <bottom/>
      <diagonal/>
    </border>
    <border>
      <left style="thin">
        <color theme="0" tint="-0.1498764000366222"/>
      </left>
      <right/>
      <top/>
      <bottom style="thin">
        <color theme="0" tint="-0.1498764000366222"/>
      </bottom>
      <diagonal/>
    </border>
    <border>
      <left/>
      <right/>
      <top/>
      <bottom style="thin">
        <color theme="0" tint="-0.1498764000366222"/>
      </bottom>
      <diagonal/>
    </border>
    <border>
      <left/>
      <right style="thin">
        <color theme="0" tint="-0.1498764000366222"/>
      </right>
      <top/>
      <bottom style="thin">
        <color theme="0" tint="-0.1498764000366222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thin">
        <color theme="4"/>
      </top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medium">
        <color theme="4"/>
      </bottom>
      <diagonal/>
    </border>
    <border>
      <left style="thin">
        <color theme="0"/>
      </left>
      <right/>
      <top style="thin">
        <color theme="4"/>
      </top>
      <bottom style="medium">
        <color theme="4"/>
      </bottom>
      <diagonal/>
    </border>
    <border>
      <left/>
      <right style="thin">
        <color theme="0"/>
      </right>
      <top style="thin">
        <color theme="5"/>
      </top>
      <bottom style="medium">
        <color theme="5"/>
      </bottom>
      <diagonal/>
    </border>
    <border>
      <left style="thin">
        <color theme="0"/>
      </left>
      <right style="thin">
        <color theme="0"/>
      </right>
      <top style="thin">
        <color theme="5"/>
      </top>
      <bottom style="medium">
        <color theme="5"/>
      </bottom>
      <diagonal/>
    </border>
    <border>
      <left style="thin">
        <color theme="0"/>
      </left>
      <right/>
      <top style="thin">
        <color theme="5"/>
      </top>
      <bottom style="medium">
        <color theme="5"/>
      </bottom>
      <diagonal/>
    </border>
    <border>
      <left/>
      <right style="thin">
        <color theme="0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0"/>
      </left>
      <right style="thin">
        <color theme="0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0"/>
      </left>
      <right/>
      <top style="thin">
        <color theme="4" tint="0.79998168889431442"/>
      </top>
      <bottom style="thin">
        <color theme="4" tint="0.79998168889431442"/>
      </bottom>
      <diagonal/>
    </border>
    <border>
      <left/>
      <right style="thin">
        <color theme="0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0"/>
      </left>
      <right style="thin">
        <color theme="0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0"/>
      </left>
      <right/>
      <top style="thin">
        <color theme="5" tint="0.79998168889431442"/>
      </top>
      <bottom style="thin">
        <color theme="5" tint="0.79998168889431442"/>
      </bottom>
      <diagonal/>
    </border>
  </borders>
  <cellStyleXfs count="1">
    <xf numFmtId="0" fontId="0" fillId="0" borderId="0"/>
  </cellStyleXfs>
  <cellXfs count="358">
    <xf numFmtId="0" fontId="0" fillId="0" borderId="0" xfId="0"/>
    <xf numFmtId="0" fontId="1" fillId="0" borderId="0" xfId="0" applyFont="1"/>
    <xf numFmtId="0" fontId="4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pivotButton="1" applyFont="1" applyAlignment="1">
      <alignment vertical="center"/>
    </xf>
    <xf numFmtId="0" fontId="9" fillId="0" borderId="0" xfId="0" applyFont="1" applyAlignment="1">
      <alignment vertical="center"/>
    </xf>
    <xf numFmtId="166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10" fillId="0" borderId="0" xfId="0" applyFont="1" applyFill="1" applyBorder="1"/>
    <xf numFmtId="0" fontId="5" fillId="0" borderId="0" xfId="0" applyFont="1" applyFill="1" applyBorder="1" applyAlignment="1">
      <alignment horizontal="center"/>
    </xf>
    <xf numFmtId="0" fontId="5" fillId="0" borderId="0" xfId="0" applyFont="1" applyBorder="1"/>
    <xf numFmtId="0" fontId="5" fillId="0" borderId="0" xfId="0" applyFont="1" applyFill="1" applyBorder="1" applyAlignment="1"/>
    <xf numFmtId="0" fontId="13" fillId="0" borderId="0" xfId="0" applyFont="1" applyFill="1" applyBorder="1" applyAlignment="1" applyProtection="1">
      <alignment vertical="center"/>
      <protection locked="0"/>
    </xf>
    <xf numFmtId="0" fontId="5" fillId="2" borderId="0" xfId="0" applyNumberFormat="1" applyFont="1" applyFill="1" applyBorder="1" applyAlignment="1">
      <alignment vertical="center"/>
    </xf>
    <xf numFmtId="0" fontId="13" fillId="0" borderId="0" xfId="0" applyFont="1" applyFill="1" applyAlignment="1" applyProtection="1">
      <alignment vertical="center"/>
      <protection locked="0"/>
    </xf>
    <xf numFmtId="0" fontId="5" fillId="0" borderId="0" xfId="0" applyNumberFormat="1" applyFont="1" applyFill="1" applyBorder="1" applyAlignment="1"/>
    <xf numFmtId="49" fontId="5" fillId="0" borderId="0" xfId="0" applyNumberFormat="1" applyFont="1" applyFill="1" applyBorder="1" applyAlignment="1">
      <alignment horizontal="center"/>
    </xf>
    <xf numFmtId="0" fontId="14" fillId="0" borderId="0" xfId="0" applyNumberFormat="1" applyFont="1" applyFill="1" applyBorder="1" applyAlignment="1"/>
    <xf numFmtId="0" fontId="14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center"/>
    </xf>
    <xf numFmtId="0" fontId="18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2" fillId="0" borderId="0" xfId="0" applyFont="1" applyBorder="1" applyAlignment="1">
      <alignment horizontal="left" vertical="center"/>
    </xf>
    <xf numFmtId="0" fontId="20" fillId="0" borderId="0" xfId="0" applyFont="1" applyBorder="1"/>
    <xf numFmtId="0" fontId="12" fillId="0" borderId="0" xfId="0" applyFont="1" applyBorder="1" applyAlignment="1">
      <alignment horizontal="right" vertical="center"/>
    </xf>
    <xf numFmtId="0" fontId="5" fillId="2" borderId="0" xfId="0" applyFont="1" applyFill="1" applyBorder="1" applyAlignment="1">
      <alignment vertical="center"/>
    </xf>
    <xf numFmtId="164" fontId="5" fillId="0" borderId="0" xfId="0" applyNumberFormat="1" applyFont="1" applyAlignment="1">
      <alignment vertical="center"/>
    </xf>
    <xf numFmtId="0" fontId="19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left" vertical="center"/>
    </xf>
    <xf numFmtId="0" fontId="5" fillId="0" borderId="0" xfId="0" applyFont="1"/>
    <xf numFmtId="0" fontId="20" fillId="0" borderId="0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166" fontId="21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0" xfId="0"/>
    <xf numFmtId="0" fontId="5" fillId="0" borderId="0" xfId="0" applyFont="1" applyAlignment="1">
      <alignment horizontal="right" vertical="center"/>
    </xf>
    <xf numFmtId="0" fontId="8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169" fontId="26" fillId="0" borderId="0" xfId="0" applyNumberFormat="1" applyFont="1" applyBorder="1" applyAlignment="1">
      <alignment horizontal="left" vertical="center"/>
    </xf>
    <xf numFmtId="0" fontId="4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horizontal="center" vertical="center"/>
      <protection locked="0"/>
    </xf>
    <xf numFmtId="166" fontId="9" fillId="0" borderId="0" xfId="0" applyNumberFormat="1" applyFont="1" applyAlignment="1" applyProtection="1">
      <alignment horizontal="center" vertical="center"/>
      <protection locked="0"/>
    </xf>
    <xf numFmtId="166" fontId="21" fillId="0" borderId="0" xfId="0" applyNumberFormat="1" applyFont="1" applyAlignment="1" applyProtection="1">
      <alignment horizontal="center" vertical="center"/>
      <protection locked="0"/>
    </xf>
    <xf numFmtId="164" fontId="5" fillId="5" borderId="0" xfId="0" applyNumberFormat="1" applyFont="1" applyFill="1" applyAlignment="1" applyProtection="1">
      <alignment horizontal="center" vertical="center"/>
      <protection locked="0"/>
    </xf>
    <xf numFmtId="164" fontId="22" fillId="5" borderId="0" xfId="0" applyNumberFormat="1" applyFont="1" applyFill="1" applyAlignment="1" applyProtection="1">
      <alignment horizontal="center" vertical="center"/>
      <protection locked="0"/>
    </xf>
    <xf numFmtId="0" fontId="8" fillId="0" borderId="0" xfId="0" applyFont="1" applyFill="1" applyAlignment="1">
      <alignment vertical="center"/>
    </xf>
    <xf numFmtId="0" fontId="6" fillId="2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Alignment="1">
      <alignment vertical="center"/>
    </xf>
    <xf numFmtId="3" fontId="1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4" fillId="0" borderId="0" xfId="0" applyFont="1" applyFill="1" applyAlignment="1">
      <alignment vertical="center"/>
    </xf>
    <xf numFmtId="0" fontId="24" fillId="0" borderId="0" xfId="0" applyFont="1" applyFill="1" applyBorder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Fill="1" applyAlignment="1">
      <alignment vertical="center"/>
    </xf>
    <xf numFmtId="0" fontId="28" fillId="0" borderId="0" xfId="0" applyFont="1" applyFill="1" applyBorder="1" applyAlignment="1">
      <alignment horizontal="left" vertical="center"/>
    </xf>
    <xf numFmtId="0" fontId="24" fillId="0" borderId="0" xfId="0" applyFont="1" applyFill="1" applyAlignment="1">
      <alignment horizontal="left" vertical="center"/>
    </xf>
    <xf numFmtId="168" fontId="3" fillId="3" borderId="5" xfId="0" applyNumberFormat="1" applyFont="1" applyFill="1" applyBorder="1" applyAlignment="1" applyProtection="1">
      <alignment horizontal="center" vertical="center"/>
      <protection locked="0"/>
    </xf>
    <xf numFmtId="168" fontId="3" fillId="3" borderId="6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vertical="center"/>
    </xf>
    <xf numFmtId="0" fontId="3" fillId="3" borderId="5" xfId="0" applyFont="1" applyFill="1" applyBorder="1" applyAlignment="1" applyProtection="1">
      <alignment vertical="center"/>
      <protection locked="0"/>
    </xf>
    <xf numFmtId="0" fontId="3" fillId="3" borderId="5" xfId="0" applyFont="1" applyFill="1" applyBorder="1" applyAlignment="1" applyProtection="1">
      <alignment horizontal="center" vertical="center"/>
      <protection locked="0"/>
    </xf>
    <xf numFmtId="0" fontId="3" fillId="3" borderId="6" xfId="0" applyFont="1" applyFill="1" applyBorder="1" applyAlignment="1" applyProtection="1">
      <alignment vertical="center"/>
      <protection locked="0"/>
    </xf>
    <xf numFmtId="0" fontId="3" fillId="3" borderId="6" xfId="0" applyFont="1" applyFill="1" applyBorder="1" applyAlignment="1" applyProtection="1">
      <alignment horizontal="center" vertical="center"/>
      <protection locked="0"/>
    </xf>
    <xf numFmtId="0" fontId="3" fillId="3" borderId="8" xfId="0" applyFont="1" applyFill="1" applyBorder="1" applyAlignment="1" applyProtection="1">
      <alignment vertical="center"/>
      <protection locked="0"/>
    </xf>
    <xf numFmtId="168" fontId="3" fillId="3" borderId="8" xfId="0" applyNumberFormat="1" applyFont="1" applyFill="1" applyBorder="1" applyAlignment="1" applyProtection="1">
      <alignment horizontal="center" vertical="center"/>
      <protection locked="0"/>
    </xf>
    <xf numFmtId="0" fontId="3" fillId="3" borderId="8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vertical="center"/>
      <protection locked="0"/>
    </xf>
    <xf numFmtId="0" fontId="2" fillId="0" borderId="0" xfId="0" applyFont="1" applyFill="1" applyBorder="1" applyAlignment="1">
      <alignment vertical="center"/>
    </xf>
    <xf numFmtId="0" fontId="6" fillId="2" borderId="0" xfId="0" applyNumberFormat="1" applyFont="1" applyFill="1" applyBorder="1" applyAlignment="1" applyProtection="1">
      <alignment vertical="center"/>
      <protection locked="0"/>
    </xf>
    <xf numFmtId="1" fontId="6" fillId="2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/>
    <xf numFmtId="0" fontId="0" fillId="0" borderId="0" xfId="0" applyBorder="1" applyProtection="1">
      <protection locked="0"/>
    </xf>
    <xf numFmtId="0" fontId="6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0" fontId="29" fillId="0" borderId="0" xfId="0" applyFont="1" applyFill="1" applyBorder="1" applyAlignment="1" applyProtection="1">
      <alignment vertical="center"/>
      <protection locked="0"/>
    </xf>
    <xf numFmtId="0" fontId="29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pivotButton="1"/>
    <xf numFmtId="0" fontId="0" fillId="0" borderId="0" xfId="0" applyAlignment="1">
      <alignment horizontal="center"/>
    </xf>
    <xf numFmtId="164" fontId="0" fillId="0" borderId="0" xfId="0" pivotButton="1" applyNumberFormat="1"/>
    <xf numFmtId="164" fontId="0" fillId="0" borderId="0" xfId="0" applyNumberFormat="1"/>
    <xf numFmtId="166" fontId="31" fillId="0" borderId="0" xfId="0" applyNumberFormat="1" applyFont="1" applyAlignment="1" applyProtection="1">
      <alignment horizontal="center" vertical="center"/>
      <protection locked="0"/>
    </xf>
    <xf numFmtId="164" fontId="32" fillId="5" borderId="0" xfId="0" applyNumberFormat="1" applyFont="1" applyFill="1" applyAlignment="1" applyProtection="1">
      <alignment horizontal="center" vertical="center"/>
      <protection locked="0"/>
    </xf>
    <xf numFmtId="164" fontId="32" fillId="0" borderId="0" xfId="0" applyNumberFormat="1" applyFont="1" applyAlignment="1">
      <alignment vertical="center"/>
    </xf>
    <xf numFmtId="164" fontId="32" fillId="0" borderId="0" xfId="0" applyNumberFormat="1" applyFont="1" applyAlignment="1">
      <alignment horizontal="center" vertical="center"/>
    </xf>
    <xf numFmtId="164" fontId="32" fillId="0" borderId="0" xfId="0" applyNumberFormat="1" applyFont="1" applyAlignment="1">
      <alignment horizontal="left" vertical="center"/>
    </xf>
    <xf numFmtId="166" fontId="31" fillId="0" borderId="0" xfId="0" applyNumberFormat="1" applyFont="1" applyAlignment="1">
      <alignment horizontal="center" vertical="center"/>
    </xf>
    <xf numFmtId="164" fontId="5" fillId="6" borderId="0" xfId="0" applyNumberFormat="1" applyFont="1" applyFill="1" applyAlignment="1" applyProtection="1">
      <alignment horizontal="center" vertical="center"/>
      <protection locked="0"/>
    </xf>
    <xf numFmtId="164" fontId="22" fillId="6" borderId="0" xfId="0" applyNumberFormat="1" applyFont="1" applyFill="1" applyAlignment="1" applyProtection="1">
      <alignment horizontal="center" vertical="center"/>
      <protection locked="0"/>
    </xf>
    <xf numFmtId="164" fontId="32" fillId="6" borderId="0" xfId="0" applyNumberFormat="1" applyFont="1" applyFill="1" applyAlignment="1" applyProtection="1">
      <alignment horizontal="center" vertical="center"/>
      <protection locked="0"/>
    </xf>
    <xf numFmtId="0" fontId="26" fillId="0" borderId="0" xfId="0" applyFont="1" applyBorder="1" applyAlignment="1">
      <alignment horizontal="center" vertical="center"/>
    </xf>
    <xf numFmtId="168" fontId="12" fillId="0" borderId="0" xfId="0" applyNumberFormat="1" applyFont="1" applyAlignment="1">
      <alignment horizontal="center" vertical="center"/>
    </xf>
    <xf numFmtId="0" fontId="28" fillId="0" borderId="0" xfId="0" applyFont="1" applyFill="1" applyBorder="1" applyAlignment="1">
      <alignment horizontal="left" vertical="center"/>
    </xf>
    <xf numFmtId="0" fontId="34" fillId="0" borderId="0" xfId="0" applyFont="1" applyBorder="1" applyAlignment="1">
      <alignment vertical="center"/>
    </xf>
    <xf numFmtId="0" fontId="34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164" fontId="5" fillId="4" borderId="0" xfId="0" applyNumberFormat="1" applyFont="1" applyFill="1" applyAlignment="1" applyProtection="1">
      <alignment horizontal="center" vertical="center"/>
      <protection locked="0"/>
    </xf>
    <xf numFmtId="164" fontId="22" fillId="4" borderId="0" xfId="0" applyNumberFormat="1" applyFont="1" applyFill="1" applyAlignment="1" applyProtection="1">
      <alignment horizontal="center" vertical="center"/>
      <protection locked="0"/>
    </xf>
    <xf numFmtId="164" fontId="32" fillId="4" borderId="0" xfId="0" applyNumberFormat="1" applyFont="1" applyFill="1" applyAlignment="1" applyProtection="1">
      <alignment horizontal="center" vertical="center"/>
      <protection locked="0"/>
    </xf>
    <xf numFmtId="0" fontId="31" fillId="0" borderId="0" xfId="0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26" fillId="0" borderId="0" xfId="0" applyFont="1" applyBorder="1" applyAlignment="1">
      <alignment horizontal="left" vertical="center"/>
    </xf>
    <xf numFmtId="0" fontId="35" fillId="0" borderId="0" xfId="0" applyFont="1" applyBorder="1" applyAlignment="1">
      <alignment horizontal="center" vertical="center"/>
    </xf>
    <xf numFmtId="0" fontId="5" fillId="2" borderId="0" xfId="0" applyNumberFormat="1" applyFont="1" applyFill="1" applyBorder="1" applyAlignment="1" applyProtection="1">
      <alignment vertical="center"/>
      <protection locked="0"/>
    </xf>
    <xf numFmtId="0" fontId="3" fillId="3" borderId="10" xfId="0" applyFont="1" applyFill="1" applyBorder="1" applyAlignment="1" applyProtection="1">
      <alignment horizontal="center" vertical="center"/>
    </xf>
    <xf numFmtId="0" fontId="30" fillId="0" borderId="0" xfId="0" applyFont="1" applyFill="1" applyBorder="1" applyAlignment="1">
      <alignment vertical="center"/>
    </xf>
    <xf numFmtId="0" fontId="30" fillId="0" borderId="0" xfId="0" applyFont="1" applyFill="1" applyBorder="1" applyAlignment="1" applyProtection="1">
      <alignment vertical="center"/>
      <protection locked="0"/>
    </xf>
    <xf numFmtId="0" fontId="30" fillId="0" borderId="0" xfId="0" applyFont="1" applyFill="1" applyBorder="1" applyAlignment="1" applyProtection="1">
      <alignment horizontal="center" vertical="center"/>
      <protection locked="0"/>
    </xf>
    <xf numFmtId="0" fontId="5" fillId="0" borderId="0" xfId="0" applyNumberFormat="1" applyFont="1" applyAlignment="1">
      <alignment vertical="center"/>
    </xf>
    <xf numFmtId="0" fontId="18" fillId="0" borderId="0" xfId="0" applyNumberFormat="1" applyFont="1" applyAlignment="1">
      <alignment vertical="center"/>
    </xf>
    <xf numFmtId="0" fontId="1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horizontal="center" vertical="center"/>
    </xf>
    <xf numFmtId="0" fontId="5" fillId="0" borderId="22" xfId="0" applyNumberFormat="1" applyFont="1" applyBorder="1" applyAlignment="1">
      <alignment horizontal="center" vertical="center"/>
    </xf>
    <xf numFmtId="0" fontId="5" fillId="0" borderId="23" xfId="0" applyNumberFormat="1" applyFont="1" applyBorder="1" applyAlignment="1">
      <alignment horizontal="center" vertical="center"/>
    </xf>
    <xf numFmtId="0" fontId="5" fillId="0" borderId="24" xfId="0" applyNumberFormat="1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7" fillId="2" borderId="0" xfId="0" applyNumberFormat="1" applyFont="1" applyFill="1" applyBorder="1" applyAlignment="1" applyProtection="1">
      <alignment vertical="center"/>
      <protection locked="0"/>
    </xf>
    <xf numFmtId="0" fontId="28" fillId="0" borderId="0" xfId="0" applyFont="1" applyFill="1" applyBorder="1" applyAlignment="1">
      <alignment horizontal="left" vertical="center"/>
    </xf>
    <xf numFmtId="0" fontId="5" fillId="2" borderId="2" xfId="0" applyNumberFormat="1" applyFont="1" applyFill="1" applyBorder="1" applyAlignment="1">
      <alignment vertical="center"/>
    </xf>
    <xf numFmtId="49" fontId="13" fillId="0" borderId="0" xfId="0" applyNumberFormat="1" applyFont="1" applyFill="1" applyAlignment="1" applyProtection="1">
      <alignment vertical="center"/>
      <protection locked="0"/>
    </xf>
    <xf numFmtId="0" fontId="6" fillId="2" borderId="0" xfId="0" applyNumberFormat="1" applyFont="1" applyFill="1" applyAlignment="1" applyProtection="1">
      <alignment vertical="center"/>
      <protection locked="0"/>
    </xf>
    <xf numFmtId="164" fontId="6" fillId="2" borderId="1" xfId="0" applyNumberFormat="1" applyFont="1" applyFill="1" applyBorder="1" applyAlignment="1">
      <alignment horizontal="center" vertical="center"/>
    </xf>
    <xf numFmtId="0" fontId="38" fillId="8" borderId="0" xfId="0" applyNumberFormat="1" applyFont="1" applyFill="1" applyAlignment="1">
      <alignment horizontal="center" vertical="center"/>
    </xf>
    <xf numFmtId="0" fontId="38" fillId="0" borderId="0" xfId="0" applyNumberFormat="1" applyFont="1" applyAlignment="1">
      <alignment vertical="center"/>
    </xf>
    <xf numFmtId="0" fontId="40" fillId="0" borderId="0" xfId="0" applyNumberFormat="1" applyFont="1" applyAlignment="1">
      <alignment vertical="center"/>
    </xf>
    <xf numFmtId="0" fontId="41" fillId="0" borderId="0" xfId="0" applyNumberFormat="1" applyFont="1" applyAlignment="1">
      <alignment vertical="center"/>
    </xf>
    <xf numFmtId="0" fontId="42" fillId="8" borderId="0" xfId="0" applyNumberFormat="1" applyFont="1" applyFill="1" applyAlignment="1">
      <alignment horizontal="center" vertical="center"/>
    </xf>
    <xf numFmtId="0" fontId="39" fillId="7" borderId="0" xfId="0" applyNumberFormat="1" applyFont="1" applyFill="1" applyAlignment="1">
      <alignment horizontal="center" vertical="center"/>
    </xf>
    <xf numFmtId="0" fontId="32" fillId="0" borderId="0" xfId="0" applyNumberFormat="1" applyFont="1" applyFill="1" applyBorder="1" applyAlignment="1"/>
    <xf numFmtId="0" fontId="32" fillId="0" borderId="0" xfId="0" applyNumberFormat="1" applyFont="1" applyFill="1" applyBorder="1" applyAlignment="1">
      <alignment horizontal="center"/>
    </xf>
    <xf numFmtId="0" fontId="5" fillId="0" borderId="0" xfId="0" applyNumberFormat="1" applyFont="1" applyAlignment="1">
      <alignment horizontal="center" vertical="center"/>
    </xf>
    <xf numFmtId="0" fontId="29" fillId="0" borderId="0" xfId="0" applyFont="1" applyFill="1" applyAlignment="1">
      <alignment vertical="center"/>
    </xf>
    <xf numFmtId="0" fontId="1" fillId="0" borderId="0" xfId="0" applyFont="1" applyFill="1" applyBorder="1" applyAlignment="1" applyProtection="1">
      <alignment horizontal="right" vertical="center"/>
      <protection locked="0"/>
    </xf>
    <xf numFmtId="0" fontId="30" fillId="0" borderId="0" xfId="0" applyFont="1" applyFill="1" applyBorder="1" applyAlignment="1" applyProtection="1">
      <alignment horizontal="right" vertical="center"/>
      <protection locked="0"/>
    </xf>
    <xf numFmtId="0" fontId="43" fillId="2" borderId="0" xfId="0" applyNumberFormat="1" applyFont="1" applyFill="1" applyBorder="1" applyAlignment="1" applyProtection="1">
      <alignment vertical="center"/>
      <protection locked="0"/>
    </xf>
    <xf numFmtId="0" fontId="44" fillId="0" borderId="0" xfId="0" applyNumberFormat="1" applyFont="1" applyFill="1" applyBorder="1" applyAlignment="1"/>
    <xf numFmtId="0" fontId="44" fillId="0" borderId="0" xfId="0" applyNumberFormat="1" applyFont="1" applyFill="1" applyBorder="1" applyAlignment="1">
      <alignment horizontal="center"/>
    </xf>
    <xf numFmtId="165" fontId="11" fillId="4" borderId="0" xfId="0" applyNumberFormat="1" applyFont="1" applyFill="1" applyAlignment="1" applyProtection="1">
      <alignment horizontal="center" vertical="center"/>
      <protection locked="0"/>
    </xf>
    <xf numFmtId="0" fontId="48" fillId="0" borderId="0" xfId="0" applyNumberFormat="1" applyFont="1" applyAlignment="1">
      <alignment vertical="center"/>
    </xf>
    <xf numFmtId="0" fontId="45" fillId="0" borderId="0" xfId="0" applyFont="1" applyBorder="1" applyAlignment="1">
      <alignment horizontal="center" vertical="center"/>
    </xf>
    <xf numFmtId="0" fontId="46" fillId="0" borderId="0" xfId="0" applyNumberFormat="1" applyFont="1" applyFill="1" applyBorder="1" applyAlignment="1"/>
    <xf numFmtId="0" fontId="46" fillId="0" borderId="0" xfId="0" applyNumberFormat="1" applyFont="1" applyFill="1" applyBorder="1" applyAlignment="1">
      <alignment horizontal="center"/>
    </xf>
    <xf numFmtId="166" fontId="49" fillId="0" borderId="0" xfId="0" applyNumberFormat="1" applyFont="1" applyAlignment="1" applyProtection="1">
      <alignment horizontal="center" vertical="center"/>
      <protection locked="0"/>
    </xf>
    <xf numFmtId="164" fontId="46" fillId="4" borderId="0" xfId="0" applyNumberFormat="1" applyFont="1" applyFill="1" applyAlignment="1" applyProtection="1">
      <alignment horizontal="center" vertical="center"/>
      <protection locked="0"/>
    </xf>
    <xf numFmtId="164" fontId="46" fillId="0" borderId="0" xfId="0" applyNumberFormat="1" applyFont="1" applyAlignment="1">
      <alignment vertical="center"/>
    </xf>
    <xf numFmtId="164" fontId="46" fillId="0" borderId="0" xfId="0" applyNumberFormat="1" applyFont="1" applyAlignment="1">
      <alignment horizontal="center" vertical="center"/>
    </xf>
    <xf numFmtId="164" fontId="46" fillId="0" borderId="0" xfId="0" applyNumberFormat="1" applyFont="1" applyAlignment="1">
      <alignment horizontal="left" vertical="center"/>
    </xf>
    <xf numFmtId="0" fontId="46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166" fontId="0" fillId="0" borderId="0" xfId="0" applyNumberFormat="1" applyFont="1" applyAlignment="1">
      <alignment horizontal="center" vertical="center"/>
    </xf>
    <xf numFmtId="0" fontId="0" fillId="0" borderId="0" xfId="0" applyBorder="1" applyAlignment="1">
      <alignment horizontal="right"/>
    </xf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Border="1" applyAlignment="1"/>
    <xf numFmtId="49" fontId="13" fillId="0" borderId="0" xfId="0" applyNumberFormat="1" applyFont="1" applyFill="1" applyBorder="1" applyAlignment="1">
      <alignment horizontal="center"/>
    </xf>
    <xf numFmtId="167" fontId="13" fillId="0" borderId="0" xfId="0" applyNumberFormat="1" applyFont="1" applyFill="1" applyBorder="1" applyAlignment="1">
      <alignment horizontal="center"/>
    </xf>
    <xf numFmtId="0" fontId="13" fillId="0" borderId="0" xfId="0" applyFont="1" applyFill="1" applyBorder="1"/>
    <xf numFmtId="0" fontId="30" fillId="10" borderId="0" xfId="0" applyFont="1" applyFill="1" applyBorder="1" applyAlignment="1" applyProtection="1">
      <alignment horizontal="right" vertical="center"/>
      <protection locked="0"/>
    </xf>
    <xf numFmtId="0" fontId="29" fillId="10" borderId="0" xfId="0" applyFont="1" applyFill="1" applyBorder="1" applyAlignment="1">
      <alignment horizontal="right" vertical="center"/>
    </xf>
    <xf numFmtId="0" fontId="1" fillId="0" borderId="0" xfId="0" applyFont="1" applyFill="1" applyBorder="1" applyAlignment="1" applyProtection="1">
      <alignment horizontal="center" vertical="center"/>
      <protection locked="0"/>
    </xf>
    <xf numFmtId="0" fontId="39" fillId="0" borderId="25" xfId="0" applyNumberFormat="1" applyFont="1" applyFill="1" applyBorder="1" applyAlignment="1">
      <alignment horizontal="center" vertical="center"/>
    </xf>
    <xf numFmtId="165" fontId="11" fillId="0" borderId="0" xfId="0" applyNumberFormat="1" applyFont="1" applyFill="1" applyAlignment="1" applyProtection="1">
      <alignment horizontal="center" vertical="center"/>
      <protection locked="0"/>
    </xf>
    <xf numFmtId="165" fontId="23" fillId="0" borderId="0" xfId="0" applyNumberFormat="1" applyFont="1" applyFill="1" applyAlignment="1" applyProtection="1">
      <alignment horizontal="center" vertical="center"/>
      <protection locked="0"/>
    </xf>
    <xf numFmtId="165" fontId="33" fillId="0" borderId="0" xfId="0" applyNumberFormat="1" applyFont="1" applyFill="1" applyAlignment="1" applyProtection="1">
      <alignment horizontal="center" vertical="center"/>
      <protection locked="0"/>
    </xf>
    <xf numFmtId="0" fontId="5" fillId="0" borderId="0" xfId="0" applyFont="1" applyBorder="1" applyAlignment="1">
      <alignment vertical="center"/>
    </xf>
    <xf numFmtId="0" fontId="34" fillId="0" borderId="0" xfId="0" applyNumberFormat="1" applyFont="1" applyBorder="1" applyAlignment="1">
      <alignment vertical="center"/>
    </xf>
    <xf numFmtId="165" fontId="11" fillId="5" borderId="0" xfId="0" applyNumberFormat="1" applyFont="1" applyFill="1" applyAlignment="1" applyProtection="1">
      <alignment horizontal="center" vertical="center"/>
      <protection locked="0"/>
    </xf>
    <xf numFmtId="165" fontId="23" fillId="5" borderId="0" xfId="0" applyNumberFormat="1" applyFont="1" applyFill="1" applyAlignment="1" applyProtection="1">
      <alignment horizontal="center" vertical="center"/>
      <protection locked="0"/>
    </xf>
    <xf numFmtId="165" fontId="33" fillId="5" borderId="0" xfId="0" applyNumberFormat="1" applyFont="1" applyFill="1" applyAlignment="1" applyProtection="1">
      <alignment horizontal="center" vertical="center"/>
      <protection locked="0"/>
    </xf>
    <xf numFmtId="165" fontId="11" fillId="6" borderId="0" xfId="0" applyNumberFormat="1" applyFont="1" applyFill="1" applyAlignment="1" applyProtection="1">
      <alignment horizontal="center" vertical="center"/>
      <protection locked="0"/>
    </xf>
    <xf numFmtId="165" fontId="23" fillId="6" borderId="0" xfId="0" applyNumberFormat="1" applyFont="1" applyFill="1" applyAlignment="1" applyProtection="1">
      <alignment horizontal="center" vertical="center"/>
      <protection locked="0"/>
    </xf>
    <xf numFmtId="165" fontId="33" fillId="6" borderId="0" xfId="0" applyNumberFormat="1" applyFont="1" applyFill="1" applyAlignment="1" applyProtection="1">
      <alignment horizontal="center" vertical="center"/>
      <protection locked="0"/>
    </xf>
    <xf numFmtId="3" fontId="5" fillId="0" borderId="0" xfId="0" applyNumberFormat="1" applyFont="1" applyAlignment="1">
      <alignment horizontal="right" vertical="center"/>
    </xf>
    <xf numFmtId="3" fontId="18" fillId="0" borderId="0" xfId="0" applyNumberFormat="1" applyFont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0" fontId="29" fillId="0" borderId="0" xfId="0" applyFont="1" applyFill="1" applyAlignment="1">
      <alignment horizontal="center" vertical="center"/>
    </xf>
    <xf numFmtId="0" fontId="47" fillId="2" borderId="0" xfId="0" applyNumberFormat="1" applyFont="1" applyFill="1" applyBorder="1" applyAlignment="1" applyProtection="1">
      <alignment vertical="center"/>
      <protection locked="0"/>
    </xf>
    <xf numFmtId="170" fontId="38" fillId="0" borderId="0" xfId="0" applyNumberFormat="1" applyFont="1" applyAlignment="1">
      <alignment vertical="center"/>
    </xf>
    <xf numFmtId="170" fontId="40" fillId="0" borderId="0" xfId="0" applyNumberFormat="1" applyFont="1" applyAlignment="1">
      <alignment vertical="center"/>
    </xf>
    <xf numFmtId="170" fontId="18" fillId="0" borderId="0" xfId="0" applyNumberFormat="1" applyFont="1" applyAlignment="1">
      <alignment vertical="center"/>
    </xf>
    <xf numFmtId="170" fontId="41" fillId="0" borderId="0" xfId="0" applyNumberFormat="1" applyFont="1" applyAlignment="1">
      <alignment vertical="center"/>
    </xf>
    <xf numFmtId="170" fontId="39" fillId="0" borderId="25" xfId="0" applyNumberFormat="1" applyFont="1" applyFill="1" applyBorder="1" applyAlignment="1">
      <alignment horizontal="center" vertical="center"/>
    </xf>
    <xf numFmtId="170" fontId="39" fillId="0" borderId="0" xfId="0" applyNumberFormat="1" applyFont="1" applyFill="1" applyAlignment="1">
      <alignment horizontal="center" vertical="center"/>
    </xf>
    <xf numFmtId="170" fontId="39" fillId="7" borderId="0" xfId="0" applyNumberFormat="1" applyFont="1" applyFill="1" applyAlignment="1">
      <alignment horizontal="center" vertical="center"/>
    </xf>
    <xf numFmtId="170" fontId="42" fillId="8" borderId="0" xfId="0" applyNumberFormat="1" applyFont="1" applyFill="1" applyAlignment="1">
      <alignment horizontal="center" vertical="center"/>
    </xf>
    <xf numFmtId="166" fontId="4" fillId="0" borderId="0" xfId="0" applyNumberFormat="1" applyFont="1" applyFill="1" applyBorder="1" applyAlignment="1">
      <alignment vertical="center"/>
    </xf>
    <xf numFmtId="170" fontId="9" fillId="7" borderId="0" xfId="0" applyNumberFormat="1" applyFont="1" applyFill="1" applyAlignment="1">
      <alignment horizontal="center" vertical="center"/>
    </xf>
    <xf numFmtId="166" fontId="5" fillId="7" borderId="0" xfId="0" applyNumberFormat="1" applyFont="1" applyFill="1" applyAlignment="1">
      <alignment horizontal="center" vertical="center"/>
    </xf>
    <xf numFmtId="0" fontId="51" fillId="0" borderId="0" xfId="0" applyNumberFormat="1" applyFont="1" applyFill="1" applyBorder="1" applyAlignment="1"/>
    <xf numFmtId="0" fontId="52" fillId="0" borderId="0" xfId="0" applyFont="1" applyFill="1" applyBorder="1" applyAlignment="1">
      <alignment horizontal="center"/>
    </xf>
    <xf numFmtId="0" fontId="51" fillId="0" borderId="0" xfId="0" applyNumberFormat="1" applyFont="1" applyFill="1" applyBorder="1" applyAlignment="1">
      <alignment horizontal="center"/>
    </xf>
    <xf numFmtId="0" fontId="52" fillId="0" borderId="0" xfId="0" applyFont="1" applyFill="1" applyBorder="1"/>
    <xf numFmtId="171" fontId="26" fillId="0" borderId="0" xfId="0" applyNumberFormat="1" applyFont="1" applyBorder="1" applyAlignment="1">
      <alignment horizontal="left" vertical="center"/>
    </xf>
    <xf numFmtId="164" fontId="13" fillId="0" borderId="0" xfId="0" applyNumberFormat="1" applyFont="1" applyFill="1" applyBorder="1" applyAlignment="1" applyProtection="1">
      <alignment horizontal="center" vertical="center"/>
      <protection locked="0"/>
    </xf>
    <xf numFmtId="0" fontId="13" fillId="0" borderId="0" xfId="0" applyNumberFormat="1" applyFont="1" applyFill="1" applyBorder="1" applyAlignment="1" applyProtection="1">
      <alignment vertical="center"/>
      <protection locked="0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6" fillId="2" borderId="0" xfId="0" applyNumberFormat="1" applyFont="1" applyFill="1" applyBorder="1" applyAlignment="1" applyProtection="1">
      <alignment horizontal="center" vertical="center"/>
      <protection locked="0"/>
    </xf>
    <xf numFmtId="0" fontId="54" fillId="2" borderId="0" xfId="0" applyFont="1" applyFill="1" applyBorder="1" applyAlignment="1" applyProtection="1">
      <alignment horizontal="center" vertical="center"/>
      <protection locked="0"/>
    </xf>
    <xf numFmtId="164" fontId="53" fillId="2" borderId="0" xfId="0" applyNumberFormat="1" applyFont="1" applyFill="1" applyBorder="1" applyAlignment="1" applyProtection="1">
      <alignment horizontal="center" vertical="center"/>
      <protection locked="0"/>
    </xf>
    <xf numFmtId="0" fontId="54" fillId="2" borderId="0" xfId="0" applyNumberFormat="1" applyFont="1" applyFill="1" applyBorder="1" applyAlignment="1" applyProtection="1">
      <alignment horizontal="center" vertical="center"/>
      <protection locked="0"/>
    </xf>
    <xf numFmtId="164" fontId="13" fillId="11" borderId="0" xfId="0" applyNumberFormat="1" applyFont="1" applyFill="1" applyBorder="1" applyAlignment="1" applyProtection="1">
      <alignment horizontal="center" vertical="center"/>
      <protection locked="0"/>
    </xf>
    <xf numFmtId="0" fontId="13" fillId="2" borderId="0" xfId="0" applyNumberFormat="1" applyFont="1" applyFill="1" applyBorder="1" applyAlignment="1" applyProtection="1">
      <alignment horizontal="center" vertical="center"/>
      <protection locked="0"/>
    </xf>
    <xf numFmtId="164" fontId="13" fillId="12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170" fontId="42" fillId="7" borderId="0" xfId="0" applyNumberFormat="1" applyFont="1" applyFill="1" applyBorder="1" applyAlignment="1">
      <alignment horizontal="center" vertical="center"/>
    </xf>
    <xf numFmtId="0" fontId="27" fillId="0" borderId="0" xfId="0" applyFont="1" applyBorder="1" applyAlignment="1">
      <alignment horizontal="left" vertical="center"/>
    </xf>
    <xf numFmtId="0" fontId="5" fillId="2" borderId="0" xfId="0" applyFont="1" applyFill="1" applyAlignment="1" applyProtection="1">
      <alignment vertical="center"/>
      <protection locked="0"/>
    </xf>
    <xf numFmtId="0" fontId="5" fillId="2" borderId="0" xfId="0" applyNumberFormat="1" applyFont="1" applyFill="1" applyAlignment="1" applyProtection="1">
      <alignment vertical="center"/>
      <protection locked="0"/>
    </xf>
    <xf numFmtId="16" fontId="13" fillId="2" borderId="0" xfId="0" applyNumberFormat="1" applyFont="1" applyFill="1" applyBorder="1" applyAlignment="1" applyProtection="1">
      <alignment horizontal="center" vertical="center"/>
      <protection locked="0"/>
    </xf>
    <xf numFmtId="0" fontId="55" fillId="2" borderId="0" xfId="0" applyNumberFormat="1" applyFont="1" applyFill="1" applyBorder="1" applyAlignment="1" applyProtection="1">
      <alignment vertical="center"/>
      <protection locked="0"/>
    </xf>
    <xf numFmtId="164" fontId="52" fillId="0" borderId="0" xfId="0" applyNumberFormat="1" applyFont="1" applyFill="1" applyBorder="1" applyAlignment="1" applyProtection="1">
      <alignment horizontal="center" vertical="center"/>
      <protection locked="0"/>
    </xf>
    <xf numFmtId="0" fontId="52" fillId="0" borderId="0" xfId="0" applyNumberFormat="1" applyFont="1" applyFill="1" applyBorder="1" applyAlignment="1" applyProtection="1">
      <alignment vertical="center"/>
      <protection locked="0"/>
    </xf>
    <xf numFmtId="0" fontId="52" fillId="0" borderId="0" xfId="0" applyFont="1" applyFill="1" applyBorder="1" applyAlignment="1" applyProtection="1">
      <alignment vertical="center"/>
      <protection locked="0"/>
    </xf>
    <xf numFmtId="0" fontId="52" fillId="0" borderId="0" xfId="0" applyFont="1" applyFill="1" applyBorder="1" applyAlignment="1" applyProtection="1">
      <alignment horizontal="center" vertical="center"/>
      <protection locked="0"/>
    </xf>
    <xf numFmtId="0" fontId="55" fillId="2" borderId="0" xfId="0" applyNumberFormat="1" applyFont="1" applyFill="1" applyBorder="1" applyAlignment="1" applyProtection="1">
      <alignment horizontal="center" vertical="center"/>
      <protection locked="0"/>
    </xf>
    <xf numFmtId="0" fontId="56" fillId="2" borderId="0" xfId="0" applyNumberFormat="1" applyFont="1" applyFill="1" applyBorder="1" applyAlignment="1" applyProtection="1">
      <alignment horizontal="center" vertical="center"/>
      <protection locked="0"/>
    </xf>
    <xf numFmtId="1" fontId="55" fillId="2" borderId="0" xfId="0" applyNumberFormat="1" applyFont="1" applyFill="1" applyBorder="1" applyAlignment="1" applyProtection="1">
      <alignment horizontal="center" vertical="center"/>
      <protection locked="0"/>
    </xf>
    <xf numFmtId="164" fontId="57" fillId="2" borderId="0" xfId="0" applyNumberFormat="1" applyFont="1" applyFill="1" applyBorder="1" applyAlignment="1" applyProtection="1">
      <alignment horizontal="center" vertical="center"/>
      <protection locked="0"/>
    </xf>
    <xf numFmtId="0" fontId="51" fillId="2" borderId="0" xfId="0" applyNumberFormat="1" applyFont="1" applyFill="1" applyAlignment="1" applyProtection="1">
      <alignment vertical="center"/>
      <protection locked="0"/>
    </xf>
    <xf numFmtId="166" fontId="58" fillId="0" borderId="0" xfId="0" applyNumberFormat="1" applyFont="1" applyAlignment="1" applyProtection="1">
      <alignment horizontal="center" vertical="center"/>
      <protection locked="0"/>
    </xf>
    <xf numFmtId="164" fontId="51" fillId="4" borderId="0" xfId="0" applyNumberFormat="1" applyFont="1" applyFill="1" applyAlignment="1" applyProtection="1">
      <alignment horizontal="center" vertical="center"/>
      <protection locked="0"/>
    </xf>
    <xf numFmtId="164" fontId="51" fillId="0" borderId="0" xfId="0" applyNumberFormat="1" applyFont="1" applyAlignment="1">
      <alignment vertical="center"/>
    </xf>
    <xf numFmtId="164" fontId="51" fillId="0" borderId="0" xfId="0" applyNumberFormat="1" applyFont="1" applyAlignment="1">
      <alignment horizontal="center" vertical="center"/>
    </xf>
    <xf numFmtId="164" fontId="51" fillId="0" borderId="0" xfId="0" applyNumberFormat="1" applyFont="1" applyAlignment="1">
      <alignment horizontal="left" vertical="center"/>
    </xf>
    <xf numFmtId="0" fontId="51" fillId="0" borderId="0" xfId="0" applyNumberFormat="1" applyFont="1" applyAlignment="1">
      <alignment horizontal="center" vertical="center"/>
    </xf>
    <xf numFmtId="166" fontId="51" fillId="0" borderId="0" xfId="0" applyNumberFormat="1" applyFont="1" applyAlignment="1">
      <alignment horizontal="center" vertical="center"/>
    </xf>
    <xf numFmtId="0" fontId="0" fillId="0" borderId="0" xfId="0" pivotButton="1" applyAlignment="1">
      <alignment horizontal="right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Alignment="1" applyProtection="1">
      <alignment vertical="center"/>
      <protection locked="0"/>
    </xf>
    <xf numFmtId="166" fontId="5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horizontal="left" vertical="center"/>
      <protection locked="0"/>
    </xf>
    <xf numFmtId="0" fontId="13" fillId="0" borderId="0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right" vertical="center"/>
    </xf>
    <xf numFmtId="164" fontId="13" fillId="3" borderId="1" xfId="0" applyNumberFormat="1" applyFont="1" applyFill="1" applyBorder="1" applyAlignment="1">
      <alignment horizontal="center" vertical="center"/>
    </xf>
    <xf numFmtId="0" fontId="13" fillId="0" borderId="0" xfId="0" applyNumberFormat="1" applyFont="1" applyFill="1" applyAlignment="1" applyProtection="1">
      <alignment vertical="center"/>
      <protection locked="0"/>
    </xf>
    <xf numFmtId="164" fontId="13" fillId="3" borderId="0" xfId="0" applyNumberFormat="1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Alignment="1" applyProtection="1">
      <alignment horizontal="center" vertical="center"/>
      <protection locked="0"/>
    </xf>
    <xf numFmtId="0" fontId="6" fillId="2" borderId="0" xfId="0" applyNumberFormat="1" applyFont="1" applyFill="1" applyAlignment="1" applyProtection="1">
      <alignment horizontal="center" vertical="center"/>
      <protection locked="0"/>
    </xf>
    <xf numFmtId="49" fontId="6" fillId="2" borderId="0" xfId="0" applyNumberFormat="1" applyFont="1" applyFill="1" applyAlignment="1" applyProtection="1">
      <alignment horizontal="center" vertical="center"/>
      <protection locked="0"/>
    </xf>
    <xf numFmtId="168" fontId="6" fillId="2" borderId="0" xfId="0" applyNumberFormat="1" applyFont="1" applyFill="1" applyAlignment="1" applyProtection="1">
      <alignment horizontal="center" vertical="center"/>
      <protection locked="0"/>
    </xf>
    <xf numFmtId="165" fontId="61" fillId="0" borderId="0" xfId="0" applyNumberFormat="1" applyFont="1" applyFill="1" applyBorder="1" applyAlignment="1" applyProtection="1">
      <alignment horizontal="center" vertical="center"/>
      <protection locked="0"/>
    </xf>
    <xf numFmtId="166" fontId="13" fillId="0" borderId="0" xfId="0" applyNumberFormat="1" applyFont="1" applyFill="1" applyBorder="1" applyAlignment="1" applyProtection="1">
      <alignment horizontal="center" vertical="center"/>
      <protection locked="0"/>
    </xf>
    <xf numFmtId="49" fontId="6" fillId="2" borderId="0" xfId="0" applyNumberFormat="1" applyFont="1" applyFill="1" applyBorder="1" applyAlignment="1" applyProtection="1">
      <alignment horizontal="center" vertical="center"/>
      <protection locked="0"/>
    </xf>
    <xf numFmtId="168" fontId="6" fillId="2" borderId="0" xfId="0" applyNumberFormat="1" applyFont="1" applyFill="1" applyBorder="1" applyAlignment="1" applyProtection="1">
      <alignment horizontal="center" vertical="center"/>
      <protection locked="0"/>
    </xf>
    <xf numFmtId="164" fontId="13" fillId="0" borderId="0" xfId="0" applyNumberFormat="1" applyFont="1" applyFill="1" applyAlignment="1" applyProtection="1">
      <alignment vertical="center"/>
      <protection locked="0"/>
    </xf>
    <xf numFmtId="164" fontId="13" fillId="0" borderId="0" xfId="0" applyNumberFormat="1" applyFont="1" applyFill="1" applyAlignment="1" applyProtection="1">
      <alignment horizontal="center" vertical="center"/>
      <protection locked="0"/>
    </xf>
    <xf numFmtId="165" fontId="61" fillId="0" borderId="0" xfId="0" applyNumberFormat="1" applyFont="1" applyFill="1" applyAlignment="1" applyProtection="1">
      <alignment horizontal="center" vertical="center"/>
      <protection locked="0"/>
    </xf>
    <xf numFmtId="166" fontId="5" fillId="0" borderId="0" xfId="0" applyNumberFormat="1" applyFont="1" applyFill="1" applyAlignment="1">
      <alignment vertical="center"/>
    </xf>
    <xf numFmtId="0" fontId="6" fillId="0" borderId="0" xfId="0" applyFont="1" applyFill="1" applyAlignment="1">
      <alignment vertical="center"/>
    </xf>
    <xf numFmtId="49" fontId="13" fillId="2" borderId="0" xfId="0" applyNumberFormat="1" applyFont="1" applyFill="1" applyAlignment="1" applyProtection="1">
      <alignment horizontal="center" vertical="center"/>
      <protection locked="0"/>
    </xf>
    <xf numFmtId="0" fontId="5" fillId="0" borderId="0" xfId="0" applyFont="1" applyProtection="1">
      <protection locked="0"/>
    </xf>
    <xf numFmtId="0" fontId="24" fillId="0" borderId="0" xfId="0" applyFont="1" applyAlignment="1">
      <alignment horizontal="left"/>
    </xf>
    <xf numFmtId="0" fontId="6" fillId="0" borderId="0" xfId="0" applyFont="1" applyFill="1" applyBorder="1" applyAlignment="1" applyProtection="1">
      <alignment horizontal="right" vertical="center"/>
      <protection locked="0"/>
    </xf>
    <xf numFmtId="0" fontId="5" fillId="0" borderId="0" xfId="0" pivotButton="1" applyFont="1"/>
    <xf numFmtId="0" fontId="5" fillId="0" borderId="0" xfId="0" pivotButton="1" applyFont="1" applyAlignment="1">
      <alignment horizontal="center" vertical="center"/>
    </xf>
    <xf numFmtId="0" fontId="5" fillId="0" borderId="0" xfId="0" pivotButton="1" applyFont="1" applyAlignment="1">
      <alignment horizontal="right" vertical="center"/>
    </xf>
    <xf numFmtId="166" fontId="5" fillId="0" borderId="0" xfId="0" applyNumberFormat="1" applyFont="1" applyAlignment="1">
      <alignment vertical="center"/>
    </xf>
    <xf numFmtId="166" fontId="5" fillId="0" borderId="0" xfId="0" pivotButton="1" applyNumberFormat="1" applyFont="1" applyAlignment="1">
      <alignment horizontal="right" vertical="center"/>
    </xf>
    <xf numFmtId="0" fontId="62" fillId="0" borderId="26" xfId="0" applyFont="1" applyBorder="1" applyAlignment="1">
      <alignment horizontal="center" vertical="center"/>
    </xf>
    <xf numFmtId="0" fontId="62" fillId="0" borderId="27" xfId="0" applyFont="1" applyBorder="1" applyAlignment="1">
      <alignment horizontal="center" vertical="center"/>
    </xf>
    <xf numFmtId="0" fontId="62" fillId="0" borderId="27" xfId="0" applyFont="1" applyBorder="1" applyAlignment="1">
      <alignment vertical="center"/>
    </xf>
    <xf numFmtId="0" fontId="62" fillId="0" borderId="28" xfId="0" applyFont="1" applyBorder="1" applyAlignment="1">
      <alignment horizontal="center" vertical="center"/>
    </xf>
    <xf numFmtId="0" fontId="63" fillId="0" borderId="29" xfId="0" applyFont="1" applyBorder="1" applyAlignment="1">
      <alignment horizontal="center" vertical="center"/>
    </xf>
    <xf numFmtId="0" fontId="63" fillId="0" borderId="30" xfId="0" applyFont="1" applyBorder="1" applyAlignment="1">
      <alignment horizontal="center" vertical="center"/>
    </xf>
    <xf numFmtId="0" fontId="63" fillId="0" borderId="30" xfId="0" applyFont="1" applyBorder="1" applyAlignment="1">
      <alignment vertical="center"/>
    </xf>
    <xf numFmtId="0" fontId="63" fillId="0" borderId="31" xfId="0" applyFont="1" applyBorder="1" applyAlignment="1">
      <alignment horizontal="center" vertical="center"/>
    </xf>
    <xf numFmtId="166" fontId="53" fillId="0" borderId="32" xfId="0" applyNumberFormat="1" applyFont="1" applyBorder="1" applyAlignment="1">
      <alignment horizontal="center" vertical="center"/>
    </xf>
    <xf numFmtId="164" fontId="6" fillId="5" borderId="33" xfId="0" applyNumberFormat="1" applyFont="1" applyFill="1" applyBorder="1" applyAlignment="1">
      <alignment horizontal="center" vertical="center"/>
    </xf>
    <xf numFmtId="164" fontId="6" fillId="0" borderId="33" xfId="0" applyNumberFormat="1" applyFont="1" applyBorder="1" applyAlignment="1">
      <alignment vertical="center"/>
    </xf>
    <xf numFmtId="164" fontId="6" fillId="0" borderId="33" xfId="0" applyNumberFormat="1" applyFont="1" applyBorder="1" applyAlignment="1">
      <alignment horizontal="center" vertical="center"/>
    </xf>
    <xf numFmtId="164" fontId="6" fillId="0" borderId="33" xfId="0" applyNumberFormat="1" applyFont="1" applyBorder="1" applyAlignment="1">
      <alignment horizontal="left" vertical="center"/>
    </xf>
    <xf numFmtId="165" fontId="24" fillId="5" borderId="34" xfId="0" applyNumberFormat="1" applyFont="1" applyFill="1" applyBorder="1" applyAlignment="1">
      <alignment horizontal="center" vertical="center"/>
    </xf>
    <xf numFmtId="166" fontId="53" fillId="0" borderId="35" xfId="0" applyNumberFormat="1" applyFont="1" applyBorder="1" applyAlignment="1">
      <alignment horizontal="center" vertical="center"/>
    </xf>
    <xf numFmtId="164" fontId="6" fillId="6" borderId="36" xfId="0" applyNumberFormat="1" applyFont="1" applyFill="1" applyBorder="1" applyAlignment="1">
      <alignment horizontal="center" vertical="center"/>
    </xf>
    <xf numFmtId="164" fontId="6" fillId="0" borderId="36" xfId="0" applyNumberFormat="1" applyFont="1" applyBorder="1" applyAlignment="1">
      <alignment vertical="center"/>
    </xf>
    <xf numFmtId="164" fontId="6" fillId="0" borderId="36" xfId="0" applyNumberFormat="1" applyFont="1" applyBorder="1" applyAlignment="1">
      <alignment horizontal="center" vertical="center"/>
    </xf>
    <xf numFmtId="164" fontId="6" fillId="0" borderId="36" xfId="0" applyNumberFormat="1" applyFont="1" applyBorder="1" applyAlignment="1">
      <alignment horizontal="left" vertical="center"/>
    </xf>
    <xf numFmtId="165" fontId="24" fillId="6" borderId="37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right" vertical="center"/>
    </xf>
    <xf numFmtId="0" fontId="13" fillId="0" borderId="0" xfId="0" applyFont="1" applyFill="1" applyBorder="1" applyAlignment="1" applyProtection="1">
      <alignment horizontal="right" vertical="center"/>
      <protection locked="0"/>
    </xf>
    <xf numFmtId="0" fontId="62" fillId="0" borderId="27" xfId="0" applyFont="1" applyBorder="1" applyAlignment="1">
      <alignment horizontal="left" vertical="center"/>
    </xf>
    <xf numFmtId="0" fontId="63" fillId="0" borderId="30" xfId="0" applyFont="1" applyBorder="1" applyAlignment="1">
      <alignment horizontal="left" vertical="center"/>
    </xf>
    <xf numFmtId="0" fontId="9" fillId="0" borderId="0" xfId="0" applyNumberFormat="1" applyFont="1" applyAlignment="1">
      <alignment horizontal="center" vertical="center"/>
    </xf>
    <xf numFmtId="0" fontId="64" fillId="0" borderId="0" xfId="0" applyFont="1" applyAlignment="1">
      <alignment horizontal="left" indent="1"/>
    </xf>
    <xf numFmtId="0" fontId="10" fillId="9" borderId="0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vertical="center"/>
    </xf>
    <xf numFmtId="0" fontId="4" fillId="0" borderId="0" xfId="0" applyFont="1" applyAlignment="1">
      <alignment horizontal="left" vertical="top" indent="1"/>
    </xf>
    <xf numFmtId="0" fontId="5" fillId="9" borderId="3" xfId="0" applyFont="1" applyFill="1" applyBorder="1" applyAlignment="1">
      <alignment horizontal="center" vertical="center"/>
    </xf>
    <xf numFmtId="0" fontId="9" fillId="9" borderId="4" xfId="0" applyFont="1" applyFill="1" applyBorder="1" applyAlignment="1">
      <alignment horizontal="center" vertical="center"/>
    </xf>
    <xf numFmtId="0" fontId="39" fillId="0" borderId="0" xfId="0" applyFont="1" applyAlignment="1">
      <alignment vertical="center"/>
    </xf>
    <xf numFmtId="0" fontId="53" fillId="0" borderId="0" xfId="0" applyFont="1" applyFill="1" applyAlignment="1">
      <alignment horizontal="center" vertical="center"/>
    </xf>
    <xf numFmtId="0" fontId="6" fillId="0" borderId="0" xfId="0" applyFont="1" applyAlignment="1">
      <alignment vertical="center"/>
    </xf>
    <xf numFmtId="0" fontId="65" fillId="0" borderId="0" xfId="0" applyFont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5" fontId="9" fillId="0" borderId="4" xfId="0" applyNumberFormat="1" applyFont="1" applyBorder="1" applyAlignment="1">
      <alignment horizontal="center" vertical="center"/>
    </xf>
    <xf numFmtId="0" fontId="64" fillId="0" borderId="0" xfId="0" applyNumberFormat="1" applyFont="1" applyAlignment="1">
      <alignment vertical="center"/>
    </xf>
    <xf numFmtId="0" fontId="5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5" fillId="0" borderId="0" xfId="0" pivotButton="1" applyFont="1" applyAlignment="1">
      <alignment horizontal="center"/>
    </xf>
    <xf numFmtId="165" fontId="9" fillId="0" borderId="0" xfId="0" applyNumberFormat="1" applyFont="1" applyAlignment="1">
      <alignment horizontal="center"/>
    </xf>
    <xf numFmtId="0" fontId="5" fillId="0" borderId="0" xfId="0" pivotButton="1" applyFont="1" applyAlignment="1">
      <alignment horizontal="right"/>
    </xf>
    <xf numFmtId="166" fontId="53" fillId="0" borderId="0" xfId="0" applyNumberFormat="1" applyFont="1" applyAlignment="1">
      <alignment horizontal="right" vertical="center"/>
    </xf>
    <xf numFmtId="0" fontId="53" fillId="0" borderId="0" xfId="0" applyFont="1" applyAlignment="1">
      <alignment horizontal="right" vertical="center"/>
    </xf>
    <xf numFmtId="0" fontId="60" fillId="0" borderId="0" xfId="0" applyFont="1" applyAlignment="1">
      <alignment horizontal="right" vertical="center"/>
    </xf>
    <xf numFmtId="46" fontId="9" fillId="0" borderId="0" xfId="0" applyNumberFormat="1" applyFont="1" applyAlignment="1">
      <alignment horizontal="center" vertical="center"/>
    </xf>
    <xf numFmtId="0" fontId="12" fillId="2" borderId="0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vertical="center"/>
    </xf>
    <xf numFmtId="0" fontId="1" fillId="2" borderId="0" xfId="0" applyFont="1" applyFill="1"/>
    <xf numFmtId="0" fontId="12" fillId="2" borderId="0" xfId="0" applyFont="1" applyFill="1" applyBorder="1" applyAlignment="1">
      <alignment horizontal="right" vertical="center"/>
    </xf>
    <xf numFmtId="168" fontId="12" fillId="2" borderId="0" xfId="0" applyNumberFormat="1" applyFont="1" applyFill="1" applyAlignment="1">
      <alignment horizontal="center" vertical="center"/>
    </xf>
    <xf numFmtId="169" fontId="26" fillId="2" borderId="0" xfId="0" applyNumberFormat="1" applyFont="1" applyFill="1" applyBorder="1" applyAlignment="1">
      <alignment horizontal="left" vertical="center"/>
    </xf>
    <xf numFmtId="0" fontId="20" fillId="2" borderId="0" xfId="0" applyFont="1" applyFill="1" applyBorder="1"/>
    <xf numFmtId="0" fontId="26" fillId="2" borderId="0" xfId="0" applyFont="1" applyFill="1" applyBorder="1" applyAlignment="1">
      <alignment horizontal="center" vertical="center"/>
    </xf>
    <xf numFmtId="0" fontId="5" fillId="3" borderId="0" xfId="0" applyFont="1" applyFill="1" applyAlignment="1">
      <alignment vertical="center"/>
    </xf>
    <xf numFmtId="0" fontId="18" fillId="3" borderId="0" xfId="0" applyFont="1" applyFill="1" applyAlignment="1">
      <alignment vertical="center"/>
    </xf>
    <xf numFmtId="0" fontId="1" fillId="3" borderId="0" xfId="0" applyFont="1" applyFill="1" applyAlignment="1">
      <alignment vertical="center"/>
    </xf>
    <xf numFmtId="165" fontId="11" fillId="4" borderId="0" xfId="0" applyNumberFormat="1" applyFont="1" applyFill="1" applyAlignment="1" applyProtection="1">
      <alignment vertical="center"/>
      <protection locked="0"/>
    </xf>
    <xf numFmtId="165" fontId="50" fillId="4" borderId="0" xfId="0" applyNumberFormat="1" applyFont="1" applyFill="1" applyAlignment="1" applyProtection="1">
      <alignment vertical="center"/>
      <protection locked="0"/>
    </xf>
    <xf numFmtId="165" fontId="59" fillId="4" borderId="0" xfId="0" applyNumberFormat="1" applyFont="1" applyFill="1" applyAlignment="1" applyProtection="1">
      <alignment vertical="center"/>
      <protection locked="0"/>
    </xf>
    <xf numFmtId="0" fontId="28" fillId="0" borderId="0" xfId="0" applyFont="1" applyFill="1" applyBorder="1" applyAlignment="1">
      <alignment horizontal="left" vertical="center"/>
    </xf>
    <xf numFmtId="0" fontId="7" fillId="3" borderId="11" xfId="0" applyFont="1" applyFill="1" applyBorder="1" applyAlignment="1" applyProtection="1">
      <alignment horizontal="left" vertical="center"/>
      <protection locked="0"/>
    </xf>
    <xf numFmtId="0" fontId="7" fillId="3" borderId="12" xfId="0" applyFont="1" applyFill="1" applyBorder="1" applyAlignment="1" applyProtection="1">
      <alignment horizontal="left" vertical="center"/>
      <protection locked="0"/>
    </xf>
    <xf numFmtId="0" fontId="7" fillId="3" borderId="13" xfId="0" applyFont="1" applyFill="1" applyBorder="1" applyAlignment="1" applyProtection="1">
      <alignment horizontal="left" vertical="center"/>
      <protection locked="0"/>
    </xf>
    <xf numFmtId="0" fontId="3" fillId="3" borderId="14" xfId="0" applyFont="1" applyFill="1" applyBorder="1" applyAlignment="1" applyProtection="1">
      <alignment horizontal="left" vertical="center"/>
      <protection locked="0"/>
    </xf>
    <xf numFmtId="0" fontId="3" fillId="3" borderId="9" xfId="0" applyFont="1" applyFill="1" applyBorder="1" applyAlignment="1" applyProtection="1">
      <alignment horizontal="left" vertical="center"/>
      <protection locked="0"/>
    </xf>
    <xf numFmtId="0" fontId="3" fillId="3" borderId="15" xfId="0" applyFont="1" applyFill="1" applyBorder="1" applyAlignment="1" applyProtection="1">
      <alignment horizontal="left" vertical="center"/>
      <protection locked="0"/>
    </xf>
    <xf numFmtId="0" fontId="3" fillId="3" borderId="16" xfId="0" applyFont="1" applyFill="1" applyBorder="1" applyAlignment="1" applyProtection="1">
      <alignment horizontal="left" vertical="top"/>
      <protection locked="0"/>
    </xf>
    <xf numFmtId="0" fontId="3" fillId="3" borderId="17" xfId="0" applyFont="1" applyFill="1" applyBorder="1" applyAlignment="1" applyProtection="1">
      <alignment horizontal="left" vertical="top"/>
      <protection locked="0"/>
    </xf>
    <xf numFmtId="0" fontId="3" fillId="3" borderId="18" xfId="0" applyFont="1" applyFill="1" applyBorder="1" applyAlignment="1" applyProtection="1">
      <alignment horizontal="left" vertical="top"/>
      <protection locked="0"/>
    </xf>
    <xf numFmtId="0" fontId="3" fillId="3" borderId="19" xfId="0" applyFont="1" applyFill="1" applyBorder="1" applyAlignment="1" applyProtection="1">
      <alignment horizontal="left" vertical="top"/>
      <protection locked="0"/>
    </xf>
    <xf numFmtId="0" fontId="3" fillId="3" borderId="20" xfId="0" applyFont="1" applyFill="1" applyBorder="1" applyAlignment="1" applyProtection="1">
      <alignment horizontal="left" vertical="top"/>
      <protection locked="0"/>
    </xf>
    <xf numFmtId="0" fontId="3" fillId="3" borderId="21" xfId="0" applyFont="1" applyFill="1" applyBorder="1" applyAlignment="1" applyProtection="1">
      <alignment horizontal="left" vertical="top"/>
      <protection locked="0"/>
    </xf>
    <xf numFmtId="0" fontId="3" fillId="3" borderId="7" xfId="0" applyFont="1" applyFill="1" applyBorder="1" applyAlignment="1" applyProtection="1">
      <alignment vertical="top" wrapText="1"/>
      <protection locked="0"/>
    </xf>
    <xf numFmtId="0" fontId="3" fillId="3" borderId="0" xfId="0" applyFont="1" applyFill="1" applyBorder="1" applyAlignment="1" applyProtection="1">
      <alignment vertical="top" wrapText="1"/>
      <protection locked="0"/>
    </xf>
    <xf numFmtId="14" fontId="3" fillId="3" borderId="11" xfId="0" applyNumberFormat="1" applyFont="1" applyFill="1" applyBorder="1" applyAlignment="1" applyProtection="1">
      <alignment horizontal="left" vertical="center"/>
      <protection locked="0"/>
    </xf>
    <xf numFmtId="14" fontId="3" fillId="3" borderId="12" xfId="0" applyNumberFormat="1" applyFont="1" applyFill="1" applyBorder="1" applyAlignment="1" applyProtection="1">
      <alignment horizontal="left" vertical="center"/>
      <protection locked="0"/>
    </xf>
    <xf numFmtId="14" fontId="3" fillId="3" borderId="13" xfId="0" applyNumberFormat="1" applyFont="1" applyFill="1" applyBorder="1" applyAlignment="1" applyProtection="1">
      <alignment horizontal="left" vertical="center"/>
      <protection locked="0"/>
    </xf>
    <xf numFmtId="168" fontId="26" fillId="0" borderId="0" xfId="0" applyNumberFormat="1" applyFont="1" applyAlignment="1">
      <alignment horizontal="left" vertical="center"/>
    </xf>
    <xf numFmtId="0" fontId="45" fillId="0" borderId="0" xfId="0" applyNumberFormat="1" applyFont="1" applyAlignment="1">
      <alignment vertical="center"/>
    </xf>
    <xf numFmtId="0" fontId="34" fillId="0" borderId="0" xfId="0" applyNumberFormat="1" applyFont="1" applyAlignment="1">
      <alignment vertical="center"/>
    </xf>
  </cellXfs>
  <cellStyles count="1">
    <cellStyle name="normální" xfId="0" builtinId="0"/>
  </cellStyles>
  <dxfs count="432">
    <dxf>
      <font>
        <sz val="10"/>
      </font>
    </dxf>
    <dxf>
      <font>
        <sz val="12"/>
      </font>
    </dxf>
    <dxf>
      <font>
        <sz val="12"/>
      </font>
    </dxf>
    <dxf>
      <font>
        <sz val="8"/>
      </font>
    </dxf>
    <dxf>
      <alignment horizontal="right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alignment horizontal="right" readingOrder="0"/>
    </dxf>
    <dxf>
      <font>
        <sz val="10"/>
      </font>
    </dxf>
    <dxf>
      <font>
        <sz val="12"/>
      </font>
    </dxf>
    <dxf>
      <font>
        <sz val="12"/>
      </font>
    </dxf>
    <dxf>
      <font>
        <sz val="8"/>
      </font>
    </dxf>
    <dxf>
      <alignment horizontal="right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alignment horizontal="right" readingOrder="0"/>
    </dxf>
    <dxf>
      <font>
        <sz val="10"/>
      </font>
    </dxf>
    <dxf>
      <font>
        <sz val="12"/>
      </font>
    </dxf>
    <dxf>
      <font>
        <sz val="12"/>
      </font>
    </dxf>
    <dxf>
      <font>
        <sz val="8"/>
      </font>
    </dxf>
    <dxf>
      <alignment horizontal="right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alignment horizontal="right" readingOrder="0"/>
    </dxf>
    <dxf>
      <font>
        <strike val="0"/>
        <outline val="0"/>
        <shadow val="0"/>
        <u val="none"/>
        <vertAlign val="baseline"/>
        <sz val="8"/>
        <color rgb="FF0000FF"/>
        <name val="Calibri"/>
        <scheme val="minor"/>
      </font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8"/>
        <color rgb="FF0000FF"/>
        <name val="Calibri"/>
        <scheme val="minor"/>
      </font>
      <numFmt numFmtId="167" formatCode="#,##0.000"/>
      <fill>
        <patternFill patternType="none">
          <bgColor auto="1"/>
        </patternFill>
      </fill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relativeIndent="255" justifyLastLine="0" shrinkToFit="0" readingOrder="0"/>
    </dxf>
    <dxf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sz val="8"/>
      </font>
    </dxf>
    <dxf>
      <fill>
        <patternFill>
          <bgColor theme="6" tint="-0.249977111117893"/>
        </patternFill>
      </fill>
    </dxf>
    <dxf>
      <font>
        <color theme="6" tint="-0.499984740745262"/>
      </font>
    </dxf>
    <dxf>
      <font>
        <sz val="10"/>
      </font>
    </dxf>
    <dxf>
      <font>
        <b val="0"/>
      </font>
    </dxf>
    <dxf>
      <font>
        <b/>
      </font>
    </dxf>
    <dxf>
      <border>
        <left style="thick">
          <color theme="0"/>
        </left>
      </border>
    </dxf>
    <dxf>
      <fill>
        <patternFill patternType="solid">
          <bgColor theme="0" tint="-4.9989318521683403E-2"/>
        </patternFill>
      </fill>
    </dxf>
    <dxf>
      <font>
        <color auto="1"/>
      </font>
    </dxf>
    <dxf>
      <font>
        <sz val="12"/>
      </font>
    </dxf>
    <dxf>
      <fill>
        <patternFill patternType="none">
          <bgColor auto="1"/>
        </patternFill>
      </fill>
    </dxf>
    <dxf>
      <font>
        <sz val="14"/>
      </font>
    </dxf>
    <dxf>
      <font>
        <color auto="1"/>
      </font>
    </dxf>
    <dxf>
      <font>
        <b/>
      </font>
    </dxf>
    <dxf>
      <font>
        <color theme="7" tint="-0.249977111117893"/>
      </font>
    </dxf>
    <dxf>
      <font>
        <b/>
      </font>
    </dxf>
    <dxf>
      <font>
        <sz val="12"/>
      </font>
    </dxf>
    <dxf>
      <font>
        <color theme="7" tint="-0.249977111117893"/>
      </font>
    </dxf>
    <dxf>
      <font>
        <sz val="14"/>
      </font>
    </dxf>
    <dxf>
      <border>
        <vertical style="thick">
          <color theme="0"/>
        </vertical>
      </border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6"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alignment vertical="center" readingOrder="0"/>
    </dxf>
    <dxf>
      <font>
        <sz val="11"/>
      </font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6" formatCode="0&quot;.&quot;"/>
    </dxf>
    <dxf>
      <numFmt numFmtId="166" formatCode="0&quot;.&quot;"/>
    </dxf>
    <dxf>
      <alignment horizontal="right" readingOrder="0"/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alignment horizontal="right" readingOrder="0"/>
    </dxf>
    <dxf>
      <font>
        <sz val="8"/>
      </font>
    </dxf>
    <dxf>
      <font>
        <sz val="12"/>
      </font>
    </dxf>
    <dxf>
      <font>
        <sz val="12"/>
      </font>
    </dxf>
    <dxf>
      <font>
        <sz val="10"/>
      </font>
    </dxf>
    <dxf>
      <font>
        <sz val="8"/>
      </font>
    </dxf>
    <dxf>
      <alignment horizontal="right" readingOrder="0"/>
    </dxf>
    <dxf>
      <numFmt numFmtId="166" formatCode="0&quot;.&quot;"/>
    </dxf>
    <dxf>
      <numFmt numFmtId="166" formatCode="0&quot;.&quot;"/>
    </dxf>
    <dxf>
      <numFmt numFmtId="166" formatCode="0&quot;.&quot;"/>
    </dxf>
    <dxf>
      <numFmt numFmtId="166" formatCode="0&quot;.&quot;"/>
    </dxf>
    <dxf>
      <numFmt numFmtId="166" formatCode="0&quot;.&quot;"/>
    </dxf>
    <dxf>
      <numFmt numFmtId="166" formatCode="0&quot;.&quot;"/>
    </dxf>
    <dxf>
      <numFmt numFmtId="166" formatCode="0&quot;.&quot;"/>
    </dxf>
    <dxf>
      <numFmt numFmtId="166" formatCode="0&quot;.&quot;"/>
    </dxf>
    <dxf>
      <numFmt numFmtId="166" formatCode="0&quot;.&quot;"/>
    </dxf>
    <dxf>
      <alignment horizontal="right" readingOrder="0"/>
    </dxf>
    <dxf>
      <alignment horizontal="right" readingOrder="0"/>
    </dxf>
    <dxf>
      <numFmt numFmtId="31" formatCode="[h]:mm:ss"/>
    </dxf>
    <dxf>
      <numFmt numFmtId="31" formatCode="[h]:mm:ss"/>
    </dxf>
    <dxf>
      <alignment horizontal="center" readingOrder="0"/>
    </dxf>
    <dxf>
      <alignment horizontal="center" readingOrder="0"/>
    </dxf>
    <dxf>
      <numFmt numFmtId="0" formatCode="General"/>
    </dxf>
    <dxf>
      <numFmt numFmtId="0" formatCode="General"/>
    </dxf>
    <dxf>
      <font>
        <b/>
      </font>
    </dxf>
    <dxf>
      <font>
        <sz val="10"/>
      </font>
    </dxf>
    <dxf>
      <alignment horizontal="center" readingOrder="0"/>
    </dxf>
    <dxf>
      <font>
        <b/>
      </font>
    </dxf>
    <dxf>
      <alignment horizontal="center" readingOrder="0"/>
    </dxf>
    <dxf>
      <font>
        <sz val="1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ont>
        <sz val="12"/>
      </font>
    </dxf>
    <dxf>
      <numFmt numFmtId="172" formatCode="[h]:mm:ss.0;@"/>
    </dxf>
    <dxf>
      <alignment horizontal="center" readingOrder="0"/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font>
        <sz val="8"/>
      </font>
    </dxf>
    <dxf>
      <alignment horizontal="right" readingOrder="0"/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0" tint="-0.14999847407452621"/>
        </patternFill>
      </fill>
      <alignment horizontal="general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ont>
        <color theme="0"/>
      </font>
      <fill>
        <patternFill>
          <bgColor rgb="FFC00000"/>
        </patternFill>
      </fill>
    </dxf>
    <dxf>
      <font>
        <color theme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ont>
        <color theme="0"/>
      </font>
      <fill>
        <patternFill>
          <bgColor rgb="FFC0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rgb="FFC00000"/>
        </patternFill>
      </fill>
    </dxf>
    <dxf>
      <font>
        <color theme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6" tint="-0.499984740745262"/>
        <name val="Calibri"/>
        <scheme val="minor"/>
      </font>
      <numFmt numFmtId="170" formatCode="00"/>
      <fill>
        <patternFill patternType="solid">
          <fgColor indexed="64"/>
          <bgColor theme="6" tint="0.59999389629810485"/>
        </patternFill>
      </fill>
      <alignment horizontal="center" vertical="center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6" tint="-0.499984740745262"/>
        <name val="Calibri"/>
        <scheme val="minor"/>
      </font>
      <numFmt numFmtId="170" formatCode="00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6" tint="-0.499984740745262"/>
        <name val="Calibri"/>
        <scheme val="minor"/>
      </font>
      <numFmt numFmtId="170" formatCode="00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6" tint="-0.499984740745262"/>
        <name val="Calibri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relativeIndent="255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alignment horizontal="center" vertical="center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[h]:mm:ss;@"/>
      <fill>
        <patternFill patternType="none">
          <fgColor indexed="64"/>
          <bgColor auto="1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left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alignment horizontal="general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000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6" formatCode="0&quot;.&quot;"/>
      <alignment horizontal="center" vertical="center" textRotation="0" wrapText="0" indent="0" relativeIndent="255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000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relativeIndent="255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numFmt numFmtId="165" formatCode="[h]:mm:ss;@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8" formatCode="0.000&quot; km&quot;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0" formatCode="@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relativeIndent="255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rgb="FF0000FF"/>
        <name val="Calibri"/>
        <scheme val="minor"/>
      </font>
      <numFmt numFmtId="164" formatCode="000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rgb="FF0000FF"/>
        <name val="Calibri"/>
        <scheme val="minor"/>
      </font>
      <numFmt numFmtId="164" formatCode="000"/>
      <fill>
        <patternFill patternType="none">
          <fgColor indexed="64"/>
          <bgColor indexed="65"/>
        </patternFill>
      </fill>
      <alignment horizontal="general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numFmt numFmtId="164" formatCode="000"/>
      <fill>
        <patternFill patternType="solid">
          <fgColor indexed="64"/>
          <bgColor theme="0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numFmt numFmtId="166" formatCode="0&quot;.&quot;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numFmt numFmtId="166" formatCode="0&quot;.&quot;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rgb="FF0000FF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numFmt numFmtId="164" formatCode="000"/>
      <fill>
        <patternFill patternType="solid">
          <fgColor indexed="64"/>
          <bgColor theme="0"/>
        </patternFill>
      </fill>
      <alignment horizontal="center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vertical="center" textRotation="0" wrapText="0" justifyLastLine="0" shrinkToFit="0" readingOrder="0"/>
      <border outline="0"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8"/>
        <color rgb="FF000000"/>
        <name val="Calibri"/>
        <scheme val="minor"/>
      </font>
      <fill>
        <patternFill patternType="none">
          <fgColor rgb="FF000000"/>
          <bgColor auto="1"/>
        </patternFill>
      </fill>
      <alignment vertical="center" textRotation="0" wrapText="0" justifyLastLine="0" shrinkToFit="0" readingOrder="0"/>
    </dxf>
    <dxf>
      <font>
        <strike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justifyLastLine="0" shrinkToFit="0" readingOrder="0"/>
    </dxf>
    <dxf>
      <font>
        <b val="0"/>
        <i val="0"/>
        <color theme="0"/>
      </font>
      <fill>
        <patternFill>
          <bgColor rgb="FFC00000"/>
        </patternFill>
      </fill>
    </dxf>
    <dxf>
      <alignment horizontal="right" readingOrder="0"/>
    </dxf>
    <dxf>
      <alignment horizontal="center" readingOrder="0"/>
    </dxf>
    <dxf>
      <numFmt numFmtId="164" formatCode="000"/>
    </dxf>
    <dxf>
      <numFmt numFmtId="164" formatCode="000"/>
    </dxf>
    <dxf>
      <numFmt numFmtId="164" formatCode="000"/>
    </dxf>
    <dxf>
      <alignment horizontal="center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vertical="center" textRotation="0" wrapTex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000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C00000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fill>
        <patternFill patternType="none">
          <fgColor indexed="64"/>
          <bgColor indexed="65"/>
        </patternFill>
      </fill>
      <alignment vertical="center" textRotation="0" wrapTex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relativeIndent="255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rgb="FF0000FF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rgb="FF0000FF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numFmt numFmtId="164" formatCode="000"/>
      <fill>
        <patternFill patternType="none">
          <fgColor indexed="64"/>
          <bgColor auto="1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8"/>
        <color rgb="FF0000FF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FF"/>
        <name val="Calibri"/>
        <scheme val="minor"/>
      </font>
      <numFmt numFmtId="164" formatCode="000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relativeIndent="255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justifyLastLine="0" shrinkToFit="0" readingOrder="0"/>
    </dxf>
    <dxf>
      <font>
        <b val="0"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6"/>
      </font>
      <fill>
        <patternFill>
          <bgColor theme="6" tint="0.79998168889431442"/>
        </patternFill>
      </fill>
      <border>
        <vertical/>
        <horizontal/>
      </border>
    </dxf>
    <dxf>
      <font>
        <sz val="8"/>
        <color theme="6" tint="-0.24994659260841701"/>
        <name val="Calibri"/>
        <scheme val="minor"/>
      </font>
      <border>
        <vertical/>
        <horizontal/>
      </border>
    </dxf>
    <dxf>
      <fill>
        <patternFill patternType="solid">
          <fgColor theme="5" tint="0.79998168889431442"/>
          <bgColor theme="5" tint="0.79998168889431442"/>
        </patternFill>
      </fill>
    </dxf>
    <dxf>
      <fill>
        <patternFill patternType="solid">
          <fgColor theme="5" tint="0.79995117038483843"/>
          <bgColor rgb="FFF5E4E3"/>
        </patternFill>
      </fill>
    </dxf>
    <dxf>
      <font>
        <b/>
        <color theme="5" tint="-0.249977111117893"/>
      </font>
    </dxf>
    <dxf>
      <font>
        <b/>
        <color theme="5" tint="-0.249977111117893"/>
      </font>
    </dxf>
    <dxf>
      <font>
        <b/>
        <color theme="5" tint="-0.249977111117893"/>
      </font>
      <border>
        <top style="thin">
          <color theme="5"/>
        </top>
      </border>
    </dxf>
    <dxf>
      <font>
        <b/>
        <color theme="5" tint="-0.249977111117893"/>
      </font>
      <border>
        <bottom style="medium">
          <color theme="5"/>
        </bottom>
      </border>
    </dxf>
    <dxf>
      <font>
        <color auto="1"/>
      </font>
      <border>
        <top style="thin">
          <color theme="5"/>
        </top>
        <bottom style="thin">
          <color theme="5"/>
        </bottom>
        <vertical style="thin">
          <color theme="0"/>
        </vertical>
        <horizontal style="thin">
          <color theme="5" tint="0.79998168889431442"/>
        </horizontal>
      </border>
    </dxf>
    <dxf>
      <fill>
        <patternFill patternType="solid">
          <fgColor theme="7" tint="0.79995117038483843"/>
          <bgColor theme="0" tint="-4.9989318521683403E-2"/>
        </patternFill>
      </fill>
      <border>
        <bottom style="thin">
          <color theme="0" tint="-0.24994659260841701"/>
        </bottom>
      </border>
    </dxf>
    <dxf>
      <fill>
        <patternFill patternType="solid">
          <fgColor theme="7" tint="0.79995117038483843"/>
          <bgColor theme="0" tint="-4.9989318521683403E-2"/>
        </patternFill>
      </fill>
      <border>
        <bottom style="thin">
          <color theme="0" tint="-0.24994659260841701"/>
        </bottom>
      </border>
    </dxf>
    <dxf>
      <fill>
        <patternFill>
          <bgColor theme="0" tint="-4.9989318521683403E-2"/>
        </patternFill>
      </fill>
    </dxf>
    <dxf>
      <font>
        <b/>
        <color theme="1"/>
      </font>
    </dxf>
    <dxf>
      <font>
        <b/>
        <color theme="1"/>
      </font>
      <border>
        <top style="thin">
          <color theme="0" tint="-0.499984740745262"/>
        </top>
        <bottom style="thin">
          <color theme="0" tint="-0.499984740745262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6795556505021"/>
          <bgColor theme="7" tint="0.79998168889431442"/>
        </patternFill>
      </fill>
    </dxf>
    <dxf>
      <font>
        <b/>
        <color theme="1"/>
      </font>
      <fill>
        <patternFill patternType="solid">
          <fgColor theme="7" tint="0.79995117038483843"/>
          <bgColor theme="0" tint="-4.9989318521683403E-2"/>
        </patternFill>
      </fill>
      <border>
        <top style="thin">
          <color theme="0" tint="-0.24994659260841701"/>
        </top>
      </border>
    </dxf>
    <dxf>
      <font>
        <b/>
        <i val="0"/>
        <color theme="1" tint="0.499984740745262"/>
      </font>
      <fill>
        <patternFill>
          <bgColor theme="0" tint="-4.9989318521683403E-2"/>
        </patternFill>
      </fill>
      <border>
        <top/>
        <bottom style="thick">
          <color theme="0"/>
        </bottom>
        <vertical style="thick">
          <color theme="0" tint="-4.9989318521683403E-2"/>
        </vertical>
      </border>
    </dxf>
    <dxf>
      <border>
        <horizontal style="hair">
          <color theme="0" tint="-0.24994659260841701"/>
        </horizontal>
      </border>
    </dxf>
    <dxf>
      <fill>
        <patternFill patternType="solid">
          <fgColor theme="6" tint="0.79998168889431442"/>
          <bgColor theme="6" tint="0.79998168889431442"/>
        </patternFill>
      </fill>
      <border>
        <bottom style="thin">
          <color theme="6" tint="0.39997558519241921"/>
        </bottom>
      </border>
    </dxf>
    <dxf>
      <fill>
        <patternFill patternType="solid">
          <fgColor theme="6" tint="0.79998168889431442"/>
          <bgColor theme="6" tint="0.79998168889431442"/>
        </patternFill>
      </fill>
      <border>
        <bottom style="thin">
          <color theme="6" tint="0.39997558519241921"/>
        </bottom>
      </border>
    </dxf>
    <dxf>
      <font>
        <b/>
        <color theme="1"/>
      </font>
    </dxf>
    <dxf>
      <font>
        <color theme="0"/>
      </font>
      <border>
        <top style="thin">
          <color theme="6"/>
        </top>
        <bottom/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6795556505021"/>
          <bgColor theme="6" tint="0.79998168889431442"/>
        </patternFill>
      </fill>
    </dxf>
    <dxf>
      <font>
        <b/>
        <color theme="1"/>
      </font>
      <fill>
        <patternFill patternType="solid">
          <fgColor theme="6" tint="0.79998168889431442"/>
          <bgColor theme="6" tint="0.79998168889431442"/>
        </patternFill>
      </fill>
      <border>
        <top style="thin">
          <color theme="6" tint="0.39997558519241921"/>
        </top>
      </border>
    </dxf>
    <dxf>
      <font>
        <color theme="0"/>
      </font>
      <fill>
        <patternFill patternType="solid">
          <fgColor theme="6" tint="0.79995117038483843"/>
          <bgColor theme="6" tint="-0.24994659260841701"/>
        </patternFill>
      </fill>
      <border>
        <bottom style="thin">
          <color theme="6" tint="0.39997558519241921"/>
        </bottom>
      </border>
    </dxf>
    <dxf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 tint="-0.34998626667073579"/>
        </bottom>
      </border>
    </dxf>
    <dxf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 tint="-0.34998626667073579"/>
        </bottom>
      </border>
    </dxf>
    <dxf>
      <font>
        <b/>
        <color theme="1"/>
      </font>
    </dxf>
    <dxf>
      <font>
        <b/>
        <color theme="1"/>
      </font>
    </dxf>
    <dxf>
      <font>
        <color theme="0"/>
      </font>
      <border>
        <top style="thin">
          <color theme="1" tint="0.499984740745262"/>
        </top>
        <bottom/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  <border>
        <top style="thin">
          <color theme="0" tint="-0.34998626667073579"/>
        </top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 tint="-0.34998626667073579"/>
        </bottom>
      </border>
    </dxf>
    <dxf>
      <font>
        <b/>
        <color theme="1"/>
      </font>
      <border>
        <bottom style="thin">
          <color theme="0" tint="-0.34998626667073579"/>
        </bottom>
        <vertical/>
        <horizontal/>
      </border>
    </dxf>
    <dxf>
      <font>
        <sz val="8"/>
        <color theme="1"/>
        <name val="Calibri"/>
        <scheme val="none"/>
      </font>
      <border>
        <vertical/>
        <horizontal/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6795556505021"/>
          <bgColor theme="0" tint="-4.9989318521683403E-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thin">
          <color theme="1"/>
        </top>
      </border>
    </dxf>
    <dxf>
      <font>
        <b/>
        <i val="0"/>
        <color theme="0"/>
      </font>
      <fill>
        <patternFill>
          <bgColor theme="0" tint="-0.499984740745262"/>
        </patternFill>
      </fill>
      <border>
        <bottom style="thin">
          <color theme="1"/>
        </bottom>
      </border>
    </dxf>
    <dxf>
      <fill>
        <patternFill>
          <bgColor theme="0"/>
        </patternFill>
      </fill>
    </dxf>
    <dxf>
      <fill>
        <patternFill patternType="solid">
          <fgColor theme="0" tint="-0.14996795556505021"/>
          <bgColor theme="0"/>
        </patternFill>
      </fill>
    </dxf>
    <dxf>
      <fill>
        <patternFill patternType="solid">
          <fgColor theme="0" tint="-0.14996795556505021"/>
          <bgColor theme="0"/>
        </patternFill>
      </fill>
    </dxf>
    <dxf>
      <border>
        <top/>
        <bottom style="medium">
          <color theme="0" tint="-0.24994659260841701"/>
        </bottom>
      </border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6795556505021"/>
          <bgColor theme="0" tint="-4.9989318521683403E-2"/>
        </patternFill>
      </fill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  <border>
        <top style="thin">
          <color theme="0" tint="-0.34998626667073579"/>
        </top>
      </border>
    </dxf>
    <dxf>
      <font>
        <b/>
        <i val="0"/>
        <color auto="1"/>
      </font>
      <fill>
        <patternFill patternType="solid">
          <fgColor theme="0" tint="-0.14993743705557422"/>
          <bgColor theme="0" tint="-0.14996795556505021"/>
        </patternFill>
      </fill>
      <border>
        <bottom style="thick">
          <color theme="0"/>
        </bottom>
      </border>
    </dxf>
    <dxf>
      <fill>
        <patternFill>
          <bgColor theme="0"/>
        </patternFill>
      </fill>
      <border>
        <bottom style="thin">
          <color theme="0" tint="-0.24994659260841701"/>
        </bottom>
        <horizontal style="thin">
          <color theme="0" tint="-0.14996795556505021"/>
        </horizontal>
      </border>
    </dxf>
    <dxf>
      <fill>
        <patternFill patternType="solid">
          <fgColor theme="4" tint="0.79995117038483843"/>
          <bgColor theme="0" tint="-4.9989318521683403E-2"/>
        </patternFill>
      </fill>
    </dxf>
    <dxf>
      <fill>
        <patternFill patternType="solid">
          <fgColor theme="4" tint="0.79992065187536243"/>
          <bgColor theme="0" tint="-4.9989318521683403E-2"/>
        </patternFill>
      </fill>
    </dxf>
    <dxf>
      <font>
        <color theme="1" tint="0.499984740745262"/>
      </font>
    </dxf>
    <dxf>
      <font>
        <color theme="1" tint="0.499984740745262"/>
      </font>
    </dxf>
    <dxf>
      <font>
        <color theme="1" tint="0.499984740745262"/>
      </font>
      <border>
        <top style="thin">
          <color theme="0" tint="-0.499984740745262"/>
        </top>
      </border>
    </dxf>
    <dxf>
      <font>
        <color theme="1" tint="0.499984740745262"/>
      </font>
      <border>
        <top/>
        <bottom style="medium">
          <color theme="0" tint="-0.499984740745262"/>
        </bottom>
      </border>
    </dxf>
    <dxf>
      <font>
        <color auto="1"/>
      </font>
      <border>
        <top style="thin">
          <color theme="0" tint="-0.499984740745262"/>
        </top>
        <bottom style="thin">
          <color theme="0" tint="-0.499984740745262"/>
        </bottom>
        <vertical style="thin">
          <color theme="0"/>
        </vertical>
        <horizontal style="thin">
          <color theme="0" tint="-0.1499679555650502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thin">
          <color theme="1"/>
        </top>
      </border>
    </dxf>
    <dxf>
      <font>
        <b/>
        <i val="0"/>
        <color theme="0"/>
      </font>
      <fill>
        <patternFill>
          <bgColor theme="0" tint="-0.34998626667073579"/>
        </patternFill>
      </fill>
    </dxf>
    <dxf>
      <font>
        <color theme="1"/>
      </font>
      <fill>
        <patternFill>
          <bgColor theme="0"/>
        </patternFill>
      </fill>
      <border>
        <top/>
        <bottom style="thin">
          <color theme="1"/>
        </bottom>
        <horizontal style="thin">
          <color theme="0" tint="-0.1499679555650502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6795556505021"/>
          <bgColor theme="0" tint="-4.9989318521683403E-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thin">
          <color theme="1"/>
        </top>
      </border>
    </dxf>
    <dxf>
      <font>
        <b/>
        <i val="0"/>
        <color theme="0"/>
      </font>
      <fill>
        <patternFill>
          <bgColor theme="0" tint="-0.499984740745262"/>
        </patternFill>
      </fill>
      <border>
        <bottom style="thin">
          <color theme="1"/>
        </bottom>
      </border>
    </dxf>
    <dxf>
      <fill>
        <patternFill>
          <bgColor theme="0"/>
        </patternFill>
      </fill>
      <border>
        <bottom style="thin">
          <color auto="1"/>
        </bottom>
      </border>
    </dxf>
    <dxf>
      <font>
        <b/>
        <color theme="1"/>
      </font>
      <border>
        <bottom style="thin">
          <color theme="0" tint="-0.34998626667073579"/>
        </bottom>
        <vertical/>
        <horizontal/>
      </border>
    </dxf>
    <dxf>
      <font>
        <sz val="8"/>
        <color theme="1"/>
        <name val="Calibri"/>
        <scheme val="none"/>
      </font>
      <border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5117038483843"/>
          <bgColor rgb="FFE4ECF4"/>
        </patternFill>
      </fill>
    </dxf>
    <dxf>
      <font>
        <b/>
        <color theme="4" tint="-0.249977111117893"/>
      </font>
    </dxf>
    <dxf>
      <font>
        <b/>
        <color theme="4" tint="-0.249977111117893"/>
      </font>
    </dxf>
    <dxf>
      <font>
        <b/>
        <color theme="4" tint="-0.249977111117893"/>
      </font>
      <border>
        <top style="thin">
          <color theme="4"/>
        </top>
      </border>
    </dxf>
    <dxf>
      <font>
        <b/>
        <color theme="4" tint="-0.249977111117893"/>
      </font>
      <border>
        <bottom style="medium">
          <color theme="4"/>
        </bottom>
      </border>
    </dxf>
    <dxf>
      <font>
        <color auto="1"/>
      </font>
      <border>
        <top style="thin">
          <color theme="4"/>
        </top>
        <bottom style="thin">
          <color theme="4"/>
        </bottom>
        <vertical style="thin">
          <color theme="0"/>
        </vertical>
        <horizontal style="thin">
          <color theme="4" tint="0.79998168889431442"/>
        </horizontal>
      </border>
    </dxf>
  </dxfs>
  <tableStyles count="13" defaultTableStyle="TableStyleMedium2" defaultPivotStyle="PivotStyleLight16">
    <tableStyle name="Blue" pivot="0" count="7">
      <tableStyleElement type="wholeTable" dxfId="431"/>
      <tableStyleElement type="headerRow" dxfId="430"/>
      <tableStyleElement type="totalRow" dxfId="429"/>
      <tableStyleElement type="firstColumn" dxfId="428"/>
      <tableStyleElement type="lastColumn" dxfId="427"/>
      <tableStyleElement type="firstRowStripe" dxfId="426"/>
      <tableStyleElement type="firstColumnStripe" dxfId="425"/>
    </tableStyle>
    <tableStyle name="Grey" pivot="0" table="0" count="2">
      <tableStyleElement type="wholeTable" dxfId="424"/>
      <tableStyleElement type="headerRow" dxfId="423"/>
    </tableStyle>
    <tableStyle name="Grey 01" pivot="0" count="7">
      <tableStyleElement type="wholeTable" dxfId="422"/>
      <tableStyleElement type="headerRow" dxfId="421"/>
      <tableStyleElement type="totalRow" dxfId="420"/>
      <tableStyleElement type="firstColumn" dxfId="419"/>
      <tableStyleElement type="lastColumn" dxfId="418"/>
      <tableStyleElement type="firstRowStripe" dxfId="417"/>
      <tableStyleElement type="firstColumnStripe" dxfId="416"/>
    </tableStyle>
    <tableStyle name="Grey 02" pivot="0" count="6">
      <tableStyleElement type="wholeTable" dxfId="415"/>
      <tableStyleElement type="headerRow" dxfId="414"/>
      <tableStyleElement type="totalRow" dxfId="413"/>
      <tableStyleElement type="firstColumn" dxfId="412"/>
      <tableStyleElement type="lastColumn" dxfId="411"/>
      <tableStyleElement type="firstColumnStripe" dxfId="410"/>
    </tableStyle>
    <tableStyle name="Grey 1" pivot="0" count="7">
      <tableStyleElement type="wholeTable" dxfId="409"/>
      <tableStyleElement type="headerRow" dxfId="408"/>
      <tableStyleElement type="totalRow" dxfId="407"/>
      <tableStyleElement type="firstColumn" dxfId="406"/>
      <tableStyleElement type="lastColumn" dxfId="405"/>
      <tableStyleElement type="firstRowStripe" dxfId="404"/>
      <tableStyleElement type="firstColumnStripe" dxfId="403"/>
    </tableStyle>
    <tableStyle name="Grey vysledky 01" table="0" count="8">
      <tableStyleElement type="wholeTable" dxfId="402"/>
      <tableStyleElement type="headerRow" dxfId="401"/>
      <tableStyleElement type="totalRow" dxfId="400"/>
      <tableStyleElement type="firstRowStripe" dxfId="399"/>
      <tableStyleElement type="firstColumnStripe" dxfId="398"/>
      <tableStyleElement type="blankRow" dxfId="397"/>
      <tableStyleElement type="pageFieldLabels" dxfId="396"/>
      <tableStyleElement type="pageFieldValues" dxfId="395"/>
    </tableStyle>
    <tableStyle name="Grey vysledky 02" pivot="0" count="7">
      <tableStyleElement type="wholeTable" dxfId="394"/>
      <tableStyleElement type="headerRow" dxfId="393"/>
      <tableStyleElement type="totalRow" dxfId="392"/>
      <tableStyleElement type="firstColumn" dxfId="391"/>
      <tableStyleElement type="lastColumn" dxfId="390"/>
      <tableStyleElement type="firstRowStripe" dxfId="389"/>
      <tableStyleElement type="firstColumnStripe" dxfId="388"/>
    </tableStyle>
    <tableStyle name="PaKo Grey_01" pivot="0" table="0" count="2">
      <tableStyleElement type="wholeTable" dxfId="387"/>
      <tableStyleElement type="headerRow" dxfId="386"/>
    </tableStyle>
    <tableStyle name="PivotStyleLight15 2" table="0" count="9">
      <tableStyleElement type="headerRow" dxfId="385"/>
      <tableStyleElement type="totalRow" dxfId="384"/>
      <tableStyleElement type="firstColumnStripe" dxfId="383"/>
      <tableStyleElement type="firstSubtotalColumn" dxfId="382"/>
      <tableStyleElement type="firstSubtotalRow" dxfId="381"/>
      <tableStyleElement type="secondSubtotalRow" dxfId="380"/>
      <tableStyleElement type="secondRowSubheading" dxfId="379"/>
      <tableStyleElement type="pageFieldLabels" dxfId="378"/>
      <tableStyleElement type="pageFieldValues" dxfId="377"/>
    </tableStyle>
    <tableStyle name="PivotStyleLight18 2" table="0" count="9">
      <tableStyleElement type="headerRow" dxfId="376"/>
      <tableStyleElement type="totalRow" dxfId="375"/>
      <tableStyleElement type="firstRowStripe" dxfId="374"/>
      <tableStyleElement type="firstColumnStripe" dxfId="373"/>
      <tableStyleElement type="firstSubtotalColumn" dxfId="372"/>
      <tableStyleElement type="firstSubtotalRow" dxfId="371"/>
      <tableStyleElement type="secondSubtotalRow" dxfId="370"/>
      <tableStyleElement type="pageFieldLabels" dxfId="369"/>
      <tableStyleElement type="pageFieldValues" dxfId="368"/>
    </tableStyle>
    <tableStyle name="PivotStyleLight19 2" table="0" count="11">
      <tableStyleElement type="wholeTable" dxfId="367"/>
      <tableStyleElement type="headerRow" dxfId="366"/>
      <tableStyleElement type="totalRow" dxfId="365"/>
      <tableStyleElement type="firstRowStripe" dxfId="364"/>
      <tableStyleElement type="firstColumnStripe" dxfId="363"/>
      <tableStyleElement type="firstSubtotalColumn" dxfId="362"/>
      <tableStyleElement type="firstSubtotalRow" dxfId="361"/>
      <tableStyleElement type="secondSubtotalRow" dxfId="360"/>
      <tableStyleElement type="firstRowSubheading" dxfId="359"/>
      <tableStyleElement type="pageFieldLabels" dxfId="358"/>
      <tableStyleElement type="pageFieldValues" dxfId="357"/>
    </tableStyle>
    <tableStyle name="Red" pivot="0" count="7">
      <tableStyleElement type="wholeTable" dxfId="356"/>
      <tableStyleElement type="headerRow" dxfId="355"/>
      <tableStyleElement type="totalRow" dxfId="354"/>
      <tableStyleElement type="firstColumn" dxfId="353"/>
      <tableStyleElement type="lastColumn" dxfId="352"/>
      <tableStyleElement type="firstRowStripe" dxfId="351"/>
      <tableStyleElement type="firstColumnStripe" dxfId="350"/>
    </tableStyle>
    <tableStyle name="SlicerStyleLight3 2" pivot="0" table="0" count="2">
      <tableStyleElement type="wholeTable" dxfId="349"/>
      <tableStyleElement type="headerRow" dxfId="348"/>
    </tableStyle>
  </tableStyles>
  <colors>
    <mruColors>
      <color rgb="FF0000FF"/>
      <color rgb="FF99FF66"/>
      <color rgb="FFF5E4E3"/>
      <color rgb="FFE4ECF4"/>
      <color rgb="FFDDDDDD"/>
    </mruColors>
  </colors>
  <extLst>
    <ext xmlns:x14="http://schemas.microsoft.com/office/spreadsheetml/2009/9/main" uri="{46F421CA-312F-682f-3DD2-61675219B42D}">
      <x14:dxfs count="24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6" tint="0.39994506668294322"/>
          </font>
          <fill>
            <patternFill patternType="solid">
              <fgColor theme="6" tint="0.79995117038483843"/>
              <bgColor theme="0"/>
            </patternFill>
          </fill>
          <border>
            <left style="thin">
              <color theme="6" tint="0.79998168889431442"/>
            </left>
            <right style="thin">
              <color theme="6" tint="0.79998168889431442"/>
            </right>
            <top style="thin">
              <color theme="6" tint="0.79998168889431442"/>
            </top>
            <bottom style="thin">
              <color theme="6" tint="0.79998168889431442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6" tint="0.59999389629810485"/>
              <bgColor theme="6"/>
            </patternFill>
          </fill>
          <border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theme="0"/>
            </patternFill>
          </fill>
          <border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0" tint="-0.499984740745262"/>
          </font>
          <fill>
            <patternFill patternType="solid">
              <fgColor theme="0" tint="-0.14996795556505021"/>
              <bgColor theme="0" tint="-4.9989318521683403E-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 val="0"/>
            <i val="0"/>
            <sz val="8"/>
            <color rgb="FF000000"/>
          </font>
          <fill>
            <patternFill patternType="solid">
              <fgColor theme="0" tint="-0.249977111117893"/>
              <bgColor theme="0" tint="-0.249977111117893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0" tint="-0.499984740745262"/>
          </font>
          <fill>
            <patternFill patternType="solid">
              <fgColor theme="0"/>
              <bgColor theme="0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/>
              <bgColor theme="0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0" tint="-0.499984740745262"/>
          </font>
          <fill>
            <patternFill patternType="solid">
              <fgColor theme="0" tint="-0.14996795556505021"/>
              <bgColor theme="0" tint="-4.9989318521683403E-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 val="0"/>
            <i val="0"/>
            <sz val="9"/>
            <color rgb="FF000000"/>
          </font>
          <fill>
            <patternFill patternType="solid">
              <fgColor theme="0" tint="-0.249977111117893"/>
              <bgColor theme="0" tint="-0.249977111117893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0" tint="-0.499984740745262"/>
          </font>
          <fill>
            <patternFill patternType="solid">
              <fgColor theme="0"/>
              <bgColor theme="0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/>
              <bgColor theme="0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Grey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PaKo Grey_01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SlicerStyleLight3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07/relationships/slicerCache" Target="slicerCaches/slicerCache5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07/relationships/slicerCache" Target="slicerCaches/slicerCache4.xml"/><Relationship Id="rId33" Type="http://schemas.microsoft.com/office/2007/relationships/slicerCache" Target="slicerCaches/slicerCache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29" Type="http://schemas.microsoft.com/office/2007/relationships/slicerCache" Target="slicerCaches/slicerCache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3.xml"/><Relationship Id="rId32" Type="http://schemas.microsoft.com/office/2007/relationships/slicerCache" Target="slicerCaches/slicerCache1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2.xml"/><Relationship Id="rId28" Type="http://schemas.microsoft.com/office/2007/relationships/slicerCache" Target="slicerCaches/slicerCache7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07/relationships/slicerCache" Target="slicerCaches/slicerCache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1.xml"/><Relationship Id="rId27" Type="http://schemas.microsoft.com/office/2007/relationships/slicerCache" Target="slicerCaches/slicerCache6.xml"/><Relationship Id="rId30" Type="http://schemas.microsoft.com/office/2007/relationships/slicerCache" Target="slicerCaches/slicerCache9.xml"/><Relationship Id="rId35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19050</xdr:rowOff>
    </xdr:from>
    <xdr:to>
      <xdr:col>1</xdr:col>
      <xdr:colOff>1298100</xdr:colOff>
      <xdr:row>8</xdr:row>
      <xdr:rowOff>98925</xdr:rowOff>
    </xdr:to>
    <mc:AlternateContent xmlns:mc="http://schemas.openxmlformats.org/markup-compatibility/2006">
      <mc:Choice xmlns:a14="http://schemas.microsoft.com/office/drawing/2010/main" xmlns="" Requires="a14">
        <xdr:graphicFrame macro="">
          <xdr:nvGraphicFramePr>
            <xdr:cNvPr id="2" name="závod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závod 2"/>
            </a:graphicData>
          </a:graphic>
        </xdr:graphicFrame>
      </mc:Choice>
      <mc:Fallback>
        <xdr:sp macro="" textlink="">
          <xdr:nvSpPr>
            <xdr:cNvPr id="2" name="Obdélník 1"/>
            <xdr:cNvSpPr>
              <a:spLocks noTextEdit="1"/>
            </xdr:cNvSpPr>
          </xdr:nvSpPr>
          <xdr:spPr>
            <a:xfrm>
              <a:off x="285750" y="542925"/>
              <a:ext cx="1260000" cy="108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47625</xdr:colOff>
      <xdr:row>9</xdr:row>
      <xdr:rowOff>57151</xdr:rowOff>
    </xdr:from>
    <xdr:to>
      <xdr:col>1</xdr:col>
      <xdr:colOff>1307625</xdr:colOff>
      <xdr:row>12</xdr:row>
      <xdr:rowOff>25651</xdr:rowOff>
    </xdr:to>
    <mc:AlternateContent xmlns:mc="http://schemas.openxmlformats.org/markup-compatibility/2006">
      <mc:Choice xmlns:a14="http://schemas.microsoft.com/office/drawing/2010/main" xmlns="" Requires="a14">
        <xdr:graphicFrame macro="">
          <xdr:nvGraphicFramePr>
            <xdr:cNvPr id="3" name="m/ž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/ž"/>
            </a:graphicData>
          </a:graphic>
        </xdr:graphicFrame>
      </mc:Choice>
      <mc:Fallback>
        <xdr:sp macro="" textlink="">
          <xdr:nvSpPr>
            <xdr:cNvPr id="3" name="Obdélník 2"/>
            <xdr:cNvSpPr>
              <a:spLocks noTextEdit="1"/>
            </xdr:cNvSpPr>
          </xdr:nvSpPr>
          <xdr:spPr>
            <a:xfrm>
              <a:off x="295275" y="1771651"/>
              <a:ext cx="1260000" cy="5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47624</xdr:colOff>
      <xdr:row>12</xdr:row>
      <xdr:rowOff>171450</xdr:rowOff>
    </xdr:from>
    <xdr:to>
      <xdr:col>1</xdr:col>
      <xdr:colOff>1307624</xdr:colOff>
      <xdr:row>20</xdr:row>
      <xdr:rowOff>87450</xdr:rowOff>
    </xdr:to>
    <mc:AlternateContent xmlns:mc="http://schemas.openxmlformats.org/markup-compatibility/2006">
      <mc:Choice xmlns:a14="http://schemas.microsoft.com/office/drawing/2010/main" xmlns="" Requires="a14">
        <xdr:graphicFrame macro="">
          <xdr:nvGraphicFramePr>
            <xdr:cNvPr id="4" name="kat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at 2"/>
            </a:graphicData>
          </a:graphic>
        </xdr:graphicFrame>
      </mc:Choice>
      <mc:Fallback>
        <xdr:sp macro="" textlink="">
          <xdr:nvSpPr>
            <xdr:cNvPr id="4" name="Obdélník 3"/>
            <xdr:cNvSpPr>
              <a:spLocks noTextEdit="1"/>
            </xdr:cNvSpPr>
          </xdr:nvSpPr>
          <xdr:spPr>
            <a:xfrm>
              <a:off x="295274" y="2457450"/>
              <a:ext cx="126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1692000</xdr:colOff>
      <xdr:row>4</xdr:row>
      <xdr:rowOff>78600</xdr:rowOff>
    </xdr:to>
    <mc:AlternateContent xmlns:mc="http://schemas.openxmlformats.org/markup-compatibility/2006">
      <mc:Choice xmlns:a14="http://schemas.microsoft.com/office/drawing/2010/main" xmlns="" Requires="a14">
        <xdr:graphicFrame macro="">
          <xdr:nvGraphicFramePr>
            <xdr:cNvPr id="5" name="závod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závod"/>
            </a:graphicData>
          </a:graphic>
        </xdr:graphicFrame>
      </mc:Choice>
      <mc:Fallback>
        <xdr:sp macro="" textlink="">
          <xdr:nvSpPr>
            <xdr:cNvPr id="2" name="Obdélník 1"/>
            <xdr:cNvSpPr>
              <a:spLocks noTextEdit="1"/>
            </xdr:cNvSpPr>
          </xdr:nvSpPr>
          <xdr:spPr>
            <a:xfrm>
              <a:off x="0" y="85725"/>
              <a:ext cx="1692000" cy="61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7</xdr:row>
      <xdr:rowOff>133350</xdr:rowOff>
    </xdr:from>
    <xdr:to>
      <xdr:col>0</xdr:col>
      <xdr:colOff>1692000</xdr:colOff>
      <xdr:row>12</xdr:row>
      <xdr:rowOff>138975</xdr:rowOff>
    </xdr:to>
    <mc:AlternateContent xmlns:mc="http://schemas.openxmlformats.org/markup-compatibility/2006">
      <mc:Choice xmlns:a14="http://schemas.microsoft.com/office/drawing/2010/main" xmlns="" Requires="a14">
        <xdr:graphicFrame macro="">
          <xdr:nvGraphicFramePr>
            <xdr:cNvPr id="2" name="rok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ok"/>
            </a:graphicData>
          </a:graphic>
        </xdr:graphicFrame>
      </mc:Choice>
      <mc:Fallback>
        <xdr:sp macro="" textlink="">
          <xdr:nvSpPr>
            <xdr:cNvPr id="3" name="Obdélník 2"/>
            <xdr:cNvSpPr>
              <a:spLocks noTextEdit="1"/>
            </xdr:cNvSpPr>
          </xdr:nvSpPr>
          <xdr:spPr>
            <a:xfrm>
              <a:off x="0" y="1181100"/>
              <a:ext cx="1692000" cy="7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4</xdr:row>
      <xdr:rowOff>57151</xdr:rowOff>
    </xdr:from>
    <xdr:to>
      <xdr:col>0</xdr:col>
      <xdr:colOff>1692000</xdr:colOff>
      <xdr:row>7</xdr:row>
      <xdr:rowOff>132526</xdr:rowOff>
    </xdr:to>
    <mc:AlternateContent xmlns:mc="http://schemas.openxmlformats.org/markup-compatibility/2006">
      <mc:Choice xmlns:a14="http://schemas.microsoft.com/office/drawing/2010/main" xmlns="" Requires="a14">
        <xdr:graphicFrame macro="">
          <xdr:nvGraphicFramePr>
            <xdr:cNvPr id="4" name="m/ž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/ž 1"/>
            </a:graphicData>
          </a:graphic>
        </xdr:graphicFrame>
      </mc:Choice>
      <mc:Fallback>
        <xdr:sp macro="" textlink="">
          <xdr:nvSpPr>
            <xdr:cNvPr id="4" name="Obdélník 3"/>
            <xdr:cNvSpPr>
              <a:spLocks noTextEdit="1"/>
            </xdr:cNvSpPr>
          </xdr:nvSpPr>
          <xdr:spPr>
            <a:xfrm>
              <a:off x="0" y="676276"/>
              <a:ext cx="1692000" cy="50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13</xdr:row>
      <xdr:rowOff>47624</xdr:rowOff>
    </xdr:from>
    <xdr:to>
      <xdr:col>0</xdr:col>
      <xdr:colOff>1692000</xdr:colOff>
      <xdr:row>25</xdr:row>
      <xdr:rowOff>97124</xdr:rowOff>
    </xdr:to>
    <mc:AlternateContent xmlns:mc="http://schemas.openxmlformats.org/markup-compatibility/2006">
      <mc:Choice xmlns:a14="http://schemas.microsoft.com/office/drawing/2010/main" xmlns="" Requires="a14">
        <xdr:graphicFrame macro="">
          <xdr:nvGraphicFramePr>
            <xdr:cNvPr id="6" name="kat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at"/>
            </a:graphicData>
          </a:graphic>
        </xdr:graphicFrame>
      </mc:Choice>
      <mc:Fallback>
        <xdr:sp macro="" textlink="">
          <xdr:nvSpPr>
            <xdr:cNvPr id="5" name="Obdélník 4"/>
            <xdr:cNvSpPr>
              <a:spLocks noTextEdit="1"/>
            </xdr:cNvSpPr>
          </xdr:nvSpPr>
          <xdr:spPr>
            <a:xfrm>
              <a:off x="0" y="1952624"/>
              <a:ext cx="1692000" cy="17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47626</xdr:rowOff>
    </xdr:from>
    <xdr:to>
      <xdr:col>0</xdr:col>
      <xdr:colOff>1692000</xdr:colOff>
      <xdr:row>7</xdr:row>
      <xdr:rowOff>108451</xdr:rowOff>
    </xdr:to>
    <mc:AlternateContent xmlns:mc="http://schemas.openxmlformats.org/markup-compatibility/2006">
      <mc:Choice xmlns:a14="http://schemas.microsoft.com/office/drawing/2010/main" xmlns="" Requires="a14">
        <xdr:graphicFrame macro="">
          <xdr:nvGraphicFramePr>
            <xdr:cNvPr id="3" name="závod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závod 1"/>
            </a:graphicData>
          </a:graphic>
        </xdr:graphicFrame>
      </mc:Choice>
      <mc:Fallback>
        <xdr:sp macro="" textlink="">
          <xdr:nvSpPr>
            <xdr:cNvPr id="2" name="Obdélník 1"/>
            <xdr:cNvSpPr>
              <a:spLocks noTextEdit="1"/>
            </xdr:cNvSpPr>
          </xdr:nvSpPr>
          <xdr:spPr>
            <a:xfrm>
              <a:off x="0" y="47626"/>
              <a:ext cx="1692000" cy="108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4</xdr:row>
      <xdr:rowOff>66676</xdr:rowOff>
    </xdr:from>
    <xdr:to>
      <xdr:col>0</xdr:col>
      <xdr:colOff>1692000</xdr:colOff>
      <xdr:row>8</xdr:row>
      <xdr:rowOff>35176</xdr:rowOff>
    </xdr:to>
    <mc:AlternateContent xmlns:mc="http://schemas.openxmlformats.org/markup-compatibility/2006">
      <mc:Choice xmlns:a14="http://schemas.microsoft.com/office/drawing/2010/main" xmlns="" Requires="a14">
        <xdr:graphicFrame macro="">
          <xdr:nvGraphicFramePr>
            <xdr:cNvPr id="4" name="m/ž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/ž 2"/>
            </a:graphicData>
          </a:graphic>
        </xdr:graphicFrame>
      </mc:Choice>
      <mc:Fallback>
        <xdr:sp macro="" textlink="">
          <xdr:nvSpPr>
            <xdr:cNvPr id="3" name="Obdélník 2"/>
            <xdr:cNvSpPr>
              <a:spLocks noTextEdit="1"/>
            </xdr:cNvSpPr>
          </xdr:nvSpPr>
          <xdr:spPr>
            <a:xfrm>
              <a:off x="0" y="657226"/>
              <a:ext cx="1692000" cy="5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8</xdr:row>
      <xdr:rowOff>104775</xdr:rowOff>
    </xdr:from>
    <xdr:to>
      <xdr:col>0</xdr:col>
      <xdr:colOff>1692000</xdr:colOff>
      <xdr:row>25</xdr:row>
      <xdr:rowOff>15900</xdr:rowOff>
    </xdr:to>
    <mc:AlternateContent xmlns:mc="http://schemas.openxmlformats.org/markup-compatibility/2006">
      <mc:Choice xmlns:a14="http://schemas.microsoft.com/office/drawing/2010/main" xmlns="" Requires="a14">
        <xdr:graphicFrame macro="">
          <xdr:nvGraphicFramePr>
            <xdr:cNvPr id="5" name="kat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at 1"/>
            </a:graphicData>
          </a:graphic>
        </xdr:graphicFrame>
      </mc:Choice>
      <mc:Fallback>
        <xdr:sp macro="" textlink="">
          <xdr:nvSpPr>
            <xdr:cNvPr id="4" name="Obdélník 3"/>
            <xdr:cNvSpPr>
              <a:spLocks noTextEdit="1"/>
            </xdr:cNvSpPr>
          </xdr:nvSpPr>
          <xdr:spPr>
            <a:xfrm>
              <a:off x="0" y="1266825"/>
              <a:ext cx="1692000" cy="23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76200</xdr:colOff>
      <xdr:row>3</xdr:row>
      <xdr:rowOff>66675</xdr:rowOff>
    </xdr:from>
    <xdr:to>
      <xdr:col>0</xdr:col>
      <xdr:colOff>4036200</xdr:colOff>
      <xdr:row>8</xdr:row>
      <xdr:rowOff>72300</xdr:rowOff>
    </xdr:to>
    <mc:AlternateContent xmlns:mc="http://schemas.openxmlformats.org/markup-compatibility/2006">
      <mc:Choice xmlns:a14="http://schemas.microsoft.com/office/drawing/2010/main" xmlns="" Requires="a14">
        <xdr:graphicFrame macro="">
          <xdr:nvGraphicFramePr>
            <xdr:cNvPr id="2" name="abc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bc"/>
            </a:graphicData>
          </a:graphic>
        </xdr:graphicFrame>
      </mc:Choice>
      <mc:Fallback>
        <xdr:sp macro="" textlink="">
          <xdr:nvSpPr>
            <xdr:cNvPr id="2" name="Obdélník 1"/>
            <xdr:cNvSpPr>
              <a:spLocks noTextEdit="1"/>
            </xdr:cNvSpPr>
          </xdr:nvSpPr>
          <xdr:spPr>
            <a:xfrm>
              <a:off x="76200" y="495300"/>
              <a:ext cx="3960000" cy="7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76198</xdr:colOff>
      <xdr:row>8</xdr:row>
      <xdr:rowOff>95249</xdr:rowOff>
    </xdr:from>
    <xdr:to>
      <xdr:col>0</xdr:col>
      <xdr:colOff>4036198</xdr:colOff>
      <xdr:row>41</xdr:row>
      <xdr:rowOff>52949</xdr:rowOff>
    </xdr:to>
    <mc:AlternateContent xmlns:mc="http://schemas.openxmlformats.org/markup-compatibility/2006">
      <mc:Choice xmlns:a14="http://schemas.microsoft.com/office/drawing/2010/main" xmlns="" Requires="a14">
        <xdr:graphicFrame macro="">
          <xdr:nvGraphicFramePr>
            <xdr:cNvPr id="3" name="prijmeni a jmen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ijmeni a jmeno"/>
            </a:graphicData>
          </a:graphic>
        </xdr:graphicFrame>
      </mc:Choice>
      <mc:Fallback>
        <xdr:sp macro="" textlink="">
          <xdr:nvSpPr>
            <xdr:cNvPr id="3" name="Obdélník 2"/>
            <xdr:cNvSpPr>
              <a:spLocks noTextEdit="1"/>
            </xdr:cNvSpPr>
          </xdr:nvSpPr>
          <xdr:spPr>
            <a:xfrm>
              <a:off x="76198" y="1238249"/>
              <a:ext cx="3960000" cy="4672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s-CZ" sz="1100"/>
                <a:t>Tento obrazec představuje průřez. Průřezy lze používat od verze Excel 2010.
Pokud byl obrazec změněn v dřívější verzi aplikace Excel nebo pokud byl sešit uložen v aplikaci Excel 2003 nebo dřívější, nelze průžez použít.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uchance" refreshedDate="42820.416676851855" missingItemsLimit="0" createdVersion="4" refreshedVersion="4" minRefreshableVersion="3" recordCount="969">
  <cacheSource type="worksheet">
    <worksheetSource name="registrace"/>
  </cacheSource>
  <cacheFields count="14">
    <cacheField name="ident pro výsledky" numFmtId="0">
      <sharedItems/>
    </cacheField>
    <cacheField name="rok" numFmtId="164">
      <sharedItems containsSemiMixedTypes="0" containsString="0" containsNumber="1" containsInteger="1" minValue="2017" maxValue="2017"/>
    </cacheField>
    <cacheField name="závod" numFmtId="0">
      <sharedItems containsBlank="1" count="5">
        <m/>
        <s v="Hlavní závod"/>
        <s v="Běh starosty"/>
        <s v="Dětský"/>
        <s v="Pivaři"/>
      </sharedItems>
    </cacheField>
    <cacheField name="start_C" numFmtId="164">
      <sharedItems containsBlank="1" containsMixedTypes="1" containsNumber="1" containsInteger="1" minValue="1" maxValue="132" count="185">
        <m/>
        <s v="B86"/>
        <n v="76"/>
        <n v="49"/>
        <n v="28"/>
        <n v="33"/>
        <n v="94"/>
        <n v="1"/>
        <s v="B89"/>
        <s v="Z24"/>
        <n v="46"/>
        <n v="2"/>
        <n v="102"/>
        <s v="Z14"/>
        <s v="Z16"/>
        <s v="B36"/>
        <s v="Z49"/>
        <n v="34"/>
        <n v="38"/>
        <n v="15"/>
        <n v="42"/>
        <n v="78"/>
        <s v="C18"/>
        <n v="92"/>
        <s v="B46"/>
        <n v="3"/>
        <s v="B31"/>
        <n v="95"/>
        <n v="40"/>
        <s v="B68"/>
        <n v="104"/>
        <s v="B62"/>
        <n v="4"/>
        <n v="108"/>
        <n v="5"/>
        <n v="6"/>
        <s v="C28"/>
        <n v="67"/>
        <n v="68"/>
        <n v="69"/>
        <s v="Z42"/>
        <n v="84"/>
        <n v="83"/>
        <s v="Z28"/>
        <s v="Z23"/>
        <n v="48"/>
        <n v="7"/>
        <n v="111"/>
        <n v="86"/>
        <n v="8"/>
        <s v="B39"/>
        <n v="52"/>
        <n v="53"/>
        <s v="C21"/>
        <n v="88"/>
        <n v="51"/>
        <n v="29"/>
        <n v="30"/>
        <s v="B23"/>
        <n v="54"/>
        <n v="31"/>
        <s v="B48"/>
        <s v="C38"/>
        <n v="105"/>
        <n v="80"/>
        <n v="60"/>
        <n v="63"/>
        <n v="79"/>
        <s v="C10"/>
        <s v="B60"/>
        <n v="106"/>
        <s v="Z17"/>
        <s v="C17"/>
        <n v="113"/>
        <n v="9"/>
        <s v="C25"/>
        <n v="70"/>
        <n v="81"/>
        <n v="10"/>
        <n v="16"/>
        <n v="110"/>
        <n v="41"/>
        <n v="25"/>
        <s v="Z31"/>
        <n v="89"/>
        <n v="116"/>
        <n v="47"/>
        <n v="11"/>
        <n v="112"/>
        <n v="35"/>
        <s v="Z25"/>
        <n v="114"/>
        <n v="65"/>
        <n v="13"/>
        <n v="14"/>
        <s v="Z21"/>
        <n v="56"/>
        <n v="57"/>
        <n v="36"/>
        <s v="C33"/>
        <n v="58"/>
        <n v="37"/>
        <n v="91"/>
        <s v="B38"/>
        <s v="Z48"/>
        <s v="B47"/>
        <n v="44"/>
        <s v="C07"/>
        <s v="C22"/>
        <n v="103"/>
        <n v="17"/>
        <s v="C27"/>
        <s v="C23"/>
        <n v="18"/>
        <n v="23"/>
        <n v="97"/>
        <n v="62"/>
        <n v="90"/>
        <n v="19"/>
        <n v="20"/>
        <s v="Z38"/>
        <s v="B43"/>
        <n v="100"/>
        <n v="21"/>
        <s v="Z18"/>
        <s v="Z08"/>
        <n v="75"/>
        <n v="120"/>
        <n v="96"/>
        <n v="87"/>
        <n v="22"/>
        <n v="99"/>
        <n v="39"/>
        <n v="26"/>
        <s v="B28"/>
        <n v="66"/>
        <s v="C44"/>
        <n v="27"/>
        <s v="Z50"/>
        <n v="24"/>
        <n v="118"/>
        <n v="117"/>
        <n v="50"/>
        <s v="B25"/>
        <n v="115"/>
        <s v="Z29"/>
        <n v="98"/>
        <s v="Z27"/>
        <s v="B97"/>
        <n v="45"/>
        <n v="59"/>
        <n v="12"/>
        <n v="55"/>
        <n v="93"/>
        <n v="73"/>
        <n v="77"/>
        <n v="132"/>
        <n v="61"/>
        <s v="C13"/>
        <s v="C45"/>
        <n v="43"/>
        <n v="32"/>
        <n v="64"/>
        <n v="71"/>
        <n v="72"/>
        <n v="74"/>
        <n v="82"/>
        <n v="85"/>
        <n v="101"/>
        <n v="107"/>
        <n v="109"/>
        <n v="119"/>
        <s v="B11"/>
        <s v="Z40"/>
        <s v="Z22"/>
        <s v="Z13"/>
        <s v="Z45"/>
        <s v="Z36"/>
        <s v="Z32"/>
        <s v="Z37"/>
        <s v="Z47"/>
        <s v="Z41"/>
        <s v="Z34"/>
        <s v="C11"/>
        <s v="C06"/>
      </sharedItems>
    </cacheField>
    <cacheField name="prijmeni a jmeno" numFmtId="0">
      <sharedItems count="874">
        <s v="Adam Nikolas"/>
        <s v="Adámek Jiří"/>
        <s v="Adámková Dana"/>
        <s v="Adámková Dominika"/>
        <s v="Adámková Nicola"/>
        <s v="Aleš Emanuel"/>
        <s v="Andršová Eliška"/>
        <s v="Antonnová Zdeňka"/>
        <s v="Ardamica David"/>
        <s v="Ardamicová Radka"/>
        <s v="Aubrechtová Adéla"/>
        <s v="Aubrechtová Beáta"/>
        <s v="Ballák Antonín"/>
        <s v="Ballák Petr"/>
        <s v="Balláková Barbora"/>
        <s v="Balounová Dvořáková Olga"/>
        <s v="Bárta Filip"/>
        <s v="Barták Jiří"/>
        <s v="Barták Ondřej"/>
        <s v="Bartoš Dušan"/>
        <s v="Bartušková Jana"/>
        <s v="Bartyzal Josef"/>
        <s v="Bauer Tomáš"/>
        <s v="Baxová Zuzana"/>
        <s v="Bazaalová Eva"/>
        <s v="Bazal Lukáš"/>
        <s v="Bazsová Eliška"/>
        <s v="Bečvařík Michal"/>
        <s v="Bělecká Žaneta"/>
        <s v="Beluská Eliška"/>
        <s v="Beluská Tereza"/>
        <s v="Benda Vladislav"/>
        <s v="Benedová Zdeňka"/>
        <s v="Beneš Jiří"/>
        <s v="Beňo Pavel"/>
        <s v="Beňová Kristýna"/>
        <s v="Bernkopf Miroslav"/>
        <s v="Bernkopf Slavomír"/>
        <s v="Beshir Ervin"/>
        <s v="Bíšek Jaroslav"/>
        <s v="Bittner Michal"/>
        <s v="Bláha Jan"/>
        <s v="Bláha Samuel"/>
        <s v="Bláhová "/>
        <s v="Blažej Jan"/>
        <s v="Blažek Bohuslav"/>
        <s v="Bočková Vanes"/>
        <s v="Boháč Karel"/>
        <s v="Boháčová Dana"/>
        <s v="Boháčová Tereza"/>
        <s v="Bolláková Barbora"/>
        <s v="Borovec Zdeněk"/>
        <s v="Borovková Eliška"/>
        <s v="Bořucká Adéla"/>
        <s v="Bořucký Petr"/>
        <s v="Bouček Václav"/>
        <s v="Brabec Petr"/>
        <s v="Brázda Pavel"/>
        <s v="Brossaud Jack"/>
        <s v="Brothánek Antonín"/>
        <s v="Brožů Eliška"/>
        <s v="Brulík Pavel"/>
        <s v="Břicháček Jiří"/>
        <s v="Břicháčková Lucie"/>
        <s v="Bubal Milan"/>
        <s v="Budil Jakub"/>
        <s v="Budil Jan"/>
        <s v="Budil Roman"/>
        <s v="Bukáčková Tereza"/>
        <s v="Bumba Libor"/>
        <s v="Bumbová Martina"/>
        <s v="Cába Jakub"/>
        <s v="Cába Josef"/>
        <s v="Cába Vilém"/>
        <s v="Cábová Markéta"/>
        <s v="Cais Filip"/>
        <s v="Cais František"/>
        <s v="Caisová Simona"/>
        <s v="Candra Tomáš"/>
        <s v="Candrová Jana"/>
        <s v="Candrová Michaela"/>
        <s v="Cipín Petr"/>
        <s v="Círal František"/>
        <s v="Círalová Anna"/>
        <s v="Cirmaciu Michal"/>
        <s v="Coufal Patrik"/>
        <s v="Csirik Jiří"/>
        <s v="Cvachová Karolína"/>
        <s v="Čábelka Zbyněk"/>
        <s v="Čaloud Milan"/>
        <s v="Čapek František"/>
        <s v="Čapek Jaroslav"/>
        <s v="Čech Petr"/>
        <s v="Čermák Honza"/>
        <s v="Čermák Jan"/>
        <s v="Čermáková Štěpánka"/>
        <s v="Čermín Radek"/>
        <s v="Čermínová Bára"/>
        <s v="Černá Stáňa"/>
        <s v="Černý Martin"/>
        <s v="Černý Michal"/>
        <s v="Čížek Jan"/>
        <s v="Čoka Jan"/>
        <s v="Čoka Tomáš"/>
        <s v="Čoudková Majda"/>
        <s v="Čutka Václav"/>
        <s v="Čutka Vojtěch"/>
        <s v="Daniel Antonín"/>
        <s v="Danko Štěpánek"/>
        <s v="Debnár Martin"/>
        <s v="Detour Vojta"/>
        <s v="Diviš Jiří"/>
        <s v="Divišová Klára"/>
        <s v="Divišová Kristýna"/>
        <s v="Dobáková Eva"/>
        <s v="Dobiášová Marcela"/>
        <s v="Dočekal Benjamín"/>
        <s v="Dokulilová Ludmila"/>
        <s v="Doležálek Zdeněk"/>
        <s v="Donát Jakub"/>
        <s v="Donát Lukáš"/>
        <s v="Dorocká Kristýna"/>
        <s v="Doubic Petr"/>
        <s v="Doubica Petr"/>
        <s v="Doubicková Jana"/>
        <s v="Doucha Václav"/>
        <s v="Doušek David"/>
        <s v="Drábek Filip"/>
        <s v="Drázda Petr"/>
        <s v="Dubský Norbert"/>
        <s v="Duda Jan"/>
        <s v="Dudák Adam"/>
        <s v="Dudová Klára"/>
        <s v="Dvořák David"/>
        <s v="Dvořák Jan"/>
        <s v="Dvořák Pavel"/>
        <s v="Dvořák Petr"/>
        <s v="Dvořák Tobiáš"/>
        <s v="Dvořák Tomáš"/>
        <s v="Dvořáková Monika"/>
        <s v="Ehrlich Pavel"/>
        <s v="Endl Alex"/>
        <s v="Erhart Jan"/>
        <s v="Erhartová Lucie"/>
        <s v="Faltus Matěj"/>
        <s v="Faltusová Lenka"/>
        <s v="Fejfar Miroslav"/>
        <s v="Fejfarová Kamila"/>
        <s v="Feketová Noemi"/>
        <s v="Fencl Marek"/>
        <s v="Fenclová Dana"/>
        <s v="Fichtner Milan"/>
        <s v="Fík Jan"/>
        <s v="Fíková Kateřina"/>
        <s v="Flašar Jan"/>
        <s v="Flíčková Alice"/>
        <s v="Fliegerová Petra"/>
        <s v="Forejt Rostislav"/>
        <s v="Franková Aneta"/>
        <s v="Fravková Aneta"/>
        <s v="Frelich Pavel"/>
        <s v="Fridová Jana"/>
        <s v="Frisch Šimon"/>
        <s v="Fuka Dominik"/>
        <s v="Fuka Roman"/>
        <s v="Gaborová Olga"/>
        <s v="Ganser Alois"/>
        <s v="Gazda Jiří"/>
        <s v="Gazda Martin"/>
        <s v="Gazda Maxmilián"/>
        <s v="Gazda Sebastian"/>
        <s v="Gazdová Květa"/>
        <s v="Gažík Ondra"/>
        <s v="Gažíková Natálie"/>
        <s v="Gloza Kryštof"/>
        <s v="Gloza Ondřej"/>
        <s v="Gregar Daniel"/>
        <s v="Gribbin Daniel"/>
        <s v="Gruntorád Jiří"/>
        <s v="Gubaniová Tereza"/>
        <s v="Habara Jan"/>
        <s v="Habara Jaromír"/>
        <s v="Hadrava Tomáš"/>
        <s v="Hájek Alois"/>
        <s v="Hájek Daniel"/>
        <s v="Hájek Matouš"/>
        <s v="Hájíček František"/>
        <s v="Haluzická Kristýna"/>
        <s v="Hantková Zuzana"/>
        <s v="Haňur Roman"/>
        <s v="Háša Michal"/>
        <s v="Havlíček Tomáš"/>
        <s v="Havrdová Danielka"/>
        <s v="Hebík Štěpán"/>
        <s v="Hekerlová Lenka"/>
        <s v="Helm František"/>
        <s v="Hendrych Jiří"/>
        <s v="Heral Vít"/>
        <s v="Hlavatý Jan"/>
        <s v="Hojdekr Michal"/>
        <s v="Holeček Martin"/>
        <s v="Hommer Roman"/>
        <s v="Horák Aleš"/>
        <s v="Houska David"/>
        <s v="Hron Jan"/>
        <s v="Hronová Božena"/>
        <s v="Hrubý Martin"/>
        <s v="Hruška Luboš"/>
        <s v="Hruška Luděk"/>
        <s v="Huspeka Miroslav"/>
        <s v="Hýsková Šárka"/>
        <s v="Chaloupka Jiří"/>
        <s v="Chaloupka Přemysl Otakar"/>
        <s v="Charvátová Justýna"/>
        <s v="Charvátová Milli"/>
        <s v="Chladová Adélka"/>
        <s v="Chladová Dominika"/>
        <s v="Chlup Tomáš"/>
        <s v="Chlupová Tereza"/>
        <s v="Chodura Vladimír"/>
        <s v="Chovanec Martin"/>
        <s v="Chudá Sabina"/>
        <s v="Chýna Radek"/>
        <s v="Jackwerth Daniel"/>
        <s v="Jadlovská Adéla"/>
        <s v="Jágerová Aneta"/>
        <s v="Jančář Stanislav"/>
        <s v="Jančí Kamila"/>
        <s v="Janič Jakub"/>
        <s v="Janko Roman"/>
        <s v="Janošík Radek"/>
        <s v="Janota Ondřej"/>
        <s v="Janoušek Hynek"/>
        <s v="Janovská Nicola"/>
        <s v="Janovská Tereza"/>
        <s v="Jansa Jiří"/>
        <s v="Janurová Karolína"/>
        <s v="Jarošová Anetta"/>
        <s v="Jašarov Zdeněk"/>
        <s v="Jašarová Ema"/>
        <s v="Jelínek Aleš"/>
        <s v="Jelínek Šimon"/>
        <s v="Jelínková Zuzana"/>
        <s v="Jirák Lukáš"/>
        <s v="Jokl Rostislav"/>
        <s v="Joklová Marcela"/>
        <s v="Juda Josef"/>
        <s v="Juráň Karel"/>
        <s v="Kahovcová Anna"/>
        <s v="Kahovcová Barbora"/>
        <s v="Kaiserová Tereza"/>
        <s v="Kalina Bohumil"/>
        <s v="Kaňka Marek"/>
        <s v="Karala Matěj"/>
        <s v="Karvánek Jiří"/>
        <s v="Kášek Filip"/>
        <s v="Kášková Adélka"/>
        <s v="Kaštánková Adéla"/>
        <s v="Kaštánková Martina"/>
        <s v="Kazda Radek"/>
        <s v="Kažka Marek"/>
        <s v="Kincová Petra"/>
        <s v="Klein Pavel"/>
        <s v="Kleinová Petra"/>
        <s v="Klíma Jiří"/>
        <s v="Klimeš Jan"/>
        <s v="Klimeš Jindřich"/>
        <s v="Klimeš Petr"/>
        <s v="Klimeš Vít"/>
        <s v="Klimešová Alena"/>
        <s v="Klimešová Šarlota"/>
        <s v="Klopfová Lenka"/>
        <s v="Klosse Jiří"/>
        <s v="Klosse Patricie"/>
        <s v="Kocourek Jan"/>
        <s v="Kocourek Vít"/>
        <s v="Kočvarová Monika"/>
        <s v="Kofroň Radek"/>
        <s v="Kofroňová Karolína"/>
        <s v="Kohout Luděk"/>
        <s v="Kolář Ivan"/>
        <s v="Kolář Jan"/>
        <s v="Kolář Martin"/>
        <s v="Kolářová Andrea"/>
        <s v="Kolářová Anna"/>
        <s v="Kolářová Martina"/>
        <s v="Komárek Adam"/>
        <s v="Komárková Alice"/>
        <s v="Konárek Zdeněk"/>
        <s v="Kopáček Pavel"/>
        <s v="Kopačka Jan"/>
        <s v="Kopačková Kateřina"/>
        <s v="Kopačková Pavlína"/>
        <s v="Kopecký Zdeněk"/>
        <s v="Kopřiva Jiří"/>
        <s v="Kopřiva Josef"/>
        <s v="Koranda David"/>
        <s v="Korejtko Antonín"/>
        <s v="Korejtko Vladislav"/>
        <s v="Koreš Tomáš"/>
        <s v="Korešová Natálie"/>
        <s v="Korešová Viktorie"/>
        <s v="Kos Pavel"/>
        <s v="Köszegi Petr"/>
        <s v="Koszelná Kamila"/>
        <s v="Kozák David"/>
        <s v="Kozák Pavel"/>
        <s v="Kozáková Kateřina"/>
        <s v="Kozáková Lenka"/>
        <s v="Kozlík Ladislav"/>
        <s v="Králka Aleš"/>
        <s v="Králková Alena"/>
        <s v="Kratochvíl David"/>
        <s v="Kratochvíl Tomáš"/>
        <s v="Krausová Aneta"/>
        <s v="Krčka Bohuslav"/>
        <s v="Krechko Oleksandra"/>
        <s v="Krejčí Karel"/>
        <s v="Krejčová Petra"/>
        <s v="Krnínský Petr"/>
        <s v="Kroupa Evžen"/>
        <s v="Kroupová Nelly"/>
        <s v="Kroupová Nika"/>
        <s v="Krov Martin"/>
        <s v="Křivánková Bohumila"/>
        <s v="Kříž Jan"/>
        <s v="Kříž Jiří"/>
        <s v="Kubaláková Lucie"/>
        <s v="Kubálková Jana"/>
        <s v="Kubíčková Kristýna"/>
        <s v="Kubíčková Nela"/>
        <s v="Kubský Jan"/>
        <s v="Kučera Radek"/>
        <s v="Kučerová Klára"/>
        <s v="Kudrlička Rostislav"/>
        <s v="Kukla Ondřej"/>
        <s v="Kukrál Miroslav"/>
        <s v="Kuna Alois"/>
        <s v="Kundrát Václav"/>
        <s v="Kundrátová Anežka"/>
        <s v="Kundrátová Michala"/>
        <s v="Kupská Nikola"/>
        <s v="Kupský Jan"/>
        <s v="Kůrka Tomáš"/>
        <s v="Kuželová Kateřina"/>
        <s v="Kvasníková Adéla"/>
        <s v="Kysel Jiří"/>
        <s v="Kysela Tomáš"/>
        <s v="Labik Vladimír"/>
        <s v="Labiková Petra"/>
        <s v="Lácha Jaromír"/>
        <s v="Lácha Martin"/>
        <s v="Lácha Miroslav"/>
        <s v="Lácha Pavel"/>
        <s v="Lácha Radek"/>
        <s v="Lácha Robin"/>
        <s v="Láchová Gabriela"/>
        <s v="Láchová Veronika"/>
        <s v="Lattnerová Elisabeth"/>
        <s v="Lavička Jan"/>
        <s v="Lavičková Květuše"/>
        <s v="Lebeda David"/>
        <s v="Lebeda Ondřej"/>
        <s v="Lebedová Olga"/>
        <s v="Leber Ondřej"/>
        <s v="Lhotský Matěj"/>
        <s v="Lhotský Miloslav"/>
        <s v="Lidická Karolína"/>
        <s v="Lippl Jan"/>
        <s v="Lippl Sebastian"/>
        <s v="Liška Miloš"/>
        <s v="Ločárek Milan"/>
        <s v="Ločárek Mirek"/>
        <s v="Ločárková Lenka"/>
        <s v="Ločárková Lucie"/>
        <s v="Ločárková Sabina"/>
        <s v="Lolacher Tomáš"/>
        <s v="Lolacher Vilém"/>
        <s v="Loos Jaroslav"/>
        <s v="Loskotová Gabriela"/>
        <s v="Lovasová Nikola"/>
        <s v="Lovčí Pavel"/>
        <s v="Ludvík Jan"/>
        <s v="Ludvík Marek"/>
        <s v="Ludvíková Tereza"/>
        <s v="Lukš Jan"/>
        <s v="Lukš Petr"/>
        <s v="Lukš Václav"/>
        <s v="Lukšová Kristýna"/>
        <s v="Lukšová Natálka"/>
        <s v="Macek Petr"/>
        <s v="Macek Tomáš"/>
        <s v="Mach Karel"/>
        <s v="Majstr Jiří"/>
        <s v="Malák Jakub"/>
        <s v="Malát Jan"/>
        <s v="Malátová Gabriela"/>
        <s v="Malická Hana"/>
        <s v="Malická Kateřina"/>
        <s v="Malický Jakub"/>
        <s v="Malický Marek"/>
        <s v="Malík Jakub"/>
        <s v="Malík Vít"/>
        <s v="Mandrysz Marcel"/>
        <s v="Marková Aneta"/>
        <s v="Maršík Miloš"/>
        <s v="Martin Jan"/>
        <s v="Mašek František"/>
        <s v="Mášek Karel"/>
        <s v="Mašková Lucie"/>
        <s v="Matějček Antonín"/>
        <s v="Matoušová Jitka"/>
        <s v="Matuš Antonín"/>
        <s v="Matuš Kryštof"/>
        <s v="Matuš Toník"/>
        <s v="Matušová Amálie"/>
        <s v="Maurerová Eliška"/>
        <s v="Mautschková Marta"/>
        <s v="Mavrodievová Daniela"/>
        <s v="Medek Martin"/>
        <s v="Medek Roman"/>
        <s v="Menšík Jan"/>
        <s v="Menšík Josef"/>
        <s v="Menšíková Lenka"/>
        <s v="Menšíková Zdeňka"/>
        <s v="Micka Jan"/>
        <s v="Micková Tereza"/>
        <s v="Mihalik David"/>
        <s v="Mihalik Zdeněk"/>
        <s v="Michal Troják"/>
        <s v="Michalčáková Adéla"/>
        <s v="Michalisko David"/>
        <s v="Michálková Martina"/>
        <s v="Michalková Nikolka"/>
        <s v="Mikeš Pavel"/>
        <s v="Mikolášek Arnošt"/>
        <s v="Mikšl Martin"/>
        <s v="Mikšl Miroslav"/>
        <s v="Mikšl Rostislav"/>
        <s v="Mikšovský Zdeněk"/>
        <s v="Mikuláš Jan"/>
        <s v="Mitrová Eva"/>
        <s v="Mladá Dominika"/>
        <s v="Mondek Josef"/>
        <s v="Mora Bedřich"/>
        <s v="Moravcová Nela"/>
        <s v="Moravcová Petra"/>
        <s v="Morová Petra"/>
        <s v="Mottl Pavel"/>
        <s v="Mražík Karel"/>
        <s v="Mrenica Michal"/>
        <s v="Mrzena Pavel"/>
        <s v="Musil Tomáš"/>
        <s v="Musilová Nikola"/>
        <s v="Nekolová Dorota"/>
        <s v="Nekolová Rozálie"/>
        <s v="Německá Dominika"/>
        <s v="Německá Klára"/>
        <s v="Německý Olda"/>
        <s v="Něncová Monika"/>
        <s v="Nepivodová Barbora"/>
        <s v="Neubauer Petr"/>
        <s v="Neubauerová Martina"/>
        <s v="Nosál Jakub"/>
        <s v="Nosál Petr"/>
        <s v="Nosek Lukáš"/>
        <s v="Nová Markéta"/>
        <s v="Nová Veronika"/>
        <s v="Nováčková Dana"/>
        <s v="Nováčková Denisa"/>
        <s v="Nováčková Nikol"/>
        <s v="Novák Jaroslav"/>
        <s v="Novák Martin"/>
        <s v="Novák Michal"/>
        <s v="Novák Patrik"/>
        <s v="Nováková Adéla"/>
        <s v="Nováková Alena"/>
        <s v="Nováková Kateřina"/>
        <s v="Nováková Kristýna"/>
        <s v="Nováková Lenka"/>
        <s v="Nováková Markéta"/>
        <s v="Nováková Nikola"/>
        <s v="Nováková Týnka"/>
        <s v="Nový Lukáš"/>
        <s v="Nový Ondřej"/>
        <s v="Olšjak Ladislav"/>
        <s v="Ondřej Tomáš"/>
        <s v="Oušková Andrea"/>
        <s v="Outlá Andrea"/>
        <s v="Outlá Šárka"/>
        <s v="Outlý Jakub"/>
        <s v="Ovádek Jakub"/>
        <s v="Ovádková Nikola"/>
        <s v="Pál Dan"/>
        <s v="Paleček Vladimír"/>
        <s v="Palivec David"/>
        <s v="Palkovič Vladislav"/>
        <s v="Papoušek Lukáš"/>
        <s v="Papoušek Petr"/>
        <s v="Paraniak Marek"/>
        <s v="Pastier Denis"/>
        <s v="Pastier Erik"/>
        <s v="Paulát Martin"/>
        <s v="Paulát Ondřej"/>
        <s v="Paulátová Šárka"/>
        <s v="Pavienský Radek"/>
        <s v="Pavlíčková Aneta"/>
        <s v="Pavlová Jana"/>
        <s v="Pech Roman"/>
        <s v="Pechová Petra"/>
        <s v="Pelíšek Daniel"/>
        <s v="Pešula Marek"/>
        <s v="Petrou Jan"/>
        <s v="Petroušková Zuzana"/>
        <s v="Petrtyl Zdeněk"/>
        <s v="Pexa Martin"/>
        <s v="Pfeiler Ivo"/>
        <s v="Pillar Ladislav"/>
        <s v="Pinl Michal"/>
        <s v="Píšek Jaroslav"/>
        <s v="Pišl Gennadij"/>
        <s v="Pláničková Eva"/>
        <s v="Pláteník Ladislav"/>
        <s v="Pleštilová Lucie"/>
        <s v="Plosz Lukáš"/>
        <s v="Plza Jan"/>
        <s v="Plzová Hana"/>
        <s v="Pojarová Andrea"/>
        <s v="Pokorný Jiří"/>
        <s v="Polák Jiří"/>
        <s v="Polák Ondřej"/>
        <s v="Polcarová Aneta"/>
        <s v="Pöschková Nikola"/>
        <s v="Prášková Ivana"/>
        <s v="Procházková Irena"/>
        <s v="Procházková Ivona"/>
        <s v="Průcha Jakub"/>
        <s v="Průcha Josef"/>
        <s v="Průša Miroslav"/>
        <s v="Purkrábek Lukáš"/>
        <s v="Putschögl Jaroslav"/>
        <s v="Rada Josef"/>
        <s v="Radová Adéla"/>
        <s v="Radová Kristýna"/>
        <s v="Radová Veronika"/>
        <s v="Rauscher Jaroslav"/>
        <s v="Redivo Giorgio"/>
        <s v="Rechtoriková Linda"/>
        <s v="Rejda Jan"/>
        <s v="Richtr Zdeněk"/>
        <s v="Rodina Bohuslav"/>
        <s v="Rokos Ivan"/>
        <s v="Rokos Lukáš"/>
        <s v="Románek Matias"/>
        <s v="Románek Sebastian"/>
        <s v="Rozmušová Michaela"/>
        <s v="Rožboud Pavel"/>
        <s v="Rubick Jiří"/>
        <s v="Růžička David"/>
        <s v="Růžička Jindřich"/>
        <s v="Růžička Karel"/>
        <s v="Rybka Jan"/>
        <s v="Rybka Lukáš"/>
        <s v="Rybka Vojtěch"/>
        <s v="Řezáč Martin"/>
        <s v="Salva Petr"/>
        <s v="Salvová Marcela"/>
        <s v="Sedláček Petr"/>
        <s v="Sedláčková Jiřina"/>
        <s v="Sedlák Patrik"/>
        <s v="Sedlák Petr"/>
        <s v="Sedlák Tomáš"/>
        <s v="Selinger Stephan"/>
        <s v="Sezemský Josef"/>
        <s v="Scheinherr Jiří"/>
        <s v="Schwarz Marek"/>
        <s v="Schwarz Leo"/>
        <s v="Schwarzová Johana"/>
        <s v="Simbartl Eduard"/>
        <s v="Simbartl Pavel"/>
        <s v="Sirová Lucie"/>
        <s v="Slabý Martin"/>
        <s v="Sládek Daniel"/>
        <s v="Sládek David"/>
        <s v="Sládek Miloslav"/>
        <s v="Sládek Tomáš"/>
        <s v="Slípková Lucie"/>
        <s v="Smetana Jiří"/>
        <s v="Smolíková Ema"/>
        <s v="Smrž Jakub"/>
        <s v="Sodomka Milan"/>
        <s v="Sojková Dana"/>
        <s v="Sojková Natálie"/>
        <s v="Sosna Jaroslav"/>
        <s v="Souček Milan"/>
        <s v="Souka Pavel"/>
        <s v="Soukup Josef"/>
        <s v="Soukupová Valerie"/>
        <s v="Srch Jiří"/>
        <s v="Staněk Martin"/>
        <s v="Staňková Karolína"/>
        <s v="Staňková Nikol"/>
        <s v="Staňková Veronika"/>
        <s v="Stárek Martin"/>
        <s v="Steinbauer Jiří"/>
        <s v="Stejskal Filip"/>
        <s v="Stejskal Jan"/>
        <s v="Stejskal Ladislav"/>
        <s v="Stejskal Pavel"/>
        <s v="Stejskal Petr"/>
        <s v="Strommer Martin"/>
        <s v="Stulíková Pavla"/>
        <s v="Stýblová Jiřina"/>
        <s v="Sučíková Jana"/>
        <s v="Suchý Václav"/>
        <s v="Svoboda Václav"/>
        <s v="Svobodová Tereza"/>
        <s v="Sýkora Jan"/>
        <s v="Sýkora Jaromír"/>
        <s v="Sýkora Miroslav"/>
        <s v="Sýkora Tomáš"/>
        <s v="Sýkorová Eliška"/>
        <s v="Szábo Miloš"/>
        <s v="Šantová Klára"/>
        <s v="Šantová Markéta"/>
        <s v="Šedivá Adéla"/>
        <s v="Šedivá Denisa"/>
        <s v="Ševčík Petr"/>
        <s v="Ševecová Zuzana"/>
        <s v="Šimák Petr"/>
        <s v="Šimek Milan"/>
        <s v="Šimek Miroslav"/>
        <s v="Šimek Vladislav"/>
        <s v="Šimková Irena"/>
        <s v="Šimková Kristýna"/>
        <s v="Šimková Veronika"/>
        <s v="Šiška Petr"/>
        <s v="Škodová Aneta"/>
        <s v="Šlajs Štefan"/>
        <s v="Šlajs Štěpán"/>
        <s v="Šlajs Viktor"/>
        <s v="Šlajsová Vanesa"/>
        <s v="Šmalinská Hana"/>
        <s v="Šochman Josef"/>
        <s v="Šoustar Lubomír"/>
        <s v="Šperňák Roman"/>
        <s v="Štěpánek Kamil"/>
        <s v="Štěpková Ivana"/>
        <s v="Štěrbík Jan"/>
        <s v="Štiftr Pavel"/>
        <s v="Štiftr Petr"/>
        <s v="Štindl Jáchym"/>
        <s v="Študlár Jiří"/>
        <s v="Štvrtka Pavel"/>
        <s v="Štvrtka Petr"/>
        <s v="Šulková Karolína"/>
        <s v="Šustáčková Veronika"/>
        <s v="Šustr Pavel"/>
        <s v="Švarcová Johana"/>
        <s v="Švec Jakub"/>
        <s v="Švecová Pavlína"/>
        <s v="Švejnoha Lukáš"/>
        <s v="Táchová Petra"/>
        <s v="Tauchman Aleš"/>
        <s v="Teplá Lenka"/>
        <s v="Teplý Michal"/>
        <s v="Teplý Ondřej"/>
        <s v="Teringl Radek"/>
        <s v="Teringl Vojtěch"/>
        <s v="Teringlová Vendula"/>
        <s v="Tesaříková Renata"/>
        <s v="Thiel Ondřej"/>
        <s v="Tichá Dana"/>
        <s v="Tichá Klára"/>
        <s v="Tichá Markéta"/>
        <s v="Tichý Jiří"/>
        <s v="Tichý Petr"/>
        <s v="Tík František"/>
        <s v="Tolar Šimon"/>
        <s v="Toman Bohumil"/>
        <s v="Toman Martin"/>
        <s v="Tomanová Anežka"/>
        <s v="Tomáš Ondřej"/>
        <s v="Tomášová Gabriela"/>
        <s v="Tomečka Simon"/>
        <s v="Tomečka Vojtěch"/>
        <s v="Tomečková Markéta"/>
        <s v="Tomek Daniel"/>
        <s v="Tomka Bartoloměj"/>
        <s v="Toncarová Barbora"/>
        <s v="Toul Filip"/>
        <s v="Tovaryšová Alice"/>
        <s v="Tresťanská Natálka"/>
        <s v="Tresťanský Josef"/>
        <s v="Trnka Drahomír"/>
        <s v="Trnka Jiří"/>
        <s v="Tůma Jaroslav"/>
        <s v="Tunhofer Jan"/>
        <s v="Turek Jiří"/>
        <s v="Turková Iveta"/>
        <s v="Turoňová Magdalena"/>
        <s v="Turz Jan"/>
        <s v="Tvaroh Vít"/>
        <s v="Tvrzová Gabriela"/>
        <s v="Tvrzová Veronika"/>
        <s v="Udatná Natálie"/>
        <s v="Udatný Matyáš"/>
        <s v="Uhlík Lukáš"/>
        <s v="Uhlíková Veronika"/>
        <s v="Uhlíř Radek"/>
        <s v="Uhlířová Barbora"/>
        <s v="Ungerman Jan"/>
        <s v="Urban Martin"/>
        <s v="Ustohalová Viktorie"/>
        <s v="Uvačík Michael"/>
        <s v="Vacek Lukáš"/>
        <s v="Váchová Edita"/>
        <s v="Valdová Marie"/>
        <s v="Valter Jaroslav"/>
        <s v="Valter Pavel"/>
        <s v="Valterová Kristýna"/>
        <s v="Vaněček David"/>
        <s v="Vaněček Jiří"/>
        <s v="Vaněček Michael"/>
        <s v="Vanišová Simona"/>
        <s v="Varga Dominik"/>
        <s v="Varga Ondřej"/>
        <s v="Varga Tomáš"/>
        <s v="Vařák Slavomír"/>
        <s v="Vařáková Pavla"/>
        <s v="Vařejková Barbora"/>
        <s v="Vaš David"/>
        <s v="Vašák Martin"/>
        <s v="Vašková Pavla"/>
        <s v="Vavreček Miroslav"/>
        <s v="Vávrová Gabriela"/>
        <s v="Vazačová Aneta"/>
        <s v="Vejsada Marek"/>
        <s v="Vejsada Tomáš"/>
        <s v="Vejvara Pavel"/>
        <s v="Veselá Martina"/>
        <s v="Vlčková Kateřina"/>
        <s v="Vodňanská Kristýna"/>
        <s v="Vojáček Ondřej"/>
        <s v="Vojč Karel"/>
        <s v="Vojtová Eva"/>
        <s v="Völflová Natálie"/>
        <s v="Volfová Viktorie"/>
        <s v="Vondrášek Martin"/>
        <s v="Vopad Jan st."/>
        <s v="Vopat Jan"/>
        <s v="Voráček Karel"/>
        <s v="Vorel Jan"/>
        <s v="Vorel Michal"/>
        <s v="Vorlová Dana"/>
        <s v="Vosátka Zdeněk"/>
        <s v="Vosika Radek"/>
        <s v="Vosiková Marie"/>
        <s v="Vrkočová Bára"/>
        <s v="Vydra Milan"/>
        <s v="Vyhnalová Natálie"/>
        <s v="Wagner Rostislav"/>
        <s v="Watzinger Franz"/>
        <s v="Watzinger Herbert"/>
        <s v="Watzinger Johan"/>
        <s v="Welserová Karolína"/>
        <s v="Zacharová Veronika"/>
        <s v="Zelenka Vladimír"/>
        <s v="Zelenková Alice"/>
        <s v="Ziaťková Jindřiška"/>
        <s v="Zikešová Anna"/>
        <s v="Zikešová Eliška"/>
        <s v="Zíma Josef"/>
        <s v="Zlochová Simona"/>
        <s v="Zoubková Eva"/>
        <s v="Žahour Pavel"/>
        <s v="Železný Michal"/>
        <s v="Žočková Lucie"/>
        <s v="Dvořáková Marie Anna"/>
        <s v="Helis Jan"/>
        <s v="Zikešová Ivana"/>
        <s v="Führerová Eva"/>
        <s v="Führer Miroslav"/>
        <s v="Hartl Tomáš"/>
        <s v="Troup Roman"/>
        <s v="Troupová Jitka"/>
        <s v="Markovič Koloman"/>
        <s v="Kotýnek Rudolf"/>
        <s v="Kerekanič Zdeněk"/>
        <s v="Foltová Helena"/>
        <s v="Beshirová Carmen"/>
        <s v="Kahovec Václav"/>
        <s v="Sobotík Vojtěch"/>
        <s v="Hanta Marek"/>
        <s v="Purkrábková Soňa"/>
        <s v="Kadlec Miroslav"/>
        <s v="Štěpán Kamil"/>
        <s v="Tanáč Pavel"/>
        <s v="Zifčák Martin"/>
        <s v="Hron Tomáš"/>
        <s v="Pavlasová Zuzana"/>
        <s v="Urbanová Marie"/>
        <s v="Pán Jan"/>
        <s v="Pechová Jaroslava"/>
        <s v="Bílek Petr"/>
        <s v="Černochová Simona"/>
        <s v="Peterka Martin"/>
        <s v="Chalaš Zdeněk"/>
        <s v="Šíma Jan"/>
        <s v="Mikoláš Jan"/>
        <s v="Mikoláš Miroslav"/>
        <s v="Svoboda Jiří"/>
        <s v="Studnař Jakub"/>
        <s v="Gyürüsi Martin"/>
        <s v="Studnař Lukáš"/>
        <s v="Hegeduš Josef"/>
        <s v="Vojč Pavel"/>
        <s v="Knopfová Stanislava"/>
        <s v="Novotný Pavel"/>
        <s v="Dušková Jitka"/>
        <s v="Holický Marek"/>
        <s v="Nanár Richard"/>
        <s v="Kopecký Jiří"/>
        <s v="Chmátal Lukáš"/>
        <s v="Harmečný Tadeáš"/>
        <s v="Dunko Martin"/>
        <s v="Jeřábek František"/>
        <s v="Tejnecká Eliška"/>
        <s v="Koreš Mikuláš"/>
        <s v="Samec Tobiáš"/>
        <s v="Putschögl Filip"/>
        <s v="Smolík Filip"/>
        <s v="Mocek Tomáš"/>
        <s v="Hartlová Hana"/>
        <s v="Malá Amálie"/>
        <s v="Korejtková Lucie"/>
        <s v="Samcová Ema"/>
        <s v="Lomská Simona"/>
        <s v="Tomanová Anna"/>
        <s v="Plonelová Linda"/>
        <s v="Švihovcová Sára"/>
        <s v="Hartl Filip"/>
        <s v="Sobotík Martin"/>
        <s v="Hruška Filip"/>
        <s v="Putschögl Mikuláš"/>
        <s v="Putschögl Maxmilián"/>
        <s v="Kudlata Jan"/>
        <s v="Kaňková Zuzana"/>
        <s v="Mavrodieová Daniela"/>
        <s v="Bumbová Matylda"/>
        <s v="Sýkorová Kateřina"/>
        <s v="Kostelná Kamila"/>
        <s v="Plonerová Barbora"/>
        <s v="Eistlová Elen"/>
        <s v="Latinerová Elisabeth"/>
        <s v="Kaňka Jan"/>
        <s v="Janák Benjamin"/>
        <s v="Kryštof Gloza"/>
        <s v="Kotýnek Jan"/>
        <s v="Uhlík Ondřej"/>
        <s v="Benedikt Gabriel"/>
        <s v="Kundrátková Anežka"/>
        <s v="Chudá Adéla"/>
        <s v="Fuková Nela Sofie"/>
        <s v="Hrušková Barbora"/>
        <s v="Purkrábková Lucie"/>
        <s v="Janda Jakub"/>
        <s v="Kudlata František"/>
        <s v="Nepivoda Jan"/>
        <s v="Tomečko Šimon"/>
        <s v="Motl Pavel"/>
        <s v="Mandryšová Lenka"/>
        <s v="Hlavatá Věra"/>
        <s v="Zikeš Jiří"/>
      </sharedItems>
    </cacheField>
    <cacheField name="nar" numFmtId="0">
      <sharedItems containsMixedTypes="1" containsNumber="1" containsInteger="1" minValue="1937" maxValue="2015" count="73">
        <n v="2008"/>
        <n v="1983"/>
        <n v="1980"/>
        <n v="1996"/>
        <n v="2005"/>
        <n v="1976"/>
        <n v="1998"/>
        <n v="1970"/>
        <n v="2001"/>
        <n v="1981"/>
        <n v="2011"/>
        <n v="2006"/>
        <n v="1994"/>
        <n v="2003"/>
        <n v="1974"/>
        <n v="2000"/>
        <n v="1964"/>
        <n v="1977"/>
        <n v="1984"/>
        <n v="1982"/>
        <n v="1963"/>
        <n v="2007"/>
        <n v="1990"/>
        <n v="2004"/>
        <n v="2002"/>
        <n v="1978"/>
        <n v="1968"/>
        <n v="1986"/>
        <n v="1967"/>
        <n v="1971"/>
        <n v="1979"/>
        <n v="1953"/>
        <n v="1947"/>
        <n v="2012"/>
        <n v="1988"/>
        <n v="1993"/>
        <n v="1972"/>
        <n v="1975"/>
        <n v="1969"/>
        <n v="1997"/>
        <n v="1991"/>
        <n v="1995"/>
        <n v="1992"/>
        <n v="1987"/>
        <n v="1962"/>
        <n v="1955"/>
        <n v="2009"/>
        <n v="1999"/>
        <n v="1948"/>
        <n v="2010"/>
        <n v="1950"/>
        <n v="1989"/>
        <n v="2013"/>
        <n v="2014"/>
        <n v="1951"/>
        <n v="1985"/>
        <n v="1952"/>
        <n v="1965"/>
        <n v="1973"/>
        <n v="1954"/>
        <n v="1959"/>
        <n v="1958"/>
        <n v="1966"/>
        <n v="1957"/>
        <n v="1937"/>
        <n v="1945"/>
        <s v="-"/>
        <n v="1939"/>
        <n v="1949"/>
        <n v="1941"/>
        <n v="1961"/>
        <n v="1960"/>
        <n v="2015"/>
      </sharedItems>
    </cacheField>
    <cacheField name="klub / město" numFmtId="0">
      <sharedItems containsBlank="1" count="310">
        <s v="MŠ Bujanov"/>
        <s v="České Budějovice"/>
        <s v="Triatlon Tálín"/>
        <s v="Atletika Jihlava"/>
        <s v="AC Třešť"/>
        <s v="Plnej pupek s.r.o."/>
        <m/>
        <s v="Lišov"/>
        <s v="ARDY TEAM"/>
        <s v="Kaplice"/>
        <s v="ZŠ Malonty"/>
        <s v="ZŠ Fantova Kaplice"/>
        <s v="SK Čtyři Dvory"/>
        <s v="Sokol České Budějovice"/>
        <s v="ZŠ Školní Kaplice"/>
        <s v="Atletika Písek"/>
        <s v="Češnovice"/>
        <s v="Zborov"/>
        <s v="ZŠ Rožmitál nad Vltavou"/>
        <s v="Bujanov"/>
        <s v="Sedlíkov"/>
        <s v="MŠ Český Krumlov"/>
        <s v="Centirun"/>
        <s v="TJ Jiskra Třeboň"/>
        <s v="Hluboká nad Vltavou"/>
        <s v="Horní Dvořiště"/>
        <s v="Hněvanov"/>
        <s v="SK Zdice"/>
        <s v="Boršov nad Vltavou"/>
        <s v="Country Saloon Kaplice"/>
        <s v="AK Kroměříž"/>
        <s v="Liga 2000 Tábor"/>
        <s v="SK EGO Šindlovy Dvory"/>
        <s v="CHZ Litvínov"/>
        <s v="Netřebice"/>
        <s v="Český Krumlov ZŠ Nádr."/>
        <s v="Veselí nad Lužnicí"/>
        <s v="Decathlon"/>
        <s v="Jihočeský klub maratonců"/>
        <s v="TC Dvořák České Budějovice"/>
        <s v="SRTG Č. Budějovice"/>
        <s v="SRTG ČB"/>
        <s v="Boršovský běžecký klub"/>
        <s v="MŠ Sluníčko"/>
        <s v="JB Statika"/>
        <s v="Kamenictví Bumba"/>
        <s v="Báječné ženy v běhu"/>
        <s v="TriSK České Budějovice"/>
        <s v="ZŠ Dolní Dvořiště"/>
        <s v="Sokol Kaplice"/>
        <s v="Borovany"/>
        <s v="Hervis sport"/>
        <s v="BH Triatlon České Budějovice"/>
        <s v="Omlenice"/>
        <s v="Dvory nad Lužnicí"/>
        <s v="Toni"/>
        <s v="Hospic Prachatice"/>
        <s v="Hojná Voda"/>
        <s v="BOBO Větřní"/>
        <s v="SK Oslov"/>
        <s v="ZŠ Velešín"/>
        <s v="Český Krumlov"/>
        <s v="ZŠ Benešov nad Černou"/>
        <s v="SK Pleš"/>
        <s v="Slavče"/>
        <s v="SK Čéčova České Budějovice"/>
        <s v="Jindřichův Hradec"/>
        <s v="Bomba k tyči"/>
        <s v="ŠuTri Prachatice"/>
        <s v="CBC Team České Budějovice"/>
        <s v="Cykloextra Canonndale Team"/>
        <s v="CBC Team"/>
        <s v="Lokca"/>
        <s v="Malonty"/>
        <s v="Lipno nad Vltavou"/>
        <s v="Sokol Stachy"/>
        <s v="Volary"/>
        <s v="Křemže - Mříč"/>
        <s v="ZŠ Bujanov"/>
        <s v="Pištín"/>
        <s v="BK Nezmar České Budějovice"/>
        <s v="CB Royal"/>
        <s v="Velešín"/>
        <s v="Spectrum Bike"/>
        <s v="Hosín"/>
        <s v="VIVOBAREFOOT CB"/>
        <s v="Strakonice - Podolí"/>
        <s v="Benešov nad Černou"/>
        <s v="MŠ Malonty"/>
        <s v="Bujanov Metal"/>
        <s v="Sg - 1"/>
        <s v="Tábor"/>
        <s v="SK Čtyři Dvory České Budějovice"/>
        <s v="BH Triatlon Č. Budějovice"/>
        <s v="CK Suchdol u Kunžaku"/>
        <s v="Sokol Č. Budějovice"/>
        <s v="-"/>
        <s v="GANSER Liftsysteme"/>
        <s v="Relax Běhny"/>
        <s v="Bujanov Gazda Team"/>
        <s v="gruntorad.cz"/>
        <s v="Loko Veselí nad Lužnici"/>
        <s v="3 běžci"/>
        <s v="3dbox"/>
        <s v="Discoworld"/>
        <s v="RunSport Team"/>
        <s v="AUC Praha"/>
        <s v="Eon, TT"/>
        <s v="Včelná"/>
        <s v="Nová Ves"/>
        <s v="Frymburk"/>
        <s v="Slovan Černý Dub"/>
        <s v="Nové Homole"/>
        <s v="Nikam mě nevezmou :)"/>
        <s v="VIVOBAREFOOT ČB"/>
        <s v="Děti Kleti"/>
        <s v="Sc Algund"/>
        <s v="Estian team"/>
        <s v="3 L Team České Budějovice"/>
        <s v="Run Team Borovany"/>
        <s v="Longrun.cz"/>
        <s v="Axiom Triatlon Lipno"/>
        <s v="Dvaběžci.cz"/>
        <s v="Orlando Bananas"/>
        <s v="Praha"/>
        <s v="Union Rainbach"/>
        <s v="SK E.go Šindlovy Dvory"/>
        <s v="Křemže"/>
        <s v="ZŠ Kubatova České Budějovice"/>
        <s v="MŠ České Budějovice"/>
        <s v="TC Dvořák České Budějovice 2"/>
        <s v="SKP České Budějovice"/>
        <s v="SK EKOKRAFT"/>
        <s v="ČSL HUMPOLEC"/>
        <s v="SJKSM"/>
        <s v="Kardašova Řečice"/>
        <s v="RRC Hluboká nad Vltavou"/>
        <s v="MŠ Kaplice"/>
        <s v="Chrbonín"/>
        <s v="Triatlon Ladies Tábor"/>
        <s v="Týn nad Vltavou"/>
        <s v="VJČ Křemže"/>
        <s v="SDH Třísov"/>
        <s v="Sayerlack"/>
        <s v="Litvínovice"/>
        <s v="Malida Optimum"/>
        <s v="HAMJ Úsilné"/>
        <s v="MŠ Nové Domovy Kaplice"/>
        <s v="Prachatice"/>
        <s v="Bežerovice"/>
        <s v="Budvar České Budějovice"/>
        <s v="Stavitelství Turnhofer"/>
        <s v="Obec Bujanov"/>
        <s v="Třeboň"/>
        <s v="SK Stodola Roudné"/>
        <s v="SK Větřní"/>
        <s v="Staré Hodějovice"/>
        <s v="SK Rožmberk"/>
        <s v="Čejetice"/>
        <s v="Adam"/>
        <s v="Hořice na Šumavě"/>
        <s v="Čkyně"/>
        <s v="Dolní Třebonín"/>
        <s v="Faight České Budějovice"/>
        <s v="Resolution Team"/>
        <s v="Srubec"/>
        <s v="Dolní Dvořiště"/>
        <s v="Hůrka"/>
        <s v="Běžímpro.cz"/>
        <s v="Loučovice"/>
        <s v="SPV Velešín"/>
        <s v="MŠ Velešín"/>
        <s v="Dům barev Č. Krumlov"/>
        <s v="Zliv"/>
        <s v="Gymnázium Kaplice"/>
        <s v="Rejty"/>
        <s v="MAMATU"/>
        <s v="Klášterec nad Ohří"/>
        <s v="Rožmberské sklepy Borovany"/>
        <s v="Harley-Davidson Strakonice"/>
        <s v="Chalupa Jenín"/>
        <s v="Výnězda"/>
        <s v="Bujanov Z.T.P."/>
        <s v="ASK Praha"/>
        <s v="Lesy ČR"/>
        <s v="Nákří"/>
        <s v="FL 40V"/>
        <s v="Slavia České Budějovice"/>
        <s v="Atletický klub Včelná"/>
        <s v="Pizzerie Felicita Kaplice"/>
        <s v="Dobrá Voda"/>
        <s v="Suchdol nad Lužnicí"/>
        <s v="Doudleby"/>
        <s v="Trhové Sviny"/>
        <s v="Mokré"/>
        <s v="TJ Nová Včelnice"/>
        <s v="Dubné"/>
        <s v="GW Plavsko"/>
        <s v="TJ Doudleby"/>
        <s v="SPSVD Jistebnice"/>
        <s v="Thermo tým"/>
        <s v="Mini-Gym Kaplice"/>
        <s v="Šindlovy Dvory"/>
        <s v="Římov"/>
        <s v="SK Kaplice"/>
        <s v="Fischer Ski Vimperk"/>
        <s v="Šnek team"/>
        <s v="SKI Velešín"/>
        <s v="Zlatá Koruna"/>
        <s v="Písek"/>
        <s v="DTJ Lomnice nad Lužnicí"/>
        <s v="Rudolfov"/>
        <s v="cyklo Kájov"/>
        <s v="Atletika Tábor"/>
        <s v="Slavoj České Budějovice"/>
        <s v="Vidov"/>
        <s v="Blatná"/>
        <s v="Dynín"/>
        <s v="MŠ Vyšší Brod"/>
        <s v="MŠ Besednice"/>
        <s v="Vlachovo Březí"/>
        <s v="SK OMT Pardubice"/>
        <s v="BBK Boršov nad Vltavou"/>
        <s v="Hasiči Český Krumlov"/>
        <s v="Cyklo Velešín"/>
        <s v="FbC Štíři České Budějovice"/>
        <s v="SK Lyžaři-běžci Frymburk"/>
        <s v="SK Čečova České Budějovice"/>
        <s v="Linz"/>
        <s v="Běžecká parta Žižkov"/>
        <s v="Omlenička"/>
        <s v="Omlenička, Fantovka"/>
        <s v="Hospoda Dolní Dvořiště"/>
        <s v="Spiridon České Budějovice"/>
        <s v="Čiko Český Krumlov"/>
        <s v="Zubčice"/>
        <s v="Běžímpro.cz Centrum BAZALKA"/>
        <s v="Sokol Plavsko"/>
        <s v="SK Rejta"/>
        <s v="SK 4Dvory Č. Budějovice"/>
        <s v="Dříteň"/>
        <s v="Gazda Team"/>
        <s v="ZŠ Zahájí České Budějovice"/>
        <s v="Decathlon-Kalenji ČB"/>
        <s v="FM Group Český Krumlov"/>
        <s v="RC Partizan Beograd"/>
        <s v="Symbio + BMC"/>
        <s v="Gymnastika Kaplice"/>
        <s v="Besednice"/>
        <s v="TJ Kapr Markvartice"/>
        <s v="Maraton team Kaplice"/>
        <s v="Rožmitál"/>
        <s v="JBP"/>
        <s v="Katastrální Úřad České Budějovice"/>
        <s v="Hůry"/>
        <s v="Hořice"/>
        <s v="České Velenice"/>
        <s v="Roudné"/>
        <s v="VGB ČB"/>
        <s v="VCB"/>
        <s v="Spartak Bílovec"/>
        <s v="Sportovní škola Bujanov 16"/>
        <s v="JD Vodňany"/>
        <s v="SK Babice"/>
        <s v="TJ Merkur"/>
        <s v="Cyklo Extra"/>
        <s v="AK Včelná"/>
        <s v="AC Slavoj Český Krumlov"/>
        <s v="Blažkov"/>
        <s v="Ždář nad Sázavou"/>
        <s v="Brno"/>
        <s v="BezvaÚči Zliv"/>
        <s v="TJ Sokol České Budějovice"/>
        <s v="Bechyně"/>
        <s v="Fitness 14"/>
        <s v="Panenky České Budějovice"/>
        <s v="Cyklo Jiřička České Budějovice"/>
        <s v="SK Zliv"/>
        <s v="Zahájí"/>
        <s v="SKI Sokol Stachy"/>
        <s v="TF Houdek Krašovice"/>
        <s v="Alberndorf (AUT)"/>
        <s v="Kladno"/>
        <s v="O.O.B.P."/>
        <s v="Černovice"/>
        <s v="NEO České Budějovice"/>
        <s v="Sokol Římov"/>
        <s v="Dětský domov Šindlovy Dvory"/>
        <s v="Sokol Zliv"/>
        <s v="ČOS Kamenný Újezd"/>
        <s v="Loko Beroun"/>
        <s v="Vyšší Brod"/>
        <s v="Kamenný Újezd"/>
        <s v="Centiran"/>
        <s v="Mexico team"/>
        <s v="Horní Skrýchov"/>
        <s v="AK Radětice"/>
        <s v="Soběslav"/>
        <s v="Cyklo outdoor Netolice"/>
        <s v="BSK České Budějovice"/>
        <s v="Sebekov"/>
        <s v="SOŠ Velešín"/>
        <s v="Rychnov nad Malší"/>
        <s v="Čéčova České Budějovice"/>
        <s v="MŠ Benešov nad Černou"/>
        <s v="MŠ Netřebice"/>
        <s v="Strakonice"/>
        <s v="Triatlon Lipno"/>
        <s v="TJ Hraničář Malonty"/>
        <s v="Rater České Budějovice"/>
      </sharedItems>
    </cacheField>
    <cacheField name="m/ž" numFmtId="0">
      <sharedItems count="2">
        <s v="M"/>
        <s v="Z"/>
      </sharedItems>
    </cacheField>
    <cacheField name="kat" numFmtId="0">
      <sharedItems count="18">
        <s v="žádná"/>
        <s v="35-44"/>
        <s v="40-49"/>
        <s v="-"/>
        <s v="30-39"/>
        <s v="45+"/>
        <s v="50-59"/>
        <s v="60-69"/>
        <s v="70+"/>
        <s v="0-29"/>
        <s v="0-34"/>
        <s v="15 - 16"/>
        <s v="17 - 18"/>
        <s v="00 - 04"/>
        <s v="05 - 07"/>
        <s v="08 - 10"/>
        <s v="13 - 14"/>
        <s v="11 - 12"/>
      </sharedItems>
    </cacheField>
    <cacheField name="poznámka" numFmtId="0">
      <sharedItems containsNonDate="0" containsString="0" containsBlank="1"/>
    </cacheField>
    <cacheField name="countif" numFmtId="0">
      <sharedItems containsSemiMixedTypes="0" containsString="0" containsNumber="1" containsInteger="1" minValue="1" maxValue="3"/>
    </cacheField>
    <cacheField name="k_start_č" numFmtId="1">
      <sharedItems/>
    </cacheField>
    <cacheField name="abc" numFmtId="164">
      <sharedItems/>
    </cacheField>
    <cacheField name="if výsl hlavní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fuchance" refreshedDate="42830.816172800929" missingItemsLimit="0" createdVersion="4" refreshedVersion="4" minRefreshableVersion="3" recordCount="1640">
  <cacheSource type="worksheet">
    <worksheetSource name="historie_vysledky"/>
  </cacheSource>
  <cacheFields count="18">
    <cacheField name="ident jbp" numFmtId="0">
      <sharedItems/>
    </cacheField>
    <cacheField name="rok" numFmtId="164">
      <sharedItems containsSemiMixedTypes="0" containsString="0" containsNumber="1" containsInteger="1" minValue="2009" maxValue="2017" count="9">
        <n v="2009"/>
        <n v="2010"/>
        <n v="2011"/>
        <n v="2012"/>
        <n v="2013"/>
        <n v="2014"/>
        <n v="2015"/>
        <n v="2016"/>
        <n v="2017"/>
      </sharedItems>
    </cacheField>
    <cacheField name="závod" numFmtId="0">
      <sharedItems count="4">
        <s v="běh starosty"/>
        <s v="dětský"/>
        <s v="hlavní závod"/>
        <s v="pivaři"/>
      </sharedItems>
    </cacheField>
    <cacheField name="poř_abs" numFmtId="166">
      <sharedItems containsMixedTypes="1" containsNumber="1" containsInteger="1" minValue="1" maxValue="180" count="182">
        <s v="DNF"/>
        <n v="1"/>
        <n v="4"/>
        <n v="5"/>
        <n v="2"/>
        <n v="3"/>
        <n v="6"/>
        <s v="-"/>
        <n v="17"/>
        <n v="13"/>
        <n v="19"/>
        <n v="9"/>
        <n v="14"/>
        <n v="10"/>
        <n v="18"/>
        <n v="22"/>
        <n v="7"/>
        <n v="21"/>
        <n v="23"/>
        <n v="20"/>
        <n v="11"/>
        <n v="24"/>
        <n v="8"/>
        <n v="12"/>
        <n v="16"/>
        <n v="15"/>
        <n v="30"/>
        <n v="27"/>
        <n v="25"/>
        <n v="26"/>
        <n v="28"/>
        <n v="29"/>
        <n v="38"/>
        <n v="33"/>
        <n v="36"/>
        <n v="31"/>
        <n v="34"/>
        <n v="37"/>
        <n v="32"/>
        <n v="35"/>
        <n v="64"/>
        <n v="68"/>
        <n v="56"/>
        <n v="61"/>
        <n v="46"/>
        <n v="63"/>
        <n v="45"/>
        <n v="70"/>
        <n v="66"/>
        <n v="44"/>
        <n v="60"/>
        <n v="54"/>
        <n v="57"/>
        <n v="52"/>
        <n v="40"/>
        <n v="42"/>
        <n v="55"/>
        <n v="49"/>
        <n v="48"/>
        <n v="58"/>
        <n v="65"/>
        <n v="71"/>
        <n v="50"/>
        <n v="67"/>
        <n v="59"/>
        <n v="69"/>
        <n v="43"/>
        <n v="41"/>
        <n v="62"/>
        <n v="51"/>
        <n v="39"/>
        <n v="47"/>
        <n v="53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</sharedItems>
    </cacheField>
    <cacheField name="poř_kat" numFmtId="166">
      <sharedItems containsMixedTypes="1" containsNumber="1" containsInteger="1" minValue="1" maxValue="51" count="52">
        <s v="DNF"/>
        <n v="1"/>
        <n v="4"/>
        <n v="5"/>
        <n v="2"/>
        <n v="3"/>
        <n v="6"/>
        <n v="10"/>
        <n v="9"/>
        <n v="11"/>
        <n v="8"/>
        <n v="7"/>
        <n v="12"/>
        <n v="13"/>
        <n v="14"/>
        <n v="16"/>
        <n v="20"/>
        <n v="18"/>
        <n v="17"/>
        <n v="19"/>
        <n v="15"/>
        <n v="21"/>
        <n v="25"/>
        <n v="26"/>
        <n v="24"/>
        <n v="23"/>
        <n v="22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</sharedItems>
    </cacheField>
    <cacheField name="start_č" numFmtId="164">
      <sharedItems containsMixedTypes="1" containsNumber="1" containsInteger="1" minValue="1" maxValue="666" count="186">
        <s v="-"/>
        <n v="21"/>
        <n v="18"/>
        <n v="20"/>
        <n v="25"/>
        <n v="19"/>
        <n v="26"/>
        <n v="24"/>
        <n v="29"/>
        <n v="3"/>
        <n v="30"/>
        <n v="32"/>
        <n v="34"/>
        <n v="36"/>
        <n v="39"/>
        <n v="38"/>
        <n v="48"/>
        <n v="27"/>
        <n v="49"/>
        <n v="28"/>
        <n v="31"/>
        <n v="17"/>
        <n v="7"/>
        <n v="6"/>
        <n v="16"/>
        <n v="13"/>
        <n v="9"/>
        <n v="60"/>
        <n v="85"/>
        <n v="61"/>
        <n v="98"/>
        <n v="92"/>
        <n v="45"/>
        <n v="91"/>
        <n v="95"/>
        <n v="78"/>
        <n v="72"/>
        <n v="64"/>
        <n v="81"/>
        <n v="67"/>
        <n v="89"/>
        <n v="68"/>
        <n v="73"/>
        <n v="77"/>
        <n v="71"/>
        <n v="94"/>
        <n v="76"/>
        <n v="14"/>
        <n v="65"/>
        <n v="66"/>
        <n v="87"/>
        <n v="84"/>
        <n v="47"/>
        <n v="44"/>
        <n v="51"/>
        <n v="4"/>
        <n v="52"/>
        <n v="56"/>
        <n v="5"/>
        <n v="15"/>
        <n v="12"/>
        <n v="2"/>
        <n v="11"/>
        <n v="10"/>
        <n v="1"/>
        <n v="63"/>
        <n v="69"/>
        <n v="46"/>
        <n v="97"/>
        <n v="43"/>
        <n v="35"/>
        <n v="8"/>
        <n v="88"/>
        <n v="23"/>
        <n v="22"/>
        <n v="53"/>
        <n v="90"/>
        <n v="99"/>
        <n v="96"/>
        <n v="40"/>
        <n v="75"/>
        <n v="79"/>
        <n v="59"/>
        <n v="33"/>
        <n v="54"/>
        <n v="42"/>
        <n v="50"/>
        <n v="70"/>
        <n v="82"/>
        <n v="62"/>
        <n v="100"/>
        <n v="74"/>
        <n v="55"/>
        <n v="41"/>
        <n v="37"/>
        <n v="58"/>
        <n v="57"/>
        <n v="80"/>
        <n v="86"/>
        <n v="93"/>
        <n v="101"/>
        <n v="83"/>
        <n v="111"/>
        <n v="102"/>
        <n v="109"/>
        <n v="107"/>
        <n v="103"/>
        <n v="105"/>
        <n v="116"/>
        <n v="106"/>
        <n v="104"/>
        <n v="114"/>
        <n v="118"/>
        <n v="113"/>
        <n v="115"/>
        <n v="120"/>
        <n v="108"/>
        <n v="110"/>
        <n v="119"/>
        <n v="112"/>
        <n v="666"/>
        <s v="C28"/>
        <s v="B97"/>
        <s v="B48"/>
        <s v="C17"/>
        <s v="C33"/>
        <s v="Z32"/>
        <s v="Z31"/>
        <s v="Z29"/>
        <s v="Z22"/>
        <s v="B43"/>
        <s v="C07"/>
        <s v="Z34"/>
        <s v="Z36"/>
        <s v="C10"/>
        <s v="Z14"/>
        <s v="C44"/>
        <s v="Z23"/>
        <s v="B47"/>
        <s v="Z49"/>
        <s v="B11"/>
        <s v="B68"/>
        <s v="Z27"/>
        <s v="Z16"/>
        <n v="117"/>
        <s v="Z42"/>
        <s v="C27"/>
        <s v="Z37"/>
        <s v="Z47"/>
        <s v="Z13"/>
        <s v="B86"/>
        <s v="Z40"/>
        <s v="B31"/>
        <s v="Z28"/>
        <s v="B36"/>
        <s v="C11"/>
        <s v="B25"/>
        <s v="C06"/>
        <s v="C38"/>
        <s v="B46"/>
        <s v="C45"/>
        <s v="Z38"/>
        <s v="Z25"/>
        <s v="Z45"/>
        <s v="Z08"/>
        <s v="Z48"/>
        <s v="B28"/>
        <s v="B23"/>
        <s v="B60"/>
        <s v="Z24"/>
        <s v="C18"/>
        <s v="Z18"/>
        <s v="C21"/>
        <s v="C25"/>
        <s v="Z50"/>
        <s v="C23"/>
        <s v="C13"/>
        <s v="B39"/>
        <s v="C22"/>
        <s v="Z41"/>
        <s v="Z17"/>
        <s v="B62"/>
        <s v="B89"/>
        <s v="B38"/>
        <s v="Z21"/>
        <n v="132"/>
      </sharedItems>
    </cacheField>
    <cacheField name="prijmeni a jmeno" numFmtId="0">
      <sharedItems count="832">
        <s v="Bazalová Eva"/>
        <s v="Bečvařík Michal"/>
        <s v="Duda Jan"/>
        <s v="Fichtner Milan"/>
        <s v="Mikšl Miroslav"/>
        <s v="Sládek Miloslav"/>
        <s v="Žočková Lucie"/>
        <s v="Barták Ondřej"/>
        <s v="Baxová Zuzana"/>
        <s v="Bazal Lukáš"/>
        <s v="Bělecká Žaneta"/>
        <s v="Bláha Samuel"/>
        <s v="Budil Jakub"/>
        <s v="Candra Tomáš"/>
        <s v="Candrová Michaela"/>
        <s v="Čutka Václav"/>
        <s v="Danko Štěpánek"/>
        <s v="Detour Vojta"/>
        <s v="Dočekal Benjamín"/>
        <s v="Fejfar Miroslav"/>
        <s v="Gazda Jiří"/>
        <s v="Gazda Maxmilián"/>
        <s v="Chladová Dominika"/>
        <s v="Kaiserová Tereza"/>
        <s v="Kášek Filip"/>
        <s v="Kášková Adélka"/>
        <s v="Klopfová Lenka"/>
        <s v="Krnínský Petr"/>
        <s v="Kučerová Klára"/>
        <s v="Lhotský Miloslav"/>
        <s v="Ločárek Mirek"/>
        <s v="Lukš Jan"/>
        <s v="Lukšová Kristýna"/>
        <s v="Lukšová Natálka"/>
        <s v="Mach Karel"/>
        <s v="Mašek František"/>
        <s v="Mihalik David"/>
        <s v="Mihalik Zdeněk"/>
        <s v="Mikšl Rostislav"/>
        <s v="Nováková Kristýna"/>
        <s v="Nováková Markéta"/>
        <s v="Nováková Týnka"/>
        <s v="Papoušek Lukáš"/>
        <s v="Petroušková Zuzana"/>
        <s v="Plosz Lukáš"/>
        <s v="Rada Josef"/>
        <s v="Radová Kristýna"/>
        <s v="Salva Petr"/>
        <s v="Salvová Marcela"/>
        <s v="Tomka Bartoloměj"/>
        <s v="Toncarová Barbora"/>
        <s v="Turnhöfer Jan"/>
        <s v="Turz Jan"/>
        <s v="Tvrzová Gabriela"/>
        <s v="Tvrzová Veronika"/>
        <s v="Vaněček David"/>
        <s v="Vašák Martin"/>
        <s v="Vodňanská Kristýna"/>
        <s v="Welserová Karolína"/>
        <s v="Bubal Milan"/>
        <s v="Budil Roman"/>
        <s v="Candrová Jana"/>
        <s v="Čábelka Zbyněk"/>
        <s v="Čaloud Milan"/>
        <s v="Hebík Štěpán"/>
        <s v="Huspeka Miroslav"/>
        <s v="Janoušek Hynek"/>
        <s v="Krčka Bohuslav"/>
        <s v="Majstr Jiří"/>
        <s v="Mikolášek Arnošt"/>
        <s v="Mikšovský Zdeněk"/>
        <s v="Mražík Karel"/>
        <s v="Palkovič Vladislav"/>
        <s v="Petrou Jan"/>
        <s v="Růžička Karel"/>
        <s v="Sládek Daniel"/>
        <s v="Svoboda Václav"/>
        <s v="Šlajs Štěpán"/>
        <s v="Tík František"/>
        <s v="Turek Jiří"/>
        <s v="Vejvara Pavel"/>
        <s v="Voráček Karel"/>
        <s v="Kolářová Martina"/>
        <s v="Lavička Jan"/>
        <s v="Lavičková Květuše"/>
        <s v="Mora Bedřich"/>
        <s v="Německá Klára"/>
        <s v="Simbartl Pavel"/>
        <s v="Sýkora Jaromír"/>
        <s v="Ungerman Jan"/>
        <s v="Vopat Jan"/>
        <s v="Watzinger Herbert"/>
        <s v="Adámková Dominika"/>
        <s v="Adámková Nicola"/>
        <s v="Andršová Eliška"/>
        <s v="Ballák Petr"/>
        <s v="Balláková Barbora"/>
        <s v="Beluská Eliška"/>
        <s v="Beluská Tereza"/>
        <s v="Bittner Michal"/>
        <s v="Cais František"/>
        <s v="Caisová Simona"/>
        <s v="Čapek Jaroslav"/>
        <s v="Feketová Noemi"/>
        <s v="Gažík Ondra"/>
        <s v="Gažíková Natálie"/>
        <s v="Haluzická Kristýna"/>
        <s v="Chýna Radek"/>
        <s v="Janovská Nicola"/>
        <s v="Janovská Tereza"/>
        <s v="Komárek Adam"/>
        <s v="Komárková Alice"/>
        <s v="Kopačková Kateřina"/>
        <s v="Koreš Tomáš"/>
        <s v="Kubálková Jana"/>
        <s v="Lhotský Matěj"/>
        <s v="Malická Hana"/>
        <s v="Malická Kateřina"/>
        <s v="Malický Jakub"/>
        <s v="Malický Marek"/>
        <s v="Matějček Antonín"/>
        <s v="Maurerová Eliška"/>
        <s v="Menšík Jan"/>
        <s v="Menšík Josef"/>
        <s v="Michalková Nikolka"/>
        <s v="Německá Dominika"/>
        <s v="Německý Olda"/>
        <s v="Novák Martin"/>
        <s v="Novák Michal"/>
        <s v="Nováková Nikola"/>
        <s v="Pastier Denis"/>
        <s v="Pastier Erik"/>
        <s v="Plza Jan"/>
        <s v="Plzová Hana"/>
        <s v="Polák Jiří"/>
        <s v="Polák Ondřej"/>
        <s v="Sedláčková Jiřina"/>
        <s v="Simbartl Eduard"/>
        <s v="Schwarzová Johana"/>
        <s v="Škodová Aneta"/>
        <s v="Thiel Ondřej"/>
        <s v="Vaněček Jiří"/>
        <s v="Borovec Zdeněk"/>
        <s v="Gazda Martin"/>
        <s v="Juda Josef"/>
        <s v="Kopecký Zdeněk"/>
        <s v="Kopřiva Josef"/>
        <s v="Kysel Jiří"/>
        <s v="Lácha Pavel"/>
        <s v="Novák Jaroslav"/>
        <s v="Nový Lukáš"/>
        <s v="Pexa Martin"/>
        <s v="Šoustar Lubomír"/>
        <s v="Trnka Jiří"/>
        <s v="Watzinger Franz"/>
        <s v="Watzinger Johan"/>
        <s v="Zelenka Vladimír"/>
        <s v="Zelenková Alice"/>
        <s v="Kopačka Jan"/>
        <s v="Menšíková Lenka"/>
        <s v="Schwarz Leo"/>
        <s v="Sýkora Miroslav"/>
        <s v="Szábo Miloš"/>
        <s v="Ševčík Petr"/>
        <s v="Tichý Petr"/>
        <s v="Zikešová Eliška"/>
        <s v="Adam Nikolas"/>
        <s v="Barták Jiří"/>
        <s v="Cipín Petr"/>
        <s v="Čech Petr"/>
        <s v="Čutka Vojtěch"/>
        <s v="Drábek Filip"/>
        <s v="Hájek Matouš"/>
        <s v="Havlíček Tomáš"/>
        <s v="Chladová Adélka"/>
        <s v="Janič Jakub"/>
        <s v="Kahovcová Anna"/>
        <s v="Kaňka Jan"/>
        <s v="Karala Matěj"/>
        <s v="Kažka Marek"/>
        <s v="Korešová Natálka"/>
        <s v="Kozlík Ladislav"/>
        <s v="Kratochvíl Tomáš"/>
        <s v="Kříž Jan"/>
        <s v="Kubíčková Kristýna"/>
        <s v="Kubíčková Nela"/>
        <s v="Kundrátová Anežka"/>
        <s v="Kundrátová Michala"/>
        <s v="Lácha Jaromír"/>
        <s v="Lácha Martin"/>
        <s v="Lácha Radek"/>
        <s v="Lukš Petr"/>
        <s v="Martin Jan"/>
        <s v="Mášek Karel"/>
        <s v="Mašková Lucie"/>
        <s v="Medek Martin"/>
        <s v="Morová Petra"/>
        <s v="Nováková Alena"/>
        <s v="Pál Dan"/>
        <s v="Sosna Jaroslav"/>
        <s v="Souka Pavel"/>
        <s v="Stejskal Filip"/>
        <s v="Stejskal Ladislav"/>
        <s v="Sýkorová Eliška"/>
        <s v="Šimková Irena"/>
        <s v="Šimková Kristýna"/>
        <s v="Šlajsová Vanesa"/>
        <s v="Švarcová Johana"/>
        <s v="Táchová Petra"/>
        <s v="Vanišová Simona"/>
        <s v="Vydra Milan"/>
        <s v="Bláha Jan"/>
        <s v="Coufal Patrik"/>
        <s v="Drázda Petr"/>
        <s v="Flašár Jan"/>
        <s v="Hájíček František"/>
        <s v="Jančář Stanislav"/>
        <s v="Klimeš Petr"/>
        <s v="Klosse Jiří"/>
        <s v="Krejčí Karel"/>
        <s v="Kučera Radek"/>
        <s v="Lácha Miroslav"/>
        <s v="Láchová Gabriela"/>
        <s v="Malík Vít"/>
        <s v="Mondek Josef"/>
        <s v="Průcha Jakub"/>
        <s v="Putschögl Jaroslav"/>
        <s v="Rodina Bohuslav"/>
        <s v="Šlajs Štefan"/>
        <s v="Uhlíř Radek"/>
        <s v="Valter Jaroslav"/>
        <s v="Vorel Jan"/>
        <s v="Vorel Michal"/>
        <s v="Vorlová Dana"/>
        <s v="Vosátka Zdeněk"/>
        <s v="Jašarová Ema"/>
        <s v="Mladá Dominika"/>
        <s v="Moravcová Petra"/>
        <s v="Nováková Lenka"/>
        <s v="Pešula Marek"/>
        <s v="Staněk Martin"/>
        <s v="Zoubková Eva"/>
        <s v="Baldr "/>
        <s v="Bárta Filip"/>
        <s v="Bazsová Eliška"/>
        <s v="Bernkopf Miroslav"/>
        <s v="Bernkopf Slavomír"/>
        <s v="Bolláková Barbora"/>
        <s v="Borucký Petr"/>
        <s v="Bořucká Adéla"/>
        <s v="Cába Jakub"/>
        <s v="Cába Vilém"/>
        <s v="Dobiášová Marcela"/>
        <s v="Doušek David"/>
        <s v="Faltus Matěj"/>
        <s v="Faltusová Lenka"/>
        <s v="Fravková Aneta"/>
        <s v="Gaborová Olga"/>
        <s v="Gregar Daniel"/>
        <s v="Jágerová Aneta"/>
        <s v="Kahovcová Barbora"/>
        <s v="Klimeš Jan"/>
        <s v="Klimešová Alena"/>
        <s v="Klimešová Šarlota"/>
        <s v="Klosse Patricie"/>
        <s v="Kolářová Andrea"/>
        <s v="Kratochvíl David"/>
        <s v="Krechko Oleksandra"/>
        <s v="Kupská Nikola"/>
        <s v="Kupský Jan"/>
        <s v="Lebeda David"/>
        <s v="Lovasová Nikola"/>
        <s v="Matuš Toník"/>
        <s v="Micková Tereza"/>
        <s v="Mikšl Martin"/>
        <s v="Moravcová Nela"/>
        <s v="Mottl Pavel"/>
        <s v="Nováková Adéla"/>
        <s v="Oušková Andrea"/>
        <s v="Papoušek Petr"/>
        <s v="Radová Adéla"/>
        <s v="Sezemský Josef"/>
        <s v="Stýblová Jiřina"/>
        <s v="Štiftr Pavel"/>
        <s v="Štiftr Petr"/>
        <s v="Švec Jakub"/>
        <s v="Švecová Pavlína"/>
        <s v="Teringl Vojtěch"/>
        <s v="Teringlová Vendula"/>
        <s v="Tovaryšová Alice"/>
        <s v="Tresťanská Natálka"/>
        <s v="Tresťanský Josef"/>
        <s v="Varga Dominik"/>
        <s v="Varga Ondřej"/>
        <s v="Zikešová Anna"/>
        <s v="Bláhová  Petra"/>
        <s v="Boháč Karel"/>
        <s v="Bumba Libor"/>
        <s v="Csirik Jiří"/>
        <s v="Čapek František"/>
        <s v="Debnár Martin"/>
        <s v="Doležálek Zdeněk"/>
        <s v="Flíčková Alice"/>
        <s v="Habara Jaromír"/>
        <s v="Háša Michal"/>
        <s v="Chodura Vladimír"/>
        <s v="Janko Roman"/>
        <s v="Jansa Jiří"/>
        <s v="Jašarov Zdeněk"/>
        <s v="Kocourek Vít"/>
        <s v="Kohout Luděk"/>
        <s v="Kolář Ivan"/>
        <s v="Koranda David"/>
        <s v="Krejčová Petra"/>
        <s v="Kroupa Evžen"/>
        <s v="Lebedová Olga"/>
        <s v="Macek Petr"/>
        <s v="Malát Jan"/>
        <s v="Medek Roman"/>
        <s v="Něncová Monika"/>
        <s v="Neubauer Petr"/>
        <s v="Pillar Ladislav"/>
        <s v="Pinl Michal"/>
        <s v="Procházková Ivona"/>
        <s v="Selinger Stephan"/>
        <s v="Scheinherr Jiří"/>
        <s v="Šimek Miroslav"/>
        <s v="Študlár Jiří"/>
        <s v="Šustr Pavel"/>
        <s v="Teringl Radek"/>
        <s v="Toul Filip"/>
        <s v="Uhlířová Barbora"/>
        <s v="Váchová Edita"/>
        <s v="Varga Tomáš"/>
        <s v="Zíma Josef"/>
        <s v="Franková Aneta"/>
        <s v="Lukš Václav"/>
        <s v="Steinbauer Jiří"/>
        <s v="Šiška Petr"/>
        <s v="Beňo Pavel"/>
        <s v="Beňová Kristýna"/>
        <s v="Gloza Kryštof"/>
        <s v="Gloza Ondřej"/>
        <s v="Gribbin Daniel"/>
        <s v="Kubský Jan"/>
        <s v="Matuš Antonín"/>
        <s v="Matuš Kryštof"/>
        <s v="Matušová Amálie"/>
        <s v="Micka Jan"/>
        <s v="Mrzena Pavel"/>
        <s v="Nováková Kateřina"/>
        <s v="Purkrábek Lukáš"/>
        <s v="Rozmušová Michaela"/>
        <s v="Sučíková Jana"/>
        <s v="Štvrtka Pavel"/>
        <s v="Štvrtka Petr"/>
        <s v="Bauer Tomáš"/>
        <s v="Brossaud Jack"/>
        <s v="Brothánek Antonín"/>
        <s v="Černý Martin"/>
        <s v="Diviš Jiří"/>
        <s v="Fík Jan"/>
        <s v="Forejt Rostislav"/>
        <s v="Habara Jan"/>
        <s v="Hájek Daniel"/>
        <s v="Helm František"/>
        <s v="Juráň Karel"/>
        <s v="Kočvarová Monika"/>
        <s v="Kolář Martin"/>
        <s v="Kudrlička Rostislav"/>
        <s v="Liška Miloš"/>
        <s v="Palivec David"/>
        <s v="Rechtoriková Linda"/>
        <s v="Richtr Zdeněk"/>
        <s v="Smetana Jiří"/>
        <s v="Stejskal Pavel"/>
        <s v="Šochman Josef"/>
        <s v="Valter Pavel"/>
        <s v="Klimeš Jindřich"/>
        <s v="Frisch Šimon"/>
        <s v="Tichá Klára"/>
        <s v="Ločárková Lucie"/>
        <s v="Charvátová Justýna"/>
        <s v="Jadlovská Adéla"/>
        <s v="Šantová Markéta"/>
        <s v="Teplý Michal"/>
        <s v="Stejskal Petr"/>
        <s v="Donát Jakub"/>
        <s v="Románek Matias"/>
        <s v="Erhart Jan"/>
        <s v="Králka Aleš"/>
        <s v="Klimeš Vít"/>
        <s v="Kolář Jan"/>
        <s v="Lebeda Ondřej"/>
        <s v="Růžička David"/>
        <s v="Donát Lukáš"/>
        <s v="Divišová Kristýna"/>
        <s v="Kaňková Zuzana"/>
        <s v="Nová Veronika"/>
        <s v="Králková Alena"/>
        <s v="Radová Veronika"/>
        <s v="Suchý Václav"/>
        <s v="Románek Sebastian"/>
        <s v="Nový Ondřej"/>
        <s v="Stejskal Jan"/>
        <s v="Tvrz Jan"/>
        <s v="Teplý Ondřej"/>
        <s v="Cais Filip"/>
        <s v="Volfová Viktorie"/>
        <s v="Marková Aneta"/>
        <s v="Svobodová Tereza"/>
        <s v="Cvachová Karolína"/>
        <s v="Erhartová Lucie"/>
        <s v="Šantová Klára"/>
        <s v="Divišová Klára"/>
        <s v="Ločárková Sabina"/>
        <s v="Kolářová Anna"/>
        <s v="Ovádková Nikola"/>
        <s v="Aubrechtová Beáta"/>
        <s v="Kaňka Marek"/>
        <s v="Bočková Vanes"/>
        <s v="Vazačová Aneta"/>
        <s v="Hekerlová Lenka"/>
        <s v="Ovádek Jakub"/>
        <s v="Strommer Martin"/>
        <s v="Pöschková Nikola"/>
        <s v="Nekolová Rozálie"/>
        <s v="Pavlíčková Aneta"/>
        <s v="Nekolová Dorota"/>
        <s v="Hron Jan"/>
        <s v="Beshir Ervin"/>
        <s v="Rybka Vojtěch"/>
        <s v="Kalina Bohumil"/>
        <s v="Vojč Karel"/>
        <s v="Ehrlich Pavel"/>
        <s v="Růžička Jindřich"/>
        <s v="Rokos Ivan"/>
        <s v="Dvořák Jan"/>
        <s v="Paleček Vladimír"/>
        <s v="Šimák Petr"/>
        <s v="Pláteník Ladislav"/>
        <s v="Tůma Jaroslav"/>
        <s v="Haňur Roman"/>
        <s v="Kazda Radek"/>
        <s v="Círal František"/>
        <s v="Kukla Ondřej"/>
        <s v="Kozák Pavel"/>
        <s v="Řezáč Martin"/>
        <s v="Krov Martin"/>
        <s v="Tomášová Gabriela"/>
        <s v="Heral Vít"/>
        <s v="Nosál Petr"/>
        <s v="Adámek Jiří"/>
        <s v="Dvořák Pavel"/>
        <s v="Valdová Marie"/>
        <s v="Hronová Božena"/>
        <s v="Mikuláš Jan"/>
        <s v="Rybka Jan"/>
        <s v="Staňková Veronika"/>
        <s v="Veselá Martina"/>
        <s v="Křivánková Bohumila"/>
        <s v="Horák Aleš"/>
        <s v="Sedlák Petr"/>
        <s v="Pavlová Jana"/>
        <s v="Dvořák Petr"/>
        <s v="Dobáková Eva"/>
        <s v="Antonnová Zdeňka"/>
        <s v="Ondřej Tomáš"/>
        <s v="Bumbová Martina"/>
        <s v="Sojková Dana"/>
        <s v="Průcha Josef"/>
        <s v="Sládek Tomáš"/>
        <s v="Srch Jiří"/>
        <s v="Ballák Antonín"/>
        <s v="Rybka Lukáš"/>
        <s v="Korejtko Vladislav"/>
        <s v="Kozák David"/>
        <s v="Adámková Dana"/>
        <s v="Vojtová Eva"/>
        <s v="Čermák Jan"/>
        <s v="Vávrová Gabriela"/>
        <s v="Charvátová Milli"/>
        <s v="Malátová Gabriela"/>
        <s v="Neubauerová Martina"/>
        <s v="Sedláček Petr"/>
        <s v="Tichá Markéta"/>
        <s v="Kopačková Pavlína"/>
        <s v="Ločárková Lenka"/>
        <s v="Tichý Jiří"/>
        <s v="Čermák Honza"/>
        <s v="Ločárek Milan"/>
        <s v="Chaloupka Přemysl Otakar"/>
        <s v="Uhlík Lukáš"/>
        <s v="Fuka Dominik"/>
        <s v="Paulát Martin"/>
        <s v="LIppl Sebastian"/>
        <s v="Kundrát Václav"/>
        <s v="Vyhnalová Natálie"/>
        <s v="Aubrechtová Adéla"/>
        <s v="Smolíková Ema"/>
        <s v="Doubicková Jana"/>
        <s v="Vosiková Marie"/>
        <s v="Láchová Veronika"/>
        <s v="Paulátová Šárka"/>
        <s v="Korejtková Lucie"/>
        <s v="Dudová Klára"/>
        <s v="Čoka Tomáš"/>
        <s v="Vosika Radek"/>
        <s v="Udatný Matyáš"/>
        <s v="Šlajs Viktor"/>
        <s v="Uvačík Michael"/>
        <s v="Doubic Petr"/>
        <s v="Lácha Robin"/>
        <s v="Leber Ondřej"/>
        <s v="Šimek Milan"/>
        <s v="Dudák Adam"/>
        <s v="Šedivá Denisa"/>
        <s v="Udatná Natálie"/>
        <s v="Kozáková Lenka"/>
        <s v="Lattnerová Elisabet"/>
        <s v="-"/>
        <s v="Korešová Viktorie"/>
        <s v="Štindl Jáchym"/>
        <s v="Čoka Jan"/>
        <s v="Sedlák Patrik"/>
        <s v="Michalisko David"/>
        <s v="Staňková Karolína"/>
        <s v="Gubaniová Tereza"/>
        <s v="Brožů Eliška"/>
        <s v="Šedivá Adéla"/>
        <s v="Kaštánková Adéla"/>
        <s v="Čermáková Štěpánka"/>
        <s v="Valterová Kristýna"/>
        <s v="Šustáčková Veronika"/>
        <s v="Korešová Natálie"/>
        <s v="Koszelná Kamila"/>
        <s v="Kozáková Kateřina"/>
        <s v="Vrkočová Bára"/>
        <s v="Havrdová Danielka"/>
        <s v="Bořucký Petr"/>
        <s v="Tomečka Simon"/>
        <s v="Ludvík Marek"/>
        <s v="Hlavatý Jan"/>
        <s v="Malák Jakub"/>
        <s v="Tomečka Vojtěch"/>
        <s v="Tvaroh Vít"/>
        <s v="Staňková Nikol"/>
        <s v="Ludvíková Tereza"/>
        <s v="Chudá Sabina"/>
        <s v="Kroupová Nika"/>
        <s v="Čermínová Bára"/>
        <s v="Ustohalová Viktorie"/>
        <s v="Kofroň Radek"/>
        <s v="Endl Alex"/>
        <s v="Kofroňová Karolína"/>
        <s v="Brabec Petr"/>
        <s v="Sýkora Jan"/>
        <s v="Bíšek Jaroslav"/>
        <s v="Hrubý Martin"/>
        <s v="Ludvík Jan"/>
        <s v="Loskotová Gabriela"/>
        <s v="Černý Michal"/>
        <s v="Kopáček Pavel"/>
        <s v="Rejda Jan"/>
        <s v="Hruška Luděk"/>
        <s v="Dokulilová Ludmila"/>
        <s v="Budil Jan"/>
        <s v="Šimek Vladislav"/>
        <s v="Pech Roman"/>
        <s v="Maršík Miloš"/>
        <s v="Čermín Radek"/>
        <s v="Köszegi Petr"/>
        <s v="Sodomka Milan"/>
        <s v="Paulát Ondřej"/>
        <s v="Klíma Jiří"/>
        <s v="Kukrál Miroslav"/>
        <s v="Benda Vladislav"/>
        <s v="Brulík Pavel"/>
        <s v="Rožboud Pavel"/>
        <s v="Trnka Drahomír"/>
        <s v="Bartušková Jana"/>
        <s v="Hýsková Šárka"/>
        <s v="Tauchman Aleš"/>
        <s v="Kříž Jiří"/>
        <s v="Jančí Kamila"/>
        <s v="Cábová Markéta"/>
        <s v="Doucha Václav"/>
        <s v="Fíková Kateřina"/>
        <s v="Nová Markéta"/>
        <s v="Benedová Zdeňka"/>
        <s v="Blažek Bohuslav"/>
        <s v="Sládek David"/>
        <s v="Lippl Jan"/>
        <s v="Chaloupka Jiří"/>
        <s v="Janota Ondřej"/>
        <s v="Círalová Anna"/>
        <s v="Břicháček Jiří"/>
        <s v="Teplá Lenka"/>
        <s v="Vařáková Pavla"/>
        <s v="Břicháčková Lucie"/>
        <s v="Menšíková Zdeňka"/>
        <s v="Tesaříková Renata"/>
        <s v="Kos Pavel"/>
        <s v="Frelich Pavel"/>
        <s v="Chlup Tomáš"/>
        <s v="Hommer Roman"/>
        <s v="Vondrášek Martin"/>
        <s v="Kysela Tomáš"/>
        <s v="Jirák Lukáš"/>
        <s v="Chlupová Tereza"/>
        <s v="Bouček Václav"/>
        <s v="Bartoš Dušan"/>
        <s v="Rokos Lukáš"/>
        <s v="Loos Jaroslav"/>
        <s v="Kocourek Jan"/>
        <s v="Průša Miroslav"/>
        <s v="Ardamica David"/>
        <s v="Stulíková Pavla"/>
        <s v="Toman Martin"/>
        <s v="Holeček Martin"/>
        <s v="Zlochová Simona"/>
        <s v="Sirová Lucie"/>
        <s v="Bartyzal Josef"/>
        <s v="Černá Stáňa"/>
        <s v="Kincová Petra"/>
        <s v="Boháčová Dana"/>
        <s v="Štěpková Ivana"/>
        <s v="Štěpánek Kamil"/>
        <s v="Vejsada Marek"/>
        <s v="Slabý Martin"/>
        <s v="Dvořáková Monika"/>
        <s v="Toman Bohumil"/>
        <s v="Mikeš Pavel"/>
        <s v="Krausová Aneta"/>
        <s v="Železný Michal"/>
        <s v="Pokorný Jiří"/>
        <s v="Zacharová Veronika"/>
        <s v="Aleš Emanuel"/>
        <s v="Vlčková Kateřina"/>
        <s v="Karvánek Jiří"/>
        <s v="Pojarová Andrea"/>
        <s v="Slípková Lucie"/>
        <s v="Kuželová Kateřina"/>
        <s v="Procházková Irena"/>
        <s v="Hantková Zuzana"/>
        <s v="Chovanec Martin"/>
        <s v="Vařejková Barbora"/>
        <s v="Mautschková Marta"/>
        <s v="Paraniak Marek"/>
        <s v="Matoušová Jitka"/>
        <s v="Ardamicová Radka"/>
        <s v="Jarošová Anetta"/>
        <s v="Hájek Alois"/>
        <s v="Pláničková Eva"/>
        <s v="Michal Troják"/>
        <s v="Lolacher Tomáš"/>
        <s v="Brázda Pavel"/>
        <s v="Korejtko Antonín"/>
        <s v="Outlá Šárka"/>
        <s v="Lolacher Vilém"/>
        <s v="Cába Josef"/>
        <s v="Petrtyl Zdeněk"/>
        <s v="Fuka Roman"/>
        <s v="Tichá Dana"/>
        <s v="Mitrová Eva"/>
        <s v="Gazda Sebastian"/>
        <s v="Borovková Eliška"/>
        <s v="Tolar Šimon"/>
        <s v="Sedlák Tomáš"/>
        <s v="Mrenica Michal"/>
        <s v="Doubica Petr"/>
        <s v="Nosál Jakub"/>
        <s v="Lattnerová Elisabeth"/>
        <s v="Outlá Andrea"/>
        <s v="Tomáš Ondřej"/>
        <s v="Daniel Antonín"/>
        <s v="Vejsada Tomáš"/>
        <s v="Boháčová Tereza"/>
        <s v="Kvasníková Adéla"/>
        <s v="Nepivodová Barbora"/>
        <s v="Lidická Karolína"/>
        <s v="Michalčáková Adéla"/>
        <s v="Šulková Karolína"/>
        <s v="Kubaláková Lucie"/>
        <s v="Tomanová Anežka"/>
        <s v="Mavrodievová Daniela"/>
        <s v="Kroupová Nelly"/>
        <s v="Outlý Jakub"/>
        <s v="Janurová Karolína"/>
        <s v="Uhlíková Veronika"/>
        <s v="Dvořák David"/>
        <s v="Dvořák Tomáš"/>
        <s v="Tomečková Markéta"/>
        <s v="Flašar Jan"/>
        <s v="Soukup Josef"/>
        <s v="Kuna Alois"/>
        <s v="Studnař Lukáš"/>
        <s v="Tomek Daniel"/>
        <s v="Mikoláš Miroslav"/>
        <s v="Rubick Jiří"/>
        <s v="Jelínek Aleš"/>
        <s v="Novotný Pavel"/>
        <s v="Gyürüsi Martin"/>
        <s v="Hron Tomáš"/>
        <s v="Vavreček Miroslav"/>
        <s v="Sobotík Vojtěch"/>
        <s v="Šíma Jan"/>
        <s v="Smrž Jakub"/>
        <s v="Malík Jakub"/>
        <s v="Vaš David"/>
        <s v="Mandrysz Marcel"/>
        <s v="Pán Jan"/>
        <s v="Švejnoha Lukáš"/>
        <s v="Hartl Tomáš"/>
        <s v="Gruntorád Jiří"/>
        <s v="Pišl Gennadij"/>
        <s v="Jackwerth Daniel"/>
        <s v="Hegeduš Josef"/>
        <s v="Vojč Pavel"/>
        <s v="Tanáč Pavel"/>
        <s v="Svoboda Jiří"/>
        <s v="Mikoláš Jan"/>
        <s v="Čížek Jan"/>
        <s v="Hadrava Tomáš"/>
        <s v="Nosek Lukáš"/>
        <s v="Nováčková Dana"/>
        <s v="Jokl Rostislav"/>
        <s v="Dušková Jitka"/>
        <s v="Holický Marek"/>
        <s v="Sýkora Tomáš"/>
        <s v="Zifčák Martin"/>
        <s v="Štěrbík Jan"/>
        <s v="Žahour Pavel"/>
        <s v="Pechová Jaroslava"/>
        <s v="Musil Tomáš"/>
        <s v="Balounová Dvořáková Olga"/>
        <s v="Studnař Jakub"/>
        <s v="Pavienský Radek"/>
        <s v="Ševecová Zuzana"/>
        <s v="Štěpán Kamil"/>
        <s v="Beneš Jiří"/>
        <s v="Pelíšek Daniel"/>
        <s v="Cirmaciu Michal"/>
        <s v="Chalaš Zdeněk"/>
        <s v="Schwarz Marek"/>
        <s v="Fenclová Dana"/>
        <s v="Pleštilová Lucie"/>
        <s v="Hendrych Jiří"/>
        <s v="Bílek Petr"/>
        <s v="Urbanová Marie"/>
        <s v="Helis Jan"/>
        <s v="Peterka Martin"/>
        <s v="Knopfová Stanislava"/>
        <s v="Kůrka Tomáš"/>
        <s v="Nováčková Denisa"/>
        <s v="Musilová Nikola"/>
        <s v="Černochová Simona"/>
        <s v="Čoudková Majda"/>
        <s v="Turková Iveta"/>
        <s v="Beshirová Carmen"/>
        <s v="Kadlec Miroslav"/>
        <s v="Vařák Slavomír"/>
        <s v="Kerekanič Zdeněk"/>
        <s v="Foltová Helena"/>
        <s v="Völflová Natálie"/>
        <s v="Führer Miroslav"/>
        <s v="Dvořáková Marie Anna"/>
        <s v="Hanta Marek"/>
        <s v="Dvořák Tobiáš"/>
        <s v="Jelínek Šimon"/>
        <s v="Jelínková Zuzana"/>
        <s v="Kotýnek Rudolf"/>
        <s v="Markovič Koloman"/>
        <s v="Polcarová Aneta"/>
        <s v="Troup Roman"/>
        <s v="Pavlasová Zuzana"/>
        <s v="Troupová Jitka"/>
        <s v="Purkrábková Soňa"/>
        <s v="Lovčí Pavel"/>
        <s v="Kahovec Václav"/>
        <s v="Führerová Eva"/>
        <s v="Zikešová Ivana"/>
        <s v="Šimková Veronika"/>
        <s v="Joklová Marcela"/>
        <s v="Hlavatá Věra"/>
        <s v="Mandryšová Lenka"/>
        <s v="Zikeš Jiří"/>
        <s v="Samec Tobiáš"/>
        <s v="Koreš Mikuláš"/>
        <s v="Smolík Filip"/>
        <s v="Mocek Tomáš"/>
        <s v="Putschögl Filip"/>
        <s v="Chudá Adéla"/>
        <s v="Fuková Nela Sofie"/>
        <s v="Sobotík Martin"/>
        <s v="Hruška Filip"/>
        <s v="Putschögl Mikuláš"/>
        <s v="Kudlata Jan"/>
        <s v="Hartl Filip"/>
        <s v="Putschögl Maxmilián"/>
        <s v="Samcová Ema"/>
        <s v="Hartlová Hana"/>
        <s v="Lomská Simona"/>
        <s v="Plonelová Linda"/>
        <s v="Tomanová Anna"/>
        <s v="Malá Amálie"/>
        <s v="Švihovcová Sára"/>
        <s v="Kotýnek Jan"/>
        <s v="Janák Benjamin"/>
        <s v="Kryštof Gloza"/>
        <s v="Benedikt Gabriel"/>
        <s v="Uhlík Ondřej"/>
        <s v="Eistlová Elen"/>
        <s v="Bumbová Matylda"/>
        <s v="Sýkorová Kateřina"/>
        <s v="Plonerová Barbora"/>
        <s v="Latinerová Elisabeth"/>
        <s v="Kostelná Kamila"/>
        <s v="Janda Jakub"/>
        <s v="Nepivoda Jan"/>
        <s v="Hrušková Barbora"/>
        <s v="Purkrábková Lucie"/>
        <s v="Tomečko Šimon"/>
        <s v="Motl Pavel"/>
        <s v="Dunko Martin"/>
        <s v="Kundrátková Anežka"/>
        <s v="Kopecký Jiří"/>
        <s v="Chmátal Lukáš"/>
        <s v="Nanár Richard"/>
        <s v="Harmečný Tadeáš"/>
        <s v="Tejnecká Eliška"/>
        <s v="Jeřábek František"/>
      </sharedItems>
    </cacheField>
    <cacheField name="nar" numFmtId="0">
      <sharedItems containsMixedTypes="1" containsNumber="1" containsInteger="1" minValue="0" maxValue="2015" count="74">
        <n v="1963"/>
        <n v="1990"/>
        <n v="1979"/>
        <n v="1953"/>
        <n v="1999"/>
        <n v="1939"/>
        <n v="1978"/>
        <n v="2006"/>
        <n v="2001"/>
        <n v="1994"/>
        <n v="2004"/>
        <n v="2002"/>
        <n v="2007"/>
        <n v="1991"/>
        <n v="2000"/>
        <n v="2005"/>
        <n v="1997"/>
        <n v="1998"/>
        <n v="1996"/>
        <n v="2003"/>
        <n v="1993"/>
        <n v="1995"/>
        <n v="1976"/>
        <n v="1969"/>
        <n v="1975"/>
        <n v="1977"/>
        <n v="1989"/>
        <n v="1959"/>
        <n v="1965"/>
        <n v="1972"/>
        <n v="1945"/>
        <n v="1964"/>
        <n v="1952"/>
        <n v="1971"/>
        <n v="1949"/>
        <n v="1980"/>
        <n v="1957"/>
        <n v="1970"/>
        <n v="1962"/>
        <n v="1968"/>
        <n v="1961"/>
        <n v="1981"/>
        <n v="1992"/>
        <n v="1937"/>
        <n v="1984"/>
        <n v="1974"/>
        <n v="1941"/>
        <n v="1955"/>
        <n v="1960"/>
        <n v="1985"/>
        <n v="1982"/>
        <n v="1973"/>
        <n v="1967"/>
        <n v="1988"/>
        <n v="2008"/>
        <n v="2009"/>
        <n v="1986"/>
        <n v="1951"/>
        <n v="1966"/>
        <n v="1954"/>
        <n v="1987"/>
        <n v="1947"/>
        <n v="1983"/>
        <n v="2011"/>
        <n v="1950"/>
        <n v="2010"/>
        <n v="2012"/>
        <n v="2013"/>
        <s v="-"/>
        <n v="1948"/>
        <n v="1958"/>
        <n v="0"/>
        <n v="2014"/>
        <n v="2015"/>
      </sharedItems>
    </cacheField>
    <cacheField name="klub" numFmtId="0">
      <sharedItems containsBlank="1" containsMixedTypes="1" containsNumber="1" containsInteger="1" minValue="0" maxValue="0" count="349">
        <s v="České Budějovice"/>
        <s v="Sedlíkov"/>
        <s v="CB Royal"/>
        <s v="Spiridon České Budějovice"/>
        <s v="Třeboň"/>
        <s v="MŠ Kaplice"/>
        <s v="ZŠ Rožmitál na Šumavě"/>
        <s v="MŠ Český Krumlov"/>
        <s v="Kaplice"/>
        <s v="MŠ Sluníčko"/>
        <s v="BH Triatlon České Budějovice"/>
        <s v="Bujanov"/>
        <s v="ZŠ Fantova Kaplice"/>
        <s v="MŠ Nové Domovy Kaplice"/>
        <s v="Bujanov Metal"/>
        <s v="MŠ Bujanov"/>
        <s v="MŠ České Budějovice"/>
        <s v="ZŠ Školní Kaplice"/>
        <s v="ZŠ Bujanov"/>
        <s v="LL Sport Club Kaplice"/>
        <s v="Bujanov Z.T.P."/>
        <s v="ZŠ Český Krumlov"/>
        <s v="Atletický klub Včelná"/>
        <s v="Besednice"/>
        <s v="Dolní Třebonín"/>
        <s v="Slavoj Stožice"/>
        <s v="Augustiniánské sklepy Borovany"/>
        <s v="Hojná Voda"/>
        <s v="BOBO Větřní"/>
        <s v="Včelná"/>
        <s v="FF UK  Praha"/>
        <s v="Nákří"/>
        <s v="SKI Velešín"/>
        <s v="Cyklo Velešín"/>
        <s v="SŽDC Praha"/>
        <s v="JD Vodňany"/>
        <s v="SKP Český Krumlov"/>
        <s v="Cyklo Jiřička České Budějovice"/>
        <s v="Dolní Dvořiště"/>
        <s v="Praha"/>
        <s v="FM Group - Český Krumlov"/>
        <s v="AC Slavoj Český Krumlov"/>
        <s v="Austria - Alberndorf"/>
        <s v="AC Třešť"/>
        <m/>
        <s v="Český Krumlov"/>
        <s v="Country Saloon Kaplice"/>
        <s v="Sokol Kaplice"/>
        <s v="ZŠ Velešín"/>
        <s v="Lipno nad Vltavou"/>
        <s v="ZŠ Kubatova České Budějovice"/>
        <s v="Klášterec nad Ohří"/>
        <s v="Chalupa Jenín"/>
        <s v="Studánky"/>
        <s v="ASK Praha"/>
        <s v="Veselí nad Lužnicí"/>
        <s v="Spartak Bílovec"/>
        <s v="CHZ Litvínov"/>
        <s v="Budvar České Budějovice"/>
        <s v="TC Dvořák České Budějovice"/>
        <s v="SK Čtyři Dvory České Budějovice"/>
        <s v="Katastrální Úřad České Budějovice"/>
        <s v="SKP České Budějovice"/>
        <s v="Kladno"/>
        <s v="Termiti tým"/>
        <s v="Hostinec U Ještěrky"/>
        <s v="Ještěrka Bujanov"/>
        <s v="Výnězda ( OML)"/>
        <s v="Obec Bujanov"/>
        <s v="Omlenička"/>
        <s v="Sokol České Budějovice"/>
        <s v="Discoworld"/>
        <s v="Gymnázium Kaplice"/>
        <s v="-"/>
        <s v="MŠ Velešín"/>
        <s v="MŠ Máje Kaplice"/>
        <s v="SK Rožmberk"/>
        <s v="Faight České Budějovice"/>
        <s v="Slavče"/>
        <s v="AK Kroměříž"/>
        <s v="Hospic Prachatice"/>
        <s v="Pištín"/>
        <s v="AUC Praha"/>
        <s v="Křemže"/>
        <s v="Český Krumlov - Hujer"/>
        <s v="TriSK České Budějovice"/>
        <s v="Čejetice"/>
        <s v="TJ Sokol Písek"/>
        <s v="Atletika Písek"/>
        <s v="TF Houdek Krašovice"/>
        <s v="Disco Lordi"/>
        <s v="TJ Crazy Výnězda"/>
        <s v="Slavia České Budějovice"/>
        <s v="Hůrka"/>
        <s v="Hotel Zátoň (NED)"/>
        <s v="Blansko"/>
        <s v="Hněvanov"/>
        <s v="Český Krumlov ZŠ Nádr."/>
        <s v="ZŠ Suché Vrbné"/>
        <s v="Srubec"/>
        <s v="SŠ České Velenice"/>
        <s v="Netřebice"/>
        <s v="Malonty"/>
        <s v="MŠ Malonty"/>
        <s v="VJČ Křemže"/>
        <s v="Orlando Bananas"/>
        <s v="Litvínovice"/>
        <s v="ZŠ Malonty"/>
        <s v="Omlenička, Fantovka"/>
        <s v="VCB"/>
        <s v="Atletika Jihlava"/>
        <s v="Liga 2000 Tábor"/>
        <s v="Kamenictví Bumba ČB"/>
        <s v="SK Oslov"/>
        <s v="ŠuTri Prachatice"/>
        <s v="Zliv"/>
        <s v="Eon, TT"/>
        <s v="Union Rainbach"/>
        <s v="Nová Ves"/>
        <s v="Arpida České Budějovice"/>
        <s v="BBK Boršov nad Vltavou"/>
        <s v="Mercury České Budějovice"/>
        <s v="Dobrá Voda"/>
        <s v="Tatran Lomnice nad Lužnicí"/>
        <s v="Rudolfov"/>
        <s v="Blatná"/>
        <s v="Linz"/>
        <s v="Jihočeský klub maratonců"/>
        <s v="VGB ČB"/>
        <s v="Hluboká nad Vltavou"/>
        <s v="SOU Vodňany"/>
        <s v="Thermo tým"/>
        <s v="Rejty"/>
        <s v="Trhové Sviny"/>
        <s v="Maraton team Kaplice"/>
        <s v="Horní Dvořiště"/>
        <s v="MŠ Vyšší Brod"/>
        <s v="Atletika Tábor"/>
        <s v="Sokol Vodňany"/>
        <s v="CT Saunabar Horní Cerekev"/>
        <s v="CK Suchdol u Kunžaku"/>
        <s v="RWC"/>
        <s v="Diablo Český Krumlov"/>
        <s v="HAMJ Úsilné"/>
        <s v="Adam"/>
        <s v="Loučovice"/>
        <s v="SŠK Borotín"/>
        <s v="SK Větřní"/>
        <s v="Čiko Český Krumlov"/>
        <s v="JBP"/>
        <s v="SDH Třísov"/>
        <s v="SK E.go Šindlovy Dvory"/>
        <s v="Boršov nad Vltavou"/>
        <s v="Cykloextra Canonndale Team"/>
        <s v="MŠ 1. Máje Kaplice"/>
        <s v="SK Čéčova České Budějovice"/>
        <s v="MŠ Besednice"/>
        <s v="ZŠ Zahájí České Budějovice"/>
        <s v="Borovany"/>
        <s v="ZŠ Dolní Dvořiště"/>
        <s v="Velešín"/>
        <s v="Výnězda"/>
        <s v="Panenky České Budějovice"/>
        <s v="Frymburk"/>
        <s v="Adidas Team"/>
        <s v="FbC Štíři České Budějovice"/>
        <s v="Loko Veselí nad Lužnicí"/>
        <s v="Dubné"/>
        <s v="Kardašova Řečice"/>
        <s v="SK Zliv"/>
        <s v="King team"/>
        <s v="Symbio + Cannondale Cycling"/>
        <s v="Strakonice"/>
        <s v="TJ Jiskra Třeboň"/>
        <s v="Spectrum Bike"/>
        <s v="TJ Doudleby"/>
        <s v="ŠSK Borotín/SPSVD Jistebnice"/>
        <s v="TJ Kapr Markvartice"/>
        <s v="Slavoj České Budějovice"/>
        <s v="Boršovský běžecký klub"/>
        <s v="Chrbonín"/>
        <s v="Dvory nad Lužnicí"/>
        <s v="Tábor"/>
        <s v="SK Stodola Roudné"/>
        <s v="SK Lyžaři-běžci Frymburk"/>
        <s v="Staré Hodějovice"/>
        <s v="Slovan Černý Dub"/>
        <s v="Suchdol nad Lužnicí"/>
        <s v="Hosín"/>
        <s v="TC Dvořák České Budějovice 2"/>
        <s v="Kamenictví Bumba"/>
        <s v="Zborov 84"/>
        <s v="Lokca"/>
        <s v="Lišov"/>
        <s v="Báječné ženy v běhu"/>
        <s v="Hospoda Dolní Dvořiště"/>
        <s v="Bomba k tyči"/>
        <s v="Vlkov"/>
        <s v="Zahájí"/>
        <s v="Fitness 14"/>
        <s v="Pizzerie Felicita Kaplice"/>
        <s v="Sportovní škola Bujanov 16"/>
        <s v="Sportovní škola Bujanov 9"/>
        <s v="SPV Velešín"/>
        <s v="Pivaři Pištín"/>
        <s v="Lišák Bujanov"/>
        <s v="Axiom Triatlon Lipno"/>
        <s v="Šindlovy Dvory"/>
        <s v="Hořice na Šumavě"/>
        <s v="Zborov"/>
        <s v="Zubčice"/>
        <s v="Resolution Team"/>
        <s v="Blažkov"/>
        <s v="FL 40V"/>
        <s v="Roudné"/>
        <s v="ZŠ Benešov nad Černou"/>
        <s v="Gymnastika Kaplice"/>
        <s v="Hořice"/>
        <s v="Nové Homole"/>
        <s v="SK Pleš"/>
        <s v="Benešov nad Černou"/>
        <s v="Tři běžci"/>
        <s v="RunSport Team"/>
        <s v="Malida Optimum"/>
        <s v="Břehov"/>
        <s v="BK Nezmar České Budějovice"/>
        <s v="Strakonice - Podolí"/>
        <s v="Bechyně"/>
        <s v="SK OMT Pardubice"/>
        <s v="Run Team Borovany"/>
        <s v="SK Rejta"/>
        <s v="Estian team"/>
        <s v="Sokol Stachy"/>
        <s v="Mokré"/>
        <s v="JB Statika"/>
        <s v="Fischer Ski Vimperk"/>
        <n v="0"/>
        <s v="Relaxběhny"/>
        <s v="Bendacon.cz"/>
        <s v="Longrun.cz"/>
        <s v="Hasiči Český Krumlov"/>
        <s v="Češnovice"/>
        <s v="Křemže - Mříč"/>
        <s v="Symbio + Cannondale Race Team"/>
        <s v="GANSER Liftsysteme"/>
        <s v="Decathlon"/>
        <s v="BezvaÚči"/>
        <s v="IVT"/>
        <s v="Sokol Č. Budějovice"/>
        <s v="BEACHWELL Pelhřimov"/>
        <s v="Děti Kleti"/>
        <s v="Triatlon Tálín"/>
        <s v="ESL Humpolec"/>
        <s v="Velosport Valenta Scott Team"/>
        <s v="Vivobarefoot CB"/>
        <s v="Bežerovice"/>
        <s v="Hervis sport"/>
        <s v="TC Dvořák Č. Budějovice"/>
        <s v="Sayerlack"/>
        <s v="Dynín"/>
        <s v="ARDY TEAM"/>
        <s v="Dříteň"/>
        <s v="DTJ Lomnice nad Lužnicí"/>
        <s v="SK Babice"/>
        <s v="ČEHÝ"/>
        <s v="Triatlon Ladies Tábor"/>
        <s v="SK EGO Šindlovy Dvory"/>
        <s v="Plnej pupek s.r.o."/>
        <s v="Chlum u Křemže"/>
        <s v="LONGRUN Č. Budějovice"/>
        <s v="Černovice"/>
        <s v="Sportcentrum Delfín Č. Budějovice"/>
        <s v="Relax Běhny"/>
        <s v="RRC Hluboká nad Vltavou"/>
        <s v="Duraccelky"/>
        <s v="Dům barev Č. Krumlov"/>
        <s v="Stavitelství Turnhofer"/>
        <s v="CBC Team"/>
        <s v="Bujanov Gazda Team"/>
        <s v="Zlatá Koruna"/>
        <s v="SK Čečova České Budějovice"/>
        <s v="TJ Merkur"/>
        <s v="Gazda Team"/>
        <s v="SK Zdice"/>
        <s v="Decathlon-Kalenji ČB"/>
        <s v="3 běžci"/>
        <s v="Dvaběžci.cz"/>
        <s v="SPSVD Jistebnice"/>
        <s v="Symbio + BMC"/>
        <s v="Cyklo Extra"/>
        <s v="Běžímpro.cz"/>
        <s v="CBC Team České Budějovice"/>
        <s v="SK EKOKRAFT"/>
        <s v="Sebekov"/>
        <s v="SK 4Dvory Č. Budějovice"/>
        <s v="Cyklo outdoor Netolice"/>
        <s v="Běžímpro.cz Centrum BAZALKA"/>
        <s v="TJ Sokol České Budějovice"/>
        <s v="Harley-Davidson Strakonice"/>
        <s v="České Velenice"/>
        <s v="Sokol Římov"/>
        <s v="Centirun"/>
        <s v="gruntorad.cz"/>
        <s v="cyklo Kájov"/>
        <s v="Loko Veselí nad Lužnici"/>
        <s v="BSK České Budějovice"/>
        <s v="VIVOBAREFOOT ČB"/>
        <s v="3dbox"/>
        <s v="SJKSM"/>
        <s v="SRTG ČB"/>
        <s v="Písek"/>
        <s v="RC Partizan Beograd"/>
        <s v="O.O.B.P."/>
        <s v="Mexico team"/>
        <s v="Jindřichův Hradec"/>
        <s v="SK Čtyři Dvory"/>
        <s v="BezvaÚči Zliv"/>
        <s v="Římov"/>
        <s v="ČSL HUMPOLEC"/>
        <s v="Prachatice"/>
        <s v="BH Triatlon Č. Budějovice"/>
        <s v="Šnek team"/>
        <s v="Toni"/>
        <s v="Soběslav"/>
        <s v="Běžecká parta Žižkov"/>
        <s v="Horní Skrýchov"/>
        <s v="Kamenný Újezd"/>
        <s v="Lesy ČR"/>
        <s v="AK Radětice"/>
        <s v="Čkyně"/>
        <s v="Doudleby"/>
        <s v="Mini-gym Kaplice"/>
        <s v="Loko Beroun"/>
        <s v="Brno"/>
        <s v="Dětský domov Šindlovy Dvory"/>
        <s v="ČOS Kamenný Újezd"/>
        <s v="SKI Sokol Stachy"/>
        <s v="NEO České Budějovice"/>
        <s v="Sokol Zliv"/>
        <s v="Centiran"/>
        <s v="Vyšší Brod"/>
        <s v="Čéčova České Budějovice"/>
        <s v="Triatlon Lipno"/>
        <s v="MŠ Benešov nad Černou"/>
        <s v="MŠ Netřebice"/>
        <s v="TJ Hraničář Malonty"/>
        <s v="Rater České Budějovice"/>
        <s v="Rychnov nad Malší"/>
        <s v="SOŠ Velešín"/>
      </sharedItems>
    </cacheField>
    <cacheField name="m/ž" numFmtId="0">
      <sharedItems count="2">
        <s v="Z"/>
        <s v="M"/>
      </sharedItems>
    </cacheField>
    <cacheField name="kat" numFmtId="49">
      <sharedItems count="29">
        <s v="-"/>
        <s v="00-06"/>
        <s v="07-09"/>
        <s v="14-15"/>
        <s v="16-18"/>
        <s v="10-11"/>
        <s v="12-13"/>
        <s v="0-39"/>
        <s v="40-49"/>
        <s v="0-99"/>
        <s v="50+"/>
        <s v="13-14"/>
        <s v="11-12"/>
        <s v="07-10"/>
        <s v="17-18"/>
        <s v="15-16"/>
        <s v="60+"/>
        <s v="50-59"/>
        <s v="00-07"/>
        <s v="08-10"/>
        <s v="60-69"/>
        <s v="70+"/>
        <s v="05-07"/>
        <s v="00-04"/>
        <s v="0-29"/>
        <s v="30-39"/>
        <s v="0-34"/>
        <s v="35-44"/>
        <s v="45+"/>
      </sharedItems>
    </cacheField>
    <cacheField name="vzdál" numFmtId="168">
      <sharedItems containsNonDate="0" containsString="0" containsBlank="1"/>
    </cacheField>
    <cacheField name="poznámka" numFmtId="0">
      <sharedItems containsBlank="1"/>
    </cacheField>
    <cacheField name="čas" numFmtId="165">
      <sharedItems containsDate="1" containsMixedTypes="1" minDate="1899-12-30T00:00:30" maxDate="1899-12-30T02:35:17"/>
    </cacheField>
    <cacheField name="abc" numFmtId="164">
      <sharedItems count="27">
        <s v="B"/>
        <s v="D"/>
        <s v="F"/>
        <s v="M"/>
        <s v="S"/>
        <s v="Ž"/>
        <s v="C"/>
        <s v="Č"/>
        <s v="G"/>
        <s v="K"/>
        <s v="L"/>
        <s v="N"/>
        <s v="P"/>
        <s v="R"/>
        <s v="T"/>
        <s v="V"/>
        <s v="W"/>
        <s v="H"/>
        <s v="J"/>
        <s v="Š"/>
        <s v="U"/>
        <s v="A"/>
        <s v="Z"/>
        <s v="O"/>
        <s v="E"/>
        <s v="Ř"/>
        <s v="-"/>
      </sharedItems>
    </cacheField>
    <cacheField name="jmeno+nar" numFmtId="0">
      <sharedItems count="858">
        <s v="Bazalová Eva, 1963"/>
        <s v="Bečvařík Michal, 1990"/>
        <s v="Duda Jan, 1979"/>
        <s v="Fichtner Milan, 1953"/>
        <s v="Mikšl Miroslav, 1999"/>
        <s v="Sládek Miloslav, 1939"/>
        <s v="Žočková Lucie, 1978"/>
        <s v="Barták Ondřej, 2006"/>
        <s v="Baxová Zuzana, 2001"/>
        <s v="Bazal Lukáš, 1994"/>
        <s v="Bělecká Žaneta, 2004"/>
        <s v="Bláha Samuel, 2006"/>
        <s v="Budil Jakub, 2002"/>
        <s v="Candra Tomáš, 2004"/>
        <s v="Candrová Michaela, 2007"/>
        <s v="Čutka Václav, 1991"/>
        <s v="Danko Štěpánek, 2006"/>
        <s v="Detour Vojta, 2000"/>
        <s v="Dočekal Benjamín, 2005"/>
        <s v="Fejfar Miroslav, 1991"/>
        <s v="Gazda Jiří, 1991"/>
        <s v="Gazda Maxmilián, 2002"/>
        <s v="Chladová Dominika, 2006"/>
        <s v="Kaiserová Tereza, 2004"/>
        <s v="Kášek Filip, 2006"/>
        <s v="Kášková Adélka, 2004"/>
        <s v="Klopfová Lenka, 2001"/>
        <s v="Krnínský Petr, 2000"/>
        <s v="Kučerová Klára, 1999"/>
        <s v="Lhotský Miloslav, 1997"/>
        <s v="Ločárek Mirek, 2002"/>
        <s v="Lukš Jan, 1998"/>
        <s v="Lukšová Kristýna, 1996"/>
        <s v="Lukšová Natálka, 2003"/>
        <s v="Mach Karel, 2001"/>
        <s v="Mašek František, 2005"/>
        <s v="Mihalik David, 1996"/>
        <s v="Mihalik Zdeněk, 1991"/>
        <s v="Mikšl Rostislav, 2005"/>
        <s v="Nováková Kristýna, 2006"/>
        <s v="Nováková Markéta, 2003"/>
        <s v="Nováková Týnka, 2003"/>
        <s v="Papoušek Lukáš, 1990"/>
        <s v="Petroušková Zuzana, 2004"/>
        <s v="Plosz Lukáš, 1993"/>
        <s v="Rada Josef, 2000"/>
        <s v="Radová Kristýna, 1999"/>
        <s v="Salva Petr, 1993"/>
        <s v="Salvová Marcela, 1996"/>
        <s v="Tomka Bartoloměj, 1994"/>
        <s v="Toncarová Barbora, 2001"/>
        <s v="Turnhöfer Jan, 1994"/>
        <s v="Turz Jan, 2006"/>
        <s v="Tvrzová Gabriela, 2002"/>
        <s v="Tvrzová Veronika, 1999"/>
        <s v="Vaněček David, 1999"/>
        <s v="Vašák Martin, 1995"/>
        <s v="Vodňanská Kristýna, 1995"/>
        <s v="Welserová Karolína, 2005"/>
        <s v="Bubal Milan, 1976"/>
        <s v="Budil Roman, 1969"/>
        <s v="Candrová Jana, 1975"/>
        <s v="Čábelka Zbyněk, 1977"/>
        <s v="Čaloud Milan, 1969"/>
        <s v="Hebík Štěpán, 1989"/>
        <s v="Huspeka Miroslav, 1959"/>
        <s v="Janoušek Hynek, 1977"/>
        <s v="Krčka Bohuslav, 1959"/>
        <s v="Majstr Jiří, 1979"/>
        <s v="Mikolášek Arnošt, 1965"/>
        <s v="Mikšl Rostislav, 1972"/>
        <s v="Mikšovský Zdeněk, 1945"/>
        <s v="Mražík Karel, 1959"/>
        <s v="Palkovič Vladislav, 1939"/>
        <s v="Petrou Jan, 1964"/>
        <s v="Růžička Karel, 1952"/>
        <s v="Sládek Daniel, 1971"/>
        <s v="Svoboda Václav, 1949"/>
        <s v="Šlajs Štěpán, 1980"/>
        <s v="Tík František, 1957"/>
        <s v="Turek Jiří, 1970"/>
        <s v="Vejvara Pavel, 1979"/>
        <s v="Voráček Karel, 1962"/>
        <s v="Kolářová Martina, 1972"/>
        <s v="Lavička Jan, 1991"/>
        <s v="Lavičková Květuše, 1953"/>
        <s v="Mora Bedřich, 1971"/>
        <s v="Německá Klára, 1994"/>
        <s v="Simbartl Pavel, 1968"/>
        <s v="Sýkora Jaromír, 1978"/>
        <s v="Ungerman Jan, 1961"/>
        <s v="Vopat Jan, 1981"/>
        <s v="Watzinger Herbert, 1963"/>
        <s v="Adámková Dominika, 1996"/>
        <s v="Adámková Nicola, 2005"/>
        <s v="Andršová Eliška, 1998"/>
        <s v="Ballák Petr, 2005"/>
        <s v="Balláková Barbora, 2003"/>
        <s v="Beluská Eliška, 2002"/>
        <s v="Beluská Tereza, 2003"/>
        <s v="Bittner Michal, 2006"/>
        <s v="Cais František, 1997"/>
        <s v="Caisová Simona, 2002"/>
        <s v="Čapek Jaroslav, 2002"/>
        <s v="Feketová Noemi, 2002"/>
        <s v="Gažík Ondra, 2002"/>
        <s v="Gažíková Natálie, 1999"/>
        <s v="Haluzická Kristýna, 1997"/>
        <s v="Chýna Radek, 1992"/>
        <s v="Janovská Nicola, 2003"/>
        <s v="Janovská Tereza, 2005"/>
        <s v="Komárek Adam, 2006"/>
        <s v="Komárková Alice, 2004"/>
        <s v="Kopačková Kateřina, 2001"/>
        <s v="Koreš Tomáš, 2002"/>
        <s v="Kubálková Jana, 2004"/>
        <s v="Lhotský Matěj, 2003"/>
        <s v="Malická Hana, 1999"/>
        <s v="Malická Kateřina, 1995"/>
        <s v="Malický Jakub, 2002"/>
        <s v="Malický Marek, 1998"/>
        <s v="Matějček Antonín, 2000"/>
        <s v="Maurerová Eliška, 1999"/>
        <s v="Menšík Jan, 2003"/>
        <s v="Menšík Josef, 2005"/>
        <s v="Michalková Nikolka, 2000"/>
        <s v="Německá Dominika, 2000"/>
        <s v="Německý Olda, 2003"/>
        <s v="Novák Martin, 2005"/>
        <s v="Novák Michal, 2006"/>
        <s v="Nováková Nikola, 1997"/>
        <s v="Pastier Denis, 2001"/>
        <s v="Pastier Erik, 2004"/>
        <s v="Plza Jan, 2002"/>
        <s v="Plzová Hana, 1997"/>
        <s v="Polák Jiří, 1998"/>
        <s v="Polák Ondřej, 2004"/>
        <s v="Sedláčková Jiřina, 1997"/>
        <s v="Simbartl Eduard, 2006"/>
        <s v="Schwarzová Johana, 1999"/>
        <s v="Škodová Aneta, 2005"/>
        <s v="Thiel Ondřej, 2006"/>
        <s v="Vaněček Jiří, 1995"/>
        <s v="Borovec Zdeněk, 1964"/>
        <s v="Gazda Martin, 1968"/>
        <s v="Juda Josef, 1965"/>
        <s v="Kopecký Zdeněk, 1937"/>
        <s v="Kopřiva Josef, 1952"/>
        <s v="Kysel Jiří, 1984"/>
        <s v="Lácha Pavel, 1969"/>
        <s v="Novák Jaroslav, 1964"/>
        <s v="Nový Lukáš, 1976"/>
        <s v="Pexa Martin, 1974"/>
        <s v="Šoustar Lubomír, 1941"/>
        <s v="Trnka Jiří, 1963"/>
        <s v="Watzinger Franz, 1955"/>
        <s v="Watzinger Johan, 1953"/>
        <s v="Zelenka Vladimír, 1960"/>
        <s v="Zelenková Alice, 1963"/>
        <s v="Kopačka Jan, 1985"/>
        <s v="Matějček Antonín, 1962"/>
        <s v="Menšík Josef, 1982"/>
        <s v="Menšíková Lenka, 1973"/>
        <s v="Schwarz Leo, 1967"/>
        <s v="Sýkora Miroslav, 1997"/>
        <s v="Szábo Miloš, 1981"/>
        <s v="Ševčík Petr, 1988"/>
        <s v="Tichý Petr, 1984"/>
        <s v="Zikešová Eliška, 1998"/>
        <s v="Adam Nikolas, 2008"/>
        <s v="Barták Jiří, 2000"/>
        <s v="Cipín Petr, 1995"/>
        <s v="Čech Petr, 1998"/>
        <s v="Čutka Vojtěch, 2000"/>
        <s v="Drábek Filip, 2001"/>
        <s v="Hájek Matouš, 2000"/>
        <s v="Havlíček Tomáš, 2000"/>
        <s v="Chladová Adélka, 2009"/>
        <s v="Janič Jakub, 2000"/>
        <s v="Kahovcová Anna, 2006"/>
        <s v="Kaňka Jan, 2007"/>
        <s v="Karala Matěj, 2006"/>
        <s v="Kažka Marek, 2002"/>
        <s v="Korešová Natálka, 2006"/>
        <s v="Kozlík Ladislav, 1996"/>
        <s v="Kratochvíl Tomáš, 2002"/>
        <s v="Kříž Jan, 2008"/>
        <s v="Kubíčková Kristýna, 2004"/>
        <s v="Kubíčková Nela, 2006"/>
        <s v="Kundrátová Anežka, 2004"/>
        <s v="Kundrátová Michala, 2000"/>
        <s v="Lácha Jaromír, 2001"/>
        <s v="Lácha Martin, 2006"/>
        <s v="Lácha Radek, 2003"/>
        <s v="Lukš Petr, 2002"/>
        <s v="Martin Jan, 2004"/>
        <s v="Mášek Karel, 1997"/>
        <s v="Mašková Lucie, 2001"/>
        <s v="Medek Martin, 1996"/>
        <s v="Morová Petra, 2000"/>
        <s v="Nováková Alena, 2001"/>
        <s v="Nováková Markéta, 2006"/>
        <s v="Pál Dan, 2000"/>
        <s v="Sosna Jaroslav, 2001"/>
        <s v="Souka Pavel, 2002"/>
        <s v="Stejskal Filip, 2003"/>
        <s v="Stejskal Ladislav, 2001"/>
        <s v="Sýkorová Eliška, 2001"/>
        <s v="Šimková Irena, 2001"/>
        <s v="Šimková Kristýna, 2005"/>
        <s v="Šlajsová Vanesa, 2007"/>
        <s v="Švarcová Johana, 1999"/>
        <s v="Táchová Petra, 1995"/>
        <s v="Vanišová Simona, 1999"/>
        <s v="Vydra Milan, 2002"/>
        <s v="Bláha Jan, 1971"/>
        <s v="Coufal Patrik, 1975"/>
        <s v="Drázda Petr, 1964"/>
        <s v="Flašár Jan, 1986"/>
        <s v="Hájíček František, 1951"/>
        <s v="Jančář Stanislav, 1967"/>
        <s v="Klimeš Petr, 1977"/>
        <s v="Klosse Jiří, 1970"/>
        <s v="Krejčí Karel, 1972"/>
        <s v="Kučera Radek, 1969"/>
        <s v="Lácha Miroslav, 1967"/>
        <s v="Láchová Gabriela, 1971"/>
        <s v="Malík Vít, 1969"/>
        <s v="Mondek Josef, 1966"/>
        <s v="Průcha Jakub, 1977"/>
        <s v="Putschögl Jaroslav, 1939"/>
        <s v="Rodina Bohuslav, 1959"/>
        <s v="Stejskal Ladislav, 1977"/>
        <s v="Šlajs Štefan, 1980"/>
        <s v="Uhlíř Radek, 1967"/>
        <s v="Valter Jaroslav, 1972"/>
        <s v="Vopat Jan, 1954"/>
        <s v="Vorel Jan, 1960"/>
        <s v="Vorel Michal, 1989"/>
        <s v="Vorlová Dana, 1962"/>
        <s v="Vosátka Zdeněk, 1963"/>
        <s v="Jašarová Ema, 1959"/>
        <s v="Mladá Dominika, 1987"/>
        <s v="Moravcová Petra, 1978"/>
        <s v="Nováková Lenka, 1979"/>
        <s v="Pešula Marek, 1978"/>
        <s v="Staněk Martin, 1989"/>
        <s v="Zoubková Eva, 1976"/>
        <s v="Baldr , 2006"/>
        <s v="Bárta Filip, 2000"/>
        <s v="Bazsová Eliška, 2007"/>
        <s v="Bernkopf Miroslav, 2006"/>
        <s v="Bernkopf Slavomír, 2003"/>
        <s v="Bolláková Barbora, 2003"/>
        <s v="Borucký Petr, 2003"/>
        <s v="Bořucká Adéla, 2001"/>
        <s v="Cába Jakub, 2003"/>
        <s v="Cába Vilém, 2007"/>
        <s v="Dobiášová Marcela, 1997"/>
        <s v="Doušek David, 2000"/>
        <s v="Faltus Matěj, 2005"/>
        <s v="Faltusová Lenka, 1999"/>
        <s v="Fravková Aneta, 1996"/>
        <s v="Gaborová Olga, 1998"/>
        <s v="Gregar Daniel, 2008"/>
        <s v="Jágerová Aneta, 2009"/>
        <s v="Kahovcová Barbora, 2009"/>
        <s v="Klimeš Jan, 2007"/>
        <s v="Klimešová Alena, 2001"/>
        <s v="Klimešová Šarlota, 2000"/>
        <s v="Klosse Patricie, 1997"/>
        <s v="Kolářová Andrea, 2006"/>
        <s v="Kratochvíl David, 2001"/>
        <s v="Krechko Oleksandra, 1998"/>
        <s v="Kupská Nikola, 1999"/>
        <s v="Kupský Jan, 2002"/>
        <s v="Lebeda David, 2007"/>
        <s v="Lovasová Nikola, 2002"/>
        <s v="Matuš Toník, 2004"/>
        <s v="Micková Tereza, 2001"/>
        <s v="Mikšl Martin, 2006"/>
        <s v="Moravcová Nela, 2006"/>
        <s v="Mottl Pavel, 2003"/>
        <s v="Nováková Adéla, 2008"/>
        <s v="Oušková Andrea, 1998"/>
        <s v="Papoušek Petr, 1994"/>
        <s v="Radová Adéla, 2004"/>
        <s v="Sezemský Josef, 2002"/>
        <s v="Stýblová Jiřina, 1998"/>
        <s v="Štiftr Pavel, 2002"/>
        <s v="Štiftr Petr, 2002"/>
        <s v="Švec Jakub, 2002"/>
        <s v="Švecová Pavlína, 2001"/>
        <s v="Teringl Vojtěch, 2007"/>
        <s v="Teringlová Vendula, 2004"/>
        <s v="Tovaryšová Alice, 1998"/>
        <s v="Tresťanská Natálka, 2004"/>
        <s v="Tresťanský Josef, 2006"/>
        <s v="Varga Dominik, 2001"/>
        <s v="Varga Ondřej, 2006"/>
        <s v="Zikešová Anna, 1995"/>
        <s v="Bláhová  Petra, 1979"/>
        <s v="Boháč Karel, 1947"/>
        <s v="Bumba Libor, 1968"/>
        <s v="Csirik Jiří, 1992"/>
        <s v="Čapek František, 1977"/>
        <s v="Debnár Martin, 1992"/>
        <s v="Doležálek Zdeněk, 1955"/>
        <s v="Flíčková Alice, 1970"/>
        <s v="Habara Jaromír, 1974"/>
        <s v="Háša Michal, 1981"/>
        <s v="Chodura Vladimír, 1970"/>
        <s v="Janko Roman, 1954"/>
        <s v="Jansa Jiří, 1966"/>
        <s v="Jašarov Zdeněk, 1957"/>
        <s v="Kocourek Vít, 1969"/>
        <s v="Kohout Luděk, 1965"/>
        <s v="Kolář Ivan, 1963"/>
        <s v="Koranda David, 1983"/>
        <s v="Krejčová Petra, 1979"/>
        <s v="Kroupa Evžen, 1967"/>
        <s v="Lácha Radek, 1971"/>
        <s v="Lebedová Olga, 1981"/>
        <s v="Macek Petr, 1979"/>
        <s v="Malát Jan, 1966"/>
        <s v="Medek Roman, 1965"/>
        <s v="Něncová Monika, 1966"/>
        <s v="Neubauer Petr, 1974"/>
        <s v="Pillar Ladislav, 1952"/>
        <s v="Pinl Michal, 1968"/>
        <s v="Procházková Ivona, 1975"/>
        <s v="Selinger Stephan, 1972"/>
        <s v="Scheinherr Jiří, 1951"/>
        <s v="Šimek Miroslav, 1966"/>
        <s v="Študlár Jiří, 1976"/>
        <s v="Šustr Pavel, 1966"/>
        <s v="Teringl Radek, 1965"/>
        <s v="Toul Filip, 1980"/>
        <s v="Uhlířová Barbora, 1968"/>
        <s v="Váchová Edita, 1981"/>
        <s v="Varga Tomáš, 1973"/>
        <s v="Zíma Josef, 1965"/>
        <s v="Budil Roman, 1997"/>
        <s v="Franková Aneta, 1996"/>
        <s v="Lukš Václav, 1973"/>
        <s v="Steinbauer Jiří, 1973"/>
        <s v="Šiška Petr, 1964"/>
        <s v="Beňo Pavel, 2005"/>
        <s v="Beňová Kristýna, 2001"/>
        <s v="Gloza Kryštof, 2009"/>
        <s v="Gloza Ondřej, 2002"/>
        <s v="Gribbin Daniel, 2003"/>
        <s v="Kubský Jan, 2002"/>
        <s v="Matuš Antonín, 2004"/>
        <s v="Matuš Kryštof, 2011"/>
        <s v="Matušová Amálie, 2002"/>
        <s v="Micka Jan, 1999"/>
        <s v="Mrzena Pavel, 2003"/>
        <s v="Nováková Kateřina, 2009"/>
        <s v="Purkrábek Lukáš, 2009"/>
        <s v="Rozmušová Michaela, 2005"/>
        <s v="Sučíková Jana, 2004"/>
        <s v="Štvrtka Pavel, 2002"/>
        <s v="Štvrtka Petr, 2002"/>
        <s v="Bauer Tomáš, 1982"/>
        <s v="Brossaud Jack, 1970"/>
        <s v="Brothánek Antonín, 1972"/>
        <s v="Černý Martin, 1975"/>
        <s v="Diviš Jiří, 1975"/>
        <s v="Fík Jan, 1978"/>
        <s v="Forejt Rostislav, 1967"/>
        <s v="Habara Jan, 1972"/>
        <s v="Hájek Daniel, 1988"/>
        <s v="Helm František, 1987"/>
        <s v="Juráň Karel, 1974"/>
        <s v="Kočvarová Monika, 1973"/>
        <s v="Kolář Martin, 1980"/>
        <s v="Kudrlička Rostislav, 1964"/>
        <s v="Liška Miloš, 1971"/>
        <s v="Palivec David, 1984"/>
        <s v="Rechtoriková Linda, 1987"/>
        <s v="Richtr Zdeněk, 1969"/>
        <s v="Smetana Jiří, 1953"/>
        <s v="Stejskal Pavel, 1986"/>
        <s v="Šochman Josef, 1950"/>
        <s v="Valter Pavel, 1975"/>
        <s v="Klimeš Jindřich, 2010"/>
        <s v="Frisch Šimon, 2011"/>
        <s v="Tichá Klára, 2010"/>
        <s v="Ločárková Lucie, 2010"/>
        <s v="Charvátová Justýna, 2012"/>
        <s v="Jadlovská Adéla, 2011"/>
        <s v="Šantová Markéta, 2011"/>
        <s v="Teplý Michal, 2007"/>
        <s v="Stejskal Petr, 2007"/>
        <s v="Donát Jakub, 2007"/>
        <s v="Románek Matias, 2008"/>
        <s v="Erhart Jan, 2008"/>
        <s v="Králka Aleš, 2007"/>
        <s v="Klimeš Vít, 2008"/>
        <s v="Kolář Jan, 2008"/>
        <s v="Lebeda Ondřej, 2007"/>
        <s v="Růžička David, 2009"/>
        <s v="Donát Lukáš, 2009"/>
        <s v="Divišová Kristýna, 2007"/>
        <s v="Kaňková Zuzana, 2009"/>
        <s v="Nová Veronika, 2007"/>
        <s v="Králková Alena, 2009"/>
        <s v="Radová Veronika, 2008"/>
        <s v="Suchý Václav, 2004"/>
        <s v="Románek Sebastian, 2004"/>
        <s v="Nový Ondřej, 2005"/>
        <s v="Stejskal Jan, 2004"/>
        <s v="Tvrz Jan, 2006"/>
        <s v="Teplý Ondřej, 2005"/>
        <s v="Cais Filip, 2004"/>
        <s v="Volfová Viktorie, 2005"/>
        <s v="Marková Aneta, 2004"/>
        <s v="Svobodová Tereza, 2005"/>
        <s v="Cvachová Karolína, 2004"/>
        <s v="Erhartová Lucie, 2005"/>
        <s v="Šantová Klára, 2004"/>
        <s v="Divišová Klára, 2005"/>
        <s v="Ločárková Sabina, 2006"/>
        <s v="Kolářová Anna, 2006"/>
        <s v="Ovádková Nikola, 2005"/>
        <s v="Aubrechtová Beáta, 2006"/>
        <s v="Kaňka Marek, 2002"/>
        <s v="Bočková Vanes, 2003"/>
        <s v="Vazačová Aneta, 2002"/>
        <s v="Hekerlová Lenka, 2002"/>
        <s v="Ovádek Jakub, 2001"/>
        <s v="Strommer Martin, 2001"/>
        <s v="Pöschková Nikola, 2000"/>
        <s v="Nekolová Rozálie, 2001"/>
        <s v="Pavlíčková Aneta, 2001"/>
        <s v="Nekolová Dorota, 1997"/>
        <s v="Hron Jan, 1981"/>
        <s v="Beshir Ervin, 1967"/>
        <s v="Rybka Vojtěch, 1996"/>
        <s v="Kalina Bohumil, 1976"/>
        <s v="Vojč Karel, 1976"/>
        <s v="Klimeš Petr, 1980"/>
        <s v="Ehrlich Pavel, 1969"/>
        <s v="Teplý Ondřej, 1976"/>
        <s v="Růžička Jindřich, 1976"/>
        <s v="Rokos Ivan, 1959"/>
        <s v="Dvořák Jan, 1979"/>
        <s v="Paleček Vladimír, 1973"/>
        <s v="Šimák Petr, 1973"/>
        <s v="Pláteník Ladislav, 1966"/>
        <s v="Tůma Jaroslav, 1963"/>
        <s v="Haňur Roman, 1968"/>
        <s v="Kazda Radek, 1986"/>
        <s v="Círal František, 1998"/>
        <s v="Kukla Ondřej, 1986"/>
        <s v="Kozák Pavel, 1973"/>
        <s v="Kohout Luděk, 1970"/>
        <s v="Řezáč Martin, 1982"/>
        <s v="Krov Martin, 1995"/>
        <s v="Tomášová Gabriela, 1969"/>
        <s v="Heral Vít, 1952"/>
        <s v="Nosál Petr, 1982"/>
        <s v="Adámek Jiří, 1983"/>
        <s v="Dvořák Pavel, 1977"/>
        <s v="Valdová Marie, 1977"/>
        <s v="Hronová Božena, 1954"/>
        <s v="Mikuláš Jan, 1979"/>
        <s v="Rybka Jan, 1970"/>
        <s v="Staňková Veronika, 1984"/>
        <s v="Veselá Martina, 1972"/>
        <s v="Křivánková Bohumila, 1966"/>
        <s v="Horák Aleš, 1976"/>
        <s v="Círal František, 1971"/>
        <s v="Sedlák Petr, 1975"/>
        <s v="Pavlová Jana, 1969"/>
        <s v="Dvořák Petr, 1950"/>
        <s v="Dobáková Eva, 1986"/>
        <s v="Antonnová Zdeňka, 1970"/>
        <s v="Ondřej Tomáš, 1988"/>
        <s v="Bumbová Martina, 1969"/>
        <s v="Sojková Dana, 1983"/>
        <s v="Průcha Josef, 1998"/>
        <s v="Sládek Tomáš, 1990"/>
        <s v="Srch Jiří, 1998"/>
        <s v="Ballák Antonín, 1994"/>
        <s v="Stejskal Pavel, 1974"/>
        <s v="Rybka Lukáš, 1999"/>
        <s v="Korejtko Vladislav, 1996"/>
        <s v="Kozák David, 1975"/>
        <s v="Adámková Dana, 1980"/>
        <s v="Vojtová Eva, 1977"/>
        <s v="Čermák Jan, 1987"/>
        <s v="Vávrová Gabriela, 1992"/>
        <s v="Charvátová Milli, 1979"/>
        <s v="Malátová Gabriela, 1977"/>
        <s v="Neubauerová Martina, 1974"/>
        <s v="Sedláček Petr, 1989"/>
        <s v="Tichá Markéta, 1987"/>
        <s v="Kopačková Pavlína, 1971"/>
        <s v="Ločárková Lenka, 1978"/>
        <s v="Tichý Jiří, 1975"/>
        <s v="Čermák Honza, 1987"/>
        <s v="Ločárek Milan, 1982"/>
        <s v="Chaloupka Přemysl Otakar, 2011"/>
        <s v="Uhlík Lukáš, 2012"/>
        <s v="Fuka Dominik, 2013"/>
        <s v="Paulát Martin, 2011"/>
        <s v="LIppl Sebastian, 2012"/>
        <s v="Kundrát Václav, 2013"/>
        <s v="Vyhnalová Natálie, 2010"/>
        <s v="Aubrechtová Adéla, 2011"/>
        <s v="Smolíková Ema, 2011"/>
        <s v="Doubicková Jana, 2011"/>
        <s v="Vosiková Marie, 2012"/>
        <s v="Láchová Veronika, 2011"/>
        <s v="Paulátová Šárka, 2012"/>
        <s v="Korejtková Lucie, 2013"/>
        <s v="Dudová Klára, 2012"/>
        <s v="Čoka Tomáš, 2008"/>
        <s v="Vosika Radek, 2008"/>
        <s v="Udatný Matyáš, 2009"/>
        <s v="Šlajs Viktor, 2010"/>
        <s v="Uvačík Michael, 2009"/>
        <s v="Doubic Petr, 2008"/>
        <s v="Sládek Tomáš, 2010"/>
        <s v="Lácha Robin, 2009"/>
        <s v="Leber Ondřej, 2009"/>
        <s v="Šimek Milan, 2010"/>
        <s v="Dudák Adam, 2010"/>
        <s v="Šedivá Denisa, 2010"/>
        <s v="Udatná Natálie, 2009"/>
        <s v="Kozáková Lenka, 2009"/>
        <s v="Lattnerová Elisabet, 2010"/>
        <s v="-, -"/>
        <s v="Korešová Viktorie, 2010"/>
        <s v="Štindl Jáchym, 2005"/>
        <s v="Čoka Jan, 2007"/>
        <s v="Sedlák Patrik, 2006"/>
        <s v="Michalisko David, 2006"/>
        <s v="Staňková Karolína, 2005"/>
        <s v="Gubaniová Tereza, 2005"/>
        <s v="Brožů Eliška, 2007"/>
        <s v="Šedivá Adéla, 2007"/>
        <s v="Kaštánková Adéla, 2006"/>
        <s v="Čermáková Štěpánka, 2005"/>
        <s v="Valterová Kristýna, 2007"/>
        <s v="Šustáčková Veronika, 2005"/>
        <s v="Korešová Natálie, 2006"/>
        <s v="Koszelná Kamila, 2007"/>
        <s v="Kozáková Kateřina, 2006"/>
        <s v="Vrkočová Bára, 2006"/>
        <s v="Havrdová Danielka, 2007"/>
        <s v="Bořucký Petr, 2003"/>
        <s v="Tomečka Simon, 2003"/>
        <s v="Ludvík Marek, 2004"/>
        <s v="Hlavatý Jan, 2003"/>
        <s v="Malák Jakub, 2004"/>
        <s v="Tomečka Vojtěch, 2004"/>
        <s v="Tvaroh Vít, 2003"/>
        <s v="Staňková Nikol, 2003"/>
        <s v="Ludvíková Tereza, 2003"/>
        <s v="Chudá Sabina, 2003"/>
        <s v="Kroupová Nika, 2004"/>
        <s v="Čermínová Bára, 2004"/>
        <s v="Ustohalová Viktorie, 2004"/>
        <s v="Kofroň Radek, 2002"/>
        <s v="Endl Alex, 2002"/>
        <s v="Kofroňová Karolína, 2000"/>
        <s v="Brabec Petr, 1980"/>
        <s v="Sýkora Jan, 1993"/>
        <s v="Bíšek Jaroslav, 1990"/>
        <s v="Hrubý Martin, 1973"/>
        <s v="Ludvík Jan, 1975"/>
        <s v="Loskotová Gabriela, 1975"/>
        <s v="Černý Michal, 1978"/>
        <s v="Kopáček Pavel, 1984"/>
        <s v="Rejda Jan, 1970"/>
        <s v="Haňur Roman, 1969"/>
        <s v="Hruška Luděk, 1973"/>
        <s v="Dokulilová Ludmila, 1962"/>
        <s v="Budil Jan, 1983"/>
        <s v="Šimek Vladislav, 1973"/>
        <s v="Pech Roman, 1962"/>
        <s v="Maršík Miloš, 1966"/>
        <s v="Čermín Radek, 1972"/>
        <s v="Köszegi Petr, 1978"/>
        <s v="Sodomka Milan, 1976"/>
        <s v="Paulát Ondřej, 1979"/>
        <s v="Klíma Jiří, 1957"/>
        <s v="Kukrál Miroslav, 1959"/>
        <s v="Benda Vladislav, 1978"/>
        <s v="Brulík Pavel, 1977"/>
        <s v="Rožboud Pavel, 1970"/>
        <s v="Trnka Drahomír, 1973"/>
        <s v="Bartušková Jana, 1977"/>
        <s v="Hýsková Šárka, 1964"/>
        <s v="Tauchman Aleš, 1972"/>
        <s v="Kříž Jiří, 1968"/>
        <s v="Jančí Kamila, 1983"/>
        <s v="Cábová Markéta, 1979"/>
        <s v="Doucha Václav, 1948"/>
        <s v="Fíková Kateřina, 1980"/>
        <s v="Nová Markéta, 1984"/>
        <s v="Benedová Zdeňka, 1968"/>
        <s v="Blažek Bohuslav, 1953"/>
        <s v="Sládek David, 1993"/>
        <s v="Lippl Jan, 1983"/>
        <s v="Chaloupka Jiří, 1958"/>
        <s v="Janota Ondřej, 1991"/>
        <s v="Mrzena Pavel, 1971"/>
        <s v="Círalová Anna, 2000"/>
        <s v="Břicháček Jiří, 1974"/>
        <s v="Teplá Lenka, 1975"/>
        <s v="Vařáková Pavla, 1969"/>
        <s v="Koreš Tomáš, 1977"/>
        <s v="Břicháčková Lucie, 1975"/>
        <s v="Menšíková Zdeňka, 1977"/>
        <s v="Tesaříková Renata, 1970"/>
        <s v="Kos Pavel, 1990"/>
        <s v="Frelich Pavel, 1971"/>
        <s v="Chlup Tomáš, 1993"/>
        <s v="Hommer Roman, 1965"/>
        <s v="Vondrášek Martin, 1982"/>
        <s v="Kolář Martin, 1970"/>
        <s v="Kysela Tomáš, 1987"/>
        <s v="Jirák Lukáš, 1981"/>
        <s v="Chlupová Tereza, 1991"/>
        <s v="Bouček Václav, 1988"/>
        <s v="Bartoš Dušan, 1964"/>
        <s v="Rokos Lukáš, 1987"/>
        <s v="Loos Jaroslav, 1981"/>
        <s v="Kocourek Jan, 1966"/>
        <s v="Průša Miroslav, 1987"/>
        <s v="Ardamica David, 1976"/>
        <s v="Stulíková Pavla, 1983"/>
        <s v="Toman Martin, 1971"/>
        <s v="Holeček Martin, 1976"/>
        <s v="Zlochová Simona, 1990"/>
        <s v="Sirová Lucie, 1975"/>
        <s v="Bartyzal Josef, 1984"/>
        <s v="Černá Stáňa, 1977"/>
        <s v="Kincová Petra, 1974"/>
        <s v="Boháčová Dana, 1976"/>
        <s v="Štěpková Ivana, 1978"/>
        <s v="Štěpánek Kamil, 1985"/>
        <s v="Vejsada Marek, 1972"/>
        <s v="Slabý Martin, 1981"/>
        <s v="Dvořáková Monika, 1974"/>
        <s v="Toman Bohumil, 1973"/>
        <s v="Mikeš Pavel, 1965"/>
        <s v="Krausová Aneta, 1990"/>
        <s v="Železný Michal, 1984"/>
        <s v="Pokorný Jiří, 1977"/>
        <s v="Zacharová Veronika, 1977"/>
        <s v="Aleš Emanuel, 1976"/>
        <s v="Vlčková Kateřina, 1977"/>
        <s v="Karvánek Jiří, 1954"/>
        <s v="Pojarová Andrea, 1974"/>
        <s v="Slípková Lucie, 1990"/>
        <s v="Kuželová Kateřina, 1978"/>
        <s v="Křivánková Bohumila, 1970"/>
        <s v="Procházková Irena, 1957"/>
        <s v="Ardamica David, 2001"/>
        <s v="Hantková Zuzana, 1980"/>
        <s v="Chovanec Martin, 1981"/>
        <s v="Vařejková Barbora, 1976"/>
        <s v="Mautschková Marta, 1980"/>
        <s v="Paraniak Marek, 1970"/>
        <s v="Matoušová Jitka, 1973"/>
        <s v="Ardamicová Radka, 1981"/>
        <s v="Jarošová Anetta, 1973"/>
        <s v="Hájek Alois, 1975"/>
        <s v="Pláničková Eva, 1954"/>
        <s v="Michal Troják, 1985"/>
        <s v="Lolacher Tomáš, 2003"/>
        <s v="Brázda Pavel, 1993"/>
        <s v="Korejtko Antonín, 1993"/>
        <s v="Outlá Šárka, 1977"/>
        <s v="Lolacher Vilém, 1976"/>
        <s v="Cába Josef, 1972"/>
        <s v="Petrtyl Zdeněk, 1959"/>
        <s v="Tichý Jiří, 1992"/>
        <s v="Fuka Roman, 1988"/>
        <s v="Tichá Dana, 1962"/>
        <s v="Mitrová Eva, 0"/>
        <s v="Gazda Sebastian, 2014"/>
        <s v="Borovková Eliška, 2012"/>
        <s v="Tolar Šimon, 2009"/>
        <s v="Sedlák Tomáš, 2010"/>
        <s v="Mrenica Michal, 2009"/>
        <s v="Doubica Petr, 2009"/>
        <s v="Nosál Jakub, 2011"/>
        <s v="Lattnerová Elisabeth, 2010"/>
        <s v="Outlá Andrea, 2009"/>
        <s v="Tomáš Ondřej, 2006"/>
        <s v="Daniel Antonín, 2006"/>
        <s v="Vejsada Tomáš, 2007"/>
        <s v="Boháčová Tereza, 2006"/>
        <s v="Kvasníková Adéla, 2006"/>
        <s v="Nepivodová Barbora, 2006"/>
        <s v="Lidická Karolína, 2006"/>
        <s v="Michalčáková Adéla, 2007"/>
        <s v="Šulková Karolína, 2008"/>
        <s v="Kubaláková Lucie, 2007"/>
        <s v="Tomanová Anežka, 2007"/>
        <s v="Mavrodievová Daniela, 2007"/>
        <s v="Kroupová Nelly, 2008"/>
        <s v="Outlý Jakub, 2005"/>
        <s v="Janurová Karolína, 2004"/>
        <s v="Uhlíková Veronika, 2005"/>
        <s v="Dvořák David, 2003"/>
        <s v="Dvořák Tomáš, 2003"/>
        <s v="Tomečková Markéta, 2001"/>
        <s v="Flašar Jan, 1986"/>
        <s v="Soukup Josef, 1987"/>
        <s v="Kuna Alois, 1988"/>
        <s v="Studnař Lukáš, 1989"/>
        <s v="Tomek Daniel, 1970"/>
        <s v="Mikoláš Miroslav, 1995"/>
        <s v="Rubick Jiří, 1972"/>
        <s v="Jelínek Aleš, 1975"/>
        <s v="Novotný Pavel, 1967"/>
        <s v="Gyürüsi Martin, 1985"/>
        <s v="Hron Tomáš, 1977"/>
        <s v="Vavreček Miroslav, 1963"/>
        <s v="Sobotík Vojtěch, 2000"/>
        <s v="Šíma Jan, 1970"/>
        <s v="Smrž Jakub, 1983"/>
        <s v="Malík Jakub, 1991"/>
        <s v="Vaš David, 1990"/>
        <s v="Mandrysz Marcel, 1968"/>
        <s v="Pán Jan, 1964"/>
        <s v="Švejnoha Lukáš, 1989"/>
        <s v="Hartl Tomáš, 1980"/>
        <s v="Gruntorád Jiří, 1979"/>
        <s v="Pišl Gennadij, 1980"/>
        <s v="Jackwerth Daniel, 1988"/>
        <s v="Hegeduš Josef, 1966"/>
        <s v="Vojč Pavel, 1980"/>
        <s v="Tanáč Pavel, 1984"/>
        <s v="Svoboda Jiří, 1974"/>
        <s v="Mikoláš Jan, 1961"/>
        <s v="Čížek Jan, 1980"/>
        <s v="Hadrava Tomáš, 1978"/>
        <s v="Nosek Lukáš, 1978"/>
        <s v="Nováčková Dana, 1975"/>
        <s v="Jokl Rostislav, 1975"/>
        <s v="Dušková Jitka, 1975"/>
        <s v="Holický Marek, 1976"/>
        <s v="Sýkora Tomáš, 1977"/>
        <s v="Zifčák Martin, 1985"/>
        <s v="Štěrbík Jan, 1971"/>
        <s v="Žahour Pavel, 1967"/>
        <s v="Pechová Jaroslava, 1982"/>
        <s v="Musil Tomáš, 1988"/>
        <s v="Balounová Dvořáková Olga, 1974"/>
        <s v="Studnař Jakub, 1988"/>
        <s v="Pavienský Radek, 1973"/>
        <s v="Ševecová Zuzana, 1987"/>
        <s v="Štěpán Kamil, 1973"/>
        <s v="Beneš Jiří, 1986"/>
        <s v="Pelíšek Daniel, 1976"/>
        <s v="Cirmaciu Michal, 1981"/>
        <s v="Chalaš Zdeněk, 1988"/>
        <s v="Schwarz Marek, 1979"/>
        <s v="Fenclová Dana, 1976"/>
        <s v="Pleštilová Lucie, 1988"/>
        <s v="Hendrych Jiří, 1985"/>
        <s v="Bílek Petr, 1975"/>
        <s v="Urbanová Marie, 1978"/>
        <s v="Helis Jan, 1992"/>
        <s v="Peterka Martin, 1976"/>
        <s v="Knopfová Stanislava, 1984"/>
        <s v="Kůrka Tomáš, 1986"/>
        <s v="Nováčková Denisa, 1999"/>
        <s v="Musilová Nikola, 1989"/>
        <s v="Černochová Simona, 1996"/>
        <s v="Čoudková Majda, 1991"/>
        <s v="Turková Iveta, 1973"/>
        <s v="Beshirová Carmen, 1998"/>
        <s v="Kadlec Miroslav, 1976"/>
        <s v="Vařák Slavomír, 1995"/>
        <s v="Kerekanič Zdeněk, 2001"/>
        <s v="Foltová Helena, 1979"/>
        <s v="Völflová Natálie, 2003"/>
        <s v="Führer Miroslav, 1964"/>
        <s v="Dvořáková Marie Anna, 2001"/>
        <s v="Hanta Marek, 1976"/>
        <s v="Dvořák Tobiáš, 2004"/>
        <s v="Jelínek Šimon, 2007"/>
        <s v="Jelínková Zuzana, 1979"/>
        <s v="Kotýnek Rudolf, 2002"/>
        <s v="Markovič Koloman, 2002"/>
        <s v="Vařáková Pavla, 1990"/>
        <s v="Polcarová Aneta, 1989"/>
        <s v="Troup Roman, 1967"/>
        <s v="Pavlasová Zuzana, 1983"/>
        <s v="Troupová Jitka, 1970"/>
        <s v="Purkrábková Soňa, 1978"/>
        <s v="Lovčí Pavel, 1966"/>
        <s v="Kahovec Václav, 1978"/>
        <s v="Führerová Eva, 1968"/>
        <s v="Zikešová Ivana, 1968"/>
        <s v="Šimková Veronika, 1978"/>
        <s v="Joklová Marcela, 1975"/>
        <s v="Hlavatá Věra, 1970"/>
        <s v="Mandryšová Lenka, 1968"/>
        <s v="Zikeš Jiří, 1964"/>
        <s v="Samec Tobiáš, 2014"/>
        <s v="Koreš Mikuláš, 2014"/>
        <s v="Smolík Filip, 2014"/>
        <s v="Mocek Tomáš, 2014"/>
        <s v="Putschögl Filip, 2015"/>
        <s v="Chudá Adéla, 2014"/>
        <s v="Fuková Nela Sofie, 2015"/>
        <s v="Sobotík Martin, 2010"/>
        <s v="Hruška Filip, 2010"/>
        <s v="Putschögl Mikuláš, 2010"/>
        <s v="Kudlata Jan, 2010"/>
        <s v="Hartl Filip, 2012"/>
        <s v="Putschögl Maxmilián, 2012"/>
        <s v="Fuka Dominik, 2012"/>
        <s v="Samcová Ema, 2010"/>
        <s v="Hartlová Hana, 2010"/>
        <s v="Lomská Simona, 2010"/>
        <s v="Plonelová Linda, 2011"/>
        <s v="Tomanová Anna, 2010"/>
        <s v="Malá Amálie, 2012"/>
        <s v="Korejtková Lucie, 2012"/>
        <s v="Švihovcová Sára, 2012"/>
        <s v="Kotýnek Jan, 2008"/>
        <s v="Janák Benjamin, 2009"/>
        <s v="Kryštof Gloza, 2009"/>
        <s v="Lebeda Ondřej, 2009"/>
        <s v="Benedikt Gabriel, 2009"/>
        <s v="Uhlík Ondřej, 2007"/>
        <s v="Eistlová Elen, 2008"/>
        <s v="Bumbová Matylda, 2007"/>
        <s v="Sýkorová Kateřina, 2007"/>
        <s v="Tomanová Anežka, 2008"/>
        <s v="Plonerová Barbora, 2009"/>
        <s v="Latinerová Elisabeth, 2010"/>
        <s v="Kostelná Kamila, 2007"/>
        <s v="Janda Jakub, 2006"/>
        <s v="Nepivoda Jan, 2006"/>
        <s v="Hrušková Barbora, 2005"/>
        <s v="Purkrábková Lucie, 2006"/>
        <s v="Tomečko Šimon, 2003"/>
        <s v="Motl Pavel, 2003"/>
        <s v="Dunko Martin, 2004"/>
        <s v="Kundrátková Anežka, 2004"/>
        <s v="Kopecký Jiří, 2001"/>
        <s v="Chmátal Lukáš, 2002"/>
        <s v="Nanár Richard, 2001"/>
        <s v="Harmečný Tadeáš, 2002"/>
        <s v="Tejnecká Eliška, 2002"/>
        <s v="Jeřábek František, 1999"/>
      </sharedItems>
    </cacheField>
    <cacheField name="jmeno+rok zavodu" numFmtId="0">
      <sharedItems count="1568">
        <s v="Bazalová Eva (1963)  v roce 2009"/>
        <s v="Bečvařík Michal (1990)  v roce 2009"/>
        <s v="Duda Jan (1979)  v roce 2009"/>
        <s v="Fichtner Milan (1953)  v roce 2009"/>
        <s v="Mikšl Miroslav (1999)  v roce 2009"/>
        <s v="Sládek Miloslav (1939)  v roce 2009"/>
        <s v="Žočková Lucie (1978)  v roce 2009"/>
        <s v="Barták Ondřej (2006)  v roce 2009"/>
        <s v="Baxová Zuzana (2001)  v roce 2009"/>
        <s v="Bazal Lukáš (1994)  v roce 2009"/>
        <s v="Bělecká Žaneta (2004)  v roce 2009"/>
        <s v="Bláha Samuel (2006)  v roce 2009"/>
        <s v="Budil Jakub (2002)  v roce 2009"/>
        <s v="Candra Tomáš (2004)  v roce 2009"/>
        <s v="Candrová Michaela (2007)  v roce 2009"/>
        <s v="Čutka Václav (1991)  v roce 2009"/>
        <s v="Danko Štěpánek (2006)  v roce 2009"/>
        <s v="Detour Vojta (2000)  v roce 2009"/>
        <s v="Dočekal Benjamín (2005)  v roce 2009"/>
        <s v="Fejfar Miroslav (1991)  v roce 2009"/>
        <s v="Gazda Jiří (1991)  v roce 2009"/>
        <s v="Gazda Maxmilián (2002)  v roce 2009"/>
        <s v="Chladová Dominika (2006)  v roce 2009"/>
        <s v="Kaiserová Tereza (2004)  v roce 2009"/>
        <s v="Kášek Filip (2006)  v roce 2009"/>
        <s v="Kášková Adélka (2004)  v roce 2009"/>
        <s v="Klopfová Lenka (2001)  v roce 2009"/>
        <s v="Krnínský Petr (2000)  v roce 2009"/>
        <s v="Kučerová Klára (1999)  v roce 2009"/>
        <s v="Lhotský Miloslav (1997)  v roce 2009"/>
        <s v="Ločárek Mirek (2002)  v roce 2009"/>
        <s v="Lukš Jan (1998)  v roce 2009"/>
        <s v="Lukšová Kristýna (1996)  v roce 2009"/>
        <s v="Lukšová Natálka (2003)  v roce 2009"/>
        <s v="Mach Karel (2001)  v roce 2009"/>
        <s v="Mašek František (2005)  v roce 2009"/>
        <s v="Mihalik David (1996)  v roce 2009"/>
        <s v="Mihalik Zdeněk (1991)  v roce 2009"/>
        <s v="Mikšl Rostislav (2005)  v roce 2009"/>
        <s v="Nováková Kristýna (2006)  v roce 2009"/>
        <s v="Nováková Markéta (2003)  v roce 2009"/>
        <s v="Nováková Týnka (2003)  v roce 2009"/>
        <s v="Papoušek Lukáš (1990)  v roce 2009"/>
        <s v="Petroušková Zuzana (2004)  v roce 2009"/>
        <s v="Plosz Lukáš (1993)  v roce 2009"/>
        <s v="Rada Josef (2000)  v roce 2009"/>
        <s v="Radová Kristýna (1999)  v roce 2009"/>
        <s v="Salva Petr (1993)  v roce 2009"/>
        <s v="Salvová Marcela (1996)  v roce 2009"/>
        <s v="Tomka Bartoloměj (1994)  v roce 2009"/>
        <s v="Toncarová Barbora (2001)  v roce 2009"/>
        <s v="Turnhöfer Jan (1994)  v roce 2009"/>
        <s v="Turz Jan (2006)  v roce 2009"/>
        <s v="Tvrzová Gabriela (2002)  v roce 2009"/>
        <s v="Tvrzová Veronika (1999)  v roce 2009"/>
        <s v="Vaněček David (1999)  v roce 2009"/>
        <s v="Vašák Martin (1995)  v roce 2009"/>
        <s v="Vodňanská Kristýna (1995)  v roce 2009"/>
        <s v="Welserová Karolína (2005)  v roce 2009"/>
        <s v="Bubal Milan (1976)  v roce 2009"/>
        <s v="Budil Roman (1969)  v roce 2009"/>
        <s v="Candrová Jana (1975)  v roce 2009"/>
        <s v="Čábelka Zbyněk (1977)  v roce 2009"/>
        <s v="Čaloud Milan (1969)  v roce 2009"/>
        <s v="Hebík Štěpán (1989)  v roce 2009"/>
        <s v="Huspeka Miroslav (1959)  v roce 2009"/>
        <s v="Janoušek Hynek (1977)  v roce 2009"/>
        <s v="Krčka Bohuslav (1959)  v roce 2009"/>
        <s v="Majstr Jiří (1979)  v roce 2009"/>
        <s v="Mikolášek Arnošt (1965)  v roce 2009"/>
        <s v="Mikšl Rostislav (1972)  v roce 2009"/>
        <s v="Mikšovský Zdeněk (1945)  v roce 2009"/>
        <s v="Mražík Karel (1959)  v roce 2009"/>
        <s v="Palkovič Vladislav (1939)  v roce 2009"/>
        <s v="Petrou Jan (1964)  v roce 2009"/>
        <s v="Růžička Karel (1952)  v roce 2009"/>
        <s v="Sládek Daniel (1971)  v roce 2009"/>
        <s v="Svoboda Václav (1949)  v roce 2009"/>
        <s v="Šlajs Štěpán (1980)  v roce 2009"/>
        <s v="Tík František (1957)  v roce 2009"/>
        <s v="Turek Jiří (1970)  v roce 2009"/>
        <s v="Vejvara Pavel (1979)  v roce 2009"/>
        <s v="Voráček Karel (1962)  v roce 2009"/>
        <s v="Kolářová Martina (1972)  v roce 2010"/>
        <s v="Krčka Bohuslav (1959)  v roce 2010"/>
        <s v="Lavička Jan (1991)  v roce 2010"/>
        <s v="Lavičková Květuše (1953)  v roce 2010"/>
        <s v="Mikšl Miroslav (1999)  v roce 2010"/>
        <s v="Mora Bedřich (1971)  v roce 2010"/>
        <s v="Německá Klára (1994)  v roce 2010"/>
        <s v="Papoušek Lukáš (1990)  v roce 2010"/>
        <s v="Simbartl Pavel (1968)  v roce 2010"/>
        <s v="Sýkora Jaromír (1978)  v roce 2010"/>
        <s v="Ungerman Jan (1961)  v roce 2010"/>
        <s v="Vopat Jan (1981)  v roce 2010"/>
        <s v="Watzinger Herbert (1963)  v roce 2010"/>
        <s v="Adámková Dominika (1996)  v roce 2010"/>
        <s v="Adámková Nicola (2005)  v roce 2010"/>
        <s v="Andršová Eliška (1998)  v roce 2010"/>
        <s v="Ballák Petr (2005)  v roce 2010"/>
        <s v="Balláková Barbora (2003)  v roce 2010"/>
        <s v="Bělecká Žaneta (2004)  v roce 2010"/>
        <s v="Beluská Eliška (2002)  v roce 2010"/>
        <s v="Beluská Tereza (2003)  v roce 2010"/>
        <s v="Bittner Michal (2006)  v roce 2010"/>
        <s v="Cais František (1997)  v roce 2010"/>
        <s v="Caisová Simona (2002)  v roce 2010"/>
        <s v="Candra Tomáš (2004)  v roce 2010"/>
        <s v="Candrová Michaela (2007)  v roce 2010"/>
        <s v="Čapek Jaroslav (2002)  v roce 2010"/>
        <s v="Čutka Václav (1991)  v roce 2010"/>
        <s v="Dočekal Benjamín (2005)  v roce 2010"/>
        <s v="Feketová Noemi (2002)  v roce 2010"/>
        <s v="Gazda Maxmilián (2002)  v roce 2010"/>
        <s v="Gažík Ondra (2002)  v roce 2010"/>
        <s v="Gažíková Natálie (1999)  v roce 2010"/>
        <s v="Haluzická Kristýna (1997)  v roce 2010"/>
        <s v="Chýna Radek (1992)  v roce 2010"/>
        <s v="Janovská Nicola (2003)  v roce 2010"/>
        <s v="Janovská Tereza (2005)  v roce 2010"/>
        <s v="Kaiserová Tereza (2004)  v roce 2010"/>
        <s v="Klopfová Lenka (2001)  v roce 2010"/>
        <s v="Komárek Adam (2006)  v roce 2010"/>
        <s v="Komárková Alice (2004)  v roce 2010"/>
        <s v="Kopačková Kateřina (2001)  v roce 2010"/>
        <s v="Koreš Tomáš (2002)  v roce 2010"/>
        <s v="Krnínský Petr (2000)  v roce 2010"/>
        <s v="Kubálková Jana (2004)  v roce 2010"/>
        <s v="Lhotský Matěj (2003)  v roce 2010"/>
        <s v="Ločárek Mirek (2002)  v roce 2010"/>
        <s v="Lukšová Kristýna (1996)  v roce 2010"/>
        <s v="Lukšová Natálka (2003)  v roce 2010"/>
        <s v="Mach Karel (2001)  v roce 2010"/>
        <s v="Malická Hana (1999)  v roce 2010"/>
        <s v="Malická Kateřina (1995)  v roce 2010"/>
        <s v="Malický Jakub (2002)  v roce 2010"/>
        <s v="Malický Marek (1998)  v roce 2010"/>
        <s v="Matějček Antonín (2000)  v roce 2010"/>
        <s v="Maurerová Eliška (1999)  v roce 2010"/>
        <s v="Menšík Jan (2003)  v roce 2010"/>
        <s v="Menšík Josef (2005)  v roce 2010"/>
        <s v="Michalková Nikolka (2000)  v roce 2010"/>
        <s v="Mikšl Rostislav (2005)  v roce 2010"/>
        <s v="Německá Dominika (2000)  v roce 2010"/>
        <s v="Německý Olda (2003)  v roce 2010"/>
        <s v="Novák Martin (2005)  v roce 2010"/>
        <s v="Novák Michal (2006)  v roce 2010"/>
        <s v="Nováková Kristýna (2006)  v roce 2010"/>
        <s v="Nováková Markéta (2003)  v roce 2010"/>
        <s v="Nováková Nikola (1997)  v roce 2010"/>
        <s v="Pastier Denis (2001)  v roce 2010"/>
        <s v="Pastier Erik (2004)  v roce 2010"/>
        <s v="Plza Jan (2002)  v roce 2010"/>
        <s v="Plzová Hana (1997)  v roce 2010"/>
        <s v="Polák Jiří (1998)  v roce 2010"/>
        <s v="Polák Ondřej (2004)  v roce 2010"/>
        <s v="Radová Kristýna (1999)  v roce 2010"/>
        <s v="Sedláčková Jiřina (1997)  v roce 2010"/>
        <s v="Simbartl Eduard (2006)  v roce 2010"/>
        <s v="Schwarzová Johana (1999)  v roce 2010"/>
        <s v="Škodová Aneta (2005)  v roce 2010"/>
        <s v="Thiel Ondřej (2006)  v roce 2010"/>
        <s v="Tomka Bartoloměj (1994)  v roce 2010"/>
        <s v="Turz Jan (2006)  v roce 2010"/>
        <s v="Tvrzová Gabriela (2002)  v roce 2010"/>
        <s v="Tvrzová Veronika (1999)  v roce 2010"/>
        <s v="Vaněček Jiří (1995)  v roce 2010"/>
        <s v="Borovec Zdeněk (1964)  v roce 2010"/>
        <s v="Bubal Milan (1976)  v roce 2010"/>
        <s v="Candrová Jana (1975)  v roce 2010"/>
        <s v="Čaloud Milan (1969)  v roce 2010"/>
        <s v="Gazda Martin (1968)  v roce 2010"/>
        <s v="Juda Josef (1965)  v roce 2010"/>
        <s v="Kopecký Zdeněk (1937)  v roce 2010"/>
        <s v="Kopřiva Josef (1952)  v roce 2010"/>
        <s v="Kysel Jiří (1984)  v roce 2010"/>
        <s v="Lácha Pavel (1969)  v roce 2010"/>
        <s v="Mikolášek Arnošt (1965)  v roce 2010"/>
        <s v="Mikšovský Zdeněk (1945)  v roce 2010"/>
        <s v="Novák Jaroslav (1964)  v roce 2010"/>
        <s v="Nový Lukáš (1976)  v roce 2010"/>
        <s v="Palkovič Vladislav (1939)  v roce 2010"/>
        <s v="Petrou Jan (1964)  v roce 2010"/>
        <s v="Pexa Martin (1974)  v roce 2010"/>
        <s v="Sládek Daniel (1971)  v roce 2010"/>
        <s v="Sládek Miloslav (1939)  v roce 2010"/>
        <s v="Svoboda Václav (1949)  v roce 2010"/>
        <s v="Šoustar Lubomír (1941)  v roce 2010"/>
        <s v="Tík František (1957)  v roce 2010"/>
        <s v="Trnka Jiří (1963)  v roce 2010"/>
        <s v="Turek Jiří (1970)  v roce 2010"/>
        <s v="Vejvara Pavel (1979)  v roce 2010"/>
        <s v="Voráček Karel (1962)  v roce 2010"/>
        <s v="Watzinger Franz (1955)  v roce 2010"/>
        <s v="Watzinger Johan (1953)  v roce 2010"/>
        <s v="Zelenka Vladimír (1960)  v roce 2010"/>
        <s v="Zelenková Alice (1963)  v roce 2010"/>
        <s v="Čutka Václav (1991)  v roce 2011"/>
        <s v="Gazda Jiří (1991)  v roce 2011"/>
        <s v="CHýna Radek (1992)  v roce 2011"/>
        <s v="Kolářová Martina (1972)  v roce 2011"/>
        <s v="Kopačka Jan (1985)  v roce 2011"/>
        <s v="Kopačková Kateřina (2001)  v roce 2011"/>
        <s v="Lukšová Kristýna (1996)  v roce 2011"/>
        <s v="Matějček Antonín (1962)  v roce 2011"/>
        <s v="Menšík Josef (1982)  v roce 2011"/>
        <s v="Menšíková Lenka (1973)  v roce 2011"/>
        <s v="Mora Bedřich (1971)  v roce 2011"/>
        <s v="Německý Olda (2003)  v roce 2011"/>
        <s v="Schwarz Leo (1967)  v roce 2011"/>
        <s v="Sýkora Miroslav (1997)  v roce 2011"/>
        <s v="Szábo Miloš (1981)  v roce 2011"/>
        <s v="Ševčík Petr (1988)  v roce 2011"/>
        <s v="Tichý Petr (1984)  v roce 2011"/>
        <s v="Tomka Bartoloměj (1994)  v roce 2011"/>
        <s v="Vopat Jan (1981)  v roce 2011"/>
        <s v="Zikešová Eliška (1998)  v roce 2011"/>
        <s v="Adam Nikolas (2008)  v roce 2011"/>
        <s v="Adámková Dominika (1996)  v roce 2011"/>
        <s v="Adámková Nicola (2005)  v roce 2011"/>
        <s v="Barták Jiří (2000)  v roce 2011"/>
        <s v="Barták Ondřej (2006)  v roce 2011"/>
        <s v="Bělecká Žaneta (2004)  v roce 2011"/>
        <s v="Beluská Eliška (2002)  v roce 2011"/>
        <s v="Beluská Tereza (2003)  v roce 2011"/>
        <s v="Caisová Simona (2002)  v roce 2011"/>
        <s v="Candra Tomáš (2004)  v roce 2011"/>
        <s v="Candrová Michaela (2007)  v roce 2011"/>
        <s v="Cipín Petr (1995)  v roce 2011"/>
        <s v="Čech Petr (1998)  v roce 2011"/>
        <s v="Čutka Vojtěch (2000)  v roce 2011"/>
        <s v="Detour Vojta (2000)  v roce 2011"/>
        <s v="Drábek Filip (2001)  v roce 2011"/>
        <s v="Gazda Maxmilián (2002)  v roce 2011"/>
        <s v="Hájek Matouš (2000)  v roce 2011"/>
        <s v="Havlíček Tomáš (2000)  v roce 2011"/>
        <s v="Chladová Adélka (2009)  v roce 2011"/>
        <s v="Chladová Dominika (2006)  v roce 2011"/>
        <s v="Janič Jakub (2000)  v roce 2011"/>
        <s v="Kahovcová Anna (2006)  v roce 2011"/>
        <s v="Kaiserová Tereza (2004)  v roce 2011"/>
        <s v="Kaňka Jan (2007)  v roce 2011"/>
        <s v="Karala Matěj (2006)  v roce 2011"/>
        <s v="Kažka Marek (2002)  v roce 2011"/>
        <s v="Komárek Adam (2006)  v roce 2011"/>
        <s v="Komárková Alice (2004)  v roce 2011"/>
        <s v="Koreš Tomáš (2002)  v roce 2011"/>
        <s v="Korešová Natálka (2006)  v roce 2011"/>
        <s v="Kozlík Ladislav (1996)  v roce 2011"/>
        <s v="Kratochvíl Tomáš (2002)  v roce 2011"/>
        <s v="Kříž Jan (2008)  v roce 2011"/>
        <s v="Kubálková Jana (2004)  v roce 2011"/>
        <s v="Kubíčková Kristýna (2004)  v roce 2011"/>
        <s v="Kubíčková Nela (2006)  v roce 2011"/>
        <s v="Kundrátová Anežka (2004)  v roce 2011"/>
        <s v="Kundrátová Michala (2000)  v roce 2011"/>
        <s v="Lácha Jaromír (2001)  v roce 2011"/>
        <s v="Lácha Martin (2006)  v roce 2011"/>
        <s v="Lácha Radek (2003)  v roce 2011"/>
        <s v="Lhotský Matěj (2003)  v roce 2011"/>
        <s v="Lhotský Miloslav (1997)  v roce 2011"/>
        <s v="Lukš Jan (1998)  v roce 2011"/>
        <s v="Lukš Petr (2002)  v roce 2011"/>
        <s v="Lukšová Natálka (2003)  v roce 2011"/>
        <s v="Mach Karel (2001)  v roce 2011"/>
        <s v="Martin Jan (2004)  v roce 2011"/>
        <s v="Mášek Karel (1997)  v roce 2011"/>
        <s v="Mašková Lucie (2001)  v roce 2011"/>
        <s v="Matějček Antonín (2000)  v roce 2011"/>
        <s v="Maurerová Eliška (1999)  v roce 2011"/>
        <s v="Medek Martin (1996)  v roce 2011"/>
        <s v="Menšík Jan (2003)  v roce 2011"/>
        <s v="Menšík Josef (2005)  v roce 2011"/>
        <s v="Morová Petra (2000)  v roce 2011"/>
        <s v="Německá Dominika (2000)  v roce 2011"/>
        <s v="Nováková Alena (2001)  v roce 2011"/>
        <s v="Nováková Markéta (2006)  v roce 2011"/>
        <s v="Nováková Nikola (1997)  v roce 2011"/>
        <s v="Pál Dan (2000)  v roce 2011"/>
        <s v="Pastier Erik (2004)  v roce 2011"/>
        <s v="Radová Kristýna (1999)  v roce 2011"/>
        <s v="Sosna Jaroslav (2001)  v roce 2011"/>
        <s v="Souka Pavel (2002)  v roce 2011"/>
        <s v="Stejskal Filip (2003)  v roce 2011"/>
        <s v="Stejskal Ladislav (2001)  v roce 2011"/>
        <s v="Sýkorová Eliška (2001)  v roce 2011"/>
        <s v="Šimková Irena (2001)  v roce 2011"/>
        <s v="Šimková Kristýna (2005)  v roce 2011"/>
        <s v="Šlajsová Vanesa (2007)  v roce 2011"/>
        <s v="Švarcová Johana (1999)  v roce 2011"/>
        <s v="Táchová Petra (1995)  v roce 2011"/>
        <s v="Toncarová Barbora (2001)  v roce 2011"/>
        <s v="Tvrzová Gabriela (2002)  v roce 2011"/>
        <s v="Tvrzová Veronika (1999)  v roce 2011"/>
        <s v="Vanišová Simona (1999)  v roce 2011"/>
        <s v="Vydra Milan (2002)  v roce 2011"/>
        <s v="Bláha Jan (1971)  v roce 2011"/>
        <s v="Candrová Jana (1975)  v roce 2011"/>
        <s v="Coufal Patrik (1975)  v roce 2011"/>
        <s v="Drázda Petr (1964)  v roce 2011"/>
        <s v="Flašár Jan (1986)  v roce 2011"/>
        <s v="Hájíček František (1951)  v roce 2011"/>
        <s v="Jančář Stanislav (1967)  v roce 2011"/>
        <s v="Janoušek Hynek (1977)  v roce 2011"/>
        <s v="Klimeš Petr (1977)  v roce 2011"/>
        <s v="Klosse Jiří (1970)  v roce 2011"/>
        <s v="Kopecký Zdeněk (1937)  v roce 2011"/>
        <s v="Kopřiva Josef (1952)  v roce 2011"/>
        <s v="Krejčí Karel (1972)  v roce 2011"/>
        <s v="Kučera Radek (1969)  v roce 2011"/>
        <s v="Lácha Miroslav (1967)  v roce 2011"/>
        <s v="Lácha Pavel (1969)  v roce 2011"/>
        <s v="Láchová Gabriela (1971)  v roce 2011"/>
        <s v="Malík Vít (1969)  v roce 2011"/>
        <s v="Mikšovský Zdeněk (1945)  v roce 2011"/>
        <s v="Mondek Josef (1966)  v roce 2011"/>
        <s v="Mražík Karel (1959)  v roce 2011"/>
        <s v="Palkovič Vladislav (1939)  v roce 2011"/>
        <s v="Průcha Jakub (1977)  v roce 2011"/>
        <s v="Putschögl Jaroslav (1939)  v roce 2011"/>
        <s v="Rodina Bohuslav (1959)  v roce 2011"/>
        <s v="Stejskal Ladislav (1977)  v roce 2011"/>
        <s v="Svoboda Václav (1949)  v roce 2011"/>
        <s v="Šlajs Štefan (1980)  v roce 2011"/>
        <s v="Šoustar Lubomír (1941)  v roce 2011"/>
        <s v="Tík František (1957)  v roce 2011"/>
        <s v="Turek Jiří (1970)  v roce 2011"/>
        <s v="Uhlíř Radek (1967)  v roce 2011"/>
        <s v="Valter Jaroslav (1972)  v roce 2011"/>
        <s v="Vopat Jan (1954)  v roce 2011"/>
        <s v="Voráček Karel (1962)  v roce 2011"/>
        <s v="Vorel Jan (1960)  v roce 2011"/>
        <s v="Vorel Michal (1989)  v roce 2011"/>
        <s v="Vorlová Dana (1962)  v roce 2011"/>
        <s v="Vosátka Zdeněk (1963)  v roce 2011"/>
        <s v="Barták Jiří (2000)  v roce 2012"/>
        <s v="Čutka Václav (1991)  v roce 2012"/>
        <s v="CHýna Radek (1992)  v roce 2012"/>
        <s v="Jašarová Ema (1959)  v roce 2012"/>
        <s v="Kolářová Martina (1972)  v roce 2012"/>
        <s v="Kopačková Kateřina (2001)  v roce 2012"/>
        <s v="Lukš Petr (2002)  v roce 2012"/>
        <s v="Menšík Josef (1982)  v roce 2012"/>
        <s v="Mikšl Miroslav (1999)  v roce 2012"/>
        <s v="Mladá Dominika (1987)  v roce 2012"/>
        <s v="Moravcová Petra (1978)  v roce 2012"/>
        <s v="Německý Olda (2003)  v roce 2012"/>
        <s v="Nováková Lenka (1979)  v roce 2012"/>
        <s v="Pešula Marek (1978)  v roce 2012"/>
        <s v="Schwarz Leo (1967)  v roce 2012"/>
        <s v="Staněk Martin (1989)  v roce 2012"/>
        <s v="Szábo Miloš (1981)  v roce 2012"/>
        <s v="Ungerman Jan (1961)  v roce 2012"/>
        <s v="Vopat Jan (1981)  v roce 2012"/>
        <s v="Zikešová Eliška (1998)  v roce 2012"/>
        <s v="Zoubková Eva (1976)  v roce 2012"/>
        <s v="Adámková Nicola (2005)  v roce 2012"/>
        <s v="Baldr  (2006)  v roce 2012"/>
        <s v="Ballák Petr (2005)  v roce 2012"/>
        <s v="Bárta Filip (2000)  v roce 2012"/>
        <s v="Barták Ondřej (2006)  v roce 2012"/>
        <s v="Bazsová Eliška (2007)  v roce 2012"/>
        <s v="Beluská Tereza (2003)  v roce 2012"/>
        <s v="Bernkopf Miroslav (2006)  v roce 2012"/>
        <s v="Bernkopf Slavomír (2003)  v roce 2012"/>
        <s v="Bolláková Barbora (2003)  v roce 2012"/>
        <s v="Borucký Petr (2003)  v roce 2012"/>
        <s v="Bořucká Adéla (2001)  v roce 2012"/>
        <s v="Cába Jakub (2003)  v roce 2012"/>
        <s v="Cába Vilém (2007)  v roce 2012"/>
        <s v="Caisová Simona (2002)  v roce 2012"/>
        <s v="Candra Tomáš (2004)  v roce 2012"/>
        <s v="Candrová Michaela (2007)  v roce 2012"/>
        <s v="Cipín Petr (1995)  v roce 2012"/>
        <s v="Čech Petr (1998)  v roce 2012"/>
        <s v="Čutka Vojtěch (2000)  v roce 2012"/>
        <s v="Dobiášová Marcela (1997)  v roce 2012"/>
        <s v="Doušek David (2000)  v roce 2012"/>
        <s v="Faltus Matěj (2005)  v roce 2012"/>
        <s v="Faltusová Lenka (1999)  v roce 2012"/>
        <s v="Fravková Aneta (1996)  v roce 2012"/>
        <s v="Gaborová Olga (1998)  v roce 2012"/>
        <s v="Gazda Maxmilián (2002)  v roce 2012"/>
        <s v="Gregar Daniel (2008)  v roce 2012"/>
        <s v="Jágerová Aneta (2009)  v roce 2012"/>
        <s v="Kahovcová Anna (2006)  v roce 2012"/>
        <s v="Kahovcová Barbora (2009)  v roce 2012"/>
        <s v="Kaiserová Tereza (2004)  v roce 2012"/>
        <s v="Klimeš Jan (2007)  v roce 2012"/>
        <s v="Klimešová Alena (2001)  v roce 2012"/>
        <s v="Klimešová Šarlota (2000)  v roce 2012"/>
        <s v="Klosse Patricie (1997)  v roce 2012"/>
        <s v="Kolářová Andrea (2006)  v roce 2012"/>
        <s v="Komárková Alice (2004)  v roce 2012"/>
        <s v="Kratochvíl David (2001)  v roce 2012"/>
        <s v="Kratochvíl Tomáš (2002)  v roce 2012"/>
        <s v="Krechko Oleksandra (1998)  v roce 2012"/>
        <s v="Kundrátová Michala (2000)  v roce 2012"/>
        <s v="Kupská Nikola (1999)  v roce 2012"/>
        <s v="Kupský Jan (2002)  v roce 2012"/>
        <s v="Kozlík Ladislav (1996)  v roce 2012"/>
        <s v="Lebeda David (2007)  v roce 2012"/>
        <s v="Lovasová Nikola (2002)  v roce 2012"/>
        <s v="Mašek František (2005)  v roce 2012"/>
        <s v="Matějček Antonín (2000)  v roce 2012"/>
        <s v="Matuš Toník (2004)  v roce 2012"/>
        <s v="Micková Tereza (2001)  v roce 2012"/>
        <s v="Mikšl Martin (2006)  v roce 2012"/>
        <s v="Mikšl Rostislav (2005)  v roce 2012"/>
        <s v="Moravcová Nela (2006)  v roce 2012"/>
        <s v="Mottl Pavel (2003)  v roce 2012"/>
        <s v="Německá Dominika (2000)  v roce 2012"/>
        <s v="Nováková Adéla (2008)  v roce 2012"/>
        <s v="Oušková Andrea (1998)  v roce 2012"/>
        <s v="Papoušek Petr (1994)  v roce 2012"/>
        <s v="Pastier Denis (2001)  v roce 2012"/>
        <s v="Pastier Erik (2004)  v roce 2012"/>
        <s v="Petroušková Zuzana (2004)  v roce 2012"/>
        <s v="Radová Adéla (2004)  v roce 2012"/>
        <s v="Sezemský Josef (2002)  v roce 2012"/>
        <s v="Schwarzová Johana (1999)  v roce 2012"/>
        <s v="Stejskal Filip (2003)  v roce 2012"/>
        <s v="Stejskal Ladislav (2001)  v roce 2012"/>
        <s v="Stýblová Jiřina (1998)  v roce 2012"/>
        <s v="Šimková Irena (2001)  v roce 2012"/>
        <s v="Šimková Kristýna (2005)  v roce 2012"/>
        <s v="Štiftr Pavel (2002)  v roce 2012"/>
        <s v="Štiftr Petr (2002)  v roce 2012"/>
        <s v="Švec Jakub (2002)  v roce 2012"/>
        <s v="Švecová Pavlína (2001)  v roce 2012"/>
        <s v="Teringl Vojtěch (2007)  v roce 2012"/>
        <s v="Teringlová Vendula (2004)  v roce 2012"/>
        <s v="Tovaryšová Alice (1998)  v roce 2012"/>
        <s v="Tresťanská Natálka (2004)  v roce 2012"/>
        <s v="Tresťanský Josef (2006)  v roce 2012"/>
        <s v="Tvrzová Veronika (1999)  v roce 2012"/>
        <s v="Vanišová Simona (1999)  v roce 2012"/>
        <s v="Varga Dominik (2001)  v roce 2012"/>
        <s v="Varga Ondřej (2006)  v roce 2012"/>
        <s v="Zikešová Anna (1995)  v roce 2012"/>
        <s v="Adámková Dominika (1996)  v roce 2012"/>
        <s v="Bláha Jan (1971)  v roce 2012"/>
        <s v="Bláhová  Petra (1979)  v roce 2012"/>
        <s v="Boháč Karel (1947)  v roce 2012"/>
        <s v="Bumba Libor (1968)  v roce 2012"/>
        <s v="Candrová Jana (1975)  v roce 2012"/>
        <s v="Csirik Jiří (1992)  v roce 2012"/>
        <s v="Čapek František (1977)  v roce 2012"/>
        <s v="Debnár Martin (1992)  v roce 2012"/>
        <s v="Doležálek Zdeněk (1955)  v roce 2012"/>
        <s v="Drázda Petr (1964)  v roce 2012"/>
        <s v="Flašár Jan (1986)  v roce 2012"/>
        <s v="Flíčková Alice (1970)  v roce 2012"/>
        <s v="Gazda Martin (1968)  v roce 2012"/>
        <s v="Hájíček František (1951)  v roce 2012"/>
        <s v="Habara Jaromír (1974)  v roce 2012"/>
        <s v="Háša Michal (1981)  v roce 2012"/>
        <s v="Chodura Vladimír (1970)  v roce 2012"/>
        <s v="Jančář Stanislav (1967)  v roce 2012"/>
        <s v="Janko Roman (1954)  v roce 2012"/>
        <s v="Jansa Jiří (1966)  v roce 2012"/>
        <s v="Jašarov Zdeněk (1957)  v roce 2012"/>
        <s v="Klimeš Petr (1977)  v roce 2012"/>
        <s v="Klosse Jiří (1970)  v roce 2012"/>
        <s v="Kocourek Vít (1969)  v roce 2012"/>
        <s v="Kohout Luděk (1965)  v roce 2012"/>
        <s v="Kolář Ivan (1963)  v roce 2012"/>
        <s v="Kopačka Jan (1985)  v roce 2012"/>
        <s v="Kopřiva Josef (1952)  v roce 2012"/>
        <s v="Koranda David (1983)  v roce 2012"/>
        <s v="Krejčí Karel (1972)  v roce 2012"/>
        <s v="Krejčová Petra (1979)  v roce 2012"/>
        <s v="Kroupa Evžen (1967)  v roce 2012"/>
        <s v="Lácha Pavel (1969)  v roce 2012"/>
        <s v="Lácha Radek (1971)  v roce 2012"/>
        <s v="Lebedová Olga (1981)  v roce 2012"/>
        <s v="Macek Petr (1979)  v roce 2012"/>
        <s v="Malát Jan (1966)  v roce 2012"/>
        <s v="Medek Martin (1996)  v roce 2012"/>
        <s v="Medek Roman (1965)  v roce 2012"/>
        <s v="Menšíková Lenka (1973)  v roce 2012"/>
        <s v="Mikšl Rostislav (1972)  v roce 2012"/>
        <s v="Mikšovský Zdeněk (1945)  v roce 2012"/>
        <s v="Mražík Karel (1959)  v roce 2012"/>
        <s v="Něncová Monika (1966)  v roce 2012"/>
        <s v="Neubauer Petr (1974)  v roce 2012"/>
        <s v="Pillar Ladislav (1952)  v roce 2012"/>
        <s v="Pinl Michal (1968)  v roce 2012"/>
        <s v="Procházková Ivona (1975)  v roce 2012"/>
        <s v="Putschögl Jaroslav (1939)  v roce 2012"/>
        <s v="Selinger Stephan (1972)  v roce 2012"/>
        <s v="Scheinherr Jiří (1951)  v roce 2012"/>
        <s v="Stejskal Ladislav (1977)  v roce 2012"/>
        <s v="Svoboda Václav (1949)  v roce 2012"/>
        <s v="Šimek Miroslav (1966)  v roce 2012"/>
        <s v="Šoustar Lubomír (1941)  v roce 2012"/>
        <s v="Študlár Jiří (1976)  v roce 2012"/>
        <s v="Šustr Pavel (1966)  v roce 2012"/>
        <s v="Teringl Radek (1965)  v roce 2012"/>
        <s v="Toul Filip (1980)  v roce 2012"/>
        <s v="Trnka Jiří (1963)  v roce 2012"/>
        <s v="Uhlíř Radek (1967)  v roce 2012"/>
        <s v="Uhlířová Barbora (1968)  v roce 2012"/>
        <s v="Váchová Edita (1981)  v roce 2012"/>
        <s v="Varga Tomáš (1973)  v roce 2012"/>
        <s v="Vopat Jan (1954)  v roce 2012"/>
        <s v="Voráček Karel (1962)  v roce 2012"/>
        <s v="Vorel Michal (1989)  v roce 2012"/>
        <s v="Vorlová Dana (1962)  v roce 2012"/>
        <s v="Zíma Josef (1965)  v roce 2012"/>
        <s v="Gazda Jiří (1991)  v roce 2012"/>
        <s v="Bárta Filip (2000)  v roce 2013"/>
        <s v="Barták Jiří (2000)  v roce 2013"/>
        <s v="Budil Roman (1997)  v roce 2013"/>
        <s v="Čutka Václav (1991)  v roce 2013"/>
        <s v="Franková Aneta (1996)  v roce 2013"/>
        <s v="Habara Jaromír (1974)  v roce 2013"/>
        <s v="Chýna Radek (1992)  v roce 2013"/>
        <s v="Kopačková Kateřina (2001)  v roce 2013"/>
        <s v="Kozlík Ladislav (1996)  v roce 2013"/>
        <s v="Lukš Václav (1973)  v roce 2013"/>
        <s v="Mikšl Rostislav (1972)  v roce 2013"/>
        <s v="Mražík Karel (1959)  v roce 2013"/>
        <s v="Papoušek Petr (1994)  v roce 2013"/>
        <s v="Růžička Karel (1952)  v roce 2013"/>
        <s v="Staněk Martin (1989)  v roce 2013"/>
        <s v="Steinbauer Jiří (1973)  v roce 2013"/>
        <s v="Stejskal Filip (2003)  v roce 2013"/>
        <s v="Szábo Miloš (1981)  v roce 2013"/>
        <s v="Šiška Petr (1964)  v roce 2013"/>
        <s v="Zoubková Eva (1976)  v roce 2013"/>
        <s v="Balláková Barbora (2003)  v roce 2013"/>
        <s v="Barták Ondřej (2006)  v roce 2013"/>
        <s v="Bazsová Eliška (2007)  v roce 2013"/>
        <s v="Beňo Pavel (2005)  v roce 2013"/>
        <s v="Beňová Kristýna (2001)  v roce 2013"/>
        <s v="Cipín Petr (1995)  v roce 2013"/>
        <s v="Faltusová Lenka (1999)  v roce 2013"/>
        <s v="Gazda Maxmilián (2002)  v roce 2013"/>
        <s v="Gloza Kryštof (2009)  v roce 2013"/>
        <s v="Gloza Ondřej (2002)  v roce 2013"/>
        <s v="Gribbin Daniel (2003)  v roce 2013"/>
        <s v="Kubský Jan (2002)  v roce 2013"/>
        <s v="Matuš Antonín (2004)  v roce 2013"/>
        <s v="Matuš Kryštof (2011)  v roce 2013"/>
        <s v="Matušová Amálie (2002)  v roce 2013"/>
        <s v="Micka Jan (1999)  v roce 2013"/>
        <s v="Micková Tereza (2001)  v roce 2013"/>
        <s v="Mikšl Martin (2006)  v roce 2013"/>
        <s v="Mikšl Rostislav (2005)  v roce 2013"/>
        <s v="Mrzena Pavel (2003)  v roce 2013"/>
        <s v="Novák Martin (2005)  v roce 2013"/>
        <s v="Novák Michal (2006)  v roce 2013"/>
        <s v="Nováková Kateřina (2009)  v roce 2013"/>
        <s v="Purkrábek Lukáš (2009)  v roce 2013"/>
        <s v="Rozmušová Michaela (2005)  v roce 2013"/>
        <s v="Stejskal Ladislav (2001)  v roce 2013"/>
        <s v="Sučíková Jana (2004)  v roce 2013"/>
        <s v="Štvrtka Pavel (2002)  v roce 2013"/>
        <s v="Štvrtka Petr (2002)  v roce 2013"/>
        <s v="Tovaryšová Alice (1998)  v roce 2013"/>
        <s v="Turz Jan (2006)  v roce 2013"/>
        <s v="Tvrzová Gabriela (2002)  v roce 2013"/>
        <s v="Tvrzová Veronika (1999)  v roce 2013"/>
        <s v="Bauer Tomáš (1982)  v roce 2013"/>
        <s v="Brossaud Jack (1970)  v roce 2013"/>
        <s v="Brothánek Antonín (1972)  v roce 2013"/>
        <s v="Budil Roman (1969)  v roce 2013"/>
        <s v="Candrová Jana (1975)  v roce 2013"/>
        <s v="Čapek František (1977)  v roce 2013"/>
        <s v="Černý Martin (1975)  v roce 2013"/>
        <s v="Diviš Jiří (1975)  v roce 2013"/>
        <s v="Fík Jan (1978)  v roce 2013"/>
        <s v="Flíčková Alice (1970)  v roce 2013"/>
        <s v="Forejt Rostislav (1967)  v roce 2013"/>
        <s v="Gazda Martin (1968)  v roce 2013"/>
        <s v="Habara Jan (1972)  v roce 2013"/>
        <s v="Hájek Daniel (1988)  v roce 2013"/>
        <s v="Helm František (1987)  v roce 2013"/>
        <s v="Jansa Jiří (1966)  v roce 2013"/>
        <s v="Juráň Karel (1974)  v roce 2013"/>
        <s v="Klosse Jiří (1970)  v roce 2013"/>
        <s v="Kocourek Vít (1969)  v roce 2013"/>
        <s v="Kočvarová Monika (1973)  v roce 2013"/>
        <s v="Kohout Luděk (1965)  v roce 2013"/>
        <s v="Kolář Martin (1980)  v roce 2013"/>
        <s v="Kopřiva Josef (1952)  v roce 2013"/>
        <s v="Krejčí Karel (1972)  v roce 2013"/>
        <s v="Krejčová Petra (1979)  v roce 2013"/>
        <s v="Kroupa Evžen (1967)  v roce 2013"/>
        <s v="Kudrlička Rostislav (1964)  v roce 2013"/>
        <s v="Liška Miloš (1971)  v roce 2013"/>
        <s v="Malát Jan (1966)  v roce 2013"/>
        <s v="Menšíková Lenka (1973)  v roce 2013"/>
        <s v="Mikolášek Arnošt (1965)  v roce 2013"/>
        <s v="Neubauer Petr (1974)  v roce 2013"/>
        <s v="Palivec David (1984)  v roce 2013"/>
        <s v="Palkovič Vladislav (1939)  v roce 2013"/>
        <s v="Pillar Ladislav (1952)  v roce 2013"/>
        <s v="Průcha Jakub (1977)  v roce 2013"/>
        <s v="Putschögl Jaroslav (1939)  v roce 2013"/>
        <s v="Rechtoriková Linda (1987)  v roce 2013"/>
        <s v="Richtr Zdeněk (1969)  v roce 2013"/>
        <s v="Rodina Bohuslav (1959)  v roce 2013"/>
        <s v="Smetana Jiří (1953)  v roce 2013"/>
        <s v="Stejskal Ladislav (1977)  v roce 2013"/>
        <s v="Stejskal Pavel (1986)  v roce 2013"/>
        <s v="Svoboda Václav (1949)  v roce 2013"/>
        <s v="Šochman Josef (1950)  v roce 2013"/>
        <s v="Šoustar Lubomír (1941)  v roce 2013"/>
        <s v="Uhlíř Radek (1967)  v roce 2013"/>
        <s v="Valter Jaroslav (1972)  v roce 2013"/>
        <s v="Valter Pavel (1975)  v roce 2013"/>
        <s v="Vejvara Pavel (1979)  v roce 2013"/>
        <s v="Vorel Jan (1960)  v roce 2013"/>
        <s v="Vorel Michal (1989)  v roce 2013"/>
        <s v="Vorlová Dana (1962)  v roce 2013"/>
        <s v="Gazda Jiří (1991)  v roce 2013"/>
        <s v="Klimeš Jindřich (2010)  v roce 2014"/>
        <s v="Frisch Šimon (2011)  v roce 2014"/>
        <s v="Tichá Klára (2010)  v roce 2014"/>
        <s v="Ločárková Lucie (2010)  v roce 2014"/>
        <s v="Charvátová Justýna (2012)  v roce 2014"/>
        <s v="Jadlovská Adéla (2011)  v roce 2014"/>
        <s v="Šantová Markéta (2011)  v roce 2014"/>
        <s v="Kaňka Jan (2007)  v roce 2014"/>
        <s v="Teplý Michal (2007)  v roce 2014"/>
        <s v="Stejskal Petr (2007)  v roce 2014"/>
        <s v="Donát Jakub (2007)  v roce 2014"/>
        <s v="Románek Matias (2008)  v roce 2014"/>
        <s v="Erhart Jan (2008)  v roce 2014"/>
        <s v="Králka Aleš (2007)  v roce 2014"/>
        <s v="Klimeš Vít (2008)  v roce 2014"/>
        <s v="Gloza Kryštof (2009)  v roce 2014"/>
        <s v="Lebeda David (2007)  v roce 2014"/>
        <s v="Kolář Jan (2008)  v roce 2014"/>
        <s v="Lebeda Ondřej (2007)  v roce 2014"/>
        <s v="Růžička David (2009)  v roce 2014"/>
        <s v="Donát Lukáš (2009)  v roce 2014"/>
        <s v="Divišová Kristýna (2007)  v roce 2014"/>
        <s v="Bazsová Eliška (2007)  v roce 2014"/>
        <s v="Kaňková Zuzana (2009)  v roce 2014"/>
        <s v="Nová Veronika (2007)  v roce 2014"/>
        <s v="Králková Alena (2009)  v roce 2014"/>
        <s v="Radová Veronika (2008)  v roce 2014"/>
        <s v="Mikšl Rostislav (2005)  v roce 2014"/>
        <s v="Faltus Matěj (2005)  v roce 2014"/>
        <s v="Suchý Václav (2004)  v roce 2014"/>
        <s v="Románek Sebastian (2004)  v roce 2014"/>
        <s v="Pastier Erik (2004)  v roce 2014"/>
        <s v="Nový Ondřej (2005)  v roce 2014"/>
        <s v="Stejskal Jan (2004)  v roce 2014"/>
        <s v="Candra Tomáš (2004)  v roce 2014"/>
        <s v="Tvrz Jan (2006)  v roce 2014"/>
        <s v="Mikšl Martin (2006)  v roce 2014"/>
        <s v="Teplý Ondřej (2005)  v roce 2014"/>
        <s v="Cais Filip (2004)  v roce 2014"/>
        <s v="Karala Matěj (2006)  v roce 2014"/>
        <s v="Volfová Viktorie (2005)  v roce 2014"/>
        <s v="Marková Aneta (2004)  v roce 2014"/>
        <s v="Svobodová Tereza (2005)  v roce 2014"/>
        <s v="Cvachová Karolína (2004)  v roce 2014"/>
        <s v="Kundrátová Anežka (2004)  v roce 2014"/>
        <s v="Erhartová Lucie (2005)  v roce 2014"/>
        <s v="Šantová Klára (2004)  v roce 2014"/>
        <s v="Divišová Klára (2005)  v roce 2014"/>
        <s v="Kolářová Andrea (2006)  v roce 2014"/>
        <s v="Nováková Kristýna (2006)  v roce 2014"/>
        <s v="Ločárková Sabina (2006)  v roce 2014"/>
        <s v="Korešová Natálka (2006)  v roce 2014"/>
        <s v="Kolářová Anna (2006)  v roce 2014"/>
        <s v="Ovádková Nikola (2005)  v roce 2014"/>
        <s v="Aubrechtová Beáta (2006)  v roce 2014"/>
        <s v="Kratochvíl Tomáš (2002)  v roce 2014"/>
        <s v="Mrzena Pavel (2003)  v roce 2014"/>
        <s v="Gloza Ondřej (2002)  v roce 2014"/>
        <s v="Stejskal Filip (2003)  v roce 2014"/>
        <s v="Kupský Jan (2002)  v roce 2014"/>
        <s v="Menšík Jan (2003)  v roce 2014"/>
        <s v="Štiftr Petr (2002)  v roce 2014"/>
        <s v="Kaňka Marek (2002)  v roce 2014"/>
        <s v="Mottl Pavel (2003)  v roce 2014"/>
        <s v="Koreš Tomáš (2002)  v roce 2014"/>
        <s v="Gazda Maxmilián (2002)  v roce 2014"/>
        <s v="Tvrzová Gabriela (2002)  v roce 2014"/>
        <s v="Bočková Vanes (2003)  v roce 2014"/>
        <s v="Vazačová Aneta (2002)  v roce 2014"/>
        <s v="Hekerlová Lenka (2002)  v roce 2014"/>
        <s v="Bárta Filip (2000)  v roce 2014"/>
        <s v="Ovádek Jakub (2001)  v roce 2014"/>
        <s v="Strommer Martin (2001)  v roce 2014"/>
        <s v="Stejskal Ladislav (2001)  v roce 2014"/>
        <s v="Micková Tereza (2001)  v roce 2014"/>
        <s v="Pöschková Nikola (2000)  v roce 2014"/>
        <s v="Nekolová Rozálie (2001)  v roce 2014"/>
        <s v="Pavlíčková Aneta (2001)  v roce 2014"/>
        <s v="Polák Jiří (1998)  v roce 2014"/>
        <s v="Mikšl Miroslav (1999)  v roce 2014"/>
        <s v="Kozlík Ladislav (1996)  v roce 2014"/>
        <s v="Nekolová Dorota (1997)  v roce 2014"/>
        <s v="Hron Jan (1981)  v roce 2014"/>
        <s v="Beshir Ervin (1967)  v roce 2014"/>
        <s v="Budil Roman (1969)  v roce 2014"/>
        <s v="Rybka Vojtěch (1996)  v roce 2014"/>
        <s v="Stejskal Ladislav (1977)  v roce 2014"/>
        <s v="Habara Jaromír (1974)  v roce 2014"/>
        <s v="Diviš Jiří (1975)  v roce 2014"/>
        <s v="Rodina Bohuslav (1959)  v roce 2014"/>
        <s v="Petrou Jan (1964)  v roce 2014"/>
        <s v="Nový Lukáš (1976)  v roce 2014"/>
        <s v="Lácha Pavel (1969)  v roce 2014"/>
        <s v="Kolář Martin (1980)  v roce 2014"/>
        <s v="Macek Petr (1979)  v roce 2014"/>
        <s v="Juráň Karel (1974)  v roce 2014"/>
        <s v="Kalina Bohumil (1976)  v roce 2014"/>
        <s v="Mikšl Rostislav (1972)  v roce 2014"/>
        <s v="Kolář Ivan (1963)  v roce 2014"/>
        <s v="Vojč Karel (1976)  v roce 2014"/>
        <s v="Menšík Josef (1982)  v roce 2014"/>
        <s v="Candrová Jana (1975)  v roce 2014"/>
        <s v="Klimeš Petr (1980)  v roce 2014"/>
        <s v="Pillar Ladislav (1952)  v roce 2014"/>
        <s v="Szábo Miloš (1981)  v roce 2014"/>
        <s v="Ehrlich Pavel (1969)  v roce 2014"/>
        <s v="Teplý Ondřej (1976)  v roce 2014"/>
        <s v="Růžička Jindřich (1976)  v roce 2014"/>
        <s v="Rokos Ivan (1959)  v roce 2014"/>
        <s v="Steinbauer Jiří (1973)  v roce 2014"/>
        <s v="Dvořák Jan (1979)  v roce 2014"/>
        <s v="Brothánek Antonín (1972)  v roce 2014"/>
        <s v="Paleček Vladimír (1973)  v roce 2014"/>
        <s v="Rechtoriková Linda (1987)  v roce 2014"/>
        <s v="Pinl Michal (1968)  v roce 2014"/>
        <s v="Habara Jan (1972)  v roce 2014"/>
        <s v="Šimek Miroslav (1966)  v roce 2014"/>
        <s v="Šimák Petr (1973)  v roce 2014"/>
        <s v="Novák Jaroslav (1964)  v roce 2014"/>
        <s v="Pláteník Ladislav (1966)  v roce 2014"/>
        <s v="Tůma Jaroslav (1963)  v roce 2014"/>
        <s v="Haňur Roman (1968)  v roce 2014"/>
        <s v="Svoboda Václav (1949)  v roce 2014"/>
        <s v="Vorel Michal (1989)  v roce 2014"/>
        <s v="Trnka Jiří (1963)  v roce 2014"/>
        <s v="Mikolášek Arnošt (1965)  v roce 2014"/>
        <s v="Kroupa Evžen (1967)  v roce 2014"/>
        <s v="Kazda Radek (1986)  v roce 2014"/>
        <s v="Círal František (1998)  v roce 2014"/>
        <s v="Kukla Ondřej (1986)  v roce 2014"/>
        <s v="Kozák Pavel (1973)  v roce 2014"/>
        <s v="Kohout Luděk (1970)  v roce 2014"/>
        <s v="Voráček Karel (1962)  v roce 2014"/>
        <s v="Řezáč Martin (1982)  v roce 2014"/>
        <s v="Krov Martin (1995)  v roce 2014"/>
        <s v="Tomášová Gabriela (1969)  v roce 2014"/>
        <s v="Průcha Jakub (1977)  v roce 2014"/>
        <s v="Heral Vít (1952)  v roce 2014"/>
        <s v="Malát Jan (1966)  v roce 2014"/>
        <s v="Nosál Petr (1982)  v roce 2014"/>
        <s v="Drázda Petr (1964)  v roce 2014"/>
        <s v="Zíma Josef (1965)  v roce 2014"/>
        <s v="Krčka Bohuslav (1959)  v roce 2014"/>
        <s v="Adámek Jiří (1983)  v roce 2014"/>
        <s v="Šoustar Lubomír (1941)  v roce 2014"/>
        <s v="Dvořák Pavel (1977)  v roce 2014"/>
        <s v="Valdová Marie (1977)  v roce 2014"/>
        <s v="Gazda Martin (1968)  v roce 2014"/>
        <s v="Kopřiva Josef (1952)  v roce 2014"/>
        <s v="Hronová Božena (1954)  v roce 2014"/>
        <s v="Helm František (1987)  v roce 2014"/>
        <s v="Mikuláš Jan (1979)  v roce 2014"/>
        <s v="Menšíková Lenka (1973)  v roce 2014"/>
        <s v="Rybka Jan (1970)  v roce 2014"/>
        <s v="Staňková Veronika (1984)  v roce 2014"/>
        <s v="Veselá Martina (1972)  v roce 2014"/>
        <s v="Křivánková Bohumila (1966)  v roce 2014"/>
        <s v="Horák Aleš (1976)  v roce 2014"/>
        <s v="Círal František (1971)  v roce 2014"/>
        <s v="Neubauer Petr (1974)  v roce 2014"/>
        <s v="Bumba Libor (1968)  v roce 2014"/>
        <s v="Palkovič Vladislav (1939)  v roce 2014"/>
        <s v="Putschögl Jaroslav (1939)  v roce 2014"/>
        <s v="Klosse Jiří (1970)  v roce 2014"/>
        <s v="Vorlová Dana (1962)  v roce 2014"/>
        <s v="Kopecký Zdeněk (1937)  v roce 2014"/>
        <s v="Lebedová Olga (1981)  v roce 2014"/>
        <s v="Sedlák Petr (1975)  v roce 2014"/>
        <s v="Mikšovský Zdeněk (1945)  v roce 2014"/>
        <s v="Pavlová Jana (1969)  v roce 2014"/>
        <s v="Valter Pavel (1975)  v roce 2014"/>
        <s v="Dvořák Petr (1950)  v roce 2014"/>
        <s v="Flíčková Alice (1970)  v roce 2014"/>
        <s v="Dobáková Eva (1986)  v roce 2014"/>
        <s v="Uhlířová Barbora (1968)  v roce 2014"/>
        <s v="Antonnová Zdeňka (1970)  v roce 2014"/>
        <s v="Ondřej Tomáš (1988)  v roce 2014"/>
        <s v="Bumbová Martina (1969)  v roce 2014"/>
        <s v="Sojková Dana (1983)  v roce 2014"/>
        <s v="Budil Roman (1997)  v roce 2014"/>
        <s v="Průcha Josef (1998)  v roce 2014"/>
        <s v="Sládek Tomáš (1990)  v roce 2014"/>
        <s v="Matějček Antonín (2000)  v roce 2014"/>
        <s v="Srch Jiří (1998)  v roce 2014"/>
        <s v="Čutka Václav (1991)  v roce 2014"/>
        <s v="Ballák Antonín (1994)  v roce 2014"/>
        <s v="Chýna Radek (1992)  v roce 2014"/>
        <s v="Tvrzová Veronika (1999)  v roce 2014"/>
        <s v="Stejskal Pavel (1974)  v roce 2014"/>
        <s v="Rybka Lukáš (1999)  v roce 2014"/>
        <s v="Kopačková Kateřina (2001)  v roce 2014"/>
        <s v="Korejtko Vladislav (1996)  v roce 2014"/>
        <s v="Kozák David (1975)  v roce 2014"/>
        <s v="Adámková Dana (1980)  v roce 2014"/>
        <s v="Vojtová Eva (1977)  v roce 2014"/>
        <s v="Čermák Jan (1987)  v roce 2014"/>
        <s v="Staněk Martin (1989)  v roce 2014"/>
        <s v="Papoušek Petr (1994)  v roce 2014"/>
        <s v="Vávrová Gabriela (1992)  v roce 2014"/>
        <s v="Charvátová Milli (1979)  v roce 2014"/>
        <s v="Malátová Gabriela (1977)  v roce 2014"/>
        <s v="Neubauerová Martina (1974)  v roce 2014"/>
        <s v="Zoubková Eva (1976)  v roce 2014"/>
        <s v="Německá Klára (1994)  v roce 2014"/>
        <s v="Kolářová Martina (1972)  v roce 2014"/>
        <s v="Sedláček Petr (1989)  v roce 2014"/>
        <s v="Tichá Markéta (1987)  v roce 2014"/>
        <s v="Kopačková Pavlína (1971)  v roce 2014"/>
        <s v="Ločárková Lenka (1978)  v roce 2014"/>
        <s v="Tichý Jiří (1975)  v roce 2014"/>
        <s v="Čermák Honza (1987)  v roce 2014"/>
        <s v="Gazda Jiří (1991)  v roce 2014"/>
        <s v="Tichý Petr (1984)  v roce 2014"/>
        <s v="Ločárek Milan (1982)  v roce 2014"/>
        <s v="Chaloupka Přemysl Otakar (2011)  v roce 2015"/>
        <s v="Uhlík Lukáš (2012)  v roce 2015"/>
        <s v="Fuka Dominik (2013)  v roce 2015"/>
        <s v="Paulát Martin (2011)  v roce 2015"/>
        <s v="LIppl Sebastian (2012)  v roce 2015"/>
        <s v="Kundrát Václav (2013)  v roce 2015"/>
        <s v="Vyhnalová Natálie (2010)  v roce 2015"/>
        <s v="Aubrechtová Adéla (2011)  v roce 2015"/>
        <s v="Smolíková Ema (2011)  v roce 2015"/>
        <s v="Doubicková Jana (2011)  v roce 2015"/>
        <s v="Vosiková Marie (2012)  v roce 2015"/>
        <s v="Láchová Veronika (2011)  v roce 2015"/>
        <s v="Jadlovská Adéla (2011)  v roce 2015"/>
        <s v="Paulátová Šárka (2012)  v roce 2015"/>
        <s v="Korejtková Lucie (2013)  v roce 2015"/>
        <s v="Dudová Klára (2012)  v roce 2015"/>
        <s v="Čoka Tomáš (2008)  v roce 2015"/>
        <s v="Gregar Daniel (2008)  v roce 2015"/>
        <s v="Vosika Radek (2008)  v roce 2015"/>
        <s v="Udatný Matyáš (2009)  v roce 2015"/>
        <s v="Románek Matias (2008)  v roce 2015"/>
        <s v="Šlajs Viktor (2010)  v roce 2015"/>
        <s v="Uvačík Michael (2009)  v roce 2015"/>
        <s v="Doubic Petr (2008)  v roce 2015"/>
        <s v="Gloza Kryštof (2009)  v roce 2015"/>
        <s v="Sládek Tomáš (2010)  v roce 2015"/>
        <s v="Lácha Robin (2009)  v roce 2015"/>
        <s v="Leber Ondřej (2009)  v roce 2015"/>
        <s v="Donát Lukáš (2009)  v roce 2015"/>
        <s v="Šimek Milan (2010)  v roce 2015"/>
        <s v="Dudák Adam (2010)  v roce 2015"/>
        <s v="Kaňková Zuzana (2009)  v roce 2015"/>
        <s v="Kahovcová Barbora (2009)  v roce 2015"/>
        <s v="Šedivá Denisa (2010)  v roce 2015"/>
        <s v="Nováková Kateřina (2009)  v roce 2015"/>
        <s v="Udatná Natálie (2009)  v roce 2015"/>
        <s v="Kozáková Lenka (2009)  v roce 2015"/>
        <s v="Lattnerová Elisabet (2010)  v roce 2015"/>
        <s v="- (-)  v roce 2015"/>
        <s v="Korešová Viktorie (2010)  v roce 2015"/>
        <s v="Faltus Matěj (2005)  v roce 2015"/>
        <s v="Mikšl Rostislav (2005)  v roce 2015"/>
        <s v="Ballák Petr (2005)  v roce 2015"/>
        <s v="Štindl Jáchym (2005)  v roce 2015"/>
        <s v="Menšík Josef (2005)  v roce 2015"/>
        <s v="Čoka Jan (2007)  v roce 2015"/>
        <s v="Novák Martin (2005)  v roce 2015"/>
        <s v="Mikšl Martin (2006)  v roce 2015"/>
        <s v="Kaňka Jan (2007)  v roce 2015"/>
        <s v="Stejskal Petr (2007)  v roce 2015"/>
        <s v="Teplý Ondřej (2005)  v roce 2015"/>
        <s v="Donát Jakub (2007)  v roce 2015"/>
        <s v="Teplý Michal (2007)  v roce 2015"/>
        <s v="Sedlák Patrik (2006)  v roce 2015"/>
        <s v="Lebeda David (2007)  v roce 2015"/>
        <s v="Michalisko David (2006)  v roce 2015"/>
        <s v="Karala Matěj (2006)  v roce 2015"/>
        <s v="Staňková Karolína (2005)  v roce 2015"/>
        <s v="Šimková Kristýna (2005)  v roce 2015"/>
        <s v="Gubaniová Tereza (2005)  v roce 2015"/>
        <s v="Brožů Eliška (2007)  v roce 2015"/>
        <s v="Šedivá Adéla (2007)  v roce 2015"/>
        <s v="Divišová Klára (2005)  v roce 2015"/>
        <s v="Kolářová Andrea (2006)  v roce 2015"/>
        <s v="Kaštánková Adéla (2006)  v roce 2015"/>
        <s v="Divišová Kristýna (2007)  v roce 2015"/>
        <s v="Čermáková Štěpánka (2005)  v roce 2015"/>
        <s v="Valterová Kristýna (2007)  v roce 2015"/>
        <s v="Šlajsová Vanesa (2007)  v roce 2015"/>
        <s v="Šustáčková Veronika (2005)  v roce 2015"/>
        <s v="Korešová Natálie (2006)  v roce 2015"/>
        <s v="Koszelná Kamila (2007)  v roce 2015"/>
        <s v="Kozáková Kateřina (2006)  v roce 2015"/>
        <s v="Vrkočová Bára (2006)  v roce 2015"/>
        <s v="Havrdová Danielka (2007)  v roce 2015"/>
        <s v="Bořucký Petr (2003)  v roce 2015"/>
        <s v="Mrzena Pavel (2003)  v roce 2015"/>
        <s v="Tomečka Simon (2003)  v roce 2015"/>
        <s v="Ludvík Marek (2004)  v roce 2015"/>
        <s v="Pastier Erik (2004)  v roce 2015"/>
        <s v="Hlavatý Jan (2003)  v roce 2015"/>
        <s v="Románek Sebastian (2004)  v roce 2015"/>
        <s v="Malák Jakub (2004)  v roce 2015"/>
        <s v="Tomečka Vojtěch (2004)  v roce 2015"/>
        <s v="Tvaroh Vít (2003)  v roce 2015"/>
        <s v="Staňková Nikol (2003)  v roce 2015"/>
        <s v="Ludvíková Tereza (2003)  v roce 2015"/>
        <s v="Sučíková Jana (2004)  v roce 2015"/>
        <s v="Balláková Barbora (2003)  v roce 2015"/>
        <s v="Chudá Sabina (2003)  v roce 2015"/>
        <s v="Kroupová Nika (2004)  v roce 2015"/>
        <s v="Kundrátová Anežka (2004)  v roce 2015"/>
        <s v="Čermínová Bára (2004)  v roce 2015"/>
        <s v="Ustohalová Viktorie (2004)  v roce 2015"/>
        <s v="Gloza Ondřej (2002)  v roce 2015"/>
        <s v="Kofroň Radek (2002)  v roce 2015"/>
        <s v="Endl Alex (2002)  v roce 2015"/>
        <s v="Faltusová Lenka (1999)  v roce 2015"/>
        <s v="Kofroňová Karolína (2000)  v roce 2015"/>
        <s v="Brabec Petr (1980)  v roce 2015"/>
        <s v="Bláha Jan (1971)  v roce 2015"/>
        <s v="Habara Jaromír (1974)  v roce 2015"/>
        <s v="Hájek Daniel (1988)  v roce 2015"/>
        <s v="Kolář Martin (1980)  v roce 2015"/>
        <s v="Sýkora Jan (1993)  v roce 2015"/>
        <s v="Bíšek Jaroslav (1990)  v roce 2015"/>
        <s v="Diviš Jiří (1975)  v roce 2015"/>
        <s v="Macek Petr (1979)  v roce 2015"/>
        <s v="Petrou Jan (1964)  v roce 2015"/>
        <s v="Hrubý Martin (1973)  v roce 2015"/>
        <s v="Ludvík Jan (1975)  v roce 2015"/>
        <s v="Klimeš Petr (1980)  v roce 2015"/>
        <s v="Loskotová Gabriela (1975)  v roce 2015"/>
        <s v="Ehrlich Pavel (1969)  v roce 2015"/>
        <s v="Teplý Ondřej (1976)  v roce 2015"/>
        <s v="Kolář Ivan (1963)  v roce 2015"/>
        <s v="Černý Michal (1978)  v roce 2015"/>
        <s v="Kopáček Pavel (1984)  v roce 2015"/>
        <s v="Lácha Pavel (1969)  v roce 2015"/>
        <s v="Rejda Jan (1970)  v roce 2015"/>
        <s v="Haňur Roman (1969)  v roce 2015"/>
        <s v="Vojč Karel (1976)  v roce 2015"/>
        <s v="Círal František (1998)  v roce 2015"/>
        <s v="Hruška Luděk (1973)  v roce 2015"/>
        <s v="Růžička Jindřich (1976)  v roce 2015"/>
        <s v="Steinbauer Jiří (1973)  v roce 2015"/>
        <s v="Menšík Josef (1982)  v roce 2015"/>
        <s v="Rechtoriková Linda (1987)  v roce 2015"/>
        <s v="Palivec David (1984)  v roce 2015"/>
        <s v="Círal František (1971)  v roce 2015"/>
        <s v="Šimek Miroslav (1966)  v roce 2015"/>
        <s v="Dokulilová Ludmila (1962)  v roce 2015"/>
        <s v="Novák Jaroslav (1964)  v roce 2015"/>
        <s v="Budil Jan (1983)  v roce 2015"/>
        <s v="Šimek Vladislav (1973)  v roce 2015"/>
        <s v="Pech Roman (1962)  v roce 2015"/>
        <s v="Brossaud Jack (1970)  v roce 2015"/>
        <s v="Habara Jan (1972)  v roce 2015"/>
        <s v="Maršík Miloš (1966)  v roce 2015"/>
        <s v="Pinl Michal (1968)  v roce 2015"/>
        <s v="Rokos Ivan (1959)  v roce 2015"/>
        <s v="Mikolášek Arnošt (1965)  v roce 2015"/>
        <s v="Čermín Radek (1972)  v roce 2015"/>
        <s v="Köszegi Petr (1978)  v roce 2015"/>
        <s v="Voráček Karel (1962)  v roce 2015"/>
        <s v="Sodomka Milan (1976)  v roce 2015"/>
        <s v="Paulát Ondřej (1979)  v roce 2015"/>
        <s v="Malát Jan (1966)  v roce 2015"/>
        <s v="Stejskal Pavel (1974)  v roce 2015"/>
        <s v="Tůma Jaroslav (1963)  v roce 2015"/>
        <s v="Klíma Jiří (1957)  v roce 2015"/>
        <s v="Lácha Radek (1971)  v roce 2015"/>
        <s v="Svoboda Václav (1949)  v roce 2015"/>
        <s v="Mikšl Rostislav (1972)  v roce 2015"/>
        <s v="Pexa Martin (1974)  v roce 2015"/>
        <s v="Kroupa Evžen (1967)  v roce 2015"/>
        <s v="Brothánek Antonín (1972)  v roce 2015"/>
        <s v="Kazda Radek (1986)  v roce 2015"/>
        <s v="Kukrál Miroslav (1959)  v roce 2015"/>
        <s v="Tomášová Gabriela (1969)  v roce 2015"/>
        <s v="Benda Vladislav (1978)  v roce 2015"/>
        <s v="Lebedová Olga (1981)  v roce 2015"/>
        <s v="Brulík Pavel (1977)  v roce 2015"/>
        <s v="Rožboud Pavel (1970)  v roce 2015"/>
        <s v="Horák Aleš (1976)  v roce 2015"/>
        <s v="Veselá Martina (1972)  v roce 2015"/>
        <s v="Trnka Drahomír (1973)  v roce 2015"/>
        <s v="Bartušková Jana (1977)  v roce 2015"/>
        <s v="Kohout Luděk (1965)  v roce 2015"/>
        <s v="Hronová Božena (1954)  v roce 2015"/>
        <s v="Křivánková Bohumila (1966)  v roce 2015"/>
        <s v="Menšíková Lenka (1973)  v roce 2015"/>
        <s v="Kopřiva Josef (1952)  v roce 2015"/>
        <s v="Vorel Jan (1960)  v roce 2015"/>
        <s v="Šoustar Lubomír (1941)  v roce 2015"/>
        <s v="Hýsková Šárka (1964)  v roce 2015"/>
        <s v="Vorel Michal (1989)  v roce 2015"/>
        <s v="Vorlová Dana (1962)  v roce 2015"/>
        <s v="Flíčková Alice (1970)  v roce 2015"/>
        <s v="Tauchman Aleš (1972)  v roce 2015"/>
        <s v="Paleček Vladimír (1973)  v roce 2015"/>
        <s v="Kříž Jiří (1968)  v roce 2015"/>
        <s v="Mikšovský Zdeněk (1945)  v roce 2015"/>
        <s v="Jančí Kamila (1983)  v roce 2015"/>
        <s v="Valter Jaroslav (1972)  v roce 2015"/>
        <s v="Cábová Markéta (1979)  v roce 2015"/>
        <s v="Valter Pavel (1975)  v roce 2015"/>
        <s v="Doucha Václav (1948)  v roce 2015"/>
        <s v="Klosse Jiří (1970)  v roce 2015"/>
        <s v="Adámek Jiří (1983)  v roce 2015"/>
        <s v="Fíková Kateřina (1980)  v roce 2015"/>
        <s v="Fík Jan (1978)  v roce 2015"/>
        <s v="Bumba Libor (1968)  v roce 2015"/>
        <s v="Vávrová Gabriela (1992)  v roce 2015"/>
        <s v="Dvořák Petr (1950)  v roce 2015"/>
        <s v="Nová Markéta (1984)  v roce 2015"/>
        <s v="Benedová Zdeňka (1968)  v roce 2015"/>
        <s v="Blažek Bohuslav (1953)  v roce 2015"/>
        <s v="Sládek Tomáš (1990)  v roce 2015"/>
        <s v="Sládek David (1993)  v roce 2015"/>
        <s v="Szábo Miloš (1981)  v roce 2015"/>
        <s v="Lippl Jan (1983)  v roce 2015"/>
        <s v="Cais František (1997)  v roce 2015"/>
        <s v="Kopačková Kateřina (2001)  v roce 2015"/>
        <s v="Pešula Marek (1978)  v roce 2015"/>
        <s v="Menšík Jan (2003)  v roce 2015"/>
        <s v="Staněk Martin (1989)  v roce 2015"/>
        <s v="Schwarzová Johana (1999)  v roce 2015"/>
        <s v="Schwarz Leo (1967)  v roce 2015"/>
        <s v="Sedlák Petr (1975)  v roce 2015"/>
        <s v="Malátová Gabriela (1977)  v roce 2015"/>
        <s v="Chaloupka Jiří (1958)  v roce 2015"/>
        <s v="Janota Ondřej (1991)  v roce 2015"/>
        <s v="Mrzena Pavel (1971)  v roce 2015"/>
        <s v="Koreš Tomáš (2002)  v roce 2015"/>
        <s v="Círalová Anna (2000)  v roce 2015"/>
        <s v="Německý Olda (2003)  v roce 2015"/>
        <s v="Břicháček Jiří (1974)  v roce 2015"/>
        <s v="Teplá Lenka (1975)  v roce 2015"/>
        <s v="Gazda Maxmilián (2002)  v roce 2015"/>
        <s v="Vařáková Pavla (1969)  v roce 2015"/>
        <s v="Koreš Tomáš (1977)  v roce 2015"/>
        <s v="Zoubková Eva (1976)  v roce 2015"/>
        <s v="Růžička Karel (1952)  v roce 2015"/>
        <s v="Břicháčková Lucie (1975)  v roce 2015"/>
        <s v="Menšíková Zdeňka (1977)  v roce 2015"/>
        <s v="Tesaříková Renata (1970)  v roce 2015"/>
        <s v="Csirik Jiří (1992)  v roce 2016"/>
        <s v="Kos Pavel (1990)  v roce 2016"/>
        <s v="Frelich Pavel (1971)  v roce 2016"/>
        <s v="Chlup Tomáš (1993)  v roce 2016"/>
        <s v="Macek Petr (1979)  v roce 2016"/>
        <s v="Hommer Roman (1965)  v roce 2016"/>
        <s v="Vondrášek Martin (1982)  v roce 2016"/>
        <s v="Juráň Karel (1974)  v roce 2016"/>
        <s v="Kolář Martin (1970)  v roce 2016"/>
        <s v="Kysela Tomáš (1987)  v roce 2016"/>
        <s v="Petrou Jan (1964)  v roce 2016"/>
        <s v="Šustr Pavel (1966)  v roce 2016"/>
        <s v="Jirák Lukáš (1981)  v roce 2016"/>
        <s v="Chlupová Tereza (1991)  v roce 2016"/>
        <s v="Bouček Václav (1988)  v roce 2016"/>
        <s v="Kopáček Pavel (1984)  v roce 2016"/>
        <s v="Bartoš Dušan (1964)  v roce 2016"/>
        <s v="Rokos Lukáš (1987)  v roce 2016"/>
        <s v="Dvořák Jan (1979)  v roce 2016"/>
        <s v="Černý Martin (1975)  v roce 2016"/>
        <s v="Candrová Jana (1975)  v roce 2016"/>
        <s v="Steinbauer Jiří (1973)  v roce 2016"/>
        <s v="Mikolášek Arnošt (1965)  v roce 2016"/>
        <s v="Brossaud Jack (1970)  v roce 2016"/>
        <s v="Loos Jaroslav (1981)  v roce 2016"/>
        <s v="Dokulilová Ludmila (1962)  v roce 2016"/>
        <s v="Rokos Ivan (1959)  v roce 2016"/>
        <s v="Pinl Michal (1968)  v roce 2016"/>
        <s v="Círal František (1971)  v roce 2016"/>
        <s v="Kocourek Jan (1966)  v roce 2016"/>
        <s v="Lebedová Olga (1981)  v roce 2016"/>
        <s v="Šimek Miroslav (1966)  v roce 2016"/>
        <s v="Menšík Josef (1982)  v roce 2016"/>
        <s v="Tůma Jaroslav (1963)  v roce 2016"/>
        <s v="Průša Miroslav (1987)  v roce 2016"/>
        <s v="Haňur Roman (1969)  v roce 2016"/>
        <s v="Tomášová Gabriela (1969)  v roce 2016"/>
        <s v="Ardamica David (1976)  v roce 2016"/>
        <s v="Stulíková Pavla (1983)  v roce 2016"/>
        <s v="Pillar Ladislav (1952)  v roce 2016"/>
        <s v="Nosál Petr (1982)  v roce 2016"/>
        <s v="Pexa Martin (1974)  v roce 2016"/>
        <s v="Toman Martin (1971)  v roce 2016"/>
        <s v="Holeček Martin (1976)  v roce 2016"/>
        <s v="Zlochová Simona (1990)  v roce 2016"/>
        <s v="Svoboda Václav (1949)  v roce 2016"/>
        <s v="Sirová Lucie (1975)  v roce 2016"/>
        <s v="Stejskal Pavel (1974)  v roce 2016"/>
        <s v="Bartušková Jana (1977)  v roce 2016"/>
        <s v="Bartyzal Josef (1984)  v roce 2016"/>
        <s v="Černá Stáňa (1977)  v roce 2016"/>
        <s v="Kincová Petra (1974)  v roce 2016"/>
        <s v="Boháčová Dana (1976)  v roce 2016"/>
        <s v="Štěpková Ivana (1978)  v roce 2016"/>
        <s v="Kozák Pavel (1973)  v roce 2016"/>
        <s v="Štěpánek Kamil (1985)  v roce 2016"/>
        <s v="Vorel Jan (1960)  v roce 2016"/>
        <s v="Menšíková Lenka (1973)  v roce 2016"/>
        <s v="Trnka Drahomír (1973)  v roce 2016"/>
        <s v="Vejsada Marek (1972)  v roce 2016"/>
        <s v="Slabý Martin (1981)  v roce 2016"/>
        <s v="Dvořáková Monika (1974)  v roce 2016"/>
        <s v="Hronová Božena (1954)  v roce 2016"/>
        <s v="Kopřiva Josef (1952)  v roce 2016"/>
        <s v="Toman Bohumil (1973)  v roce 2016"/>
        <s v="Brothánek Antonín (1972)  v roce 2016"/>
        <s v="Tauchman Aleš (1972)  v roce 2016"/>
        <s v="Mikeš Pavel (1965)  v roce 2016"/>
        <s v="Krausová Aneta (1990)  v roce 2016"/>
        <s v="Šoustar Lubomír (1941)  v roce 2016"/>
        <s v="Boháč Karel (1947)  v roce 2016"/>
        <s v="Železný Michal (1984)  v roce 2016"/>
        <s v="Sedlák Petr (1975)  v roce 2016"/>
        <s v="Adámková Dana (1980)  v roce 2016"/>
        <s v="Hýsková Šárka (1964)  v roce 2016"/>
        <s v="Pokorný Jiří (1977)  v roce 2016"/>
        <s v="Zacharová Veronika (1977)  v roce 2016"/>
        <s v="Aleš Emanuel (1976)  v roce 2016"/>
        <s v="Gazda Martin (1968)  v roce 2016"/>
        <s v="Vorlová Dana (1962)  v roce 2016"/>
        <s v="Vlčková Kateřina (1977)  v roce 2016"/>
        <s v="Karvánek Jiří (1954)  v roce 2016"/>
        <s v="Neubauer Petr (1974)  v roce 2016"/>
        <s v="Pojarová Andrea (1974)  v roce 2016"/>
        <s v="Slípková Lucie (1990)  v roce 2016"/>
        <s v="Dvořák Petr (1950)  v roce 2016"/>
        <s v="Kuželová Kateřina (1978)  v roce 2016"/>
        <s v="Křivánková Bohumila (1970)  v roce 2016"/>
        <s v="Procházková Irena (1957)  v roce 2016"/>
        <s v="Blažek Bohuslav (1953)  v roce 2016"/>
        <s v="Ardamica David (2001)  v roce 2016"/>
        <s v="Hantková Zuzana (1980)  v roce 2016"/>
        <s v="Chovanec Martin (1981)  v roce 2016"/>
        <s v="Klosse Jiří (1970)  v roce 2016"/>
        <s v="Vařejková Barbora (1976)  v roce 2016"/>
        <s v="Mikšovský Zdeněk (1945)  v roce 2016"/>
        <s v="Mautschková Marta (1980)  v roce 2016"/>
        <s v="Růžička Karel (1952)  v roce 2016"/>
        <s v="Paraniak Marek (1970)  v roce 2016"/>
        <s v="Matoušová Jitka (1973)  v roce 2016"/>
        <s v="Ardamicová Radka (1981)  v roce 2016"/>
        <s v="Jarošová Anetta (1973)  v roce 2016"/>
        <s v="Bumbová Martina (1969)  v roce 2016"/>
        <s v="Hájek Alois (1975)  v roce 2016"/>
        <s v="Pláničková Eva (1954)  v roce 2016"/>
        <s v="Vorel Michal (1989)  v roce 2016"/>
        <s v="Michal Troják (1985)  v roce 2016"/>
        <s v="Cába Jakub (2003)  v roce 2016"/>
        <s v="Lolacher Tomáš (2003)  v roce 2016"/>
        <s v="Brázda Pavel (1993)  v roce 2016"/>
        <s v="Kopačková Kateřina (2001)  v roce 2016"/>
        <s v="Korejtko Antonín (1993)  v roce 2016"/>
        <s v="Staněk Martin (1989)  v roce 2016"/>
        <s v="Gloza Ondřej (2002)  v roce 2016"/>
        <s v="Lukš Petr (2002)  v roce 2016"/>
        <s v="Mrzena Pavel (2003)  v roce 2016"/>
        <s v="Outlá Šárka (1977)  v roce 2016"/>
        <s v="Koreš Tomáš (2002)  v roce 2016"/>
        <s v="Círalová Anna (2000)  v roce 2016"/>
        <s v="Divišová Kristýna (2007)  v roce 2016"/>
        <s v="Koreš Tomáš (1977)  v roce 2016"/>
        <s v="Bumba Libor (1968)  v roce 2016"/>
        <s v="Lolacher Vilém (1976)  v roce 2016"/>
        <s v="Mrzena Pavel (1971)  v roce 2016"/>
        <s v="Cába Vilém (2007)  v roce 2016"/>
        <s v="Cába Josef (1972)  v roce 2016"/>
        <s v="Gazda Maxmilián (2002)  v roce 2016"/>
        <s v="Petrtyl Zdeněk (1959)  v roce 2016"/>
        <s v="Tichý Jiří (1992)  v roce 2016"/>
        <s v="Fuka Roman (1988)  v roce 2016"/>
        <s v="Tichá Dana (1962)  v roce 2016"/>
        <s v="Mitrová Eva (0)  v roce 2016"/>
        <s v="Uhlík Lukáš (2012)  v roce 2016"/>
        <s v="Fuka Dominik (2013)  v roce 2016"/>
        <s v="Gazda Sebastian (2014)  v roce 2016"/>
        <s v="Borovková Eliška (2012)  v roce 2016"/>
        <s v="Udatný Matyáš (2009)  v roce 2016"/>
        <s v="Tolar Šimon (2009)  v roce 2016"/>
        <s v="Sedlák Tomáš (2010)  v roce 2016"/>
        <s v="Mrenica Michal (2009)  v roce 2016"/>
        <s v="Doubica Petr (2009)  v roce 2016"/>
        <s v="Chaloupka Přemysl Otakar (2011)  v roce 2016"/>
        <s v="Nosál Jakub (2011)  v roce 2016"/>
        <s v="Kaňková Zuzana (2009)  v roce 2016"/>
        <s v="Kahovcová Barbora (2009)  v roce 2016"/>
        <s v="Lattnerová Elisabeth (2010)  v roce 2016"/>
        <s v="Outlá Andrea (2009)  v roce 2016"/>
        <s v="Korešová Viktorie (2010)  v roce 2016"/>
        <s v="Doubicková Jana (2011)  v roce 2016"/>
        <s v="Tomáš Ondřej (2006)  v roce 2016"/>
        <s v="Čoka Jan (2007)  v roce 2016"/>
        <s v="Daniel Antonín (2006)  v roce 2016"/>
        <s v="Kaňka Jan (2007)  v roce 2016"/>
        <s v="Čoka Tomáš (2008)  v roce 2016"/>
        <s v="Vejsada Tomáš (2007)  v roce 2016"/>
        <s v="Gregar Daniel (2008)  v roce 2016"/>
        <s v="Boháčová Tereza (2006)  v roce 2016"/>
        <s v="Kvasníková Adéla (2006)  v roce 2016"/>
        <s v="Bazsová Eliška (2007)  v roce 2016"/>
        <s v="Nepivodová Barbora (2006)  v roce 2016"/>
        <s v="Lidická Karolína (2006)  v roce 2016"/>
        <s v="Michalčáková Adéla (2007)  v roce 2016"/>
        <s v="Šulková Karolína (2008)  v roce 2016"/>
        <s v="Korešová Natálie (2006)  v roce 2016"/>
        <s v="Kubaláková Lucie (2007)  v roce 2016"/>
        <s v="Kaštánková Adéla (2006)  v roce 2016"/>
        <s v="Tomanová Anežka (2007)  v roce 2016"/>
        <s v="Kahovcová Anna (2006)  v roce 2016"/>
        <s v="Mavrodievová Daniela (2007)  v roce 2016"/>
        <s v="Kroupová Nelly (2008)  v roce 2016"/>
        <s v="Tomečka Vojtěch (2004)  v roce 2016"/>
        <s v="Outlý Jakub (2005)  v roce 2016"/>
        <s v="Kroupová Nika (2004)  v roce 2016"/>
        <s v="Gubaniová Tereza (2005)  v roce 2016"/>
        <s v="Staňková Karolína (2005)  v roce 2016"/>
        <s v="Janurová Karolína (2004)  v roce 2016"/>
        <s v="Uhlíková Veronika (2005)  v roce 2016"/>
        <s v="Bořucký Petr (2003)  v roce 2016"/>
        <s v="Kofroň Radek (2002)  v roce 2016"/>
        <s v="Dvořák David (2003)  v roce 2016"/>
        <s v="Štiftr Petr (2002)  v roce 2016"/>
        <s v="Štiftr Pavel (2002)  v roce 2016"/>
        <s v="Dvořák Tomáš (2003)  v roce 2016"/>
        <s v="Kolář Jan (2008)  v roce 2016"/>
        <s v="Staňková Nikol (2003)  v roce 2016"/>
        <s v="Kofroňová Karolína (2000)  v roce 2016"/>
        <s v="Tomečková Markéta (2001)  v roce 2016"/>
        <s v="Stýblová Jiřina (1998)  v roce 2016"/>
        <s v="Csirik Jiří (1992)  v roce 2017"/>
        <s v="Flašar Jan (1986)  v roce 2017"/>
        <s v="Soukup Josef (1987)  v roce 2017"/>
        <s v="Kos Pavel (1990)  v roce 2017"/>
        <s v="Uhlíř Radek (1967)  v roce 2017"/>
        <s v="Beshir Ervin (1967)  v roce 2017"/>
        <s v="Kuna Alois (1988)  v roce 2017"/>
        <s v="Sýkora Jan (1993)  v roce 2017"/>
        <s v="Macek Petr (1979)  v roce 2017"/>
        <s v="Hommer Roman (1965)  v roce 2017"/>
        <s v="Kolář Martin (1980)  v roce 2017"/>
        <s v="Habara Jaromír (1974)  v roce 2017"/>
        <s v="Juráň Karel (1974)  v roce 2017"/>
        <s v="Ehrlich Pavel (1969)  v roce 2017"/>
        <s v="Chlupová Tereza (1991)  v roce 2017"/>
        <s v="Palivec David (1984)  v roce 2017"/>
        <s v="Krov Martin (1995)  v roce 2017"/>
        <s v="Nový Lukáš (1976)  v roce 2017"/>
        <s v="Rokos Lukáš (1987)  v roce 2017"/>
        <s v="Hruška Luděk (1973)  v roce 2017"/>
        <s v="Klimeš Petr (1980)  v roce 2017"/>
        <s v="Chlup Tomáš (1993)  v roce 2017"/>
        <s v="Studnař Lukáš (1989)  v roce 2017"/>
        <s v="Szábo Miloš (1981)  v roce 2017"/>
        <s v="Ludvík Jan (1975)  v roce 2017"/>
        <s v="Lácha Pavel (1969)  v roce 2017"/>
        <s v="Tomek Daniel (1970)  v roce 2017"/>
        <s v="Lippl Jan (1983)  v roce 2017"/>
        <s v="Toul Filip (1980)  v roce 2017"/>
        <s v="Černý Michal (1978)  v roce 2017"/>
        <s v="Mikoláš Miroslav (1995)  v roce 2017"/>
        <s v="Rubick Jiří (1972)  v roce 2017"/>
        <s v="Loskotová Gabriela (1975)  v roce 2017"/>
        <s v="Diviš Jiří (1975)  v roce 2017"/>
        <s v="Petrou Jan (1964)  v roce 2017"/>
        <s v="Candrová Jana (1975)  v roce 2017"/>
        <s v="Mikolášek Arnošt (1965)  v roce 2017"/>
        <s v="Klíma Jiří (1957)  v roce 2017"/>
        <s v="Rechtoriková Linda (1987)  v roce 2017"/>
        <s v="Jelínek Aleš (1975)  v roce 2017"/>
        <s v="Novotný Pavel (1967)  v roce 2017"/>
        <s v="Ardamica David (1976)  v roce 2017"/>
        <s v="Gyürüsi Martin (1985)  v roce 2017"/>
        <s v="Loos Jaroslav (1981)  v roce 2017"/>
        <s v="Kopáček Pavel (1984)  v roce 2017"/>
        <s v="Růžička Jindřich (1976)  v roce 2017"/>
        <s v="Hron Tomáš (1977)  v roce 2017"/>
        <s v="Bouček Václav (1988)  v roce 2017"/>
        <s v="Šimek Vladislav (1973)  v roce 2017"/>
        <s v="Círal František (1971)  v roce 2017"/>
        <s v="Vavreček Miroslav (1963)  v roce 2017"/>
        <s v="Kocourek Jan (1966)  v roce 2017"/>
        <s v="Tomášová Gabriela (1969)  v roce 2017"/>
        <s v="Stejskal Pavel (1974)  v roce 2017"/>
        <s v="Haňur Roman (1969)  v roce 2017"/>
        <s v="Rokos Ivan (1959)  v roce 2017"/>
        <s v="Pech Roman (1962)  v roce 2017"/>
        <s v="Budil Jan (1983)  v roce 2017"/>
        <s v="Sobotík Vojtěch (2000)  v roce 2017"/>
        <s v="Šíma Jan (1970)  v roce 2017"/>
        <s v="Smrž Jakub (1983)  v roce 2017"/>
        <s v="Malík Jakub (1991)  v roce 2017"/>
        <s v="Vaš David (1990)  v roce 2017"/>
        <s v="Mandrysz Marcel (1968)  v roce 2017"/>
        <s v="Štěpánek Kamil (1985)  v roce 2017"/>
        <s v="Dokulilová Ludmila (1962)  v roce 2017"/>
        <s v="Tůma Jaroslav (1963)  v roce 2017"/>
        <s v="Pán Jan (1964)  v roce 2017"/>
        <s v="Menšík Josef (1982)  v roce 2017"/>
        <s v="Brossaud Jack (1970)  v roce 2017"/>
        <s v="Švejnoha Lukáš (1989)  v roce 2017"/>
        <s v="Hartl Tomáš (1980)  v roce 2017"/>
        <s v="Benda Vladislav (1978)  v roce 2017"/>
        <s v="Steinbauer Jiří (1973)  v roce 2017"/>
        <s v="Sirová Lucie (1975)  v roce 2017"/>
        <s v="Toman Martin (1971)  v roce 2017"/>
        <s v="Gruntorád Jiří (1979)  v roce 2017"/>
        <s v="Pišl Gennadij (1980)  v roce 2017"/>
        <s v="Pinl Michal (1968)  v roce 2017"/>
        <s v="Jackwerth Daniel (1988)  v roce 2017"/>
        <s v="Lebedová Olga (1981)  v roce 2017"/>
        <s v="Hegeduš Josef (1966)  v roce 2017"/>
        <s v="Vojč Pavel (1980)  v roce 2017"/>
        <s v="Pillar Ladislav (1952)  v roce 2017"/>
        <s v="Habara Jan (1972)  v roce 2017"/>
        <s v="Šimek Miroslav (1966)  v roce 2017"/>
        <s v="Tanáč Pavel (1984)  v roce 2017"/>
        <s v="Svoboda Jiří (1974)  v roce 2017"/>
        <s v="Svoboda Václav (1949)  v roce 2017"/>
        <s v="Holeček Martin (1976)  v roce 2017"/>
        <s v="Adámková Dana (1980)  v roce 2017"/>
        <s v="Mikoláš Jan (1961)  v roce 2017"/>
        <s v="Nosál Petr (1982)  v roce 2017"/>
        <s v="Průcha Jakub (1977)  v roce 2017"/>
        <s v="Čížek Jan (1980)  v roce 2017"/>
        <s v="Hadrava Tomáš (1978)  v roce 2017"/>
        <s v="Nosek Lukáš (1978)  v roce 2017"/>
        <s v="Nováčková Dana (1975)  v roce 2017"/>
        <s v="Jokl Rostislav (1975)  v roce 2017"/>
        <s v="Brulík Pavel (1977)  v roce 2017"/>
        <s v="Bartušková Jana (1977)  v roce 2017"/>
        <s v="Dušková Jitka (1975)  v roce 2017"/>
        <s v="Doležálek Zdeněk (1955)  v roce 2017"/>
        <s v="Toman Bohumil (1973)  v roce 2017"/>
        <s v="Holický Marek (1976)  v roce 2017"/>
        <s v="Kincová Petra (1974)  v roce 2017"/>
        <s v="Sýkora Tomáš (1977)  v roce 2017"/>
        <s v="Trnka Jiří (1963)  v roce 2017"/>
        <s v="Gazda Martin (1968)  v roce 2017"/>
        <s v="Černá Stáňa (1977)  v roce 2017"/>
        <s v="Zifčák Martin (1985)  v roce 2017"/>
        <s v="Štěrbík Jan (1971)  v roce 2017"/>
        <s v="Žahour Pavel (1967)  v roce 2017"/>
        <s v="Pechová Jaroslava (1982)  v roce 2017"/>
        <s v="Musil Tomáš (1988)  v roce 2017"/>
        <s v="Rožboud Pavel (1970)  v roce 2017"/>
        <s v="Aleš Emanuel (1976)  v roce 2017"/>
        <s v="Trnka Drahomír (1973)  v roce 2017"/>
        <s v="Balounová Dvořáková Olga (1974)  v roce 2017"/>
        <s v="Hronová Božena (1954)  v roce 2017"/>
        <s v="Menšíková Lenka (1973)  v roce 2017"/>
        <s v="Studnař Jakub (1988)  v roce 2017"/>
        <s v="Schwarz Leo (1967)  v roce 2017"/>
        <s v="Vlčková Kateřina (1977)  v roce 2017"/>
        <s v="Pavienský Radek (1973)  v roce 2017"/>
        <s v="Ševecová Zuzana (1987)  v roce 2017"/>
        <s v="Jirák Lukáš (1981)  v roce 2017"/>
        <s v="Boháč Karel (1947)  v roce 2017"/>
        <s v="Kopřiva Josef (1952)  v roce 2017"/>
        <s v="Štěpán Kamil (1973)  v roce 2017"/>
        <s v="Beneš Jiří (1986)  v roce 2017"/>
        <s v="Flíčková Alice (1970)  v roce 2017"/>
        <s v="Veselá Martina (1972)  v roce 2017"/>
        <s v="Pelíšek Daniel (1976)  v roce 2017"/>
        <s v="Cirmaciu Michal (1981)  v roce 2017"/>
        <s v="Chalaš Zdeněk (1988)  v roce 2017"/>
        <s v="Sedlák Petr (1975)  v roce 2017"/>
        <s v="Schwarz Marek (1979)  v roce 2017"/>
        <s v="Chovanec Martin (1981)  v roce 2017"/>
        <s v="Kuželová Kateřina (1978)  v roce 2017"/>
        <s v="Valter Jaroslav (1972)  v roce 2017"/>
        <s v="Fenclová Dana (1976)  v roce 2017"/>
        <s v="Šoustar Lubomír (1941)  v roce 2017"/>
        <s v="Pleštilová Lucie (1988)  v roce 2017"/>
        <s v="Outlá Šárka (1977)  v roce 2017"/>
        <s v="Zacharová Veronika (1977)  v roce 2017"/>
        <s v="Hendrych Jiří (1985)  v roce 2017"/>
        <s v="Procházková Irena (1957)  v roce 2017"/>
        <s v="Hýsková Šárka (1964)  v roce 2017"/>
        <s v="Bílek Petr (1975)  v roce 2017"/>
        <s v="Pexa Martin (1974)  v roce 2017"/>
        <s v="Urbanová Marie (1978)  v roce 2017"/>
        <s v="Nováková Nikola (1997)  v roce 2017"/>
        <s v="Helis Jan (1992)  v roce 2017"/>
        <s v="Mikeš Pavel (1965)  v roce 2017"/>
        <s v="Blažek Bohuslav (1953)  v roce 2017"/>
        <s v="Peterka Martin (1976)  v roce 2017"/>
        <s v="Vorlová Dana (1962)  v roce 2017"/>
        <s v="Knopfová Stanislava (1984)  v roce 2017"/>
        <s v="Krausová Aneta (1990)  v roce 2017"/>
        <s v="Tauchman Aleš (1972)  v roce 2017"/>
        <s v="Klosse Jiří (1970)  v roce 2017"/>
        <s v="Matoušová Jitka (1973)  v roce 2017"/>
        <s v="Kůrka Tomáš (1986)  v roce 2017"/>
        <s v="Nováčková Denisa (1999)  v roce 2017"/>
        <s v="Valter Pavel (1975)  v roce 2017"/>
        <s v="Musilová Nikola (1989)  v roce 2017"/>
        <s v="Smetana Jiří (1953)  v roce 2017"/>
        <s v="Dvořák Petr (1950)  v roce 2017"/>
        <s v="Pokorný Jiří (1977)  v roce 2017"/>
        <s v="Vařejková Barbora (1976)  v roce 2017"/>
        <s v="Benedová Zdeňka (1968)  v roce 2017"/>
        <s v="Černochová Simona (1996)  v roce 2017"/>
        <s v="Čoudková Majda (1991)  v roce 2017"/>
        <s v="Bumbová Martina (1969)  v roce 2017"/>
        <s v="Paraniak Marek (1970)  v roce 2017"/>
        <s v="Fík Jan (1978)  v roce 2017"/>
        <s v="Fíková Kateřina (1980)  v roce 2017"/>
        <s v="Nová Markéta (1984)  v roce 2017"/>
        <s v="Turková Iveta (1973)  v roce 2017"/>
        <s v="Stejskal Ladislav (1977)  v roce 2017"/>
        <s v="Beshirová Carmen (1998)  v roce 2017"/>
        <s v="Kadlec Miroslav (1976)  v roce 2017"/>
        <s v="Cába Jakub (2003)  v roce 2017"/>
        <s v="Lolacher Tomáš (2003)  v roce 2017"/>
        <s v="Vařák Slavomír (1995)  v roce 2017"/>
        <s v="Kerekanič Zdeněk (2001)  v roce 2017"/>
        <s v="Ardamica David (2001)  v roce 2017"/>
        <s v="Foltová Helena (1979)  v roce 2017"/>
        <s v="Völflová Natálie (2003)  v roce 2017"/>
        <s v="Führer Miroslav (1964)  v roce 2017"/>
        <s v="Stejskal Filip (2003)  v roce 2017"/>
        <s v="Dvořáková Marie Anna (2001)  v roce 2017"/>
        <s v="Hanta Marek (1976)  v roce 2017"/>
        <s v="Korejtko Antonín (1993)  v roce 2017"/>
        <s v="Dvořák Tobiáš (2004)  v roce 2017"/>
        <s v="Jelínek Šimon (2007)  v roce 2017"/>
        <s v="Kopačková Kateřina (2001)  v roce 2017"/>
        <s v="Bumba Libor (1968)  v roce 2017"/>
        <s v="Jelínková Zuzana (1979)  v roce 2017"/>
        <s v="Mautschková Marta (1980)  v roce 2017"/>
        <s v="Pešula Marek (1978)  v roce 2017"/>
        <s v="Kotýnek Rudolf (2002)  v roce 2017"/>
        <s v="Markovič Koloman (2002)  v roce 2017"/>
        <s v="Vařáková Pavla (1990)  v roce 2017"/>
        <s v="Polcarová Aneta (1989)  v roce 2017"/>
        <s v="Vondrášek Martin (1982)  v roce 2017"/>
        <s v="Troup Roman (1967)  v roce 2017"/>
        <s v="Staněk Martin (1989)  v roce 2017"/>
        <s v="Pavlasová Zuzana (1983)  v roce 2017"/>
        <s v="Troupová Jitka (1970)  v roce 2017"/>
        <s v="Purkrábková Soňa (1978)  v roce 2017"/>
        <s v="Lovčí Pavel (1966)  v roce 2017"/>
        <s v="Kahovec Václav (1978)  v roce 2017"/>
        <s v="Führerová Eva (1968)  v roce 2017"/>
        <s v="Zikešová Ivana (1968)  v roce 2017"/>
        <s v="Šimková Veronika (1978)  v roce 2017"/>
        <s v="Paleček Vladimír (1973)  v roce 2017"/>
        <s v="Joklová Marcela (1975)  v roce 2017"/>
        <s v="Vorel Michal (1989)  v roce 2017"/>
        <s v="Gazda Maxmilián (2002)  v roce 2017"/>
        <s v="Tichý Jiří (1992)  v roce 2017"/>
        <s v="Hlavatá Věra (1970)  v roce 2017"/>
        <s v="Mandryšová Lenka (1968)  v roce 2017"/>
        <s v="Zikeš Jiří (1964)  v roce 2017"/>
        <s v="Samec Tobiáš (2014)  v roce 2017"/>
        <s v="Koreš Mikuláš (2014)  v roce 2017"/>
        <s v="Smolík Filip (2014)  v roce 2017"/>
        <s v="Mocek Tomáš (2014)  v roce 2017"/>
        <s v="Putschögl Filip (2015)  v roce 2017"/>
        <s v="Gazda Sebastian (2014)  v roce 2017"/>
        <s v="Chudá Adéla (2014)  v roce 2017"/>
        <s v="Fuková Nela Sofie (2015)  v roce 2017"/>
        <s v="Sobotík Martin (2010)  v roce 2017"/>
        <s v="Sedlák Tomáš (2010)  v roce 2017"/>
        <s v="Hruška Filip (2010)  v roce 2017"/>
        <s v="Putschögl Mikuláš (2010)  v roce 2017"/>
        <s v="Klimeš Jindřich (2010)  v roce 2017"/>
        <s v="Kudlata Jan (2010)  v roce 2017"/>
        <s v="Hartl Filip (2012)  v roce 2017"/>
        <s v="Chaloupka Přemysl Otakar (2011)  v roce 2017"/>
        <s v="Putschögl Maxmilián (2012)  v roce 2017"/>
        <s v="Fuka Dominik (2012)  v roce 2017"/>
        <s v="Lippl Sebastian (2012)  v roce 2017"/>
        <s v="Samcová Ema (2010)  v roce 2017"/>
        <s v="Lattnerová Elisabeth (2010)  v roce 2017"/>
        <s v="Hartlová Hana (2010)  v roce 2017"/>
        <s v="Lomská Simona (2010)  v roce 2017"/>
        <s v="Tichá Klára (2010)  v roce 2017"/>
        <s v="Vyhnalová Natálie (2010)  v roce 2017"/>
        <s v="Plonelová Linda (2011)  v roce 2017"/>
        <s v="Ločárková Lucie (2010)  v roce 2017"/>
        <s v="Korešová Viktorie (2010)  v roce 2017"/>
        <s v="Tomanová Anna (2010)  v roce 2017"/>
        <s v="Borovková Eliška (2012)  v roce 2017"/>
        <s v="Šantová Markéta (2011)  v roce 2017"/>
        <s v="Malá Amálie (2012)  v roce 2017"/>
        <s v="Korejtková Lucie (2012)  v roce 2017"/>
        <s v="Švihovcová Sára (2012)  v roce 2017"/>
        <s v="Smolíková Ema (2011)  v roce 2017"/>
        <s v="Čoka Jan (2007)  v roce 2017"/>
        <s v="Kaňka Jan (2007)  v roce 2017"/>
        <s v="Kotýnek Jan (2008)  v roce 2017"/>
        <s v="Čoka Tomáš (2008)  v roce 2017"/>
        <s v="Lebeda David (2007)  v roce 2017"/>
        <s v="Janák Benjamin (2009)  v roce 2017"/>
        <s v="Gregar Daniel (2008)  v roce 2017"/>
        <s v="Cába Vilém (2007)  v roce 2017"/>
        <s v="Kryštof Gloza (2009)  v roce 2017"/>
        <s v="Udatný Matyáš (2009)  v roce 2017"/>
        <s v="Mrenica Michal (2009)  v roce 2017"/>
        <s v="Klimeš Vít (2008)  v roce 2017"/>
        <s v="Lebeda Ondřej (2009)  v roce 2017"/>
        <s v="Purkrábek Lukáš (2009)  v roce 2017"/>
        <s v="Benedikt Gabriel (2009)  v roce 2017"/>
        <s v="Uhlík Ondřej (2007)  v roce 2017"/>
        <s v="Eistlová Elen (2008)  v roce 2017"/>
        <s v="Candrová Michaela (2007)  v roce 2017"/>
        <s v="Kahovcová Barbora (2009)  v roce 2017"/>
        <s v="Šulková Karolína (2008)  v roce 2017"/>
        <s v="Michalčáková Adéla (2007)  v roce 2017"/>
        <s v="Divišová Kristýna (2007)  v roce 2017"/>
        <s v="Kaňková Zuzana (2009)  v roce 2017"/>
        <s v="Bumbová Matylda (2007)  v roce 2017"/>
        <s v="Sýkorová Kateřina (2007)  v roce 2017"/>
        <s v="Outlá Andrea (2009)  v roce 2017"/>
        <s v="Tomanová Anežka (2008)  v roce 2017"/>
        <s v="Valterová Kristýna (2007)  v roce 2017"/>
        <s v="Udatná Natálie (2009)  v roce 2017"/>
        <s v="Plonerová Barbora (2009)  v roce 2017"/>
        <s v="Latinerová Elisabeth (2010)  v roce 2017"/>
        <s v="Kostelná Kamila (2007)  v roce 2017"/>
        <s v="Mikšl Rostislav (2005)  v roce 2017"/>
        <s v="Janda Jakub (2006)  v roce 2017"/>
        <s v="Tomáš Ondřej (2006)  v roce 2017"/>
        <s v="Daniel Antonín (2006)  v roce 2017"/>
        <s v="Mikšl Martin (2006)  v roce 2017"/>
        <s v="Outlý Jakub (2005)  v roce 2017"/>
        <s v="Nepivoda Jan (2006)  v roce 2017"/>
        <s v="Gubaniová Tereza (2005)  v roce 2017"/>
        <s v="Kvasníková Adéla (2006)  v roce 2017"/>
        <s v="Hrušková Barbora (2005)  v roce 2017"/>
        <s v="Staňková Karolína (2005)  v roce 2017"/>
        <s v="Boháčová Tereza (2006)  v roce 2017"/>
        <s v="Nepivodová Barbora (2006)  v roce 2017"/>
        <s v="Kaštánková Adéla (2006)  v roce 2017"/>
        <s v="Purkrábková Lucie (2006)  v roce 2017"/>
        <s v="Tomečko Šimon (2003)  v roce 2017"/>
        <s v="Motl Pavel (2003)  v roce 2017"/>
        <s v="Candra Tomáš (2004)  v roce 2017"/>
        <s v="Bernkopf Slavomír (2003)  v roce 2017"/>
        <s v="Dunko Martin (2004)  v roce 2017"/>
        <s v="Kundrátková Anežka (2004)  v roce 2017"/>
        <s v="Gloza Ondřej (2002)  v roce 2017"/>
        <s v="Kopecký Jiří (2001)  v roce 2017"/>
        <s v="Stejskal Ladislav (2001)  v roce 2017"/>
        <s v="Chmátal Lukáš (2002)  v roce 2017"/>
        <s v="Nanár Richard (2001)  v roce 2017"/>
        <s v="Harmečný Tadeáš (2002)  v roce 2017"/>
        <s v="Tejnecká Eliška (2002)  v roce 2017"/>
        <s v="Jeřábek František (1999)  v roce 2017"/>
      </sharedItems>
    </cacheField>
    <cacheField name="1" numFmtId="0" formula=" 1" databaseField="0"/>
  </cacheFields>
  <extLst>
    <ext xmlns:x14="http://schemas.microsoft.com/office/spreadsheetml/2009/9/main" uri="{725AE2AE-9491-48be-B2B4-4EB974FC3084}">
      <x14:pivotCacheDefinition pivotCacheId="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69">
  <r>
    <s v="2017::::"/>
    <n v="2017"/>
    <x v="0"/>
    <x v="0"/>
    <x v="0"/>
    <x v="0"/>
    <x v="0"/>
    <x v="0"/>
    <x v="0"/>
    <m/>
    <n v="1"/>
    <s v="ok"/>
    <s v="A"/>
    <s v="-"/>
  </r>
  <r>
    <s v="2017::::"/>
    <n v="2017"/>
    <x v="0"/>
    <x v="0"/>
    <x v="1"/>
    <x v="1"/>
    <x v="1"/>
    <x v="0"/>
    <x v="0"/>
    <m/>
    <n v="1"/>
    <s v="ok"/>
    <s v="A"/>
    <s v="-"/>
  </r>
  <r>
    <s v="2017::Hlavní závod::B86"/>
    <n v="2017"/>
    <x v="1"/>
    <x v="1"/>
    <x v="2"/>
    <x v="2"/>
    <x v="2"/>
    <x v="1"/>
    <x v="1"/>
    <m/>
    <n v="1"/>
    <s v="ok"/>
    <s v="A"/>
    <n v="1"/>
  </r>
  <r>
    <s v="2017::::"/>
    <n v="2017"/>
    <x v="0"/>
    <x v="0"/>
    <x v="3"/>
    <x v="3"/>
    <x v="3"/>
    <x v="1"/>
    <x v="0"/>
    <m/>
    <n v="1"/>
    <s v="ok"/>
    <s v="A"/>
    <s v="-"/>
  </r>
  <r>
    <s v="2017::::"/>
    <n v="2017"/>
    <x v="0"/>
    <x v="0"/>
    <x v="4"/>
    <x v="4"/>
    <x v="4"/>
    <x v="1"/>
    <x v="0"/>
    <m/>
    <n v="1"/>
    <s v="ok"/>
    <s v="A"/>
    <s v="-"/>
  </r>
  <r>
    <s v="2017::Hlavní závod::76"/>
    <n v="2017"/>
    <x v="1"/>
    <x v="2"/>
    <x v="5"/>
    <x v="5"/>
    <x v="5"/>
    <x v="0"/>
    <x v="2"/>
    <m/>
    <n v="1"/>
    <s v="ok"/>
    <s v="A"/>
    <n v="1"/>
  </r>
  <r>
    <s v="2017::::"/>
    <n v="2017"/>
    <x v="0"/>
    <x v="0"/>
    <x v="6"/>
    <x v="6"/>
    <x v="6"/>
    <x v="1"/>
    <x v="0"/>
    <m/>
    <n v="1"/>
    <s v="ok"/>
    <s v="A"/>
    <s v="-"/>
  </r>
  <r>
    <s v="2017::::"/>
    <n v="2017"/>
    <x v="0"/>
    <x v="0"/>
    <x v="7"/>
    <x v="7"/>
    <x v="7"/>
    <x v="1"/>
    <x v="0"/>
    <m/>
    <n v="1"/>
    <s v="ok"/>
    <s v="A"/>
    <s v="-"/>
  </r>
  <r>
    <s v="2017::Hlavní závod::49"/>
    <n v="2017"/>
    <x v="1"/>
    <x v="3"/>
    <x v="8"/>
    <x v="5"/>
    <x v="8"/>
    <x v="0"/>
    <x v="2"/>
    <m/>
    <n v="1"/>
    <s v="ok"/>
    <s v="A"/>
    <n v="1"/>
  </r>
  <r>
    <s v="2017::Běh starosty::28"/>
    <n v="2017"/>
    <x v="2"/>
    <x v="4"/>
    <x v="8"/>
    <x v="8"/>
    <x v="8"/>
    <x v="0"/>
    <x v="3"/>
    <m/>
    <n v="1"/>
    <s v="ok"/>
    <s v="A"/>
    <s v="-"/>
  </r>
  <r>
    <s v="2017::::"/>
    <n v="2017"/>
    <x v="0"/>
    <x v="0"/>
    <x v="9"/>
    <x v="9"/>
    <x v="8"/>
    <x v="1"/>
    <x v="0"/>
    <m/>
    <n v="1"/>
    <s v="ok"/>
    <s v="A"/>
    <s v="-"/>
  </r>
  <r>
    <s v="2017::::"/>
    <n v="2017"/>
    <x v="0"/>
    <x v="0"/>
    <x v="10"/>
    <x v="10"/>
    <x v="9"/>
    <x v="1"/>
    <x v="0"/>
    <m/>
    <n v="1"/>
    <s v="ok"/>
    <s v="A"/>
    <s v="-"/>
  </r>
  <r>
    <s v="2017::::"/>
    <n v="2017"/>
    <x v="0"/>
    <x v="0"/>
    <x v="11"/>
    <x v="11"/>
    <x v="10"/>
    <x v="1"/>
    <x v="0"/>
    <m/>
    <n v="1"/>
    <s v="ok"/>
    <s v="A"/>
    <s v="-"/>
  </r>
  <r>
    <s v="2017::::"/>
    <n v="2017"/>
    <x v="0"/>
    <x v="0"/>
    <x v="12"/>
    <x v="12"/>
    <x v="9"/>
    <x v="0"/>
    <x v="0"/>
    <m/>
    <n v="1"/>
    <s v="ok"/>
    <s v="B"/>
    <s v="-"/>
  </r>
  <r>
    <s v="2017::::"/>
    <n v="2017"/>
    <x v="0"/>
    <x v="0"/>
    <x v="13"/>
    <x v="4"/>
    <x v="9"/>
    <x v="0"/>
    <x v="0"/>
    <m/>
    <n v="1"/>
    <s v="ok"/>
    <s v="B"/>
    <s v="-"/>
  </r>
  <r>
    <s v="2017::::"/>
    <n v="2017"/>
    <x v="0"/>
    <x v="0"/>
    <x v="14"/>
    <x v="13"/>
    <x v="11"/>
    <x v="1"/>
    <x v="0"/>
    <m/>
    <n v="1"/>
    <s v="ok"/>
    <s v="B"/>
    <s v="-"/>
  </r>
  <r>
    <s v="2017::Hlavní závod::33"/>
    <n v="2017"/>
    <x v="1"/>
    <x v="5"/>
    <x v="15"/>
    <x v="14"/>
    <x v="12"/>
    <x v="1"/>
    <x v="1"/>
    <m/>
    <n v="1"/>
    <s v="ok"/>
    <s v="B"/>
    <n v="1"/>
  </r>
  <r>
    <s v="2017::::"/>
    <n v="2017"/>
    <x v="0"/>
    <x v="0"/>
    <x v="16"/>
    <x v="15"/>
    <x v="13"/>
    <x v="0"/>
    <x v="0"/>
    <m/>
    <n v="1"/>
    <s v="ok"/>
    <s v="B"/>
    <s v="-"/>
  </r>
  <r>
    <s v="2017::::"/>
    <n v="2017"/>
    <x v="0"/>
    <x v="0"/>
    <x v="17"/>
    <x v="15"/>
    <x v="14"/>
    <x v="0"/>
    <x v="0"/>
    <m/>
    <n v="1"/>
    <s v="ok"/>
    <s v="B"/>
    <s v="-"/>
  </r>
  <r>
    <s v="2017::::"/>
    <n v="2017"/>
    <x v="0"/>
    <x v="0"/>
    <x v="18"/>
    <x v="11"/>
    <x v="11"/>
    <x v="0"/>
    <x v="0"/>
    <m/>
    <n v="1"/>
    <s v="ok"/>
    <s v="B"/>
    <s v="-"/>
  </r>
  <r>
    <s v="2017::::"/>
    <n v="2017"/>
    <x v="0"/>
    <x v="0"/>
    <x v="19"/>
    <x v="16"/>
    <x v="15"/>
    <x v="0"/>
    <x v="0"/>
    <m/>
    <n v="1"/>
    <s v="ok"/>
    <s v="B"/>
    <s v="-"/>
  </r>
  <r>
    <s v="2017::Hlavní závod::94"/>
    <n v="2017"/>
    <x v="1"/>
    <x v="6"/>
    <x v="20"/>
    <x v="17"/>
    <x v="16"/>
    <x v="1"/>
    <x v="1"/>
    <m/>
    <n v="1"/>
    <s v="ok"/>
    <s v="B"/>
    <n v="1"/>
  </r>
  <r>
    <s v="2017::::"/>
    <n v="2017"/>
    <x v="0"/>
    <x v="0"/>
    <x v="21"/>
    <x v="18"/>
    <x v="17"/>
    <x v="0"/>
    <x v="0"/>
    <m/>
    <n v="1"/>
    <s v="ok"/>
    <s v="B"/>
    <s v="-"/>
  </r>
  <r>
    <s v="2017::::"/>
    <n v="2017"/>
    <x v="0"/>
    <x v="0"/>
    <x v="22"/>
    <x v="19"/>
    <x v="1"/>
    <x v="0"/>
    <x v="0"/>
    <m/>
    <n v="1"/>
    <s v="ok"/>
    <s v="B"/>
    <s v="-"/>
  </r>
  <r>
    <s v="2017::::"/>
    <n v="2017"/>
    <x v="0"/>
    <x v="0"/>
    <x v="23"/>
    <x v="8"/>
    <x v="18"/>
    <x v="1"/>
    <x v="0"/>
    <m/>
    <n v="1"/>
    <s v="ok"/>
    <s v="B"/>
    <s v="-"/>
  </r>
  <r>
    <s v="2017::::"/>
    <n v="2017"/>
    <x v="0"/>
    <x v="0"/>
    <x v="24"/>
    <x v="20"/>
    <x v="1"/>
    <x v="1"/>
    <x v="0"/>
    <m/>
    <n v="1"/>
    <s v="ok"/>
    <s v="B"/>
    <s v="-"/>
  </r>
  <r>
    <s v="2017::::"/>
    <n v="2017"/>
    <x v="0"/>
    <x v="0"/>
    <x v="25"/>
    <x v="12"/>
    <x v="1"/>
    <x v="0"/>
    <x v="0"/>
    <m/>
    <n v="1"/>
    <s v="ok"/>
    <s v="B"/>
    <s v="-"/>
  </r>
  <r>
    <s v="2017::::"/>
    <n v="2017"/>
    <x v="0"/>
    <x v="0"/>
    <x v="26"/>
    <x v="21"/>
    <x v="19"/>
    <x v="1"/>
    <x v="0"/>
    <m/>
    <n v="1"/>
    <s v="ok"/>
    <s v="B"/>
    <s v="-"/>
  </r>
  <r>
    <s v="2017::::"/>
    <n v="2017"/>
    <x v="0"/>
    <x v="0"/>
    <x v="27"/>
    <x v="22"/>
    <x v="20"/>
    <x v="0"/>
    <x v="0"/>
    <m/>
    <n v="1"/>
    <s v="ok"/>
    <s v="B"/>
    <s v="-"/>
  </r>
  <r>
    <s v="2017::::"/>
    <n v="2017"/>
    <x v="0"/>
    <x v="0"/>
    <x v="28"/>
    <x v="23"/>
    <x v="21"/>
    <x v="1"/>
    <x v="0"/>
    <m/>
    <n v="1"/>
    <s v="ok"/>
    <s v="B"/>
    <s v="-"/>
  </r>
  <r>
    <s v="2017::::"/>
    <n v="2017"/>
    <x v="0"/>
    <x v="0"/>
    <x v="29"/>
    <x v="24"/>
    <x v="11"/>
    <x v="1"/>
    <x v="0"/>
    <m/>
    <n v="1"/>
    <s v="ok"/>
    <s v="B"/>
    <s v="-"/>
  </r>
  <r>
    <s v="2017::::"/>
    <n v="2017"/>
    <x v="0"/>
    <x v="0"/>
    <x v="30"/>
    <x v="13"/>
    <x v="11"/>
    <x v="1"/>
    <x v="0"/>
    <m/>
    <n v="1"/>
    <s v="ok"/>
    <s v="B"/>
    <s v="-"/>
  </r>
  <r>
    <s v="2017::Hlavní závod::1"/>
    <n v="2017"/>
    <x v="1"/>
    <x v="7"/>
    <x v="31"/>
    <x v="25"/>
    <x v="22"/>
    <x v="0"/>
    <x v="4"/>
    <m/>
    <n v="1"/>
    <s v="ok"/>
    <s v="B"/>
    <n v="1"/>
  </r>
  <r>
    <s v="2017::Hlavní závod::B89"/>
    <n v="2017"/>
    <x v="1"/>
    <x v="8"/>
    <x v="32"/>
    <x v="26"/>
    <x v="23"/>
    <x v="1"/>
    <x v="5"/>
    <m/>
    <n v="1"/>
    <s v="ok"/>
    <s v="B"/>
    <n v="1"/>
  </r>
  <r>
    <s v="2017::Hlavní závod::Z24"/>
    <n v="2017"/>
    <x v="1"/>
    <x v="9"/>
    <x v="33"/>
    <x v="27"/>
    <x v="24"/>
    <x v="0"/>
    <x v="4"/>
    <m/>
    <n v="1"/>
    <s v="ok"/>
    <s v="B"/>
    <n v="1"/>
  </r>
  <r>
    <s v="2017::::"/>
    <n v="2017"/>
    <x v="0"/>
    <x v="0"/>
    <x v="34"/>
    <x v="4"/>
    <x v="25"/>
    <x v="0"/>
    <x v="0"/>
    <m/>
    <n v="1"/>
    <s v="ok"/>
    <s v="B"/>
    <s v="-"/>
  </r>
  <r>
    <s v="2017::::"/>
    <n v="2017"/>
    <x v="0"/>
    <x v="0"/>
    <x v="35"/>
    <x v="8"/>
    <x v="25"/>
    <x v="1"/>
    <x v="0"/>
    <m/>
    <n v="1"/>
    <s v="ok"/>
    <s v="B"/>
    <s v="-"/>
  </r>
  <r>
    <s v="2017::::"/>
    <n v="2017"/>
    <x v="0"/>
    <x v="0"/>
    <x v="36"/>
    <x v="11"/>
    <x v="18"/>
    <x v="0"/>
    <x v="0"/>
    <m/>
    <n v="1"/>
    <s v="ok"/>
    <s v="B"/>
    <s v="-"/>
  </r>
  <r>
    <s v="2017::::"/>
    <n v="2017"/>
    <x v="0"/>
    <x v="0"/>
    <x v="37"/>
    <x v="13"/>
    <x v="26"/>
    <x v="0"/>
    <x v="0"/>
    <m/>
    <n v="2"/>
    <s v="ok"/>
    <s v="B"/>
    <s v="-"/>
  </r>
  <r>
    <s v="2017::Hlavní závod::46"/>
    <n v="2017"/>
    <x v="1"/>
    <x v="10"/>
    <x v="38"/>
    <x v="28"/>
    <x v="27"/>
    <x v="0"/>
    <x v="6"/>
    <m/>
    <n v="1"/>
    <s v="ok"/>
    <s v="B"/>
    <n v="1"/>
  </r>
  <r>
    <s v="2017::::"/>
    <n v="2017"/>
    <x v="0"/>
    <x v="0"/>
    <x v="39"/>
    <x v="22"/>
    <x v="28"/>
    <x v="0"/>
    <x v="0"/>
    <m/>
    <n v="1"/>
    <s v="ok"/>
    <s v="B"/>
    <s v="-"/>
  </r>
  <r>
    <s v="2017::::"/>
    <n v="2017"/>
    <x v="0"/>
    <x v="0"/>
    <x v="40"/>
    <x v="11"/>
    <x v="29"/>
    <x v="0"/>
    <x v="0"/>
    <m/>
    <n v="1"/>
    <s v="ok"/>
    <s v="B"/>
    <s v="-"/>
  </r>
  <r>
    <s v="2017::::"/>
    <n v="2017"/>
    <x v="0"/>
    <x v="0"/>
    <x v="41"/>
    <x v="29"/>
    <x v="30"/>
    <x v="0"/>
    <x v="0"/>
    <m/>
    <n v="1"/>
    <s v="ok"/>
    <s v="B"/>
    <s v="-"/>
  </r>
  <r>
    <s v="2017::::"/>
    <n v="2017"/>
    <x v="0"/>
    <x v="0"/>
    <x v="42"/>
    <x v="11"/>
    <x v="9"/>
    <x v="0"/>
    <x v="0"/>
    <m/>
    <n v="1"/>
    <s v="ok"/>
    <s v="B"/>
    <s v="-"/>
  </r>
  <r>
    <s v="2017::::"/>
    <n v="2017"/>
    <x v="0"/>
    <x v="0"/>
    <x v="43"/>
    <x v="30"/>
    <x v="1"/>
    <x v="1"/>
    <x v="0"/>
    <m/>
    <n v="1"/>
    <s v="ok"/>
    <s v="B"/>
    <s v="-"/>
  </r>
  <r>
    <s v="2017::::"/>
    <n v="2017"/>
    <x v="0"/>
    <x v="0"/>
    <x v="44"/>
    <x v="26"/>
    <x v="1"/>
    <x v="0"/>
    <x v="0"/>
    <m/>
    <n v="1"/>
    <s v="ok"/>
    <s v="B"/>
    <s v="-"/>
  </r>
  <r>
    <s v="2017::Hlavní závod::2"/>
    <n v="2017"/>
    <x v="1"/>
    <x v="11"/>
    <x v="45"/>
    <x v="31"/>
    <x v="1"/>
    <x v="0"/>
    <x v="7"/>
    <m/>
    <n v="1"/>
    <s v="ok"/>
    <s v="B"/>
    <n v="1"/>
  </r>
  <r>
    <s v="2017::::"/>
    <n v="2017"/>
    <x v="0"/>
    <x v="0"/>
    <x v="46"/>
    <x v="13"/>
    <x v="13"/>
    <x v="1"/>
    <x v="0"/>
    <m/>
    <n v="1"/>
    <s v="ok"/>
    <s v="B"/>
    <s v="-"/>
  </r>
  <r>
    <s v="2017::Hlavní závod::102"/>
    <n v="2017"/>
    <x v="1"/>
    <x v="12"/>
    <x v="47"/>
    <x v="32"/>
    <x v="31"/>
    <x v="0"/>
    <x v="8"/>
    <m/>
    <n v="1"/>
    <s v="ok"/>
    <s v="B"/>
    <n v="1"/>
  </r>
  <r>
    <s v="2017::::"/>
    <n v="2017"/>
    <x v="0"/>
    <x v="0"/>
    <x v="48"/>
    <x v="5"/>
    <x v="32"/>
    <x v="1"/>
    <x v="0"/>
    <m/>
    <n v="1"/>
    <s v="ok"/>
    <s v="B"/>
    <s v="-"/>
  </r>
  <r>
    <s v="2017::::"/>
    <n v="2017"/>
    <x v="0"/>
    <x v="0"/>
    <x v="49"/>
    <x v="11"/>
    <x v="1"/>
    <x v="1"/>
    <x v="0"/>
    <m/>
    <n v="2"/>
    <s v="ok"/>
    <s v="B"/>
    <s v="-"/>
  </r>
  <r>
    <s v="2017::::"/>
    <n v="2017"/>
    <x v="0"/>
    <x v="0"/>
    <x v="50"/>
    <x v="13"/>
    <x v="9"/>
    <x v="1"/>
    <x v="0"/>
    <m/>
    <n v="1"/>
    <s v="ok"/>
    <s v="B"/>
    <s v="-"/>
  </r>
  <r>
    <s v="2017::::"/>
    <n v="2017"/>
    <x v="0"/>
    <x v="0"/>
    <x v="51"/>
    <x v="16"/>
    <x v="33"/>
    <x v="0"/>
    <x v="0"/>
    <m/>
    <n v="1"/>
    <s v="ok"/>
    <s v="B"/>
    <s v="-"/>
  </r>
  <r>
    <s v="2017::::"/>
    <n v="2017"/>
    <x v="0"/>
    <x v="0"/>
    <x v="52"/>
    <x v="33"/>
    <x v="34"/>
    <x v="1"/>
    <x v="0"/>
    <m/>
    <n v="2"/>
    <s v="ok"/>
    <s v="B"/>
    <s v="-"/>
  </r>
  <r>
    <s v="2017::::"/>
    <n v="2017"/>
    <x v="0"/>
    <x v="0"/>
    <x v="53"/>
    <x v="8"/>
    <x v="35"/>
    <x v="1"/>
    <x v="0"/>
    <m/>
    <n v="1"/>
    <s v="ok"/>
    <s v="B"/>
    <s v="-"/>
  </r>
  <r>
    <s v="2017::::"/>
    <n v="2017"/>
    <x v="0"/>
    <x v="0"/>
    <x v="54"/>
    <x v="13"/>
    <x v="13"/>
    <x v="0"/>
    <x v="0"/>
    <m/>
    <n v="2"/>
    <s v="ok"/>
    <s v="B"/>
    <s v="-"/>
  </r>
  <r>
    <s v="2017::::"/>
    <n v="2017"/>
    <x v="0"/>
    <x v="0"/>
    <x v="54"/>
    <x v="13"/>
    <x v="13"/>
    <x v="0"/>
    <x v="0"/>
    <m/>
    <n v="2"/>
    <s v="ok"/>
    <s v="B"/>
    <s v="-"/>
  </r>
  <r>
    <s v="2017::Hlavní závod::Z14"/>
    <n v="2017"/>
    <x v="1"/>
    <x v="13"/>
    <x v="55"/>
    <x v="34"/>
    <x v="36"/>
    <x v="0"/>
    <x v="9"/>
    <m/>
    <n v="1"/>
    <s v="ok"/>
    <s v="B"/>
    <n v="1"/>
  </r>
  <r>
    <s v="2017::::"/>
    <n v="2017"/>
    <x v="0"/>
    <x v="0"/>
    <x v="56"/>
    <x v="2"/>
    <x v="1"/>
    <x v="0"/>
    <x v="0"/>
    <m/>
    <n v="1"/>
    <s v="ok"/>
    <s v="B"/>
    <s v="-"/>
  </r>
  <r>
    <s v="2017::::"/>
    <n v="2017"/>
    <x v="0"/>
    <x v="0"/>
    <x v="57"/>
    <x v="35"/>
    <x v="37"/>
    <x v="0"/>
    <x v="0"/>
    <m/>
    <n v="1"/>
    <s v="ok"/>
    <s v="B"/>
    <s v="-"/>
  </r>
  <r>
    <s v="2017::Hlavní závod::Z16"/>
    <n v="2017"/>
    <x v="1"/>
    <x v="14"/>
    <x v="58"/>
    <x v="7"/>
    <x v="38"/>
    <x v="0"/>
    <x v="2"/>
    <m/>
    <n v="1"/>
    <s v="ok"/>
    <s v="B"/>
    <n v="1"/>
  </r>
  <r>
    <s v="2017::::"/>
    <n v="2017"/>
    <x v="0"/>
    <x v="0"/>
    <x v="59"/>
    <x v="36"/>
    <x v="39"/>
    <x v="0"/>
    <x v="0"/>
    <m/>
    <n v="1"/>
    <s v="ok"/>
    <s v="B"/>
    <s v="-"/>
  </r>
  <r>
    <s v="2017::::"/>
    <n v="2017"/>
    <x v="0"/>
    <x v="0"/>
    <x v="60"/>
    <x v="21"/>
    <x v="19"/>
    <x v="1"/>
    <x v="0"/>
    <m/>
    <n v="1"/>
    <s v="ok"/>
    <s v="B"/>
    <s v="-"/>
  </r>
  <r>
    <s v="2017::::"/>
    <n v="2017"/>
    <x v="0"/>
    <x v="0"/>
    <x v="61"/>
    <x v="7"/>
    <x v="40"/>
    <x v="0"/>
    <x v="0"/>
    <m/>
    <n v="1"/>
    <s v="ok"/>
    <s v="B"/>
    <s v="-"/>
  </r>
  <r>
    <s v="2017::Hlavní závod::B36"/>
    <n v="2017"/>
    <x v="1"/>
    <x v="15"/>
    <x v="61"/>
    <x v="17"/>
    <x v="41"/>
    <x v="0"/>
    <x v="2"/>
    <m/>
    <n v="1"/>
    <s v="ok"/>
    <s v="B"/>
    <n v="1"/>
  </r>
  <r>
    <s v="2017::::"/>
    <n v="2017"/>
    <x v="0"/>
    <x v="0"/>
    <x v="62"/>
    <x v="14"/>
    <x v="42"/>
    <x v="0"/>
    <x v="0"/>
    <m/>
    <n v="1"/>
    <s v="ok"/>
    <s v="B"/>
    <s v="-"/>
  </r>
  <r>
    <s v="2017::::"/>
    <n v="2017"/>
    <x v="0"/>
    <x v="0"/>
    <x v="63"/>
    <x v="37"/>
    <x v="42"/>
    <x v="1"/>
    <x v="0"/>
    <m/>
    <n v="1"/>
    <s v="ok"/>
    <s v="B"/>
    <s v="-"/>
  </r>
  <r>
    <s v="2017::::"/>
    <n v="2017"/>
    <x v="0"/>
    <x v="0"/>
    <x v="64"/>
    <x v="5"/>
    <x v="1"/>
    <x v="0"/>
    <x v="0"/>
    <m/>
    <n v="1"/>
    <s v="ok"/>
    <s v="B"/>
    <s v="-"/>
  </r>
  <r>
    <s v="2017::::"/>
    <n v="2017"/>
    <x v="0"/>
    <x v="0"/>
    <x v="65"/>
    <x v="24"/>
    <x v="43"/>
    <x v="0"/>
    <x v="0"/>
    <m/>
    <n v="1"/>
    <s v="ok"/>
    <s v="B"/>
    <s v="-"/>
  </r>
  <r>
    <s v="2017::Hlavní závod::Z49"/>
    <n v="2017"/>
    <x v="1"/>
    <x v="16"/>
    <x v="66"/>
    <x v="1"/>
    <x v="44"/>
    <x v="0"/>
    <x v="4"/>
    <m/>
    <n v="1"/>
    <s v="ok"/>
    <s v="B"/>
    <n v="1"/>
  </r>
  <r>
    <s v="2017::::"/>
    <n v="2017"/>
    <x v="0"/>
    <x v="0"/>
    <x v="67"/>
    <x v="38"/>
    <x v="15"/>
    <x v="0"/>
    <x v="0"/>
    <m/>
    <n v="1"/>
    <s v="ok"/>
    <s v="B"/>
    <s v="-"/>
  </r>
  <r>
    <s v="2017::::"/>
    <n v="2017"/>
    <x v="0"/>
    <x v="0"/>
    <x v="67"/>
    <x v="39"/>
    <x v="15"/>
    <x v="0"/>
    <x v="0"/>
    <m/>
    <n v="1"/>
    <s v="ok"/>
    <s v="B"/>
    <s v="-"/>
  </r>
  <r>
    <s v="2017::::"/>
    <n v="2017"/>
    <x v="0"/>
    <x v="0"/>
    <x v="68"/>
    <x v="40"/>
    <x v="1"/>
    <x v="1"/>
    <x v="0"/>
    <m/>
    <n v="1"/>
    <s v="ok"/>
    <s v="B"/>
    <s v="-"/>
  </r>
  <r>
    <s v="2017::Běh starosty::34"/>
    <n v="2017"/>
    <x v="2"/>
    <x v="17"/>
    <x v="69"/>
    <x v="26"/>
    <x v="45"/>
    <x v="0"/>
    <x v="3"/>
    <m/>
    <n v="1"/>
    <s v="ok"/>
    <s v="B"/>
    <s v="-"/>
  </r>
  <r>
    <s v="2017::Hlavní závod::38"/>
    <n v="2017"/>
    <x v="1"/>
    <x v="18"/>
    <x v="70"/>
    <x v="38"/>
    <x v="46"/>
    <x v="1"/>
    <x v="5"/>
    <m/>
    <n v="2"/>
    <s v="ok"/>
    <s v="B"/>
    <n v="1"/>
  </r>
  <r>
    <s v="2017::Běh starosty::15"/>
    <n v="2017"/>
    <x v="2"/>
    <x v="19"/>
    <x v="71"/>
    <x v="13"/>
    <x v="47"/>
    <x v="0"/>
    <x v="3"/>
    <m/>
    <n v="1"/>
    <s v="ok"/>
    <s v="C"/>
    <s v="-"/>
  </r>
  <r>
    <s v="2017::::"/>
    <n v="2017"/>
    <x v="0"/>
    <x v="0"/>
    <x v="72"/>
    <x v="36"/>
    <x v="47"/>
    <x v="0"/>
    <x v="0"/>
    <m/>
    <n v="1"/>
    <s v="ok"/>
    <s v="C"/>
    <s v="-"/>
  </r>
  <r>
    <s v="2017::::"/>
    <n v="2017"/>
    <x v="0"/>
    <x v="0"/>
    <x v="73"/>
    <x v="21"/>
    <x v="47"/>
    <x v="0"/>
    <x v="0"/>
    <m/>
    <n v="2"/>
    <s v="ok"/>
    <s v="C"/>
    <s v="-"/>
  </r>
  <r>
    <s v="2017::::"/>
    <n v="2017"/>
    <x v="0"/>
    <x v="0"/>
    <x v="74"/>
    <x v="30"/>
    <x v="1"/>
    <x v="1"/>
    <x v="0"/>
    <m/>
    <n v="1"/>
    <s v="ok"/>
    <s v="C"/>
    <s v="-"/>
  </r>
  <r>
    <s v="2017::::"/>
    <n v="2017"/>
    <x v="0"/>
    <x v="0"/>
    <x v="75"/>
    <x v="23"/>
    <x v="48"/>
    <x v="0"/>
    <x v="0"/>
    <m/>
    <n v="1"/>
    <s v="ok"/>
    <s v="C"/>
    <s v="-"/>
  </r>
  <r>
    <s v="2017::::"/>
    <n v="2017"/>
    <x v="0"/>
    <x v="0"/>
    <x v="76"/>
    <x v="39"/>
    <x v="49"/>
    <x v="0"/>
    <x v="0"/>
    <m/>
    <n v="1"/>
    <s v="ok"/>
    <s v="C"/>
    <s v="-"/>
  </r>
  <r>
    <s v="2017::::"/>
    <n v="2017"/>
    <x v="0"/>
    <x v="0"/>
    <x v="77"/>
    <x v="24"/>
    <x v="11"/>
    <x v="1"/>
    <x v="0"/>
    <m/>
    <n v="1"/>
    <s v="ok"/>
    <s v="C"/>
    <s v="-"/>
  </r>
  <r>
    <s v="2017::::"/>
    <n v="2017"/>
    <x v="0"/>
    <x v="0"/>
    <x v="78"/>
    <x v="23"/>
    <x v="50"/>
    <x v="0"/>
    <x v="0"/>
    <m/>
    <n v="2"/>
    <s v="ok"/>
    <s v="C"/>
    <s v="-"/>
  </r>
  <r>
    <s v="2017::Hlavní závod::42"/>
    <n v="2017"/>
    <x v="1"/>
    <x v="20"/>
    <x v="79"/>
    <x v="37"/>
    <x v="51"/>
    <x v="1"/>
    <x v="1"/>
    <m/>
    <n v="1"/>
    <s v="ok"/>
    <s v="C"/>
    <n v="1"/>
  </r>
  <r>
    <s v="2017::::"/>
    <n v="2017"/>
    <x v="0"/>
    <x v="0"/>
    <x v="80"/>
    <x v="21"/>
    <x v="52"/>
    <x v="1"/>
    <x v="0"/>
    <m/>
    <n v="2"/>
    <s v="ok"/>
    <s v="C"/>
    <s v="-"/>
  </r>
  <r>
    <s v="2017::::"/>
    <n v="2017"/>
    <x v="0"/>
    <x v="0"/>
    <x v="81"/>
    <x v="41"/>
    <x v="53"/>
    <x v="0"/>
    <x v="0"/>
    <m/>
    <n v="1"/>
    <s v="ok"/>
    <s v="C"/>
    <s v="-"/>
  </r>
  <r>
    <s v="2017::Hlavní závod::78"/>
    <n v="2017"/>
    <x v="1"/>
    <x v="21"/>
    <x v="82"/>
    <x v="29"/>
    <x v="54"/>
    <x v="0"/>
    <x v="2"/>
    <m/>
    <n v="1"/>
    <s v="ok"/>
    <s v="C"/>
    <n v="1"/>
  </r>
  <r>
    <s v="2017::::"/>
    <n v="2017"/>
    <x v="0"/>
    <x v="0"/>
    <x v="82"/>
    <x v="6"/>
    <x v="54"/>
    <x v="0"/>
    <x v="0"/>
    <m/>
    <n v="1"/>
    <s v="ok"/>
    <s v="C"/>
    <s v="-"/>
  </r>
  <r>
    <s v="2017::::"/>
    <n v="2017"/>
    <x v="0"/>
    <x v="0"/>
    <x v="83"/>
    <x v="15"/>
    <x v="54"/>
    <x v="1"/>
    <x v="0"/>
    <m/>
    <n v="1"/>
    <s v="ok"/>
    <s v="C"/>
    <s v="-"/>
  </r>
  <r>
    <s v="2017::Hlavní závod::C18"/>
    <n v="2017"/>
    <x v="1"/>
    <x v="22"/>
    <x v="84"/>
    <x v="9"/>
    <x v="55"/>
    <x v="0"/>
    <x v="4"/>
    <m/>
    <n v="1"/>
    <s v="ok"/>
    <s v="C"/>
    <n v="1"/>
  </r>
  <r>
    <s v="2017::::"/>
    <n v="2017"/>
    <x v="0"/>
    <x v="0"/>
    <x v="85"/>
    <x v="37"/>
    <x v="56"/>
    <x v="0"/>
    <x v="0"/>
    <m/>
    <n v="1"/>
    <s v="ok"/>
    <s v="C"/>
    <s v="-"/>
  </r>
  <r>
    <s v="2017::Hlavní závod::92"/>
    <n v="2017"/>
    <x v="1"/>
    <x v="23"/>
    <x v="86"/>
    <x v="42"/>
    <x v="15"/>
    <x v="0"/>
    <x v="9"/>
    <m/>
    <n v="1"/>
    <s v="ok"/>
    <s v="C"/>
    <n v="1"/>
  </r>
  <r>
    <s v="2017::::"/>
    <n v="2017"/>
    <x v="0"/>
    <x v="0"/>
    <x v="87"/>
    <x v="23"/>
    <x v="11"/>
    <x v="1"/>
    <x v="0"/>
    <m/>
    <n v="1"/>
    <s v="ok"/>
    <s v="C"/>
    <s v="-"/>
  </r>
  <r>
    <s v="2017::::"/>
    <n v="2017"/>
    <x v="0"/>
    <x v="0"/>
    <x v="88"/>
    <x v="17"/>
    <x v="57"/>
    <x v="0"/>
    <x v="0"/>
    <m/>
    <n v="1"/>
    <s v="ok"/>
    <s v="Č"/>
    <s v="-"/>
  </r>
  <r>
    <s v="2017::::"/>
    <n v="2017"/>
    <x v="0"/>
    <x v="0"/>
    <x v="89"/>
    <x v="38"/>
    <x v="58"/>
    <x v="0"/>
    <x v="0"/>
    <m/>
    <n v="1"/>
    <s v="ok"/>
    <s v="Č"/>
    <s v="-"/>
  </r>
  <r>
    <s v="2017::::"/>
    <n v="2017"/>
    <x v="0"/>
    <x v="0"/>
    <x v="90"/>
    <x v="17"/>
    <x v="59"/>
    <x v="0"/>
    <x v="0"/>
    <m/>
    <n v="1"/>
    <s v="ok"/>
    <s v="Č"/>
    <s v="-"/>
  </r>
  <r>
    <s v="2017::::"/>
    <n v="2017"/>
    <x v="0"/>
    <x v="0"/>
    <x v="91"/>
    <x v="24"/>
    <x v="60"/>
    <x v="0"/>
    <x v="0"/>
    <m/>
    <n v="1"/>
    <s v="ok"/>
    <s v="Č"/>
    <s v="-"/>
  </r>
  <r>
    <s v="2017::::"/>
    <n v="2017"/>
    <x v="0"/>
    <x v="0"/>
    <x v="92"/>
    <x v="6"/>
    <x v="34"/>
    <x v="0"/>
    <x v="0"/>
    <m/>
    <n v="1"/>
    <s v="ok"/>
    <s v="Č"/>
    <s v="-"/>
  </r>
  <r>
    <s v="2017::::"/>
    <n v="2017"/>
    <x v="0"/>
    <x v="0"/>
    <x v="93"/>
    <x v="43"/>
    <x v="6"/>
    <x v="0"/>
    <x v="0"/>
    <m/>
    <n v="1"/>
    <s v="ok"/>
    <s v="Č"/>
    <s v="-"/>
  </r>
  <r>
    <s v="2017::::"/>
    <n v="2017"/>
    <x v="0"/>
    <x v="0"/>
    <x v="94"/>
    <x v="43"/>
    <x v="61"/>
    <x v="0"/>
    <x v="0"/>
    <m/>
    <n v="1"/>
    <s v="ok"/>
    <s v="Č"/>
    <s v="-"/>
  </r>
  <r>
    <s v="2017::::"/>
    <n v="2017"/>
    <x v="0"/>
    <x v="0"/>
    <x v="95"/>
    <x v="4"/>
    <x v="62"/>
    <x v="1"/>
    <x v="0"/>
    <m/>
    <n v="1"/>
    <s v="ok"/>
    <s v="Č"/>
    <s v="-"/>
  </r>
  <r>
    <s v="2017::::"/>
    <n v="2017"/>
    <x v="0"/>
    <x v="0"/>
    <x v="96"/>
    <x v="36"/>
    <x v="63"/>
    <x v="0"/>
    <x v="0"/>
    <m/>
    <n v="1"/>
    <s v="ok"/>
    <s v="Č"/>
    <s v="-"/>
  </r>
  <r>
    <s v="2017::::"/>
    <n v="2017"/>
    <x v="0"/>
    <x v="0"/>
    <x v="97"/>
    <x v="23"/>
    <x v="63"/>
    <x v="1"/>
    <x v="0"/>
    <m/>
    <n v="1"/>
    <s v="ok"/>
    <s v="Č"/>
    <s v="-"/>
  </r>
  <r>
    <s v="2017::Hlavní závod::B46"/>
    <n v="2017"/>
    <x v="1"/>
    <x v="24"/>
    <x v="98"/>
    <x v="17"/>
    <x v="1"/>
    <x v="1"/>
    <x v="1"/>
    <m/>
    <n v="1"/>
    <s v="ok"/>
    <s v="Č"/>
    <n v="1"/>
  </r>
  <r>
    <s v="2017::::"/>
    <n v="2017"/>
    <x v="0"/>
    <x v="0"/>
    <x v="99"/>
    <x v="37"/>
    <x v="1"/>
    <x v="0"/>
    <x v="0"/>
    <m/>
    <n v="1"/>
    <s v="ok"/>
    <s v="Č"/>
    <s v="-"/>
  </r>
  <r>
    <s v="2017::Hlavní závod::3"/>
    <n v="2017"/>
    <x v="1"/>
    <x v="25"/>
    <x v="100"/>
    <x v="25"/>
    <x v="1"/>
    <x v="0"/>
    <x v="4"/>
    <m/>
    <n v="1"/>
    <s v="ok"/>
    <s v="Č"/>
    <n v="1"/>
  </r>
  <r>
    <s v="2017::Hlavní závod::B31"/>
    <n v="2017"/>
    <x v="1"/>
    <x v="26"/>
    <x v="101"/>
    <x v="2"/>
    <x v="64"/>
    <x v="0"/>
    <x v="4"/>
    <m/>
    <n v="1"/>
    <s v="ok"/>
    <s v="Č"/>
    <n v="1"/>
  </r>
  <r>
    <s v="2017::::"/>
    <n v="2017"/>
    <x v="0"/>
    <x v="0"/>
    <x v="102"/>
    <x v="21"/>
    <x v="65"/>
    <x v="0"/>
    <x v="0"/>
    <m/>
    <n v="3"/>
    <s v="ok"/>
    <s v="Č"/>
    <s v="-"/>
  </r>
  <r>
    <s v="2017::::"/>
    <n v="2017"/>
    <x v="0"/>
    <x v="0"/>
    <x v="102"/>
    <x v="21"/>
    <x v="65"/>
    <x v="0"/>
    <x v="0"/>
    <m/>
    <n v="3"/>
    <s v="ok"/>
    <s v="Č"/>
    <s v="-"/>
  </r>
  <r>
    <s v="2017::::"/>
    <n v="2017"/>
    <x v="0"/>
    <x v="0"/>
    <x v="103"/>
    <x v="0"/>
    <x v="65"/>
    <x v="0"/>
    <x v="0"/>
    <m/>
    <n v="3"/>
    <s v="ok"/>
    <s v="Č"/>
    <s v="-"/>
  </r>
  <r>
    <s v="2017::::"/>
    <n v="2017"/>
    <x v="0"/>
    <x v="0"/>
    <x v="103"/>
    <x v="0"/>
    <x v="65"/>
    <x v="0"/>
    <x v="0"/>
    <m/>
    <n v="3"/>
    <s v="ok"/>
    <s v="Č"/>
    <s v="-"/>
  </r>
  <r>
    <s v="2017::Hlavní závod::95"/>
    <n v="2017"/>
    <x v="1"/>
    <x v="27"/>
    <x v="104"/>
    <x v="40"/>
    <x v="66"/>
    <x v="1"/>
    <x v="10"/>
    <m/>
    <n v="1"/>
    <s v="ok"/>
    <s v="Č"/>
    <n v="1"/>
  </r>
  <r>
    <s v="2017::::"/>
    <n v="2017"/>
    <x v="0"/>
    <x v="0"/>
    <x v="105"/>
    <x v="40"/>
    <x v="67"/>
    <x v="0"/>
    <x v="0"/>
    <m/>
    <n v="1"/>
    <s v="ok"/>
    <s v="Č"/>
    <s v="-"/>
  </r>
  <r>
    <s v="2017::::"/>
    <n v="2017"/>
    <x v="0"/>
    <x v="0"/>
    <x v="106"/>
    <x v="15"/>
    <x v="14"/>
    <x v="0"/>
    <x v="0"/>
    <m/>
    <n v="1"/>
    <s v="ok"/>
    <s v="Č"/>
    <s v="-"/>
  </r>
  <r>
    <s v="2017::::"/>
    <n v="2017"/>
    <x v="0"/>
    <x v="0"/>
    <x v="107"/>
    <x v="11"/>
    <x v="62"/>
    <x v="0"/>
    <x v="0"/>
    <m/>
    <n v="2"/>
    <s v="ok"/>
    <s v="D"/>
    <s v="-"/>
  </r>
  <r>
    <s v="2017::::"/>
    <n v="2017"/>
    <x v="0"/>
    <x v="0"/>
    <x v="108"/>
    <x v="11"/>
    <x v="19"/>
    <x v="0"/>
    <x v="0"/>
    <m/>
    <n v="1"/>
    <s v="ok"/>
    <s v="D"/>
    <s v="-"/>
  </r>
  <r>
    <s v="2017::::"/>
    <n v="2017"/>
    <x v="0"/>
    <x v="0"/>
    <x v="109"/>
    <x v="42"/>
    <x v="68"/>
    <x v="0"/>
    <x v="0"/>
    <m/>
    <n v="1"/>
    <s v="ok"/>
    <s v="D"/>
    <s v="-"/>
  </r>
  <r>
    <s v="2017::::"/>
    <n v="2017"/>
    <x v="0"/>
    <x v="0"/>
    <x v="110"/>
    <x v="15"/>
    <x v="19"/>
    <x v="0"/>
    <x v="0"/>
    <m/>
    <n v="1"/>
    <s v="ok"/>
    <s v="D"/>
    <s v="-"/>
  </r>
  <r>
    <s v="2017::Hlavní závod::40"/>
    <n v="2017"/>
    <x v="1"/>
    <x v="28"/>
    <x v="111"/>
    <x v="37"/>
    <x v="69"/>
    <x v="0"/>
    <x v="2"/>
    <m/>
    <n v="1"/>
    <s v="ok"/>
    <s v="D"/>
    <n v="1"/>
  </r>
  <r>
    <s v="2017::::"/>
    <n v="2017"/>
    <x v="0"/>
    <x v="0"/>
    <x v="112"/>
    <x v="4"/>
    <x v="70"/>
    <x v="1"/>
    <x v="0"/>
    <m/>
    <n v="1"/>
    <s v="ok"/>
    <s v="D"/>
    <s v="-"/>
  </r>
  <r>
    <s v="2017::::"/>
    <n v="2017"/>
    <x v="0"/>
    <x v="0"/>
    <x v="113"/>
    <x v="21"/>
    <x v="71"/>
    <x v="1"/>
    <x v="0"/>
    <m/>
    <n v="3"/>
    <s v="ok"/>
    <s v="D"/>
    <s v="-"/>
  </r>
  <r>
    <s v="2017::::"/>
    <n v="2017"/>
    <x v="0"/>
    <x v="0"/>
    <x v="113"/>
    <x v="21"/>
    <x v="71"/>
    <x v="1"/>
    <x v="0"/>
    <m/>
    <n v="3"/>
    <s v="ok"/>
    <s v="D"/>
    <s v="-"/>
  </r>
  <r>
    <s v="2017::::"/>
    <n v="2017"/>
    <x v="0"/>
    <x v="0"/>
    <x v="114"/>
    <x v="27"/>
    <x v="72"/>
    <x v="1"/>
    <x v="0"/>
    <m/>
    <n v="1"/>
    <s v="ok"/>
    <s v="D"/>
    <s v="-"/>
  </r>
  <r>
    <s v="2017::::"/>
    <n v="2017"/>
    <x v="0"/>
    <x v="0"/>
    <x v="115"/>
    <x v="39"/>
    <x v="73"/>
    <x v="1"/>
    <x v="0"/>
    <m/>
    <n v="1"/>
    <s v="ok"/>
    <s v="D"/>
    <s v="-"/>
  </r>
  <r>
    <s v="2017::::"/>
    <n v="2017"/>
    <x v="0"/>
    <x v="0"/>
    <x v="116"/>
    <x v="4"/>
    <x v="74"/>
    <x v="0"/>
    <x v="0"/>
    <m/>
    <n v="1"/>
    <s v="ok"/>
    <s v="D"/>
    <s v="-"/>
  </r>
  <r>
    <s v="2017::Hlavní závod::B68"/>
    <n v="2017"/>
    <x v="1"/>
    <x v="29"/>
    <x v="117"/>
    <x v="44"/>
    <x v="75"/>
    <x v="1"/>
    <x v="5"/>
    <m/>
    <n v="1"/>
    <s v="ok"/>
    <s v="D"/>
    <n v="1"/>
  </r>
  <r>
    <s v="2017::Hlavní závod::104"/>
    <n v="2017"/>
    <x v="1"/>
    <x v="30"/>
    <x v="118"/>
    <x v="45"/>
    <x v="31"/>
    <x v="0"/>
    <x v="7"/>
    <m/>
    <n v="1"/>
    <s v="ok"/>
    <s v="D"/>
    <n v="1"/>
  </r>
  <r>
    <s v="2017::::"/>
    <n v="2017"/>
    <x v="0"/>
    <x v="0"/>
    <x v="119"/>
    <x v="21"/>
    <x v="28"/>
    <x v="0"/>
    <x v="0"/>
    <m/>
    <n v="1"/>
    <s v="ok"/>
    <s v="D"/>
    <s v="-"/>
  </r>
  <r>
    <s v="2017::::"/>
    <n v="2017"/>
    <x v="0"/>
    <x v="0"/>
    <x v="120"/>
    <x v="46"/>
    <x v="28"/>
    <x v="0"/>
    <x v="0"/>
    <m/>
    <n v="1"/>
    <s v="ok"/>
    <s v="D"/>
    <s v="-"/>
  </r>
  <r>
    <s v="2017::::"/>
    <n v="2017"/>
    <x v="0"/>
    <x v="0"/>
    <x v="121"/>
    <x v="47"/>
    <x v="76"/>
    <x v="1"/>
    <x v="0"/>
    <m/>
    <n v="1"/>
    <s v="ok"/>
    <s v="D"/>
    <s v="-"/>
  </r>
  <r>
    <s v="2017::::"/>
    <n v="2017"/>
    <x v="0"/>
    <x v="0"/>
    <x v="122"/>
    <x v="0"/>
    <x v="19"/>
    <x v="0"/>
    <x v="0"/>
    <m/>
    <n v="1"/>
    <s v="ok"/>
    <s v="D"/>
    <s v="-"/>
  </r>
  <r>
    <s v="2017::::"/>
    <n v="2017"/>
    <x v="0"/>
    <x v="0"/>
    <x v="123"/>
    <x v="46"/>
    <x v="19"/>
    <x v="0"/>
    <x v="0"/>
    <m/>
    <n v="1"/>
    <s v="ok"/>
    <s v="D"/>
    <s v="-"/>
  </r>
  <r>
    <s v="2017::::"/>
    <n v="2017"/>
    <x v="0"/>
    <x v="0"/>
    <x v="124"/>
    <x v="10"/>
    <x v="19"/>
    <x v="1"/>
    <x v="0"/>
    <m/>
    <n v="1"/>
    <s v="ok"/>
    <s v="D"/>
    <s v="-"/>
  </r>
  <r>
    <s v="2017::::"/>
    <n v="2017"/>
    <x v="0"/>
    <x v="0"/>
    <x v="125"/>
    <x v="48"/>
    <x v="77"/>
    <x v="0"/>
    <x v="0"/>
    <m/>
    <n v="1"/>
    <s v="ok"/>
    <s v="D"/>
    <s v="-"/>
  </r>
  <r>
    <s v="2017::::"/>
    <n v="2017"/>
    <x v="0"/>
    <x v="0"/>
    <x v="126"/>
    <x v="15"/>
    <x v="11"/>
    <x v="0"/>
    <x v="0"/>
    <m/>
    <n v="1"/>
    <s v="ok"/>
    <s v="D"/>
    <s v="-"/>
  </r>
  <r>
    <s v="2017::::"/>
    <n v="2017"/>
    <x v="0"/>
    <x v="0"/>
    <x v="127"/>
    <x v="8"/>
    <x v="78"/>
    <x v="0"/>
    <x v="0"/>
    <m/>
    <n v="1"/>
    <s v="ok"/>
    <s v="D"/>
    <s v="-"/>
  </r>
  <r>
    <s v="2017::::"/>
    <n v="2017"/>
    <x v="0"/>
    <x v="0"/>
    <x v="128"/>
    <x v="16"/>
    <x v="79"/>
    <x v="0"/>
    <x v="0"/>
    <m/>
    <n v="1"/>
    <s v="ok"/>
    <s v="D"/>
    <s v="-"/>
  </r>
  <r>
    <s v="2017::::"/>
    <n v="2017"/>
    <x v="0"/>
    <x v="0"/>
    <x v="129"/>
    <x v="30"/>
    <x v="80"/>
    <x v="0"/>
    <x v="0"/>
    <m/>
    <n v="1"/>
    <s v="ok"/>
    <s v="D"/>
    <s v="-"/>
  </r>
  <r>
    <s v="2017::::"/>
    <n v="2017"/>
    <x v="0"/>
    <x v="0"/>
    <x v="130"/>
    <x v="30"/>
    <x v="81"/>
    <x v="0"/>
    <x v="0"/>
    <m/>
    <n v="1"/>
    <s v="ok"/>
    <s v="D"/>
    <s v="-"/>
  </r>
  <r>
    <s v="2017::::"/>
    <n v="2017"/>
    <x v="0"/>
    <x v="0"/>
    <x v="131"/>
    <x v="49"/>
    <x v="1"/>
    <x v="0"/>
    <x v="0"/>
    <m/>
    <n v="1"/>
    <s v="ok"/>
    <s v="D"/>
    <s v="-"/>
  </r>
  <r>
    <s v="2017::::"/>
    <n v="2017"/>
    <x v="0"/>
    <x v="0"/>
    <x v="132"/>
    <x v="33"/>
    <x v="1"/>
    <x v="1"/>
    <x v="0"/>
    <m/>
    <n v="1"/>
    <s v="ok"/>
    <s v="D"/>
    <s v="-"/>
  </r>
  <r>
    <s v="2017::::"/>
    <n v="2017"/>
    <x v="0"/>
    <x v="0"/>
    <x v="133"/>
    <x v="13"/>
    <x v="82"/>
    <x v="0"/>
    <x v="0"/>
    <m/>
    <n v="1"/>
    <s v="ok"/>
    <s v="D"/>
    <s v="-"/>
  </r>
  <r>
    <s v="2017::::"/>
    <n v="2017"/>
    <x v="0"/>
    <x v="0"/>
    <x v="134"/>
    <x v="30"/>
    <x v="83"/>
    <x v="0"/>
    <x v="0"/>
    <m/>
    <n v="1"/>
    <s v="ok"/>
    <s v="D"/>
    <s v="-"/>
  </r>
  <r>
    <s v="2017::::"/>
    <n v="2017"/>
    <x v="0"/>
    <x v="0"/>
    <x v="135"/>
    <x v="17"/>
    <x v="84"/>
    <x v="0"/>
    <x v="0"/>
    <m/>
    <n v="1"/>
    <s v="ok"/>
    <s v="D"/>
    <s v="-"/>
  </r>
  <r>
    <s v="2017::Hlavní závod::B62"/>
    <n v="2017"/>
    <x v="1"/>
    <x v="31"/>
    <x v="136"/>
    <x v="50"/>
    <x v="39"/>
    <x v="0"/>
    <x v="7"/>
    <m/>
    <n v="1"/>
    <s v="ok"/>
    <s v="D"/>
    <n v="1"/>
  </r>
  <r>
    <s v="2017::Běh starosty::4"/>
    <n v="2017"/>
    <x v="2"/>
    <x v="32"/>
    <x v="137"/>
    <x v="23"/>
    <x v="12"/>
    <x v="0"/>
    <x v="3"/>
    <m/>
    <n v="1"/>
    <s v="ok"/>
    <s v="D"/>
    <s v="-"/>
  </r>
  <r>
    <s v="2017::::"/>
    <n v="2017"/>
    <x v="0"/>
    <x v="0"/>
    <x v="138"/>
    <x v="13"/>
    <x v="82"/>
    <x v="0"/>
    <x v="0"/>
    <m/>
    <n v="1"/>
    <s v="ok"/>
    <s v="D"/>
    <s v="-"/>
  </r>
  <r>
    <s v="2017::::"/>
    <n v="2017"/>
    <x v="0"/>
    <x v="0"/>
    <x v="139"/>
    <x v="14"/>
    <x v="85"/>
    <x v="1"/>
    <x v="0"/>
    <m/>
    <n v="1"/>
    <s v="ok"/>
    <s v="D"/>
    <s v="-"/>
  </r>
  <r>
    <s v="2017::Hlavní závod::4"/>
    <n v="2017"/>
    <x v="1"/>
    <x v="32"/>
    <x v="140"/>
    <x v="38"/>
    <x v="86"/>
    <x v="0"/>
    <x v="2"/>
    <m/>
    <n v="1"/>
    <s v="ok"/>
    <s v="E"/>
    <n v="1"/>
  </r>
  <r>
    <s v="2017::::"/>
    <n v="2017"/>
    <x v="0"/>
    <x v="0"/>
    <x v="141"/>
    <x v="24"/>
    <x v="87"/>
    <x v="0"/>
    <x v="0"/>
    <m/>
    <n v="1"/>
    <s v="ok"/>
    <s v="E"/>
    <s v="-"/>
  </r>
  <r>
    <s v="2017::::"/>
    <n v="2017"/>
    <x v="0"/>
    <x v="0"/>
    <x v="142"/>
    <x v="0"/>
    <x v="1"/>
    <x v="0"/>
    <x v="0"/>
    <m/>
    <n v="1"/>
    <s v="ok"/>
    <s v="E"/>
    <s v="-"/>
  </r>
  <r>
    <s v="2017::::"/>
    <n v="2017"/>
    <x v="0"/>
    <x v="0"/>
    <x v="143"/>
    <x v="4"/>
    <x v="1"/>
    <x v="1"/>
    <x v="0"/>
    <m/>
    <n v="1"/>
    <s v="ok"/>
    <s v="E"/>
    <s v="-"/>
  </r>
  <r>
    <s v="2017::::"/>
    <n v="2017"/>
    <x v="0"/>
    <x v="0"/>
    <x v="144"/>
    <x v="4"/>
    <x v="88"/>
    <x v="0"/>
    <x v="0"/>
    <m/>
    <n v="1"/>
    <s v="ok"/>
    <s v="F"/>
    <s v="-"/>
  </r>
  <r>
    <s v="2017::::"/>
    <n v="2017"/>
    <x v="0"/>
    <x v="0"/>
    <x v="145"/>
    <x v="47"/>
    <x v="10"/>
    <x v="1"/>
    <x v="0"/>
    <m/>
    <n v="1"/>
    <s v="ok"/>
    <s v="F"/>
    <s v="-"/>
  </r>
  <r>
    <s v="2017::::"/>
    <n v="2017"/>
    <x v="0"/>
    <x v="0"/>
    <x v="146"/>
    <x v="40"/>
    <x v="89"/>
    <x v="0"/>
    <x v="0"/>
    <m/>
    <n v="1"/>
    <s v="ok"/>
    <s v="F"/>
    <s v="-"/>
  </r>
  <r>
    <s v="2017::::"/>
    <n v="2017"/>
    <x v="0"/>
    <x v="0"/>
    <x v="147"/>
    <x v="51"/>
    <x v="90"/>
    <x v="1"/>
    <x v="0"/>
    <m/>
    <n v="1"/>
    <s v="ok"/>
    <s v="F"/>
    <s v="-"/>
  </r>
  <r>
    <s v="2017::::"/>
    <n v="2017"/>
    <x v="0"/>
    <x v="0"/>
    <x v="148"/>
    <x v="24"/>
    <x v="19"/>
    <x v="1"/>
    <x v="0"/>
    <m/>
    <n v="1"/>
    <s v="ok"/>
    <s v="F"/>
    <s v="-"/>
  </r>
  <r>
    <s v="2017::::"/>
    <n v="2017"/>
    <x v="0"/>
    <x v="0"/>
    <x v="149"/>
    <x v="40"/>
    <x v="1"/>
    <x v="0"/>
    <x v="0"/>
    <m/>
    <n v="1"/>
    <s v="ok"/>
    <s v="F"/>
    <s v="-"/>
  </r>
  <r>
    <s v="2017::Hlavní závod::108"/>
    <n v="2017"/>
    <x v="1"/>
    <x v="33"/>
    <x v="150"/>
    <x v="5"/>
    <x v="91"/>
    <x v="1"/>
    <x v="1"/>
    <m/>
    <n v="1"/>
    <s v="ok"/>
    <s v="F"/>
    <n v="1"/>
  </r>
  <r>
    <s v="2017::::"/>
    <n v="2017"/>
    <x v="0"/>
    <x v="0"/>
    <x v="151"/>
    <x v="31"/>
    <x v="1"/>
    <x v="0"/>
    <x v="0"/>
    <m/>
    <n v="1"/>
    <s v="ok"/>
    <s v="F"/>
    <s v="-"/>
  </r>
  <r>
    <s v="2017::Hlavní závod::5"/>
    <n v="2017"/>
    <x v="1"/>
    <x v="34"/>
    <x v="152"/>
    <x v="25"/>
    <x v="1"/>
    <x v="0"/>
    <x v="4"/>
    <m/>
    <n v="1"/>
    <s v="ok"/>
    <s v="F"/>
    <n v="1"/>
  </r>
  <r>
    <s v="2017::Hlavní závod::6"/>
    <n v="2017"/>
    <x v="1"/>
    <x v="35"/>
    <x v="153"/>
    <x v="2"/>
    <x v="1"/>
    <x v="1"/>
    <x v="1"/>
    <m/>
    <n v="1"/>
    <s v="ok"/>
    <s v="F"/>
    <n v="1"/>
  </r>
  <r>
    <s v="2017::Hlavní závod::C28"/>
    <n v="2017"/>
    <x v="1"/>
    <x v="36"/>
    <x v="154"/>
    <x v="27"/>
    <x v="92"/>
    <x v="0"/>
    <x v="4"/>
    <m/>
    <n v="2"/>
    <s v="ok"/>
    <s v="F"/>
    <n v="1"/>
  </r>
  <r>
    <s v="2017::Hlavní závod::67"/>
    <n v="2017"/>
    <x v="1"/>
    <x v="37"/>
    <x v="155"/>
    <x v="7"/>
    <x v="93"/>
    <x v="1"/>
    <x v="5"/>
    <m/>
    <n v="1"/>
    <s v="ok"/>
    <s v="F"/>
    <n v="1"/>
  </r>
  <r>
    <s v="2017::::"/>
    <n v="2017"/>
    <x v="0"/>
    <x v="0"/>
    <x v="156"/>
    <x v="40"/>
    <x v="1"/>
    <x v="1"/>
    <x v="0"/>
    <m/>
    <n v="1"/>
    <s v="ok"/>
    <s v="F"/>
    <s v="-"/>
  </r>
  <r>
    <s v="2017::::"/>
    <n v="2017"/>
    <x v="0"/>
    <x v="0"/>
    <x v="157"/>
    <x v="28"/>
    <x v="94"/>
    <x v="0"/>
    <x v="0"/>
    <m/>
    <n v="1"/>
    <s v="ok"/>
    <s v="F"/>
    <s v="-"/>
  </r>
  <r>
    <s v="2017::::"/>
    <n v="2017"/>
    <x v="0"/>
    <x v="0"/>
    <x v="158"/>
    <x v="3"/>
    <x v="13"/>
    <x v="1"/>
    <x v="0"/>
    <m/>
    <n v="1"/>
    <s v="ok"/>
    <s v="F"/>
    <s v="-"/>
  </r>
  <r>
    <s v="2017::::"/>
    <n v="2017"/>
    <x v="0"/>
    <x v="0"/>
    <x v="159"/>
    <x v="3"/>
    <x v="13"/>
    <x v="1"/>
    <x v="0"/>
    <m/>
    <n v="1"/>
    <s v="ok"/>
    <s v="F"/>
    <s v="-"/>
  </r>
  <r>
    <s v="2017::::"/>
    <n v="2017"/>
    <x v="0"/>
    <x v="0"/>
    <x v="160"/>
    <x v="29"/>
    <x v="95"/>
    <x v="0"/>
    <x v="0"/>
    <m/>
    <n v="1"/>
    <s v="ok"/>
    <s v="F"/>
    <s v="-"/>
  </r>
  <r>
    <s v="2017::Běh starosty::"/>
    <n v="2017"/>
    <x v="2"/>
    <x v="0"/>
    <x v="161"/>
    <x v="40"/>
    <x v="1"/>
    <x v="1"/>
    <x v="3"/>
    <m/>
    <n v="1"/>
    <s v="ok"/>
    <s v="F"/>
    <s v="-"/>
  </r>
  <r>
    <s v="2017::::"/>
    <n v="2017"/>
    <x v="0"/>
    <x v="0"/>
    <x v="162"/>
    <x v="10"/>
    <x v="61"/>
    <x v="0"/>
    <x v="0"/>
    <m/>
    <n v="1"/>
    <s v="ok"/>
    <s v="F"/>
    <s v="-"/>
  </r>
  <r>
    <s v="2017::::"/>
    <n v="2017"/>
    <x v="0"/>
    <x v="0"/>
    <x v="163"/>
    <x v="52"/>
    <x v="19"/>
    <x v="0"/>
    <x v="0"/>
    <m/>
    <n v="1"/>
    <s v="ok"/>
    <s v="F"/>
    <s v="-"/>
  </r>
  <r>
    <s v="2017::::"/>
    <n v="2017"/>
    <x v="0"/>
    <x v="0"/>
    <x v="164"/>
    <x v="34"/>
    <x v="96"/>
    <x v="0"/>
    <x v="0"/>
    <m/>
    <n v="1"/>
    <s v="ok"/>
    <s v="F"/>
    <s v="-"/>
  </r>
  <r>
    <s v="2017::::"/>
    <n v="2017"/>
    <x v="0"/>
    <x v="0"/>
    <x v="165"/>
    <x v="6"/>
    <x v="73"/>
    <x v="1"/>
    <x v="0"/>
    <m/>
    <n v="1"/>
    <s v="ok"/>
    <s v="G"/>
    <s v="-"/>
  </r>
  <r>
    <s v="2017::::"/>
    <n v="2017"/>
    <x v="0"/>
    <x v="0"/>
    <x v="166"/>
    <x v="16"/>
    <x v="97"/>
    <x v="0"/>
    <x v="0"/>
    <m/>
    <n v="1"/>
    <s v="ok"/>
    <s v="G"/>
    <s v="-"/>
  </r>
  <r>
    <s v="2017::::"/>
    <n v="2017"/>
    <x v="0"/>
    <x v="0"/>
    <x v="167"/>
    <x v="40"/>
    <x v="19"/>
    <x v="0"/>
    <x v="0"/>
    <m/>
    <n v="1"/>
    <s v="ok"/>
    <s v="G"/>
    <s v="-"/>
  </r>
  <r>
    <s v="2017::Hlavní závod::68"/>
    <n v="2017"/>
    <x v="1"/>
    <x v="38"/>
    <x v="168"/>
    <x v="26"/>
    <x v="98"/>
    <x v="0"/>
    <x v="2"/>
    <m/>
    <n v="1"/>
    <s v="ok"/>
    <s v="G"/>
    <n v="1"/>
  </r>
  <r>
    <s v="2017::Běh starosty::69"/>
    <n v="2017"/>
    <x v="2"/>
    <x v="39"/>
    <x v="169"/>
    <x v="24"/>
    <x v="99"/>
    <x v="0"/>
    <x v="3"/>
    <m/>
    <n v="1"/>
    <s v="ok"/>
    <s v="G"/>
    <s v="-"/>
  </r>
  <r>
    <s v="2017::::"/>
    <n v="2017"/>
    <x v="0"/>
    <x v="0"/>
    <x v="170"/>
    <x v="53"/>
    <x v="99"/>
    <x v="0"/>
    <x v="0"/>
    <m/>
    <n v="2"/>
    <s v="ok"/>
    <s v="G"/>
    <s v="-"/>
  </r>
  <r>
    <s v="2017::::"/>
    <n v="2017"/>
    <x v="0"/>
    <x v="0"/>
    <x v="171"/>
    <x v="36"/>
    <x v="19"/>
    <x v="1"/>
    <x v="0"/>
    <m/>
    <n v="1"/>
    <s v="ok"/>
    <s v="G"/>
    <s v="-"/>
  </r>
  <r>
    <s v="2017::::"/>
    <n v="2017"/>
    <x v="0"/>
    <x v="0"/>
    <x v="172"/>
    <x v="24"/>
    <x v="11"/>
    <x v="0"/>
    <x v="0"/>
    <m/>
    <n v="1"/>
    <s v="ok"/>
    <s v="G"/>
    <s v="-"/>
  </r>
  <r>
    <s v="2017::::"/>
    <n v="2017"/>
    <x v="0"/>
    <x v="0"/>
    <x v="173"/>
    <x v="47"/>
    <x v="11"/>
    <x v="1"/>
    <x v="0"/>
    <m/>
    <n v="1"/>
    <s v="ok"/>
    <s v="G"/>
    <s v="-"/>
  </r>
  <r>
    <s v="2017::::"/>
    <n v="2017"/>
    <x v="0"/>
    <x v="0"/>
    <x v="174"/>
    <x v="46"/>
    <x v="88"/>
    <x v="0"/>
    <x v="0"/>
    <m/>
    <n v="1"/>
    <s v="ok"/>
    <s v="G"/>
    <s v="-"/>
  </r>
  <r>
    <s v="2017::::"/>
    <n v="2017"/>
    <x v="0"/>
    <x v="0"/>
    <x v="175"/>
    <x v="24"/>
    <x v="10"/>
    <x v="0"/>
    <x v="0"/>
    <m/>
    <n v="3"/>
    <s v="ok"/>
    <s v="G"/>
    <s v="-"/>
  </r>
  <r>
    <s v="2017::::"/>
    <n v="2017"/>
    <x v="0"/>
    <x v="0"/>
    <x v="175"/>
    <x v="24"/>
    <x v="10"/>
    <x v="0"/>
    <x v="0"/>
    <m/>
    <n v="3"/>
    <s v="ok"/>
    <s v="G"/>
    <s v="-"/>
  </r>
  <r>
    <s v="2017::::"/>
    <n v="2017"/>
    <x v="0"/>
    <x v="0"/>
    <x v="176"/>
    <x v="0"/>
    <x v="19"/>
    <x v="0"/>
    <x v="0"/>
    <m/>
    <n v="2"/>
    <s v="ok"/>
    <s v="G"/>
    <s v="-"/>
  </r>
  <r>
    <s v="2017::::"/>
    <n v="2017"/>
    <x v="0"/>
    <x v="0"/>
    <x v="177"/>
    <x v="13"/>
    <x v="92"/>
    <x v="0"/>
    <x v="0"/>
    <m/>
    <n v="1"/>
    <s v="ok"/>
    <s v="G"/>
    <s v="-"/>
  </r>
  <r>
    <s v="2017::Hlavní závod::Z42"/>
    <n v="2017"/>
    <x v="1"/>
    <x v="40"/>
    <x v="178"/>
    <x v="30"/>
    <x v="100"/>
    <x v="0"/>
    <x v="4"/>
    <m/>
    <n v="1"/>
    <s v="ok"/>
    <s v="G"/>
    <n v="1"/>
  </r>
  <r>
    <s v="2017::::"/>
    <n v="2017"/>
    <x v="0"/>
    <x v="0"/>
    <x v="179"/>
    <x v="4"/>
    <x v="62"/>
    <x v="1"/>
    <x v="0"/>
    <m/>
    <n v="2"/>
    <s v="ok"/>
    <s v="G"/>
    <s v="-"/>
  </r>
  <r>
    <s v="2017::Hlavní závod::84"/>
    <n v="2017"/>
    <x v="1"/>
    <x v="41"/>
    <x v="180"/>
    <x v="36"/>
    <x v="101"/>
    <x v="0"/>
    <x v="2"/>
    <m/>
    <n v="2"/>
    <s v="ok"/>
    <s v="H"/>
    <n v="1"/>
  </r>
  <r>
    <s v="2017::Hlavní závod::83"/>
    <n v="2017"/>
    <x v="1"/>
    <x v="42"/>
    <x v="181"/>
    <x v="14"/>
    <x v="102"/>
    <x v="0"/>
    <x v="2"/>
    <m/>
    <n v="2"/>
    <s v="ok"/>
    <s v="H"/>
    <n v="1"/>
  </r>
  <r>
    <s v="2017::Hlavní závod::Z28"/>
    <n v="2017"/>
    <x v="1"/>
    <x v="43"/>
    <x v="182"/>
    <x v="25"/>
    <x v="103"/>
    <x v="0"/>
    <x v="4"/>
    <m/>
    <n v="1"/>
    <s v="ok"/>
    <s v="H"/>
    <n v="1"/>
  </r>
  <r>
    <s v="2017::::"/>
    <n v="2017"/>
    <x v="0"/>
    <x v="0"/>
    <x v="183"/>
    <x v="37"/>
    <x v="104"/>
    <x v="0"/>
    <x v="0"/>
    <m/>
    <n v="1"/>
    <s v="ok"/>
    <s v="H"/>
    <s v="-"/>
  </r>
  <r>
    <s v="2017::::"/>
    <n v="2017"/>
    <x v="0"/>
    <x v="0"/>
    <x v="184"/>
    <x v="34"/>
    <x v="105"/>
    <x v="0"/>
    <x v="0"/>
    <m/>
    <n v="1"/>
    <s v="ok"/>
    <s v="H"/>
    <s v="-"/>
  </r>
  <r>
    <s v="2017::::"/>
    <n v="2017"/>
    <x v="0"/>
    <x v="0"/>
    <x v="185"/>
    <x v="15"/>
    <x v="9"/>
    <x v="0"/>
    <x v="0"/>
    <m/>
    <n v="1"/>
    <s v="ok"/>
    <s v="H"/>
    <s v="-"/>
  </r>
  <r>
    <s v="2017::::"/>
    <n v="2017"/>
    <x v="0"/>
    <x v="0"/>
    <x v="186"/>
    <x v="54"/>
    <x v="106"/>
    <x v="0"/>
    <x v="0"/>
    <m/>
    <n v="1"/>
    <s v="ok"/>
    <s v="H"/>
    <s v="-"/>
  </r>
  <r>
    <s v="2017::::"/>
    <n v="2017"/>
    <x v="0"/>
    <x v="0"/>
    <x v="187"/>
    <x v="39"/>
    <x v="29"/>
    <x v="1"/>
    <x v="0"/>
    <m/>
    <n v="1"/>
    <s v="ok"/>
    <s v="H"/>
    <s v="-"/>
  </r>
  <r>
    <s v="2017::::"/>
    <n v="2017"/>
    <x v="0"/>
    <x v="0"/>
    <x v="188"/>
    <x v="2"/>
    <x v="96"/>
    <x v="1"/>
    <x v="0"/>
    <m/>
    <n v="1"/>
    <s v="ok"/>
    <s v="H"/>
    <s v="-"/>
  </r>
  <r>
    <s v="2017::Hlavní závod::Z23"/>
    <n v="2017"/>
    <x v="1"/>
    <x v="44"/>
    <x v="189"/>
    <x v="38"/>
    <x v="42"/>
    <x v="0"/>
    <x v="2"/>
    <m/>
    <n v="1"/>
    <s v="ok"/>
    <s v="H"/>
    <n v="1"/>
  </r>
  <r>
    <s v="2017::::"/>
    <n v="2017"/>
    <x v="0"/>
    <x v="0"/>
    <x v="190"/>
    <x v="9"/>
    <x v="107"/>
    <x v="0"/>
    <x v="0"/>
    <m/>
    <n v="1"/>
    <s v="ok"/>
    <s v="H"/>
    <s v="-"/>
  </r>
  <r>
    <s v="2017::::"/>
    <n v="2017"/>
    <x v="0"/>
    <x v="0"/>
    <x v="191"/>
    <x v="15"/>
    <x v="19"/>
    <x v="0"/>
    <x v="0"/>
    <m/>
    <n v="1"/>
    <s v="ok"/>
    <s v="H"/>
    <s v="-"/>
  </r>
  <r>
    <s v="2017::::"/>
    <n v="2017"/>
    <x v="0"/>
    <x v="0"/>
    <x v="192"/>
    <x v="21"/>
    <x v="19"/>
    <x v="1"/>
    <x v="0"/>
    <m/>
    <n v="1"/>
    <s v="ok"/>
    <s v="H"/>
    <s v="-"/>
  </r>
  <r>
    <s v="2017::::"/>
    <n v="2017"/>
    <x v="0"/>
    <x v="0"/>
    <x v="193"/>
    <x v="51"/>
    <x v="108"/>
    <x v="0"/>
    <x v="0"/>
    <m/>
    <n v="1"/>
    <s v="ok"/>
    <s v="H"/>
    <s v="-"/>
  </r>
  <r>
    <s v="2017::::"/>
    <n v="2017"/>
    <x v="0"/>
    <x v="0"/>
    <x v="194"/>
    <x v="24"/>
    <x v="10"/>
    <x v="1"/>
    <x v="0"/>
    <m/>
    <n v="1"/>
    <s v="ok"/>
    <s v="H"/>
    <s v="-"/>
  </r>
  <r>
    <s v="2017::::"/>
    <n v="2017"/>
    <x v="0"/>
    <x v="0"/>
    <x v="195"/>
    <x v="43"/>
    <x v="109"/>
    <x v="0"/>
    <x v="0"/>
    <m/>
    <n v="1"/>
    <s v="ok"/>
    <s v="H"/>
    <s v="-"/>
  </r>
  <r>
    <s v="2017::Hlavní závod::48"/>
    <n v="2017"/>
    <x v="1"/>
    <x v="45"/>
    <x v="196"/>
    <x v="55"/>
    <x v="110"/>
    <x v="0"/>
    <x v="4"/>
    <m/>
    <n v="1"/>
    <s v="ok"/>
    <s v="H"/>
    <n v="1"/>
  </r>
  <r>
    <s v="2017::::"/>
    <n v="2017"/>
    <x v="0"/>
    <x v="0"/>
    <x v="197"/>
    <x v="56"/>
    <x v="111"/>
    <x v="0"/>
    <x v="0"/>
    <m/>
    <n v="1"/>
    <s v="ok"/>
    <s v="H"/>
    <s v="-"/>
  </r>
  <r>
    <s v="2017::::"/>
    <n v="2017"/>
    <x v="0"/>
    <x v="0"/>
    <x v="198"/>
    <x v="13"/>
    <x v="112"/>
    <x v="0"/>
    <x v="0"/>
    <m/>
    <n v="1"/>
    <s v="ok"/>
    <s v="H"/>
    <s v="-"/>
  </r>
  <r>
    <s v="2017::::"/>
    <n v="2017"/>
    <x v="0"/>
    <x v="0"/>
    <x v="199"/>
    <x v="55"/>
    <x v="113"/>
    <x v="0"/>
    <x v="0"/>
    <m/>
    <n v="1"/>
    <s v="ok"/>
    <s v="H"/>
    <s v="-"/>
  </r>
  <r>
    <s v="2017::Hlavní závod::7"/>
    <n v="2017"/>
    <x v="1"/>
    <x v="46"/>
    <x v="200"/>
    <x v="5"/>
    <x v="114"/>
    <x v="0"/>
    <x v="2"/>
    <m/>
    <n v="1"/>
    <s v="ok"/>
    <s v="H"/>
    <n v="1"/>
  </r>
  <r>
    <s v="2017::Hlavní závod::111"/>
    <n v="2017"/>
    <x v="1"/>
    <x v="47"/>
    <x v="201"/>
    <x v="57"/>
    <x v="115"/>
    <x v="0"/>
    <x v="6"/>
    <m/>
    <n v="1"/>
    <s v="ok"/>
    <s v="H"/>
    <n v="1"/>
  </r>
  <r>
    <s v="2017::::"/>
    <n v="2017"/>
    <x v="0"/>
    <x v="0"/>
    <x v="202"/>
    <x v="5"/>
    <x v="28"/>
    <x v="0"/>
    <x v="0"/>
    <m/>
    <n v="1"/>
    <s v="ok"/>
    <s v="H"/>
    <s v="-"/>
  </r>
  <r>
    <s v="2017::::"/>
    <n v="2017"/>
    <x v="0"/>
    <x v="0"/>
    <x v="203"/>
    <x v="58"/>
    <x v="116"/>
    <x v="0"/>
    <x v="0"/>
    <m/>
    <n v="1"/>
    <s v="ok"/>
    <s v="H"/>
    <s v="-"/>
  </r>
  <r>
    <s v="2017::::"/>
    <n v="2017"/>
    <x v="0"/>
    <x v="0"/>
    <x v="204"/>
    <x v="9"/>
    <x v="68"/>
    <x v="0"/>
    <x v="0"/>
    <m/>
    <n v="1"/>
    <s v="ok"/>
    <s v="H"/>
    <s v="-"/>
  </r>
  <r>
    <s v="2017::Hlavní závod::86"/>
    <n v="2017"/>
    <x v="1"/>
    <x v="48"/>
    <x v="205"/>
    <x v="59"/>
    <x v="117"/>
    <x v="1"/>
    <x v="5"/>
    <m/>
    <n v="1"/>
    <s v="ok"/>
    <s v="H"/>
    <n v="1"/>
  </r>
  <r>
    <s v="2017::::"/>
    <n v="2017"/>
    <x v="0"/>
    <x v="0"/>
    <x v="206"/>
    <x v="58"/>
    <x v="61"/>
    <x v="0"/>
    <x v="0"/>
    <m/>
    <n v="1"/>
    <s v="ok"/>
    <s v="H"/>
    <s v="-"/>
  </r>
  <r>
    <s v="2017::::"/>
    <n v="2017"/>
    <x v="0"/>
    <x v="0"/>
    <x v="207"/>
    <x v="5"/>
    <x v="118"/>
    <x v="0"/>
    <x v="0"/>
    <m/>
    <n v="1"/>
    <s v="ok"/>
    <s v="H"/>
    <s v="-"/>
  </r>
  <r>
    <s v="2017::Hlavní závod::8"/>
    <n v="2017"/>
    <x v="1"/>
    <x v="49"/>
    <x v="208"/>
    <x v="58"/>
    <x v="119"/>
    <x v="0"/>
    <x v="2"/>
    <m/>
    <n v="1"/>
    <s v="ok"/>
    <s v="H"/>
    <n v="1"/>
  </r>
  <r>
    <s v="2017::::"/>
    <n v="2017"/>
    <x v="0"/>
    <x v="0"/>
    <x v="209"/>
    <x v="60"/>
    <x v="52"/>
    <x v="0"/>
    <x v="0"/>
    <m/>
    <n v="1"/>
    <s v="ok"/>
    <s v="H"/>
    <s v="-"/>
  </r>
  <r>
    <s v="2017::Hlavní závod::B39"/>
    <n v="2017"/>
    <x v="1"/>
    <x v="50"/>
    <x v="210"/>
    <x v="16"/>
    <x v="120"/>
    <x v="1"/>
    <x v="5"/>
    <m/>
    <n v="1"/>
    <s v="ok"/>
    <s v="H"/>
    <n v="1"/>
  </r>
  <r>
    <s v="2017::Běh starosty::"/>
    <n v="2017"/>
    <x v="2"/>
    <x v="0"/>
    <x v="211"/>
    <x v="61"/>
    <x v="121"/>
    <x v="0"/>
    <x v="3"/>
    <m/>
    <n v="1"/>
    <s v="ok"/>
    <s v="C"/>
    <s v="-"/>
  </r>
  <r>
    <s v="2017::::"/>
    <n v="2017"/>
    <x v="0"/>
    <x v="0"/>
    <x v="212"/>
    <x v="10"/>
    <x v="121"/>
    <x v="0"/>
    <x v="0"/>
    <m/>
    <n v="2"/>
    <s v="ok"/>
    <s v="C"/>
    <s v="-"/>
  </r>
  <r>
    <s v="2017::::"/>
    <n v="2017"/>
    <x v="0"/>
    <x v="0"/>
    <x v="213"/>
    <x v="33"/>
    <x v="61"/>
    <x v="1"/>
    <x v="0"/>
    <m/>
    <n v="1"/>
    <s v="ok"/>
    <s v="C"/>
    <s v="-"/>
  </r>
  <r>
    <s v="2017::::"/>
    <n v="2017"/>
    <x v="0"/>
    <x v="0"/>
    <x v="214"/>
    <x v="30"/>
    <x v="61"/>
    <x v="1"/>
    <x v="0"/>
    <m/>
    <n v="1"/>
    <s v="ok"/>
    <s v="C"/>
    <s v="-"/>
  </r>
  <r>
    <s v="2017::::"/>
    <n v="2017"/>
    <x v="0"/>
    <x v="0"/>
    <x v="215"/>
    <x v="46"/>
    <x v="1"/>
    <x v="1"/>
    <x v="0"/>
    <m/>
    <n v="1"/>
    <s v="ok"/>
    <s v="C"/>
    <s v="-"/>
  </r>
  <r>
    <s v="2017::::"/>
    <n v="2017"/>
    <x v="0"/>
    <x v="0"/>
    <x v="216"/>
    <x v="11"/>
    <x v="1"/>
    <x v="1"/>
    <x v="0"/>
    <m/>
    <n v="1"/>
    <s v="ok"/>
    <s v="C"/>
    <s v="-"/>
  </r>
  <r>
    <s v="2017::Hlavní závod::52"/>
    <n v="2017"/>
    <x v="1"/>
    <x v="51"/>
    <x v="217"/>
    <x v="35"/>
    <x v="122"/>
    <x v="0"/>
    <x v="9"/>
    <m/>
    <n v="1"/>
    <s v="ok"/>
    <s v="C"/>
    <n v="1"/>
  </r>
  <r>
    <s v="2017::Hlavní závod::53"/>
    <n v="2017"/>
    <x v="1"/>
    <x v="52"/>
    <x v="218"/>
    <x v="40"/>
    <x v="122"/>
    <x v="1"/>
    <x v="10"/>
    <m/>
    <n v="1"/>
    <s v="ok"/>
    <s v="C"/>
    <n v="1"/>
  </r>
  <r>
    <s v="2017::::"/>
    <n v="2017"/>
    <x v="0"/>
    <x v="0"/>
    <x v="219"/>
    <x v="7"/>
    <x v="123"/>
    <x v="0"/>
    <x v="0"/>
    <m/>
    <n v="1"/>
    <s v="ok"/>
    <s v="C"/>
    <s v="-"/>
  </r>
  <r>
    <s v="2017::Hlavní závod::C21"/>
    <n v="2017"/>
    <x v="1"/>
    <x v="53"/>
    <x v="220"/>
    <x v="9"/>
    <x v="5"/>
    <x v="0"/>
    <x v="4"/>
    <m/>
    <n v="1"/>
    <s v="ok"/>
    <s v="C"/>
    <n v="1"/>
  </r>
  <r>
    <s v="2017::::"/>
    <n v="2017"/>
    <x v="0"/>
    <x v="0"/>
    <x v="221"/>
    <x v="13"/>
    <x v="62"/>
    <x v="1"/>
    <x v="0"/>
    <m/>
    <n v="1"/>
    <s v="ok"/>
    <s v="C"/>
    <s v="-"/>
  </r>
  <r>
    <s v="2017::::"/>
    <n v="2017"/>
    <x v="0"/>
    <x v="0"/>
    <x v="222"/>
    <x v="42"/>
    <x v="67"/>
    <x v="0"/>
    <x v="0"/>
    <m/>
    <n v="1"/>
    <s v="ok"/>
    <s v="C"/>
    <s v="-"/>
  </r>
  <r>
    <s v="2017::Hlavní závod::88"/>
    <n v="2017"/>
    <x v="1"/>
    <x v="54"/>
    <x v="223"/>
    <x v="34"/>
    <x v="1"/>
    <x v="0"/>
    <x v="9"/>
    <m/>
    <n v="1"/>
    <s v="ok"/>
    <s v="J"/>
    <n v="1"/>
  </r>
  <r>
    <s v="2017::::"/>
    <n v="2017"/>
    <x v="0"/>
    <x v="0"/>
    <x v="224"/>
    <x v="10"/>
    <x v="19"/>
    <x v="1"/>
    <x v="0"/>
    <m/>
    <n v="1"/>
    <s v="ok"/>
    <s v="J"/>
    <s v="-"/>
  </r>
  <r>
    <s v="2017::::"/>
    <n v="2017"/>
    <x v="0"/>
    <x v="0"/>
    <x v="225"/>
    <x v="46"/>
    <x v="73"/>
    <x v="1"/>
    <x v="0"/>
    <m/>
    <n v="1"/>
    <s v="ok"/>
    <s v="J"/>
    <s v="-"/>
  </r>
  <r>
    <s v="2017::::"/>
    <n v="2017"/>
    <x v="0"/>
    <x v="0"/>
    <x v="226"/>
    <x v="28"/>
    <x v="92"/>
    <x v="0"/>
    <x v="0"/>
    <m/>
    <n v="1"/>
    <s v="ok"/>
    <s v="J"/>
    <s v="-"/>
  </r>
  <r>
    <s v="2017::::"/>
    <n v="2017"/>
    <x v="0"/>
    <x v="0"/>
    <x v="227"/>
    <x v="1"/>
    <x v="124"/>
    <x v="1"/>
    <x v="0"/>
    <m/>
    <n v="1"/>
    <s v="ok"/>
    <s v="J"/>
    <s v="-"/>
  </r>
  <r>
    <s v="2017::::"/>
    <n v="2017"/>
    <x v="0"/>
    <x v="0"/>
    <x v="228"/>
    <x v="15"/>
    <x v="6"/>
    <x v="0"/>
    <x v="0"/>
    <m/>
    <n v="1"/>
    <s v="ok"/>
    <s v="J"/>
    <s v="-"/>
  </r>
  <r>
    <s v="2017::::"/>
    <n v="2017"/>
    <x v="0"/>
    <x v="0"/>
    <x v="229"/>
    <x v="59"/>
    <x v="125"/>
    <x v="0"/>
    <x v="0"/>
    <m/>
    <n v="1"/>
    <s v="ok"/>
    <s v="J"/>
    <s v="-"/>
  </r>
  <r>
    <s v="2017::::"/>
    <n v="2017"/>
    <x v="0"/>
    <x v="0"/>
    <x v="230"/>
    <x v="14"/>
    <x v="126"/>
    <x v="0"/>
    <x v="0"/>
    <m/>
    <n v="1"/>
    <s v="ok"/>
    <s v="J"/>
    <s v="-"/>
  </r>
  <r>
    <s v="2017::::"/>
    <n v="2017"/>
    <x v="0"/>
    <x v="0"/>
    <x v="231"/>
    <x v="40"/>
    <x v="37"/>
    <x v="0"/>
    <x v="0"/>
    <m/>
    <n v="1"/>
    <s v="ok"/>
    <s v="J"/>
    <s v="-"/>
  </r>
  <r>
    <s v="2017::::"/>
    <n v="2017"/>
    <x v="0"/>
    <x v="0"/>
    <x v="232"/>
    <x v="17"/>
    <x v="127"/>
    <x v="0"/>
    <x v="0"/>
    <m/>
    <n v="1"/>
    <s v="ok"/>
    <s v="J"/>
    <s v="-"/>
  </r>
  <r>
    <s v="2017::::"/>
    <n v="2017"/>
    <x v="0"/>
    <x v="0"/>
    <x v="233"/>
    <x v="13"/>
    <x v="128"/>
    <x v="1"/>
    <x v="0"/>
    <m/>
    <n v="1"/>
    <s v="ok"/>
    <s v="J"/>
    <s v="-"/>
  </r>
  <r>
    <s v="2017::::"/>
    <n v="2017"/>
    <x v="0"/>
    <x v="0"/>
    <x v="234"/>
    <x v="4"/>
    <x v="129"/>
    <x v="1"/>
    <x v="0"/>
    <m/>
    <n v="1"/>
    <s v="ok"/>
    <s v="J"/>
    <s v="-"/>
  </r>
  <r>
    <s v="2017::::"/>
    <n v="2017"/>
    <x v="0"/>
    <x v="0"/>
    <x v="235"/>
    <x v="62"/>
    <x v="15"/>
    <x v="0"/>
    <x v="0"/>
    <m/>
    <n v="1"/>
    <s v="ok"/>
    <s v="J"/>
    <s v="-"/>
  </r>
  <r>
    <s v="2017::::"/>
    <n v="2017"/>
    <x v="0"/>
    <x v="0"/>
    <x v="236"/>
    <x v="23"/>
    <x v="11"/>
    <x v="1"/>
    <x v="0"/>
    <m/>
    <n v="1"/>
    <s v="ok"/>
    <s v="J"/>
    <s v="-"/>
  </r>
  <r>
    <s v="2017::::"/>
    <n v="2017"/>
    <x v="0"/>
    <x v="0"/>
    <x v="237"/>
    <x v="58"/>
    <x v="124"/>
    <x v="1"/>
    <x v="0"/>
    <m/>
    <n v="1"/>
    <s v="ok"/>
    <s v="J"/>
    <s v="-"/>
  </r>
  <r>
    <s v="2017::::"/>
    <n v="2017"/>
    <x v="0"/>
    <x v="0"/>
    <x v="238"/>
    <x v="63"/>
    <x v="130"/>
    <x v="0"/>
    <x v="0"/>
    <m/>
    <n v="1"/>
    <s v="ok"/>
    <s v="J"/>
    <s v="-"/>
  </r>
  <r>
    <s v="2017::::"/>
    <n v="2017"/>
    <x v="0"/>
    <x v="0"/>
    <x v="239"/>
    <x v="60"/>
    <x v="131"/>
    <x v="1"/>
    <x v="0"/>
    <m/>
    <n v="1"/>
    <s v="ok"/>
    <s v="J"/>
    <s v="-"/>
  </r>
  <r>
    <s v="2017::Hlavní závod::51"/>
    <n v="2017"/>
    <x v="1"/>
    <x v="55"/>
    <x v="240"/>
    <x v="37"/>
    <x v="132"/>
    <x v="0"/>
    <x v="2"/>
    <m/>
    <n v="1"/>
    <s v="ok"/>
    <s v="J"/>
    <n v="1"/>
  </r>
  <r>
    <s v="2017::Běh starosty::29"/>
    <n v="2017"/>
    <x v="2"/>
    <x v="56"/>
    <x v="241"/>
    <x v="21"/>
    <x v="132"/>
    <x v="0"/>
    <x v="3"/>
    <m/>
    <n v="1"/>
    <s v="ok"/>
    <s v="J"/>
    <s v="-"/>
  </r>
  <r>
    <s v="2017::Běh starosty::30"/>
    <n v="2017"/>
    <x v="2"/>
    <x v="57"/>
    <x v="242"/>
    <x v="30"/>
    <x v="132"/>
    <x v="1"/>
    <x v="3"/>
    <m/>
    <n v="1"/>
    <s v="ok"/>
    <s v="J"/>
    <s v="-"/>
  </r>
  <r>
    <s v="2017::Hlavní závod::B23"/>
    <n v="2017"/>
    <x v="1"/>
    <x v="58"/>
    <x v="243"/>
    <x v="9"/>
    <x v="133"/>
    <x v="0"/>
    <x v="4"/>
    <m/>
    <n v="1"/>
    <s v="ok"/>
    <s v="J"/>
    <n v="1"/>
  </r>
  <r>
    <s v="2017::Hlavní závod::54"/>
    <n v="2017"/>
    <x v="1"/>
    <x v="59"/>
    <x v="244"/>
    <x v="37"/>
    <x v="134"/>
    <x v="0"/>
    <x v="2"/>
    <m/>
    <n v="2"/>
    <s v="ok"/>
    <s v="J"/>
    <n v="1"/>
  </r>
  <r>
    <s v="2017::Běh starosty::31"/>
    <n v="2017"/>
    <x v="2"/>
    <x v="60"/>
    <x v="245"/>
    <x v="37"/>
    <x v="1"/>
    <x v="1"/>
    <x v="3"/>
    <m/>
    <n v="1"/>
    <s v="ok"/>
    <s v="J"/>
    <s v="-"/>
  </r>
  <r>
    <s v="2017::::"/>
    <n v="2017"/>
    <x v="0"/>
    <x v="0"/>
    <x v="246"/>
    <x v="57"/>
    <x v="1"/>
    <x v="0"/>
    <x v="0"/>
    <m/>
    <n v="1"/>
    <s v="ok"/>
    <s v="J"/>
    <s v="-"/>
  </r>
  <r>
    <s v="2017::Hlavní závod::B48"/>
    <n v="2017"/>
    <x v="1"/>
    <x v="61"/>
    <x v="247"/>
    <x v="14"/>
    <x v="2"/>
    <x v="0"/>
    <x v="2"/>
    <m/>
    <n v="1"/>
    <s v="ok"/>
    <s v="J"/>
    <n v="1"/>
  </r>
  <r>
    <s v="2017::::"/>
    <n v="2017"/>
    <x v="0"/>
    <x v="0"/>
    <x v="248"/>
    <x v="11"/>
    <x v="11"/>
    <x v="1"/>
    <x v="0"/>
    <m/>
    <n v="1"/>
    <s v="ok"/>
    <s v="K"/>
    <s v="-"/>
  </r>
  <r>
    <s v="2017::::"/>
    <n v="2017"/>
    <x v="0"/>
    <x v="0"/>
    <x v="249"/>
    <x v="46"/>
    <x v="11"/>
    <x v="1"/>
    <x v="0"/>
    <m/>
    <n v="2"/>
    <s v="ok"/>
    <s v="K"/>
    <s v="-"/>
  </r>
  <r>
    <s v="2017::::"/>
    <n v="2017"/>
    <x v="0"/>
    <x v="0"/>
    <x v="250"/>
    <x v="23"/>
    <x v="19"/>
    <x v="1"/>
    <x v="0"/>
    <m/>
    <n v="1"/>
    <s v="ok"/>
    <s v="K"/>
    <s v="-"/>
  </r>
  <r>
    <s v="2017::::"/>
    <n v="2017"/>
    <x v="0"/>
    <x v="0"/>
    <x v="251"/>
    <x v="5"/>
    <x v="135"/>
    <x v="0"/>
    <x v="0"/>
    <m/>
    <n v="1"/>
    <s v="ok"/>
    <s v="K"/>
    <s v="-"/>
  </r>
  <r>
    <s v="2017::::"/>
    <n v="2017"/>
    <x v="0"/>
    <x v="0"/>
    <x v="252"/>
    <x v="24"/>
    <x v="11"/>
    <x v="0"/>
    <x v="0"/>
    <m/>
    <n v="1"/>
    <s v="ok"/>
    <s v="K"/>
    <s v="-"/>
  </r>
  <r>
    <s v="2017::::"/>
    <n v="2017"/>
    <x v="0"/>
    <x v="0"/>
    <x v="253"/>
    <x v="11"/>
    <x v="19"/>
    <x v="0"/>
    <x v="0"/>
    <m/>
    <n v="1"/>
    <s v="ok"/>
    <s v="K"/>
    <s v="-"/>
  </r>
  <r>
    <s v="2017::::"/>
    <n v="2017"/>
    <x v="0"/>
    <x v="0"/>
    <x v="254"/>
    <x v="59"/>
    <x v="136"/>
    <x v="0"/>
    <x v="0"/>
    <m/>
    <n v="1"/>
    <s v="ok"/>
    <s v="K"/>
    <s v="-"/>
  </r>
  <r>
    <s v="2017::::"/>
    <n v="2017"/>
    <x v="0"/>
    <x v="0"/>
    <x v="255"/>
    <x v="11"/>
    <x v="9"/>
    <x v="0"/>
    <x v="0"/>
    <m/>
    <n v="1"/>
    <s v="ok"/>
    <s v="K"/>
    <s v="-"/>
  </r>
  <r>
    <s v="2017::::"/>
    <n v="2017"/>
    <x v="0"/>
    <x v="0"/>
    <x v="256"/>
    <x v="23"/>
    <x v="137"/>
    <x v="1"/>
    <x v="0"/>
    <m/>
    <n v="1"/>
    <s v="ok"/>
    <s v="K"/>
    <s v="-"/>
  </r>
  <r>
    <s v="2017::::"/>
    <n v="2017"/>
    <x v="0"/>
    <x v="0"/>
    <x v="257"/>
    <x v="11"/>
    <x v="19"/>
    <x v="1"/>
    <x v="0"/>
    <m/>
    <n v="2"/>
    <s v="ok"/>
    <s v="K"/>
    <s v="-"/>
  </r>
  <r>
    <s v="2017::::"/>
    <n v="2017"/>
    <x v="0"/>
    <x v="0"/>
    <x v="258"/>
    <x v="24"/>
    <x v="19"/>
    <x v="1"/>
    <x v="0"/>
    <m/>
    <n v="1"/>
    <s v="ok"/>
    <s v="K"/>
    <s v="-"/>
  </r>
  <r>
    <s v="2017::::"/>
    <n v="2017"/>
    <x v="0"/>
    <x v="0"/>
    <x v="259"/>
    <x v="27"/>
    <x v="138"/>
    <x v="0"/>
    <x v="0"/>
    <m/>
    <n v="1"/>
    <s v="ok"/>
    <s v="K"/>
    <s v="-"/>
  </r>
  <r>
    <s v="2017::::"/>
    <n v="2017"/>
    <x v="0"/>
    <x v="0"/>
    <x v="260"/>
    <x v="24"/>
    <x v="11"/>
    <x v="0"/>
    <x v="0"/>
    <m/>
    <n v="1"/>
    <s v="ok"/>
    <s v="K"/>
    <s v="-"/>
  </r>
  <r>
    <s v="2017::Hlavní závod::C38"/>
    <n v="2017"/>
    <x v="1"/>
    <x v="62"/>
    <x v="261"/>
    <x v="14"/>
    <x v="139"/>
    <x v="1"/>
    <x v="1"/>
    <m/>
    <n v="1"/>
    <s v="ok"/>
    <s v="K"/>
    <n v="1"/>
  </r>
  <r>
    <s v="2017::::"/>
    <n v="2017"/>
    <x v="0"/>
    <x v="0"/>
    <x v="262"/>
    <x v="5"/>
    <x v="140"/>
    <x v="0"/>
    <x v="0"/>
    <m/>
    <n v="1"/>
    <s v="ok"/>
    <s v="K"/>
    <s v="-"/>
  </r>
  <r>
    <s v="2017::::"/>
    <n v="2017"/>
    <x v="0"/>
    <x v="0"/>
    <x v="263"/>
    <x v="25"/>
    <x v="140"/>
    <x v="1"/>
    <x v="0"/>
    <m/>
    <n v="1"/>
    <s v="ok"/>
    <s v="K"/>
    <s v="-"/>
  </r>
  <r>
    <s v="2017::Hlavní závod::105"/>
    <n v="2017"/>
    <x v="1"/>
    <x v="63"/>
    <x v="264"/>
    <x v="63"/>
    <x v="39"/>
    <x v="0"/>
    <x v="7"/>
    <m/>
    <n v="1"/>
    <s v="ok"/>
    <s v="K"/>
    <n v="1"/>
  </r>
  <r>
    <s v="2017::::"/>
    <n v="2017"/>
    <x v="0"/>
    <x v="0"/>
    <x v="265"/>
    <x v="21"/>
    <x v="141"/>
    <x v="0"/>
    <x v="0"/>
    <m/>
    <n v="1"/>
    <s v="ok"/>
    <s v="K"/>
    <s v="-"/>
  </r>
  <r>
    <s v="2017::::"/>
    <n v="2017"/>
    <x v="0"/>
    <x v="0"/>
    <x v="266"/>
    <x v="49"/>
    <x v="142"/>
    <x v="0"/>
    <x v="0"/>
    <m/>
    <n v="2"/>
    <s v="ok"/>
    <s v="K"/>
    <s v="-"/>
  </r>
  <r>
    <s v="2017::Hlavní závod::80"/>
    <n v="2017"/>
    <x v="1"/>
    <x v="64"/>
    <x v="267"/>
    <x v="2"/>
    <x v="119"/>
    <x v="0"/>
    <x v="4"/>
    <m/>
    <n v="1"/>
    <s v="ok"/>
    <s v="K"/>
    <n v="1"/>
  </r>
  <r>
    <s v="2017::::"/>
    <n v="2017"/>
    <x v="0"/>
    <x v="0"/>
    <x v="268"/>
    <x v="0"/>
    <x v="142"/>
    <x v="0"/>
    <x v="0"/>
    <m/>
    <n v="2"/>
    <s v="ok"/>
    <s v="K"/>
    <s v="-"/>
  </r>
  <r>
    <s v="2017::::"/>
    <n v="2017"/>
    <x v="0"/>
    <x v="0"/>
    <x v="269"/>
    <x v="8"/>
    <x v="141"/>
    <x v="1"/>
    <x v="0"/>
    <m/>
    <n v="1"/>
    <s v="ok"/>
    <s v="K"/>
    <s v="-"/>
  </r>
  <r>
    <s v="2017::::"/>
    <n v="2017"/>
    <x v="0"/>
    <x v="0"/>
    <x v="270"/>
    <x v="15"/>
    <x v="141"/>
    <x v="1"/>
    <x v="0"/>
    <m/>
    <n v="1"/>
    <s v="ok"/>
    <s v="K"/>
    <s v="-"/>
  </r>
  <r>
    <s v="2017::::"/>
    <n v="2017"/>
    <x v="0"/>
    <x v="0"/>
    <x v="271"/>
    <x v="8"/>
    <x v="11"/>
    <x v="1"/>
    <x v="0"/>
    <m/>
    <n v="1"/>
    <s v="ok"/>
    <s v="K"/>
    <s v="-"/>
  </r>
  <r>
    <s v="2017::Hlavní závod::60"/>
    <n v="2017"/>
    <x v="1"/>
    <x v="65"/>
    <x v="272"/>
    <x v="7"/>
    <x v="123"/>
    <x v="0"/>
    <x v="2"/>
    <m/>
    <n v="2"/>
    <s v="ok"/>
    <s v="K"/>
    <n v="1"/>
  </r>
  <r>
    <s v="2017::::"/>
    <n v="2017"/>
    <x v="0"/>
    <x v="0"/>
    <x v="273"/>
    <x v="39"/>
    <x v="123"/>
    <x v="1"/>
    <x v="0"/>
    <m/>
    <n v="1"/>
    <s v="ok"/>
    <s v="K"/>
    <s v="-"/>
  </r>
  <r>
    <s v="2017::Hlavní závod::63"/>
    <n v="2017"/>
    <x v="1"/>
    <x v="66"/>
    <x v="274"/>
    <x v="62"/>
    <x v="143"/>
    <x v="0"/>
    <x v="6"/>
    <m/>
    <n v="1"/>
    <s v="ok"/>
    <s v="K"/>
    <n v="1"/>
  </r>
  <r>
    <s v="2017::::"/>
    <n v="2017"/>
    <x v="0"/>
    <x v="0"/>
    <x v="275"/>
    <x v="38"/>
    <x v="52"/>
    <x v="0"/>
    <x v="0"/>
    <m/>
    <n v="1"/>
    <s v="ok"/>
    <s v="K"/>
    <s v="-"/>
  </r>
  <r>
    <s v="2017::::"/>
    <n v="2017"/>
    <x v="0"/>
    <x v="0"/>
    <x v="276"/>
    <x v="58"/>
    <x v="94"/>
    <x v="1"/>
    <x v="0"/>
    <m/>
    <n v="1"/>
    <s v="ok"/>
    <s v="K"/>
    <s v="-"/>
  </r>
  <r>
    <s v="2017::::"/>
    <n v="2017"/>
    <x v="0"/>
    <x v="0"/>
    <x v="277"/>
    <x v="24"/>
    <x v="13"/>
    <x v="0"/>
    <x v="0"/>
    <m/>
    <n v="2"/>
    <s v="ok"/>
    <s v="K"/>
    <s v="-"/>
  </r>
  <r>
    <s v="2017::::"/>
    <n v="2017"/>
    <x v="0"/>
    <x v="0"/>
    <x v="277"/>
    <x v="24"/>
    <x v="13"/>
    <x v="0"/>
    <x v="0"/>
    <m/>
    <n v="2"/>
    <s v="ok"/>
    <s v="K"/>
    <s v="-"/>
  </r>
  <r>
    <s v="2017::::"/>
    <n v="2017"/>
    <x v="0"/>
    <x v="0"/>
    <x v="278"/>
    <x v="15"/>
    <x v="13"/>
    <x v="1"/>
    <x v="0"/>
    <m/>
    <n v="1"/>
    <s v="ok"/>
    <s v="K"/>
    <s v="-"/>
  </r>
  <r>
    <s v="2017::::"/>
    <n v="2017"/>
    <x v="0"/>
    <x v="0"/>
    <x v="279"/>
    <x v="57"/>
    <x v="109"/>
    <x v="0"/>
    <x v="0"/>
    <m/>
    <n v="1"/>
    <s v="ok"/>
    <s v="K"/>
    <s v="-"/>
  </r>
  <r>
    <s v="2017::::"/>
    <n v="2017"/>
    <x v="0"/>
    <x v="0"/>
    <x v="280"/>
    <x v="20"/>
    <x v="144"/>
    <x v="0"/>
    <x v="0"/>
    <m/>
    <n v="1"/>
    <s v="ok"/>
    <s v="K"/>
    <s v="-"/>
  </r>
  <r>
    <s v="2017::::"/>
    <n v="2017"/>
    <x v="0"/>
    <x v="0"/>
    <x v="281"/>
    <x v="0"/>
    <x v="145"/>
    <x v="0"/>
    <x v="0"/>
    <m/>
    <n v="1"/>
    <s v="ok"/>
    <s v="K"/>
    <s v="-"/>
  </r>
  <r>
    <s v="2017::::"/>
    <n v="2017"/>
    <x v="0"/>
    <x v="0"/>
    <x v="282"/>
    <x v="7"/>
    <x v="145"/>
    <x v="0"/>
    <x v="0"/>
    <m/>
    <n v="1"/>
    <s v="ok"/>
    <s v="K"/>
    <s v="-"/>
  </r>
  <r>
    <s v="2017::Hlavní závod::79"/>
    <n v="2017"/>
    <x v="1"/>
    <x v="67"/>
    <x v="282"/>
    <x v="2"/>
    <x v="145"/>
    <x v="0"/>
    <x v="4"/>
    <m/>
    <n v="1"/>
    <s v="ok"/>
    <s v="K"/>
    <n v="1"/>
  </r>
  <r>
    <s v="2017::::"/>
    <n v="2017"/>
    <x v="0"/>
    <x v="0"/>
    <x v="283"/>
    <x v="11"/>
    <x v="144"/>
    <x v="1"/>
    <x v="0"/>
    <m/>
    <n v="1"/>
    <s v="ok"/>
    <s v="K"/>
    <s v="-"/>
  </r>
  <r>
    <s v="2017::::"/>
    <n v="2017"/>
    <x v="0"/>
    <x v="0"/>
    <x v="284"/>
    <x v="11"/>
    <x v="146"/>
    <x v="1"/>
    <x v="0"/>
    <m/>
    <n v="1"/>
    <s v="ok"/>
    <s v="K"/>
    <s v="-"/>
  </r>
  <r>
    <s v="2017::::"/>
    <n v="2017"/>
    <x v="0"/>
    <x v="0"/>
    <x v="285"/>
    <x v="36"/>
    <x v="9"/>
    <x v="1"/>
    <x v="0"/>
    <m/>
    <n v="1"/>
    <s v="ok"/>
    <s v="K"/>
    <s v="-"/>
  </r>
  <r>
    <s v="2017::::"/>
    <n v="2017"/>
    <x v="0"/>
    <x v="0"/>
    <x v="286"/>
    <x v="11"/>
    <x v="147"/>
    <x v="0"/>
    <x v="0"/>
    <m/>
    <n v="1"/>
    <s v="ok"/>
    <s v="K"/>
    <s v="-"/>
  </r>
  <r>
    <s v="2017::::"/>
    <n v="2017"/>
    <x v="0"/>
    <x v="0"/>
    <x v="287"/>
    <x v="23"/>
    <x v="11"/>
    <x v="1"/>
    <x v="0"/>
    <m/>
    <n v="1"/>
    <s v="ok"/>
    <s v="K"/>
    <s v="-"/>
  </r>
  <r>
    <s v="2017::::"/>
    <n v="2017"/>
    <x v="0"/>
    <x v="0"/>
    <x v="288"/>
    <x v="19"/>
    <x v="148"/>
    <x v="0"/>
    <x v="0"/>
    <m/>
    <n v="1"/>
    <s v="ok"/>
    <s v="K"/>
    <s v="-"/>
  </r>
  <r>
    <s v="2017::Hlavní závod::C10"/>
    <n v="2017"/>
    <x v="1"/>
    <x v="68"/>
    <x v="289"/>
    <x v="18"/>
    <x v="149"/>
    <x v="0"/>
    <x v="4"/>
    <m/>
    <n v="1"/>
    <s v="ok"/>
    <s v="K"/>
    <n v="1"/>
  </r>
  <r>
    <s v="2017::::"/>
    <n v="2017"/>
    <x v="0"/>
    <x v="0"/>
    <x v="290"/>
    <x v="55"/>
    <x v="19"/>
    <x v="0"/>
    <x v="0"/>
    <m/>
    <n v="1"/>
    <s v="ok"/>
    <s v="K"/>
    <s v="-"/>
  </r>
  <r>
    <s v="2017::Běh starosty::6"/>
    <n v="2017"/>
    <x v="2"/>
    <x v="35"/>
    <x v="291"/>
    <x v="8"/>
    <x v="19"/>
    <x v="1"/>
    <x v="3"/>
    <m/>
    <n v="1"/>
    <s v="ok"/>
    <s v="K"/>
    <s v="-"/>
  </r>
  <r>
    <s v="2017::::"/>
    <n v="2017"/>
    <x v="0"/>
    <x v="0"/>
    <x v="292"/>
    <x v="29"/>
    <x v="19"/>
    <x v="1"/>
    <x v="0"/>
    <m/>
    <n v="1"/>
    <s v="ok"/>
    <s v="K"/>
    <s v="-"/>
  </r>
  <r>
    <s v="2017::::"/>
    <n v="2017"/>
    <x v="0"/>
    <x v="0"/>
    <x v="293"/>
    <x v="64"/>
    <x v="150"/>
    <x v="0"/>
    <x v="0"/>
    <m/>
    <n v="1"/>
    <s v="ok"/>
    <s v="K"/>
    <s v="-"/>
  </r>
  <r>
    <s v="2017::::"/>
    <n v="2017"/>
    <x v="0"/>
    <x v="0"/>
    <x v="294"/>
    <x v="56"/>
    <x v="39"/>
    <x v="0"/>
    <x v="0"/>
    <m/>
    <n v="1"/>
    <s v="ok"/>
    <s v="K"/>
    <s v="-"/>
  </r>
  <r>
    <s v="2017::Hlavní závod::B60"/>
    <n v="2017"/>
    <x v="1"/>
    <x v="69"/>
    <x v="295"/>
    <x v="56"/>
    <x v="130"/>
    <x v="0"/>
    <x v="7"/>
    <m/>
    <n v="1"/>
    <s v="ok"/>
    <s v="K"/>
    <n v="1"/>
  </r>
  <r>
    <s v="2017::::"/>
    <n v="2017"/>
    <x v="0"/>
    <x v="0"/>
    <x v="296"/>
    <x v="1"/>
    <x v="47"/>
    <x v="0"/>
    <x v="0"/>
    <m/>
    <n v="1"/>
    <s v="ok"/>
    <s v="K"/>
    <s v="-"/>
  </r>
  <r>
    <s v="2017::Běh starosty::7"/>
    <n v="2017"/>
    <x v="2"/>
    <x v="46"/>
    <x v="297"/>
    <x v="35"/>
    <x v="151"/>
    <x v="0"/>
    <x v="3"/>
    <m/>
    <n v="2"/>
    <s v="ok"/>
    <s v="K"/>
    <s v="-"/>
  </r>
  <r>
    <s v="2017::::"/>
    <n v="2017"/>
    <x v="0"/>
    <x v="0"/>
    <x v="298"/>
    <x v="3"/>
    <x v="152"/>
    <x v="0"/>
    <x v="0"/>
    <m/>
    <n v="1"/>
    <s v="ok"/>
    <s v="K"/>
    <s v="-"/>
  </r>
  <r>
    <s v="2017::::"/>
    <n v="2017"/>
    <x v="0"/>
    <x v="0"/>
    <x v="299"/>
    <x v="17"/>
    <x v="19"/>
    <x v="0"/>
    <x v="0"/>
    <m/>
    <n v="1"/>
    <s v="ok"/>
    <s v="K"/>
    <s v="-"/>
  </r>
  <r>
    <s v="2017::::"/>
    <n v="2017"/>
    <x v="0"/>
    <x v="0"/>
    <x v="299"/>
    <x v="24"/>
    <x v="19"/>
    <x v="0"/>
    <x v="0"/>
    <m/>
    <n v="1"/>
    <s v="ok"/>
    <s v="K"/>
    <s v="-"/>
  </r>
  <r>
    <s v="2017::::"/>
    <n v="2017"/>
    <x v="0"/>
    <x v="0"/>
    <x v="300"/>
    <x v="11"/>
    <x v="19"/>
    <x v="1"/>
    <x v="0"/>
    <m/>
    <n v="2"/>
    <s v="ok"/>
    <s v="K"/>
    <s v="-"/>
  </r>
  <r>
    <s v="2017::::"/>
    <n v="2017"/>
    <x v="0"/>
    <x v="0"/>
    <x v="301"/>
    <x v="49"/>
    <x v="19"/>
    <x v="1"/>
    <x v="0"/>
    <m/>
    <n v="2"/>
    <s v="ok"/>
    <s v="K"/>
    <s v="-"/>
  </r>
  <r>
    <s v="2017::Hlavní závod::106"/>
    <n v="2017"/>
    <x v="1"/>
    <x v="70"/>
    <x v="302"/>
    <x v="22"/>
    <x v="153"/>
    <x v="0"/>
    <x v="9"/>
    <m/>
    <n v="1"/>
    <s v="ok"/>
    <s v="K"/>
    <n v="1"/>
  </r>
  <r>
    <s v="2017::::"/>
    <n v="2017"/>
    <x v="0"/>
    <x v="0"/>
    <x v="303"/>
    <x v="25"/>
    <x v="63"/>
    <x v="0"/>
    <x v="0"/>
    <m/>
    <n v="1"/>
    <s v="ok"/>
    <s v="K"/>
    <s v="-"/>
  </r>
  <r>
    <s v="2017::::"/>
    <n v="2017"/>
    <x v="0"/>
    <x v="0"/>
    <x v="304"/>
    <x v="21"/>
    <x v="73"/>
    <x v="1"/>
    <x v="0"/>
    <m/>
    <n v="1"/>
    <s v="ok"/>
    <s v="K"/>
    <s v="-"/>
  </r>
  <r>
    <s v="2017::::"/>
    <n v="2017"/>
    <x v="0"/>
    <x v="0"/>
    <x v="305"/>
    <x v="37"/>
    <x v="61"/>
    <x v="0"/>
    <x v="0"/>
    <m/>
    <n v="1"/>
    <s v="ok"/>
    <s v="K"/>
    <s v="-"/>
  </r>
  <r>
    <s v="2017::::"/>
    <n v="2017"/>
    <x v="0"/>
    <x v="0"/>
    <x v="306"/>
    <x v="58"/>
    <x v="154"/>
    <x v="0"/>
    <x v="0"/>
    <m/>
    <n v="1"/>
    <s v="ok"/>
    <s v="K"/>
    <s v="-"/>
  </r>
  <r>
    <s v="2017::::"/>
    <n v="2017"/>
    <x v="0"/>
    <x v="0"/>
    <x v="307"/>
    <x v="11"/>
    <x v="154"/>
    <x v="1"/>
    <x v="0"/>
    <m/>
    <n v="1"/>
    <s v="ok"/>
    <s v="K"/>
    <s v="-"/>
  </r>
  <r>
    <s v="2017::::"/>
    <n v="2017"/>
    <x v="0"/>
    <x v="0"/>
    <x v="308"/>
    <x v="46"/>
    <x v="154"/>
    <x v="1"/>
    <x v="0"/>
    <m/>
    <n v="1"/>
    <s v="ok"/>
    <s v="K"/>
    <s v="-"/>
  </r>
  <r>
    <s v="2017::::"/>
    <n v="2017"/>
    <x v="0"/>
    <x v="0"/>
    <x v="309"/>
    <x v="3"/>
    <x v="92"/>
    <x v="0"/>
    <x v="0"/>
    <m/>
    <n v="1"/>
    <s v="ok"/>
    <s v="K"/>
    <s v="-"/>
  </r>
  <r>
    <s v="2017::::"/>
    <n v="2017"/>
    <x v="0"/>
    <x v="0"/>
    <x v="310"/>
    <x v="21"/>
    <x v="0"/>
    <x v="0"/>
    <x v="0"/>
    <m/>
    <n v="1"/>
    <s v="ok"/>
    <s v="K"/>
    <s v="-"/>
  </r>
  <r>
    <s v="2017::::"/>
    <n v="2017"/>
    <x v="0"/>
    <x v="0"/>
    <x v="311"/>
    <x v="46"/>
    <x v="0"/>
    <x v="1"/>
    <x v="0"/>
    <m/>
    <n v="1"/>
    <s v="ok"/>
    <s v="K"/>
    <s v="-"/>
  </r>
  <r>
    <s v="2017::::"/>
    <n v="2017"/>
    <x v="0"/>
    <x v="0"/>
    <x v="312"/>
    <x v="8"/>
    <x v="9"/>
    <x v="0"/>
    <x v="0"/>
    <m/>
    <n v="1"/>
    <s v="ok"/>
    <s v="K"/>
    <s v="-"/>
  </r>
  <r>
    <s v="2017::::"/>
    <n v="2017"/>
    <x v="0"/>
    <x v="0"/>
    <x v="313"/>
    <x v="24"/>
    <x v="13"/>
    <x v="0"/>
    <x v="0"/>
    <m/>
    <n v="1"/>
    <s v="ok"/>
    <s v="K"/>
    <s v="-"/>
  </r>
  <r>
    <s v="2017::Hlavní závod::Z17"/>
    <n v="2017"/>
    <x v="1"/>
    <x v="71"/>
    <x v="314"/>
    <x v="22"/>
    <x v="120"/>
    <x v="1"/>
    <x v="10"/>
    <m/>
    <n v="2"/>
    <s v="ok"/>
    <s v="K"/>
    <n v="1"/>
  </r>
  <r>
    <s v="2017::::"/>
    <n v="2017"/>
    <x v="0"/>
    <x v="0"/>
    <x v="315"/>
    <x v="60"/>
    <x v="155"/>
    <x v="0"/>
    <x v="0"/>
    <m/>
    <n v="1"/>
    <s v="ok"/>
    <s v="K"/>
    <s v="-"/>
  </r>
  <r>
    <s v="2017::::"/>
    <n v="2017"/>
    <x v="0"/>
    <x v="0"/>
    <x v="316"/>
    <x v="6"/>
    <x v="14"/>
    <x v="1"/>
    <x v="0"/>
    <m/>
    <n v="1"/>
    <s v="ok"/>
    <s v="K"/>
    <s v="-"/>
  </r>
  <r>
    <s v="2017::::"/>
    <n v="2017"/>
    <x v="0"/>
    <x v="0"/>
    <x v="317"/>
    <x v="36"/>
    <x v="47"/>
    <x v="0"/>
    <x v="0"/>
    <m/>
    <n v="1"/>
    <s v="ok"/>
    <s v="K"/>
    <s v="-"/>
  </r>
  <r>
    <s v="2017::::"/>
    <n v="2017"/>
    <x v="0"/>
    <x v="0"/>
    <x v="318"/>
    <x v="30"/>
    <x v="47"/>
    <x v="1"/>
    <x v="0"/>
    <m/>
    <n v="1"/>
    <s v="ok"/>
    <s v="K"/>
    <s v="-"/>
  </r>
  <r>
    <s v="2017::::"/>
    <n v="2017"/>
    <x v="0"/>
    <x v="0"/>
    <x v="319"/>
    <x v="15"/>
    <x v="49"/>
    <x v="0"/>
    <x v="0"/>
    <m/>
    <n v="1"/>
    <s v="ok"/>
    <s v="K"/>
    <s v="-"/>
  </r>
  <r>
    <s v="2017::::"/>
    <n v="2017"/>
    <x v="0"/>
    <x v="0"/>
    <x v="320"/>
    <x v="28"/>
    <x v="42"/>
    <x v="0"/>
    <x v="0"/>
    <m/>
    <n v="1"/>
    <s v="ok"/>
    <s v="K"/>
    <s v="-"/>
  </r>
  <r>
    <s v="2017::::"/>
    <n v="2017"/>
    <x v="0"/>
    <x v="0"/>
    <x v="321"/>
    <x v="0"/>
    <x v="11"/>
    <x v="1"/>
    <x v="0"/>
    <m/>
    <n v="1"/>
    <s v="ok"/>
    <s v="K"/>
    <s v="-"/>
  </r>
  <r>
    <s v="2017::::"/>
    <n v="2017"/>
    <x v="0"/>
    <x v="0"/>
    <x v="322"/>
    <x v="23"/>
    <x v="11"/>
    <x v="1"/>
    <x v="0"/>
    <m/>
    <n v="1"/>
    <s v="ok"/>
    <s v="K"/>
    <s v="-"/>
  </r>
  <r>
    <s v="2017::Hlavní závod::C17"/>
    <n v="2017"/>
    <x v="1"/>
    <x v="72"/>
    <x v="323"/>
    <x v="41"/>
    <x v="156"/>
    <x v="0"/>
    <x v="9"/>
    <m/>
    <n v="1"/>
    <s v="ok"/>
    <s v="K"/>
    <n v="1"/>
  </r>
  <r>
    <s v="2017::::"/>
    <n v="2017"/>
    <x v="0"/>
    <x v="0"/>
    <x v="324"/>
    <x v="7"/>
    <x v="39"/>
    <x v="1"/>
    <x v="0"/>
    <m/>
    <n v="1"/>
    <s v="ok"/>
    <s v="K"/>
    <s v="-"/>
  </r>
  <r>
    <s v="2017::::"/>
    <n v="2017"/>
    <x v="0"/>
    <x v="0"/>
    <x v="325"/>
    <x v="0"/>
    <x v="1"/>
    <x v="0"/>
    <x v="0"/>
    <m/>
    <n v="1"/>
    <s v="ok"/>
    <s v="K"/>
    <s v="-"/>
  </r>
  <r>
    <s v="2017::::"/>
    <n v="2017"/>
    <x v="0"/>
    <x v="0"/>
    <x v="326"/>
    <x v="26"/>
    <x v="70"/>
    <x v="0"/>
    <x v="0"/>
    <m/>
    <n v="1"/>
    <s v="ok"/>
    <s v="K"/>
    <s v="-"/>
  </r>
  <r>
    <s v="2017::::"/>
    <n v="2017"/>
    <x v="0"/>
    <x v="0"/>
    <x v="327"/>
    <x v="21"/>
    <x v="9"/>
    <x v="1"/>
    <x v="0"/>
    <m/>
    <n v="1"/>
    <s v="ok"/>
    <s v="K"/>
    <s v="-"/>
  </r>
  <r>
    <s v="2017::::"/>
    <n v="2017"/>
    <x v="0"/>
    <x v="0"/>
    <x v="328"/>
    <x v="23"/>
    <x v="11"/>
    <x v="1"/>
    <x v="0"/>
    <m/>
    <n v="1"/>
    <s v="ok"/>
    <s v="K"/>
    <s v="-"/>
  </r>
  <r>
    <s v="2017::::"/>
    <n v="2017"/>
    <x v="0"/>
    <x v="0"/>
    <x v="329"/>
    <x v="23"/>
    <x v="157"/>
    <x v="1"/>
    <x v="0"/>
    <m/>
    <n v="1"/>
    <s v="ok"/>
    <s v="K"/>
    <s v="-"/>
  </r>
  <r>
    <s v="2017::::"/>
    <n v="2017"/>
    <x v="0"/>
    <x v="0"/>
    <x v="330"/>
    <x v="11"/>
    <x v="157"/>
    <x v="1"/>
    <x v="0"/>
    <m/>
    <n v="1"/>
    <s v="ok"/>
    <s v="K"/>
    <s v="-"/>
  </r>
  <r>
    <s v="2017::::"/>
    <n v="2017"/>
    <x v="0"/>
    <x v="0"/>
    <x v="331"/>
    <x v="24"/>
    <x v="10"/>
    <x v="0"/>
    <x v="0"/>
    <m/>
    <n v="1"/>
    <s v="ok"/>
    <s v="K"/>
    <s v="-"/>
  </r>
  <r>
    <s v="2017::::"/>
    <n v="2017"/>
    <x v="0"/>
    <x v="0"/>
    <x v="332"/>
    <x v="38"/>
    <x v="158"/>
    <x v="0"/>
    <x v="0"/>
    <m/>
    <n v="1"/>
    <s v="ok"/>
    <s v="K"/>
    <s v="-"/>
  </r>
  <r>
    <s v="2017::::"/>
    <n v="2017"/>
    <x v="0"/>
    <x v="0"/>
    <x v="333"/>
    <x v="47"/>
    <x v="14"/>
    <x v="1"/>
    <x v="0"/>
    <m/>
    <n v="1"/>
    <s v="ok"/>
    <s v="K"/>
    <s v="-"/>
  </r>
  <r>
    <s v="2017::::"/>
    <n v="2017"/>
    <x v="0"/>
    <x v="0"/>
    <x v="334"/>
    <x v="16"/>
    <x v="159"/>
    <x v="0"/>
    <x v="0"/>
    <m/>
    <n v="1"/>
    <s v="ok"/>
    <s v="K"/>
    <s v="-"/>
  </r>
  <r>
    <s v="2017::::"/>
    <n v="2017"/>
    <x v="0"/>
    <x v="0"/>
    <x v="335"/>
    <x v="27"/>
    <x v="91"/>
    <x v="0"/>
    <x v="0"/>
    <m/>
    <n v="1"/>
    <s v="ok"/>
    <s v="K"/>
    <s v="-"/>
  </r>
  <r>
    <s v="2017::::"/>
    <n v="2017"/>
    <x v="0"/>
    <x v="0"/>
    <x v="336"/>
    <x v="60"/>
    <x v="6"/>
    <x v="0"/>
    <x v="0"/>
    <m/>
    <n v="1"/>
    <s v="ok"/>
    <s v="K"/>
    <s v="-"/>
  </r>
  <r>
    <s v="2017::Hlavní závod::113"/>
    <n v="2017"/>
    <x v="1"/>
    <x v="73"/>
    <x v="337"/>
    <x v="34"/>
    <x v="1"/>
    <x v="0"/>
    <x v="9"/>
    <m/>
    <n v="1"/>
    <s v="ok"/>
    <s v="K"/>
    <n v="1"/>
  </r>
  <r>
    <s v="2017::::"/>
    <n v="2017"/>
    <x v="0"/>
    <x v="0"/>
    <x v="338"/>
    <x v="52"/>
    <x v="160"/>
    <x v="0"/>
    <x v="0"/>
    <m/>
    <n v="1"/>
    <s v="ok"/>
    <s v="K"/>
    <s v="-"/>
  </r>
  <r>
    <s v="2017::::"/>
    <n v="2017"/>
    <x v="0"/>
    <x v="0"/>
    <x v="339"/>
    <x v="23"/>
    <x v="19"/>
    <x v="1"/>
    <x v="0"/>
    <m/>
    <n v="1"/>
    <s v="ok"/>
    <s v="K"/>
    <s v="-"/>
  </r>
  <r>
    <s v="2017::::"/>
    <n v="2017"/>
    <x v="0"/>
    <x v="0"/>
    <x v="340"/>
    <x v="15"/>
    <x v="19"/>
    <x v="1"/>
    <x v="0"/>
    <m/>
    <n v="1"/>
    <s v="ok"/>
    <s v="K"/>
    <s v="-"/>
  </r>
  <r>
    <s v="2017::::"/>
    <n v="2017"/>
    <x v="0"/>
    <x v="0"/>
    <x v="341"/>
    <x v="47"/>
    <x v="73"/>
    <x v="1"/>
    <x v="0"/>
    <m/>
    <n v="1"/>
    <s v="ok"/>
    <s v="K"/>
    <s v="-"/>
  </r>
  <r>
    <s v="2017::::"/>
    <n v="2017"/>
    <x v="0"/>
    <x v="0"/>
    <x v="342"/>
    <x v="24"/>
    <x v="10"/>
    <x v="0"/>
    <x v="0"/>
    <m/>
    <n v="1"/>
    <s v="ok"/>
    <s v="K"/>
    <s v="-"/>
  </r>
  <r>
    <s v="2017::Hlavní závod::9"/>
    <n v="2017"/>
    <x v="1"/>
    <x v="74"/>
    <x v="343"/>
    <x v="27"/>
    <x v="161"/>
    <x v="0"/>
    <x v="4"/>
    <m/>
    <n v="1"/>
    <s v="ok"/>
    <s v="K"/>
    <n v="1"/>
  </r>
  <r>
    <s v="2017::Hlavní závod::C25"/>
    <n v="2017"/>
    <x v="1"/>
    <x v="75"/>
    <x v="344"/>
    <x v="25"/>
    <x v="5"/>
    <x v="1"/>
    <x v="1"/>
    <m/>
    <n v="1"/>
    <s v="ok"/>
    <s v="K"/>
    <n v="1"/>
  </r>
  <r>
    <s v="2017::::"/>
    <n v="2017"/>
    <x v="0"/>
    <x v="0"/>
    <x v="345"/>
    <x v="11"/>
    <x v="62"/>
    <x v="1"/>
    <x v="0"/>
    <m/>
    <n v="2"/>
    <s v="ok"/>
    <s v="K"/>
    <s v="-"/>
  </r>
  <r>
    <s v="2017::::"/>
    <n v="2017"/>
    <x v="0"/>
    <x v="0"/>
    <x v="346"/>
    <x v="18"/>
    <x v="1"/>
    <x v="0"/>
    <x v="0"/>
    <m/>
    <n v="1"/>
    <s v="ok"/>
    <s v="K"/>
    <s v="-"/>
  </r>
  <r>
    <s v="2017::::"/>
    <n v="2017"/>
    <x v="0"/>
    <x v="0"/>
    <x v="347"/>
    <x v="43"/>
    <x v="162"/>
    <x v="0"/>
    <x v="0"/>
    <m/>
    <n v="1"/>
    <s v="ok"/>
    <s v="K"/>
    <s v="-"/>
  </r>
  <r>
    <s v="2017::Běh starosty::"/>
    <n v="2017"/>
    <x v="2"/>
    <x v="0"/>
    <x v="348"/>
    <x v="20"/>
    <x v="1"/>
    <x v="0"/>
    <x v="3"/>
    <m/>
    <n v="1"/>
    <s v="ok"/>
    <s v="L"/>
    <s v="-"/>
  </r>
  <r>
    <s v="2017::Běh starosty::"/>
    <n v="2017"/>
    <x v="2"/>
    <x v="0"/>
    <x v="349"/>
    <x v="30"/>
    <x v="1"/>
    <x v="1"/>
    <x v="3"/>
    <m/>
    <n v="1"/>
    <s v="ok"/>
    <s v="L"/>
    <s v="-"/>
  </r>
  <r>
    <s v="2017::::"/>
    <n v="2017"/>
    <x v="0"/>
    <x v="0"/>
    <x v="350"/>
    <x v="8"/>
    <x v="163"/>
    <x v="0"/>
    <x v="0"/>
    <m/>
    <n v="1"/>
    <s v="ok"/>
    <s v="L"/>
    <s v="-"/>
  </r>
  <r>
    <s v="2017::::"/>
    <n v="2017"/>
    <x v="0"/>
    <x v="0"/>
    <x v="351"/>
    <x v="11"/>
    <x v="163"/>
    <x v="0"/>
    <x v="0"/>
    <m/>
    <n v="1"/>
    <s v="ok"/>
    <s v="L"/>
    <s v="-"/>
  </r>
  <r>
    <s v="2017::::"/>
    <n v="2017"/>
    <x v="0"/>
    <x v="0"/>
    <x v="352"/>
    <x v="28"/>
    <x v="1"/>
    <x v="0"/>
    <x v="0"/>
    <m/>
    <n v="1"/>
    <s v="ok"/>
    <s v="L"/>
    <s v="-"/>
  </r>
  <r>
    <s v="2017::Hlavní závod::70"/>
    <n v="2017"/>
    <x v="1"/>
    <x v="76"/>
    <x v="353"/>
    <x v="38"/>
    <x v="52"/>
    <x v="0"/>
    <x v="2"/>
    <m/>
    <n v="1"/>
    <s v="ok"/>
    <s v="L"/>
    <n v="1"/>
  </r>
  <r>
    <s v="2017::::"/>
    <n v="2017"/>
    <x v="0"/>
    <x v="0"/>
    <x v="354"/>
    <x v="29"/>
    <x v="164"/>
    <x v="0"/>
    <x v="0"/>
    <m/>
    <n v="1"/>
    <s v="ok"/>
    <s v="L"/>
    <s v="-"/>
  </r>
  <r>
    <s v="2017::::"/>
    <n v="2017"/>
    <x v="0"/>
    <x v="0"/>
    <x v="354"/>
    <x v="13"/>
    <x v="163"/>
    <x v="0"/>
    <x v="0"/>
    <m/>
    <n v="1"/>
    <s v="ok"/>
    <s v="L"/>
    <s v="-"/>
  </r>
  <r>
    <s v="2017::::"/>
    <n v="2017"/>
    <x v="0"/>
    <x v="0"/>
    <x v="355"/>
    <x v="46"/>
    <x v="164"/>
    <x v="0"/>
    <x v="0"/>
    <m/>
    <n v="1"/>
    <s v="ok"/>
    <s v="L"/>
    <s v="-"/>
  </r>
  <r>
    <s v="2017::::"/>
    <n v="2017"/>
    <x v="0"/>
    <x v="0"/>
    <x v="356"/>
    <x v="29"/>
    <x v="1"/>
    <x v="1"/>
    <x v="0"/>
    <m/>
    <n v="1"/>
    <s v="ok"/>
    <s v="L"/>
    <s v="-"/>
  </r>
  <r>
    <s v="2017::::"/>
    <n v="2017"/>
    <x v="0"/>
    <x v="0"/>
    <x v="357"/>
    <x v="10"/>
    <x v="164"/>
    <x v="1"/>
    <x v="0"/>
    <m/>
    <n v="1"/>
    <s v="ok"/>
    <s v="L"/>
    <s v="-"/>
  </r>
  <r>
    <s v="2017::::"/>
    <n v="2017"/>
    <x v="0"/>
    <x v="0"/>
    <x v="358"/>
    <x v="49"/>
    <x v="165"/>
    <x v="1"/>
    <x v="0"/>
    <m/>
    <n v="2"/>
    <s v="ok"/>
    <s v="L"/>
    <s v="-"/>
  </r>
  <r>
    <s v="2017::::"/>
    <n v="2017"/>
    <x v="0"/>
    <x v="0"/>
    <x v="359"/>
    <x v="40"/>
    <x v="166"/>
    <x v="0"/>
    <x v="0"/>
    <m/>
    <n v="1"/>
    <s v="ok"/>
    <s v="L"/>
    <s v="-"/>
  </r>
  <r>
    <s v="2017::::"/>
    <n v="2017"/>
    <x v="0"/>
    <x v="0"/>
    <x v="360"/>
    <x v="31"/>
    <x v="166"/>
    <x v="1"/>
    <x v="0"/>
    <m/>
    <n v="1"/>
    <s v="ok"/>
    <s v="L"/>
    <s v="-"/>
  </r>
  <r>
    <s v="2017::::"/>
    <n v="2017"/>
    <x v="0"/>
    <x v="0"/>
    <x v="361"/>
    <x v="21"/>
    <x v="167"/>
    <x v="0"/>
    <x v="0"/>
    <m/>
    <n v="2"/>
    <s v="ok"/>
    <s v="L"/>
    <s v="-"/>
  </r>
  <r>
    <s v="2017::::"/>
    <n v="2017"/>
    <x v="0"/>
    <x v="0"/>
    <x v="362"/>
    <x v="21"/>
    <x v="167"/>
    <x v="0"/>
    <x v="0"/>
    <m/>
    <n v="1"/>
    <s v="ok"/>
    <s v="L"/>
    <s v="-"/>
  </r>
  <r>
    <s v="2017::Hlavní závod::81"/>
    <n v="2017"/>
    <x v="1"/>
    <x v="77"/>
    <x v="363"/>
    <x v="9"/>
    <x v="167"/>
    <x v="1"/>
    <x v="1"/>
    <m/>
    <n v="1"/>
    <s v="ok"/>
    <s v="L"/>
    <n v="1"/>
  </r>
  <r>
    <s v="2017::::"/>
    <n v="2017"/>
    <x v="0"/>
    <x v="0"/>
    <x v="364"/>
    <x v="46"/>
    <x v="167"/>
    <x v="0"/>
    <x v="0"/>
    <m/>
    <n v="1"/>
    <s v="ok"/>
    <s v="L"/>
    <s v="-"/>
  </r>
  <r>
    <s v="2017::::"/>
    <n v="2017"/>
    <x v="0"/>
    <x v="0"/>
    <x v="365"/>
    <x v="13"/>
    <x v="14"/>
    <x v="0"/>
    <x v="0"/>
    <m/>
    <n v="1"/>
    <s v="ok"/>
    <s v="L"/>
    <s v="-"/>
  </r>
  <r>
    <s v="2017::::"/>
    <n v="2017"/>
    <x v="0"/>
    <x v="0"/>
    <x v="366"/>
    <x v="39"/>
    <x v="14"/>
    <x v="0"/>
    <x v="0"/>
    <m/>
    <n v="1"/>
    <s v="ok"/>
    <s v="L"/>
    <s v="-"/>
  </r>
  <r>
    <s v="2017::::"/>
    <n v="2017"/>
    <x v="0"/>
    <x v="0"/>
    <x v="367"/>
    <x v="11"/>
    <x v="62"/>
    <x v="1"/>
    <x v="0"/>
    <m/>
    <n v="1"/>
    <s v="ok"/>
    <s v="L"/>
    <s v="-"/>
  </r>
  <r>
    <s v="2017::Hlavní závod::10"/>
    <n v="2017"/>
    <x v="1"/>
    <x v="78"/>
    <x v="368"/>
    <x v="1"/>
    <x v="168"/>
    <x v="0"/>
    <x v="4"/>
    <m/>
    <n v="1"/>
    <s v="ok"/>
    <s v="L"/>
    <n v="1"/>
  </r>
  <r>
    <s v="2017::::"/>
    <n v="2017"/>
    <x v="0"/>
    <x v="0"/>
    <x v="369"/>
    <x v="33"/>
    <x v="61"/>
    <x v="0"/>
    <x v="0"/>
    <m/>
    <n v="2"/>
    <s v="ok"/>
    <s v="L"/>
    <s v="-"/>
  </r>
  <r>
    <s v="2017::::"/>
    <n v="2017"/>
    <x v="0"/>
    <x v="0"/>
    <x v="370"/>
    <x v="29"/>
    <x v="169"/>
    <x v="0"/>
    <x v="0"/>
    <m/>
    <n v="1"/>
    <s v="ok"/>
    <s v="L"/>
    <s v="-"/>
  </r>
  <r>
    <s v="2017::::"/>
    <n v="2017"/>
    <x v="0"/>
    <x v="0"/>
    <x v="371"/>
    <x v="19"/>
    <x v="170"/>
    <x v="0"/>
    <x v="0"/>
    <m/>
    <n v="1"/>
    <s v="ok"/>
    <s v="L"/>
    <s v="-"/>
  </r>
  <r>
    <s v="2017::::"/>
    <n v="2017"/>
    <x v="0"/>
    <x v="0"/>
    <x v="372"/>
    <x v="24"/>
    <x v="78"/>
    <x v="0"/>
    <x v="0"/>
    <m/>
    <n v="1"/>
    <s v="ok"/>
    <s v="L"/>
    <s v="-"/>
  </r>
  <r>
    <s v="2017::::"/>
    <n v="2017"/>
    <x v="0"/>
    <x v="0"/>
    <x v="373"/>
    <x v="25"/>
    <x v="170"/>
    <x v="1"/>
    <x v="0"/>
    <m/>
    <n v="1"/>
    <s v="ok"/>
    <s v="L"/>
    <s v="-"/>
  </r>
  <r>
    <s v="2017::::"/>
    <n v="2017"/>
    <x v="0"/>
    <x v="0"/>
    <x v="374"/>
    <x v="49"/>
    <x v="171"/>
    <x v="1"/>
    <x v="0"/>
    <m/>
    <n v="2"/>
    <s v="ok"/>
    <s v="L"/>
    <s v="-"/>
  </r>
  <r>
    <s v="2017::::"/>
    <n v="2017"/>
    <x v="0"/>
    <x v="0"/>
    <x v="375"/>
    <x v="11"/>
    <x v="82"/>
    <x v="1"/>
    <x v="0"/>
    <m/>
    <n v="2"/>
    <s v="ok"/>
    <s v="L"/>
    <s v="-"/>
  </r>
  <r>
    <s v="2017::Běh starosty::16"/>
    <n v="2017"/>
    <x v="2"/>
    <x v="79"/>
    <x v="376"/>
    <x v="13"/>
    <x v="71"/>
    <x v="0"/>
    <x v="3"/>
    <m/>
    <n v="2"/>
    <s v="ok"/>
    <s v="L"/>
    <s v="-"/>
  </r>
  <r>
    <s v="2017::::"/>
    <n v="2017"/>
    <x v="0"/>
    <x v="0"/>
    <x v="377"/>
    <x v="5"/>
    <x v="172"/>
    <x v="0"/>
    <x v="0"/>
    <m/>
    <n v="1"/>
    <s v="ok"/>
    <s v="L"/>
    <s v="-"/>
  </r>
  <r>
    <s v="2017::Hlavní závod::110"/>
    <n v="2017"/>
    <x v="1"/>
    <x v="80"/>
    <x v="378"/>
    <x v="9"/>
    <x v="85"/>
    <x v="0"/>
    <x v="4"/>
    <m/>
    <n v="1"/>
    <s v="ok"/>
    <s v="L"/>
    <n v="1"/>
  </r>
  <r>
    <s v="2017::Hlavní závod::41"/>
    <n v="2017"/>
    <x v="1"/>
    <x v="81"/>
    <x v="379"/>
    <x v="37"/>
    <x v="121"/>
    <x v="1"/>
    <x v="1"/>
    <m/>
    <n v="1"/>
    <s v="ok"/>
    <s v="L"/>
    <n v="1"/>
  </r>
  <r>
    <s v="2017::::"/>
    <n v="2017"/>
    <x v="0"/>
    <x v="0"/>
    <x v="380"/>
    <x v="24"/>
    <x v="10"/>
    <x v="1"/>
    <x v="0"/>
    <m/>
    <n v="1"/>
    <s v="ok"/>
    <s v="L"/>
    <s v="-"/>
  </r>
  <r>
    <s v="2017::Běh starosty::25"/>
    <n v="2017"/>
    <x v="2"/>
    <x v="82"/>
    <x v="381"/>
    <x v="62"/>
    <x v="173"/>
    <x v="0"/>
    <x v="3"/>
    <m/>
    <n v="1"/>
    <s v="ok"/>
    <s v="L"/>
    <s v="-"/>
  </r>
  <r>
    <s v="2017::Hlavní závod::Z31"/>
    <n v="2017"/>
    <x v="1"/>
    <x v="83"/>
    <x v="382"/>
    <x v="37"/>
    <x v="80"/>
    <x v="0"/>
    <x v="2"/>
    <m/>
    <n v="1"/>
    <s v="ok"/>
    <s v="L"/>
    <n v="1"/>
  </r>
  <r>
    <s v="2017::::"/>
    <n v="2017"/>
    <x v="0"/>
    <x v="0"/>
    <x v="383"/>
    <x v="23"/>
    <x v="13"/>
    <x v="0"/>
    <x v="0"/>
    <m/>
    <n v="1"/>
    <s v="ok"/>
    <s v="L"/>
    <s v="-"/>
  </r>
  <r>
    <s v="2017::::"/>
    <n v="2017"/>
    <x v="0"/>
    <x v="0"/>
    <x v="384"/>
    <x v="13"/>
    <x v="13"/>
    <x v="1"/>
    <x v="0"/>
    <m/>
    <n v="1"/>
    <s v="ok"/>
    <s v="L"/>
    <s v="-"/>
  </r>
  <r>
    <s v="2017::::"/>
    <n v="2017"/>
    <x v="0"/>
    <x v="0"/>
    <x v="385"/>
    <x v="6"/>
    <x v="174"/>
    <x v="0"/>
    <x v="0"/>
    <m/>
    <n v="1"/>
    <s v="ok"/>
    <s v="L"/>
    <s v="-"/>
  </r>
  <r>
    <s v="2017::::"/>
    <n v="2017"/>
    <x v="0"/>
    <x v="0"/>
    <x v="386"/>
    <x v="24"/>
    <x v="11"/>
    <x v="0"/>
    <x v="0"/>
    <m/>
    <n v="2"/>
    <s v="ok"/>
    <s v="L"/>
    <s v="-"/>
  </r>
  <r>
    <s v="2017::::"/>
    <n v="2017"/>
    <x v="0"/>
    <x v="0"/>
    <x v="386"/>
    <x v="24"/>
    <x v="11"/>
    <x v="0"/>
    <x v="0"/>
    <m/>
    <n v="2"/>
    <s v="ok"/>
    <s v="L"/>
    <s v="-"/>
  </r>
  <r>
    <s v="2017::::"/>
    <n v="2017"/>
    <x v="0"/>
    <x v="0"/>
    <x v="387"/>
    <x v="58"/>
    <x v="175"/>
    <x v="0"/>
    <x v="0"/>
    <m/>
    <n v="1"/>
    <s v="ok"/>
    <s v="L"/>
    <s v="-"/>
  </r>
  <r>
    <s v="2017::::"/>
    <n v="2017"/>
    <x v="0"/>
    <x v="0"/>
    <x v="388"/>
    <x v="3"/>
    <x v="9"/>
    <x v="1"/>
    <x v="0"/>
    <m/>
    <n v="1"/>
    <s v="ok"/>
    <s v="L"/>
    <s v="-"/>
  </r>
  <r>
    <s v="2017::::"/>
    <n v="2017"/>
    <x v="0"/>
    <x v="0"/>
    <x v="389"/>
    <x v="13"/>
    <x v="11"/>
    <x v="1"/>
    <x v="0"/>
    <m/>
    <n v="1"/>
    <s v="ok"/>
    <s v="L"/>
    <s v="-"/>
  </r>
  <r>
    <s v="2017::Hlavní závod::89"/>
    <n v="2017"/>
    <x v="1"/>
    <x v="84"/>
    <x v="390"/>
    <x v="30"/>
    <x v="1"/>
    <x v="0"/>
    <x v="4"/>
    <m/>
    <n v="1"/>
    <s v="ok"/>
    <s v="M"/>
    <n v="1"/>
  </r>
  <r>
    <s v="2017::::"/>
    <n v="2017"/>
    <x v="0"/>
    <x v="0"/>
    <x v="391"/>
    <x v="30"/>
    <x v="176"/>
    <x v="0"/>
    <x v="0"/>
    <m/>
    <n v="1"/>
    <s v="ok"/>
    <s v="M"/>
    <s v="-"/>
  </r>
  <r>
    <s v="2017::::"/>
    <n v="2017"/>
    <x v="0"/>
    <x v="0"/>
    <x v="392"/>
    <x v="8"/>
    <x v="11"/>
    <x v="0"/>
    <x v="0"/>
    <m/>
    <n v="1"/>
    <s v="ok"/>
    <s v="M"/>
    <s v="-"/>
  </r>
  <r>
    <s v="2017::::"/>
    <n v="2017"/>
    <x v="0"/>
    <x v="0"/>
    <x v="393"/>
    <x v="30"/>
    <x v="1"/>
    <x v="0"/>
    <x v="0"/>
    <m/>
    <n v="1"/>
    <s v="ok"/>
    <s v="M"/>
    <s v="-"/>
  </r>
  <r>
    <s v="2017::::"/>
    <n v="2017"/>
    <x v="0"/>
    <x v="0"/>
    <x v="394"/>
    <x v="23"/>
    <x v="62"/>
    <x v="0"/>
    <x v="0"/>
    <m/>
    <n v="1"/>
    <s v="ok"/>
    <s v="M"/>
    <s v="-"/>
  </r>
  <r>
    <s v="2017::::"/>
    <n v="2017"/>
    <x v="0"/>
    <x v="0"/>
    <x v="395"/>
    <x v="62"/>
    <x v="42"/>
    <x v="0"/>
    <x v="0"/>
    <m/>
    <n v="1"/>
    <s v="ok"/>
    <s v="M"/>
    <s v="-"/>
  </r>
  <r>
    <s v="2017::::"/>
    <n v="2017"/>
    <x v="0"/>
    <x v="0"/>
    <x v="396"/>
    <x v="17"/>
    <x v="42"/>
    <x v="1"/>
    <x v="0"/>
    <m/>
    <n v="1"/>
    <s v="ok"/>
    <s v="M"/>
    <s v="-"/>
  </r>
  <r>
    <s v="2017::::"/>
    <n v="2017"/>
    <x v="0"/>
    <x v="0"/>
    <x v="397"/>
    <x v="47"/>
    <x v="177"/>
    <x v="1"/>
    <x v="0"/>
    <m/>
    <n v="1"/>
    <s v="ok"/>
    <s v="M"/>
    <s v="-"/>
  </r>
  <r>
    <s v="2017::::"/>
    <n v="2017"/>
    <x v="0"/>
    <x v="0"/>
    <x v="398"/>
    <x v="41"/>
    <x v="177"/>
    <x v="1"/>
    <x v="0"/>
    <m/>
    <n v="1"/>
    <s v="ok"/>
    <s v="M"/>
    <s v="-"/>
  </r>
  <r>
    <s v="2017::::"/>
    <n v="2017"/>
    <x v="0"/>
    <x v="0"/>
    <x v="399"/>
    <x v="24"/>
    <x v="177"/>
    <x v="0"/>
    <x v="0"/>
    <m/>
    <n v="1"/>
    <s v="ok"/>
    <s v="M"/>
    <s v="-"/>
  </r>
  <r>
    <s v="2017::::"/>
    <n v="2017"/>
    <x v="0"/>
    <x v="0"/>
    <x v="400"/>
    <x v="6"/>
    <x v="9"/>
    <x v="0"/>
    <x v="0"/>
    <m/>
    <n v="1"/>
    <s v="ok"/>
    <s v="M"/>
    <s v="-"/>
  </r>
  <r>
    <s v="2017::Hlavní závod::116"/>
    <n v="2017"/>
    <x v="1"/>
    <x v="85"/>
    <x v="401"/>
    <x v="40"/>
    <x v="119"/>
    <x v="0"/>
    <x v="9"/>
    <m/>
    <n v="1"/>
    <s v="ok"/>
    <s v="M"/>
    <n v="1"/>
  </r>
  <r>
    <s v="2017::::"/>
    <n v="2017"/>
    <x v="0"/>
    <x v="0"/>
    <x v="402"/>
    <x v="38"/>
    <x v="178"/>
    <x v="0"/>
    <x v="0"/>
    <m/>
    <n v="1"/>
    <s v="ok"/>
    <s v="M"/>
    <s v="-"/>
  </r>
  <r>
    <s v="2017::Hlavní závod::47"/>
    <n v="2017"/>
    <x v="1"/>
    <x v="86"/>
    <x v="403"/>
    <x v="26"/>
    <x v="179"/>
    <x v="0"/>
    <x v="2"/>
    <m/>
    <n v="1"/>
    <s v="ok"/>
    <s v="M"/>
    <n v="1"/>
  </r>
  <r>
    <s v="2017::::"/>
    <n v="2017"/>
    <x v="0"/>
    <x v="0"/>
    <x v="404"/>
    <x v="23"/>
    <x v="10"/>
    <x v="1"/>
    <x v="0"/>
    <m/>
    <n v="1"/>
    <s v="ok"/>
    <s v="M"/>
    <s v="-"/>
  </r>
  <r>
    <s v="2017::::"/>
    <n v="2017"/>
    <x v="0"/>
    <x v="0"/>
    <x v="405"/>
    <x v="62"/>
    <x v="39"/>
    <x v="0"/>
    <x v="0"/>
    <m/>
    <n v="1"/>
    <s v="ok"/>
    <s v="M"/>
    <s v="-"/>
  </r>
  <r>
    <s v="2017::::"/>
    <n v="2017"/>
    <x v="0"/>
    <x v="0"/>
    <x v="406"/>
    <x v="23"/>
    <x v="11"/>
    <x v="0"/>
    <x v="0"/>
    <m/>
    <n v="1"/>
    <s v="ok"/>
    <s v="M"/>
    <s v="-"/>
  </r>
  <r>
    <s v="2017::::"/>
    <n v="2017"/>
    <x v="0"/>
    <x v="0"/>
    <x v="407"/>
    <x v="4"/>
    <x v="19"/>
    <x v="0"/>
    <x v="0"/>
    <m/>
    <n v="1"/>
    <s v="ok"/>
    <s v="M"/>
    <s v="-"/>
  </r>
  <r>
    <s v="2017::::"/>
    <n v="2017"/>
    <x v="0"/>
    <x v="0"/>
    <x v="408"/>
    <x v="39"/>
    <x v="11"/>
    <x v="0"/>
    <x v="0"/>
    <m/>
    <n v="1"/>
    <s v="ok"/>
    <s v="M"/>
    <s v="-"/>
  </r>
  <r>
    <s v="2017::::"/>
    <n v="2017"/>
    <x v="0"/>
    <x v="0"/>
    <x v="409"/>
    <x v="8"/>
    <x v="6"/>
    <x v="1"/>
    <x v="0"/>
    <m/>
    <n v="1"/>
    <s v="ok"/>
    <s v="M"/>
    <s v="-"/>
  </r>
  <r>
    <s v="2017::::"/>
    <n v="2017"/>
    <x v="0"/>
    <x v="0"/>
    <x v="410"/>
    <x v="44"/>
    <x v="180"/>
    <x v="0"/>
    <x v="0"/>
    <m/>
    <n v="1"/>
    <s v="ok"/>
    <s v="M"/>
    <s v="-"/>
  </r>
  <r>
    <s v="2017::::"/>
    <n v="2017"/>
    <x v="0"/>
    <x v="0"/>
    <x v="410"/>
    <x v="15"/>
    <x v="13"/>
    <x v="0"/>
    <x v="0"/>
    <m/>
    <n v="1"/>
    <s v="ok"/>
    <s v="M"/>
    <s v="-"/>
  </r>
  <r>
    <s v="2017::Hlavní závod::11"/>
    <n v="2017"/>
    <x v="1"/>
    <x v="87"/>
    <x v="411"/>
    <x v="58"/>
    <x v="120"/>
    <x v="1"/>
    <x v="1"/>
    <m/>
    <n v="1"/>
    <s v="ok"/>
    <s v="M"/>
    <n v="1"/>
  </r>
  <r>
    <s v="2017::::"/>
    <n v="2017"/>
    <x v="0"/>
    <x v="0"/>
    <x v="412"/>
    <x v="23"/>
    <x v="11"/>
    <x v="0"/>
    <x v="0"/>
    <m/>
    <n v="1"/>
    <s v="ok"/>
    <s v="M"/>
    <s v="-"/>
  </r>
  <r>
    <s v="2017::::"/>
    <n v="2017"/>
    <x v="0"/>
    <x v="0"/>
    <x v="413"/>
    <x v="10"/>
    <x v="9"/>
    <x v="0"/>
    <x v="0"/>
    <m/>
    <n v="1"/>
    <s v="ok"/>
    <s v="M"/>
    <s v="-"/>
  </r>
  <r>
    <s v="2017::::"/>
    <n v="2017"/>
    <x v="0"/>
    <x v="0"/>
    <x v="414"/>
    <x v="23"/>
    <x v="11"/>
    <x v="0"/>
    <x v="0"/>
    <m/>
    <n v="1"/>
    <s v="ok"/>
    <s v="M"/>
    <s v="-"/>
  </r>
  <r>
    <s v="2017::::"/>
    <n v="2017"/>
    <x v="0"/>
    <x v="0"/>
    <x v="415"/>
    <x v="24"/>
    <x v="61"/>
    <x v="1"/>
    <x v="0"/>
    <m/>
    <n v="1"/>
    <s v="ok"/>
    <s v="M"/>
    <s v="-"/>
  </r>
  <r>
    <s v="2017::::"/>
    <n v="2017"/>
    <x v="0"/>
    <x v="0"/>
    <x v="416"/>
    <x v="47"/>
    <x v="14"/>
    <x v="1"/>
    <x v="0"/>
    <m/>
    <n v="1"/>
    <s v="ok"/>
    <s v="M"/>
    <s v="-"/>
  </r>
  <r>
    <s v="2017::Běh starosty::112"/>
    <n v="2017"/>
    <x v="2"/>
    <x v="88"/>
    <x v="417"/>
    <x v="2"/>
    <x v="1"/>
    <x v="1"/>
    <x v="3"/>
    <m/>
    <n v="1"/>
    <s v="ok"/>
    <s v="M"/>
    <s v="-"/>
  </r>
  <r>
    <s v="2017::::"/>
    <n v="2017"/>
    <x v="0"/>
    <x v="0"/>
    <x v="418"/>
    <x v="21"/>
    <x v="19"/>
    <x v="1"/>
    <x v="0"/>
    <m/>
    <n v="1"/>
    <s v="ok"/>
    <s v="M"/>
    <s v="-"/>
  </r>
  <r>
    <s v="2017::::"/>
    <n v="2017"/>
    <x v="0"/>
    <x v="0"/>
    <x v="419"/>
    <x v="3"/>
    <x v="92"/>
    <x v="0"/>
    <x v="0"/>
    <m/>
    <n v="1"/>
    <s v="ok"/>
    <s v="M"/>
    <s v="-"/>
  </r>
  <r>
    <s v="2017::::"/>
    <n v="2017"/>
    <x v="0"/>
    <x v="0"/>
    <x v="420"/>
    <x v="57"/>
    <x v="92"/>
    <x v="0"/>
    <x v="0"/>
    <m/>
    <n v="1"/>
    <s v="ok"/>
    <s v="M"/>
    <s v="-"/>
  </r>
  <r>
    <s v="2017::::"/>
    <n v="2017"/>
    <x v="0"/>
    <x v="0"/>
    <x v="421"/>
    <x v="13"/>
    <x v="181"/>
    <x v="0"/>
    <x v="0"/>
    <m/>
    <n v="1"/>
    <s v="ok"/>
    <s v="M"/>
    <s v="-"/>
  </r>
  <r>
    <s v="2017::Hlavní závod::35"/>
    <n v="2017"/>
    <x v="1"/>
    <x v="89"/>
    <x v="422"/>
    <x v="19"/>
    <x v="181"/>
    <x v="0"/>
    <x v="4"/>
    <m/>
    <n v="1"/>
    <s v="ok"/>
    <s v="M"/>
    <n v="1"/>
  </r>
  <r>
    <s v="2017::::"/>
    <n v="2017"/>
    <x v="0"/>
    <x v="0"/>
    <x v="422"/>
    <x v="4"/>
    <x v="9"/>
    <x v="0"/>
    <x v="0"/>
    <m/>
    <n v="1"/>
    <s v="ok"/>
    <s v="M"/>
    <s v="-"/>
  </r>
  <r>
    <s v="2017::Hlavní závod::Z25"/>
    <n v="2017"/>
    <x v="1"/>
    <x v="90"/>
    <x v="423"/>
    <x v="58"/>
    <x v="39"/>
    <x v="1"/>
    <x v="1"/>
    <m/>
    <n v="1"/>
    <s v="ok"/>
    <s v="M"/>
    <n v="1"/>
  </r>
  <r>
    <s v="2017::::"/>
    <n v="2017"/>
    <x v="0"/>
    <x v="0"/>
    <x v="424"/>
    <x v="17"/>
    <x v="1"/>
    <x v="1"/>
    <x v="0"/>
    <m/>
    <n v="1"/>
    <s v="ok"/>
    <s v="M"/>
    <s v="-"/>
  </r>
  <r>
    <s v="2017::::"/>
    <n v="2017"/>
    <x v="0"/>
    <x v="0"/>
    <x v="425"/>
    <x v="47"/>
    <x v="10"/>
    <x v="0"/>
    <x v="0"/>
    <m/>
    <n v="1"/>
    <s v="ok"/>
    <s v="M"/>
    <s v="-"/>
  </r>
  <r>
    <s v="2017::::"/>
    <n v="2017"/>
    <x v="0"/>
    <x v="0"/>
    <x v="426"/>
    <x v="8"/>
    <x v="10"/>
    <x v="1"/>
    <x v="0"/>
    <m/>
    <n v="1"/>
    <s v="ok"/>
    <s v="M"/>
    <s v="-"/>
  </r>
  <r>
    <s v="2017::::"/>
    <n v="2017"/>
    <x v="0"/>
    <x v="0"/>
    <x v="427"/>
    <x v="3"/>
    <x v="182"/>
    <x v="0"/>
    <x v="0"/>
    <m/>
    <n v="1"/>
    <s v="ok"/>
    <s v="M"/>
    <s v="-"/>
  </r>
  <r>
    <s v="2017::::"/>
    <n v="2017"/>
    <x v="0"/>
    <x v="0"/>
    <x v="428"/>
    <x v="40"/>
    <x v="182"/>
    <x v="0"/>
    <x v="0"/>
    <m/>
    <n v="1"/>
    <s v="ok"/>
    <s v="M"/>
    <s v="-"/>
  </r>
  <r>
    <s v="2017::::"/>
    <n v="2017"/>
    <x v="0"/>
    <x v="0"/>
    <x v="429"/>
    <x v="55"/>
    <x v="7"/>
    <x v="0"/>
    <x v="0"/>
    <m/>
    <n v="1"/>
    <s v="ok"/>
    <s v="M"/>
    <s v="-"/>
  </r>
  <r>
    <s v="2017::::"/>
    <n v="2017"/>
    <x v="0"/>
    <x v="0"/>
    <x v="430"/>
    <x v="21"/>
    <x v="62"/>
    <x v="1"/>
    <x v="0"/>
    <m/>
    <n v="2"/>
    <s v="ok"/>
    <s v="M"/>
    <s v="-"/>
  </r>
  <r>
    <s v="2017::::"/>
    <n v="2017"/>
    <x v="0"/>
    <x v="0"/>
    <x v="431"/>
    <x v="11"/>
    <x v="9"/>
    <x v="0"/>
    <x v="0"/>
    <m/>
    <n v="1"/>
    <s v="ok"/>
    <s v="M"/>
    <s v="-"/>
  </r>
  <r>
    <s v="2017::::"/>
    <n v="2017"/>
    <x v="0"/>
    <x v="0"/>
    <x v="432"/>
    <x v="5"/>
    <x v="130"/>
    <x v="1"/>
    <x v="0"/>
    <m/>
    <n v="1"/>
    <s v="ok"/>
    <s v="M"/>
    <s v="-"/>
  </r>
  <r>
    <s v="2017::::"/>
    <n v="2017"/>
    <x v="0"/>
    <x v="0"/>
    <x v="433"/>
    <x v="15"/>
    <x v="183"/>
    <x v="1"/>
    <x v="0"/>
    <m/>
    <n v="1"/>
    <s v="ok"/>
    <s v="M"/>
    <s v="-"/>
  </r>
  <r>
    <s v="2017::Hlavní závod::114"/>
    <n v="2017"/>
    <x v="1"/>
    <x v="91"/>
    <x v="434"/>
    <x v="57"/>
    <x v="184"/>
    <x v="0"/>
    <x v="6"/>
    <m/>
    <n v="1"/>
    <s v="ok"/>
    <s v="M"/>
    <n v="1"/>
  </r>
  <r>
    <s v="2017::Hlavní závod::65"/>
    <n v="2017"/>
    <x v="1"/>
    <x v="92"/>
    <x v="435"/>
    <x v="57"/>
    <x v="185"/>
    <x v="0"/>
    <x v="6"/>
    <m/>
    <n v="1"/>
    <s v="ok"/>
    <s v="M"/>
    <n v="1"/>
  </r>
  <r>
    <s v="2017::::"/>
    <n v="2017"/>
    <x v="0"/>
    <x v="0"/>
    <x v="436"/>
    <x v="11"/>
    <x v="186"/>
    <x v="0"/>
    <x v="0"/>
    <m/>
    <n v="2"/>
    <s v="ok"/>
    <s v="M"/>
    <s v="-"/>
  </r>
  <r>
    <s v="2017::::"/>
    <n v="2017"/>
    <x v="0"/>
    <x v="0"/>
    <x v="437"/>
    <x v="47"/>
    <x v="187"/>
    <x v="0"/>
    <x v="0"/>
    <m/>
    <n v="1"/>
    <s v="ok"/>
    <s v="M"/>
    <s v="-"/>
  </r>
  <r>
    <s v="2017::::"/>
    <n v="2017"/>
    <x v="0"/>
    <x v="0"/>
    <x v="438"/>
    <x v="36"/>
    <x v="117"/>
    <x v="0"/>
    <x v="0"/>
    <m/>
    <n v="1"/>
    <s v="ok"/>
    <s v="M"/>
    <s v="-"/>
  </r>
  <r>
    <s v="2017::::"/>
    <n v="2017"/>
    <x v="0"/>
    <x v="0"/>
    <x v="438"/>
    <x v="4"/>
    <x v="186"/>
    <x v="0"/>
    <x v="0"/>
    <m/>
    <n v="2"/>
    <s v="ok"/>
    <s v="M"/>
    <s v="-"/>
  </r>
  <r>
    <s v="2017::::"/>
    <n v="2017"/>
    <x v="0"/>
    <x v="0"/>
    <x v="439"/>
    <x v="65"/>
    <x v="188"/>
    <x v="0"/>
    <x v="0"/>
    <m/>
    <n v="1"/>
    <s v="ok"/>
    <s v="M"/>
    <s v="-"/>
  </r>
  <r>
    <s v="2017::::"/>
    <n v="2017"/>
    <x v="0"/>
    <x v="0"/>
    <x v="440"/>
    <x v="30"/>
    <x v="91"/>
    <x v="0"/>
    <x v="0"/>
    <m/>
    <n v="1"/>
    <s v="ok"/>
    <s v="M"/>
    <s v="-"/>
  </r>
  <r>
    <s v="2017::::"/>
    <n v="2017"/>
    <x v="0"/>
    <x v="0"/>
    <x v="441"/>
    <x v="66"/>
    <x v="96"/>
    <x v="1"/>
    <x v="0"/>
    <m/>
    <n v="1"/>
    <s v="ok"/>
    <s v="M"/>
    <s v="-"/>
  </r>
  <r>
    <s v="2017::::"/>
    <n v="2017"/>
    <x v="0"/>
    <x v="0"/>
    <x v="442"/>
    <x v="43"/>
    <x v="19"/>
    <x v="1"/>
    <x v="0"/>
    <m/>
    <n v="1"/>
    <s v="ok"/>
    <s v="M"/>
    <s v="-"/>
  </r>
  <r>
    <s v="2017::::"/>
    <n v="2017"/>
    <x v="0"/>
    <x v="0"/>
    <x v="443"/>
    <x v="62"/>
    <x v="52"/>
    <x v="0"/>
    <x v="0"/>
    <m/>
    <n v="1"/>
    <s v="ok"/>
    <s v="M"/>
    <s v="-"/>
  </r>
  <r>
    <s v="2017::::"/>
    <n v="2017"/>
    <x v="0"/>
    <x v="0"/>
    <x v="444"/>
    <x v="29"/>
    <x v="152"/>
    <x v="0"/>
    <x v="0"/>
    <m/>
    <n v="1"/>
    <s v="ok"/>
    <s v="M"/>
    <s v="-"/>
  </r>
  <r>
    <s v="2017::::"/>
    <n v="2017"/>
    <x v="0"/>
    <x v="0"/>
    <x v="445"/>
    <x v="11"/>
    <x v="61"/>
    <x v="1"/>
    <x v="0"/>
    <m/>
    <n v="1"/>
    <s v="ok"/>
    <s v="M"/>
    <s v="-"/>
  </r>
  <r>
    <s v="2017::::"/>
    <n v="2017"/>
    <x v="0"/>
    <x v="0"/>
    <x v="446"/>
    <x v="25"/>
    <x v="61"/>
    <x v="1"/>
    <x v="0"/>
    <m/>
    <n v="1"/>
    <s v="ok"/>
    <s v="M"/>
    <s v="-"/>
  </r>
  <r>
    <s v="2017::::"/>
    <n v="2017"/>
    <x v="0"/>
    <x v="0"/>
    <x v="447"/>
    <x v="15"/>
    <x v="11"/>
    <x v="1"/>
    <x v="0"/>
    <m/>
    <n v="1"/>
    <s v="ok"/>
    <s v="M"/>
    <s v="-"/>
  </r>
  <r>
    <s v="2017::::"/>
    <n v="2017"/>
    <x v="0"/>
    <x v="0"/>
    <x v="448"/>
    <x v="13"/>
    <x v="19"/>
    <x v="0"/>
    <x v="0"/>
    <m/>
    <n v="1"/>
    <s v="ok"/>
    <s v="M"/>
    <s v="-"/>
  </r>
  <r>
    <s v="2017::::"/>
    <n v="2017"/>
    <x v="0"/>
    <x v="0"/>
    <x v="449"/>
    <x v="60"/>
    <x v="9"/>
    <x v="0"/>
    <x v="0"/>
    <m/>
    <n v="1"/>
    <s v="ok"/>
    <s v="M"/>
    <s v="-"/>
  </r>
  <r>
    <s v="2017::::"/>
    <n v="2017"/>
    <x v="0"/>
    <x v="0"/>
    <x v="450"/>
    <x v="46"/>
    <x v="73"/>
    <x v="0"/>
    <x v="0"/>
    <m/>
    <n v="2"/>
    <s v="ok"/>
    <s v="M"/>
    <s v="-"/>
  </r>
  <r>
    <s v="2017::::"/>
    <n v="2017"/>
    <x v="0"/>
    <x v="0"/>
    <x v="451"/>
    <x v="29"/>
    <x v="73"/>
    <x v="0"/>
    <x v="0"/>
    <m/>
    <n v="1"/>
    <s v="ok"/>
    <s v="M"/>
    <s v="-"/>
  </r>
  <r>
    <s v="2017::::"/>
    <n v="2017"/>
    <x v="0"/>
    <x v="0"/>
    <x v="451"/>
    <x v="13"/>
    <x v="10"/>
    <x v="0"/>
    <x v="0"/>
    <m/>
    <n v="2"/>
    <s v="ok"/>
    <s v="M"/>
    <s v="-"/>
  </r>
  <r>
    <s v="2017::::"/>
    <n v="2017"/>
    <x v="0"/>
    <x v="0"/>
    <x v="451"/>
    <x v="13"/>
    <x v="10"/>
    <x v="0"/>
    <x v="0"/>
    <m/>
    <n v="2"/>
    <s v="ok"/>
    <s v="M"/>
    <s v="-"/>
  </r>
  <r>
    <s v="2017::Hlavní závod::13"/>
    <n v="2017"/>
    <x v="1"/>
    <x v="93"/>
    <x v="452"/>
    <x v="34"/>
    <x v="66"/>
    <x v="0"/>
    <x v="9"/>
    <m/>
    <n v="1"/>
    <s v="ok"/>
    <s v="M"/>
    <n v="1"/>
  </r>
  <r>
    <s v="2017::Hlavní závod::14"/>
    <n v="2017"/>
    <x v="1"/>
    <x v="94"/>
    <x v="453"/>
    <x v="51"/>
    <x v="66"/>
    <x v="1"/>
    <x v="10"/>
    <m/>
    <n v="1"/>
    <s v="ok"/>
    <s v="M"/>
    <n v="1"/>
  </r>
  <r>
    <s v="2017::::"/>
    <n v="2017"/>
    <x v="0"/>
    <x v="0"/>
    <x v="454"/>
    <x v="39"/>
    <x v="110"/>
    <x v="1"/>
    <x v="0"/>
    <m/>
    <n v="1"/>
    <s v="ok"/>
    <s v="N"/>
    <s v="-"/>
  </r>
  <r>
    <s v="2017::::"/>
    <n v="2017"/>
    <x v="0"/>
    <x v="0"/>
    <x v="455"/>
    <x v="8"/>
    <x v="1"/>
    <x v="1"/>
    <x v="0"/>
    <m/>
    <n v="1"/>
    <s v="ok"/>
    <s v="N"/>
    <s v="-"/>
  </r>
  <r>
    <s v="2017::::"/>
    <n v="2017"/>
    <x v="0"/>
    <x v="0"/>
    <x v="456"/>
    <x v="15"/>
    <x v="11"/>
    <x v="1"/>
    <x v="0"/>
    <m/>
    <n v="1"/>
    <s v="ok"/>
    <s v="N"/>
    <s v="-"/>
  </r>
  <r>
    <s v="2017::::"/>
    <n v="2017"/>
    <x v="0"/>
    <x v="0"/>
    <x v="457"/>
    <x v="12"/>
    <x v="189"/>
    <x v="1"/>
    <x v="0"/>
    <m/>
    <n v="1"/>
    <s v="ok"/>
    <s v="N"/>
    <s v="-"/>
  </r>
  <r>
    <s v="2017::::"/>
    <n v="2017"/>
    <x v="0"/>
    <x v="0"/>
    <x v="458"/>
    <x v="13"/>
    <x v="11"/>
    <x v="0"/>
    <x v="0"/>
    <m/>
    <n v="1"/>
    <s v="ok"/>
    <s v="N"/>
    <s v="-"/>
  </r>
  <r>
    <s v="2017::::"/>
    <n v="2017"/>
    <x v="0"/>
    <x v="0"/>
    <x v="459"/>
    <x v="62"/>
    <x v="190"/>
    <x v="1"/>
    <x v="0"/>
    <m/>
    <n v="1"/>
    <s v="ok"/>
    <s v="N"/>
    <s v="-"/>
  </r>
  <r>
    <s v="2017::::"/>
    <n v="2017"/>
    <x v="0"/>
    <x v="0"/>
    <x v="460"/>
    <x v="11"/>
    <x v="61"/>
    <x v="1"/>
    <x v="0"/>
    <m/>
    <n v="2"/>
    <s v="ok"/>
    <s v="N"/>
    <s v="-"/>
  </r>
  <r>
    <s v="2017::::"/>
    <n v="2017"/>
    <x v="0"/>
    <x v="0"/>
    <x v="461"/>
    <x v="14"/>
    <x v="42"/>
    <x v="0"/>
    <x v="0"/>
    <m/>
    <n v="1"/>
    <s v="ok"/>
    <s v="N"/>
    <s v="-"/>
  </r>
  <r>
    <s v="2017::::"/>
    <n v="2017"/>
    <x v="0"/>
    <x v="0"/>
    <x v="462"/>
    <x v="14"/>
    <x v="42"/>
    <x v="1"/>
    <x v="0"/>
    <m/>
    <n v="1"/>
    <s v="ok"/>
    <s v="N"/>
    <s v="-"/>
  </r>
  <r>
    <s v="2017::::"/>
    <n v="2017"/>
    <x v="0"/>
    <x v="0"/>
    <x v="463"/>
    <x v="10"/>
    <x v="191"/>
    <x v="0"/>
    <x v="0"/>
    <m/>
    <n v="1"/>
    <s v="ok"/>
    <s v="N"/>
    <s v="-"/>
  </r>
  <r>
    <s v="2017::Hlavní závod::15"/>
    <n v="2017"/>
    <x v="1"/>
    <x v="19"/>
    <x v="464"/>
    <x v="19"/>
    <x v="191"/>
    <x v="0"/>
    <x v="4"/>
    <m/>
    <n v="1"/>
    <s v="ok"/>
    <s v="N"/>
    <n v="1"/>
  </r>
  <r>
    <s v="2017::Hlavní závod::16"/>
    <n v="2017"/>
    <x v="1"/>
    <x v="79"/>
    <x v="465"/>
    <x v="25"/>
    <x v="1"/>
    <x v="0"/>
    <x v="4"/>
    <m/>
    <n v="1"/>
    <s v="ok"/>
    <s v="N"/>
    <n v="1"/>
  </r>
  <r>
    <s v="2017::Hlavní závod::Z21"/>
    <n v="2017"/>
    <x v="1"/>
    <x v="95"/>
    <x v="466"/>
    <x v="18"/>
    <x v="9"/>
    <x v="1"/>
    <x v="10"/>
    <m/>
    <n v="1"/>
    <s v="ok"/>
    <s v="N"/>
    <n v="1"/>
  </r>
  <r>
    <s v="2017::::"/>
    <n v="2017"/>
    <x v="0"/>
    <x v="0"/>
    <x v="467"/>
    <x v="21"/>
    <x v="65"/>
    <x v="1"/>
    <x v="0"/>
    <m/>
    <n v="1"/>
    <s v="ok"/>
    <s v="N"/>
    <s v="-"/>
  </r>
  <r>
    <s v="2017::Hlavní závod::56"/>
    <n v="2017"/>
    <x v="1"/>
    <x v="96"/>
    <x v="468"/>
    <x v="37"/>
    <x v="134"/>
    <x v="1"/>
    <x v="1"/>
    <m/>
    <n v="1"/>
    <s v="ok"/>
    <s v="N"/>
    <n v="1"/>
  </r>
  <r>
    <s v="2017::Hlavní závod::57"/>
    <n v="2017"/>
    <x v="1"/>
    <x v="97"/>
    <x v="469"/>
    <x v="47"/>
    <x v="192"/>
    <x v="1"/>
    <x v="10"/>
    <m/>
    <n v="1"/>
    <s v="ok"/>
    <s v="N"/>
    <n v="1"/>
  </r>
  <r>
    <s v="2017::::"/>
    <n v="2017"/>
    <x v="0"/>
    <x v="0"/>
    <x v="470"/>
    <x v="1"/>
    <x v="193"/>
    <x v="1"/>
    <x v="0"/>
    <m/>
    <n v="1"/>
    <s v="ok"/>
    <s v="N"/>
    <s v="-"/>
  </r>
  <r>
    <s v="2017::::"/>
    <n v="2017"/>
    <x v="0"/>
    <x v="0"/>
    <x v="471"/>
    <x v="16"/>
    <x v="194"/>
    <x v="0"/>
    <x v="0"/>
    <m/>
    <n v="1"/>
    <s v="ok"/>
    <s v="N"/>
    <s v="-"/>
  </r>
  <r>
    <s v="2017::::"/>
    <n v="2017"/>
    <x v="0"/>
    <x v="0"/>
    <x v="472"/>
    <x v="4"/>
    <x v="11"/>
    <x v="0"/>
    <x v="0"/>
    <m/>
    <n v="1"/>
    <s v="ok"/>
    <s v="N"/>
    <s v="-"/>
  </r>
  <r>
    <s v="2017::::"/>
    <n v="2017"/>
    <x v="0"/>
    <x v="0"/>
    <x v="473"/>
    <x v="11"/>
    <x v="11"/>
    <x v="0"/>
    <x v="0"/>
    <m/>
    <n v="1"/>
    <s v="ok"/>
    <s v="N"/>
    <s v="-"/>
  </r>
  <r>
    <s v="2017::::"/>
    <n v="2017"/>
    <x v="0"/>
    <x v="0"/>
    <x v="474"/>
    <x v="3"/>
    <x v="195"/>
    <x v="0"/>
    <x v="0"/>
    <m/>
    <n v="1"/>
    <s v="ok"/>
    <s v="N"/>
    <s v="-"/>
  </r>
  <r>
    <s v="2017::::"/>
    <n v="2017"/>
    <x v="0"/>
    <x v="0"/>
    <x v="475"/>
    <x v="0"/>
    <x v="167"/>
    <x v="1"/>
    <x v="0"/>
    <m/>
    <n v="1"/>
    <s v="ok"/>
    <s v="N"/>
    <s v="-"/>
  </r>
  <r>
    <s v="2017::::"/>
    <n v="2017"/>
    <x v="0"/>
    <x v="0"/>
    <x v="476"/>
    <x v="8"/>
    <x v="78"/>
    <x v="1"/>
    <x v="0"/>
    <m/>
    <n v="1"/>
    <s v="ok"/>
    <s v="N"/>
    <s v="-"/>
  </r>
  <r>
    <s v="2017::::"/>
    <n v="2017"/>
    <x v="0"/>
    <x v="0"/>
    <x v="477"/>
    <x v="46"/>
    <x v="9"/>
    <x v="1"/>
    <x v="0"/>
    <m/>
    <n v="1"/>
    <s v="ok"/>
    <s v="N"/>
    <s v="-"/>
  </r>
  <r>
    <s v="2017::::"/>
    <n v="2017"/>
    <x v="0"/>
    <x v="0"/>
    <x v="478"/>
    <x v="11"/>
    <x v="11"/>
    <x v="1"/>
    <x v="0"/>
    <m/>
    <n v="1"/>
    <s v="ok"/>
    <s v="N"/>
    <s v="-"/>
  </r>
  <r>
    <s v="2017::::"/>
    <n v="2017"/>
    <x v="0"/>
    <x v="0"/>
    <x v="479"/>
    <x v="30"/>
    <x v="167"/>
    <x v="1"/>
    <x v="0"/>
    <m/>
    <n v="1"/>
    <s v="ok"/>
    <s v="N"/>
    <s v="-"/>
  </r>
  <r>
    <s v="2017::::"/>
    <n v="2017"/>
    <x v="0"/>
    <x v="0"/>
    <x v="480"/>
    <x v="13"/>
    <x v="11"/>
    <x v="1"/>
    <x v="0"/>
    <m/>
    <n v="1"/>
    <s v="ok"/>
    <s v="N"/>
    <s v="-"/>
  </r>
  <r>
    <s v="2017::::"/>
    <n v="2017"/>
    <x v="0"/>
    <x v="0"/>
    <x v="480"/>
    <x v="11"/>
    <x v="11"/>
    <x v="1"/>
    <x v="0"/>
    <m/>
    <n v="1"/>
    <s v="ok"/>
    <s v="N"/>
    <s v="-"/>
  </r>
  <r>
    <s v="2017::Hlavní závod::36"/>
    <n v="2017"/>
    <x v="1"/>
    <x v="98"/>
    <x v="481"/>
    <x v="39"/>
    <x v="19"/>
    <x v="1"/>
    <x v="10"/>
    <m/>
    <n v="1"/>
    <s v="ok"/>
    <s v="N"/>
    <n v="1"/>
  </r>
  <r>
    <s v="2017::::"/>
    <n v="2017"/>
    <x v="0"/>
    <x v="0"/>
    <x v="482"/>
    <x v="13"/>
    <x v="0"/>
    <x v="1"/>
    <x v="0"/>
    <m/>
    <n v="1"/>
    <s v="ok"/>
    <s v="N"/>
    <s v="-"/>
  </r>
  <r>
    <s v="2017::Hlavní závod::C33"/>
    <n v="2017"/>
    <x v="1"/>
    <x v="99"/>
    <x v="483"/>
    <x v="5"/>
    <x v="196"/>
    <x v="0"/>
    <x v="2"/>
    <m/>
    <n v="1"/>
    <s v="ok"/>
    <s v="N"/>
    <n v="1"/>
  </r>
  <r>
    <s v="2017::::"/>
    <n v="2017"/>
    <x v="0"/>
    <x v="0"/>
    <x v="484"/>
    <x v="4"/>
    <x v="65"/>
    <x v="0"/>
    <x v="0"/>
    <m/>
    <n v="1"/>
    <s v="ok"/>
    <s v="N"/>
    <s v="-"/>
  </r>
  <r>
    <s v="2017::::"/>
    <n v="2017"/>
    <x v="0"/>
    <x v="0"/>
    <x v="485"/>
    <x v="60"/>
    <x v="197"/>
    <x v="0"/>
    <x v="0"/>
    <m/>
    <n v="1"/>
    <s v="ok"/>
    <s v="O"/>
    <s v="-"/>
  </r>
  <r>
    <s v="2017::::"/>
    <n v="2017"/>
    <x v="0"/>
    <x v="0"/>
    <x v="486"/>
    <x v="34"/>
    <x v="9"/>
    <x v="0"/>
    <x v="0"/>
    <m/>
    <n v="1"/>
    <s v="ok"/>
    <s v="O"/>
    <s v="-"/>
  </r>
  <r>
    <s v="2017::::"/>
    <n v="2017"/>
    <x v="0"/>
    <x v="0"/>
    <x v="487"/>
    <x v="6"/>
    <x v="73"/>
    <x v="1"/>
    <x v="0"/>
    <m/>
    <n v="1"/>
    <s v="ok"/>
    <s v="O"/>
    <s v="-"/>
  </r>
  <r>
    <s v="2017::::"/>
    <n v="2017"/>
    <x v="0"/>
    <x v="0"/>
    <x v="488"/>
    <x v="46"/>
    <x v="5"/>
    <x v="1"/>
    <x v="0"/>
    <m/>
    <n v="2"/>
    <s v="ok"/>
    <s v="O"/>
    <s v="-"/>
  </r>
  <r>
    <s v="2017::Hlavní závod::58"/>
    <n v="2017"/>
    <x v="1"/>
    <x v="100"/>
    <x v="489"/>
    <x v="17"/>
    <x v="5"/>
    <x v="1"/>
    <x v="1"/>
    <m/>
    <n v="1"/>
    <s v="ok"/>
    <s v="O"/>
    <n v="1"/>
  </r>
  <r>
    <s v="2017::::"/>
    <n v="2017"/>
    <x v="0"/>
    <x v="0"/>
    <x v="490"/>
    <x v="4"/>
    <x v="5"/>
    <x v="0"/>
    <x v="0"/>
    <m/>
    <n v="2"/>
    <s v="ok"/>
    <s v="O"/>
    <s v="-"/>
  </r>
  <r>
    <s v="2017::::"/>
    <n v="2017"/>
    <x v="0"/>
    <x v="0"/>
    <x v="491"/>
    <x v="8"/>
    <x v="10"/>
    <x v="0"/>
    <x v="0"/>
    <m/>
    <n v="1"/>
    <s v="ok"/>
    <s v="O"/>
    <s v="-"/>
  </r>
  <r>
    <s v="2017::::"/>
    <n v="2017"/>
    <x v="0"/>
    <x v="0"/>
    <x v="492"/>
    <x v="4"/>
    <x v="10"/>
    <x v="1"/>
    <x v="0"/>
    <m/>
    <n v="1"/>
    <s v="ok"/>
    <s v="O"/>
    <s v="-"/>
  </r>
  <r>
    <s v="2017::::"/>
    <n v="2017"/>
    <x v="0"/>
    <x v="0"/>
    <x v="493"/>
    <x v="15"/>
    <x v="9"/>
    <x v="0"/>
    <x v="0"/>
    <m/>
    <n v="1"/>
    <s v="ok"/>
    <s v="P"/>
    <s v="-"/>
  </r>
  <r>
    <s v="2017::Běh starosty::37"/>
    <n v="2017"/>
    <x v="2"/>
    <x v="101"/>
    <x v="494"/>
    <x v="58"/>
    <x v="198"/>
    <x v="0"/>
    <x v="3"/>
    <m/>
    <n v="1"/>
    <s v="ok"/>
    <s v="P"/>
    <s v="-"/>
  </r>
  <r>
    <s v="2017::Hlavní závod::91"/>
    <n v="2017"/>
    <x v="1"/>
    <x v="102"/>
    <x v="495"/>
    <x v="18"/>
    <x v="199"/>
    <x v="0"/>
    <x v="4"/>
    <m/>
    <n v="1"/>
    <s v="ok"/>
    <s v="P"/>
    <n v="1"/>
  </r>
  <r>
    <s v="2017::::"/>
    <n v="2017"/>
    <x v="0"/>
    <x v="0"/>
    <x v="496"/>
    <x v="67"/>
    <x v="155"/>
    <x v="0"/>
    <x v="0"/>
    <m/>
    <n v="1"/>
    <s v="ok"/>
    <s v="P"/>
    <s v="-"/>
  </r>
  <r>
    <s v="2017::::"/>
    <n v="2017"/>
    <x v="0"/>
    <x v="0"/>
    <x v="497"/>
    <x v="22"/>
    <x v="9"/>
    <x v="0"/>
    <x v="0"/>
    <m/>
    <n v="1"/>
    <s v="ok"/>
    <s v="P"/>
    <s v="-"/>
  </r>
  <r>
    <s v="2017::::"/>
    <n v="2017"/>
    <x v="0"/>
    <x v="0"/>
    <x v="498"/>
    <x v="12"/>
    <x v="200"/>
    <x v="0"/>
    <x v="0"/>
    <m/>
    <n v="1"/>
    <s v="ok"/>
    <s v="P"/>
    <s v="-"/>
  </r>
  <r>
    <s v="2017::::"/>
    <n v="2017"/>
    <x v="0"/>
    <x v="0"/>
    <x v="498"/>
    <x v="39"/>
    <x v="201"/>
    <x v="0"/>
    <x v="0"/>
    <m/>
    <n v="1"/>
    <s v="ok"/>
    <s v="P"/>
    <s v="-"/>
  </r>
  <r>
    <s v="2017::Hlavní závod::B38"/>
    <n v="2017"/>
    <x v="1"/>
    <x v="103"/>
    <x v="499"/>
    <x v="7"/>
    <x v="5"/>
    <x v="0"/>
    <x v="2"/>
    <m/>
    <n v="1"/>
    <s v="ok"/>
    <s v="P"/>
    <n v="1"/>
  </r>
  <r>
    <s v="2017::::"/>
    <n v="2017"/>
    <x v="0"/>
    <x v="0"/>
    <x v="500"/>
    <x v="8"/>
    <x v="11"/>
    <x v="0"/>
    <x v="0"/>
    <m/>
    <n v="1"/>
    <s v="ok"/>
    <s v="P"/>
    <s v="-"/>
  </r>
  <r>
    <s v="2017::::"/>
    <n v="2017"/>
    <x v="0"/>
    <x v="0"/>
    <x v="501"/>
    <x v="23"/>
    <x v="11"/>
    <x v="0"/>
    <x v="0"/>
    <m/>
    <n v="1"/>
    <s v="ok"/>
    <s v="P"/>
    <s v="-"/>
  </r>
  <r>
    <s v="2017::::"/>
    <n v="2017"/>
    <x v="0"/>
    <x v="0"/>
    <x v="502"/>
    <x v="10"/>
    <x v="202"/>
    <x v="0"/>
    <x v="0"/>
    <m/>
    <n v="1"/>
    <s v="ok"/>
    <s v="P"/>
    <s v="-"/>
  </r>
  <r>
    <s v="2017::::"/>
    <n v="2017"/>
    <x v="0"/>
    <x v="0"/>
    <x v="503"/>
    <x v="30"/>
    <x v="126"/>
    <x v="0"/>
    <x v="0"/>
    <m/>
    <n v="1"/>
    <s v="ok"/>
    <s v="P"/>
    <s v="-"/>
  </r>
  <r>
    <s v="2017::::"/>
    <n v="2017"/>
    <x v="0"/>
    <x v="0"/>
    <x v="504"/>
    <x v="33"/>
    <x v="202"/>
    <x v="1"/>
    <x v="0"/>
    <m/>
    <n v="1"/>
    <s v="ok"/>
    <s v="P"/>
    <s v="-"/>
  </r>
  <r>
    <s v="2017::Hlavní závod::Z48"/>
    <n v="2017"/>
    <x v="1"/>
    <x v="104"/>
    <x v="505"/>
    <x v="58"/>
    <x v="203"/>
    <x v="0"/>
    <x v="2"/>
    <m/>
    <n v="1"/>
    <s v="ok"/>
    <s v="P"/>
    <n v="1"/>
  </r>
  <r>
    <s v="2017::::"/>
    <n v="2017"/>
    <x v="0"/>
    <x v="0"/>
    <x v="506"/>
    <x v="8"/>
    <x v="1"/>
    <x v="1"/>
    <x v="0"/>
    <m/>
    <n v="1"/>
    <s v="ok"/>
    <s v="P"/>
    <s v="-"/>
  </r>
  <r>
    <s v="2017::::"/>
    <n v="2017"/>
    <x v="0"/>
    <x v="0"/>
    <x v="507"/>
    <x v="38"/>
    <x v="204"/>
    <x v="1"/>
    <x v="0"/>
    <m/>
    <n v="1"/>
    <s v="ok"/>
    <s v="P"/>
    <s v="-"/>
  </r>
  <r>
    <s v="2017::Hlavní závod::B47"/>
    <n v="2017"/>
    <x v="1"/>
    <x v="105"/>
    <x v="508"/>
    <x v="44"/>
    <x v="205"/>
    <x v="0"/>
    <x v="6"/>
    <m/>
    <n v="1"/>
    <s v="ok"/>
    <s v="P"/>
    <n v="1"/>
  </r>
  <r>
    <s v="2017::::"/>
    <n v="2017"/>
    <x v="0"/>
    <x v="0"/>
    <x v="509"/>
    <x v="58"/>
    <x v="91"/>
    <x v="1"/>
    <x v="0"/>
    <m/>
    <n v="1"/>
    <s v="ok"/>
    <s v="P"/>
    <s v="-"/>
  </r>
  <r>
    <s v="2017::Hlavní závod::44"/>
    <n v="2017"/>
    <x v="1"/>
    <x v="106"/>
    <x v="510"/>
    <x v="5"/>
    <x v="206"/>
    <x v="0"/>
    <x v="2"/>
    <m/>
    <n v="1"/>
    <s v="ok"/>
    <s v="P"/>
    <n v="1"/>
  </r>
  <r>
    <s v="2017::Běh starosty::11"/>
    <n v="2017"/>
    <x v="2"/>
    <x v="87"/>
    <x v="511"/>
    <x v="25"/>
    <x v="167"/>
    <x v="0"/>
    <x v="3"/>
    <m/>
    <n v="1"/>
    <s v="ok"/>
    <s v="P"/>
    <s v="-"/>
  </r>
  <r>
    <s v="2017::Hlavní závod::C07"/>
    <n v="2017"/>
    <x v="1"/>
    <x v="107"/>
    <x v="512"/>
    <x v="16"/>
    <x v="207"/>
    <x v="0"/>
    <x v="6"/>
    <m/>
    <n v="1"/>
    <s v="ok"/>
    <s v="P"/>
    <n v="1"/>
  </r>
  <r>
    <s v="2017::::"/>
    <n v="2017"/>
    <x v="0"/>
    <x v="0"/>
    <x v="513"/>
    <x v="23"/>
    <x v="19"/>
    <x v="1"/>
    <x v="0"/>
    <m/>
    <n v="1"/>
    <s v="ok"/>
    <s v="P"/>
    <s v="-"/>
  </r>
  <r>
    <s v="2017::::"/>
    <n v="2017"/>
    <x v="0"/>
    <x v="0"/>
    <x v="514"/>
    <x v="60"/>
    <x v="208"/>
    <x v="0"/>
    <x v="0"/>
    <m/>
    <n v="1"/>
    <s v="ok"/>
    <s v="P"/>
    <s v="-"/>
  </r>
  <r>
    <s v="2017::Hlavní závod::C22"/>
    <n v="2017"/>
    <x v="1"/>
    <x v="108"/>
    <x v="515"/>
    <x v="14"/>
    <x v="1"/>
    <x v="0"/>
    <x v="2"/>
    <m/>
    <n v="1"/>
    <s v="ok"/>
    <s v="P"/>
    <n v="1"/>
  </r>
  <r>
    <s v="2017::::"/>
    <n v="2017"/>
    <x v="0"/>
    <x v="0"/>
    <x v="516"/>
    <x v="17"/>
    <x v="209"/>
    <x v="0"/>
    <x v="0"/>
    <m/>
    <n v="1"/>
    <s v="ok"/>
    <s v="P"/>
    <s v="-"/>
  </r>
  <r>
    <s v="2017::Hlavní závod::103"/>
    <n v="2017"/>
    <x v="1"/>
    <x v="109"/>
    <x v="517"/>
    <x v="56"/>
    <x v="210"/>
    <x v="0"/>
    <x v="7"/>
    <m/>
    <n v="1"/>
    <s v="ok"/>
    <s v="P"/>
    <n v="1"/>
  </r>
  <r>
    <s v="2017::Hlavní závod::17"/>
    <n v="2017"/>
    <x v="1"/>
    <x v="110"/>
    <x v="518"/>
    <x v="26"/>
    <x v="211"/>
    <x v="0"/>
    <x v="2"/>
    <m/>
    <n v="1"/>
    <s v="ok"/>
    <s v="P"/>
    <n v="1"/>
  </r>
  <r>
    <s v="2017::::"/>
    <n v="2017"/>
    <x v="0"/>
    <x v="0"/>
    <x v="519"/>
    <x v="22"/>
    <x v="118"/>
    <x v="0"/>
    <x v="0"/>
    <m/>
    <n v="1"/>
    <s v="ok"/>
    <s v="P"/>
    <s v="-"/>
  </r>
  <r>
    <s v="2017::Hlavní závod::C27"/>
    <n v="2017"/>
    <x v="1"/>
    <x v="111"/>
    <x v="520"/>
    <x v="2"/>
    <x v="212"/>
    <x v="0"/>
    <x v="4"/>
    <m/>
    <n v="1"/>
    <s v="ok"/>
    <s v="P"/>
    <n v="1"/>
  </r>
  <r>
    <s v="2017::::"/>
    <n v="2017"/>
    <x v="0"/>
    <x v="0"/>
    <x v="521"/>
    <x v="59"/>
    <x v="213"/>
    <x v="1"/>
    <x v="0"/>
    <m/>
    <n v="1"/>
    <s v="ok"/>
    <s v="P"/>
    <s v="-"/>
  </r>
  <r>
    <s v="2017::::"/>
    <n v="2017"/>
    <x v="0"/>
    <x v="0"/>
    <x v="522"/>
    <x v="62"/>
    <x v="214"/>
    <x v="0"/>
    <x v="0"/>
    <m/>
    <n v="1"/>
    <s v="ok"/>
    <s v="P"/>
    <s v="-"/>
  </r>
  <r>
    <s v="2017::Hlavní závod::C23"/>
    <n v="2017"/>
    <x v="1"/>
    <x v="112"/>
    <x v="523"/>
    <x v="34"/>
    <x v="1"/>
    <x v="1"/>
    <x v="10"/>
    <m/>
    <n v="2"/>
    <s v="ok"/>
    <s v="P"/>
    <n v="1"/>
  </r>
  <r>
    <s v="2017::::"/>
    <n v="2017"/>
    <x v="0"/>
    <x v="0"/>
    <x v="524"/>
    <x v="35"/>
    <x v="19"/>
    <x v="0"/>
    <x v="0"/>
    <m/>
    <n v="1"/>
    <s v="ok"/>
    <s v="P"/>
    <s v="-"/>
  </r>
  <r>
    <s v="2017::::"/>
    <n v="2017"/>
    <x v="0"/>
    <x v="0"/>
    <x v="525"/>
    <x v="24"/>
    <x v="14"/>
    <x v="0"/>
    <x v="0"/>
    <m/>
    <n v="1"/>
    <s v="ok"/>
    <s v="P"/>
    <s v="-"/>
  </r>
  <r>
    <s v="2017::::"/>
    <n v="2017"/>
    <x v="0"/>
    <x v="0"/>
    <x v="526"/>
    <x v="39"/>
    <x v="29"/>
    <x v="1"/>
    <x v="0"/>
    <m/>
    <n v="1"/>
    <s v="ok"/>
    <s v="P"/>
    <s v="-"/>
  </r>
  <r>
    <s v="2017::::"/>
    <n v="2017"/>
    <x v="0"/>
    <x v="0"/>
    <x v="527"/>
    <x v="14"/>
    <x v="1"/>
    <x v="1"/>
    <x v="0"/>
    <m/>
    <n v="1"/>
    <s v="ok"/>
    <s v="P"/>
    <s v="-"/>
  </r>
  <r>
    <s v="2017::Hlavní závod::18"/>
    <n v="2017"/>
    <x v="1"/>
    <x v="113"/>
    <x v="528"/>
    <x v="17"/>
    <x v="1"/>
    <x v="0"/>
    <x v="2"/>
    <m/>
    <n v="1"/>
    <s v="ok"/>
    <s v="P"/>
    <n v="1"/>
  </r>
  <r>
    <s v="2017::::"/>
    <n v="2017"/>
    <x v="0"/>
    <x v="0"/>
    <x v="529"/>
    <x v="6"/>
    <x v="9"/>
    <x v="0"/>
    <x v="0"/>
    <m/>
    <n v="1"/>
    <s v="ok"/>
    <s v="P"/>
    <s v="-"/>
  </r>
  <r>
    <s v="2017::::"/>
    <n v="2017"/>
    <x v="0"/>
    <x v="0"/>
    <x v="530"/>
    <x v="23"/>
    <x v="137"/>
    <x v="0"/>
    <x v="0"/>
    <m/>
    <n v="1"/>
    <s v="ok"/>
    <s v="P"/>
    <s v="-"/>
  </r>
  <r>
    <s v="2017::Běh starosty::23"/>
    <n v="2017"/>
    <x v="2"/>
    <x v="114"/>
    <x v="531"/>
    <x v="51"/>
    <x v="190"/>
    <x v="1"/>
    <x v="3"/>
    <m/>
    <n v="1"/>
    <s v="ok"/>
    <s v="P"/>
    <s v="-"/>
  </r>
  <r>
    <s v="2017::::"/>
    <n v="2017"/>
    <x v="0"/>
    <x v="0"/>
    <x v="532"/>
    <x v="15"/>
    <x v="10"/>
    <x v="1"/>
    <x v="0"/>
    <m/>
    <n v="1"/>
    <s v="ok"/>
    <s v="P"/>
    <s v="-"/>
  </r>
  <r>
    <s v="2017::::"/>
    <n v="2017"/>
    <x v="0"/>
    <x v="0"/>
    <x v="533"/>
    <x v="37"/>
    <x v="215"/>
    <x v="1"/>
    <x v="0"/>
    <m/>
    <n v="1"/>
    <s v="ok"/>
    <s v="P"/>
    <s v="-"/>
  </r>
  <r>
    <s v="2017::Hlavní závod::97"/>
    <n v="2017"/>
    <x v="1"/>
    <x v="115"/>
    <x v="534"/>
    <x v="63"/>
    <x v="96"/>
    <x v="1"/>
    <x v="5"/>
    <m/>
    <n v="1"/>
    <s v="ok"/>
    <s v="P"/>
    <n v="1"/>
  </r>
  <r>
    <s v="2017::::"/>
    <n v="2017"/>
    <x v="0"/>
    <x v="0"/>
    <x v="535"/>
    <x v="37"/>
    <x v="216"/>
    <x v="1"/>
    <x v="0"/>
    <m/>
    <n v="1"/>
    <s v="ok"/>
    <s v="P"/>
    <s v="-"/>
  </r>
  <r>
    <s v="2017::Hlavní závod::62"/>
    <n v="2017"/>
    <x v="1"/>
    <x v="116"/>
    <x v="536"/>
    <x v="17"/>
    <x v="123"/>
    <x v="0"/>
    <x v="2"/>
    <m/>
    <n v="1"/>
    <s v="ok"/>
    <s v="P"/>
    <n v="1"/>
  </r>
  <r>
    <s v="2017::::"/>
    <n v="2017"/>
    <x v="0"/>
    <x v="0"/>
    <x v="537"/>
    <x v="6"/>
    <x v="13"/>
    <x v="0"/>
    <x v="0"/>
    <m/>
    <n v="1"/>
    <s v="ok"/>
    <s v="P"/>
    <s v="-"/>
  </r>
  <r>
    <s v="2017::::"/>
    <n v="2017"/>
    <x v="0"/>
    <x v="0"/>
    <x v="538"/>
    <x v="43"/>
    <x v="217"/>
    <x v="0"/>
    <x v="0"/>
    <m/>
    <n v="1"/>
    <s v="ok"/>
    <s v="P"/>
    <s v="-"/>
  </r>
  <r>
    <s v="2017::::"/>
    <n v="2017"/>
    <x v="0"/>
    <x v="0"/>
    <x v="539"/>
    <x v="46"/>
    <x v="218"/>
    <x v="0"/>
    <x v="0"/>
    <m/>
    <n v="2"/>
    <s v="ok"/>
    <s v="P"/>
    <s v="-"/>
  </r>
  <r>
    <s v="2017::::"/>
    <n v="2017"/>
    <x v="0"/>
    <x v="0"/>
    <x v="540"/>
    <x v="67"/>
    <x v="15"/>
    <x v="0"/>
    <x v="0"/>
    <m/>
    <n v="1"/>
    <s v="ok"/>
    <s v="P"/>
    <s v="-"/>
  </r>
  <r>
    <s v="2017::::"/>
    <n v="2017"/>
    <x v="0"/>
    <x v="0"/>
    <x v="541"/>
    <x v="15"/>
    <x v="18"/>
    <x v="0"/>
    <x v="0"/>
    <m/>
    <n v="1"/>
    <s v="ok"/>
    <s v="R"/>
    <s v="-"/>
  </r>
  <r>
    <s v="2017::::"/>
    <n v="2017"/>
    <x v="0"/>
    <x v="0"/>
    <x v="542"/>
    <x v="23"/>
    <x v="19"/>
    <x v="1"/>
    <x v="0"/>
    <m/>
    <n v="1"/>
    <s v="ok"/>
    <s v="R"/>
    <s v="-"/>
  </r>
  <r>
    <s v="2017::::"/>
    <n v="2017"/>
    <x v="0"/>
    <x v="0"/>
    <x v="543"/>
    <x v="47"/>
    <x v="19"/>
    <x v="1"/>
    <x v="0"/>
    <m/>
    <n v="1"/>
    <s v="ok"/>
    <s v="R"/>
    <s v="-"/>
  </r>
  <r>
    <s v="2017::::"/>
    <n v="2017"/>
    <x v="0"/>
    <x v="0"/>
    <x v="544"/>
    <x v="0"/>
    <x v="219"/>
    <x v="1"/>
    <x v="0"/>
    <m/>
    <n v="1"/>
    <s v="ok"/>
    <s v="R"/>
    <s v="-"/>
  </r>
  <r>
    <s v="2017::::"/>
    <n v="2017"/>
    <x v="0"/>
    <x v="0"/>
    <x v="545"/>
    <x v="7"/>
    <x v="220"/>
    <x v="0"/>
    <x v="0"/>
    <m/>
    <n v="1"/>
    <s v="ok"/>
    <s v="R"/>
    <s v="-"/>
  </r>
  <r>
    <s v="2017::::"/>
    <n v="2017"/>
    <x v="0"/>
    <x v="0"/>
    <x v="546"/>
    <x v="22"/>
    <x v="201"/>
    <x v="0"/>
    <x v="0"/>
    <m/>
    <n v="1"/>
    <s v="ok"/>
    <s v="R"/>
    <s v="-"/>
  </r>
  <r>
    <s v="2017::Hlavní závod::90"/>
    <n v="2017"/>
    <x v="1"/>
    <x v="117"/>
    <x v="547"/>
    <x v="43"/>
    <x v="199"/>
    <x v="1"/>
    <x v="10"/>
    <m/>
    <n v="1"/>
    <s v="ok"/>
    <s v="R"/>
    <n v="1"/>
  </r>
  <r>
    <s v="2017::::"/>
    <n v="2017"/>
    <x v="0"/>
    <x v="0"/>
    <x v="548"/>
    <x v="7"/>
    <x v="221"/>
    <x v="0"/>
    <x v="0"/>
    <m/>
    <n v="1"/>
    <s v="ok"/>
    <s v="R"/>
    <s v="-"/>
  </r>
  <r>
    <s v="2017::::"/>
    <n v="2017"/>
    <x v="0"/>
    <x v="0"/>
    <x v="549"/>
    <x v="38"/>
    <x v="222"/>
    <x v="0"/>
    <x v="0"/>
    <m/>
    <n v="1"/>
    <s v="ok"/>
    <s v="R"/>
    <s v="-"/>
  </r>
  <r>
    <s v="2017::::"/>
    <n v="2017"/>
    <x v="0"/>
    <x v="0"/>
    <x v="550"/>
    <x v="60"/>
    <x v="15"/>
    <x v="0"/>
    <x v="0"/>
    <m/>
    <n v="1"/>
    <s v="ok"/>
    <s v="R"/>
    <s v="-"/>
  </r>
  <r>
    <s v="2017::Hlavní závod::19"/>
    <n v="2017"/>
    <x v="1"/>
    <x v="118"/>
    <x v="551"/>
    <x v="60"/>
    <x v="23"/>
    <x v="0"/>
    <x v="6"/>
    <m/>
    <n v="1"/>
    <s v="ok"/>
    <s v="R"/>
    <n v="1"/>
  </r>
  <r>
    <s v="2017::Hlavní závod::20"/>
    <n v="2017"/>
    <x v="1"/>
    <x v="119"/>
    <x v="552"/>
    <x v="43"/>
    <x v="23"/>
    <x v="0"/>
    <x v="4"/>
    <m/>
    <n v="1"/>
    <s v="ok"/>
    <s v="R"/>
    <n v="1"/>
  </r>
  <r>
    <s v="2017::::"/>
    <n v="2017"/>
    <x v="0"/>
    <x v="0"/>
    <x v="553"/>
    <x v="0"/>
    <x v="137"/>
    <x v="0"/>
    <x v="0"/>
    <m/>
    <n v="1"/>
    <s v="ok"/>
    <s v="R"/>
    <s v="-"/>
  </r>
  <r>
    <s v="2017::::"/>
    <n v="2017"/>
    <x v="0"/>
    <x v="0"/>
    <x v="554"/>
    <x v="23"/>
    <x v="11"/>
    <x v="0"/>
    <x v="0"/>
    <m/>
    <n v="1"/>
    <s v="ok"/>
    <s v="R"/>
    <s v="-"/>
  </r>
  <r>
    <s v="2017::::"/>
    <n v="2017"/>
    <x v="0"/>
    <x v="0"/>
    <x v="555"/>
    <x v="4"/>
    <x v="213"/>
    <x v="1"/>
    <x v="0"/>
    <m/>
    <n v="1"/>
    <s v="ok"/>
    <s v="R"/>
    <s v="-"/>
  </r>
  <r>
    <s v="2017::Hlavní závod::Z38"/>
    <n v="2017"/>
    <x v="1"/>
    <x v="120"/>
    <x v="556"/>
    <x v="7"/>
    <x v="223"/>
    <x v="0"/>
    <x v="2"/>
    <m/>
    <n v="1"/>
    <s v="ok"/>
    <s v="R"/>
    <n v="1"/>
  </r>
  <r>
    <s v="2017::Hlavní závod::B43"/>
    <n v="2017"/>
    <x v="1"/>
    <x v="121"/>
    <x v="557"/>
    <x v="36"/>
    <x v="24"/>
    <x v="0"/>
    <x v="2"/>
    <m/>
    <n v="1"/>
    <s v="ok"/>
    <s v="R"/>
    <n v="1"/>
  </r>
  <r>
    <s v="2017::::"/>
    <n v="2017"/>
    <x v="0"/>
    <x v="0"/>
    <x v="558"/>
    <x v="46"/>
    <x v="173"/>
    <x v="0"/>
    <x v="0"/>
    <m/>
    <n v="1"/>
    <s v="ok"/>
    <s v="R"/>
    <s v="-"/>
  </r>
  <r>
    <s v="2017::Hlavní závod::100"/>
    <n v="2017"/>
    <x v="1"/>
    <x v="122"/>
    <x v="559"/>
    <x v="5"/>
    <x v="13"/>
    <x v="0"/>
    <x v="2"/>
    <m/>
    <n v="1"/>
    <s v="ok"/>
    <s v="R"/>
    <n v="1"/>
  </r>
  <r>
    <s v="2017::::"/>
    <n v="2017"/>
    <x v="0"/>
    <x v="0"/>
    <x v="560"/>
    <x v="56"/>
    <x v="224"/>
    <x v="0"/>
    <x v="0"/>
    <m/>
    <n v="1"/>
    <s v="ok"/>
    <s v="R"/>
    <s v="-"/>
  </r>
  <r>
    <s v="2017::::"/>
    <n v="2017"/>
    <x v="0"/>
    <x v="0"/>
    <x v="561"/>
    <x v="7"/>
    <x v="165"/>
    <x v="0"/>
    <x v="0"/>
    <m/>
    <n v="1"/>
    <s v="ok"/>
    <s v="R"/>
    <s v="-"/>
  </r>
  <r>
    <s v="2017::::"/>
    <n v="2017"/>
    <x v="0"/>
    <x v="0"/>
    <x v="562"/>
    <x v="47"/>
    <x v="165"/>
    <x v="0"/>
    <x v="0"/>
    <m/>
    <n v="1"/>
    <s v="ok"/>
    <s v="R"/>
    <s v="-"/>
  </r>
  <r>
    <s v="2017::::"/>
    <n v="2017"/>
    <x v="0"/>
    <x v="0"/>
    <x v="563"/>
    <x v="3"/>
    <x v="225"/>
    <x v="0"/>
    <x v="0"/>
    <m/>
    <n v="1"/>
    <s v="ok"/>
    <s v="R"/>
    <s v="-"/>
  </r>
  <r>
    <s v="2017::::"/>
    <n v="2017"/>
    <x v="0"/>
    <x v="0"/>
    <x v="564"/>
    <x v="19"/>
    <x v="226"/>
    <x v="0"/>
    <x v="0"/>
    <m/>
    <n v="1"/>
    <s v="ok"/>
    <s v="Ř"/>
    <s v="-"/>
  </r>
  <r>
    <s v="2017::::"/>
    <n v="2017"/>
    <x v="0"/>
    <x v="0"/>
    <x v="565"/>
    <x v="35"/>
    <x v="19"/>
    <x v="0"/>
    <x v="0"/>
    <m/>
    <n v="1"/>
    <s v="ok"/>
    <s v="S"/>
    <s v="-"/>
  </r>
  <r>
    <s v="2017::::"/>
    <n v="2017"/>
    <x v="0"/>
    <x v="0"/>
    <x v="566"/>
    <x v="3"/>
    <x v="19"/>
    <x v="1"/>
    <x v="0"/>
    <m/>
    <n v="1"/>
    <s v="ok"/>
    <s v="S"/>
    <s v="-"/>
  </r>
  <r>
    <s v="2017::::"/>
    <n v="2017"/>
    <x v="0"/>
    <x v="0"/>
    <x v="567"/>
    <x v="51"/>
    <x v="19"/>
    <x v="0"/>
    <x v="0"/>
    <m/>
    <n v="1"/>
    <s v="ok"/>
    <s v="S"/>
    <s v="-"/>
  </r>
  <r>
    <s v="2017::::"/>
    <n v="2017"/>
    <x v="0"/>
    <x v="0"/>
    <x v="568"/>
    <x v="39"/>
    <x v="9"/>
    <x v="1"/>
    <x v="0"/>
    <m/>
    <n v="1"/>
    <s v="ok"/>
    <s v="S"/>
    <s v="-"/>
  </r>
  <r>
    <s v="2017::::"/>
    <n v="2017"/>
    <x v="0"/>
    <x v="0"/>
    <x v="569"/>
    <x v="11"/>
    <x v="17"/>
    <x v="0"/>
    <x v="0"/>
    <m/>
    <n v="1"/>
    <s v="ok"/>
    <s v="S"/>
    <s v="-"/>
  </r>
  <r>
    <s v="2017::Hlavní závod::21"/>
    <n v="2017"/>
    <x v="1"/>
    <x v="123"/>
    <x v="570"/>
    <x v="37"/>
    <x v="17"/>
    <x v="0"/>
    <x v="2"/>
    <m/>
    <n v="1"/>
    <s v="ok"/>
    <s v="S"/>
    <n v="1"/>
  </r>
  <r>
    <s v="2017::::"/>
    <n v="2017"/>
    <x v="0"/>
    <x v="0"/>
    <x v="571"/>
    <x v="49"/>
    <x v="227"/>
    <x v="0"/>
    <x v="0"/>
    <m/>
    <n v="2"/>
    <s v="ok"/>
    <s v="S"/>
    <s v="-"/>
  </r>
  <r>
    <s v="2017::::"/>
    <n v="2017"/>
    <x v="0"/>
    <x v="0"/>
    <x v="572"/>
    <x v="36"/>
    <x v="228"/>
    <x v="0"/>
    <x v="0"/>
    <m/>
    <n v="1"/>
    <s v="ok"/>
    <s v="S"/>
    <s v="-"/>
  </r>
  <r>
    <s v="2017::::"/>
    <n v="2017"/>
    <x v="0"/>
    <x v="0"/>
    <x v="573"/>
    <x v="24"/>
    <x v="11"/>
    <x v="0"/>
    <x v="0"/>
    <m/>
    <n v="1"/>
    <s v="ok"/>
    <s v="S"/>
    <s v="-"/>
  </r>
  <r>
    <s v="2017::::"/>
    <n v="2017"/>
    <x v="0"/>
    <x v="0"/>
    <x v="574"/>
    <x v="54"/>
    <x v="216"/>
    <x v="0"/>
    <x v="0"/>
    <m/>
    <n v="1"/>
    <s v="ok"/>
    <s v="S"/>
    <s v="-"/>
  </r>
  <r>
    <s v="2017::Hlavní závod::Z18"/>
    <n v="2017"/>
    <x v="1"/>
    <x v="124"/>
    <x v="575"/>
    <x v="30"/>
    <x v="229"/>
    <x v="0"/>
    <x v="4"/>
    <m/>
    <n v="1"/>
    <s v="ok"/>
    <s v="S"/>
    <n v="1"/>
  </r>
  <r>
    <s v="2017::Hlavní závod::Z08"/>
    <n v="2017"/>
    <x v="1"/>
    <x v="125"/>
    <x v="576"/>
    <x v="28"/>
    <x v="230"/>
    <x v="0"/>
    <x v="6"/>
    <m/>
    <n v="1"/>
    <s v="ok"/>
    <s v="S"/>
    <n v="1"/>
  </r>
  <r>
    <s v="2017::::"/>
    <n v="2017"/>
    <x v="0"/>
    <x v="0"/>
    <x v="577"/>
    <x v="47"/>
    <x v="231"/>
    <x v="1"/>
    <x v="0"/>
    <m/>
    <n v="1"/>
    <s v="ok"/>
    <s v="S"/>
    <s v="-"/>
  </r>
  <r>
    <s v="2017::::"/>
    <n v="2017"/>
    <x v="0"/>
    <x v="0"/>
    <x v="578"/>
    <x v="11"/>
    <x v="124"/>
    <x v="0"/>
    <x v="0"/>
    <m/>
    <n v="1"/>
    <s v="ok"/>
    <s v="S"/>
    <s v="-"/>
  </r>
  <r>
    <s v="2017::::"/>
    <n v="2017"/>
    <x v="0"/>
    <x v="0"/>
    <x v="579"/>
    <x v="26"/>
    <x v="124"/>
    <x v="0"/>
    <x v="0"/>
    <m/>
    <n v="1"/>
    <s v="ok"/>
    <s v="S"/>
    <s v="-"/>
  </r>
  <r>
    <s v="2017::Hlavní závod::75"/>
    <n v="2017"/>
    <x v="1"/>
    <x v="126"/>
    <x v="580"/>
    <x v="37"/>
    <x v="85"/>
    <x v="1"/>
    <x v="1"/>
    <m/>
    <n v="1"/>
    <s v="ok"/>
    <s v="S"/>
    <n v="1"/>
  </r>
  <r>
    <s v="2017::::"/>
    <n v="2017"/>
    <x v="0"/>
    <x v="0"/>
    <x v="581"/>
    <x v="9"/>
    <x v="96"/>
    <x v="0"/>
    <x v="0"/>
    <m/>
    <n v="1"/>
    <s v="ok"/>
    <s v="S"/>
    <s v="-"/>
  </r>
  <r>
    <s v="2017::::"/>
    <n v="2017"/>
    <x v="0"/>
    <x v="0"/>
    <x v="582"/>
    <x v="29"/>
    <x v="1"/>
    <x v="0"/>
    <x v="0"/>
    <m/>
    <n v="1"/>
    <s v="ok"/>
    <s v="S"/>
    <s v="-"/>
  </r>
  <r>
    <s v="2017::::"/>
    <n v="2017"/>
    <x v="0"/>
    <x v="0"/>
    <x v="583"/>
    <x v="35"/>
    <x v="232"/>
    <x v="0"/>
    <x v="0"/>
    <m/>
    <n v="1"/>
    <s v="ok"/>
    <s v="S"/>
    <s v="-"/>
  </r>
  <r>
    <s v="2017::::"/>
    <n v="2017"/>
    <x v="0"/>
    <x v="0"/>
    <x v="584"/>
    <x v="67"/>
    <x v="233"/>
    <x v="0"/>
    <x v="0"/>
    <m/>
    <n v="1"/>
    <s v="ok"/>
    <s v="S"/>
    <s v="-"/>
  </r>
  <r>
    <s v="2017::::"/>
    <n v="2017"/>
    <x v="0"/>
    <x v="0"/>
    <x v="585"/>
    <x v="22"/>
    <x v="232"/>
    <x v="0"/>
    <x v="0"/>
    <m/>
    <n v="1"/>
    <s v="ok"/>
    <s v="S"/>
    <s v="-"/>
  </r>
  <r>
    <s v="2017::::"/>
    <n v="2017"/>
    <x v="0"/>
    <x v="0"/>
    <x v="585"/>
    <x v="49"/>
    <x v="17"/>
    <x v="0"/>
    <x v="0"/>
    <m/>
    <n v="1"/>
    <s v="ok"/>
    <s v="S"/>
    <s v="-"/>
  </r>
  <r>
    <s v="2017::::"/>
    <n v="2017"/>
    <x v="0"/>
    <x v="0"/>
    <x v="586"/>
    <x v="22"/>
    <x v="82"/>
    <x v="1"/>
    <x v="0"/>
    <m/>
    <n v="1"/>
    <s v="ok"/>
    <s v="S"/>
    <s v="-"/>
  </r>
  <r>
    <s v="2017::Hlavní závod::120"/>
    <n v="2017"/>
    <x v="1"/>
    <x v="127"/>
    <x v="587"/>
    <x v="31"/>
    <x v="234"/>
    <x v="0"/>
    <x v="7"/>
    <m/>
    <n v="2"/>
    <s v="ok"/>
    <s v="S"/>
    <n v="1"/>
  </r>
  <r>
    <s v="2017::::"/>
    <n v="2017"/>
    <x v="0"/>
    <x v="0"/>
    <x v="588"/>
    <x v="10"/>
    <x v="235"/>
    <x v="1"/>
    <x v="0"/>
    <m/>
    <n v="2"/>
    <s v="ok"/>
    <s v="S"/>
    <s v="-"/>
  </r>
  <r>
    <s v="2017::Hlavní závod::96"/>
    <n v="2017"/>
    <x v="1"/>
    <x v="128"/>
    <x v="589"/>
    <x v="1"/>
    <x v="236"/>
    <x v="0"/>
    <x v="4"/>
    <m/>
    <n v="1"/>
    <s v="ok"/>
    <s v="S"/>
    <n v="1"/>
  </r>
  <r>
    <s v="2017::::"/>
    <n v="2017"/>
    <x v="0"/>
    <x v="0"/>
    <x v="590"/>
    <x v="5"/>
    <x v="23"/>
    <x v="0"/>
    <x v="0"/>
    <m/>
    <n v="1"/>
    <s v="ok"/>
    <s v="S"/>
    <s v="-"/>
  </r>
  <r>
    <s v="2017::::"/>
    <n v="2017"/>
    <x v="0"/>
    <x v="0"/>
    <x v="591"/>
    <x v="1"/>
    <x v="61"/>
    <x v="1"/>
    <x v="0"/>
    <m/>
    <n v="1"/>
    <s v="ok"/>
    <s v="S"/>
    <s v="-"/>
  </r>
  <r>
    <s v="2017::::"/>
    <n v="2017"/>
    <x v="0"/>
    <x v="0"/>
    <x v="592"/>
    <x v="15"/>
    <x v="9"/>
    <x v="1"/>
    <x v="0"/>
    <m/>
    <n v="1"/>
    <s v="ok"/>
    <s v="S"/>
    <s v="-"/>
  </r>
  <r>
    <s v="2017::::"/>
    <n v="2017"/>
    <x v="0"/>
    <x v="0"/>
    <x v="593"/>
    <x v="8"/>
    <x v="6"/>
    <x v="0"/>
    <x v="0"/>
    <m/>
    <n v="1"/>
    <s v="ok"/>
    <s v="S"/>
    <s v="-"/>
  </r>
  <r>
    <s v="2017::::"/>
    <n v="2017"/>
    <x v="0"/>
    <x v="0"/>
    <x v="594"/>
    <x v="31"/>
    <x v="237"/>
    <x v="0"/>
    <x v="0"/>
    <m/>
    <n v="1"/>
    <s v="ok"/>
    <s v="S"/>
    <s v="-"/>
  </r>
  <r>
    <s v="2017::::"/>
    <n v="2017"/>
    <x v="0"/>
    <x v="0"/>
    <x v="595"/>
    <x v="24"/>
    <x v="11"/>
    <x v="0"/>
    <x v="0"/>
    <m/>
    <n v="1"/>
    <s v="ok"/>
    <s v="S"/>
    <s v="-"/>
  </r>
  <r>
    <s v="2017::Hlavní závod::87"/>
    <n v="2017"/>
    <x v="1"/>
    <x v="129"/>
    <x v="596"/>
    <x v="43"/>
    <x v="173"/>
    <x v="0"/>
    <x v="4"/>
    <m/>
    <n v="1"/>
    <s v="ok"/>
    <s v="S"/>
    <n v="1"/>
  </r>
  <r>
    <s v="2017::::"/>
    <n v="2017"/>
    <x v="0"/>
    <x v="0"/>
    <x v="597"/>
    <x v="51"/>
    <x v="15"/>
    <x v="1"/>
    <x v="0"/>
    <m/>
    <n v="1"/>
    <s v="ok"/>
    <s v="S"/>
    <s v="-"/>
  </r>
  <r>
    <s v="2017::::"/>
    <n v="2017"/>
    <x v="0"/>
    <x v="0"/>
    <x v="598"/>
    <x v="6"/>
    <x v="68"/>
    <x v="0"/>
    <x v="0"/>
    <m/>
    <n v="1"/>
    <s v="ok"/>
    <s v="S"/>
    <s v="-"/>
  </r>
  <r>
    <s v="2017::Běh starosty::1"/>
    <n v="2017"/>
    <x v="2"/>
    <x v="7"/>
    <x v="599"/>
    <x v="51"/>
    <x v="19"/>
    <x v="0"/>
    <x v="3"/>
    <m/>
    <n v="1"/>
    <s v="ok"/>
    <s v="S"/>
    <s v="-"/>
  </r>
  <r>
    <s v="2017::::"/>
    <n v="2017"/>
    <x v="0"/>
    <x v="0"/>
    <x v="600"/>
    <x v="4"/>
    <x v="62"/>
    <x v="1"/>
    <x v="0"/>
    <m/>
    <n v="2"/>
    <s v="ok"/>
    <s v="S"/>
    <s v="-"/>
  </r>
  <r>
    <s v="2017::::"/>
    <n v="2017"/>
    <x v="0"/>
    <x v="0"/>
    <x v="601"/>
    <x v="13"/>
    <x v="87"/>
    <x v="1"/>
    <x v="0"/>
    <m/>
    <n v="1"/>
    <s v="ok"/>
    <s v="S"/>
    <s v="-"/>
  </r>
  <r>
    <s v="2017::::"/>
    <n v="2017"/>
    <x v="0"/>
    <x v="0"/>
    <x v="602"/>
    <x v="18"/>
    <x v="61"/>
    <x v="1"/>
    <x v="0"/>
    <m/>
    <n v="1"/>
    <s v="ok"/>
    <s v="S"/>
    <s v="-"/>
  </r>
  <r>
    <s v="2017::::"/>
    <n v="2017"/>
    <x v="0"/>
    <x v="0"/>
    <x v="603"/>
    <x v="63"/>
    <x v="126"/>
    <x v="0"/>
    <x v="0"/>
    <m/>
    <n v="1"/>
    <s v="ok"/>
    <s v="S"/>
    <s v="-"/>
  </r>
  <r>
    <s v="2017::Hlavní závod::22"/>
    <n v="2017"/>
    <x v="1"/>
    <x v="130"/>
    <x v="604"/>
    <x v="58"/>
    <x v="238"/>
    <x v="0"/>
    <x v="2"/>
    <m/>
    <n v="1"/>
    <s v="ok"/>
    <s v="S"/>
    <n v="1"/>
  </r>
  <r>
    <s v="2017::Běh starosty::17"/>
    <n v="2017"/>
    <x v="2"/>
    <x v="110"/>
    <x v="605"/>
    <x v="13"/>
    <x v="13"/>
    <x v="0"/>
    <x v="3"/>
    <m/>
    <n v="3"/>
    <s v="ok"/>
    <s v="S"/>
    <s v="-"/>
  </r>
  <r>
    <s v="2017::::"/>
    <n v="2017"/>
    <x v="0"/>
    <x v="0"/>
    <x v="606"/>
    <x v="23"/>
    <x v="92"/>
    <x v="0"/>
    <x v="0"/>
    <m/>
    <n v="1"/>
    <s v="ok"/>
    <s v="S"/>
    <s v="-"/>
  </r>
  <r>
    <s v="2017::Běh starosty::99"/>
    <n v="2017"/>
    <x v="2"/>
    <x v="131"/>
    <x v="607"/>
    <x v="17"/>
    <x v="1"/>
    <x v="0"/>
    <x v="3"/>
    <m/>
    <n v="1"/>
    <s v="ok"/>
    <s v="S"/>
    <s v="-"/>
  </r>
  <r>
    <s v="2017::Dětský::15 - 16::M::7"/>
    <n v="2017"/>
    <x v="3"/>
    <x v="46"/>
    <x v="607"/>
    <x v="8"/>
    <x v="1"/>
    <x v="0"/>
    <x v="11"/>
    <m/>
    <n v="1"/>
    <s v="ok"/>
    <s v="S"/>
    <s v="-"/>
  </r>
  <r>
    <s v="2017::Hlavní závod::23"/>
    <n v="2017"/>
    <x v="1"/>
    <x v="114"/>
    <x v="608"/>
    <x v="14"/>
    <x v="239"/>
    <x v="0"/>
    <x v="2"/>
    <m/>
    <n v="1"/>
    <s v="ok"/>
    <s v="S"/>
    <n v="1"/>
  </r>
  <r>
    <s v="2017::::"/>
    <n v="2017"/>
    <x v="0"/>
    <x v="0"/>
    <x v="608"/>
    <x v="27"/>
    <x v="1"/>
    <x v="0"/>
    <x v="0"/>
    <m/>
    <n v="1"/>
    <s v="ok"/>
    <s v="S"/>
    <s v="-"/>
  </r>
  <r>
    <s v="2017::::"/>
    <n v="2017"/>
    <x v="0"/>
    <x v="0"/>
    <x v="609"/>
    <x v="21"/>
    <x v="92"/>
    <x v="0"/>
    <x v="0"/>
    <m/>
    <n v="1"/>
    <s v="ok"/>
    <s v="S"/>
    <s v="-"/>
  </r>
  <r>
    <s v="2017::::"/>
    <n v="2017"/>
    <x v="0"/>
    <x v="0"/>
    <x v="610"/>
    <x v="8"/>
    <x v="173"/>
    <x v="0"/>
    <x v="0"/>
    <m/>
    <n v="1"/>
    <s v="ok"/>
    <s v="S"/>
    <s v="-"/>
  </r>
  <r>
    <s v="2017::::"/>
    <n v="2017"/>
    <x v="0"/>
    <x v="0"/>
    <x v="611"/>
    <x v="1"/>
    <x v="240"/>
    <x v="1"/>
    <x v="0"/>
    <m/>
    <n v="1"/>
    <s v="ok"/>
    <s v="S"/>
    <s v="-"/>
  </r>
  <r>
    <s v="2017::::"/>
    <n v="2017"/>
    <x v="0"/>
    <x v="0"/>
    <x v="612"/>
    <x v="6"/>
    <x v="241"/>
    <x v="1"/>
    <x v="0"/>
    <m/>
    <n v="1"/>
    <s v="ok"/>
    <s v="S"/>
    <s v="-"/>
  </r>
  <r>
    <s v="2017::::"/>
    <n v="2017"/>
    <x v="0"/>
    <x v="0"/>
    <x v="613"/>
    <x v="23"/>
    <x v="11"/>
    <x v="1"/>
    <x v="0"/>
    <m/>
    <n v="1"/>
    <s v="ok"/>
    <s v="S"/>
    <s v="-"/>
  </r>
  <r>
    <s v="2017::::"/>
    <n v="2017"/>
    <x v="0"/>
    <x v="0"/>
    <x v="614"/>
    <x v="23"/>
    <x v="242"/>
    <x v="0"/>
    <x v="0"/>
    <m/>
    <n v="1"/>
    <s v="ok"/>
    <s v="S"/>
    <s v="-"/>
  </r>
  <r>
    <s v="2017::Hlavní závod::25"/>
    <n v="2017"/>
    <x v="1"/>
    <x v="82"/>
    <x v="615"/>
    <x v="68"/>
    <x v="38"/>
    <x v="0"/>
    <x v="7"/>
    <m/>
    <n v="1"/>
    <s v="ok"/>
    <s v="S"/>
    <n v="1"/>
  </r>
  <r>
    <s v="2017::::"/>
    <n v="2017"/>
    <x v="0"/>
    <x v="0"/>
    <x v="616"/>
    <x v="4"/>
    <x v="13"/>
    <x v="1"/>
    <x v="0"/>
    <m/>
    <n v="1"/>
    <s v="ok"/>
    <s v="S"/>
    <s v="-"/>
  </r>
  <r>
    <s v="2017::Hlavní závod::112"/>
    <n v="2017"/>
    <x v="1"/>
    <x v="88"/>
    <x v="617"/>
    <x v="35"/>
    <x v="243"/>
    <x v="0"/>
    <x v="9"/>
    <m/>
    <n v="1"/>
    <s v="ok"/>
    <s v="S"/>
    <n v="1"/>
  </r>
  <r>
    <s v="2017::::"/>
    <n v="2017"/>
    <x v="0"/>
    <x v="0"/>
    <x v="618"/>
    <x v="25"/>
    <x v="244"/>
    <x v="0"/>
    <x v="0"/>
    <m/>
    <n v="1"/>
    <s v="ok"/>
    <s v="S"/>
    <s v="-"/>
  </r>
  <r>
    <s v="2017::::"/>
    <n v="2017"/>
    <x v="0"/>
    <x v="0"/>
    <x v="619"/>
    <x v="39"/>
    <x v="13"/>
    <x v="0"/>
    <x v="0"/>
    <m/>
    <n v="1"/>
    <s v="ok"/>
    <s v="S"/>
    <s v="-"/>
  </r>
  <r>
    <s v="2017::Hlavní závod::39"/>
    <n v="2017"/>
    <x v="1"/>
    <x v="132"/>
    <x v="620"/>
    <x v="17"/>
    <x v="245"/>
    <x v="0"/>
    <x v="2"/>
    <m/>
    <n v="1"/>
    <s v="ok"/>
    <s v="S"/>
    <n v="1"/>
  </r>
  <r>
    <s v="2017::::"/>
    <n v="2017"/>
    <x v="0"/>
    <x v="0"/>
    <x v="621"/>
    <x v="8"/>
    <x v="13"/>
    <x v="1"/>
    <x v="0"/>
    <m/>
    <n v="1"/>
    <s v="ok"/>
    <s v="S"/>
    <s v="-"/>
  </r>
  <r>
    <s v="2017::Hlavní závod::26"/>
    <n v="2017"/>
    <x v="1"/>
    <x v="133"/>
    <x v="622"/>
    <x v="9"/>
    <x v="246"/>
    <x v="0"/>
    <x v="4"/>
    <m/>
    <n v="1"/>
    <s v="ok"/>
    <s v="S"/>
    <n v="1"/>
  </r>
  <r>
    <s v="2017::::"/>
    <n v="2017"/>
    <x v="0"/>
    <x v="0"/>
    <x v="623"/>
    <x v="23"/>
    <x v="82"/>
    <x v="1"/>
    <x v="0"/>
    <m/>
    <n v="1"/>
    <s v="ok"/>
    <s v="Š"/>
    <s v="-"/>
  </r>
  <r>
    <s v="2017::::"/>
    <n v="2017"/>
    <x v="0"/>
    <x v="0"/>
    <x v="624"/>
    <x v="10"/>
    <x v="19"/>
    <x v="1"/>
    <x v="0"/>
    <m/>
    <n v="2"/>
    <s v="ok"/>
    <s v="Š"/>
    <s v="-"/>
  </r>
  <r>
    <s v="2017::::"/>
    <n v="2017"/>
    <x v="0"/>
    <x v="0"/>
    <x v="625"/>
    <x v="21"/>
    <x v="247"/>
    <x v="1"/>
    <x v="0"/>
    <m/>
    <n v="1"/>
    <s v="ok"/>
    <s v="Š"/>
    <s v="-"/>
  </r>
  <r>
    <s v="2017::::"/>
    <n v="2017"/>
    <x v="0"/>
    <x v="0"/>
    <x v="626"/>
    <x v="49"/>
    <x v="248"/>
    <x v="1"/>
    <x v="0"/>
    <m/>
    <n v="1"/>
    <s v="ok"/>
    <s v="Š"/>
    <s v="-"/>
  </r>
  <r>
    <s v="2017::::"/>
    <n v="2017"/>
    <x v="0"/>
    <x v="0"/>
    <x v="627"/>
    <x v="34"/>
    <x v="19"/>
    <x v="0"/>
    <x v="0"/>
    <m/>
    <n v="1"/>
    <s v="ok"/>
    <s v="Š"/>
    <s v="-"/>
  </r>
  <r>
    <s v="2017::Hlavní závod::B28"/>
    <n v="2017"/>
    <x v="1"/>
    <x v="134"/>
    <x v="628"/>
    <x v="43"/>
    <x v="133"/>
    <x v="1"/>
    <x v="10"/>
    <m/>
    <n v="1"/>
    <s v="ok"/>
    <s v="Š"/>
    <n v="1"/>
  </r>
  <r>
    <s v="2017::::"/>
    <n v="2017"/>
    <x v="0"/>
    <x v="0"/>
    <x v="629"/>
    <x v="58"/>
    <x v="249"/>
    <x v="0"/>
    <x v="0"/>
    <m/>
    <n v="1"/>
    <s v="ok"/>
    <s v="Š"/>
    <s v="-"/>
  </r>
  <r>
    <s v="2017::::"/>
    <n v="2017"/>
    <x v="0"/>
    <x v="0"/>
    <x v="630"/>
    <x v="49"/>
    <x v="19"/>
    <x v="0"/>
    <x v="0"/>
    <m/>
    <n v="1"/>
    <s v="ok"/>
    <s v="Š"/>
    <s v="-"/>
  </r>
  <r>
    <s v="2017::Hlavní závod::66"/>
    <n v="2017"/>
    <x v="1"/>
    <x v="135"/>
    <x v="631"/>
    <x v="62"/>
    <x v="39"/>
    <x v="0"/>
    <x v="6"/>
    <m/>
    <n v="1"/>
    <s v="ok"/>
    <s v="Š"/>
    <n v="1"/>
  </r>
  <r>
    <s v="2017::Hlavní závod::C44"/>
    <n v="2017"/>
    <x v="1"/>
    <x v="136"/>
    <x v="632"/>
    <x v="58"/>
    <x v="164"/>
    <x v="0"/>
    <x v="2"/>
    <m/>
    <n v="1"/>
    <s v="ok"/>
    <s v="Š"/>
    <n v="1"/>
  </r>
  <r>
    <s v="2017::::"/>
    <n v="2017"/>
    <x v="0"/>
    <x v="0"/>
    <x v="633"/>
    <x v="8"/>
    <x v="11"/>
    <x v="1"/>
    <x v="0"/>
    <m/>
    <n v="1"/>
    <s v="ok"/>
    <s v="Š"/>
    <s v="-"/>
  </r>
  <r>
    <s v="2017::::"/>
    <n v="2017"/>
    <x v="0"/>
    <x v="0"/>
    <x v="634"/>
    <x v="4"/>
    <x v="19"/>
    <x v="1"/>
    <x v="0"/>
    <m/>
    <n v="1"/>
    <s v="ok"/>
    <s v="Š"/>
    <s v="-"/>
  </r>
  <r>
    <s v="2017::Běh starosty::27"/>
    <n v="2017"/>
    <x v="2"/>
    <x v="137"/>
    <x v="635"/>
    <x v="25"/>
    <x v="192"/>
    <x v="1"/>
    <x v="3"/>
    <m/>
    <n v="1"/>
    <s v="ok"/>
    <s v="Š"/>
    <s v="-"/>
  </r>
  <r>
    <s v="2017::::"/>
    <n v="2017"/>
    <x v="0"/>
    <x v="0"/>
    <x v="636"/>
    <x v="16"/>
    <x v="250"/>
    <x v="0"/>
    <x v="0"/>
    <m/>
    <n v="1"/>
    <s v="ok"/>
    <s v="Š"/>
    <s v="-"/>
  </r>
  <r>
    <s v="2017::::"/>
    <n v="2017"/>
    <x v="0"/>
    <x v="0"/>
    <x v="637"/>
    <x v="4"/>
    <x v="36"/>
    <x v="1"/>
    <x v="0"/>
    <m/>
    <n v="1"/>
    <s v="ok"/>
    <s v="Š"/>
    <s v="-"/>
  </r>
  <r>
    <s v="2017::::"/>
    <n v="2017"/>
    <x v="0"/>
    <x v="0"/>
    <x v="638"/>
    <x v="2"/>
    <x v="64"/>
    <x v="0"/>
    <x v="0"/>
    <m/>
    <n v="1"/>
    <s v="ok"/>
    <s v="Š"/>
    <s v="-"/>
  </r>
  <r>
    <s v="2017::::"/>
    <n v="2017"/>
    <x v="0"/>
    <x v="0"/>
    <x v="639"/>
    <x v="2"/>
    <x v="9"/>
    <x v="0"/>
    <x v="0"/>
    <m/>
    <n v="1"/>
    <s v="ok"/>
    <s v="Š"/>
    <s v="-"/>
  </r>
  <r>
    <s v="2017::::"/>
    <n v="2017"/>
    <x v="0"/>
    <x v="0"/>
    <x v="640"/>
    <x v="49"/>
    <x v="64"/>
    <x v="0"/>
    <x v="0"/>
    <m/>
    <n v="1"/>
    <s v="ok"/>
    <s v="Š"/>
    <s v="-"/>
  </r>
  <r>
    <s v="2017::::"/>
    <n v="2017"/>
    <x v="0"/>
    <x v="0"/>
    <x v="641"/>
    <x v="21"/>
    <x v="64"/>
    <x v="1"/>
    <x v="0"/>
    <m/>
    <n v="1"/>
    <s v="ok"/>
    <s v="Š"/>
    <s v="-"/>
  </r>
  <r>
    <s v="2017::::"/>
    <n v="2017"/>
    <x v="0"/>
    <x v="0"/>
    <x v="642"/>
    <x v="60"/>
    <x v="251"/>
    <x v="1"/>
    <x v="0"/>
    <m/>
    <n v="1"/>
    <s v="ok"/>
    <s v="Š"/>
    <s v="-"/>
  </r>
  <r>
    <s v="2017::::"/>
    <n v="2017"/>
    <x v="0"/>
    <x v="0"/>
    <x v="643"/>
    <x v="50"/>
    <x v="252"/>
    <x v="0"/>
    <x v="0"/>
    <m/>
    <n v="1"/>
    <s v="ok"/>
    <s v="Š"/>
    <s v="-"/>
  </r>
  <r>
    <s v="2017::Hlavní závod::Z50"/>
    <n v="2017"/>
    <x v="1"/>
    <x v="138"/>
    <x v="644"/>
    <x v="69"/>
    <x v="253"/>
    <x v="0"/>
    <x v="8"/>
    <m/>
    <n v="1"/>
    <s v="ok"/>
    <s v="Š"/>
    <n v="1"/>
  </r>
  <r>
    <s v="2017::::"/>
    <n v="2017"/>
    <x v="0"/>
    <x v="0"/>
    <x v="645"/>
    <x v="55"/>
    <x v="254"/>
    <x v="0"/>
    <x v="0"/>
    <m/>
    <n v="1"/>
    <s v="ok"/>
    <s v="Š"/>
    <s v="-"/>
  </r>
  <r>
    <s v="2017::Hlavní závod::24"/>
    <n v="2017"/>
    <x v="1"/>
    <x v="139"/>
    <x v="646"/>
    <x v="55"/>
    <x v="1"/>
    <x v="0"/>
    <x v="4"/>
    <m/>
    <n v="1"/>
    <s v="ok"/>
    <s v="Š"/>
    <n v="1"/>
  </r>
  <r>
    <s v="2017::::"/>
    <n v="2017"/>
    <x v="0"/>
    <x v="0"/>
    <x v="647"/>
    <x v="25"/>
    <x v="5"/>
    <x v="1"/>
    <x v="0"/>
    <m/>
    <n v="1"/>
    <s v="ok"/>
    <s v="Š"/>
    <s v="-"/>
  </r>
  <r>
    <s v="2017::Hlavní závod::118"/>
    <n v="2017"/>
    <x v="1"/>
    <x v="140"/>
    <x v="648"/>
    <x v="29"/>
    <x v="1"/>
    <x v="0"/>
    <x v="2"/>
    <m/>
    <n v="1"/>
    <s v="ok"/>
    <s v="Š"/>
    <n v="1"/>
  </r>
  <r>
    <s v="2017::::"/>
    <n v="2017"/>
    <x v="0"/>
    <x v="0"/>
    <x v="649"/>
    <x v="24"/>
    <x v="11"/>
    <x v="0"/>
    <x v="0"/>
    <m/>
    <n v="1"/>
    <s v="ok"/>
    <s v="Š"/>
    <s v="-"/>
  </r>
  <r>
    <s v="2017::::"/>
    <n v="2017"/>
    <x v="0"/>
    <x v="0"/>
    <x v="650"/>
    <x v="24"/>
    <x v="11"/>
    <x v="0"/>
    <x v="0"/>
    <m/>
    <n v="1"/>
    <s v="ok"/>
    <s v="Š"/>
    <s v="-"/>
  </r>
  <r>
    <s v="2017::::"/>
    <n v="2017"/>
    <x v="0"/>
    <x v="0"/>
    <x v="651"/>
    <x v="4"/>
    <x v="127"/>
    <x v="0"/>
    <x v="0"/>
    <m/>
    <n v="1"/>
    <s v="ok"/>
    <s v="Š"/>
    <s v="-"/>
  </r>
  <r>
    <s v="2017::::"/>
    <n v="2017"/>
    <x v="0"/>
    <x v="0"/>
    <x v="652"/>
    <x v="5"/>
    <x v="224"/>
    <x v="0"/>
    <x v="0"/>
    <m/>
    <n v="1"/>
    <s v="ok"/>
    <s v="Š"/>
    <s v="-"/>
  </r>
  <r>
    <s v="2017::::"/>
    <n v="2017"/>
    <x v="0"/>
    <x v="0"/>
    <x v="653"/>
    <x v="24"/>
    <x v="11"/>
    <x v="0"/>
    <x v="0"/>
    <m/>
    <n v="1"/>
    <s v="ok"/>
    <s v="Š"/>
    <s v="-"/>
  </r>
  <r>
    <s v="2017::::"/>
    <n v="2017"/>
    <x v="0"/>
    <x v="0"/>
    <x v="654"/>
    <x v="24"/>
    <x v="11"/>
    <x v="0"/>
    <x v="0"/>
    <m/>
    <n v="1"/>
    <s v="ok"/>
    <s v="Š"/>
    <s v="-"/>
  </r>
  <r>
    <s v="2017::::"/>
    <n v="2017"/>
    <x v="0"/>
    <x v="0"/>
    <x v="655"/>
    <x v="0"/>
    <x v="62"/>
    <x v="1"/>
    <x v="0"/>
    <m/>
    <n v="2"/>
    <s v="ok"/>
    <s v="Š"/>
    <s v="-"/>
  </r>
  <r>
    <s v="2017::::"/>
    <n v="2017"/>
    <x v="0"/>
    <x v="0"/>
    <x v="656"/>
    <x v="4"/>
    <x v="255"/>
    <x v="1"/>
    <x v="0"/>
    <m/>
    <n v="1"/>
    <s v="ok"/>
    <s v="Š"/>
    <s v="-"/>
  </r>
  <r>
    <s v="2017::::"/>
    <n v="2017"/>
    <x v="0"/>
    <x v="0"/>
    <x v="657"/>
    <x v="62"/>
    <x v="31"/>
    <x v="0"/>
    <x v="0"/>
    <m/>
    <n v="1"/>
    <s v="ok"/>
    <s v="Š"/>
    <s v="-"/>
  </r>
  <r>
    <s v="2017::::"/>
    <n v="2017"/>
    <x v="0"/>
    <x v="0"/>
    <x v="658"/>
    <x v="47"/>
    <x v="230"/>
    <x v="1"/>
    <x v="0"/>
    <m/>
    <n v="1"/>
    <s v="ok"/>
    <s v="Š"/>
    <s v="-"/>
  </r>
  <r>
    <s v="2017::::"/>
    <n v="2017"/>
    <x v="0"/>
    <x v="0"/>
    <x v="659"/>
    <x v="24"/>
    <x v="19"/>
    <x v="0"/>
    <x v="0"/>
    <m/>
    <n v="1"/>
    <s v="ok"/>
    <s v="Š"/>
    <s v="-"/>
  </r>
  <r>
    <s v="2017::::"/>
    <n v="2017"/>
    <x v="0"/>
    <x v="0"/>
    <x v="660"/>
    <x v="8"/>
    <x v="19"/>
    <x v="1"/>
    <x v="0"/>
    <m/>
    <n v="1"/>
    <s v="ok"/>
    <s v="Š"/>
    <s v="-"/>
  </r>
  <r>
    <s v="2017::Hlavní závod::117"/>
    <n v="2017"/>
    <x v="1"/>
    <x v="141"/>
    <x v="661"/>
    <x v="51"/>
    <x v="256"/>
    <x v="0"/>
    <x v="9"/>
    <m/>
    <n v="1"/>
    <s v="ok"/>
    <s v="Š"/>
    <n v="1"/>
  </r>
  <r>
    <s v="2017::::"/>
    <n v="2017"/>
    <x v="0"/>
    <x v="0"/>
    <x v="662"/>
    <x v="41"/>
    <x v="14"/>
    <x v="1"/>
    <x v="0"/>
    <m/>
    <n v="1"/>
    <s v="ok"/>
    <s v="T"/>
    <s v="-"/>
  </r>
  <r>
    <s v="2017::Hlavní závod::50"/>
    <n v="2017"/>
    <x v="1"/>
    <x v="142"/>
    <x v="663"/>
    <x v="36"/>
    <x v="1"/>
    <x v="0"/>
    <x v="2"/>
    <m/>
    <n v="1"/>
    <s v="ok"/>
    <s v="T"/>
    <n v="1"/>
  </r>
  <r>
    <s v="2017::::"/>
    <n v="2017"/>
    <x v="0"/>
    <x v="0"/>
    <x v="664"/>
    <x v="37"/>
    <x v="126"/>
    <x v="1"/>
    <x v="0"/>
    <m/>
    <n v="1"/>
    <s v="ok"/>
    <s v="T"/>
    <s v="-"/>
  </r>
  <r>
    <s v="2017::::"/>
    <n v="2017"/>
    <x v="0"/>
    <x v="0"/>
    <x v="665"/>
    <x v="21"/>
    <x v="257"/>
    <x v="0"/>
    <x v="0"/>
    <m/>
    <n v="1"/>
    <s v="ok"/>
    <s v="T"/>
    <s v="-"/>
  </r>
  <r>
    <s v="2017::::"/>
    <n v="2017"/>
    <x v="0"/>
    <x v="0"/>
    <x v="666"/>
    <x v="5"/>
    <x v="126"/>
    <x v="0"/>
    <x v="0"/>
    <m/>
    <n v="1"/>
    <s v="ok"/>
    <s v="T"/>
    <s v="-"/>
  </r>
  <r>
    <s v="2017::::"/>
    <n v="2017"/>
    <x v="0"/>
    <x v="0"/>
    <x v="666"/>
    <x v="4"/>
    <x v="257"/>
    <x v="0"/>
    <x v="0"/>
    <m/>
    <n v="1"/>
    <s v="ok"/>
    <s v="T"/>
    <s v="-"/>
  </r>
  <r>
    <s v="2017::::"/>
    <n v="2017"/>
    <x v="0"/>
    <x v="0"/>
    <x v="667"/>
    <x v="57"/>
    <x v="258"/>
    <x v="0"/>
    <x v="0"/>
    <m/>
    <n v="1"/>
    <s v="ok"/>
    <s v="T"/>
    <s v="-"/>
  </r>
  <r>
    <s v="2017::::"/>
    <n v="2017"/>
    <x v="0"/>
    <x v="0"/>
    <x v="668"/>
    <x v="21"/>
    <x v="259"/>
    <x v="0"/>
    <x v="0"/>
    <m/>
    <n v="1"/>
    <s v="ok"/>
    <s v="T"/>
    <s v="-"/>
  </r>
  <r>
    <s v="2017::::"/>
    <n v="2017"/>
    <x v="0"/>
    <x v="0"/>
    <x v="669"/>
    <x v="23"/>
    <x v="259"/>
    <x v="1"/>
    <x v="0"/>
    <m/>
    <n v="1"/>
    <s v="ok"/>
    <s v="T"/>
    <s v="-"/>
  </r>
  <r>
    <s v="2017::::"/>
    <n v="2017"/>
    <x v="0"/>
    <x v="0"/>
    <x v="670"/>
    <x v="7"/>
    <x v="126"/>
    <x v="1"/>
    <x v="0"/>
    <m/>
    <n v="1"/>
    <s v="ok"/>
    <s v="T"/>
    <s v="-"/>
  </r>
  <r>
    <s v="2017::::"/>
    <n v="2017"/>
    <x v="0"/>
    <x v="0"/>
    <x v="671"/>
    <x v="11"/>
    <x v="260"/>
    <x v="0"/>
    <x v="0"/>
    <m/>
    <n v="1"/>
    <s v="ok"/>
    <s v="T"/>
    <s v="-"/>
  </r>
  <r>
    <s v="2017::::"/>
    <n v="2017"/>
    <x v="0"/>
    <x v="0"/>
    <x v="672"/>
    <x v="44"/>
    <x v="19"/>
    <x v="1"/>
    <x v="0"/>
    <m/>
    <n v="1"/>
    <s v="ok"/>
    <s v="T"/>
    <s v="-"/>
  </r>
  <r>
    <s v="2017::::"/>
    <n v="2017"/>
    <x v="0"/>
    <x v="0"/>
    <x v="673"/>
    <x v="49"/>
    <x v="19"/>
    <x v="1"/>
    <x v="0"/>
    <m/>
    <n v="2"/>
    <s v="ok"/>
    <s v="T"/>
    <s v="-"/>
  </r>
  <r>
    <s v="2017::::"/>
    <n v="2017"/>
    <x v="0"/>
    <x v="0"/>
    <x v="674"/>
    <x v="43"/>
    <x v="261"/>
    <x v="1"/>
    <x v="0"/>
    <m/>
    <n v="1"/>
    <s v="ok"/>
    <s v="T"/>
    <s v="-"/>
  </r>
  <r>
    <s v="2017::::"/>
    <n v="2017"/>
    <x v="0"/>
    <x v="0"/>
    <x v="675"/>
    <x v="37"/>
    <x v="131"/>
    <x v="0"/>
    <x v="0"/>
    <m/>
    <n v="1"/>
    <s v="ok"/>
    <s v="T"/>
    <s v="-"/>
  </r>
  <r>
    <s v="2017::::"/>
    <n v="2017"/>
    <x v="0"/>
    <x v="0"/>
    <x v="675"/>
    <x v="42"/>
    <x v="96"/>
    <x v="0"/>
    <x v="0"/>
    <m/>
    <n v="2"/>
    <s v="ok"/>
    <s v="T"/>
    <s v="-"/>
  </r>
  <r>
    <s v="2017::::"/>
    <n v="2017"/>
    <x v="0"/>
    <x v="0"/>
    <x v="676"/>
    <x v="18"/>
    <x v="19"/>
    <x v="0"/>
    <x v="0"/>
    <m/>
    <n v="1"/>
    <s v="ok"/>
    <s v="T"/>
    <s v="-"/>
  </r>
  <r>
    <s v="2017::::"/>
    <n v="2017"/>
    <x v="0"/>
    <x v="0"/>
    <x v="677"/>
    <x v="63"/>
    <x v="262"/>
    <x v="0"/>
    <x v="0"/>
    <m/>
    <n v="1"/>
    <s v="ok"/>
    <s v="T"/>
    <s v="-"/>
  </r>
  <r>
    <s v="2017::::"/>
    <n v="2017"/>
    <x v="0"/>
    <x v="0"/>
    <x v="678"/>
    <x v="46"/>
    <x v="11"/>
    <x v="0"/>
    <x v="0"/>
    <m/>
    <n v="1"/>
    <s v="ok"/>
    <s v="T"/>
    <s v="-"/>
  </r>
  <r>
    <s v="2017::Hlavní závod::B25"/>
    <n v="2017"/>
    <x v="1"/>
    <x v="143"/>
    <x v="679"/>
    <x v="58"/>
    <x v="96"/>
    <x v="0"/>
    <x v="2"/>
    <m/>
    <n v="1"/>
    <s v="ok"/>
    <s v="T"/>
    <n v="1"/>
  </r>
  <r>
    <s v="2017::Hlavní závod::27"/>
    <n v="2017"/>
    <x v="1"/>
    <x v="137"/>
    <x v="680"/>
    <x v="29"/>
    <x v="263"/>
    <x v="0"/>
    <x v="2"/>
    <m/>
    <n v="2"/>
    <s v="ok"/>
    <s v="T"/>
    <n v="1"/>
  </r>
  <r>
    <s v="2017::::"/>
    <n v="2017"/>
    <x v="0"/>
    <x v="0"/>
    <x v="681"/>
    <x v="21"/>
    <x v="62"/>
    <x v="1"/>
    <x v="0"/>
    <m/>
    <n v="1"/>
    <s v="ok"/>
    <s v="T"/>
    <s v="-"/>
  </r>
  <r>
    <s v="2017::::"/>
    <n v="2017"/>
    <x v="0"/>
    <x v="0"/>
    <x v="682"/>
    <x v="11"/>
    <x v="264"/>
    <x v="0"/>
    <x v="0"/>
    <m/>
    <n v="2"/>
    <s v="ok"/>
    <s v="T"/>
    <s v="-"/>
  </r>
  <r>
    <s v="2017::Hlavní závod::28"/>
    <n v="2017"/>
    <x v="1"/>
    <x v="4"/>
    <x v="683"/>
    <x v="38"/>
    <x v="98"/>
    <x v="1"/>
    <x v="5"/>
    <m/>
    <n v="1"/>
    <s v="ok"/>
    <s v="T"/>
    <n v="1"/>
  </r>
  <r>
    <s v="2017::::"/>
    <n v="2017"/>
    <x v="0"/>
    <x v="0"/>
    <x v="684"/>
    <x v="13"/>
    <x v="62"/>
    <x v="0"/>
    <x v="0"/>
    <m/>
    <n v="1"/>
    <s v="ok"/>
    <s v="T"/>
    <s v="-"/>
  </r>
  <r>
    <s v="2017::::"/>
    <n v="2017"/>
    <x v="0"/>
    <x v="0"/>
    <x v="685"/>
    <x v="23"/>
    <x v="62"/>
    <x v="0"/>
    <x v="0"/>
    <m/>
    <n v="1"/>
    <s v="ok"/>
    <s v="T"/>
    <s v="-"/>
  </r>
  <r>
    <s v="2017::::"/>
    <n v="2017"/>
    <x v="0"/>
    <x v="0"/>
    <x v="686"/>
    <x v="8"/>
    <x v="87"/>
    <x v="1"/>
    <x v="0"/>
    <m/>
    <n v="1"/>
    <s v="ok"/>
    <s v="T"/>
    <s v="-"/>
  </r>
  <r>
    <s v="2017::Hlavní závod::115"/>
    <n v="2017"/>
    <x v="1"/>
    <x v="144"/>
    <x v="687"/>
    <x v="7"/>
    <x v="265"/>
    <x v="0"/>
    <x v="2"/>
    <m/>
    <n v="1"/>
    <s v="ok"/>
    <s v="T"/>
    <n v="1"/>
  </r>
  <r>
    <s v="2017::::"/>
    <n v="2017"/>
    <x v="0"/>
    <x v="0"/>
    <x v="688"/>
    <x v="12"/>
    <x v="174"/>
    <x v="0"/>
    <x v="0"/>
    <m/>
    <n v="1"/>
    <s v="ok"/>
    <s v="T"/>
    <s v="-"/>
  </r>
  <r>
    <s v="2017::::"/>
    <n v="2017"/>
    <x v="0"/>
    <x v="0"/>
    <x v="689"/>
    <x v="8"/>
    <x v="11"/>
    <x v="1"/>
    <x v="0"/>
    <m/>
    <n v="1"/>
    <s v="ok"/>
    <s v="T"/>
    <s v="-"/>
  </r>
  <r>
    <s v="2017::Hlavní závod::Z29"/>
    <n v="2017"/>
    <x v="1"/>
    <x v="145"/>
    <x v="690"/>
    <x v="2"/>
    <x v="68"/>
    <x v="0"/>
    <x v="4"/>
    <m/>
    <n v="1"/>
    <s v="ok"/>
    <s v="T"/>
    <n v="1"/>
  </r>
  <r>
    <s v="2017::::"/>
    <n v="2017"/>
    <x v="0"/>
    <x v="0"/>
    <x v="691"/>
    <x v="6"/>
    <x v="10"/>
    <x v="1"/>
    <x v="0"/>
    <m/>
    <n v="1"/>
    <s v="ok"/>
    <s v="T"/>
    <s v="-"/>
  </r>
  <r>
    <s v="2017::::"/>
    <n v="2017"/>
    <x v="0"/>
    <x v="0"/>
    <x v="692"/>
    <x v="23"/>
    <x v="18"/>
    <x v="1"/>
    <x v="0"/>
    <m/>
    <n v="1"/>
    <s v="ok"/>
    <s v="T"/>
    <s v="-"/>
  </r>
  <r>
    <s v="2017::::"/>
    <n v="2017"/>
    <x v="0"/>
    <x v="0"/>
    <x v="693"/>
    <x v="11"/>
    <x v="18"/>
    <x v="0"/>
    <x v="0"/>
    <m/>
    <n v="1"/>
    <s v="ok"/>
    <s v="T"/>
    <s v="-"/>
  </r>
  <r>
    <s v="2017::Hlavní závod::29"/>
    <n v="2017"/>
    <x v="1"/>
    <x v="56"/>
    <x v="694"/>
    <x v="58"/>
    <x v="1"/>
    <x v="0"/>
    <x v="2"/>
    <m/>
    <n v="1"/>
    <s v="ok"/>
    <s v="T"/>
    <n v="1"/>
  </r>
  <r>
    <s v="2017::Hlavní závod::98"/>
    <n v="2017"/>
    <x v="1"/>
    <x v="146"/>
    <x v="695"/>
    <x v="20"/>
    <x v="131"/>
    <x v="0"/>
    <x v="6"/>
    <m/>
    <n v="1"/>
    <s v="ok"/>
    <s v="T"/>
    <n v="1"/>
  </r>
  <r>
    <s v="2017::Hlavní závod::Z27"/>
    <n v="2017"/>
    <x v="1"/>
    <x v="147"/>
    <x v="696"/>
    <x v="20"/>
    <x v="126"/>
    <x v="0"/>
    <x v="6"/>
    <m/>
    <n v="1"/>
    <s v="ok"/>
    <s v="T"/>
    <n v="1"/>
  </r>
  <r>
    <s v="2017::::"/>
    <n v="2017"/>
    <x v="0"/>
    <x v="0"/>
    <x v="697"/>
    <x v="12"/>
    <x v="19"/>
    <x v="0"/>
    <x v="0"/>
    <m/>
    <n v="1"/>
    <s v="ok"/>
    <s v="T"/>
    <s v="-"/>
  </r>
  <r>
    <s v="2017::::"/>
    <n v="2017"/>
    <x v="0"/>
    <x v="0"/>
    <x v="698"/>
    <x v="7"/>
    <x v="92"/>
    <x v="0"/>
    <x v="0"/>
    <m/>
    <n v="1"/>
    <s v="ok"/>
    <s v="T"/>
    <s v="-"/>
  </r>
  <r>
    <s v="2017::Hlavní závod::30"/>
    <n v="2017"/>
    <x v="1"/>
    <x v="57"/>
    <x v="699"/>
    <x v="58"/>
    <x v="1"/>
    <x v="1"/>
    <x v="1"/>
    <m/>
    <n v="1"/>
    <s v="ok"/>
    <s v="T"/>
    <n v="1"/>
  </r>
  <r>
    <s v="2017::::"/>
    <n v="2017"/>
    <x v="0"/>
    <x v="0"/>
    <x v="700"/>
    <x v="19"/>
    <x v="176"/>
    <x v="1"/>
    <x v="0"/>
    <m/>
    <n v="1"/>
    <s v="ok"/>
    <s v="T"/>
    <s v="-"/>
  </r>
  <r>
    <s v="2017::::"/>
    <n v="2017"/>
    <x v="0"/>
    <x v="0"/>
    <x v="701"/>
    <x v="11"/>
    <x v="266"/>
    <x v="0"/>
    <x v="0"/>
    <m/>
    <n v="1"/>
    <s v="ok"/>
    <s v="T"/>
    <s v="-"/>
  </r>
  <r>
    <s v="2017::::"/>
    <n v="2017"/>
    <x v="0"/>
    <x v="0"/>
    <x v="702"/>
    <x v="13"/>
    <x v="62"/>
    <x v="0"/>
    <x v="0"/>
    <m/>
    <n v="1"/>
    <s v="ok"/>
    <s v="T"/>
    <s v="-"/>
  </r>
  <r>
    <s v="2017::::"/>
    <n v="2017"/>
    <x v="0"/>
    <x v="0"/>
    <x v="703"/>
    <x v="24"/>
    <x v="13"/>
    <x v="1"/>
    <x v="0"/>
    <m/>
    <n v="1"/>
    <s v="ok"/>
    <s v="T"/>
    <s v="-"/>
  </r>
  <r>
    <s v="2017::::"/>
    <n v="2017"/>
    <x v="0"/>
    <x v="0"/>
    <x v="704"/>
    <x v="47"/>
    <x v="13"/>
    <x v="1"/>
    <x v="0"/>
    <m/>
    <n v="1"/>
    <s v="ok"/>
    <s v="T"/>
    <s v="-"/>
  </r>
  <r>
    <s v="2017::::"/>
    <n v="2017"/>
    <x v="0"/>
    <x v="0"/>
    <x v="705"/>
    <x v="46"/>
    <x v="73"/>
    <x v="1"/>
    <x v="0"/>
    <m/>
    <n v="2"/>
    <s v="ok"/>
    <s v="U"/>
    <s v="-"/>
  </r>
  <r>
    <s v="2017::::"/>
    <n v="2017"/>
    <x v="0"/>
    <x v="0"/>
    <x v="706"/>
    <x v="46"/>
    <x v="73"/>
    <x v="0"/>
    <x v="0"/>
    <m/>
    <n v="2"/>
    <s v="ok"/>
    <s v="U"/>
    <s v="-"/>
  </r>
  <r>
    <s v="2017::::"/>
    <n v="2017"/>
    <x v="0"/>
    <x v="0"/>
    <x v="707"/>
    <x v="33"/>
    <x v="73"/>
    <x v="0"/>
    <x v="0"/>
    <m/>
    <n v="2"/>
    <s v="ok"/>
    <s v="U"/>
    <s v="-"/>
  </r>
  <r>
    <s v="2017::::"/>
    <n v="2017"/>
    <x v="0"/>
    <x v="0"/>
    <x v="708"/>
    <x v="4"/>
    <x v="11"/>
    <x v="1"/>
    <x v="0"/>
    <m/>
    <n v="1"/>
    <s v="ok"/>
    <s v="U"/>
    <s v="-"/>
  </r>
  <r>
    <s v="2017::Hlavní závod::B97"/>
    <n v="2017"/>
    <x v="1"/>
    <x v="148"/>
    <x v="709"/>
    <x v="28"/>
    <x v="47"/>
    <x v="0"/>
    <x v="6"/>
    <m/>
    <n v="1"/>
    <s v="ok"/>
    <s v="U"/>
    <n v="1"/>
  </r>
  <r>
    <s v="2017::::"/>
    <n v="2017"/>
    <x v="0"/>
    <x v="0"/>
    <x v="710"/>
    <x v="26"/>
    <x v="1"/>
    <x v="1"/>
    <x v="0"/>
    <m/>
    <n v="1"/>
    <s v="ok"/>
    <s v="U"/>
    <s v="-"/>
  </r>
  <r>
    <s v="2017::::"/>
    <n v="2017"/>
    <x v="0"/>
    <x v="0"/>
    <x v="711"/>
    <x v="70"/>
    <x v="267"/>
    <x v="0"/>
    <x v="0"/>
    <m/>
    <n v="1"/>
    <s v="ok"/>
    <s v="U"/>
    <s v="-"/>
  </r>
  <r>
    <s v="2017::::"/>
    <n v="2017"/>
    <x v="0"/>
    <x v="0"/>
    <x v="712"/>
    <x v="36"/>
    <x v="1"/>
    <x v="0"/>
    <x v="0"/>
    <m/>
    <n v="1"/>
    <s v="ok"/>
    <s v="U"/>
    <s v="-"/>
  </r>
  <r>
    <s v="2017::::"/>
    <n v="2017"/>
    <x v="0"/>
    <x v="0"/>
    <x v="713"/>
    <x v="23"/>
    <x v="73"/>
    <x v="1"/>
    <x v="0"/>
    <m/>
    <n v="1"/>
    <s v="ok"/>
    <s v="U"/>
    <s v="-"/>
  </r>
  <r>
    <s v="2017::::"/>
    <n v="2017"/>
    <x v="0"/>
    <x v="0"/>
    <x v="714"/>
    <x v="46"/>
    <x v="268"/>
    <x v="0"/>
    <x v="0"/>
    <m/>
    <n v="1"/>
    <s v="ok"/>
    <s v="U"/>
    <s v="-"/>
  </r>
  <r>
    <s v="2017::::"/>
    <n v="2017"/>
    <x v="0"/>
    <x v="0"/>
    <x v="715"/>
    <x v="51"/>
    <x v="269"/>
    <x v="0"/>
    <x v="0"/>
    <m/>
    <n v="1"/>
    <s v="ok"/>
    <s v="V"/>
    <s v="-"/>
  </r>
  <r>
    <s v="2017::::"/>
    <n v="2017"/>
    <x v="0"/>
    <x v="0"/>
    <x v="716"/>
    <x v="9"/>
    <x v="24"/>
    <x v="1"/>
    <x v="0"/>
    <m/>
    <n v="1"/>
    <s v="ok"/>
    <s v="V"/>
    <s v="-"/>
  </r>
  <r>
    <s v="2017::::"/>
    <n v="2017"/>
    <x v="0"/>
    <x v="0"/>
    <x v="717"/>
    <x v="17"/>
    <x v="135"/>
    <x v="1"/>
    <x v="0"/>
    <m/>
    <n v="1"/>
    <s v="ok"/>
    <s v="V"/>
    <s v="-"/>
  </r>
  <r>
    <s v="2017::Hlavní závod::45"/>
    <n v="2017"/>
    <x v="1"/>
    <x v="149"/>
    <x v="718"/>
    <x v="36"/>
    <x v="123"/>
    <x v="0"/>
    <x v="2"/>
    <m/>
    <n v="1"/>
    <s v="ok"/>
    <s v="V"/>
    <n v="1"/>
  </r>
  <r>
    <s v="2017::Hlavní závod::59"/>
    <n v="2017"/>
    <x v="1"/>
    <x v="150"/>
    <x v="719"/>
    <x v="37"/>
    <x v="123"/>
    <x v="0"/>
    <x v="2"/>
    <m/>
    <n v="1"/>
    <s v="ok"/>
    <s v="V"/>
    <n v="1"/>
  </r>
  <r>
    <s v="2017::::"/>
    <n v="2017"/>
    <x v="0"/>
    <x v="0"/>
    <x v="720"/>
    <x v="21"/>
    <x v="123"/>
    <x v="1"/>
    <x v="0"/>
    <m/>
    <n v="2"/>
    <s v="ok"/>
    <s v="V"/>
    <s v="-"/>
  </r>
  <r>
    <s v="2017::::"/>
    <n v="2017"/>
    <x v="0"/>
    <x v="0"/>
    <x v="721"/>
    <x v="47"/>
    <x v="11"/>
    <x v="0"/>
    <x v="0"/>
    <m/>
    <n v="1"/>
    <s v="ok"/>
    <s v="V"/>
    <s v="-"/>
  </r>
  <r>
    <s v="2017::::"/>
    <n v="2017"/>
    <x v="0"/>
    <x v="0"/>
    <x v="722"/>
    <x v="41"/>
    <x v="9"/>
    <x v="0"/>
    <x v="0"/>
    <m/>
    <n v="1"/>
    <s v="ok"/>
    <s v="V"/>
    <s v="-"/>
  </r>
  <r>
    <s v="2017::::"/>
    <n v="2017"/>
    <x v="0"/>
    <x v="0"/>
    <x v="723"/>
    <x v="30"/>
    <x v="68"/>
    <x v="0"/>
    <x v="0"/>
    <m/>
    <n v="1"/>
    <s v="ok"/>
    <s v="V"/>
    <s v="-"/>
  </r>
  <r>
    <s v="2017::::"/>
    <n v="2017"/>
    <x v="0"/>
    <x v="0"/>
    <x v="724"/>
    <x v="47"/>
    <x v="11"/>
    <x v="1"/>
    <x v="0"/>
    <m/>
    <n v="1"/>
    <s v="ok"/>
    <s v="V"/>
    <s v="-"/>
  </r>
  <r>
    <s v="2017::::"/>
    <n v="2017"/>
    <x v="0"/>
    <x v="0"/>
    <x v="725"/>
    <x v="8"/>
    <x v="1"/>
    <x v="0"/>
    <x v="0"/>
    <m/>
    <n v="1"/>
    <s v="ok"/>
    <s v="V"/>
    <s v="-"/>
  </r>
  <r>
    <s v="2017::::"/>
    <n v="2017"/>
    <x v="0"/>
    <x v="0"/>
    <x v="726"/>
    <x v="11"/>
    <x v="1"/>
    <x v="0"/>
    <x v="0"/>
    <m/>
    <n v="1"/>
    <s v="ok"/>
    <s v="V"/>
    <s v="-"/>
  </r>
  <r>
    <s v="2017::::"/>
    <n v="2017"/>
    <x v="0"/>
    <x v="0"/>
    <x v="727"/>
    <x v="58"/>
    <x v="1"/>
    <x v="0"/>
    <x v="0"/>
    <m/>
    <n v="1"/>
    <s v="ok"/>
    <s v="V"/>
    <s v="-"/>
  </r>
  <r>
    <s v="2017::Běh starosty::12"/>
    <n v="2017"/>
    <x v="2"/>
    <x v="151"/>
    <x v="728"/>
    <x v="41"/>
    <x v="270"/>
    <x v="0"/>
    <x v="3"/>
    <m/>
    <n v="1"/>
    <s v="ok"/>
    <s v="V"/>
    <s v="-"/>
  </r>
  <r>
    <s v="2017::Běh starosty::55"/>
    <n v="2017"/>
    <x v="2"/>
    <x v="152"/>
    <x v="729"/>
    <x v="22"/>
    <x v="271"/>
    <x v="1"/>
    <x v="3"/>
    <m/>
    <n v="1"/>
    <s v="ok"/>
    <s v="V"/>
    <s v="-"/>
  </r>
  <r>
    <s v="2017::Hlavní závod::31"/>
    <n v="2017"/>
    <x v="1"/>
    <x v="60"/>
    <x v="730"/>
    <x v="5"/>
    <x v="61"/>
    <x v="1"/>
    <x v="1"/>
    <m/>
    <n v="1"/>
    <s v="ok"/>
    <s v="V"/>
    <n v="1"/>
  </r>
  <r>
    <s v="2017::Hlavní závod::93"/>
    <n v="2017"/>
    <x v="1"/>
    <x v="153"/>
    <x v="731"/>
    <x v="22"/>
    <x v="272"/>
    <x v="0"/>
    <x v="9"/>
    <m/>
    <n v="1"/>
    <s v="ok"/>
    <s v="V"/>
    <n v="1"/>
  </r>
  <r>
    <s v="2017::::"/>
    <n v="2017"/>
    <x v="0"/>
    <x v="0"/>
    <x v="732"/>
    <x v="41"/>
    <x v="19"/>
    <x v="0"/>
    <x v="0"/>
    <m/>
    <n v="1"/>
    <s v="ok"/>
    <s v="V"/>
    <s v="-"/>
  </r>
  <r>
    <s v="2017::::"/>
    <n v="2017"/>
    <x v="0"/>
    <x v="0"/>
    <x v="733"/>
    <x v="22"/>
    <x v="203"/>
    <x v="1"/>
    <x v="0"/>
    <m/>
    <n v="1"/>
    <s v="ok"/>
    <s v="V"/>
    <s v="-"/>
  </r>
  <r>
    <s v="2017::Hlavní závod::73"/>
    <n v="2017"/>
    <x v="1"/>
    <x v="154"/>
    <x v="734"/>
    <x v="20"/>
    <x v="273"/>
    <x v="0"/>
    <x v="6"/>
    <m/>
    <n v="1"/>
    <s v="ok"/>
    <s v="V"/>
    <n v="1"/>
  </r>
  <r>
    <s v="2017::::"/>
    <n v="2017"/>
    <x v="0"/>
    <x v="0"/>
    <x v="735"/>
    <x v="42"/>
    <x v="274"/>
    <x v="1"/>
    <x v="0"/>
    <m/>
    <n v="1"/>
    <s v="ok"/>
    <s v="V"/>
    <s v="-"/>
  </r>
  <r>
    <s v="2017::::"/>
    <n v="2017"/>
    <x v="0"/>
    <x v="0"/>
    <x v="736"/>
    <x v="24"/>
    <x v="275"/>
    <x v="1"/>
    <x v="0"/>
    <m/>
    <n v="1"/>
    <s v="ok"/>
    <s v="V"/>
    <s v="-"/>
  </r>
  <r>
    <s v="2017::::"/>
    <n v="2017"/>
    <x v="0"/>
    <x v="0"/>
    <x v="737"/>
    <x v="36"/>
    <x v="1"/>
    <x v="0"/>
    <x v="0"/>
    <m/>
    <n v="1"/>
    <s v="ok"/>
    <s v="V"/>
    <s v="-"/>
  </r>
  <r>
    <s v="2017::::"/>
    <n v="2017"/>
    <x v="0"/>
    <x v="0"/>
    <x v="738"/>
    <x v="21"/>
    <x v="1"/>
    <x v="0"/>
    <x v="0"/>
    <m/>
    <n v="1"/>
    <s v="ok"/>
    <s v="V"/>
    <s v="-"/>
  </r>
  <r>
    <s v="2017::::"/>
    <n v="2017"/>
    <x v="0"/>
    <x v="0"/>
    <x v="739"/>
    <x v="30"/>
    <x v="276"/>
    <x v="0"/>
    <x v="0"/>
    <m/>
    <n v="1"/>
    <s v="ok"/>
    <s v="V"/>
    <s v="-"/>
  </r>
  <r>
    <s v="2017::Hlavní závod::69"/>
    <n v="2017"/>
    <x v="1"/>
    <x v="39"/>
    <x v="740"/>
    <x v="36"/>
    <x v="1"/>
    <x v="1"/>
    <x v="5"/>
    <m/>
    <n v="1"/>
    <s v="ok"/>
    <s v="V"/>
    <n v="1"/>
  </r>
  <r>
    <s v="2017::Hlavní závod::77"/>
    <n v="2017"/>
    <x v="1"/>
    <x v="155"/>
    <x v="741"/>
    <x v="17"/>
    <x v="271"/>
    <x v="1"/>
    <x v="1"/>
    <m/>
    <n v="1"/>
    <s v="ok"/>
    <s v="V"/>
    <n v="1"/>
  </r>
  <r>
    <s v="2017::::"/>
    <n v="2017"/>
    <x v="0"/>
    <x v="0"/>
    <x v="742"/>
    <x v="41"/>
    <x v="248"/>
    <x v="1"/>
    <x v="0"/>
    <m/>
    <n v="1"/>
    <s v="ok"/>
    <s v="V"/>
    <s v="-"/>
  </r>
  <r>
    <s v="2017::::"/>
    <n v="2017"/>
    <x v="0"/>
    <x v="0"/>
    <x v="743"/>
    <x v="29"/>
    <x v="1"/>
    <x v="0"/>
    <x v="0"/>
    <m/>
    <n v="1"/>
    <s v="ok"/>
    <s v="V"/>
    <s v="-"/>
  </r>
  <r>
    <s v="2017::::"/>
    <n v="2017"/>
    <x v="0"/>
    <x v="0"/>
    <x v="744"/>
    <x v="5"/>
    <x v="277"/>
    <x v="0"/>
    <x v="0"/>
    <m/>
    <n v="1"/>
    <s v="ok"/>
    <s v="V"/>
    <s v="-"/>
  </r>
  <r>
    <s v="2017::::"/>
    <n v="2017"/>
    <x v="0"/>
    <x v="0"/>
    <x v="745"/>
    <x v="17"/>
    <x v="278"/>
    <x v="1"/>
    <x v="0"/>
    <m/>
    <n v="1"/>
    <s v="ok"/>
    <s v="V"/>
    <s v="-"/>
  </r>
  <r>
    <s v="2017::Běh starosty::24"/>
    <n v="2017"/>
    <x v="2"/>
    <x v="139"/>
    <x v="746"/>
    <x v="13"/>
    <x v="279"/>
    <x v="1"/>
    <x v="3"/>
    <m/>
    <n v="1"/>
    <s v="ok"/>
    <s v="V"/>
    <s v="-"/>
  </r>
  <r>
    <s v="2017::::"/>
    <n v="2017"/>
    <x v="0"/>
    <x v="0"/>
    <x v="747"/>
    <x v="4"/>
    <x v="13"/>
    <x v="1"/>
    <x v="0"/>
    <m/>
    <n v="1"/>
    <s v="ok"/>
    <s v="V"/>
    <s v="-"/>
  </r>
  <r>
    <s v="2017::Běh starosty::132"/>
    <n v="2017"/>
    <x v="2"/>
    <x v="156"/>
    <x v="748"/>
    <x v="19"/>
    <x v="23"/>
    <x v="0"/>
    <x v="3"/>
    <m/>
    <n v="1"/>
    <s v="ok"/>
    <s v="V"/>
    <s v="-"/>
  </r>
  <r>
    <s v="2017::::"/>
    <n v="2017"/>
    <x v="0"/>
    <x v="0"/>
    <x v="749"/>
    <x v="59"/>
    <x v="267"/>
    <x v="0"/>
    <x v="0"/>
    <m/>
    <n v="1"/>
    <s v="ok"/>
    <s v="V"/>
    <s v="-"/>
  </r>
  <r>
    <s v="2017::::"/>
    <n v="2017"/>
    <x v="0"/>
    <x v="0"/>
    <x v="750"/>
    <x v="9"/>
    <x v="267"/>
    <x v="0"/>
    <x v="0"/>
    <m/>
    <n v="1"/>
    <s v="ok"/>
    <s v="V"/>
    <s v="-"/>
  </r>
  <r>
    <s v="2017::::"/>
    <n v="2017"/>
    <x v="0"/>
    <x v="0"/>
    <x v="751"/>
    <x v="44"/>
    <x v="224"/>
    <x v="0"/>
    <x v="0"/>
    <m/>
    <n v="1"/>
    <s v="ok"/>
    <s v="V"/>
    <s v="-"/>
  </r>
  <r>
    <s v="2017::::"/>
    <n v="2017"/>
    <x v="0"/>
    <x v="0"/>
    <x v="752"/>
    <x v="71"/>
    <x v="123"/>
    <x v="0"/>
    <x v="0"/>
    <m/>
    <n v="1"/>
    <s v="ok"/>
    <s v="V"/>
    <s v="-"/>
  </r>
  <r>
    <s v="2017::Běh starosty::33"/>
    <n v="2017"/>
    <x v="2"/>
    <x v="5"/>
    <x v="753"/>
    <x v="51"/>
    <x v="123"/>
    <x v="0"/>
    <x v="3"/>
    <m/>
    <n v="1"/>
    <s v="ok"/>
    <s v="V"/>
    <s v="-"/>
  </r>
  <r>
    <s v="2017::Hlavní závod::61"/>
    <n v="2017"/>
    <x v="1"/>
    <x v="157"/>
    <x v="754"/>
    <x v="44"/>
    <x v="98"/>
    <x v="1"/>
    <x v="5"/>
    <m/>
    <n v="1"/>
    <s v="ok"/>
    <s v="V"/>
    <n v="1"/>
  </r>
  <r>
    <s v="2017::::"/>
    <n v="2017"/>
    <x v="0"/>
    <x v="0"/>
    <x v="755"/>
    <x v="20"/>
    <x v="280"/>
    <x v="0"/>
    <x v="0"/>
    <m/>
    <n v="1"/>
    <s v="ok"/>
    <s v="V"/>
    <s v="-"/>
  </r>
  <r>
    <s v="2017::::"/>
    <n v="2017"/>
    <x v="0"/>
    <x v="0"/>
    <x v="756"/>
    <x v="0"/>
    <x v="19"/>
    <x v="0"/>
    <x v="0"/>
    <m/>
    <n v="1"/>
    <s v="ok"/>
    <s v="V"/>
    <s v="-"/>
  </r>
  <r>
    <s v="2017::::"/>
    <n v="2017"/>
    <x v="0"/>
    <x v="0"/>
    <x v="757"/>
    <x v="33"/>
    <x v="19"/>
    <x v="1"/>
    <x v="0"/>
    <m/>
    <n v="1"/>
    <s v="ok"/>
    <s v="V"/>
    <s v="-"/>
  </r>
  <r>
    <s v="2017::::"/>
    <n v="2017"/>
    <x v="0"/>
    <x v="0"/>
    <x v="758"/>
    <x v="11"/>
    <x v="1"/>
    <x v="1"/>
    <x v="0"/>
    <m/>
    <n v="1"/>
    <s v="ok"/>
    <s v="V"/>
    <s v="-"/>
  </r>
  <r>
    <s v="2017::::"/>
    <n v="2017"/>
    <x v="0"/>
    <x v="0"/>
    <x v="759"/>
    <x v="24"/>
    <x v="11"/>
    <x v="0"/>
    <x v="0"/>
    <m/>
    <n v="1"/>
    <s v="ok"/>
    <s v="V"/>
    <s v="-"/>
  </r>
  <r>
    <s v="2017::::"/>
    <n v="2017"/>
    <x v="0"/>
    <x v="0"/>
    <x v="760"/>
    <x v="49"/>
    <x v="17"/>
    <x v="1"/>
    <x v="0"/>
    <m/>
    <n v="2"/>
    <s v="ok"/>
    <s v="V"/>
    <s v="-"/>
  </r>
  <r>
    <s v="2017::::"/>
    <n v="2017"/>
    <x v="0"/>
    <x v="0"/>
    <x v="761"/>
    <x v="58"/>
    <x v="148"/>
    <x v="0"/>
    <x v="0"/>
    <m/>
    <n v="1"/>
    <s v="ok"/>
    <s v="W"/>
    <s v="-"/>
  </r>
  <r>
    <s v="2017::::"/>
    <n v="2017"/>
    <x v="0"/>
    <x v="0"/>
    <x v="762"/>
    <x v="45"/>
    <x v="281"/>
    <x v="0"/>
    <x v="0"/>
    <m/>
    <n v="1"/>
    <s v="ok"/>
    <s v="W"/>
    <s v="-"/>
  </r>
  <r>
    <s v="2017::::"/>
    <n v="2017"/>
    <x v="0"/>
    <x v="0"/>
    <x v="763"/>
    <x v="20"/>
    <x v="281"/>
    <x v="0"/>
    <x v="0"/>
    <m/>
    <n v="1"/>
    <s v="ok"/>
    <s v="W"/>
    <s v="-"/>
  </r>
  <r>
    <s v="2017::::"/>
    <n v="2017"/>
    <x v="0"/>
    <x v="0"/>
    <x v="764"/>
    <x v="31"/>
    <x v="281"/>
    <x v="0"/>
    <x v="0"/>
    <m/>
    <n v="1"/>
    <s v="ok"/>
    <s v="W"/>
    <s v="-"/>
  </r>
  <r>
    <s v="2017::::"/>
    <n v="2017"/>
    <x v="0"/>
    <x v="0"/>
    <x v="765"/>
    <x v="4"/>
    <x v="162"/>
    <x v="1"/>
    <x v="0"/>
    <m/>
    <n v="1"/>
    <s v="ok"/>
    <s v="W"/>
    <s v="-"/>
  </r>
  <r>
    <s v="2017::Hlavní závod::C13"/>
    <n v="2017"/>
    <x v="1"/>
    <x v="158"/>
    <x v="766"/>
    <x v="17"/>
    <x v="5"/>
    <x v="1"/>
    <x v="1"/>
    <m/>
    <n v="1"/>
    <s v="ok"/>
    <s v="Z"/>
    <n v="1"/>
  </r>
  <r>
    <s v="2017::::"/>
    <n v="2017"/>
    <x v="0"/>
    <x v="0"/>
    <x v="767"/>
    <x v="71"/>
    <x v="282"/>
    <x v="0"/>
    <x v="0"/>
    <m/>
    <n v="1"/>
    <s v="ok"/>
    <s v="Z"/>
    <s v="-"/>
  </r>
  <r>
    <s v="2017::::"/>
    <n v="2017"/>
    <x v="0"/>
    <x v="0"/>
    <x v="768"/>
    <x v="20"/>
    <x v="282"/>
    <x v="1"/>
    <x v="0"/>
    <m/>
    <n v="1"/>
    <s v="ok"/>
    <s v="Z"/>
    <s v="-"/>
  </r>
  <r>
    <s v="2017::::"/>
    <n v="2017"/>
    <x v="0"/>
    <x v="0"/>
    <x v="769"/>
    <x v="36"/>
    <x v="124"/>
    <x v="1"/>
    <x v="0"/>
    <m/>
    <n v="1"/>
    <s v="ok"/>
    <s v="Z"/>
    <s v="-"/>
  </r>
  <r>
    <s v="2017::::"/>
    <n v="2017"/>
    <x v="0"/>
    <x v="0"/>
    <x v="770"/>
    <x v="41"/>
    <x v="1"/>
    <x v="1"/>
    <x v="0"/>
    <m/>
    <n v="1"/>
    <s v="ok"/>
    <s v="Z"/>
    <s v="-"/>
  </r>
  <r>
    <s v="2017::::"/>
    <n v="2017"/>
    <x v="0"/>
    <x v="0"/>
    <x v="771"/>
    <x v="6"/>
    <x v="13"/>
    <x v="1"/>
    <x v="0"/>
    <m/>
    <n v="1"/>
    <s v="ok"/>
    <s v="Z"/>
    <s v="-"/>
  </r>
  <r>
    <s v="2017::::"/>
    <n v="2017"/>
    <x v="0"/>
    <x v="0"/>
    <x v="772"/>
    <x v="57"/>
    <x v="52"/>
    <x v="0"/>
    <x v="0"/>
    <m/>
    <n v="1"/>
    <s v="ok"/>
    <s v="Z"/>
    <s v="-"/>
  </r>
  <r>
    <s v="2017::::"/>
    <n v="2017"/>
    <x v="0"/>
    <x v="0"/>
    <x v="773"/>
    <x v="22"/>
    <x v="96"/>
    <x v="1"/>
    <x v="0"/>
    <m/>
    <n v="1"/>
    <s v="ok"/>
    <s v="Z"/>
    <s v="-"/>
  </r>
  <r>
    <s v="2017::::"/>
    <n v="2017"/>
    <x v="0"/>
    <x v="0"/>
    <x v="774"/>
    <x v="5"/>
    <x v="1"/>
    <x v="1"/>
    <x v="0"/>
    <m/>
    <n v="1"/>
    <s v="ok"/>
    <s v="Z"/>
    <s v="-"/>
  </r>
  <r>
    <s v="2017::Hlavní závod::C45"/>
    <n v="2017"/>
    <x v="1"/>
    <x v="159"/>
    <x v="775"/>
    <x v="28"/>
    <x v="283"/>
    <x v="0"/>
    <x v="6"/>
    <m/>
    <n v="1"/>
    <s v="ok"/>
    <s v="Ž"/>
    <n v="1"/>
  </r>
  <r>
    <s v="2017::::"/>
    <n v="2017"/>
    <x v="0"/>
    <x v="0"/>
    <x v="776"/>
    <x v="18"/>
    <x v="284"/>
    <x v="0"/>
    <x v="0"/>
    <m/>
    <n v="1"/>
    <s v="ok"/>
    <s v="Ž"/>
    <s v="-"/>
  </r>
  <r>
    <s v="2017::::"/>
    <n v="2017"/>
    <x v="0"/>
    <x v="0"/>
    <x v="777"/>
    <x v="25"/>
    <x v="153"/>
    <x v="1"/>
    <x v="0"/>
    <m/>
    <n v="1"/>
    <s v="ok"/>
    <s v="Ž"/>
    <s v="-"/>
  </r>
  <r>
    <s v="2017::Běh starosty::5"/>
    <n v="2017"/>
    <x v="2"/>
    <x v="34"/>
    <x v="778"/>
    <x v="8"/>
    <x v="92"/>
    <x v="1"/>
    <x v="3"/>
    <m/>
    <n v="1"/>
    <s v="ok"/>
    <s v="D"/>
    <s v="-"/>
  </r>
  <r>
    <s v="2017::Hlavní závod::34"/>
    <n v="2017"/>
    <x v="1"/>
    <x v="17"/>
    <x v="779"/>
    <x v="42"/>
    <x v="19"/>
    <x v="0"/>
    <x v="9"/>
    <m/>
    <n v="1"/>
    <s v="ok"/>
    <s v="H"/>
    <n v="1"/>
  </r>
  <r>
    <s v="2017::Běh starosty::8"/>
    <n v="2017"/>
    <x v="2"/>
    <x v="49"/>
    <x v="780"/>
    <x v="26"/>
    <x v="285"/>
    <x v="1"/>
    <x v="3"/>
    <m/>
    <n v="1"/>
    <s v="ok"/>
    <s v="Z"/>
    <s v="-"/>
  </r>
  <r>
    <s v="2017::Běh starosty::9"/>
    <n v="2017"/>
    <x v="2"/>
    <x v="74"/>
    <x v="781"/>
    <x v="26"/>
    <x v="285"/>
    <x v="1"/>
    <x v="3"/>
    <m/>
    <n v="1"/>
    <s v="ok"/>
    <s v="F"/>
    <s v="-"/>
  </r>
  <r>
    <s v="2017::Běh starosty::10"/>
    <n v="2017"/>
    <x v="2"/>
    <x v="78"/>
    <x v="782"/>
    <x v="16"/>
    <x v="285"/>
    <x v="0"/>
    <x v="3"/>
    <m/>
    <n v="1"/>
    <s v="ok"/>
    <s v="F"/>
    <s v="-"/>
  </r>
  <r>
    <s v="2017::Hlavní závod::37"/>
    <n v="2017"/>
    <x v="1"/>
    <x v="101"/>
    <x v="783"/>
    <x v="2"/>
    <x v="286"/>
    <x v="0"/>
    <x v="4"/>
    <m/>
    <n v="1"/>
    <s v="ok"/>
    <s v="H"/>
    <n v="1"/>
  </r>
  <r>
    <s v="2017::Běh starosty::13"/>
    <n v="2017"/>
    <x v="2"/>
    <x v="93"/>
    <x v="784"/>
    <x v="28"/>
    <x v="285"/>
    <x v="0"/>
    <x v="3"/>
    <m/>
    <n v="2"/>
    <s v="ok"/>
    <s v="T"/>
    <s v="-"/>
  </r>
  <r>
    <s v="2017::Běh starosty::14"/>
    <n v="2017"/>
    <x v="2"/>
    <x v="94"/>
    <x v="785"/>
    <x v="7"/>
    <x v="285"/>
    <x v="1"/>
    <x v="3"/>
    <m/>
    <n v="1"/>
    <s v="ok"/>
    <s v="T"/>
    <s v="-"/>
  </r>
  <r>
    <s v="2017::Běh starosty::18"/>
    <n v="2017"/>
    <x v="2"/>
    <x v="113"/>
    <x v="786"/>
    <x v="24"/>
    <x v="287"/>
    <x v="0"/>
    <x v="3"/>
    <m/>
    <n v="2"/>
    <s v="ok"/>
    <s v="M"/>
    <s v="-"/>
  </r>
  <r>
    <s v="2017::Běh starosty::19"/>
    <n v="2017"/>
    <x v="2"/>
    <x v="118"/>
    <x v="787"/>
    <x v="24"/>
    <x v="288"/>
    <x v="0"/>
    <x v="3"/>
    <m/>
    <n v="1"/>
    <s v="ok"/>
    <s v="K"/>
    <s v="-"/>
  </r>
  <r>
    <s v="2017::Běh starosty::20"/>
    <n v="2017"/>
    <x v="2"/>
    <x v="119"/>
    <x v="788"/>
    <x v="8"/>
    <x v="287"/>
    <x v="0"/>
    <x v="3"/>
    <m/>
    <n v="2"/>
    <s v="ok"/>
    <s v="K"/>
    <s v="-"/>
  </r>
  <r>
    <s v="2017::Běh starosty::21"/>
    <n v="2017"/>
    <x v="2"/>
    <x v="123"/>
    <x v="789"/>
    <x v="30"/>
    <x v="289"/>
    <x v="1"/>
    <x v="3"/>
    <m/>
    <n v="1"/>
    <s v="ok"/>
    <s v="F"/>
    <s v="-"/>
  </r>
  <r>
    <s v="2017::Běh starosty::22"/>
    <n v="2017"/>
    <x v="2"/>
    <x v="130"/>
    <x v="790"/>
    <x v="6"/>
    <x v="290"/>
    <x v="1"/>
    <x v="3"/>
    <m/>
    <n v="1"/>
    <s v="ok"/>
    <s v="B"/>
    <s v="-"/>
  </r>
  <r>
    <s v="2017::Běh starosty::26"/>
    <n v="2017"/>
    <x v="2"/>
    <x v="133"/>
    <x v="791"/>
    <x v="25"/>
    <x v="96"/>
    <x v="0"/>
    <x v="3"/>
    <m/>
    <n v="1"/>
    <s v="ok"/>
    <s v="K"/>
    <s v="-"/>
  </r>
  <r>
    <s v="2017::Hlavní závod::43"/>
    <n v="2017"/>
    <x v="1"/>
    <x v="160"/>
    <x v="792"/>
    <x v="15"/>
    <x v="47"/>
    <x v="0"/>
    <x v="9"/>
    <m/>
    <n v="1"/>
    <s v="ok"/>
    <s v="S"/>
    <n v="1"/>
  </r>
  <r>
    <s v="2017::Běh starosty::32"/>
    <n v="2017"/>
    <x v="2"/>
    <x v="161"/>
    <x v="793"/>
    <x v="5"/>
    <x v="112"/>
    <x v="0"/>
    <x v="3"/>
    <m/>
    <n v="1"/>
    <s v="ok"/>
    <s v="H"/>
    <s v="-"/>
  </r>
  <r>
    <s v="2017::Běh starosty::35"/>
    <n v="2017"/>
    <x v="2"/>
    <x v="89"/>
    <x v="794"/>
    <x v="25"/>
    <x v="291"/>
    <x v="1"/>
    <x v="3"/>
    <m/>
    <n v="1"/>
    <s v="ok"/>
    <s v="P"/>
    <s v="-"/>
  </r>
  <r>
    <s v="2017::Běh starosty::36"/>
    <n v="2017"/>
    <x v="2"/>
    <x v="98"/>
    <x v="795"/>
    <x v="5"/>
    <x v="292"/>
    <x v="0"/>
    <x v="3"/>
    <m/>
    <n v="1"/>
    <s v="ok"/>
    <s v="K"/>
    <s v="-"/>
  </r>
  <r>
    <s v="2017::Hlavní závod::64"/>
    <n v="2017"/>
    <x v="1"/>
    <x v="162"/>
    <x v="796"/>
    <x v="58"/>
    <x v="148"/>
    <x v="0"/>
    <x v="2"/>
    <m/>
    <n v="1"/>
    <s v="ok"/>
    <s v="Š"/>
    <n v="1"/>
  </r>
  <r>
    <s v="2017::Hlavní závod::71"/>
    <n v="2017"/>
    <x v="1"/>
    <x v="163"/>
    <x v="797"/>
    <x v="18"/>
    <x v="9"/>
    <x v="0"/>
    <x v="4"/>
    <m/>
    <n v="1"/>
    <s v="ok"/>
    <s v="T"/>
    <n v="1"/>
  </r>
  <r>
    <s v="2017::Hlavní závod::72"/>
    <n v="2017"/>
    <x v="1"/>
    <x v="164"/>
    <x v="798"/>
    <x v="55"/>
    <x v="9"/>
    <x v="0"/>
    <x v="4"/>
    <m/>
    <n v="1"/>
    <s v="ok"/>
    <s v="Z"/>
    <n v="1"/>
  </r>
  <r>
    <s v="2017::Hlavní závod::74"/>
    <n v="2017"/>
    <x v="1"/>
    <x v="165"/>
    <x v="799"/>
    <x v="17"/>
    <x v="68"/>
    <x v="0"/>
    <x v="2"/>
    <m/>
    <n v="1"/>
    <s v="ok"/>
    <s v="H"/>
    <n v="1"/>
  </r>
  <r>
    <s v="2017::Běh starosty::38"/>
    <n v="2017"/>
    <x v="2"/>
    <x v="18"/>
    <x v="800"/>
    <x v="1"/>
    <x v="293"/>
    <x v="1"/>
    <x v="3"/>
    <m/>
    <n v="1"/>
    <s v="ok"/>
    <s v="P"/>
    <s v="-"/>
  </r>
  <r>
    <s v="2017::Hlavní závod::82"/>
    <n v="2017"/>
    <x v="1"/>
    <x v="166"/>
    <x v="801"/>
    <x v="25"/>
    <x v="292"/>
    <x v="1"/>
    <x v="1"/>
    <m/>
    <n v="1"/>
    <s v="ok"/>
    <s v="U"/>
    <n v="1"/>
  </r>
  <r>
    <s v="2017::Hlavní závod::85"/>
    <n v="2017"/>
    <x v="1"/>
    <x v="167"/>
    <x v="802"/>
    <x v="16"/>
    <x v="109"/>
    <x v="0"/>
    <x v="6"/>
    <m/>
    <n v="1"/>
    <s v="ok"/>
    <s v="P"/>
    <n v="1"/>
  </r>
  <r>
    <s v="2017::Hlavní závod::99"/>
    <n v="2017"/>
    <x v="1"/>
    <x v="131"/>
    <x v="803"/>
    <x v="19"/>
    <x v="294"/>
    <x v="1"/>
    <x v="1"/>
    <m/>
    <n v="1"/>
    <s v="ok"/>
    <s v="P"/>
    <n v="1"/>
  </r>
  <r>
    <s v="2017::Hlavní závod::101"/>
    <n v="2017"/>
    <x v="1"/>
    <x v="168"/>
    <x v="804"/>
    <x v="37"/>
    <x v="295"/>
    <x v="0"/>
    <x v="2"/>
    <m/>
    <n v="1"/>
    <s v="ok"/>
    <s v="B"/>
    <n v="1"/>
  </r>
  <r>
    <s v="2017::Hlavní závod::107"/>
    <n v="2017"/>
    <x v="1"/>
    <x v="169"/>
    <x v="805"/>
    <x v="3"/>
    <x v="201"/>
    <x v="1"/>
    <x v="10"/>
    <m/>
    <n v="1"/>
    <s v="ok"/>
    <s v="Č"/>
    <n v="1"/>
  </r>
  <r>
    <s v="2017::Hlavní závod::109"/>
    <n v="2017"/>
    <x v="1"/>
    <x v="170"/>
    <x v="806"/>
    <x v="5"/>
    <x v="296"/>
    <x v="0"/>
    <x v="2"/>
    <m/>
    <n v="1"/>
    <s v="ok"/>
    <s v="P"/>
    <n v="1"/>
  </r>
  <r>
    <s v="2017::Hlavní závod::119"/>
    <n v="2017"/>
    <x v="1"/>
    <x v="171"/>
    <x v="807"/>
    <x v="34"/>
    <x v="297"/>
    <x v="0"/>
    <x v="9"/>
    <m/>
    <n v="1"/>
    <s v="ok"/>
    <s v="C"/>
    <n v="1"/>
  </r>
  <r>
    <s v="2017::Hlavní závod::B11"/>
    <n v="2017"/>
    <x v="1"/>
    <x v="172"/>
    <x v="808"/>
    <x v="7"/>
    <x v="298"/>
    <x v="0"/>
    <x v="2"/>
    <m/>
    <n v="1"/>
    <s v="ok"/>
    <s v="Š"/>
    <n v="1"/>
  </r>
  <r>
    <s v="2017::Hlavní závod::Z40"/>
    <n v="2017"/>
    <x v="1"/>
    <x v="173"/>
    <x v="809"/>
    <x v="70"/>
    <x v="47"/>
    <x v="0"/>
    <x v="6"/>
    <m/>
    <n v="1"/>
    <s v="ok"/>
    <s v="M"/>
    <n v="1"/>
  </r>
  <r>
    <s v="2017::Hlavní závod::Z22"/>
    <n v="2017"/>
    <x v="1"/>
    <x v="174"/>
    <x v="810"/>
    <x v="41"/>
    <x v="47"/>
    <x v="0"/>
    <x v="9"/>
    <m/>
    <n v="1"/>
    <s v="ok"/>
    <s v="M"/>
    <n v="1"/>
  </r>
  <r>
    <s v="2017::Hlavní závod::Z13"/>
    <n v="2017"/>
    <x v="1"/>
    <x v="175"/>
    <x v="811"/>
    <x v="14"/>
    <x v="299"/>
    <x v="0"/>
    <x v="2"/>
    <m/>
    <n v="1"/>
    <s v="ok"/>
    <s v="S"/>
    <n v="1"/>
  </r>
  <r>
    <s v="2017::Hlavní závod::Z45"/>
    <n v="2017"/>
    <x v="1"/>
    <x v="176"/>
    <x v="812"/>
    <x v="34"/>
    <x v="6"/>
    <x v="0"/>
    <x v="9"/>
    <m/>
    <n v="1"/>
    <s v="ok"/>
    <s v="S"/>
    <n v="1"/>
  </r>
  <r>
    <s v="2017::Hlavní závod::Z36"/>
    <n v="2017"/>
    <x v="1"/>
    <x v="177"/>
    <x v="813"/>
    <x v="55"/>
    <x v="6"/>
    <x v="0"/>
    <x v="4"/>
    <m/>
    <n v="1"/>
    <s v="ok"/>
    <s v="G"/>
    <n v="1"/>
  </r>
  <r>
    <s v="2017::Hlavní závod::Z32"/>
    <n v="2017"/>
    <x v="1"/>
    <x v="178"/>
    <x v="814"/>
    <x v="51"/>
    <x v="6"/>
    <x v="0"/>
    <x v="9"/>
    <m/>
    <n v="1"/>
    <s v="ok"/>
    <s v="S"/>
    <n v="1"/>
  </r>
  <r>
    <s v="2017::Hlavní závod::Z37"/>
    <n v="2017"/>
    <x v="1"/>
    <x v="179"/>
    <x v="815"/>
    <x v="62"/>
    <x v="96"/>
    <x v="0"/>
    <x v="6"/>
    <m/>
    <n v="1"/>
    <s v="ok"/>
    <s v="H"/>
    <n v="1"/>
  </r>
  <r>
    <s v="2017::Hlavní závod::Z47"/>
    <n v="2017"/>
    <x v="1"/>
    <x v="180"/>
    <x v="816"/>
    <x v="2"/>
    <x v="173"/>
    <x v="0"/>
    <x v="4"/>
    <m/>
    <n v="1"/>
    <s v="ok"/>
    <s v="V"/>
    <n v="1"/>
  </r>
  <r>
    <s v="2017::Hlavní závod::Z41"/>
    <n v="2017"/>
    <x v="1"/>
    <x v="181"/>
    <x v="817"/>
    <x v="18"/>
    <x v="96"/>
    <x v="1"/>
    <x v="10"/>
    <m/>
    <n v="1"/>
    <s v="ok"/>
    <s v="K"/>
    <n v="1"/>
  </r>
  <r>
    <s v="2017::Hlavní závod::Z34"/>
    <n v="2017"/>
    <x v="1"/>
    <x v="182"/>
    <x v="818"/>
    <x v="28"/>
    <x v="300"/>
    <x v="0"/>
    <x v="6"/>
    <m/>
    <n v="1"/>
    <s v="ok"/>
    <s v="N"/>
    <n v="1"/>
  </r>
  <r>
    <s v="2017::Hlavní závod::C11"/>
    <n v="2017"/>
    <x v="1"/>
    <x v="183"/>
    <x v="819"/>
    <x v="37"/>
    <x v="91"/>
    <x v="1"/>
    <x v="1"/>
    <m/>
    <n v="1"/>
    <s v="ok"/>
    <s v="D"/>
    <n v="1"/>
  </r>
  <r>
    <s v="2017::Hlavní závod::C06"/>
    <n v="2017"/>
    <x v="1"/>
    <x v="184"/>
    <x v="820"/>
    <x v="5"/>
    <x v="209"/>
    <x v="0"/>
    <x v="2"/>
    <m/>
    <n v="1"/>
    <s v="ok"/>
    <s v="H"/>
    <n v="1"/>
  </r>
  <r>
    <s v="2017::Dětský::15 - 16::M::85"/>
    <n v="2017"/>
    <x v="3"/>
    <x v="167"/>
    <x v="821"/>
    <x v="8"/>
    <x v="202"/>
    <x v="0"/>
    <x v="11"/>
    <m/>
    <n v="1"/>
    <s v="ok"/>
    <s v="N"/>
    <s v="-"/>
  </r>
  <r>
    <s v="2017::Dětský::15 - 16::M::72"/>
    <n v="2017"/>
    <x v="3"/>
    <x v="164"/>
    <x v="786"/>
    <x v="24"/>
    <x v="202"/>
    <x v="0"/>
    <x v="11"/>
    <m/>
    <n v="2"/>
    <s v="ok"/>
    <s v="M"/>
    <s v="-"/>
  </r>
  <r>
    <s v="2017::Dětský::15 - 16::M::84"/>
    <n v="2017"/>
    <x v="3"/>
    <x v="41"/>
    <x v="822"/>
    <x v="8"/>
    <x v="202"/>
    <x v="0"/>
    <x v="11"/>
    <m/>
    <n v="1"/>
    <s v="ok"/>
    <s v="K"/>
    <s v="-"/>
  </r>
  <r>
    <s v="2017::Dětský::15 - 16::M::54"/>
    <n v="2017"/>
    <x v="3"/>
    <x v="59"/>
    <x v="823"/>
    <x v="24"/>
    <x v="202"/>
    <x v="0"/>
    <x v="11"/>
    <m/>
    <n v="1"/>
    <s v="ok"/>
    <s v="C"/>
    <s v="-"/>
  </r>
  <r>
    <s v="2017::Dětský::15 - 16::M::36"/>
    <n v="2017"/>
    <x v="3"/>
    <x v="98"/>
    <x v="824"/>
    <x v="24"/>
    <x v="202"/>
    <x v="0"/>
    <x v="11"/>
    <m/>
    <n v="1"/>
    <s v="ok"/>
    <s v="H"/>
    <s v="-"/>
  </r>
  <r>
    <s v="2017::Dětský::15 - 16::M::29"/>
    <n v="2017"/>
    <x v="3"/>
    <x v="56"/>
    <x v="788"/>
    <x v="8"/>
    <x v="202"/>
    <x v="0"/>
    <x v="11"/>
    <m/>
    <n v="2"/>
    <s v="ok"/>
    <s v="K"/>
    <s v="-"/>
  </r>
  <r>
    <s v="2017::Dětský::15 - 16::M::41"/>
    <n v="2017"/>
    <x v="3"/>
    <x v="81"/>
    <x v="175"/>
    <x v="24"/>
    <x v="73"/>
    <x v="0"/>
    <x v="11"/>
    <m/>
    <n v="3"/>
    <s v="ok"/>
    <s v="G"/>
    <s v="-"/>
  </r>
  <r>
    <s v="2017::Dětský::15 - 16::M::50"/>
    <n v="2017"/>
    <x v="3"/>
    <x v="142"/>
    <x v="605"/>
    <x v="13"/>
    <x v="13"/>
    <x v="0"/>
    <x v="11"/>
    <m/>
    <n v="3"/>
    <s v="ok"/>
    <s v="S"/>
    <s v="-"/>
  </r>
  <r>
    <s v="2017::Dětský::15 - 16::M::11"/>
    <n v="2017"/>
    <x v="3"/>
    <x v="87"/>
    <x v="825"/>
    <x v="23"/>
    <x v="202"/>
    <x v="0"/>
    <x v="11"/>
    <m/>
    <n v="2"/>
    <s v="ok"/>
    <s v="D"/>
    <s v="-"/>
  </r>
  <r>
    <s v="2017::Dětský::17 - 18::M::64"/>
    <n v="2017"/>
    <x v="3"/>
    <x v="162"/>
    <x v="826"/>
    <x v="47"/>
    <x v="301"/>
    <x v="0"/>
    <x v="12"/>
    <m/>
    <n v="1"/>
    <s v="ok"/>
    <s v="J"/>
    <s v="-"/>
  </r>
  <r>
    <s v="2017::Dětský::15 - 16::Z::20"/>
    <n v="2017"/>
    <x v="3"/>
    <x v="119"/>
    <x v="827"/>
    <x v="24"/>
    <x v="302"/>
    <x v="1"/>
    <x v="11"/>
    <m/>
    <n v="1"/>
    <s v="ok"/>
    <s v="T"/>
    <s v="-"/>
  </r>
  <r>
    <s v="2017::Dětský::00 - 04::M::12"/>
    <n v="2017"/>
    <x v="3"/>
    <x v="151"/>
    <x v="828"/>
    <x v="53"/>
    <x v="19"/>
    <x v="0"/>
    <x v="13"/>
    <m/>
    <n v="1"/>
    <s v="ok"/>
    <s v="K"/>
    <s v="-"/>
  </r>
  <r>
    <s v="2017::Dětský::00 - 04::M::11"/>
    <n v="2017"/>
    <x v="3"/>
    <x v="87"/>
    <x v="829"/>
    <x v="53"/>
    <x v="173"/>
    <x v="0"/>
    <x v="13"/>
    <m/>
    <n v="1"/>
    <s v="ok"/>
    <s v="S"/>
    <s v="-"/>
  </r>
  <r>
    <s v="2017::Dětský::00 - 04::M::7"/>
    <n v="2017"/>
    <x v="3"/>
    <x v="46"/>
    <x v="170"/>
    <x v="53"/>
    <x v="19"/>
    <x v="0"/>
    <x v="13"/>
    <m/>
    <n v="2"/>
    <s v="ok"/>
    <s v="G"/>
    <s v="-"/>
  </r>
  <r>
    <s v="2017::Dětský::00 - 04::M::5"/>
    <n v="2017"/>
    <x v="3"/>
    <x v="34"/>
    <x v="830"/>
    <x v="72"/>
    <x v="61"/>
    <x v="0"/>
    <x v="13"/>
    <m/>
    <n v="1"/>
    <s v="ok"/>
    <s v="P"/>
    <s v="-"/>
  </r>
  <r>
    <s v="2017::Dětský::00 - 04::M::3"/>
    <n v="2017"/>
    <x v="3"/>
    <x v="25"/>
    <x v="831"/>
    <x v="53"/>
    <x v="235"/>
    <x v="0"/>
    <x v="13"/>
    <m/>
    <n v="1"/>
    <s v="ok"/>
    <s v="S"/>
    <s v="-"/>
  </r>
  <r>
    <s v="2017::Dětský::00 - 04::M::36"/>
    <n v="2017"/>
    <x v="3"/>
    <x v="98"/>
    <x v="832"/>
    <x v="53"/>
    <x v="1"/>
    <x v="0"/>
    <x v="13"/>
    <m/>
    <n v="1"/>
    <s v="ok"/>
    <s v="M"/>
    <s v="-"/>
  </r>
  <r>
    <s v="2017::Dětský::05 - 07::Z::46"/>
    <n v="2017"/>
    <x v="3"/>
    <x v="10"/>
    <x v="301"/>
    <x v="49"/>
    <x v="19"/>
    <x v="1"/>
    <x v="14"/>
    <m/>
    <n v="2"/>
    <s v="ok"/>
    <s v="K"/>
    <s v="-"/>
  </r>
  <r>
    <s v="2017::Dětský::05 - 07::Z::48"/>
    <n v="2017"/>
    <x v="3"/>
    <x v="45"/>
    <x v="833"/>
    <x v="49"/>
    <x v="286"/>
    <x v="1"/>
    <x v="14"/>
    <m/>
    <n v="1"/>
    <s v="ok"/>
    <s v="H"/>
    <s v="-"/>
  </r>
  <r>
    <s v="2017::Dětský::05 - 07::Z::49"/>
    <n v="2017"/>
    <x v="3"/>
    <x v="3"/>
    <x v="834"/>
    <x v="33"/>
    <x v="73"/>
    <x v="1"/>
    <x v="14"/>
    <m/>
    <n v="1"/>
    <s v="ok"/>
    <s v="M"/>
    <s v="-"/>
  </r>
  <r>
    <s v="2017::Dětský::05 - 07::Z::47"/>
    <n v="2017"/>
    <x v="3"/>
    <x v="86"/>
    <x v="835"/>
    <x v="33"/>
    <x v="9"/>
    <x v="1"/>
    <x v="14"/>
    <m/>
    <n v="1"/>
    <s v="ok"/>
    <s v="K"/>
    <s v="-"/>
  </r>
  <r>
    <s v="2017::Dětský::05 - 07::Z::52"/>
    <n v="2017"/>
    <x v="3"/>
    <x v="51"/>
    <x v="760"/>
    <x v="49"/>
    <x v="17"/>
    <x v="1"/>
    <x v="14"/>
    <m/>
    <n v="2"/>
    <s v="ok"/>
    <s v="V"/>
    <s v="-"/>
  </r>
  <r>
    <s v="2017::Dětský::05 - 07::Z::51"/>
    <n v="2017"/>
    <x v="3"/>
    <x v="55"/>
    <x v="836"/>
    <x v="49"/>
    <x v="13"/>
    <x v="1"/>
    <x v="14"/>
    <m/>
    <n v="1"/>
    <s v="ok"/>
    <s v="S"/>
    <s v="-"/>
  </r>
  <r>
    <s v="2017::Dětský::05 - 07::Z::50"/>
    <n v="2017"/>
    <x v="3"/>
    <x v="142"/>
    <x v="588"/>
    <x v="10"/>
    <x v="235"/>
    <x v="1"/>
    <x v="14"/>
    <m/>
    <n v="2"/>
    <s v="ok"/>
    <s v="S"/>
    <s v="-"/>
  </r>
  <r>
    <s v="2017::Dětský::05 - 07::Z::63"/>
    <n v="2017"/>
    <x v="3"/>
    <x v="66"/>
    <x v="837"/>
    <x v="49"/>
    <x v="303"/>
    <x v="1"/>
    <x v="14"/>
    <m/>
    <n v="1"/>
    <s v="ok"/>
    <s v="L"/>
    <s v="-"/>
  </r>
  <r>
    <s v="2017::Dětský::05 - 07::Z::62"/>
    <n v="2017"/>
    <x v="3"/>
    <x v="116"/>
    <x v="673"/>
    <x v="49"/>
    <x v="11"/>
    <x v="1"/>
    <x v="14"/>
    <m/>
    <n v="2"/>
    <s v="ok"/>
    <s v="T"/>
    <s v="-"/>
  </r>
  <r>
    <s v="2017::Dětský::05 - 07::Z::61"/>
    <n v="2017"/>
    <x v="3"/>
    <x v="157"/>
    <x v="838"/>
    <x v="49"/>
    <x v="304"/>
    <x v="1"/>
    <x v="14"/>
    <m/>
    <n v="1"/>
    <s v="ok"/>
    <s v="T"/>
    <s v="-"/>
  </r>
  <r>
    <s v="2017::Dětský::05 - 07::Z::64"/>
    <n v="2017"/>
    <x v="3"/>
    <x v="162"/>
    <x v="52"/>
    <x v="33"/>
    <x v="305"/>
    <x v="1"/>
    <x v="14"/>
    <m/>
    <n v="2"/>
    <s v="ok"/>
    <s v="B"/>
    <s v="-"/>
  </r>
  <r>
    <s v="2017::Dětský::05 - 07::Z::65"/>
    <n v="2017"/>
    <x v="3"/>
    <x v="92"/>
    <x v="374"/>
    <x v="49"/>
    <x v="19"/>
    <x v="1"/>
    <x v="14"/>
    <m/>
    <n v="2"/>
    <s v="ok"/>
    <s v="L"/>
    <s v="-"/>
  </r>
  <r>
    <s v="2017::Dětský::05 - 07::Z::71"/>
    <n v="2017"/>
    <x v="3"/>
    <x v="163"/>
    <x v="624"/>
    <x v="10"/>
    <x v="19"/>
    <x v="1"/>
    <x v="14"/>
    <m/>
    <n v="2"/>
    <s v="ok"/>
    <s v="Š"/>
    <s v="-"/>
  </r>
  <r>
    <s v="2017::Dětský::05 - 07::Z::73"/>
    <n v="2017"/>
    <x v="3"/>
    <x v="154"/>
    <x v="839"/>
    <x v="10"/>
    <x v="289"/>
    <x v="1"/>
    <x v="14"/>
    <m/>
    <n v="1"/>
    <s v="ok"/>
    <s v="P"/>
    <s v="-"/>
  </r>
  <r>
    <s v="2017::Dětský::05 - 07::Z::99"/>
    <n v="2017"/>
    <x v="3"/>
    <x v="131"/>
    <x v="358"/>
    <x v="49"/>
    <x v="165"/>
    <x v="1"/>
    <x v="14"/>
    <m/>
    <n v="2"/>
    <s v="ok"/>
    <s v="L"/>
    <s v="-"/>
  </r>
  <r>
    <s v="2017::Dětský::05 - 07::Z::90"/>
    <n v="2017"/>
    <x v="3"/>
    <x v="117"/>
    <x v="840"/>
    <x v="33"/>
    <x v="306"/>
    <x v="1"/>
    <x v="14"/>
    <m/>
    <n v="1"/>
    <s v="ok"/>
    <s v="Š"/>
    <s v="-"/>
  </r>
  <r>
    <s v="2017::Dětský::05 - 07::M::48"/>
    <n v="2017"/>
    <x v="3"/>
    <x v="45"/>
    <x v="841"/>
    <x v="33"/>
    <x v="286"/>
    <x v="0"/>
    <x v="14"/>
    <m/>
    <n v="1"/>
    <s v="ok"/>
    <s v="H"/>
    <s v="-"/>
  </r>
  <r>
    <s v="2017::Dětský::05 - 07::M::45"/>
    <n v="2017"/>
    <x v="3"/>
    <x v="149"/>
    <x v="571"/>
    <x v="49"/>
    <x v="303"/>
    <x v="0"/>
    <x v="14"/>
    <m/>
    <n v="2"/>
    <s v="ok"/>
    <s v="S"/>
    <s v="-"/>
  </r>
  <r>
    <s v="2017::Dětský::05 - 07::M::9"/>
    <n v="2017"/>
    <x v="3"/>
    <x v="74"/>
    <x v="707"/>
    <x v="33"/>
    <x v="10"/>
    <x v="0"/>
    <x v="14"/>
    <m/>
    <n v="2"/>
    <s v="ok"/>
    <s v="U"/>
    <s v="-"/>
  </r>
  <r>
    <s v="2017::Dětský::05 - 07::M::49"/>
    <n v="2017"/>
    <x v="3"/>
    <x v="3"/>
    <x v="842"/>
    <x v="49"/>
    <x v="50"/>
    <x v="0"/>
    <x v="14"/>
    <m/>
    <n v="1"/>
    <s v="ok"/>
    <s v="S"/>
    <s v="-"/>
  </r>
  <r>
    <s v="2017::Dětský::05 - 07::M::22"/>
    <n v="2017"/>
    <x v="3"/>
    <x v="130"/>
    <x v="843"/>
    <x v="49"/>
    <x v="50"/>
    <x v="0"/>
    <x v="14"/>
    <m/>
    <n v="1"/>
    <s v="ok"/>
    <s v="H"/>
    <s v="-"/>
  </r>
  <r>
    <s v="2017::Dětský::05 - 07::M::16"/>
    <n v="2017"/>
    <x v="3"/>
    <x v="79"/>
    <x v="844"/>
    <x v="49"/>
    <x v="61"/>
    <x v="0"/>
    <x v="14"/>
    <m/>
    <n v="1"/>
    <s v="ok"/>
    <s v="P"/>
    <s v="-"/>
  </r>
  <r>
    <s v="2017::Dětský::05 - 07::M::10"/>
    <n v="2017"/>
    <x v="3"/>
    <x v="78"/>
    <x v="845"/>
    <x v="33"/>
    <x v="61"/>
    <x v="0"/>
    <x v="14"/>
    <m/>
    <n v="1"/>
    <s v="ok"/>
    <s v="P"/>
    <s v="-"/>
  </r>
  <r>
    <s v="2017::Dětský::05 - 07::M::12"/>
    <n v="2017"/>
    <x v="3"/>
    <x v="151"/>
    <x v="212"/>
    <x v="10"/>
    <x v="307"/>
    <x v="0"/>
    <x v="14"/>
    <m/>
    <n v="2"/>
    <s v="ok"/>
    <s v="C"/>
    <s v="-"/>
  </r>
  <r>
    <s v="2017::Dětský::05 - 07::M::14"/>
    <n v="2017"/>
    <x v="3"/>
    <x v="94"/>
    <x v="163"/>
    <x v="33"/>
    <x v="19"/>
    <x v="0"/>
    <x v="14"/>
    <m/>
    <n v="1"/>
    <s v="ok"/>
    <s v="F"/>
    <s v="-"/>
  </r>
  <r>
    <s v="2017::Dětský::05 - 07::M::19"/>
    <n v="2017"/>
    <x v="3"/>
    <x v="118"/>
    <x v="369"/>
    <x v="33"/>
    <x v="61"/>
    <x v="0"/>
    <x v="14"/>
    <m/>
    <n v="2"/>
    <s v="ok"/>
    <s v="L"/>
    <s v="-"/>
  </r>
  <r>
    <s v="2017::Dětský::05 - 07::M::51"/>
    <n v="2017"/>
    <x v="3"/>
    <x v="55"/>
    <x v="846"/>
    <x v="49"/>
    <x v="19"/>
    <x v="0"/>
    <x v="14"/>
    <m/>
    <n v="1"/>
    <s v="ok"/>
    <s v="K"/>
    <s v="-"/>
  </r>
  <r>
    <s v="2017::Dětský::05 - 07::M::79"/>
    <n v="2017"/>
    <x v="3"/>
    <x v="67"/>
    <x v="266"/>
    <x v="49"/>
    <x v="142"/>
    <x v="0"/>
    <x v="14"/>
    <m/>
    <n v="2"/>
    <s v="ok"/>
    <s v="K"/>
    <s v="-"/>
  </r>
  <r>
    <s v="2017::Dětský::08 - 10::Z::88"/>
    <n v="2017"/>
    <x v="3"/>
    <x v="54"/>
    <x v="847"/>
    <x v="46"/>
    <x v="11"/>
    <x v="1"/>
    <x v="15"/>
    <m/>
    <n v="1"/>
    <s v="ok"/>
    <s v="K"/>
    <s v="-"/>
  </r>
  <r>
    <s v="2017::Dětský::08 - 10::Z::86"/>
    <n v="2017"/>
    <x v="3"/>
    <x v="48"/>
    <x v="430"/>
    <x v="21"/>
    <x v="62"/>
    <x v="1"/>
    <x v="15"/>
    <m/>
    <n v="2"/>
    <s v="ok"/>
    <s v="M"/>
    <s v="-"/>
  </r>
  <r>
    <s v="2017::Dětský::08 - 10::Z::84"/>
    <n v="2017"/>
    <x v="3"/>
    <x v="41"/>
    <x v="655"/>
    <x v="0"/>
    <x v="62"/>
    <x v="1"/>
    <x v="15"/>
    <m/>
    <n v="2"/>
    <s v="ok"/>
    <s v="Š"/>
    <s v="-"/>
  </r>
  <r>
    <s v="2017::Dětský::08 - 10::Z::79"/>
    <n v="2017"/>
    <x v="3"/>
    <x v="67"/>
    <x v="681"/>
    <x v="0"/>
    <x v="62"/>
    <x v="1"/>
    <x v="15"/>
    <m/>
    <n v="1"/>
    <s v="ok"/>
    <s v="T"/>
    <s v="-"/>
  </r>
  <r>
    <s v="2017::Dětský::08 - 10::Z::78"/>
    <n v="2017"/>
    <x v="3"/>
    <x v="21"/>
    <x v="848"/>
    <x v="21"/>
    <x v="19"/>
    <x v="1"/>
    <x v="15"/>
    <m/>
    <n v="1"/>
    <s v="ok"/>
    <s v="M"/>
    <s v="-"/>
  </r>
  <r>
    <s v="2017::Dětský::08 - 10::Z::76"/>
    <n v="2017"/>
    <x v="3"/>
    <x v="2"/>
    <x v="849"/>
    <x v="21"/>
    <x v="45"/>
    <x v="1"/>
    <x v="15"/>
    <m/>
    <n v="1"/>
    <s v="ok"/>
    <s v="B"/>
    <s v="-"/>
  </r>
  <r>
    <s v="2017::Dětský::08 - 10::Z::74"/>
    <n v="2017"/>
    <x v="3"/>
    <x v="165"/>
    <x v="705"/>
    <x v="46"/>
    <x v="73"/>
    <x v="1"/>
    <x v="15"/>
    <m/>
    <n v="2"/>
    <s v="ok"/>
    <s v="U"/>
    <s v="-"/>
  </r>
  <r>
    <s v="2017::Dětský::08 - 10::Z::46"/>
    <n v="2017"/>
    <x v="3"/>
    <x v="10"/>
    <x v="850"/>
    <x v="21"/>
    <x v="245"/>
    <x v="1"/>
    <x v="15"/>
    <m/>
    <n v="1"/>
    <s v="ok"/>
    <s v="S"/>
    <s v="-"/>
  </r>
  <r>
    <s v="2017::Dětský::08 - 10::Z::45"/>
    <n v="2017"/>
    <x v="3"/>
    <x v="149"/>
    <x v="113"/>
    <x v="21"/>
    <x v="71"/>
    <x v="1"/>
    <x v="15"/>
    <m/>
    <n v="3"/>
    <s v="ok"/>
    <s v="D"/>
    <s v="-"/>
  </r>
  <r>
    <s v="2017::Dětský::08 - 10::Z::44"/>
    <n v="2017"/>
    <x v="3"/>
    <x v="106"/>
    <x v="851"/>
    <x v="21"/>
    <x v="73"/>
    <x v="1"/>
    <x v="15"/>
    <m/>
    <n v="1"/>
    <s v="ok"/>
    <s v="K"/>
    <s v="-"/>
  </r>
  <r>
    <s v="2017::Dětský::08 - 10::Z::43"/>
    <n v="2017"/>
    <x v="3"/>
    <x v="160"/>
    <x v="80"/>
    <x v="21"/>
    <x v="52"/>
    <x v="1"/>
    <x v="15"/>
    <m/>
    <n v="2"/>
    <s v="ok"/>
    <s v="C"/>
    <s v="-"/>
  </r>
  <r>
    <s v="2017::Dětský::08 - 10::Z::42"/>
    <n v="2017"/>
    <x v="3"/>
    <x v="20"/>
    <x v="488"/>
    <x v="46"/>
    <x v="5"/>
    <x v="1"/>
    <x v="15"/>
    <m/>
    <n v="2"/>
    <s v="ok"/>
    <s v="O"/>
    <s v="-"/>
  </r>
  <r>
    <s v="2017::Dětský::08 - 10::Z::40"/>
    <n v="2017"/>
    <x v="3"/>
    <x v="28"/>
    <x v="249"/>
    <x v="46"/>
    <x v="11"/>
    <x v="1"/>
    <x v="15"/>
    <m/>
    <n v="2"/>
    <s v="ok"/>
    <s v="K"/>
    <s v="-"/>
  </r>
  <r>
    <s v="2017::Dětský::08 - 10::Z::39"/>
    <n v="2017"/>
    <x v="3"/>
    <x v="132"/>
    <x v="852"/>
    <x v="46"/>
    <x v="289"/>
    <x v="1"/>
    <x v="15"/>
    <m/>
    <n v="1"/>
    <s v="ok"/>
    <s v="P"/>
    <s v="-"/>
  </r>
  <r>
    <s v="2017::Dětský::08 - 10::Z::37"/>
    <n v="2017"/>
    <x v="3"/>
    <x v="101"/>
    <x v="720"/>
    <x v="21"/>
    <x v="123"/>
    <x v="1"/>
    <x v="15"/>
    <m/>
    <n v="2"/>
    <s v="ok"/>
    <s v="V"/>
    <s v="-"/>
  </r>
  <r>
    <s v="2017::Dětský::08 - 10::Z::34"/>
    <n v="2017"/>
    <x v="3"/>
    <x v="17"/>
    <x v="853"/>
    <x v="0"/>
    <x v="1"/>
    <x v="1"/>
    <x v="15"/>
    <m/>
    <n v="1"/>
    <s v="ok"/>
    <s v="E"/>
    <s v="-"/>
  </r>
  <r>
    <s v="2017::Dětský::08 - 10::Z::30"/>
    <n v="2017"/>
    <x v="3"/>
    <x v="57"/>
    <x v="854"/>
    <x v="49"/>
    <x v="165"/>
    <x v="1"/>
    <x v="15"/>
    <m/>
    <n v="1"/>
    <s v="ok"/>
    <s v="L"/>
    <s v="-"/>
  </r>
  <r>
    <s v="2017::Dětský::08 - 10::M::10"/>
    <n v="2017"/>
    <x v="3"/>
    <x v="78"/>
    <x v="855"/>
    <x v="21"/>
    <x v="11"/>
    <x v="0"/>
    <x v="15"/>
    <m/>
    <n v="1"/>
    <s v="ok"/>
    <s v="K"/>
    <s v="-"/>
  </r>
  <r>
    <s v="2017::Dětský::08 - 10::M::15"/>
    <n v="2017"/>
    <x v="3"/>
    <x v="19"/>
    <x v="102"/>
    <x v="21"/>
    <x v="303"/>
    <x v="0"/>
    <x v="15"/>
    <m/>
    <n v="3"/>
    <s v="ok"/>
    <s v="Č"/>
    <s v="-"/>
  </r>
  <r>
    <s v="2017::Dětský::08 - 10::M::14"/>
    <n v="2017"/>
    <x v="3"/>
    <x v="94"/>
    <x v="103"/>
    <x v="0"/>
    <x v="303"/>
    <x v="0"/>
    <x v="15"/>
    <m/>
    <n v="3"/>
    <s v="ok"/>
    <s v="Č"/>
    <s v="-"/>
  </r>
  <r>
    <s v="2017::Dětský::08 - 10::M::1"/>
    <n v="2017"/>
    <x v="3"/>
    <x v="7"/>
    <x v="73"/>
    <x v="21"/>
    <x v="165"/>
    <x v="0"/>
    <x v="15"/>
    <m/>
    <n v="2"/>
    <s v="ok"/>
    <s v="C"/>
    <s v="-"/>
  </r>
  <r>
    <s v="2017::Dětský::08 - 10::M::2"/>
    <n v="2017"/>
    <x v="3"/>
    <x v="11"/>
    <x v="856"/>
    <x v="46"/>
    <x v="303"/>
    <x v="0"/>
    <x v="15"/>
    <m/>
    <n v="1"/>
    <s v="ok"/>
    <s v="J"/>
    <s v="-"/>
  </r>
  <r>
    <s v="2017::Dětský::08 - 10::M::13"/>
    <n v="2017"/>
    <x v="3"/>
    <x v="93"/>
    <x v="706"/>
    <x v="46"/>
    <x v="73"/>
    <x v="0"/>
    <x v="15"/>
    <m/>
    <n v="2"/>
    <s v="ok"/>
    <s v="U"/>
    <s v="-"/>
  </r>
  <r>
    <s v="2017::Dětský::08 - 10::M::69"/>
    <n v="2017"/>
    <x v="3"/>
    <x v="39"/>
    <x v="450"/>
    <x v="46"/>
    <x v="73"/>
    <x v="0"/>
    <x v="15"/>
    <m/>
    <n v="2"/>
    <s v="ok"/>
    <s v="M"/>
    <s v="-"/>
  </r>
  <r>
    <s v="2017::Dětský::08 - 10::M::37"/>
    <n v="2017"/>
    <x v="3"/>
    <x v="101"/>
    <x v="857"/>
    <x v="46"/>
    <x v="308"/>
    <x v="0"/>
    <x v="15"/>
    <m/>
    <n v="1"/>
    <s v="ok"/>
    <s v="K"/>
    <s v="-"/>
  </r>
  <r>
    <s v="2017::Dětský::08 - 10::M::35"/>
    <n v="2017"/>
    <x v="3"/>
    <x v="89"/>
    <x v="858"/>
    <x v="0"/>
    <x v="288"/>
    <x v="0"/>
    <x v="15"/>
    <m/>
    <n v="1"/>
    <s v="ok"/>
    <s v="K"/>
    <s v="-"/>
  </r>
  <r>
    <s v="2017::Dětský::08 - 10::M::29"/>
    <n v="2017"/>
    <x v="3"/>
    <x v="56"/>
    <x v="859"/>
    <x v="21"/>
    <x v="73"/>
    <x v="0"/>
    <x v="15"/>
    <m/>
    <n v="1"/>
    <s v="ok"/>
    <s v="U"/>
    <s v="-"/>
  </r>
  <r>
    <s v="2017::Dětský::08 - 10::M::27"/>
    <n v="2017"/>
    <x v="3"/>
    <x v="137"/>
    <x v="268"/>
    <x v="0"/>
    <x v="142"/>
    <x v="0"/>
    <x v="15"/>
    <m/>
    <n v="2"/>
    <s v="ok"/>
    <s v="K"/>
    <s v="-"/>
  </r>
  <r>
    <s v="2017::Dětský::08 - 10::M::22"/>
    <n v="2017"/>
    <x v="3"/>
    <x v="130"/>
    <x v="361"/>
    <x v="21"/>
    <x v="167"/>
    <x v="0"/>
    <x v="15"/>
    <m/>
    <n v="2"/>
    <s v="ok"/>
    <s v="L"/>
    <s v="-"/>
  </r>
  <r>
    <s v="2017::Dětský::08 - 10::M::24"/>
    <n v="2017"/>
    <x v="3"/>
    <x v="139"/>
    <x v="362"/>
    <x v="46"/>
    <x v="167"/>
    <x v="0"/>
    <x v="15"/>
    <m/>
    <n v="1"/>
    <s v="ok"/>
    <s v="L"/>
    <s v="-"/>
  </r>
  <r>
    <s v="2017::Dětský::08 - 10::M::17"/>
    <n v="2017"/>
    <x v="3"/>
    <x v="110"/>
    <x v="176"/>
    <x v="0"/>
    <x v="255"/>
    <x v="0"/>
    <x v="15"/>
    <m/>
    <n v="2"/>
    <s v="ok"/>
    <s v="G"/>
    <s v="-"/>
  </r>
  <r>
    <s v="2017::Dětský::08 - 10::M::16"/>
    <n v="2017"/>
    <x v="3"/>
    <x v="79"/>
    <x v="860"/>
    <x v="46"/>
    <x v="73"/>
    <x v="0"/>
    <x v="15"/>
    <m/>
    <n v="1"/>
    <s v="ok"/>
    <s v="B"/>
    <s v="-"/>
  </r>
  <r>
    <s v="2017::Dětský::08 - 10::M::9"/>
    <n v="2017"/>
    <x v="3"/>
    <x v="74"/>
    <x v="539"/>
    <x v="46"/>
    <x v="291"/>
    <x v="0"/>
    <x v="15"/>
    <m/>
    <n v="2"/>
    <s v="ok"/>
    <s v="P"/>
    <s v="-"/>
  </r>
  <r>
    <s v="2017::Dětský::13 - 14::Z::74"/>
    <n v="2017"/>
    <x v="3"/>
    <x v="165"/>
    <x v="861"/>
    <x v="23"/>
    <x v="19"/>
    <x v="1"/>
    <x v="16"/>
    <m/>
    <n v="1"/>
    <s v="ok"/>
    <s v="K"/>
    <s v="-"/>
  </r>
  <r>
    <s v="2017::Dětský::00 - 04::Z::17"/>
    <n v="2017"/>
    <x v="3"/>
    <x v="110"/>
    <x v="862"/>
    <x v="53"/>
    <x v="73"/>
    <x v="1"/>
    <x v="13"/>
    <m/>
    <n v="1"/>
    <s v="ok"/>
    <s v="C"/>
    <s v="-"/>
  </r>
  <r>
    <s v="2017::Dětský::00 - 04::Z::16"/>
    <n v="2017"/>
    <x v="3"/>
    <x v="79"/>
    <x v="863"/>
    <x v="72"/>
    <x v="19"/>
    <x v="1"/>
    <x v="13"/>
    <m/>
    <n v="1"/>
    <s v="ok"/>
    <s v="F"/>
    <s v="-"/>
  </r>
  <r>
    <s v="2017::Dětský::11 - 12::Z::43"/>
    <n v="2017"/>
    <x v="3"/>
    <x v="160"/>
    <x v="300"/>
    <x v="11"/>
    <x v="19"/>
    <x v="1"/>
    <x v="17"/>
    <m/>
    <n v="2"/>
    <s v="ok"/>
    <s v="K"/>
    <s v="-"/>
  </r>
  <r>
    <s v="2017::Dětský::11 - 12::Z::29"/>
    <n v="2017"/>
    <x v="3"/>
    <x v="56"/>
    <x v="345"/>
    <x v="11"/>
    <x v="62"/>
    <x v="1"/>
    <x v="17"/>
    <m/>
    <n v="2"/>
    <s v="ok"/>
    <s v="K"/>
    <s v="-"/>
  </r>
  <r>
    <s v="2017::Dětský::11 - 12::Z::34"/>
    <n v="2017"/>
    <x v="3"/>
    <x v="17"/>
    <x v="600"/>
    <x v="4"/>
    <x v="62"/>
    <x v="1"/>
    <x v="17"/>
    <m/>
    <n v="2"/>
    <s v="ok"/>
    <s v="S"/>
    <s v="-"/>
  </r>
  <r>
    <s v="2017::Dětský::11 - 12::Z::40"/>
    <n v="2017"/>
    <x v="3"/>
    <x v="28"/>
    <x v="179"/>
    <x v="4"/>
    <x v="62"/>
    <x v="1"/>
    <x v="17"/>
    <m/>
    <n v="2"/>
    <s v="ok"/>
    <s v="G"/>
    <s v="-"/>
  </r>
  <r>
    <s v="2017::Dětský::11 - 12::Z::48"/>
    <n v="2017"/>
    <x v="3"/>
    <x v="45"/>
    <x v="257"/>
    <x v="11"/>
    <x v="19"/>
    <x v="1"/>
    <x v="17"/>
    <m/>
    <n v="2"/>
    <s v="ok"/>
    <s v="K"/>
    <s v="-"/>
  </r>
  <r>
    <s v="2017::Dětský::11 - 12::Z::49"/>
    <n v="2017"/>
    <x v="3"/>
    <x v="3"/>
    <x v="864"/>
    <x v="4"/>
    <x v="50"/>
    <x v="1"/>
    <x v="17"/>
    <m/>
    <n v="1"/>
    <s v="ok"/>
    <s v="H"/>
    <s v="-"/>
  </r>
  <r>
    <s v="2017::Dětský::11 - 12::Z::50"/>
    <n v="2017"/>
    <x v="3"/>
    <x v="142"/>
    <x v="375"/>
    <x v="11"/>
    <x v="19"/>
    <x v="1"/>
    <x v="17"/>
    <m/>
    <n v="2"/>
    <s v="ok"/>
    <s v="L"/>
    <s v="-"/>
  </r>
  <r>
    <s v="2017::Dětský::11 - 12::Z::25"/>
    <n v="2017"/>
    <x v="3"/>
    <x v="82"/>
    <x v="49"/>
    <x v="11"/>
    <x v="309"/>
    <x v="1"/>
    <x v="17"/>
    <m/>
    <n v="2"/>
    <s v="ok"/>
    <s v="B"/>
    <s v="-"/>
  </r>
  <r>
    <s v="2017::Dětský::11 - 12::Z::22"/>
    <n v="2017"/>
    <x v="3"/>
    <x v="130"/>
    <x v="865"/>
    <x v="11"/>
    <x v="291"/>
    <x v="1"/>
    <x v="17"/>
    <m/>
    <n v="1"/>
    <s v="ok"/>
    <s v="P"/>
    <s v="-"/>
  </r>
  <r>
    <s v="2017::Dětský::11 - 12::Z::21"/>
    <n v="2017"/>
    <x v="3"/>
    <x v="123"/>
    <x v="460"/>
    <x v="11"/>
    <x v="61"/>
    <x v="1"/>
    <x v="17"/>
    <m/>
    <n v="2"/>
    <s v="ok"/>
    <s v="N"/>
    <s v="-"/>
  </r>
  <r>
    <s v="2017::Dětský::11 - 12::M::10"/>
    <n v="2017"/>
    <x v="3"/>
    <x v="78"/>
    <x v="107"/>
    <x v="11"/>
    <x v="62"/>
    <x v="0"/>
    <x v="17"/>
    <m/>
    <n v="2"/>
    <s v="ok"/>
    <s v="D"/>
    <s v="-"/>
  </r>
  <r>
    <s v="2017::Dětský::11 - 12::M::2"/>
    <n v="2017"/>
    <x v="3"/>
    <x v="11"/>
    <x v="682"/>
    <x v="11"/>
    <x v="1"/>
    <x v="0"/>
    <x v="17"/>
    <m/>
    <n v="2"/>
    <s v="ok"/>
    <s v="T"/>
    <s v="-"/>
  </r>
  <r>
    <s v="2017::Dětský::11 - 12::M::7"/>
    <n v="2017"/>
    <x v="3"/>
    <x v="46"/>
    <x v="438"/>
    <x v="4"/>
    <x v="131"/>
    <x v="0"/>
    <x v="17"/>
    <m/>
    <n v="2"/>
    <s v="ok"/>
    <s v="M"/>
    <s v="-"/>
  </r>
  <r>
    <s v="2017::Dětský::11 - 12::M::47"/>
    <n v="2017"/>
    <x v="3"/>
    <x v="86"/>
    <x v="436"/>
    <x v="11"/>
    <x v="131"/>
    <x v="0"/>
    <x v="17"/>
    <m/>
    <n v="2"/>
    <s v="ok"/>
    <s v="M"/>
    <s v="-"/>
  </r>
  <r>
    <s v="2017::Dětský::11 - 12::M::39"/>
    <n v="2017"/>
    <x v="3"/>
    <x v="132"/>
    <x v="866"/>
    <x v="11"/>
    <x v="13"/>
    <x v="0"/>
    <x v="17"/>
    <m/>
    <n v="1"/>
    <s v="ok"/>
    <s v="J"/>
    <s v="-"/>
  </r>
  <r>
    <s v="2017::Dětský::11 - 12::M::41"/>
    <n v="2017"/>
    <x v="3"/>
    <x v="81"/>
    <x v="490"/>
    <x v="4"/>
    <x v="5"/>
    <x v="0"/>
    <x v="17"/>
    <m/>
    <n v="2"/>
    <s v="ok"/>
    <s v="O"/>
    <s v="-"/>
  </r>
  <r>
    <s v="2017::Dětský::11 - 12::M::23"/>
    <n v="2017"/>
    <x v="3"/>
    <x v="114"/>
    <x v="867"/>
    <x v="11"/>
    <x v="19"/>
    <x v="0"/>
    <x v="17"/>
    <m/>
    <n v="1"/>
    <s v="ok"/>
    <s v="K"/>
    <s v="-"/>
  </r>
  <r>
    <s v="2017::Dětský::11 - 12::M::24"/>
    <n v="2017"/>
    <x v="3"/>
    <x v="139"/>
    <x v="868"/>
    <x v="11"/>
    <x v="61"/>
    <x v="0"/>
    <x v="17"/>
    <m/>
    <n v="1"/>
    <s v="ok"/>
    <s v="N"/>
    <s v="-"/>
  </r>
  <r>
    <s v="2017::Dětský::13 - 14::M::18"/>
    <n v="2017"/>
    <x v="3"/>
    <x v="113"/>
    <x v="869"/>
    <x v="13"/>
    <x v="62"/>
    <x v="0"/>
    <x v="16"/>
    <m/>
    <n v="1"/>
    <s v="ok"/>
    <s v="T"/>
    <s v="-"/>
  </r>
  <r>
    <s v="2017::Dětský::13 - 14::M::20"/>
    <n v="2017"/>
    <x v="3"/>
    <x v="119"/>
    <x v="605"/>
    <x v="13"/>
    <x v="13"/>
    <x v="0"/>
    <x v="16"/>
    <m/>
    <n v="3"/>
    <s v="ok"/>
    <s v="S"/>
    <s v="-"/>
  </r>
  <r>
    <s v="2017::Dětský::13 - 14::M::27"/>
    <n v="2017"/>
    <x v="3"/>
    <x v="137"/>
    <x v="825"/>
    <x v="23"/>
    <x v="202"/>
    <x v="0"/>
    <x v="16"/>
    <m/>
    <n v="2"/>
    <s v="ok"/>
    <s v="D"/>
    <s v="-"/>
  </r>
  <r>
    <s v="2017::Dětský::13 - 14::M::29"/>
    <n v="2017"/>
    <x v="3"/>
    <x v="56"/>
    <x v="376"/>
    <x v="13"/>
    <x v="71"/>
    <x v="0"/>
    <x v="16"/>
    <m/>
    <n v="2"/>
    <s v="ok"/>
    <s v="L"/>
    <s v="-"/>
  </r>
  <r>
    <s v="2017::Dětský::13 - 14::M::30"/>
    <n v="2017"/>
    <x v="3"/>
    <x v="57"/>
    <x v="78"/>
    <x v="23"/>
    <x v="52"/>
    <x v="0"/>
    <x v="16"/>
    <m/>
    <n v="2"/>
    <s v="ok"/>
    <s v="C"/>
    <s v="-"/>
  </r>
  <r>
    <s v="2017::Dětský::13 - 14::M::32"/>
    <n v="2017"/>
    <x v="3"/>
    <x v="161"/>
    <x v="870"/>
    <x v="13"/>
    <x v="19"/>
    <x v="0"/>
    <x v="16"/>
    <m/>
    <n v="1"/>
    <s v="ok"/>
    <s v="M"/>
    <s v="-"/>
  </r>
  <r>
    <s v="2017::Dětský::13 - 14::M::88"/>
    <n v="2017"/>
    <x v="3"/>
    <x v="54"/>
    <x v="37"/>
    <x v="13"/>
    <x v="26"/>
    <x v="0"/>
    <x v="16"/>
    <m/>
    <n v="2"/>
    <s v="ok"/>
    <s v="B"/>
    <s v="-"/>
  </r>
  <r>
    <s v="2017::Pivaři::93"/>
    <n v="2017"/>
    <x v="4"/>
    <x v="153"/>
    <x v="675"/>
    <x v="42"/>
    <x v="6"/>
    <x v="0"/>
    <x v="3"/>
    <m/>
    <n v="2"/>
    <s v="ok"/>
    <s v="T"/>
    <s v="-"/>
  </r>
  <r>
    <s v="2017::Pivaři::70"/>
    <n v="2017"/>
    <x v="4"/>
    <x v="76"/>
    <x v="180"/>
    <x v="36"/>
    <x v="6"/>
    <x v="0"/>
    <x v="3"/>
    <m/>
    <n v="2"/>
    <s v="ok"/>
    <s v="H"/>
    <s v="-"/>
  </r>
  <r>
    <s v="2017::Pivaři::98"/>
    <n v="2017"/>
    <x v="4"/>
    <x v="146"/>
    <x v="154"/>
    <x v="27"/>
    <x v="6"/>
    <x v="0"/>
    <x v="3"/>
    <m/>
    <n v="2"/>
    <s v="ok"/>
    <s v="F"/>
    <s v="-"/>
  </r>
  <r>
    <s v="2017::Pivaři::73"/>
    <n v="2017"/>
    <x v="4"/>
    <x v="154"/>
    <x v="314"/>
    <x v="22"/>
    <x v="6"/>
    <x v="1"/>
    <x v="3"/>
    <m/>
    <n v="2"/>
    <s v="ok"/>
    <s v="K"/>
    <s v="-"/>
  </r>
  <r>
    <s v="2017::Pivaři::94"/>
    <n v="2017"/>
    <x v="4"/>
    <x v="6"/>
    <x v="871"/>
    <x v="26"/>
    <x v="6"/>
    <x v="1"/>
    <x v="3"/>
    <m/>
    <n v="1"/>
    <s v="ok"/>
    <s v="M"/>
    <s v="-"/>
  </r>
  <r>
    <s v="2017::Pivaři::82"/>
    <n v="2017"/>
    <x v="4"/>
    <x v="166"/>
    <x v="244"/>
    <x v="37"/>
    <x v="6"/>
    <x v="0"/>
    <x v="3"/>
    <m/>
    <n v="2"/>
    <s v="ok"/>
    <s v="J"/>
    <s v="-"/>
  </r>
  <r>
    <s v="2017::Pivaři::85"/>
    <n v="2017"/>
    <x v="4"/>
    <x v="167"/>
    <x v="181"/>
    <x v="14"/>
    <x v="6"/>
    <x v="0"/>
    <x v="3"/>
    <m/>
    <n v="2"/>
    <s v="ok"/>
    <s v="H"/>
    <s v="-"/>
  </r>
  <r>
    <s v="2017::Pivaři::1"/>
    <n v="2017"/>
    <x v="4"/>
    <x v="7"/>
    <x v="297"/>
    <x v="35"/>
    <x v="6"/>
    <x v="0"/>
    <x v="3"/>
    <m/>
    <n v="2"/>
    <s v="ok"/>
    <s v="K"/>
    <s v="-"/>
  </r>
  <r>
    <s v="2017::Pivaři::80"/>
    <n v="2017"/>
    <x v="4"/>
    <x v="64"/>
    <x v="272"/>
    <x v="7"/>
    <x v="6"/>
    <x v="0"/>
    <x v="3"/>
    <m/>
    <n v="2"/>
    <s v="ok"/>
    <s v="K"/>
    <s v="-"/>
  </r>
  <r>
    <s v="2017::Pivaři::61"/>
    <n v="2017"/>
    <x v="4"/>
    <x v="157"/>
    <x v="872"/>
    <x v="7"/>
    <x v="6"/>
    <x v="1"/>
    <x v="3"/>
    <m/>
    <n v="1"/>
    <s v="ok"/>
    <s v="H"/>
    <s v="-"/>
  </r>
  <r>
    <s v="2017::Pivaři::71"/>
    <n v="2017"/>
    <x v="4"/>
    <x v="163"/>
    <x v="784"/>
    <x v="28"/>
    <x v="6"/>
    <x v="0"/>
    <x v="3"/>
    <m/>
    <n v="2"/>
    <s v="ok"/>
    <s v="T"/>
    <s v="-"/>
  </r>
  <r>
    <s v="2017::Pivaři::76"/>
    <n v="2017"/>
    <x v="4"/>
    <x v="2"/>
    <x v="873"/>
    <x v="16"/>
    <x v="6"/>
    <x v="0"/>
    <x v="3"/>
    <m/>
    <n v="1"/>
    <s v="ok"/>
    <s v="Z"/>
    <s v="-"/>
  </r>
  <r>
    <s v="2017::Pivaři::12"/>
    <n v="2017"/>
    <x v="4"/>
    <x v="151"/>
    <x v="587"/>
    <x v="31"/>
    <x v="6"/>
    <x v="0"/>
    <x v="3"/>
    <m/>
    <n v="2"/>
    <s v="ok"/>
    <s v="S"/>
    <s v="-"/>
  </r>
  <r>
    <s v="2017::Pivaři::6"/>
    <n v="2017"/>
    <x v="4"/>
    <x v="35"/>
    <x v="680"/>
    <x v="29"/>
    <x v="6"/>
    <x v="0"/>
    <x v="3"/>
    <m/>
    <n v="2"/>
    <s v="ok"/>
    <s v="T"/>
    <s v="-"/>
  </r>
  <r>
    <s v="2017::Pivaři::68"/>
    <n v="2017"/>
    <x v="4"/>
    <x v="38"/>
    <x v="523"/>
    <x v="34"/>
    <x v="6"/>
    <x v="1"/>
    <x v="3"/>
    <m/>
    <n v="2"/>
    <s v="ok"/>
    <s v="P"/>
    <s v="-"/>
  </r>
  <r>
    <s v="2017::Pivaři::64"/>
    <n v="2017"/>
    <x v="4"/>
    <x v="162"/>
    <x v="70"/>
    <x v="38"/>
    <x v="6"/>
    <x v="1"/>
    <x v="3"/>
    <m/>
    <n v="2"/>
    <s v="ok"/>
    <s v="B"/>
    <s v="-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640">
  <r>
    <s v="2009 :: Bazalová Eva :: 1963"/>
    <x v="0"/>
    <x v="0"/>
    <x v="0"/>
    <x v="0"/>
    <x v="0"/>
    <x v="0"/>
    <x v="0"/>
    <x v="0"/>
    <x v="0"/>
    <x v="0"/>
    <m/>
    <m/>
    <s v="DNF"/>
    <x v="0"/>
    <x v="0"/>
    <x v="0"/>
  </r>
  <r>
    <s v="2009 :: Bečvařík Michal :: 1990"/>
    <x v="0"/>
    <x v="0"/>
    <x v="1"/>
    <x v="1"/>
    <x v="0"/>
    <x v="1"/>
    <x v="1"/>
    <x v="1"/>
    <x v="1"/>
    <x v="0"/>
    <m/>
    <m/>
    <d v="1899-12-30T00:23:00"/>
    <x v="0"/>
    <x v="1"/>
    <x v="1"/>
  </r>
  <r>
    <s v="2009 :: Duda Jan :: 1979"/>
    <x v="0"/>
    <x v="0"/>
    <x v="2"/>
    <x v="2"/>
    <x v="0"/>
    <x v="2"/>
    <x v="2"/>
    <x v="2"/>
    <x v="1"/>
    <x v="0"/>
    <m/>
    <m/>
    <d v="1899-12-30T00:30:02"/>
    <x v="1"/>
    <x v="2"/>
    <x v="2"/>
  </r>
  <r>
    <s v="2009 :: Fichtner Milan :: 1953"/>
    <x v="0"/>
    <x v="0"/>
    <x v="3"/>
    <x v="3"/>
    <x v="0"/>
    <x v="3"/>
    <x v="3"/>
    <x v="0"/>
    <x v="1"/>
    <x v="0"/>
    <m/>
    <m/>
    <d v="1899-12-30T00:30:05"/>
    <x v="2"/>
    <x v="3"/>
    <x v="3"/>
  </r>
  <r>
    <s v="2009 :: Mikšl Miroslav :: 1999"/>
    <x v="0"/>
    <x v="0"/>
    <x v="4"/>
    <x v="4"/>
    <x v="0"/>
    <x v="4"/>
    <x v="4"/>
    <x v="0"/>
    <x v="1"/>
    <x v="0"/>
    <m/>
    <m/>
    <d v="1899-12-30T00:23:07"/>
    <x v="3"/>
    <x v="4"/>
    <x v="4"/>
  </r>
  <r>
    <s v="2009 :: Sládek Miloslav :: 1939"/>
    <x v="0"/>
    <x v="0"/>
    <x v="5"/>
    <x v="5"/>
    <x v="0"/>
    <x v="5"/>
    <x v="5"/>
    <x v="3"/>
    <x v="1"/>
    <x v="0"/>
    <m/>
    <m/>
    <d v="1899-12-30T00:25:08"/>
    <x v="4"/>
    <x v="5"/>
    <x v="5"/>
  </r>
  <r>
    <s v="2009 :: Žočková Lucie :: 1978"/>
    <x v="0"/>
    <x v="0"/>
    <x v="6"/>
    <x v="6"/>
    <x v="0"/>
    <x v="6"/>
    <x v="6"/>
    <x v="4"/>
    <x v="0"/>
    <x v="0"/>
    <m/>
    <m/>
    <d v="1899-12-30T00:30:08"/>
    <x v="5"/>
    <x v="6"/>
    <x v="6"/>
  </r>
  <r>
    <s v="2009 :: Barták Ondřej :: 2006"/>
    <x v="0"/>
    <x v="1"/>
    <x v="7"/>
    <x v="7"/>
    <x v="0"/>
    <x v="7"/>
    <x v="7"/>
    <x v="5"/>
    <x v="1"/>
    <x v="1"/>
    <m/>
    <m/>
    <d v="1899-12-30T00:01:45"/>
    <x v="0"/>
    <x v="7"/>
    <x v="7"/>
  </r>
  <r>
    <s v="2009 :: Baxová Zuzana :: 2001"/>
    <x v="0"/>
    <x v="1"/>
    <x v="7"/>
    <x v="2"/>
    <x v="0"/>
    <x v="8"/>
    <x v="8"/>
    <x v="6"/>
    <x v="0"/>
    <x v="2"/>
    <m/>
    <m/>
    <d v="1899-12-30T00:00:41"/>
    <x v="0"/>
    <x v="8"/>
    <x v="8"/>
  </r>
  <r>
    <s v="2009 :: Bazal Lukáš :: 1994"/>
    <x v="0"/>
    <x v="1"/>
    <x v="7"/>
    <x v="4"/>
    <x v="0"/>
    <x v="9"/>
    <x v="9"/>
    <x v="0"/>
    <x v="1"/>
    <x v="3"/>
    <m/>
    <m/>
    <d v="1899-12-30T00:04:24"/>
    <x v="0"/>
    <x v="9"/>
    <x v="9"/>
  </r>
  <r>
    <s v="2009 :: Bělecká Žaneta :: 2004"/>
    <x v="0"/>
    <x v="1"/>
    <x v="7"/>
    <x v="5"/>
    <x v="0"/>
    <x v="10"/>
    <x v="10"/>
    <x v="7"/>
    <x v="0"/>
    <x v="1"/>
    <m/>
    <m/>
    <d v="1899-12-30T00:00:50"/>
    <x v="0"/>
    <x v="10"/>
    <x v="10"/>
  </r>
  <r>
    <s v="2009 :: Bláha Samuel :: 2006"/>
    <x v="0"/>
    <x v="1"/>
    <x v="7"/>
    <x v="8"/>
    <x v="0"/>
    <x v="11"/>
    <x v="7"/>
    <x v="8"/>
    <x v="1"/>
    <x v="1"/>
    <m/>
    <m/>
    <d v="1899-12-30T00:01:37"/>
    <x v="0"/>
    <x v="11"/>
    <x v="11"/>
  </r>
  <r>
    <s v="2009 :: Budil Jakub :: 2002"/>
    <x v="0"/>
    <x v="1"/>
    <x v="7"/>
    <x v="1"/>
    <x v="0"/>
    <x v="12"/>
    <x v="11"/>
    <x v="9"/>
    <x v="1"/>
    <x v="1"/>
    <m/>
    <m/>
    <d v="1899-12-30T00:00:41"/>
    <x v="0"/>
    <x v="12"/>
    <x v="12"/>
  </r>
  <r>
    <s v="2009 :: Candra Tomáš :: 2004"/>
    <x v="0"/>
    <x v="1"/>
    <x v="7"/>
    <x v="4"/>
    <x v="0"/>
    <x v="13"/>
    <x v="10"/>
    <x v="10"/>
    <x v="1"/>
    <x v="1"/>
    <m/>
    <m/>
    <d v="1899-12-30T00:00:49"/>
    <x v="6"/>
    <x v="13"/>
    <x v="13"/>
  </r>
  <r>
    <s v="2009 :: Candrová Michaela :: 2007"/>
    <x v="0"/>
    <x v="1"/>
    <x v="7"/>
    <x v="9"/>
    <x v="0"/>
    <x v="14"/>
    <x v="12"/>
    <x v="10"/>
    <x v="0"/>
    <x v="1"/>
    <m/>
    <m/>
    <d v="1899-12-30T00:02:07"/>
    <x v="6"/>
    <x v="14"/>
    <x v="14"/>
  </r>
  <r>
    <s v="2009 :: Čutka Václav :: 1991"/>
    <x v="0"/>
    <x v="1"/>
    <x v="7"/>
    <x v="4"/>
    <x v="0"/>
    <x v="15"/>
    <x v="13"/>
    <x v="8"/>
    <x v="1"/>
    <x v="4"/>
    <m/>
    <m/>
    <d v="1899-12-30T00:06:58"/>
    <x v="7"/>
    <x v="15"/>
    <x v="15"/>
  </r>
  <r>
    <s v="2009 :: Danko Štěpánek :: 2006"/>
    <x v="0"/>
    <x v="1"/>
    <x v="7"/>
    <x v="10"/>
    <x v="0"/>
    <x v="16"/>
    <x v="7"/>
    <x v="11"/>
    <x v="1"/>
    <x v="1"/>
    <m/>
    <m/>
    <d v="1899-12-30T00:01:23"/>
    <x v="1"/>
    <x v="16"/>
    <x v="16"/>
  </r>
  <r>
    <s v="2009 :: Detour Vojta :: 2000"/>
    <x v="0"/>
    <x v="1"/>
    <x v="7"/>
    <x v="5"/>
    <x v="0"/>
    <x v="17"/>
    <x v="14"/>
    <x v="12"/>
    <x v="1"/>
    <x v="2"/>
    <m/>
    <m/>
    <d v="1899-12-30T00:00:38"/>
    <x v="1"/>
    <x v="17"/>
    <x v="17"/>
  </r>
  <r>
    <s v="2009 :: Dočekal Benjamín :: 2005"/>
    <x v="0"/>
    <x v="1"/>
    <x v="7"/>
    <x v="3"/>
    <x v="0"/>
    <x v="18"/>
    <x v="15"/>
    <x v="13"/>
    <x v="1"/>
    <x v="1"/>
    <m/>
    <m/>
    <d v="1899-12-30T00:01:02"/>
    <x v="1"/>
    <x v="18"/>
    <x v="18"/>
  </r>
  <r>
    <s v="2009 :: Fejfar Miroslav :: 1991"/>
    <x v="0"/>
    <x v="1"/>
    <x v="7"/>
    <x v="2"/>
    <x v="0"/>
    <x v="19"/>
    <x v="13"/>
    <x v="14"/>
    <x v="1"/>
    <x v="4"/>
    <m/>
    <m/>
    <d v="1899-12-30T00:07:47"/>
    <x v="2"/>
    <x v="19"/>
    <x v="19"/>
  </r>
  <r>
    <s v="2009 :: Gazda Jiří :: 1991"/>
    <x v="0"/>
    <x v="1"/>
    <x v="7"/>
    <x v="0"/>
    <x v="0"/>
    <x v="20"/>
    <x v="13"/>
    <x v="14"/>
    <x v="1"/>
    <x v="4"/>
    <m/>
    <m/>
    <s v="DNF"/>
    <x v="8"/>
    <x v="20"/>
    <x v="20"/>
  </r>
  <r>
    <s v="2009 :: Gazda Maxmilián :: 2002"/>
    <x v="0"/>
    <x v="1"/>
    <x v="7"/>
    <x v="5"/>
    <x v="0"/>
    <x v="21"/>
    <x v="11"/>
    <x v="15"/>
    <x v="1"/>
    <x v="1"/>
    <m/>
    <m/>
    <d v="1899-12-30T00:00:52"/>
    <x v="8"/>
    <x v="21"/>
    <x v="21"/>
  </r>
  <r>
    <s v="2009 :: Chladová Dominika :: 2006"/>
    <x v="0"/>
    <x v="1"/>
    <x v="7"/>
    <x v="7"/>
    <x v="0"/>
    <x v="22"/>
    <x v="7"/>
    <x v="16"/>
    <x v="0"/>
    <x v="1"/>
    <m/>
    <m/>
    <d v="1899-12-30T00:01:42"/>
    <x v="6"/>
    <x v="22"/>
    <x v="22"/>
  </r>
  <r>
    <s v="2009 :: Kaiserová Tereza :: 2004"/>
    <x v="0"/>
    <x v="1"/>
    <x v="7"/>
    <x v="2"/>
    <x v="0"/>
    <x v="23"/>
    <x v="10"/>
    <x v="15"/>
    <x v="0"/>
    <x v="1"/>
    <m/>
    <m/>
    <d v="1899-12-30T00:00:54"/>
    <x v="9"/>
    <x v="23"/>
    <x v="23"/>
  </r>
  <r>
    <s v="2009 :: Kášek Filip :: 2006"/>
    <x v="0"/>
    <x v="1"/>
    <x v="7"/>
    <x v="9"/>
    <x v="0"/>
    <x v="24"/>
    <x v="7"/>
    <x v="8"/>
    <x v="1"/>
    <x v="1"/>
    <m/>
    <m/>
    <d v="1899-12-30T00:01:50"/>
    <x v="9"/>
    <x v="24"/>
    <x v="24"/>
  </r>
  <r>
    <s v="2009 :: Kášková Adélka :: 2004"/>
    <x v="0"/>
    <x v="1"/>
    <x v="7"/>
    <x v="10"/>
    <x v="0"/>
    <x v="25"/>
    <x v="10"/>
    <x v="5"/>
    <x v="0"/>
    <x v="1"/>
    <m/>
    <m/>
    <d v="1899-12-30T00:01:06"/>
    <x v="9"/>
    <x v="25"/>
    <x v="25"/>
  </r>
  <r>
    <s v="2009 :: Klopfová Lenka :: 2001"/>
    <x v="0"/>
    <x v="1"/>
    <x v="7"/>
    <x v="1"/>
    <x v="0"/>
    <x v="26"/>
    <x v="8"/>
    <x v="12"/>
    <x v="0"/>
    <x v="2"/>
    <m/>
    <m/>
    <d v="1899-12-30T00:00:35"/>
    <x v="9"/>
    <x v="26"/>
    <x v="26"/>
  </r>
  <r>
    <s v="2009 :: Krnínský Petr :: 2000"/>
    <x v="0"/>
    <x v="1"/>
    <x v="7"/>
    <x v="4"/>
    <x v="0"/>
    <x v="27"/>
    <x v="14"/>
    <x v="17"/>
    <x v="1"/>
    <x v="2"/>
    <m/>
    <m/>
    <d v="1899-12-30T00:00:32"/>
    <x v="9"/>
    <x v="27"/>
    <x v="27"/>
  </r>
  <r>
    <s v="2009 :: Kučerová Klára :: 1999"/>
    <x v="0"/>
    <x v="1"/>
    <x v="7"/>
    <x v="4"/>
    <x v="0"/>
    <x v="28"/>
    <x v="4"/>
    <x v="17"/>
    <x v="0"/>
    <x v="5"/>
    <m/>
    <m/>
    <d v="1899-12-30T00:01:13"/>
    <x v="9"/>
    <x v="28"/>
    <x v="28"/>
  </r>
  <r>
    <s v="2009 :: Lhotský Miloslav :: 1997"/>
    <x v="0"/>
    <x v="1"/>
    <x v="7"/>
    <x v="5"/>
    <x v="0"/>
    <x v="29"/>
    <x v="16"/>
    <x v="11"/>
    <x v="1"/>
    <x v="6"/>
    <m/>
    <m/>
    <d v="1899-12-30T00:02:06"/>
    <x v="10"/>
    <x v="29"/>
    <x v="29"/>
  </r>
  <r>
    <s v="2009 :: Ločárek Mirek :: 2002"/>
    <x v="0"/>
    <x v="1"/>
    <x v="7"/>
    <x v="2"/>
    <x v="0"/>
    <x v="30"/>
    <x v="11"/>
    <x v="18"/>
    <x v="1"/>
    <x v="2"/>
    <m/>
    <m/>
    <d v="1899-12-30T00:00:39"/>
    <x v="10"/>
    <x v="30"/>
    <x v="30"/>
  </r>
  <r>
    <s v="2009 :: Lukš Jan :: 1998"/>
    <x v="0"/>
    <x v="1"/>
    <x v="7"/>
    <x v="1"/>
    <x v="0"/>
    <x v="31"/>
    <x v="17"/>
    <x v="19"/>
    <x v="1"/>
    <x v="6"/>
    <m/>
    <m/>
    <d v="1899-12-30T00:01:51"/>
    <x v="10"/>
    <x v="31"/>
    <x v="31"/>
  </r>
  <r>
    <s v="2009 :: Lukšová Kristýna :: 1996"/>
    <x v="0"/>
    <x v="1"/>
    <x v="7"/>
    <x v="4"/>
    <x v="0"/>
    <x v="32"/>
    <x v="18"/>
    <x v="19"/>
    <x v="0"/>
    <x v="6"/>
    <m/>
    <m/>
    <d v="1899-12-30T00:01:46"/>
    <x v="10"/>
    <x v="32"/>
    <x v="32"/>
  </r>
  <r>
    <s v="2009 :: Lukšová Natálka :: 2003"/>
    <x v="0"/>
    <x v="1"/>
    <x v="7"/>
    <x v="1"/>
    <x v="0"/>
    <x v="33"/>
    <x v="19"/>
    <x v="19"/>
    <x v="0"/>
    <x v="1"/>
    <m/>
    <m/>
    <d v="1899-12-30T00:00:47"/>
    <x v="10"/>
    <x v="33"/>
    <x v="33"/>
  </r>
  <r>
    <s v="2009 :: Mach Karel :: 2001"/>
    <x v="0"/>
    <x v="1"/>
    <x v="7"/>
    <x v="1"/>
    <x v="0"/>
    <x v="34"/>
    <x v="8"/>
    <x v="12"/>
    <x v="1"/>
    <x v="2"/>
    <m/>
    <m/>
    <d v="1899-12-30T00:00:30"/>
    <x v="3"/>
    <x v="34"/>
    <x v="34"/>
  </r>
  <r>
    <s v="2009 :: Mašek František :: 2005"/>
    <x v="0"/>
    <x v="1"/>
    <x v="7"/>
    <x v="11"/>
    <x v="0"/>
    <x v="35"/>
    <x v="15"/>
    <x v="15"/>
    <x v="1"/>
    <x v="1"/>
    <m/>
    <m/>
    <d v="1899-12-30T00:01:22"/>
    <x v="3"/>
    <x v="35"/>
    <x v="35"/>
  </r>
  <r>
    <s v="2009 :: Mihalik David :: 1996"/>
    <x v="0"/>
    <x v="1"/>
    <x v="7"/>
    <x v="4"/>
    <x v="0"/>
    <x v="36"/>
    <x v="18"/>
    <x v="20"/>
    <x v="1"/>
    <x v="6"/>
    <m/>
    <m/>
    <d v="1899-12-30T00:01:52"/>
    <x v="3"/>
    <x v="36"/>
    <x v="36"/>
  </r>
  <r>
    <s v="2009 :: Mihalik Zdeněk :: 1991"/>
    <x v="0"/>
    <x v="1"/>
    <x v="7"/>
    <x v="6"/>
    <x v="0"/>
    <x v="37"/>
    <x v="13"/>
    <x v="20"/>
    <x v="1"/>
    <x v="4"/>
    <m/>
    <m/>
    <d v="1899-12-30T00:08:06"/>
    <x v="3"/>
    <x v="37"/>
    <x v="37"/>
  </r>
  <r>
    <s v="2009 :: Mikšl Rostislav :: 2005"/>
    <x v="0"/>
    <x v="1"/>
    <x v="7"/>
    <x v="2"/>
    <x v="0"/>
    <x v="38"/>
    <x v="15"/>
    <x v="0"/>
    <x v="1"/>
    <x v="1"/>
    <m/>
    <m/>
    <d v="1899-12-30T00:00:58"/>
    <x v="3"/>
    <x v="38"/>
    <x v="38"/>
  </r>
  <r>
    <s v="2009 :: Nováková Kristýna :: 2006"/>
    <x v="0"/>
    <x v="1"/>
    <x v="7"/>
    <x v="8"/>
    <x v="0"/>
    <x v="39"/>
    <x v="7"/>
    <x v="13"/>
    <x v="0"/>
    <x v="1"/>
    <m/>
    <m/>
    <d v="1899-12-30T00:01:35"/>
    <x v="11"/>
    <x v="39"/>
    <x v="39"/>
  </r>
  <r>
    <s v="2009 :: Nováková Markéta :: 2003"/>
    <x v="0"/>
    <x v="1"/>
    <x v="7"/>
    <x v="3"/>
    <x v="0"/>
    <x v="40"/>
    <x v="19"/>
    <x v="13"/>
    <x v="0"/>
    <x v="1"/>
    <m/>
    <m/>
    <d v="1899-12-30T00:00:55"/>
    <x v="11"/>
    <x v="40"/>
    <x v="40"/>
  </r>
  <r>
    <s v="2009 :: Nováková Týnka :: 2003"/>
    <x v="0"/>
    <x v="1"/>
    <x v="7"/>
    <x v="4"/>
    <x v="0"/>
    <x v="41"/>
    <x v="19"/>
    <x v="15"/>
    <x v="0"/>
    <x v="1"/>
    <m/>
    <m/>
    <d v="1899-12-30T00:00:46"/>
    <x v="11"/>
    <x v="41"/>
    <x v="41"/>
  </r>
  <r>
    <s v="2009 :: Papoušek Lukáš :: 1990"/>
    <x v="0"/>
    <x v="1"/>
    <x v="7"/>
    <x v="1"/>
    <x v="0"/>
    <x v="42"/>
    <x v="1"/>
    <x v="8"/>
    <x v="1"/>
    <x v="4"/>
    <m/>
    <m/>
    <d v="1899-12-30T00:06:51"/>
    <x v="12"/>
    <x v="42"/>
    <x v="42"/>
  </r>
  <r>
    <s v="2009 :: Petroušková Zuzana :: 2004"/>
    <x v="0"/>
    <x v="1"/>
    <x v="7"/>
    <x v="6"/>
    <x v="0"/>
    <x v="43"/>
    <x v="10"/>
    <x v="15"/>
    <x v="0"/>
    <x v="1"/>
    <m/>
    <m/>
    <d v="1899-12-30T00:01:01"/>
    <x v="12"/>
    <x v="43"/>
    <x v="43"/>
  </r>
  <r>
    <s v="2009 :: Plosz Lukáš :: 1993"/>
    <x v="0"/>
    <x v="1"/>
    <x v="7"/>
    <x v="3"/>
    <x v="0"/>
    <x v="44"/>
    <x v="20"/>
    <x v="11"/>
    <x v="1"/>
    <x v="4"/>
    <m/>
    <m/>
    <d v="1899-12-30T00:08:05"/>
    <x v="12"/>
    <x v="44"/>
    <x v="44"/>
  </r>
  <r>
    <s v="2009 :: Rada Josef :: 2000"/>
    <x v="0"/>
    <x v="1"/>
    <x v="7"/>
    <x v="3"/>
    <x v="0"/>
    <x v="45"/>
    <x v="14"/>
    <x v="6"/>
    <x v="1"/>
    <x v="2"/>
    <m/>
    <s v="ověřit rok narození!"/>
    <d v="1899-12-30T00:00:39"/>
    <x v="13"/>
    <x v="45"/>
    <x v="45"/>
  </r>
  <r>
    <s v="2009 :: Radová Kristýna :: 1999"/>
    <x v="0"/>
    <x v="1"/>
    <x v="7"/>
    <x v="5"/>
    <x v="0"/>
    <x v="46"/>
    <x v="4"/>
    <x v="17"/>
    <x v="0"/>
    <x v="5"/>
    <m/>
    <m/>
    <d v="1899-12-30T00:01:15"/>
    <x v="13"/>
    <x v="46"/>
    <x v="46"/>
  </r>
  <r>
    <s v="2009 :: Salva Petr :: 1993"/>
    <x v="0"/>
    <x v="1"/>
    <x v="7"/>
    <x v="5"/>
    <x v="0"/>
    <x v="47"/>
    <x v="20"/>
    <x v="11"/>
    <x v="1"/>
    <x v="4"/>
    <m/>
    <m/>
    <d v="1899-12-30T00:07:18"/>
    <x v="4"/>
    <x v="47"/>
    <x v="47"/>
  </r>
  <r>
    <s v="2009 :: Salvová Marcela :: 1996"/>
    <x v="0"/>
    <x v="1"/>
    <x v="7"/>
    <x v="5"/>
    <x v="0"/>
    <x v="48"/>
    <x v="18"/>
    <x v="11"/>
    <x v="0"/>
    <x v="6"/>
    <m/>
    <s v="ověřit rok narození!"/>
    <d v="1899-12-30T00:02:43"/>
    <x v="4"/>
    <x v="48"/>
    <x v="48"/>
  </r>
  <r>
    <s v="2009 :: Tomka Bartoloměj :: 1994"/>
    <x v="0"/>
    <x v="1"/>
    <x v="7"/>
    <x v="1"/>
    <x v="0"/>
    <x v="49"/>
    <x v="9"/>
    <x v="21"/>
    <x v="1"/>
    <x v="3"/>
    <m/>
    <m/>
    <d v="1899-12-30T00:04:19"/>
    <x v="14"/>
    <x v="49"/>
    <x v="49"/>
  </r>
  <r>
    <s v="2009 :: Toncarová Barbora :: 2001"/>
    <x v="0"/>
    <x v="1"/>
    <x v="7"/>
    <x v="5"/>
    <x v="0"/>
    <x v="50"/>
    <x v="8"/>
    <x v="19"/>
    <x v="0"/>
    <x v="2"/>
    <m/>
    <s v="ověřit rok narození!"/>
    <d v="1899-12-30T00:00:38"/>
    <x v="14"/>
    <x v="50"/>
    <x v="50"/>
  </r>
  <r>
    <s v="2009 :: Turnhöfer Jan :: 1994"/>
    <x v="0"/>
    <x v="1"/>
    <x v="7"/>
    <x v="5"/>
    <x v="0"/>
    <x v="51"/>
    <x v="9"/>
    <x v="11"/>
    <x v="1"/>
    <x v="3"/>
    <m/>
    <m/>
    <d v="1899-12-30T00:05:43"/>
    <x v="14"/>
    <x v="51"/>
    <x v="51"/>
  </r>
  <r>
    <s v="2009 :: Turz Jan :: 2006"/>
    <x v="0"/>
    <x v="1"/>
    <x v="7"/>
    <x v="6"/>
    <x v="0"/>
    <x v="52"/>
    <x v="7"/>
    <x v="22"/>
    <x v="1"/>
    <x v="1"/>
    <m/>
    <m/>
    <d v="1899-12-30T00:01:22"/>
    <x v="14"/>
    <x v="52"/>
    <x v="52"/>
  </r>
  <r>
    <s v="2009 :: Tvrzová Gabriela :: 2002"/>
    <x v="0"/>
    <x v="1"/>
    <x v="7"/>
    <x v="4"/>
    <x v="0"/>
    <x v="53"/>
    <x v="11"/>
    <x v="22"/>
    <x v="0"/>
    <x v="2"/>
    <m/>
    <m/>
    <d v="1899-12-30T00:00:37"/>
    <x v="14"/>
    <x v="53"/>
    <x v="53"/>
  </r>
  <r>
    <s v="2009 :: Tvrzová Veronika :: 1999"/>
    <x v="0"/>
    <x v="1"/>
    <x v="7"/>
    <x v="1"/>
    <x v="0"/>
    <x v="54"/>
    <x v="4"/>
    <x v="22"/>
    <x v="0"/>
    <x v="5"/>
    <m/>
    <m/>
    <d v="1899-12-30T00:01:06"/>
    <x v="14"/>
    <x v="54"/>
    <x v="54"/>
  </r>
  <r>
    <s v="2009 :: Vaněček David :: 1999"/>
    <x v="0"/>
    <x v="1"/>
    <x v="7"/>
    <x v="1"/>
    <x v="0"/>
    <x v="55"/>
    <x v="4"/>
    <x v="12"/>
    <x v="1"/>
    <x v="5"/>
    <m/>
    <m/>
    <d v="1899-12-30T00:01:15"/>
    <x v="15"/>
    <x v="55"/>
    <x v="55"/>
  </r>
  <r>
    <s v="2009 :: Vašák Martin :: 1995"/>
    <x v="0"/>
    <x v="1"/>
    <x v="7"/>
    <x v="2"/>
    <x v="0"/>
    <x v="56"/>
    <x v="21"/>
    <x v="11"/>
    <x v="1"/>
    <x v="3"/>
    <m/>
    <m/>
    <d v="1899-12-30T00:05:43"/>
    <x v="15"/>
    <x v="56"/>
    <x v="56"/>
  </r>
  <r>
    <s v="2009 :: Vodňanská Kristýna :: 1995"/>
    <x v="0"/>
    <x v="1"/>
    <x v="7"/>
    <x v="1"/>
    <x v="0"/>
    <x v="57"/>
    <x v="21"/>
    <x v="23"/>
    <x v="0"/>
    <x v="6"/>
    <m/>
    <m/>
    <d v="1899-12-30T00:01:41"/>
    <x v="15"/>
    <x v="57"/>
    <x v="57"/>
  </r>
  <r>
    <s v="2009 :: Welserová Karolína :: 2005"/>
    <x v="0"/>
    <x v="1"/>
    <x v="7"/>
    <x v="11"/>
    <x v="0"/>
    <x v="58"/>
    <x v="15"/>
    <x v="24"/>
    <x v="0"/>
    <x v="1"/>
    <m/>
    <m/>
    <d v="1899-12-30T00:01:03"/>
    <x v="16"/>
    <x v="58"/>
    <x v="58"/>
  </r>
  <r>
    <s v="2009 :: Bubal Milan :: 1976"/>
    <x v="0"/>
    <x v="2"/>
    <x v="8"/>
    <x v="7"/>
    <x v="0"/>
    <x v="59"/>
    <x v="22"/>
    <x v="0"/>
    <x v="1"/>
    <x v="7"/>
    <m/>
    <m/>
    <d v="1899-12-30T01:11:40"/>
    <x v="0"/>
    <x v="59"/>
    <x v="59"/>
  </r>
  <r>
    <s v="2009 :: Budil Roman :: 1969"/>
    <x v="0"/>
    <x v="2"/>
    <x v="1"/>
    <x v="1"/>
    <x v="0"/>
    <x v="60"/>
    <x v="23"/>
    <x v="25"/>
    <x v="1"/>
    <x v="8"/>
    <m/>
    <m/>
    <d v="1899-12-30T00:55:11"/>
    <x v="0"/>
    <x v="60"/>
    <x v="60"/>
  </r>
  <r>
    <s v="2009 :: Candrová Jana :: 1975"/>
    <x v="0"/>
    <x v="2"/>
    <x v="9"/>
    <x v="1"/>
    <x v="0"/>
    <x v="61"/>
    <x v="24"/>
    <x v="26"/>
    <x v="0"/>
    <x v="9"/>
    <m/>
    <m/>
    <d v="1899-12-30T01:08:52"/>
    <x v="6"/>
    <x v="61"/>
    <x v="61"/>
  </r>
  <r>
    <s v="2009 :: Čábelka Zbyněk :: 1977"/>
    <x v="0"/>
    <x v="2"/>
    <x v="2"/>
    <x v="5"/>
    <x v="0"/>
    <x v="62"/>
    <x v="25"/>
    <x v="27"/>
    <x v="1"/>
    <x v="7"/>
    <m/>
    <m/>
    <d v="1899-12-30T01:02:15"/>
    <x v="7"/>
    <x v="62"/>
    <x v="62"/>
  </r>
  <r>
    <s v="2009 :: Čaloud Milan :: 1969"/>
    <x v="0"/>
    <x v="2"/>
    <x v="10"/>
    <x v="2"/>
    <x v="0"/>
    <x v="63"/>
    <x v="23"/>
    <x v="28"/>
    <x v="1"/>
    <x v="8"/>
    <m/>
    <m/>
    <d v="1899-12-30T01:13:45"/>
    <x v="7"/>
    <x v="63"/>
    <x v="63"/>
  </r>
  <r>
    <s v="2009 :: Hebík Štěpán :: 1989"/>
    <x v="0"/>
    <x v="2"/>
    <x v="11"/>
    <x v="11"/>
    <x v="0"/>
    <x v="64"/>
    <x v="26"/>
    <x v="29"/>
    <x v="1"/>
    <x v="7"/>
    <m/>
    <m/>
    <d v="1899-12-30T01:05:41"/>
    <x v="17"/>
    <x v="64"/>
    <x v="64"/>
  </r>
  <r>
    <s v="2009 :: Huspeka Miroslav :: 1959"/>
    <x v="0"/>
    <x v="2"/>
    <x v="12"/>
    <x v="5"/>
    <x v="0"/>
    <x v="65"/>
    <x v="27"/>
    <x v="10"/>
    <x v="1"/>
    <x v="10"/>
    <m/>
    <m/>
    <d v="1899-12-30T01:09:23"/>
    <x v="17"/>
    <x v="65"/>
    <x v="65"/>
  </r>
  <r>
    <s v="2009 :: Janoušek Hynek :: 1977"/>
    <x v="0"/>
    <x v="2"/>
    <x v="13"/>
    <x v="10"/>
    <x v="0"/>
    <x v="66"/>
    <x v="25"/>
    <x v="30"/>
    <x v="1"/>
    <x v="7"/>
    <m/>
    <m/>
    <d v="1899-12-30T01:05:42"/>
    <x v="18"/>
    <x v="66"/>
    <x v="66"/>
  </r>
  <r>
    <s v="2009 :: Krčka Bohuslav :: 1959"/>
    <x v="0"/>
    <x v="2"/>
    <x v="14"/>
    <x v="2"/>
    <x v="0"/>
    <x v="67"/>
    <x v="27"/>
    <x v="28"/>
    <x v="1"/>
    <x v="10"/>
    <m/>
    <m/>
    <d v="1899-12-30T01:12:17"/>
    <x v="9"/>
    <x v="67"/>
    <x v="67"/>
  </r>
  <r>
    <s v="2009 :: Majstr Jiří :: 1979"/>
    <x v="0"/>
    <x v="2"/>
    <x v="6"/>
    <x v="2"/>
    <x v="0"/>
    <x v="68"/>
    <x v="2"/>
    <x v="0"/>
    <x v="1"/>
    <x v="7"/>
    <m/>
    <m/>
    <d v="1899-12-30T01:04:32"/>
    <x v="3"/>
    <x v="68"/>
    <x v="68"/>
  </r>
  <r>
    <s v="2009 :: Mikolášek Arnošt :: 1965"/>
    <x v="0"/>
    <x v="2"/>
    <x v="15"/>
    <x v="3"/>
    <x v="0"/>
    <x v="69"/>
    <x v="28"/>
    <x v="31"/>
    <x v="1"/>
    <x v="8"/>
    <m/>
    <m/>
    <d v="1899-12-30T01:17:39"/>
    <x v="3"/>
    <x v="69"/>
    <x v="69"/>
  </r>
  <r>
    <s v="2009 :: Mikšl Rostislav :: 1972"/>
    <x v="0"/>
    <x v="2"/>
    <x v="16"/>
    <x v="3"/>
    <x v="0"/>
    <x v="38"/>
    <x v="29"/>
    <x v="0"/>
    <x v="1"/>
    <x v="7"/>
    <m/>
    <m/>
    <d v="1899-12-30T01:04:37"/>
    <x v="3"/>
    <x v="70"/>
    <x v="70"/>
  </r>
  <r>
    <s v="2009 :: Mikšovský Zdeněk :: 1945"/>
    <x v="0"/>
    <x v="2"/>
    <x v="17"/>
    <x v="6"/>
    <x v="0"/>
    <x v="70"/>
    <x v="30"/>
    <x v="22"/>
    <x v="1"/>
    <x v="10"/>
    <m/>
    <m/>
    <d v="1899-12-30T01:17:04"/>
    <x v="3"/>
    <x v="71"/>
    <x v="71"/>
  </r>
  <r>
    <s v="2009 :: Mražík Karel :: 1959"/>
    <x v="0"/>
    <x v="2"/>
    <x v="18"/>
    <x v="11"/>
    <x v="0"/>
    <x v="71"/>
    <x v="27"/>
    <x v="8"/>
    <x v="1"/>
    <x v="10"/>
    <m/>
    <m/>
    <d v="1899-12-30T01:25:14"/>
    <x v="3"/>
    <x v="72"/>
    <x v="72"/>
  </r>
  <r>
    <s v="2009 :: Palkovič Vladislav :: 1939"/>
    <x v="0"/>
    <x v="2"/>
    <x v="19"/>
    <x v="3"/>
    <x v="0"/>
    <x v="72"/>
    <x v="5"/>
    <x v="28"/>
    <x v="1"/>
    <x v="10"/>
    <m/>
    <m/>
    <d v="1899-12-30T01:16:09"/>
    <x v="12"/>
    <x v="73"/>
    <x v="73"/>
  </r>
  <r>
    <s v="2009 :: Petrou Jan :: 1964"/>
    <x v="0"/>
    <x v="2"/>
    <x v="20"/>
    <x v="4"/>
    <x v="0"/>
    <x v="73"/>
    <x v="31"/>
    <x v="32"/>
    <x v="1"/>
    <x v="8"/>
    <m/>
    <m/>
    <d v="1899-12-30T01:06:44"/>
    <x v="12"/>
    <x v="74"/>
    <x v="74"/>
  </r>
  <r>
    <s v="2009 :: Růžička Karel :: 1952"/>
    <x v="0"/>
    <x v="2"/>
    <x v="21"/>
    <x v="10"/>
    <x v="0"/>
    <x v="74"/>
    <x v="32"/>
    <x v="33"/>
    <x v="1"/>
    <x v="10"/>
    <m/>
    <s v="přesný čas není znám"/>
    <d v="1899-12-30T01:30:00"/>
    <x v="13"/>
    <x v="75"/>
    <x v="75"/>
  </r>
  <r>
    <s v="2009 :: Sládek Daniel :: 1971"/>
    <x v="0"/>
    <x v="2"/>
    <x v="22"/>
    <x v="6"/>
    <x v="0"/>
    <x v="75"/>
    <x v="33"/>
    <x v="0"/>
    <x v="1"/>
    <x v="7"/>
    <m/>
    <m/>
    <d v="1899-12-30T01:05:13"/>
    <x v="4"/>
    <x v="76"/>
    <x v="76"/>
  </r>
  <r>
    <s v="2009 :: Svoboda Václav :: 1949"/>
    <x v="0"/>
    <x v="2"/>
    <x v="23"/>
    <x v="4"/>
    <x v="0"/>
    <x v="76"/>
    <x v="34"/>
    <x v="34"/>
    <x v="1"/>
    <x v="10"/>
    <m/>
    <m/>
    <d v="1899-12-30T01:08:10"/>
    <x v="4"/>
    <x v="77"/>
    <x v="77"/>
  </r>
  <r>
    <s v="2009 :: Šlajs Štěpán :: 1980"/>
    <x v="0"/>
    <x v="2"/>
    <x v="24"/>
    <x v="8"/>
    <x v="0"/>
    <x v="77"/>
    <x v="35"/>
    <x v="8"/>
    <x v="1"/>
    <x v="7"/>
    <m/>
    <m/>
    <d v="1899-12-30T01:11:29"/>
    <x v="19"/>
    <x v="78"/>
    <x v="78"/>
  </r>
  <r>
    <s v="2009 :: Tík František :: 1957"/>
    <x v="0"/>
    <x v="2"/>
    <x v="3"/>
    <x v="1"/>
    <x v="0"/>
    <x v="78"/>
    <x v="36"/>
    <x v="35"/>
    <x v="1"/>
    <x v="10"/>
    <m/>
    <m/>
    <d v="1899-12-30T01:03:23"/>
    <x v="14"/>
    <x v="79"/>
    <x v="79"/>
  </r>
  <r>
    <s v="2009 :: Turek Jiří :: 1970"/>
    <x v="0"/>
    <x v="2"/>
    <x v="5"/>
    <x v="4"/>
    <x v="0"/>
    <x v="79"/>
    <x v="37"/>
    <x v="36"/>
    <x v="1"/>
    <x v="7"/>
    <m/>
    <m/>
    <d v="1899-12-30T01:00:32"/>
    <x v="14"/>
    <x v="80"/>
    <x v="80"/>
  </r>
  <r>
    <s v="2009 :: Vejvara Pavel :: 1979"/>
    <x v="0"/>
    <x v="2"/>
    <x v="4"/>
    <x v="1"/>
    <x v="0"/>
    <x v="80"/>
    <x v="2"/>
    <x v="37"/>
    <x v="1"/>
    <x v="7"/>
    <m/>
    <m/>
    <d v="1899-12-30T00:59:40"/>
    <x v="15"/>
    <x v="81"/>
    <x v="81"/>
  </r>
  <r>
    <s v="2009 :: Voráček Karel :: 1962"/>
    <x v="0"/>
    <x v="2"/>
    <x v="25"/>
    <x v="5"/>
    <x v="0"/>
    <x v="81"/>
    <x v="38"/>
    <x v="33"/>
    <x v="1"/>
    <x v="8"/>
    <m/>
    <m/>
    <d v="1899-12-30T01:11:09"/>
    <x v="15"/>
    <x v="82"/>
    <x v="82"/>
  </r>
  <r>
    <s v="2010 :: Kolářová Martina :: 1972"/>
    <x v="1"/>
    <x v="0"/>
    <x v="11"/>
    <x v="8"/>
    <x v="0"/>
    <x v="82"/>
    <x v="29"/>
    <x v="8"/>
    <x v="0"/>
    <x v="0"/>
    <m/>
    <m/>
    <d v="1899-12-30T00:28:50"/>
    <x v="9"/>
    <x v="83"/>
    <x v="83"/>
  </r>
  <r>
    <s v="2010 :: Krčka Bohuslav :: 1959"/>
    <x v="1"/>
    <x v="0"/>
    <x v="2"/>
    <x v="2"/>
    <x v="0"/>
    <x v="67"/>
    <x v="27"/>
    <x v="28"/>
    <x v="1"/>
    <x v="0"/>
    <m/>
    <m/>
    <d v="1899-12-30T00:20:58"/>
    <x v="9"/>
    <x v="67"/>
    <x v="84"/>
  </r>
  <r>
    <s v="2010 :: Lavička Jan :: 1991"/>
    <x v="1"/>
    <x v="0"/>
    <x v="23"/>
    <x v="12"/>
    <x v="0"/>
    <x v="83"/>
    <x v="13"/>
    <x v="38"/>
    <x v="1"/>
    <x v="0"/>
    <m/>
    <m/>
    <d v="1899-12-30T00:52:00"/>
    <x v="10"/>
    <x v="84"/>
    <x v="85"/>
  </r>
  <r>
    <s v="2010 :: Lavičková Květuše :: 1953"/>
    <x v="1"/>
    <x v="0"/>
    <x v="9"/>
    <x v="13"/>
    <x v="0"/>
    <x v="84"/>
    <x v="3"/>
    <x v="38"/>
    <x v="0"/>
    <x v="0"/>
    <m/>
    <m/>
    <d v="1899-12-30T00:52:07"/>
    <x v="10"/>
    <x v="85"/>
    <x v="86"/>
  </r>
  <r>
    <s v="2010 :: Mikšl Miroslav :: 1999"/>
    <x v="1"/>
    <x v="0"/>
    <x v="3"/>
    <x v="3"/>
    <x v="0"/>
    <x v="4"/>
    <x v="4"/>
    <x v="0"/>
    <x v="1"/>
    <x v="0"/>
    <m/>
    <m/>
    <d v="1899-12-30T00:22:05"/>
    <x v="3"/>
    <x v="4"/>
    <x v="87"/>
  </r>
  <r>
    <s v="2010 :: Mora Bedřich :: 1971"/>
    <x v="1"/>
    <x v="0"/>
    <x v="16"/>
    <x v="11"/>
    <x v="0"/>
    <x v="85"/>
    <x v="33"/>
    <x v="11"/>
    <x v="1"/>
    <x v="0"/>
    <m/>
    <m/>
    <d v="1899-12-30T00:24:50"/>
    <x v="3"/>
    <x v="86"/>
    <x v="88"/>
  </r>
  <r>
    <s v="2010 :: Německá Klára :: 1994"/>
    <x v="1"/>
    <x v="0"/>
    <x v="20"/>
    <x v="9"/>
    <x v="0"/>
    <x v="86"/>
    <x v="9"/>
    <x v="11"/>
    <x v="0"/>
    <x v="0"/>
    <m/>
    <m/>
    <d v="1899-12-30T00:35:44"/>
    <x v="11"/>
    <x v="87"/>
    <x v="89"/>
  </r>
  <r>
    <s v="2010 :: Papoušek Lukáš :: 1990"/>
    <x v="1"/>
    <x v="0"/>
    <x v="6"/>
    <x v="6"/>
    <x v="0"/>
    <x v="42"/>
    <x v="1"/>
    <x v="8"/>
    <x v="1"/>
    <x v="0"/>
    <m/>
    <m/>
    <d v="1899-12-30T00:23:07"/>
    <x v="12"/>
    <x v="42"/>
    <x v="90"/>
  </r>
  <r>
    <s v="2010 :: Simbartl Pavel :: 1968"/>
    <x v="1"/>
    <x v="0"/>
    <x v="1"/>
    <x v="1"/>
    <x v="0"/>
    <x v="87"/>
    <x v="39"/>
    <x v="39"/>
    <x v="1"/>
    <x v="0"/>
    <m/>
    <m/>
    <d v="1899-12-30T00:18:20"/>
    <x v="4"/>
    <x v="88"/>
    <x v="91"/>
  </r>
  <r>
    <s v="2010 :: Sýkora Jaromír :: 1978"/>
    <x v="1"/>
    <x v="0"/>
    <x v="13"/>
    <x v="7"/>
    <x v="0"/>
    <x v="88"/>
    <x v="6"/>
    <x v="40"/>
    <x v="1"/>
    <x v="0"/>
    <m/>
    <m/>
    <d v="1899-12-30T00:29:34"/>
    <x v="4"/>
    <x v="89"/>
    <x v="92"/>
  </r>
  <r>
    <s v="2010 :: Ungerman Jan :: 1961"/>
    <x v="1"/>
    <x v="0"/>
    <x v="4"/>
    <x v="4"/>
    <x v="0"/>
    <x v="89"/>
    <x v="40"/>
    <x v="41"/>
    <x v="1"/>
    <x v="0"/>
    <m/>
    <m/>
    <d v="1899-12-30T00:18:25"/>
    <x v="20"/>
    <x v="90"/>
    <x v="93"/>
  </r>
  <r>
    <s v="2010 :: Vopat Jan :: 1981"/>
    <x v="1"/>
    <x v="0"/>
    <x v="5"/>
    <x v="5"/>
    <x v="0"/>
    <x v="90"/>
    <x v="41"/>
    <x v="41"/>
    <x v="1"/>
    <x v="0"/>
    <m/>
    <m/>
    <d v="1899-12-30T00:18:34"/>
    <x v="15"/>
    <x v="91"/>
    <x v="94"/>
  </r>
  <r>
    <s v="2010 :: Watzinger Herbert :: 1963"/>
    <x v="1"/>
    <x v="0"/>
    <x v="22"/>
    <x v="10"/>
    <x v="0"/>
    <x v="91"/>
    <x v="0"/>
    <x v="42"/>
    <x v="1"/>
    <x v="0"/>
    <m/>
    <m/>
    <d v="1899-12-30T00:26:07"/>
    <x v="16"/>
    <x v="92"/>
    <x v="95"/>
  </r>
  <r>
    <s v="2010 :: Adámková Dominika :: 1996"/>
    <x v="1"/>
    <x v="1"/>
    <x v="7"/>
    <x v="4"/>
    <x v="0"/>
    <x v="92"/>
    <x v="18"/>
    <x v="43"/>
    <x v="0"/>
    <x v="11"/>
    <m/>
    <m/>
    <d v="1899-12-30T00:01:42"/>
    <x v="21"/>
    <x v="93"/>
    <x v="96"/>
  </r>
  <r>
    <s v="2010 :: Adámková Nicola :: 2005"/>
    <x v="1"/>
    <x v="1"/>
    <x v="7"/>
    <x v="4"/>
    <x v="0"/>
    <x v="93"/>
    <x v="15"/>
    <x v="43"/>
    <x v="0"/>
    <x v="1"/>
    <m/>
    <m/>
    <d v="1899-12-30T00:00:46"/>
    <x v="21"/>
    <x v="94"/>
    <x v="97"/>
  </r>
  <r>
    <s v="2010 :: Andršová Eliška :: 1998"/>
    <x v="1"/>
    <x v="1"/>
    <x v="7"/>
    <x v="2"/>
    <x v="0"/>
    <x v="94"/>
    <x v="17"/>
    <x v="44"/>
    <x v="0"/>
    <x v="12"/>
    <m/>
    <m/>
    <d v="1899-12-30T00:01:10"/>
    <x v="21"/>
    <x v="95"/>
    <x v="98"/>
  </r>
  <r>
    <s v="2010 :: Ballák Petr :: 2005"/>
    <x v="1"/>
    <x v="1"/>
    <x v="7"/>
    <x v="6"/>
    <x v="0"/>
    <x v="95"/>
    <x v="15"/>
    <x v="5"/>
    <x v="1"/>
    <x v="1"/>
    <m/>
    <m/>
    <d v="1899-12-30T00:00:55"/>
    <x v="0"/>
    <x v="96"/>
    <x v="99"/>
  </r>
  <r>
    <s v="2010 :: Balláková Barbora :: 2003"/>
    <x v="1"/>
    <x v="1"/>
    <x v="7"/>
    <x v="3"/>
    <x v="0"/>
    <x v="96"/>
    <x v="19"/>
    <x v="12"/>
    <x v="0"/>
    <x v="13"/>
    <m/>
    <m/>
    <d v="1899-12-30T00:01:16"/>
    <x v="0"/>
    <x v="97"/>
    <x v="100"/>
  </r>
  <r>
    <s v="2010 :: Bělecká Žaneta :: 2004"/>
    <x v="1"/>
    <x v="1"/>
    <x v="7"/>
    <x v="5"/>
    <x v="0"/>
    <x v="10"/>
    <x v="10"/>
    <x v="45"/>
    <x v="0"/>
    <x v="1"/>
    <m/>
    <m/>
    <d v="1899-12-30T00:00:47"/>
    <x v="0"/>
    <x v="10"/>
    <x v="101"/>
  </r>
  <r>
    <s v="2010 :: Beluská Eliška :: 2002"/>
    <x v="1"/>
    <x v="1"/>
    <x v="7"/>
    <x v="8"/>
    <x v="0"/>
    <x v="97"/>
    <x v="11"/>
    <x v="44"/>
    <x v="0"/>
    <x v="13"/>
    <m/>
    <s v="čas neznámý &gt;&gt; odhad"/>
    <d v="1899-12-30T00:01:30"/>
    <x v="0"/>
    <x v="98"/>
    <x v="102"/>
  </r>
  <r>
    <s v="2010 :: Beluská Tereza :: 2003"/>
    <x v="1"/>
    <x v="1"/>
    <x v="7"/>
    <x v="11"/>
    <x v="0"/>
    <x v="98"/>
    <x v="19"/>
    <x v="44"/>
    <x v="0"/>
    <x v="13"/>
    <m/>
    <m/>
    <d v="1899-12-30T00:01:26"/>
    <x v="0"/>
    <x v="99"/>
    <x v="103"/>
  </r>
  <r>
    <s v="2010 :: Bittner Michal :: 2006"/>
    <x v="1"/>
    <x v="1"/>
    <x v="7"/>
    <x v="12"/>
    <x v="0"/>
    <x v="99"/>
    <x v="7"/>
    <x v="46"/>
    <x v="1"/>
    <x v="1"/>
    <m/>
    <s v="čas neznámý &gt;&gt; odhad"/>
    <d v="1899-12-30T00:01:05"/>
    <x v="0"/>
    <x v="100"/>
    <x v="104"/>
  </r>
  <r>
    <s v="2010 :: Cais František :: 1997"/>
    <x v="1"/>
    <x v="1"/>
    <x v="7"/>
    <x v="1"/>
    <x v="0"/>
    <x v="100"/>
    <x v="16"/>
    <x v="47"/>
    <x v="1"/>
    <x v="11"/>
    <m/>
    <m/>
    <d v="1899-12-30T00:01:38"/>
    <x v="6"/>
    <x v="101"/>
    <x v="105"/>
  </r>
  <r>
    <s v="2010 :: Caisová Simona :: 2002"/>
    <x v="1"/>
    <x v="1"/>
    <x v="7"/>
    <x v="1"/>
    <x v="0"/>
    <x v="101"/>
    <x v="11"/>
    <x v="47"/>
    <x v="0"/>
    <x v="13"/>
    <m/>
    <m/>
    <d v="1899-12-30T00:01:10"/>
    <x v="6"/>
    <x v="102"/>
    <x v="106"/>
  </r>
  <r>
    <s v="2010 :: Candra Tomáš :: 2004"/>
    <x v="1"/>
    <x v="1"/>
    <x v="7"/>
    <x v="4"/>
    <x v="0"/>
    <x v="13"/>
    <x v="10"/>
    <x v="10"/>
    <x v="1"/>
    <x v="1"/>
    <m/>
    <m/>
    <d v="1899-12-30T00:00:42"/>
    <x v="6"/>
    <x v="13"/>
    <x v="107"/>
  </r>
  <r>
    <s v="2010 :: Candrová Michaela :: 2007"/>
    <x v="1"/>
    <x v="1"/>
    <x v="7"/>
    <x v="8"/>
    <x v="0"/>
    <x v="14"/>
    <x v="12"/>
    <x v="10"/>
    <x v="0"/>
    <x v="1"/>
    <m/>
    <s v="čas neznámý &gt;&gt; odhad"/>
    <d v="1899-12-30T00:01:02"/>
    <x v="6"/>
    <x v="14"/>
    <x v="108"/>
  </r>
  <r>
    <s v="2010 :: Čapek Jaroslav :: 2002"/>
    <x v="1"/>
    <x v="1"/>
    <x v="7"/>
    <x v="10"/>
    <x v="0"/>
    <x v="102"/>
    <x v="11"/>
    <x v="48"/>
    <x v="1"/>
    <x v="13"/>
    <m/>
    <m/>
    <d v="1899-12-30T00:01:24"/>
    <x v="7"/>
    <x v="103"/>
    <x v="109"/>
  </r>
  <r>
    <s v="2010 :: Čutka Václav :: 1991"/>
    <x v="1"/>
    <x v="1"/>
    <x v="7"/>
    <x v="1"/>
    <x v="0"/>
    <x v="15"/>
    <x v="13"/>
    <x v="8"/>
    <x v="1"/>
    <x v="14"/>
    <m/>
    <m/>
    <d v="1899-12-30T00:06:18"/>
    <x v="7"/>
    <x v="15"/>
    <x v="110"/>
  </r>
  <r>
    <s v="2010 :: Dočekal Benjamín :: 2005"/>
    <x v="1"/>
    <x v="1"/>
    <x v="7"/>
    <x v="3"/>
    <x v="0"/>
    <x v="18"/>
    <x v="15"/>
    <x v="49"/>
    <x v="1"/>
    <x v="1"/>
    <m/>
    <m/>
    <d v="1899-12-30T00:00:49"/>
    <x v="1"/>
    <x v="18"/>
    <x v="111"/>
  </r>
  <r>
    <s v="2010 :: Feketová Noemi :: 2002"/>
    <x v="1"/>
    <x v="1"/>
    <x v="7"/>
    <x v="12"/>
    <x v="0"/>
    <x v="103"/>
    <x v="11"/>
    <x v="11"/>
    <x v="0"/>
    <x v="13"/>
    <m/>
    <s v="čas neznámý &gt;&gt; odhad"/>
    <d v="1899-12-30T00:01:33"/>
    <x v="2"/>
    <x v="104"/>
    <x v="112"/>
  </r>
  <r>
    <s v="2010 :: Gazda Maxmilián :: 2002"/>
    <x v="1"/>
    <x v="1"/>
    <x v="7"/>
    <x v="13"/>
    <x v="0"/>
    <x v="21"/>
    <x v="11"/>
    <x v="18"/>
    <x v="1"/>
    <x v="13"/>
    <m/>
    <s v="čas neznámý &gt;&gt; odhad"/>
    <d v="1899-12-30T00:01:34"/>
    <x v="8"/>
    <x v="21"/>
    <x v="113"/>
  </r>
  <r>
    <s v="2010 :: Gažík Ondra :: 2002"/>
    <x v="1"/>
    <x v="1"/>
    <x v="7"/>
    <x v="3"/>
    <x v="0"/>
    <x v="104"/>
    <x v="11"/>
    <x v="12"/>
    <x v="1"/>
    <x v="13"/>
    <m/>
    <m/>
    <d v="1899-12-30T00:01:15"/>
    <x v="8"/>
    <x v="105"/>
    <x v="114"/>
  </r>
  <r>
    <s v="2010 :: Gažíková Natálie :: 1999"/>
    <x v="1"/>
    <x v="1"/>
    <x v="7"/>
    <x v="1"/>
    <x v="0"/>
    <x v="105"/>
    <x v="4"/>
    <x v="12"/>
    <x v="0"/>
    <x v="12"/>
    <m/>
    <m/>
    <d v="1899-12-30T00:01:06"/>
    <x v="8"/>
    <x v="106"/>
    <x v="115"/>
  </r>
  <r>
    <s v="2010 :: Haluzická Kristýna :: 1997"/>
    <x v="1"/>
    <x v="1"/>
    <x v="7"/>
    <x v="6"/>
    <x v="0"/>
    <x v="106"/>
    <x v="16"/>
    <x v="46"/>
    <x v="0"/>
    <x v="11"/>
    <m/>
    <m/>
    <d v="1899-12-30T00:02:06"/>
    <x v="17"/>
    <x v="107"/>
    <x v="116"/>
  </r>
  <r>
    <s v="2010 :: Chýna Radek :: 1992"/>
    <x v="1"/>
    <x v="1"/>
    <x v="7"/>
    <x v="4"/>
    <x v="0"/>
    <x v="107"/>
    <x v="42"/>
    <x v="8"/>
    <x v="1"/>
    <x v="14"/>
    <m/>
    <m/>
    <d v="1899-12-30T00:06:47"/>
    <x v="6"/>
    <x v="108"/>
    <x v="117"/>
  </r>
  <r>
    <s v="2010 :: Janovská Nicola :: 2003"/>
    <x v="1"/>
    <x v="1"/>
    <x v="7"/>
    <x v="7"/>
    <x v="0"/>
    <x v="108"/>
    <x v="19"/>
    <x v="50"/>
    <x v="0"/>
    <x v="13"/>
    <m/>
    <s v="čas neznámý &gt;&gt; odhad"/>
    <d v="1899-12-30T00:01:31"/>
    <x v="18"/>
    <x v="109"/>
    <x v="118"/>
  </r>
  <r>
    <s v="2010 :: Janovská Tereza :: 2005"/>
    <x v="1"/>
    <x v="1"/>
    <x v="7"/>
    <x v="6"/>
    <x v="0"/>
    <x v="109"/>
    <x v="15"/>
    <x v="16"/>
    <x v="0"/>
    <x v="1"/>
    <m/>
    <m/>
    <d v="1899-12-30T00:00:55"/>
    <x v="18"/>
    <x v="110"/>
    <x v="119"/>
  </r>
  <r>
    <s v="2010 :: Kaiserová Tereza :: 2004"/>
    <x v="1"/>
    <x v="1"/>
    <x v="7"/>
    <x v="3"/>
    <x v="0"/>
    <x v="23"/>
    <x v="10"/>
    <x v="11"/>
    <x v="0"/>
    <x v="1"/>
    <m/>
    <m/>
    <d v="1899-12-30T00:00:51"/>
    <x v="9"/>
    <x v="23"/>
    <x v="120"/>
  </r>
  <r>
    <s v="2010 :: Klopfová Lenka :: 2001"/>
    <x v="1"/>
    <x v="1"/>
    <x v="7"/>
    <x v="6"/>
    <x v="0"/>
    <x v="26"/>
    <x v="8"/>
    <x v="12"/>
    <x v="0"/>
    <x v="13"/>
    <m/>
    <m/>
    <d v="1899-12-30T00:01:20"/>
    <x v="9"/>
    <x v="26"/>
    <x v="121"/>
  </r>
  <r>
    <s v="2010 :: Komárek Adam :: 2006"/>
    <x v="1"/>
    <x v="1"/>
    <x v="7"/>
    <x v="10"/>
    <x v="0"/>
    <x v="110"/>
    <x v="7"/>
    <x v="47"/>
    <x v="1"/>
    <x v="1"/>
    <m/>
    <s v="čas neznámý &gt;&gt; odhad"/>
    <d v="1899-12-30T00:01:01"/>
    <x v="9"/>
    <x v="111"/>
    <x v="122"/>
  </r>
  <r>
    <s v="2010 :: Komárková Alice :: 2004"/>
    <x v="1"/>
    <x v="1"/>
    <x v="7"/>
    <x v="1"/>
    <x v="0"/>
    <x v="111"/>
    <x v="10"/>
    <x v="47"/>
    <x v="0"/>
    <x v="1"/>
    <m/>
    <m/>
    <d v="1899-12-30T00:00:45"/>
    <x v="9"/>
    <x v="112"/>
    <x v="123"/>
  </r>
  <r>
    <s v="2010 :: Kopačková Kateřina :: 2001"/>
    <x v="1"/>
    <x v="1"/>
    <x v="7"/>
    <x v="5"/>
    <x v="0"/>
    <x v="112"/>
    <x v="8"/>
    <x v="18"/>
    <x v="0"/>
    <x v="13"/>
    <m/>
    <m/>
    <d v="1899-12-30T00:01:13"/>
    <x v="9"/>
    <x v="113"/>
    <x v="124"/>
  </r>
  <r>
    <s v="2010 :: Koreš Tomáš :: 2002"/>
    <x v="1"/>
    <x v="1"/>
    <x v="7"/>
    <x v="12"/>
    <x v="0"/>
    <x v="113"/>
    <x v="11"/>
    <x v="18"/>
    <x v="1"/>
    <x v="13"/>
    <m/>
    <s v="čas neznámý &gt;&gt; odhad"/>
    <d v="1899-12-30T00:01:33"/>
    <x v="9"/>
    <x v="114"/>
    <x v="125"/>
  </r>
  <r>
    <s v="2010 :: Krnínský Petr :: 2000"/>
    <x v="1"/>
    <x v="1"/>
    <x v="7"/>
    <x v="2"/>
    <x v="0"/>
    <x v="27"/>
    <x v="14"/>
    <x v="47"/>
    <x v="1"/>
    <x v="13"/>
    <m/>
    <m/>
    <d v="1899-12-30T00:01:13"/>
    <x v="9"/>
    <x v="27"/>
    <x v="126"/>
  </r>
  <r>
    <s v="2010 :: Kubálková Jana :: 2004"/>
    <x v="1"/>
    <x v="1"/>
    <x v="7"/>
    <x v="2"/>
    <x v="0"/>
    <x v="114"/>
    <x v="10"/>
    <x v="47"/>
    <x v="0"/>
    <x v="1"/>
    <m/>
    <m/>
    <d v="1899-12-30T00:00:48"/>
    <x v="9"/>
    <x v="115"/>
    <x v="127"/>
  </r>
  <r>
    <s v="2010 :: Lhotský Matěj :: 2003"/>
    <x v="1"/>
    <x v="1"/>
    <x v="7"/>
    <x v="7"/>
    <x v="0"/>
    <x v="115"/>
    <x v="19"/>
    <x v="17"/>
    <x v="1"/>
    <x v="13"/>
    <m/>
    <s v="čas neznámý &gt;&gt; odhad"/>
    <d v="1899-12-30T00:01:31"/>
    <x v="10"/>
    <x v="116"/>
    <x v="128"/>
  </r>
  <r>
    <s v="2010 :: Ločárek Mirek :: 2002"/>
    <x v="1"/>
    <x v="1"/>
    <x v="7"/>
    <x v="14"/>
    <x v="0"/>
    <x v="30"/>
    <x v="11"/>
    <x v="18"/>
    <x v="1"/>
    <x v="13"/>
    <m/>
    <s v="čas neznámý &gt;&gt; odhad"/>
    <d v="1899-12-30T00:01:35"/>
    <x v="10"/>
    <x v="30"/>
    <x v="129"/>
  </r>
  <r>
    <s v="2010 :: Lukšová Kristýna :: 1996"/>
    <x v="1"/>
    <x v="1"/>
    <x v="7"/>
    <x v="1"/>
    <x v="0"/>
    <x v="32"/>
    <x v="18"/>
    <x v="47"/>
    <x v="0"/>
    <x v="11"/>
    <m/>
    <m/>
    <d v="1899-12-30T00:01:39"/>
    <x v="10"/>
    <x v="32"/>
    <x v="130"/>
  </r>
  <r>
    <s v="2010 :: Lukšová Natálka :: 2003"/>
    <x v="1"/>
    <x v="1"/>
    <x v="7"/>
    <x v="9"/>
    <x v="0"/>
    <x v="33"/>
    <x v="19"/>
    <x v="47"/>
    <x v="0"/>
    <x v="13"/>
    <m/>
    <s v="čas neznámý &gt;&gt; odhad"/>
    <d v="1899-12-30T00:01:32"/>
    <x v="10"/>
    <x v="33"/>
    <x v="131"/>
  </r>
  <r>
    <s v="2010 :: Mach Karel :: 2001"/>
    <x v="1"/>
    <x v="1"/>
    <x v="7"/>
    <x v="4"/>
    <x v="0"/>
    <x v="34"/>
    <x v="8"/>
    <x v="47"/>
    <x v="1"/>
    <x v="13"/>
    <m/>
    <m/>
    <d v="1899-12-30T00:01:10"/>
    <x v="3"/>
    <x v="34"/>
    <x v="132"/>
  </r>
  <r>
    <s v="2010 :: Malická Hana :: 1999"/>
    <x v="1"/>
    <x v="1"/>
    <x v="7"/>
    <x v="5"/>
    <x v="0"/>
    <x v="116"/>
    <x v="4"/>
    <x v="51"/>
    <x v="0"/>
    <x v="12"/>
    <m/>
    <m/>
    <d v="1899-12-30T00:01:08"/>
    <x v="3"/>
    <x v="117"/>
    <x v="133"/>
  </r>
  <r>
    <s v="2010 :: Malická Kateřina :: 1995"/>
    <x v="1"/>
    <x v="1"/>
    <x v="7"/>
    <x v="1"/>
    <x v="0"/>
    <x v="117"/>
    <x v="21"/>
    <x v="51"/>
    <x v="0"/>
    <x v="15"/>
    <m/>
    <m/>
    <d v="1899-12-30T00:05:19"/>
    <x v="3"/>
    <x v="118"/>
    <x v="134"/>
  </r>
  <r>
    <s v="2010 :: Malický Jakub :: 2002"/>
    <x v="1"/>
    <x v="1"/>
    <x v="7"/>
    <x v="6"/>
    <x v="0"/>
    <x v="118"/>
    <x v="11"/>
    <x v="51"/>
    <x v="1"/>
    <x v="13"/>
    <m/>
    <m/>
    <d v="1899-12-30T00:01:21"/>
    <x v="3"/>
    <x v="119"/>
    <x v="135"/>
  </r>
  <r>
    <s v="2010 :: Malický Marek :: 1998"/>
    <x v="1"/>
    <x v="1"/>
    <x v="7"/>
    <x v="1"/>
    <x v="0"/>
    <x v="119"/>
    <x v="17"/>
    <x v="8"/>
    <x v="1"/>
    <x v="12"/>
    <m/>
    <m/>
    <d v="1899-12-30T00:01:03"/>
    <x v="3"/>
    <x v="120"/>
    <x v="136"/>
  </r>
  <r>
    <s v="2010 :: Matějček Antonín :: 2000"/>
    <x v="1"/>
    <x v="1"/>
    <x v="7"/>
    <x v="1"/>
    <x v="0"/>
    <x v="120"/>
    <x v="14"/>
    <x v="52"/>
    <x v="1"/>
    <x v="13"/>
    <m/>
    <m/>
    <d v="1899-12-30T00:01:06"/>
    <x v="3"/>
    <x v="121"/>
    <x v="137"/>
  </r>
  <r>
    <s v="2010 :: Maurerová Eliška :: 1999"/>
    <x v="1"/>
    <x v="1"/>
    <x v="7"/>
    <x v="11"/>
    <x v="0"/>
    <x v="121"/>
    <x v="4"/>
    <x v="53"/>
    <x v="0"/>
    <x v="12"/>
    <m/>
    <m/>
    <d v="1899-12-30T00:01:51"/>
    <x v="3"/>
    <x v="122"/>
    <x v="138"/>
  </r>
  <r>
    <s v="2010 :: Menšík Jan :: 2003"/>
    <x v="1"/>
    <x v="1"/>
    <x v="7"/>
    <x v="8"/>
    <x v="0"/>
    <x v="122"/>
    <x v="19"/>
    <x v="12"/>
    <x v="1"/>
    <x v="13"/>
    <m/>
    <s v="čas neznámý &gt;&gt; odhad"/>
    <d v="1899-12-30T00:01:30"/>
    <x v="3"/>
    <x v="123"/>
    <x v="139"/>
  </r>
  <r>
    <s v="2010 :: Menšík Josef :: 2005"/>
    <x v="1"/>
    <x v="1"/>
    <x v="7"/>
    <x v="9"/>
    <x v="0"/>
    <x v="123"/>
    <x v="15"/>
    <x v="13"/>
    <x v="1"/>
    <x v="1"/>
    <m/>
    <s v="čas neznámý &gt;&gt; odhad"/>
    <d v="1899-12-30T00:01:04"/>
    <x v="3"/>
    <x v="124"/>
    <x v="140"/>
  </r>
  <r>
    <s v="2010 :: Michalková Nikolka :: 2000"/>
    <x v="1"/>
    <x v="1"/>
    <x v="7"/>
    <x v="2"/>
    <x v="0"/>
    <x v="124"/>
    <x v="14"/>
    <x v="54"/>
    <x v="0"/>
    <x v="13"/>
    <m/>
    <m/>
    <d v="1899-12-30T00:01:14"/>
    <x v="3"/>
    <x v="125"/>
    <x v="141"/>
  </r>
  <r>
    <s v="2010 :: Mikšl Rostislav :: 2005"/>
    <x v="1"/>
    <x v="1"/>
    <x v="7"/>
    <x v="5"/>
    <x v="0"/>
    <x v="38"/>
    <x v="15"/>
    <x v="0"/>
    <x v="1"/>
    <x v="1"/>
    <m/>
    <m/>
    <d v="1899-12-30T00:00:43"/>
    <x v="3"/>
    <x v="38"/>
    <x v="142"/>
  </r>
  <r>
    <s v="2010 :: Německá Dominika :: 2000"/>
    <x v="1"/>
    <x v="1"/>
    <x v="7"/>
    <x v="10"/>
    <x v="0"/>
    <x v="125"/>
    <x v="14"/>
    <x v="12"/>
    <x v="0"/>
    <x v="13"/>
    <m/>
    <m/>
    <d v="1899-12-30T00:01:27"/>
    <x v="11"/>
    <x v="126"/>
    <x v="143"/>
  </r>
  <r>
    <s v="2010 :: Německý Olda :: 2003"/>
    <x v="1"/>
    <x v="1"/>
    <x v="7"/>
    <x v="9"/>
    <x v="0"/>
    <x v="126"/>
    <x v="19"/>
    <x v="8"/>
    <x v="1"/>
    <x v="13"/>
    <m/>
    <s v="čas neznámý &gt;&gt; odhad"/>
    <d v="1899-12-30T00:01:32"/>
    <x v="11"/>
    <x v="127"/>
    <x v="144"/>
  </r>
  <r>
    <s v="2010 :: Novák Martin :: 2005"/>
    <x v="1"/>
    <x v="1"/>
    <x v="7"/>
    <x v="14"/>
    <x v="0"/>
    <x v="127"/>
    <x v="15"/>
    <x v="13"/>
    <x v="1"/>
    <x v="1"/>
    <m/>
    <s v="čas neznámý &gt;&gt; odhad"/>
    <d v="1899-12-30T00:01:07"/>
    <x v="11"/>
    <x v="128"/>
    <x v="145"/>
  </r>
  <r>
    <s v="2010 :: Novák Michal :: 2006"/>
    <x v="1"/>
    <x v="1"/>
    <x v="7"/>
    <x v="11"/>
    <x v="0"/>
    <x v="128"/>
    <x v="7"/>
    <x v="13"/>
    <x v="1"/>
    <x v="1"/>
    <m/>
    <s v="čas neznámý &gt;&gt; odhad"/>
    <d v="1899-12-30T00:01:00"/>
    <x v="11"/>
    <x v="129"/>
    <x v="146"/>
  </r>
  <r>
    <s v="2010 :: Nováková Kristýna :: 2006"/>
    <x v="1"/>
    <x v="1"/>
    <x v="7"/>
    <x v="10"/>
    <x v="0"/>
    <x v="39"/>
    <x v="7"/>
    <x v="13"/>
    <x v="0"/>
    <x v="1"/>
    <m/>
    <s v="čas neznámý &gt;&gt; odhad"/>
    <d v="1899-12-30T00:01:01"/>
    <x v="11"/>
    <x v="39"/>
    <x v="147"/>
  </r>
  <r>
    <s v="2010 :: Nováková Markéta :: 2003"/>
    <x v="1"/>
    <x v="1"/>
    <x v="7"/>
    <x v="13"/>
    <x v="0"/>
    <x v="40"/>
    <x v="19"/>
    <x v="12"/>
    <x v="0"/>
    <x v="13"/>
    <m/>
    <s v="čas neznámý &gt;&gt; odhad"/>
    <d v="1899-12-30T00:01:34"/>
    <x v="11"/>
    <x v="40"/>
    <x v="148"/>
  </r>
  <r>
    <s v="2010 :: Nováková Nikola :: 1997"/>
    <x v="1"/>
    <x v="1"/>
    <x v="7"/>
    <x v="5"/>
    <x v="0"/>
    <x v="129"/>
    <x v="16"/>
    <x v="11"/>
    <x v="0"/>
    <x v="11"/>
    <m/>
    <m/>
    <d v="1899-12-30T00:01:45"/>
    <x v="11"/>
    <x v="130"/>
    <x v="149"/>
  </r>
  <r>
    <s v="2010 :: Pastier Denis :: 2001"/>
    <x v="1"/>
    <x v="1"/>
    <x v="7"/>
    <x v="5"/>
    <x v="0"/>
    <x v="130"/>
    <x v="8"/>
    <x v="47"/>
    <x v="1"/>
    <x v="13"/>
    <m/>
    <m/>
    <d v="1899-12-30T00:01:11"/>
    <x v="12"/>
    <x v="131"/>
    <x v="150"/>
  </r>
  <r>
    <s v="2010 :: Pastier Erik :: 2004"/>
    <x v="1"/>
    <x v="1"/>
    <x v="7"/>
    <x v="1"/>
    <x v="0"/>
    <x v="131"/>
    <x v="10"/>
    <x v="47"/>
    <x v="1"/>
    <x v="1"/>
    <m/>
    <m/>
    <d v="1899-12-30T00:00:39"/>
    <x v="12"/>
    <x v="132"/>
    <x v="151"/>
  </r>
  <r>
    <s v="2010 :: Plza Jan :: 2002"/>
    <x v="1"/>
    <x v="1"/>
    <x v="7"/>
    <x v="11"/>
    <x v="0"/>
    <x v="132"/>
    <x v="11"/>
    <x v="17"/>
    <x v="1"/>
    <x v="13"/>
    <m/>
    <m/>
    <d v="1899-12-30T00:01:23"/>
    <x v="12"/>
    <x v="133"/>
    <x v="152"/>
  </r>
  <r>
    <s v="2010 :: Plzová Hana :: 1997"/>
    <x v="1"/>
    <x v="1"/>
    <x v="7"/>
    <x v="2"/>
    <x v="0"/>
    <x v="133"/>
    <x v="16"/>
    <x v="46"/>
    <x v="0"/>
    <x v="11"/>
    <m/>
    <m/>
    <d v="1899-12-30T00:01:48"/>
    <x v="12"/>
    <x v="134"/>
    <x v="153"/>
  </r>
  <r>
    <s v="2010 :: Polák Jiří :: 1998"/>
    <x v="1"/>
    <x v="1"/>
    <x v="7"/>
    <x v="4"/>
    <x v="0"/>
    <x v="134"/>
    <x v="17"/>
    <x v="8"/>
    <x v="1"/>
    <x v="12"/>
    <m/>
    <m/>
    <d v="1899-12-30T00:02:00"/>
    <x v="12"/>
    <x v="135"/>
    <x v="154"/>
  </r>
  <r>
    <s v="2010 :: Polák Ondřej :: 2004"/>
    <x v="1"/>
    <x v="1"/>
    <x v="7"/>
    <x v="2"/>
    <x v="0"/>
    <x v="135"/>
    <x v="10"/>
    <x v="5"/>
    <x v="1"/>
    <x v="1"/>
    <m/>
    <m/>
    <d v="1899-12-30T00:00:45"/>
    <x v="12"/>
    <x v="136"/>
    <x v="155"/>
  </r>
  <r>
    <s v="2010 :: Radová Kristýna :: 1999"/>
    <x v="1"/>
    <x v="1"/>
    <x v="7"/>
    <x v="3"/>
    <x v="0"/>
    <x v="46"/>
    <x v="4"/>
    <x v="11"/>
    <x v="0"/>
    <x v="12"/>
    <m/>
    <m/>
    <d v="1899-12-30T00:01:16"/>
    <x v="13"/>
    <x v="46"/>
    <x v="156"/>
  </r>
  <r>
    <s v="2010 :: Sedláčková Jiřina :: 1997"/>
    <x v="1"/>
    <x v="1"/>
    <x v="7"/>
    <x v="3"/>
    <x v="0"/>
    <x v="136"/>
    <x v="16"/>
    <x v="8"/>
    <x v="0"/>
    <x v="11"/>
    <m/>
    <m/>
    <d v="1899-12-30T00:01:53"/>
    <x v="4"/>
    <x v="137"/>
    <x v="157"/>
  </r>
  <r>
    <s v="2010 :: Simbartl Eduard :: 2006"/>
    <x v="1"/>
    <x v="1"/>
    <x v="7"/>
    <x v="13"/>
    <x v="0"/>
    <x v="137"/>
    <x v="7"/>
    <x v="39"/>
    <x v="1"/>
    <x v="1"/>
    <m/>
    <s v="čas neznámý &gt;&gt; odhad"/>
    <d v="1899-12-30T00:01:06"/>
    <x v="4"/>
    <x v="138"/>
    <x v="158"/>
  </r>
  <r>
    <s v="2010 :: Schwarzová Johana :: 1999"/>
    <x v="1"/>
    <x v="1"/>
    <x v="7"/>
    <x v="6"/>
    <x v="0"/>
    <x v="138"/>
    <x v="4"/>
    <x v="44"/>
    <x v="0"/>
    <x v="12"/>
    <m/>
    <m/>
    <d v="1899-12-30T00:01:17"/>
    <x v="4"/>
    <x v="139"/>
    <x v="159"/>
  </r>
  <r>
    <s v="2010 :: Škodová Aneta :: 2005"/>
    <x v="1"/>
    <x v="1"/>
    <x v="7"/>
    <x v="11"/>
    <x v="0"/>
    <x v="139"/>
    <x v="15"/>
    <x v="55"/>
    <x v="0"/>
    <x v="1"/>
    <m/>
    <s v="čas neznámý &gt;&gt; odhad"/>
    <d v="1899-12-30T00:01:00"/>
    <x v="19"/>
    <x v="140"/>
    <x v="160"/>
  </r>
  <r>
    <s v="2010 :: Thiel Ondřej :: 2006"/>
    <x v="1"/>
    <x v="1"/>
    <x v="7"/>
    <x v="7"/>
    <x v="0"/>
    <x v="140"/>
    <x v="7"/>
    <x v="56"/>
    <x v="1"/>
    <x v="1"/>
    <m/>
    <s v="čas neznámý &gt;&gt; odhad"/>
    <d v="1899-12-30T00:01:03"/>
    <x v="14"/>
    <x v="141"/>
    <x v="161"/>
  </r>
  <r>
    <s v="2010 :: Tomka Bartoloměj :: 1994"/>
    <x v="1"/>
    <x v="1"/>
    <x v="7"/>
    <x v="4"/>
    <x v="0"/>
    <x v="49"/>
    <x v="9"/>
    <x v="8"/>
    <x v="1"/>
    <x v="15"/>
    <m/>
    <m/>
    <d v="1899-12-30T00:04:39"/>
    <x v="14"/>
    <x v="49"/>
    <x v="162"/>
  </r>
  <r>
    <s v="2010 :: Turz Jan :: 2006"/>
    <x v="1"/>
    <x v="1"/>
    <x v="7"/>
    <x v="8"/>
    <x v="0"/>
    <x v="52"/>
    <x v="7"/>
    <x v="22"/>
    <x v="1"/>
    <x v="1"/>
    <m/>
    <s v="čas neznámý &gt;&gt; odhad"/>
    <d v="1899-12-30T00:01:02"/>
    <x v="14"/>
    <x v="52"/>
    <x v="163"/>
  </r>
  <r>
    <s v="2010 :: Tvrzová Gabriela :: 2002"/>
    <x v="1"/>
    <x v="1"/>
    <x v="7"/>
    <x v="4"/>
    <x v="0"/>
    <x v="53"/>
    <x v="11"/>
    <x v="22"/>
    <x v="0"/>
    <x v="13"/>
    <m/>
    <m/>
    <d v="1899-12-30T00:01:12"/>
    <x v="14"/>
    <x v="53"/>
    <x v="164"/>
  </r>
  <r>
    <s v="2010 :: Tvrzová Veronika :: 1999"/>
    <x v="1"/>
    <x v="1"/>
    <x v="7"/>
    <x v="4"/>
    <x v="0"/>
    <x v="54"/>
    <x v="4"/>
    <x v="22"/>
    <x v="0"/>
    <x v="12"/>
    <m/>
    <m/>
    <d v="1899-12-30T00:01:07"/>
    <x v="14"/>
    <x v="54"/>
    <x v="165"/>
  </r>
  <r>
    <s v="2010 :: Vaněček Jiří :: 1995"/>
    <x v="1"/>
    <x v="1"/>
    <x v="7"/>
    <x v="1"/>
    <x v="0"/>
    <x v="141"/>
    <x v="21"/>
    <x v="8"/>
    <x v="1"/>
    <x v="15"/>
    <m/>
    <m/>
    <d v="1899-12-30T00:04:38"/>
    <x v="15"/>
    <x v="142"/>
    <x v="166"/>
  </r>
  <r>
    <s v="2010 :: Borovec Zdeněk :: 1964"/>
    <x v="1"/>
    <x v="2"/>
    <x v="26"/>
    <x v="9"/>
    <x v="0"/>
    <x v="142"/>
    <x v="31"/>
    <x v="57"/>
    <x v="1"/>
    <x v="8"/>
    <m/>
    <m/>
    <d v="1899-12-30T01:31:36"/>
    <x v="0"/>
    <x v="143"/>
    <x v="167"/>
  </r>
  <r>
    <s v="2010 :: Bubal Milan :: 1976"/>
    <x v="1"/>
    <x v="2"/>
    <x v="9"/>
    <x v="6"/>
    <x v="0"/>
    <x v="59"/>
    <x v="22"/>
    <x v="0"/>
    <x v="1"/>
    <x v="7"/>
    <m/>
    <m/>
    <d v="1899-12-30T01:10:29"/>
    <x v="0"/>
    <x v="59"/>
    <x v="168"/>
  </r>
  <r>
    <s v="2010 :: Candrová Jana :: 1975"/>
    <x v="1"/>
    <x v="2"/>
    <x v="11"/>
    <x v="1"/>
    <x v="0"/>
    <x v="61"/>
    <x v="24"/>
    <x v="10"/>
    <x v="0"/>
    <x v="9"/>
    <m/>
    <m/>
    <d v="1899-12-30T01:07:33"/>
    <x v="6"/>
    <x v="61"/>
    <x v="169"/>
  </r>
  <r>
    <s v="2010 :: Čaloud Milan :: 1969"/>
    <x v="1"/>
    <x v="2"/>
    <x v="17"/>
    <x v="8"/>
    <x v="0"/>
    <x v="63"/>
    <x v="23"/>
    <x v="28"/>
    <x v="1"/>
    <x v="8"/>
    <m/>
    <m/>
    <d v="1899-12-30T01:15:54"/>
    <x v="7"/>
    <x v="63"/>
    <x v="170"/>
  </r>
  <r>
    <s v="2010 :: Gazda Martin :: 1968"/>
    <x v="1"/>
    <x v="2"/>
    <x v="19"/>
    <x v="10"/>
    <x v="0"/>
    <x v="143"/>
    <x v="39"/>
    <x v="11"/>
    <x v="1"/>
    <x v="8"/>
    <m/>
    <m/>
    <d v="1899-12-30T01:15:19"/>
    <x v="8"/>
    <x v="144"/>
    <x v="171"/>
  </r>
  <r>
    <s v="2010 :: Juda Josef :: 1965"/>
    <x v="1"/>
    <x v="2"/>
    <x v="15"/>
    <x v="7"/>
    <x v="0"/>
    <x v="144"/>
    <x v="28"/>
    <x v="0"/>
    <x v="1"/>
    <x v="8"/>
    <m/>
    <m/>
    <d v="1899-12-30T01:18:31"/>
    <x v="18"/>
    <x v="145"/>
    <x v="172"/>
  </r>
  <r>
    <s v="2010 :: Kopecký Zdeněk :: 1937"/>
    <x v="1"/>
    <x v="2"/>
    <x v="27"/>
    <x v="6"/>
    <x v="0"/>
    <x v="145"/>
    <x v="43"/>
    <x v="58"/>
    <x v="1"/>
    <x v="16"/>
    <m/>
    <m/>
    <d v="1899-12-30T01:22:58"/>
    <x v="9"/>
    <x v="146"/>
    <x v="173"/>
  </r>
  <r>
    <s v="2010 :: Kopřiva Josef :: 1952"/>
    <x v="1"/>
    <x v="2"/>
    <x v="28"/>
    <x v="2"/>
    <x v="0"/>
    <x v="146"/>
    <x v="32"/>
    <x v="59"/>
    <x v="1"/>
    <x v="17"/>
    <m/>
    <m/>
    <d v="1899-12-30T01:22:03"/>
    <x v="9"/>
    <x v="147"/>
    <x v="174"/>
  </r>
  <r>
    <s v="2010 :: Kysel Jiří :: 1984"/>
    <x v="1"/>
    <x v="2"/>
    <x v="13"/>
    <x v="2"/>
    <x v="0"/>
    <x v="147"/>
    <x v="44"/>
    <x v="0"/>
    <x v="1"/>
    <x v="7"/>
    <m/>
    <m/>
    <d v="1899-12-30T01:08:16"/>
    <x v="9"/>
    <x v="148"/>
    <x v="175"/>
  </r>
  <r>
    <s v="2010 :: Lácha Pavel :: 1969"/>
    <x v="1"/>
    <x v="2"/>
    <x v="16"/>
    <x v="5"/>
    <x v="0"/>
    <x v="148"/>
    <x v="23"/>
    <x v="10"/>
    <x v="1"/>
    <x v="8"/>
    <m/>
    <m/>
    <d v="1899-12-30T01:03:26"/>
    <x v="10"/>
    <x v="149"/>
    <x v="176"/>
  </r>
  <r>
    <s v="2010 :: Mikolášek Arnošt :: 1965"/>
    <x v="1"/>
    <x v="2"/>
    <x v="14"/>
    <x v="11"/>
    <x v="0"/>
    <x v="69"/>
    <x v="28"/>
    <x v="31"/>
    <x v="1"/>
    <x v="8"/>
    <m/>
    <m/>
    <d v="1899-12-30T01:13:19"/>
    <x v="3"/>
    <x v="69"/>
    <x v="177"/>
  </r>
  <r>
    <s v="2010 :: Mikšovský Zdeněk :: 1945"/>
    <x v="1"/>
    <x v="2"/>
    <x v="18"/>
    <x v="5"/>
    <x v="0"/>
    <x v="70"/>
    <x v="30"/>
    <x v="22"/>
    <x v="1"/>
    <x v="16"/>
    <m/>
    <m/>
    <d v="1899-12-30T01:19:59"/>
    <x v="3"/>
    <x v="71"/>
    <x v="178"/>
  </r>
  <r>
    <s v="2010 :: Novák Jaroslav :: 1964"/>
    <x v="1"/>
    <x v="2"/>
    <x v="24"/>
    <x v="6"/>
    <x v="0"/>
    <x v="149"/>
    <x v="31"/>
    <x v="60"/>
    <x v="1"/>
    <x v="8"/>
    <m/>
    <m/>
    <d v="1899-12-30T01:12:16"/>
    <x v="11"/>
    <x v="150"/>
    <x v="179"/>
  </r>
  <r>
    <s v="2010 :: Nový Lukáš :: 1976"/>
    <x v="1"/>
    <x v="2"/>
    <x v="3"/>
    <x v="5"/>
    <x v="0"/>
    <x v="150"/>
    <x v="22"/>
    <x v="10"/>
    <x v="1"/>
    <x v="7"/>
    <m/>
    <m/>
    <d v="1899-12-30T01:02:24"/>
    <x v="11"/>
    <x v="151"/>
    <x v="180"/>
  </r>
  <r>
    <s v="2010 :: Palkovič Vladislav :: 1939"/>
    <x v="1"/>
    <x v="2"/>
    <x v="29"/>
    <x v="3"/>
    <x v="0"/>
    <x v="72"/>
    <x v="5"/>
    <x v="28"/>
    <x v="1"/>
    <x v="16"/>
    <m/>
    <m/>
    <d v="1899-12-30T01:22:08"/>
    <x v="12"/>
    <x v="73"/>
    <x v="181"/>
  </r>
  <r>
    <s v="2010 :: Petrou Jan :: 1964"/>
    <x v="1"/>
    <x v="2"/>
    <x v="6"/>
    <x v="4"/>
    <x v="0"/>
    <x v="73"/>
    <x v="31"/>
    <x v="32"/>
    <x v="1"/>
    <x v="8"/>
    <m/>
    <m/>
    <d v="1899-12-30T01:03:03"/>
    <x v="12"/>
    <x v="74"/>
    <x v="182"/>
  </r>
  <r>
    <s v="2010 :: Pexa Martin :: 1974"/>
    <x v="1"/>
    <x v="2"/>
    <x v="23"/>
    <x v="3"/>
    <x v="0"/>
    <x v="151"/>
    <x v="45"/>
    <x v="0"/>
    <x v="1"/>
    <x v="7"/>
    <m/>
    <m/>
    <d v="1899-12-30T01:09:27"/>
    <x v="12"/>
    <x v="152"/>
    <x v="183"/>
  </r>
  <r>
    <s v="2010 :: Sládek Daniel :: 1971"/>
    <x v="1"/>
    <x v="2"/>
    <x v="5"/>
    <x v="4"/>
    <x v="0"/>
    <x v="75"/>
    <x v="33"/>
    <x v="0"/>
    <x v="1"/>
    <x v="7"/>
    <m/>
    <m/>
    <d v="1899-12-30T01:01:22"/>
    <x v="4"/>
    <x v="76"/>
    <x v="184"/>
  </r>
  <r>
    <s v="2010 :: Sládek Miloslav :: 1939"/>
    <x v="1"/>
    <x v="2"/>
    <x v="21"/>
    <x v="2"/>
    <x v="0"/>
    <x v="5"/>
    <x v="5"/>
    <x v="3"/>
    <x v="1"/>
    <x v="16"/>
    <m/>
    <m/>
    <d v="1899-12-30T01:21:35"/>
    <x v="4"/>
    <x v="5"/>
    <x v="185"/>
  </r>
  <r>
    <s v="2010 :: Svoboda Václav :: 1949"/>
    <x v="1"/>
    <x v="2"/>
    <x v="12"/>
    <x v="1"/>
    <x v="0"/>
    <x v="76"/>
    <x v="34"/>
    <x v="34"/>
    <x v="1"/>
    <x v="16"/>
    <m/>
    <m/>
    <d v="1899-12-30T01:10:45"/>
    <x v="4"/>
    <x v="77"/>
    <x v="186"/>
  </r>
  <r>
    <s v="2010 :: Šoustar Lubomír :: 1941"/>
    <x v="1"/>
    <x v="2"/>
    <x v="8"/>
    <x v="4"/>
    <x v="0"/>
    <x v="152"/>
    <x v="46"/>
    <x v="61"/>
    <x v="1"/>
    <x v="16"/>
    <m/>
    <m/>
    <d v="1899-12-30T01:12:40"/>
    <x v="19"/>
    <x v="153"/>
    <x v="187"/>
  </r>
  <r>
    <s v="2010 :: Tík František :: 1957"/>
    <x v="1"/>
    <x v="2"/>
    <x v="2"/>
    <x v="1"/>
    <x v="0"/>
    <x v="78"/>
    <x v="36"/>
    <x v="35"/>
    <x v="1"/>
    <x v="17"/>
    <m/>
    <m/>
    <d v="1899-12-30T01:01:27"/>
    <x v="14"/>
    <x v="79"/>
    <x v="188"/>
  </r>
  <r>
    <s v="2010 :: Trnka Jiří :: 1963"/>
    <x v="1"/>
    <x v="2"/>
    <x v="20"/>
    <x v="2"/>
    <x v="0"/>
    <x v="153"/>
    <x v="0"/>
    <x v="62"/>
    <x v="1"/>
    <x v="8"/>
    <m/>
    <m/>
    <d v="1899-12-30T01:09:10"/>
    <x v="14"/>
    <x v="154"/>
    <x v="189"/>
  </r>
  <r>
    <s v="2010 :: Turek Jiří :: 1970"/>
    <x v="1"/>
    <x v="2"/>
    <x v="4"/>
    <x v="1"/>
    <x v="0"/>
    <x v="79"/>
    <x v="37"/>
    <x v="36"/>
    <x v="1"/>
    <x v="8"/>
    <m/>
    <m/>
    <d v="1899-12-30T01:00:52"/>
    <x v="14"/>
    <x v="80"/>
    <x v="190"/>
  </r>
  <r>
    <s v="2010 :: Vejvara Pavel :: 1979"/>
    <x v="1"/>
    <x v="2"/>
    <x v="1"/>
    <x v="1"/>
    <x v="0"/>
    <x v="80"/>
    <x v="2"/>
    <x v="37"/>
    <x v="1"/>
    <x v="7"/>
    <m/>
    <m/>
    <d v="1899-12-30T00:59:10"/>
    <x v="15"/>
    <x v="81"/>
    <x v="191"/>
  </r>
  <r>
    <s v="2010 :: Voráček Karel :: 1962"/>
    <x v="1"/>
    <x v="2"/>
    <x v="25"/>
    <x v="3"/>
    <x v="0"/>
    <x v="81"/>
    <x v="38"/>
    <x v="33"/>
    <x v="1"/>
    <x v="8"/>
    <m/>
    <m/>
    <d v="1899-12-30T01:11:08"/>
    <x v="15"/>
    <x v="82"/>
    <x v="192"/>
  </r>
  <r>
    <s v="2010 :: Watzinger Franz :: 1955"/>
    <x v="1"/>
    <x v="2"/>
    <x v="22"/>
    <x v="4"/>
    <x v="0"/>
    <x v="154"/>
    <x v="47"/>
    <x v="42"/>
    <x v="1"/>
    <x v="17"/>
    <m/>
    <m/>
    <d v="1899-12-30T01:07:05"/>
    <x v="16"/>
    <x v="155"/>
    <x v="193"/>
  </r>
  <r>
    <s v="2010 :: Watzinger Johan :: 1953"/>
    <x v="1"/>
    <x v="2"/>
    <x v="30"/>
    <x v="3"/>
    <x v="0"/>
    <x v="155"/>
    <x v="3"/>
    <x v="42"/>
    <x v="1"/>
    <x v="17"/>
    <m/>
    <m/>
    <d v="1899-12-30T01:24:59"/>
    <x v="16"/>
    <x v="156"/>
    <x v="194"/>
  </r>
  <r>
    <s v="2010 :: Zelenka Vladimír :: 1960"/>
    <x v="1"/>
    <x v="2"/>
    <x v="10"/>
    <x v="5"/>
    <x v="0"/>
    <x v="156"/>
    <x v="48"/>
    <x v="63"/>
    <x v="1"/>
    <x v="17"/>
    <m/>
    <m/>
    <d v="1899-12-30T01:13:59"/>
    <x v="22"/>
    <x v="157"/>
    <x v="195"/>
  </r>
  <r>
    <s v="2010 :: Zelenková Alice :: 1963"/>
    <x v="1"/>
    <x v="2"/>
    <x v="31"/>
    <x v="4"/>
    <x v="0"/>
    <x v="157"/>
    <x v="0"/>
    <x v="63"/>
    <x v="0"/>
    <x v="9"/>
    <m/>
    <m/>
    <d v="1899-12-30T01:26:24"/>
    <x v="22"/>
    <x v="158"/>
    <x v="196"/>
  </r>
  <r>
    <s v="2011 :: Čutka Václav :: 1991"/>
    <x v="2"/>
    <x v="0"/>
    <x v="2"/>
    <x v="2"/>
    <x v="0"/>
    <x v="15"/>
    <x v="13"/>
    <x v="64"/>
    <x v="1"/>
    <x v="0"/>
    <m/>
    <m/>
    <d v="1899-12-30T00:21:47"/>
    <x v="7"/>
    <x v="15"/>
    <x v="197"/>
  </r>
  <r>
    <s v="2011 :: Gazda Jiří :: 1991"/>
    <x v="2"/>
    <x v="0"/>
    <x v="24"/>
    <x v="15"/>
    <x v="0"/>
    <x v="20"/>
    <x v="13"/>
    <x v="65"/>
    <x v="1"/>
    <x v="0"/>
    <m/>
    <m/>
    <d v="1899-12-30T00:25:56"/>
    <x v="8"/>
    <x v="20"/>
    <x v="198"/>
  </r>
  <r>
    <s v="2011 :: CHýna Radek :: 1992"/>
    <x v="2"/>
    <x v="0"/>
    <x v="11"/>
    <x v="8"/>
    <x v="0"/>
    <x v="107"/>
    <x v="42"/>
    <x v="64"/>
    <x v="1"/>
    <x v="0"/>
    <m/>
    <m/>
    <d v="1899-12-30T00:23:16"/>
    <x v="6"/>
    <x v="108"/>
    <x v="199"/>
  </r>
  <r>
    <s v="2011 :: Kolářová Martina :: 1972"/>
    <x v="2"/>
    <x v="0"/>
    <x v="19"/>
    <x v="16"/>
    <x v="0"/>
    <x v="82"/>
    <x v="29"/>
    <x v="66"/>
    <x v="0"/>
    <x v="0"/>
    <m/>
    <m/>
    <d v="1899-12-30T00:35:12"/>
    <x v="9"/>
    <x v="83"/>
    <x v="200"/>
  </r>
  <r>
    <s v="2011 :: Kopačka Jan :: 1985"/>
    <x v="2"/>
    <x v="0"/>
    <x v="23"/>
    <x v="12"/>
    <x v="0"/>
    <x v="158"/>
    <x v="49"/>
    <x v="11"/>
    <x v="1"/>
    <x v="0"/>
    <m/>
    <m/>
    <d v="1899-12-30T00:24:11"/>
    <x v="9"/>
    <x v="159"/>
    <x v="201"/>
  </r>
  <r>
    <s v="2011 :: Kopačková Kateřina :: 2001"/>
    <x v="2"/>
    <x v="0"/>
    <x v="20"/>
    <x v="9"/>
    <x v="0"/>
    <x v="112"/>
    <x v="8"/>
    <x v="11"/>
    <x v="0"/>
    <x v="0"/>
    <m/>
    <m/>
    <d v="1899-12-30T00:24:03"/>
    <x v="9"/>
    <x v="113"/>
    <x v="202"/>
  </r>
  <r>
    <s v="2011 :: Lukšová Kristýna :: 1996"/>
    <x v="2"/>
    <x v="0"/>
    <x v="9"/>
    <x v="13"/>
    <x v="0"/>
    <x v="32"/>
    <x v="18"/>
    <x v="8"/>
    <x v="0"/>
    <x v="0"/>
    <m/>
    <m/>
    <d v="1899-12-30T00:24:25"/>
    <x v="10"/>
    <x v="32"/>
    <x v="203"/>
  </r>
  <r>
    <s v="2011 :: Matějček Antonín :: 1962"/>
    <x v="2"/>
    <x v="0"/>
    <x v="13"/>
    <x v="7"/>
    <x v="0"/>
    <x v="120"/>
    <x v="38"/>
    <x v="52"/>
    <x v="1"/>
    <x v="0"/>
    <m/>
    <m/>
    <d v="1899-12-30T00:23:40"/>
    <x v="3"/>
    <x v="160"/>
    <x v="204"/>
  </r>
  <r>
    <s v="2011 :: Menšík Josef :: 1982"/>
    <x v="2"/>
    <x v="0"/>
    <x v="14"/>
    <x v="17"/>
    <x v="0"/>
    <x v="123"/>
    <x v="50"/>
    <x v="67"/>
    <x v="1"/>
    <x v="0"/>
    <m/>
    <m/>
    <d v="1899-12-30T00:26:07"/>
    <x v="3"/>
    <x v="161"/>
    <x v="205"/>
  </r>
  <r>
    <s v="2011 :: Menšíková Lenka :: 1973"/>
    <x v="2"/>
    <x v="0"/>
    <x v="8"/>
    <x v="18"/>
    <x v="0"/>
    <x v="159"/>
    <x v="51"/>
    <x v="67"/>
    <x v="0"/>
    <x v="0"/>
    <m/>
    <m/>
    <d v="1899-12-30T00:26:05"/>
    <x v="3"/>
    <x v="162"/>
    <x v="206"/>
  </r>
  <r>
    <s v="2011 :: Mora Bedřich :: 1971"/>
    <x v="2"/>
    <x v="0"/>
    <x v="12"/>
    <x v="14"/>
    <x v="0"/>
    <x v="85"/>
    <x v="33"/>
    <x v="68"/>
    <x v="1"/>
    <x v="0"/>
    <m/>
    <m/>
    <d v="1899-12-30T00:24:40"/>
    <x v="3"/>
    <x v="86"/>
    <x v="207"/>
  </r>
  <r>
    <s v="2011 :: Německý Olda :: 2003"/>
    <x v="2"/>
    <x v="0"/>
    <x v="10"/>
    <x v="19"/>
    <x v="0"/>
    <x v="126"/>
    <x v="19"/>
    <x v="12"/>
    <x v="1"/>
    <x v="0"/>
    <m/>
    <m/>
    <d v="1899-12-30T00:35:10"/>
    <x v="11"/>
    <x v="127"/>
    <x v="208"/>
  </r>
  <r>
    <s v="2011 :: Schwarz Leo :: 1967"/>
    <x v="2"/>
    <x v="0"/>
    <x v="22"/>
    <x v="10"/>
    <x v="0"/>
    <x v="160"/>
    <x v="52"/>
    <x v="69"/>
    <x v="1"/>
    <x v="0"/>
    <m/>
    <m/>
    <d v="1899-12-30T00:22:27"/>
    <x v="4"/>
    <x v="163"/>
    <x v="209"/>
  </r>
  <r>
    <s v="2011 :: Sýkora Miroslav :: 1997"/>
    <x v="2"/>
    <x v="0"/>
    <x v="3"/>
    <x v="3"/>
    <x v="0"/>
    <x v="161"/>
    <x v="16"/>
    <x v="70"/>
    <x v="1"/>
    <x v="0"/>
    <m/>
    <m/>
    <d v="1899-12-30T00:21:49"/>
    <x v="4"/>
    <x v="164"/>
    <x v="210"/>
  </r>
  <r>
    <s v="2011 :: Szábo Miloš :: 1981"/>
    <x v="2"/>
    <x v="0"/>
    <x v="1"/>
    <x v="1"/>
    <x v="0"/>
    <x v="162"/>
    <x v="41"/>
    <x v="71"/>
    <x v="1"/>
    <x v="0"/>
    <m/>
    <m/>
    <d v="1899-12-30T00:18:15"/>
    <x v="4"/>
    <x v="165"/>
    <x v="211"/>
  </r>
  <r>
    <s v="2011 :: Ševčík Petr :: 1988"/>
    <x v="2"/>
    <x v="0"/>
    <x v="25"/>
    <x v="20"/>
    <x v="0"/>
    <x v="163"/>
    <x v="53"/>
    <x v="11"/>
    <x v="1"/>
    <x v="0"/>
    <m/>
    <m/>
    <d v="1899-12-30T00:25:56"/>
    <x v="19"/>
    <x v="166"/>
    <x v="212"/>
  </r>
  <r>
    <s v="2011 :: Tichý Petr :: 1984"/>
    <x v="2"/>
    <x v="0"/>
    <x v="6"/>
    <x v="6"/>
    <x v="0"/>
    <x v="164"/>
    <x v="44"/>
    <x v="11"/>
    <x v="1"/>
    <x v="0"/>
    <m/>
    <m/>
    <d v="1899-12-30T00:22:18"/>
    <x v="14"/>
    <x v="167"/>
    <x v="213"/>
  </r>
  <r>
    <s v="2011 :: Tomka Bartoloměj :: 1994"/>
    <x v="2"/>
    <x v="0"/>
    <x v="5"/>
    <x v="5"/>
    <x v="0"/>
    <x v="49"/>
    <x v="9"/>
    <x v="72"/>
    <x v="1"/>
    <x v="0"/>
    <m/>
    <m/>
    <d v="1899-12-30T00:20:03"/>
    <x v="14"/>
    <x v="49"/>
    <x v="214"/>
  </r>
  <r>
    <s v="2011 :: Vopat Jan :: 1981"/>
    <x v="2"/>
    <x v="0"/>
    <x v="4"/>
    <x v="4"/>
    <x v="0"/>
    <x v="90"/>
    <x v="41"/>
    <x v="41"/>
    <x v="1"/>
    <x v="0"/>
    <m/>
    <m/>
    <d v="1899-12-30T00:19:03"/>
    <x v="15"/>
    <x v="91"/>
    <x v="215"/>
  </r>
  <r>
    <s v="2011 :: Zikešová Eliška :: 1998"/>
    <x v="2"/>
    <x v="0"/>
    <x v="16"/>
    <x v="11"/>
    <x v="0"/>
    <x v="165"/>
    <x v="17"/>
    <x v="70"/>
    <x v="0"/>
    <x v="0"/>
    <m/>
    <m/>
    <d v="1899-12-30T00:22:27"/>
    <x v="22"/>
    <x v="168"/>
    <x v="216"/>
  </r>
  <r>
    <s v="2011 :: Adam Nikolas :: 2008"/>
    <x v="2"/>
    <x v="1"/>
    <x v="7"/>
    <x v="9"/>
    <x v="0"/>
    <x v="166"/>
    <x v="54"/>
    <x v="15"/>
    <x v="1"/>
    <x v="18"/>
    <m/>
    <s v="čas neznámý &gt;&gt; odhad"/>
    <d v="1899-12-30T00:00:55"/>
    <x v="21"/>
    <x v="169"/>
    <x v="217"/>
  </r>
  <r>
    <s v="2011 :: Adámková Dominika :: 1996"/>
    <x v="2"/>
    <x v="1"/>
    <x v="7"/>
    <x v="4"/>
    <x v="0"/>
    <x v="92"/>
    <x v="18"/>
    <x v="43"/>
    <x v="0"/>
    <x v="15"/>
    <m/>
    <m/>
    <d v="1899-12-30T00:04:23"/>
    <x v="21"/>
    <x v="93"/>
    <x v="218"/>
  </r>
  <r>
    <s v="2011 :: Adámková Nicola :: 2005"/>
    <x v="2"/>
    <x v="1"/>
    <x v="7"/>
    <x v="1"/>
    <x v="0"/>
    <x v="93"/>
    <x v="15"/>
    <x v="43"/>
    <x v="0"/>
    <x v="18"/>
    <m/>
    <m/>
    <d v="1899-12-30T00:00:35"/>
    <x v="21"/>
    <x v="94"/>
    <x v="219"/>
  </r>
  <r>
    <s v="2011 :: Barták Jiří :: 2000"/>
    <x v="2"/>
    <x v="1"/>
    <x v="7"/>
    <x v="3"/>
    <x v="0"/>
    <x v="167"/>
    <x v="14"/>
    <x v="17"/>
    <x v="1"/>
    <x v="12"/>
    <m/>
    <m/>
    <d v="1899-12-30T00:01:12"/>
    <x v="0"/>
    <x v="170"/>
    <x v="220"/>
  </r>
  <r>
    <s v="2011 :: Barták Ondřej :: 2006"/>
    <x v="2"/>
    <x v="1"/>
    <x v="7"/>
    <x v="2"/>
    <x v="0"/>
    <x v="7"/>
    <x v="7"/>
    <x v="5"/>
    <x v="1"/>
    <x v="18"/>
    <m/>
    <m/>
    <d v="1899-12-30T00:00:41"/>
    <x v="0"/>
    <x v="7"/>
    <x v="221"/>
  </r>
  <r>
    <s v="2011 :: Bělecká Žaneta :: 2004"/>
    <x v="2"/>
    <x v="1"/>
    <x v="7"/>
    <x v="2"/>
    <x v="0"/>
    <x v="10"/>
    <x v="10"/>
    <x v="7"/>
    <x v="0"/>
    <x v="18"/>
    <m/>
    <m/>
    <d v="1899-12-30T00:00:41"/>
    <x v="0"/>
    <x v="10"/>
    <x v="222"/>
  </r>
  <r>
    <s v="2011 :: Beluská Eliška :: 2002"/>
    <x v="2"/>
    <x v="1"/>
    <x v="7"/>
    <x v="7"/>
    <x v="0"/>
    <x v="97"/>
    <x v="11"/>
    <x v="12"/>
    <x v="0"/>
    <x v="19"/>
    <m/>
    <s v="čas neznámý &gt;&gt; odhad"/>
    <d v="1899-12-30T00:01:19"/>
    <x v="0"/>
    <x v="98"/>
    <x v="223"/>
  </r>
  <r>
    <s v="2011 :: Beluská Tereza :: 2003"/>
    <x v="2"/>
    <x v="1"/>
    <x v="7"/>
    <x v="11"/>
    <x v="0"/>
    <x v="98"/>
    <x v="19"/>
    <x v="12"/>
    <x v="0"/>
    <x v="19"/>
    <m/>
    <s v="čas neznámý &gt;&gt; odhad"/>
    <d v="1899-12-30T00:01:16"/>
    <x v="0"/>
    <x v="99"/>
    <x v="224"/>
  </r>
  <r>
    <s v="2011 :: Caisová Simona :: 2002"/>
    <x v="2"/>
    <x v="1"/>
    <x v="7"/>
    <x v="2"/>
    <x v="0"/>
    <x v="101"/>
    <x v="11"/>
    <x v="12"/>
    <x v="0"/>
    <x v="19"/>
    <m/>
    <m/>
    <d v="1899-12-30T00:01:10"/>
    <x v="6"/>
    <x v="102"/>
    <x v="225"/>
  </r>
  <r>
    <s v="2011 :: Candra Tomáš :: 2004"/>
    <x v="2"/>
    <x v="1"/>
    <x v="7"/>
    <x v="5"/>
    <x v="0"/>
    <x v="13"/>
    <x v="10"/>
    <x v="10"/>
    <x v="1"/>
    <x v="18"/>
    <m/>
    <m/>
    <d v="1899-12-30T00:00:39"/>
    <x v="6"/>
    <x v="13"/>
    <x v="226"/>
  </r>
  <r>
    <s v="2011 :: Candrová Michaela :: 2007"/>
    <x v="2"/>
    <x v="1"/>
    <x v="7"/>
    <x v="12"/>
    <x v="0"/>
    <x v="14"/>
    <x v="12"/>
    <x v="10"/>
    <x v="0"/>
    <x v="18"/>
    <m/>
    <s v="čas neznámý &gt;&gt; odhad"/>
    <d v="1899-12-30T00:00:56"/>
    <x v="6"/>
    <x v="14"/>
    <x v="227"/>
  </r>
  <r>
    <s v="2011 :: Cipín Petr :: 1995"/>
    <x v="2"/>
    <x v="1"/>
    <x v="7"/>
    <x v="5"/>
    <x v="0"/>
    <x v="168"/>
    <x v="21"/>
    <x v="17"/>
    <x v="1"/>
    <x v="15"/>
    <m/>
    <m/>
    <d v="1899-12-30T00:03:49"/>
    <x v="6"/>
    <x v="171"/>
    <x v="228"/>
  </r>
  <r>
    <s v="2011 :: Čech Petr :: 1998"/>
    <x v="2"/>
    <x v="1"/>
    <x v="7"/>
    <x v="5"/>
    <x v="0"/>
    <x v="169"/>
    <x v="17"/>
    <x v="17"/>
    <x v="1"/>
    <x v="11"/>
    <m/>
    <m/>
    <d v="1899-12-30T00:01:52"/>
    <x v="7"/>
    <x v="172"/>
    <x v="229"/>
  </r>
  <r>
    <s v="2011 :: Čutka Vojtěch :: 2000"/>
    <x v="2"/>
    <x v="1"/>
    <x v="7"/>
    <x v="4"/>
    <x v="0"/>
    <x v="170"/>
    <x v="14"/>
    <x v="17"/>
    <x v="1"/>
    <x v="12"/>
    <m/>
    <m/>
    <d v="1899-12-30T00:01:10"/>
    <x v="7"/>
    <x v="173"/>
    <x v="230"/>
  </r>
  <r>
    <s v="2011 :: Detour Vojta :: 2000"/>
    <x v="2"/>
    <x v="1"/>
    <x v="7"/>
    <x v="10"/>
    <x v="0"/>
    <x v="17"/>
    <x v="14"/>
    <x v="11"/>
    <x v="1"/>
    <x v="12"/>
    <m/>
    <s v="čas neznámý &gt;&gt; odhad"/>
    <d v="1899-12-30T00:01:17"/>
    <x v="1"/>
    <x v="17"/>
    <x v="231"/>
  </r>
  <r>
    <s v="2011 :: Drábek Filip :: 2001"/>
    <x v="2"/>
    <x v="1"/>
    <x v="7"/>
    <x v="6"/>
    <x v="0"/>
    <x v="171"/>
    <x v="8"/>
    <x v="18"/>
    <x v="1"/>
    <x v="19"/>
    <m/>
    <s v="čas neznámý &gt;&gt; odhad"/>
    <d v="1899-12-30T00:01:20"/>
    <x v="1"/>
    <x v="174"/>
    <x v="232"/>
  </r>
  <r>
    <s v="2011 :: Gazda Maxmilián :: 2002"/>
    <x v="2"/>
    <x v="1"/>
    <x v="7"/>
    <x v="15"/>
    <x v="0"/>
    <x v="21"/>
    <x v="11"/>
    <x v="18"/>
    <x v="1"/>
    <x v="19"/>
    <m/>
    <s v="čas neznámý &gt;&gt; odhad"/>
    <d v="1899-12-30T00:01:30"/>
    <x v="8"/>
    <x v="21"/>
    <x v="233"/>
  </r>
  <r>
    <s v="2011 :: Hájek Matouš :: 2000"/>
    <x v="2"/>
    <x v="1"/>
    <x v="7"/>
    <x v="6"/>
    <x v="0"/>
    <x v="172"/>
    <x v="14"/>
    <x v="8"/>
    <x v="1"/>
    <x v="12"/>
    <m/>
    <s v="čas neznámý &gt;&gt; odhad"/>
    <d v="1899-12-30T00:01:15"/>
    <x v="17"/>
    <x v="175"/>
    <x v="234"/>
  </r>
  <r>
    <s v="2011 :: Havlíček Tomáš :: 2000"/>
    <x v="2"/>
    <x v="1"/>
    <x v="7"/>
    <x v="11"/>
    <x v="0"/>
    <x v="173"/>
    <x v="14"/>
    <x v="11"/>
    <x v="1"/>
    <x v="12"/>
    <m/>
    <s v="čas neznámý &gt;&gt; odhad"/>
    <d v="1899-12-30T00:01:16"/>
    <x v="17"/>
    <x v="176"/>
    <x v="235"/>
  </r>
  <r>
    <s v="2011 :: Chladová Adélka :: 2009"/>
    <x v="2"/>
    <x v="1"/>
    <x v="7"/>
    <x v="15"/>
    <x v="0"/>
    <x v="174"/>
    <x v="55"/>
    <x v="0"/>
    <x v="0"/>
    <x v="18"/>
    <m/>
    <s v="čas neznámý &gt;&gt; odhad"/>
    <d v="1899-12-30T00:01:00"/>
    <x v="6"/>
    <x v="177"/>
    <x v="236"/>
  </r>
  <r>
    <s v="2011 :: Chladová Dominika :: 2006"/>
    <x v="2"/>
    <x v="1"/>
    <x v="7"/>
    <x v="8"/>
    <x v="0"/>
    <x v="22"/>
    <x v="7"/>
    <x v="0"/>
    <x v="0"/>
    <x v="18"/>
    <m/>
    <s v="čas neznámý &gt;&gt; odhad"/>
    <d v="1899-12-30T00:00:53"/>
    <x v="6"/>
    <x v="22"/>
    <x v="237"/>
  </r>
  <r>
    <s v="2011 :: Janič Jakub :: 2000"/>
    <x v="2"/>
    <x v="1"/>
    <x v="7"/>
    <x v="2"/>
    <x v="0"/>
    <x v="175"/>
    <x v="14"/>
    <x v="73"/>
    <x v="1"/>
    <x v="12"/>
    <m/>
    <m/>
    <d v="1899-12-30T00:01:11"/>
    <x v="18"/>
    <x v="178"/>
    <x v="238"/>
  </r>
  <r>
    <s v="2011 :: Kahovcová Anna :: 2006"/>
    <x v="2"/>
    <x v="1"/>
    <x v="7"/>
    <x v="9"/>
    <x v="0"/>
    <x v="176"/>
    <x v="7"/>
    <x v="74"/>
    <x v="0"/>
    <x v="18"/>
    <m/>
    <s v="ověřit rok narození! čas neznámý &gt;&gt; odhad"/>
    <d v="1899-12-30T00:00:55"/>
    <x v="9"/>
    <x v="179"/>
    <x v="239"/>
  </r>
  <r>
    <s v="2011 :: Kaiserová Tereza :: 2004"/>
    <x v="2"/>
    <x v="1"/>
    <x v="7"/>
    <x v="6"/>
    <x v="0"/>
    <x v="23"/>
    <x v="10"/>
    <x v="11"/>
    <x v="0"/>
    <x v="18"/>
    <m/>
    <s v="čas neznámý &gt;&gt; odhad"/>
    <d v="1899-12-30T00:00:50"/>
    <x v="9"/>
    <x v="23"/>
    <x v="240"/>
  </r>
  <r>
    <s v="2011 :: Kaňka Jan :: 2007"/>
    <x v="2"/>
    <x v="1"/>
    <x v="7"/>
    <x v="11"/>
    <x v="0"/>
    <x v="177"/>
    <x v="12"/>
    <x v="75"/>
    <x v="1"/>
    <x v="18"/>
    <m/>
    <s v="čas neznámý &gt;&gt; odhad"/>
    <d v="1899-12-30T00:00:51"/>
    <x v="9"/>
    <x v="180"/>
    <x v="241"/>
  </r>
  <r>
    <s v="2011 :: Karala Matěj :: 2006"/>
    <x v="2"/>
    <x v="1"/>
    <x v="7"/>
    <x v="7"/>
    <x v="0"/>
    <x v="178"/>
    <x v="7"/>
    <x v="15"/>
    <x v="1"/>
    <x v="18"/>
    <m/>
    <s v="čas neznámý &gt;&gt; odhad"/>
    <d v="1899-12-30T00:00:54"/>
    <x v="9"/>
    <x v="181"/>
    <x v="242"/>
  </r>
  <r>
    <s v="2011 :: Kažka Marek :: 2002"/>
    <x v="2"/>
    <x v="1"/>
    <x v="7"/>
    <x v="11"/>
    <x v="0"/>
    <x v="179"/>
    <x v="11"/>
    <x v="12"/>
    <x v="1"/>
    <x v="19"/>
    <m/>
    <s v="čas neznámý &gt;&gt; odhad"/>
    <d v="1899-12-30T00:01:21"/>
    <x v="9"/>
    <x v="182"/>
    <x v="243"/>
  </r>
  <r>
    <s v="2011 :: Komárek Adam :: 2006"/>
    <x v="2"/>
    <x v="1"/>
    <x v="7"/>
    <x v="3"/>
    <x v="0"/>
    <x v="110"/>
    <x v="7"/>
    <x v="13"/>
    <x v="1"/>
    <x v="18"/>
    <m/>
    <m/>
    <d v="1899-12-30T00:00:42"/>
    <x v="9"/>
    <x v="111"/>
    <x v="244"/>
  </r>
  <r>
    <s v="2011 :: Komárková Alice :: 2004"/>
    <x v="2"/>
    <x v="1"/>
    <x v="7"/>
    <x v="4"/>
    <x v="0"/>
    <x v="111"/>
    <x v="10"/>
    <x v="12"/>
    <x v="0"/>
    <x v="18"/>
    <m/>
    <m/>
    <d v="1899-12-30T00:00:36"/>
    <x v="9"/>
    <x v="112"/>
    <x v="245"/>
  </r>
  <r>
    <s v="2011 :: Kopačková Kateřina :: 2001"/>
    <x v="2"/>
    <x v="1"/>
    <x v="7"/>
    <x v="8"/>
    <x v="0"/>
    <x v="112"/>
    <x v="8"/>
    <x v="11"/>
    <x v="0"/>
    <x v="19"/>
    <m/>
    <s v="čas neznámý &gt;&gt; odhad"/>
    <d v="1899-12-30T00:01:18"/>
    <x v="9"/>
    <x v="113"/>
    <x v="202"/>
  </r>
  <r>
    <s v="2011 :: Koreš Tomáš :: 2002"/>
    <x v="2"/>
    <x v="1"/>
    <x v="7"/>
    <x v="12"/>
    <x v="0"/>
    <x v="113"/>
    <x v="11"/>
    <x v="18"/>
    <x v="1"/>
    <x v="19"/>
    <m/>
    <s v="čas neznámý &gt;&gt; odhad"/>
    <d v="1899-12-30T00:01:26"/>
    <x v="9"/>
    <x v="114"/>
    <x v="246"/>
  </r>
  <r>
    <s v="2011 :: Korešová Natálka :: 2006"/>
    <x v="2"/>
    <x v="1"/>
    <x v="7"/>
    <x v="13"/>
    <x v="0"/>
    <x v="180"/>
    <x v="7"/>
    <x v="15"/>
    <x v="0"/>
    <x v="18"/>
    <m/>
    <s v="čas neznámý &gt;&gt; odhad"/>
    <d v="1899-12-30T00:00:57"/>
    <x v="9"/>
    <x v="183"/>
    <x v="247"/>
  </r>
  <r>
    <s v="2011 :: Kozlík Ladislav :: 1996"/>
    <x v="2"/>
    <x v="1"/>
    <x v="7"/>
    <x v="4"/>
    <x v="0"/>
    <x v="181"/>
    <x v="18"/>
    <x v="12"/>
    <x v="1"/>
    <x v="15"/>
    <m/>
    <m/>
    <d v="1899-12-30T00:03:30"/>
    <x v="9"/>
    <x v="184"/>
    <x v="248"/>
  </r>
  <r>
    <s v="2011 :: Kratochvíl Tomáš :: 2002"/>
    <x v="2"/>
    <x v="1"/>
    <x v="7"/>
    <x v="5"/>
    <x v="0"/>
    <x v="182"/>
    <x v="11"/>
    <x v="17"/>
    <x v="1"/>
    <x v="19"/>
    <m/>
    <m/>
    <d v="1899-12-30T00:01:09"/>
    <x v="9"/>
    <x v="185"/>
    <x v="249"/>
  </r>
  <r>
    <s v="2011 :: Kříž Jan :: 2008"/>
    <x v="2"/>
    <x v="1"/>
    <x v="7"/>
    <x v="8"/>
    <x v="0"/>
    <x v="183"/>
    <x v="54"/>
    <x v="0"/>
    <x v="1"/>
    <x v="18"/>
    <m/>
    <s v="čas neznámý &gt;&gt; odhad"/>
    <d v="1899-12-30T00:00:53"/>
    <x v="9"/>
    <x v="186"/>
    <x v="250"/>
  </r>
  <r>
    <s v="2011 :: Kubálková Jana :: 2004"/>
    <x v="2"/>
    <x v="1"/>
    <x v="7"/>
    <x v="5"/>
    <x v="0"/>
    <x v="114"/>
    <x v="10"/>
    <x v="12"/>
    <x v="0"/>
    <x v="18"/>
    <m/>
    <m/>
    <d v="1899-12-30T00:00:37"/>
    <x v="9"/>
    <x v="115"/>
    <x v="251"/>
  </r>
  <r>
    <s v="2011 :: Kubíčková Kristýna :: 2004"/>
    <x v="2"/>
    <x v="1"/>
    <x v="7"/>
    <x v="10"/>
    <x v="0"/>
    <x v="184"/>
    <x v="10"/>
    <x v="76"/>
    <x v="0"/>
    <x v="18"/>
    <m/>
    <s v="čas neznámý &gt;&gt; odhad"/>
    <d v="1899-12-30T00:00:52"/>
    <x v="9"/>
    <x v="187"/>
    <x v="252"/>
  </r>
  <r>
    <s v="2011 :: Kubíčková Nela :: 2006"/>
    <x v="2"/>
    <x v="1"/>
    <x v="7"/>
    <x v="7"/>
    <x v="0"/>
    <x v="185"/>
    <x v="7"/>
    <x v="76"/>
    <x v="0"/>
    <x v="18"/>
    <m/>
    <s v="čas neznámý &gt;&gt; odhad"/>
    <d v="1899-12-30T00:00:54"/>
    <x v="9"/>
    <x v="188"/>
    <x v="253"/>
  </r>
  <r>
    <s v="2011 :: Kundrátová Anežka :: 2004"/>
    <x v="2"/>
    <x v="1"/>
    <x v="7"/>
    <x v="20"/>
    <x v="0"/>
    <x v="186"/>
    <x v="10"/>
    <x v="75"/>
    <x v="0"/>
    <x v="18"/>
    <m/>
    <s v="čas neznámý &gt;&gt; odhad"/>
    <d v="1899-12-30T00:00:59"/>
    <x v="9"/>
    <x v="189"/>
    <x v="254"/>
  </r>
  <r>
    <s v="2011 :: Kundrátová Michala :: 2000"/>
    <x v="2"/>
    <x v="1"/>
    <x v="7"/>
    <x v="3"/>
    <x v="0"/>
    <x v="187"/>
    <x v="14"/>
    <x v="11"/>
    <x v="0"/>
    <x v="12"/>
    <m/>
    <m/>
    <d v="1899-12-30T00:01:14"/>
    <x v="9"/>
    <x v="190"/>
    <x v="255"/>
  </r>
  <r>
    <s v="2011 :: Lácha Jaromír :: 2001"/>
    <x v="2"/>
    <x v="1"/>
    <x v="7"/>
    <x v="2"/>
    <x v="0"/>
    <x v="188"/>
    <x v="8"/>
    <x v="77"/>
    <x v="1"/>
    <x v="19"/>
    <m/>
    <m/>
    <d v="1899-12-30T00:01:14"/>
    <x v="10"/>
    <x v="191"/>
    <x v="256"/>
  </r>
  <r>
    <s v="2011 :: Lácha Martin :: 2006"/>
    <x v="2"/>
    <x v="1"/>
    <x v="7"/>
    <x v="10"/>
    <x v="0"/>
    <x v="189"/>
    <x v="7"/>
    <x v="77"/>
    <x v="1"/>
    <x v="18"/>
    <m/>
    <s v="čas neznámý &gt;&gt; odhad"/>
    <d v="1899-12-30T00:00:52"/>
    <x v="10"/>
    <x v="192"/>
    <x v="257"/>
  </r>
  <r>
    <s v="2011 :: Lácha Radek :: 2003"/>
    <x v="2"/>
    <x v="1"/>
    <x v="7"/>
    <x v="14"/>
    <x v="0"/>
    <x v="190"/>
    <x v="19"/>
    <x v="77"/>
    <x v="1"/>
    <x v="19"/>
    <m/>
    <s v="čas neznámý &gt;&gt; odhad"/>
    <d v="1899-12-30T00:01:28"/>
    <x v="10"/>
    <x v="193"/>
    <x v="258"/>
  </r>
  <r>
    <s v="2011 :: Lhotský Matěj :: 2003"/>
    <x v="2"/>
    <x v="1"/>
    <x v="7"/>
    <x v="3"/>
    <x v="0"/>
    <x v="115"/>
    <x v="19"/>
    <x v="17"/>
    <x v="1"/>
    <x v="19"/>
    <m/>
    <m/>
    <d v="1899-12-30T00:01:15"/>
    <x v="10"/>
    <x v="116"/>
    <x v="259"/>
  </r>
  <r>
    <s v="2011 :: Lhotský Miloslav :: 1997"/>
    <x v="2"/>
    <x v="1"/>
    <x v="7"/>
    <x v="2"/>
    <x v="0"/>
    <x v="29"/>
    <x v="16"/>
    <x v="17"/>
    <x v="1"/>
    <x v="11"/>
    <m/>
    <m/>
    <d v="1899-12-30T00:01:56"/>
    <x v="10"/>
    <x v="29"/>
    <x v="260"/>
  </r>
  <r>
    <s v="2011 :: Lukš Jan :: 1998"/>
    <x v="2"/>
    <x v="1"/>
    <x v="7"/>
    <x v="4"/>
    <x v="0"/>
    <x v="31"/>
    <x v="17"/>
    <x v="72"/>
    <x v="1"/>
    <x v="11"/>
    <m/>
    <m/>
    <d v="1899-12-30T00:01:42"/>
    <x v="10"/>
    <x v="31"/>
    <x v="261"/>
  </r>
  <r>
    <s v="2011 :: Lukš Petr :: 2002"/>
    <x v="2"/>
    <x v="1"/>
    <x v="7"/>
    <x v="4"/>
    <x v="0"/>
    <x v="191"/>
    <x v="11"/>
    <x v="12"/>
    <x v="1"/>
    <x v="19"/>
    <m/>
    <m/>
    <d v="1899-12-30T00:01:07"/>
    <x v="10"/>
    <x v="194"/>
    <x v="262"/>
  </r>
  <r>
    <s v="2011 :: Lukšová Kristýna :: 1996"/>
    <x v="2"/>
    <x v="1"/>
    <x v="7"/>
    <x v="1"/>
    <x v="0"/>
    <x v="32"/>
    <x v="18"/>
    <x v="72"/>
    <x v="0"/>
    <x v="15"/>
    <m/>
    <m/>
    <d v="1899-12-30T00:03:57"/>
    <x v="10"/>
    <x v="32"/>
    <x v="203"/>
  </r>
  <r>
    <s v="2011 :: Lukšová Natálka :: 2003"/>
    <x v="2"/>
    <x v="1"/>
    <x v="7"/>
    <x v="9"/>
    <x v="0"/>
    <x v="33"/>
    <x v="19"/>
    <x v="12"/>
    <x v="0"/>
    <x v="19"/>
    <m/>
    <s v="čas neznámý &gt;&gt; odhad"/>
    <d v="1899-12-30T00:01:20"/>
    <x v="10"/>
    <x v="33"/>
    <x v="263"/>
  </r>
  <r>
    <s v="2011 :: Mach Karel :: 2001"/>
    <x v="2"/>
    <x v="1"/>
    <x v="7"/>
    <x v="1"/>
    <x v="0"/>
    <x v="34"/>
    <x v="8"/>
    <x v="12"/>
    <x v="1"/>
    <x v="19"/>
    <m/>
    <m/>
    <d v="1899-12-30T00:01:04"/>
    <x v="3"/>
    <x v="34"/>
    <x v="264"/>
  </r>
  <r>
    <s v="2011 :: Martin Jan :: 2004"/>
    <x v="2"/>
    <x v="1"/>
    <x v="7"/>
    <x v="4"/>
    <x v="0"/>
    <x v="192"/>
    <x v="10"/>
    <x v="12"/>
    <x v="1"/>
    <x v="18"/>
    <m/>
    <m/>
    <d v="1899-12-30T00:00:36"/>
    <x v="3"/>
    <x v="195"/>
    <x v="265"/>
  </r>
  <r>
    <s v="2011 :: Mášek Karel :: 1997"/>
    <x v="2"/>
    <x v="1"/>
    <x v="7"/>
    <x v="1"/>
    <x v="0"/>
    <x v="193"/>
    <x v="16"/>
    <x v="12"/>
    <x v="1"/>
    <x v="11"/>
    <m/>
    <m/>
    <d v="1899-12-30T00:01:32"/>
    <x v="3"/>
    <x v="196"/>
    <x v="266"/>
  </r>
  <r>
    <s v="2011 :: Mašková Lucie :: 2001"/>
    <x v="2"/>
    <x v="1"/>
    <x v="7"/>
    <x v="4"/>
    <x v="0"/>
    <x v="194"/>
    <x v="8"/>
    <x v="11"/>
    <x v="0"/>
    <x v="19"/>
    <m/>
    <m/>
    <d v="1899-12-30T00:01:03"/>
    <x v="3"/>
    <x v="197"/>
    <x v="267"/>
  </r>
  <r>
    <s v="2011 :: Matějček Antonín :: 2000"/>
    <x v="2"/>
    <x v="1"/>
    <x v="7"/>
    <x v="1"/>
    <x v="0"/>
    <x v="120"/>
    <x v="14"/>
    <x v="52"/>
    <x v="1"/>
    <x v="12"/>
    <m/>
    <m/>
    <d v="1899-12-30T00:01:00"/>
    <x v="3"/>
    <x v="121"/>
    <x v="268"/>
  </r>
  <r>
    <s v="2011 :: Maurerová Eliška :: 1999"/>
    <x v="2"/>
    <x v="1"/>
    <x v="7"/>
    <x v="10"/>
    <x v="0"/>
    <x v="121"/>
    <x v="4"/>
    <x v="17"/>
    <x v="0"/>
    <x v="12"/>
    <m/>
    <s v="čas neznámý &gt;&gt; odhad"/>
    <d v="1899-12-30T00:01:22"/>
    <x v="3"/>
    <x v="122"/>
    <x v="269"/>
  </r>
  <r>
    <s v="2011 :: Medek Martin :: 1996"/>
    <x v="2"/>
    <x v="1"/>
    <x v="7"/>
    <x v="1"/>
    <x v="0"/>
    <x v="195"/>
    <x v="18"/>
    <x v="60"/>
    <x v="1"/>
    <x v="15"/>
    <m/>
    <m/>
    <d v="1899-12-30T00:03:29"/>
    <x v="3"/>
    <x v="198"/>
    <x v="270"/>
  </r>
  <r>
    <s v="2011 :: Menšík Jan :: 2003"/>
    <x v="2"/>
    <x v="1"/>
    <x v="7"/>
    <x v="7"/>
    <x v="0"/>
    <x v="122"/>
    <x v="19"/>
    <x v="12"/>
    <x v="1"/>
    <x v="19"/>
    <m/>
    <s v="čas neznámý &gt;&gt; odhad"/>
    <d v="1899-12-30T00:01:24"/>
    <x v="3"/>
    <x v="123"/>
    <x v="271"/>
  </r>
  <r>
    <s v="2011 :: Menšík Josef :: 2005"/>
    <x v="2"/>
    <x v="1"/>
    <x v="7"/>
    <x v="6"/>
    <x v="0"/>
    <x v="123"/>
    <x v="15"/>
    <x v="5"/>
    <x v="1"/>
    <x v="18"/>
    <m/>
    <s v="čas neznámý &gt;&gt; odhad"/>
    <d v="1899-12-30T00:00:50"/>
    <x v="3"/>
    <x v="124"/>
    <x v="272"/>
  </r>
  <r>
    <s v="2011 :: Morová Petra :: 2000"/>
    <x v="2"/>
    <x v="1"/>
    <x v="7"/>
    <x v="11"/>
    <x v="0"/>
    <x v="196"/>
    <x v="14"/>
    <x v="12"/>
    <x v="0"/>
    <x v="12"/>
    <m/>
    <s v="čas neznámý &gt;&gt; odhad"/>
    <d v="1899-12-30T00:01:21"/>
    <x v="3"/>
    <x v="199"/>
    <x v="273"/>
  </r>
  <r>
    <s v="2011 :: Německá Dominika :: 2000"/>
    <x v="2"/>
    <x v="1"/>
    <x v="7"/>
    <x v="6"/>
    <x v="0"/>
    <x v="125"/>
    <x v="14"/>
    <x v="12"/>
    <x v="0"/>
    <x v="12"/>
    <m/>
    <s v="čas neznámý &gt;&gt; odhad"/>
    <d v="1899-12-30T00:01:20"/>
    <x v="11"/>
    <x v="126"/>
    <x v="274"/>
  </r>
  <r>
    <s v="2011 :: Nováková Alena :: 2001"/>
    <x v="2"/>
    <x v="1"/>
    <x v="7"/>
    <x v="10"/>
    <x v="0"/>
    <x v="197"/>
    <x v="8"/>
    <x v="18"/>
    <x v="0"/>
    <x v="19"/>
    <m/>
    <s v="čas neznámý &gt;&gt; odhad"/>
    <d v="1899-12-30T00:01:17"/>
    <x v="11"/>
    <x v="200"/>
    <x v="275"/>
  </r>
  <r>
    <s v="2011 :: Nováková Markéta :: 2006"/>
    <x v="2"/>
    <x v="1"/>
    <x v="7"/>
    <x v="11"/>
    <x v="0"/>
    <x v="40"/>
    <x v="7"/>
    <x v="12"/>
    <x v="0"/>
    <x v="18"/>
    <m/>
    <s v="čas neznámý &gt;&gt; odhad"/>
    <d v="1899-12-30T00:00:51"/>
    <x v="11"/>
    <x v="201"/>
    <x v="276"/>
  </r>
  <r>
    <s v="2011 :: Nováková Nikola :: 1997"/>
    <x v="2"/>
    <x v="1"/>
    <x v="7"/>
    <x v="4"/>
    <x v="0"/>
    <x v="129"/>
    <x v="16"/>
    <x v="11"/>
    <x v="0"/>
    <x v="11"/>
    <m/>
    <m/>
    <d v="1899-12-30T00:01:35"/>
    <x v="11"/>
    <x v="130"/>
    <x v="277"/>
  </r>
  <r>
    <s v="2011 :: Pál Dan :: 2000"/>
    <x v="2"/>
    <x v="1"/>
    <x v="7"/>
    <x v="5"/>
    <x v="0"/>
    <x v="198"/>
    <x v="14"/>
    <x v="8"/>
    <x v="1"/>
    <x v="12"/>
    <m/>
    <m/>
    <d v="1899-12-30T00:01:11"/>
    <x v="12"/>
    <x v="202"/>
    <x v="278"/>
  </r>
  <r>
    <s v="2011 :: Pastier Erik :: 2004"/>
    <x v="2"/>
    <x v="1"/>
    <x v="7"/>
    <x v="1"/>
    <x v="0"/>
    <x v="131"/>
    <x v="10"/>
    <x v="12"/>
    <x v="1"/>
    <x v="18"/>
    <m/>
    <m/>
    <d v="1899-12-30T00:00:34"/>
    <x v="12"/>
    <x v="132"/>
    <x v="279"/>
  </r>
  <r>
    <s v="2011 :: Radová Kristýna :: 1999"/>
    <x v="2"/>
    <x v="1"/>
    <x v="7"/>
    <x v="2"/>
    <x v="0"/>
    <x v="46"/>
    <x v="4"/>
    <x v="11"/>
    <x v="0"/>
    <x v="12"/>
    <m/>
    <m/>
    <d v="1899-12-30T00:01:09"/>
    <x v="13"/>
    <x v="46"/>
    <x v="280"/>
  </r>
  <r>
    <s v="2011 :: Sosna Jaroslav :: 2001"/>
    <x v="2"/>
    <x v="1"/>
    <x v="7"/>
    <x v="8"/>
    <x v="0"/>
    <x v="199"/>
    <x v="8"/>
    <x v="73"/>
    <x v="1"/>
    <x v="19"/>
    <m/>
    <s v="čas neznámý &gt;&gt; odhad"/>
    <d v="1899-12-30T00:01:23"/>
    <x v="4"/>
    <x v="203"/>
    <x v="281"/>
  </r>
  <r>
    <s v="2011 :: Souka Pavel :: 2002"/>
    <x v="2"/>
    <x v="1"/>
    <x v="7"/>
    <x v="13"/>
    <x v="0"/>
    <x v="200"/>
    <x v="11"/>
    <x v="12"/>
    <x v="1"/>
    <x v="19"/>
    <m/>
    <s v="čas neznámý &gt;&gt; odhad"/>
    <d v="1899-12-30T00:01:27"/>
    <x v="4"/>
    <x v="204"/>
    <x v="282"/>
  </r>
  <r>
    <s v="2011 :: Stejskal Filip :: 2003"/>
    <x v="2"/>
    <x v="1"/>
    <x v="7"/>
    <x v="10"/>
    <x v="0"/>
    <x v="201"/>
    <x v="19"/>
    <x v="0"/>
    <x v="1"/>
    <x v="19"/>
    <m/>
    <s v="čas neznámý &gt;&gt; odhad"/>
    <d v="1899-12-30T00:01:22"/>
    <x v="4"/>
    <x v="205"/>
    <x v="283"/>
  </r>
  <r>
    <s v="2011 :: Stejskal Ladislav :: 2001"/>
    <x v="2"/>
    <x v="1"/>
    <x v="7"/>
    <x v="20"/>
    <x v="0"/>
    <x v="202"/>
    <x v="8"/>
    <x v="0"/>
    <x v="1"/>
    <x v="19"/>
    <m/>
    <s v="čas neznámý &gt;&gt; odhad"/>
    <d v="1899-12-30T00:01:29"/>
    <x v="4"/>
    <x v="206"/>
    <x v="284"/>
  </r>
  <r>
    <s v="2011 :: Sýkora Miroslav :: 1997"/>
    <x v="2"/>
    <x v="1"/>
    <x v="7"/>
    <x v="2"/>
    <x v="0"/>
    <x v="161"/>
    <x v="16"/>
    <x v="70"/>
    <x v="1"/>
    <x v="15"/>
    <m/>
    <m/>
    <d v="1899-12-30T00:03:50"/>
    <x v="4"/>
    <x v="164"/>
    <x v="210"/>
  </r>
  <r>
    <s v="2011 :: Sýkorová Eliška :: 2001"/>
    <x v="2"/>
    <x v="1"/>
    <x v="7"/>
    <x v="1"/>
    <x v="0"/>
    <x v="203"/>
    <x v="8"/>
    <x v="70"/>
    <x v="0"/>
    <x v="19"/>
    <m/>
    <s v="čas neznámý &gt;&gt; odhad"/>
    <d v="1899-12-30T00:01:00"/>
    <x v="4"/>
    <x v="207"/>
    <x v="285"/>
  </r>
  <r>
    <s v="2011 :: Šimková Irena :: 2001"/>
    <x v="2"/>
    <x v="1"/>
    <x v="7"/>
    <x v="3"/>
    <x v="0"/>
    <x v="204"/>
    <x v="8"/>
    <x v="12"/>
    <x v="0"/>
    <x v="19"/>
    <m/>
    <m/>
    <d v="1899-12-30T00:01:13"/>
    <x v="19"/>
    <x v="208"/>
    <x v="286"/>
  </r>
  <r>
    <s v="2011 :: Šimková Kristýna :: 2005"/>
    <x v="2"/>
    <x v="1"/>
    <x v="7"/>
    <x v="3"/>
    <x v="0"/>
    <x v="205"/>
    <x v="15"/>
    <x v="15"/>
    <x v="0"/>
    <x v="18"/>
    <m/>
    <m/>
    <d v="1899-12-30T00:00:42"/>
    <x v="19"/>
    <x v="209"/>
    <x v="287"/>
  </r>
  <r>
    <s v="2011 :: Šlajsová Vanesa :: 2007"/>
    <x v="2"/>
    <x v="1"/>
    <x v="7"/>
    <x v="14"/>
    <x v="0"/>
    <x v="206"/>
    <x v="12"/>
    <x v="78"/>
    <x v="0"/>
    <x v="18"/>
    <m/>
    <s v="čas neznámý &gt;&gt; odhad"/>
    <d v="1899-12-30T00:00:58"/>
    <x v="19"/>
    <x v="210"/>
    <x v="288"/>
  </r>
  <r>
    <s v="2011 :: Švarcová Johana :: 1999"/>
    <x v="2"/>
    <x v="1"/>
    <x v="7"/>
    <x v="4"/>
    <x v="0"/>
    <x v="207"/>
    <x v="4"/>
    <x v="69"/>
    <x v="0"/>
    <x v="12"/>
    <m/>
    <m/>
    <d v="1899-12-30T00:01:07"/>
    <x v="19"/>
    <x v="211"/>
    <x v="289"/>
  </r>
  <r>
    <s v="2011 :: Táchová Petra :: 1995"/>
    <x v="2"/>
    <x v="1"/>
    <x v="7"/>
    <x v="5"/>
    <x v="0"/>
    <x v="208"/>
    <x v="21"/>
    <x v="17"/>
    <x v="0"/>
    <x v="15"/>
    <m/>
    <m/>
    <d v="1899-12-30T00:05:03"/>
    <x v="14"/>
    <x v="212"/>
    <x v="290"/>
  </r>
  <r>
    <s v="2011 :: Toncarová Barbora :: 2001"/>
    <x v="2"/>
    <x v="1"/>
    <x v="7"/>
    <x v="6"/>
    <x v="0"/>
    <x v="50"/>
    <x v="8"/>
    <x v="12"/>
    <x v="0"/>
    <x v="19"/>
    <m/>
    <s v="čas neznámý &gt;&gt; odhad"/>
    <d v="1899-12-30T00:01:15"/>
    <x v="14"/>
    <x v="50"/>
    <x v="291"/>
  </r>
  <r>
    <s v="2011 :: Tvrzová Gabriela :: 2002"/>
    <x v="2"/>
    <x v="1"/>
    <x v="7"/>
    <x v="5"/>
    <x v="0"/>
    <x v="53"/>
    <x v="11"/>
    <x v="22"/>
    <x v="0"/>
    <x v="19"/>
    <m/>
    <m/>
    <d v="1899-12-30T00:01:08"/>
    <x v="14"/>
    <x v="53"/>
    <x v="292"/>
  </r>
  <r>
    <s v="2011 :: Tvrzová Veronika :: 1999"/>
    <x v="2"/>
    <x v="1"/>
    <x v="7"/>
    <x v="1"/>
    <x v="0"/>
    <x v="54"/>
    <x v="4"/>
    <x v="22"/>
    <x v="0"/>
    <x v="12"/>
    <m/>
    <m/>
    <d v="1899-12-30T00:01:00"/>
    <x v="14"/>
    <x v="54"/>
    <x v="293"/>
  </r>
  <r>
    <s v="2011 :: Vanišová Simona :: 1999"/>
    <x v="2"/>
    <x v="1"/>
    <x v="7"/>
    <x v="5"/>
    <x v="0"/>
    <x v="209"/>
    <x v="4"/>
    <x v="12"/>
    <x v="0"/>
    <x v="12"/>
    <m/>
    <m/>
    <d v="1899-12-30T00:01:08"/>
    <x v="15"/>
    <x v="213"/>
    <x v="294"/>
  </r>
  <r>
    <s v="2011 :: Vydra Milan :: 2002"/>
    <x v="2"/>
    <x v="1"/>
    <x v="7"/>
    <x v="9"/>
    <x v="0"/>
    <x v="210"/>
    <x v="11"/>
    <x v="12"/>
    <x v="1"/>
    <x v="19"/>
    <m/>
    <s v="čas neznámý &gt;&gt; odhad"/>
    <d v="1899-12-30T00:01:25"/>
    <x v="15"/>
    <x v="214"/>
    <x v="295"/>
  </r>
  <r>
    <s v="2011 :: Zikešová Eliška :: 1998"/>
    <x v="2"/>
    <x v="1"/>
    <x v="7"/>
    <x v="1"/>
    <x v="0"/>
    <x v="165"/>
    <x v="17"/>
    <x v="11"/>
    <x v="0"/>
    <x v="11"/>
    <m/>
    <m/>
    <d v="1899-12-30T00:01:32"/>
    <x v="22"/>
    <x v="168"/>
    <x v="216"/>
  </r>
  <r>
    <s v="2011 :: Bláha Jan :: 1971"/>
    <x v="2"/>
    <x v="2"/>
    <x v="7"/>
    <x v="0"/>
    <x v="0"/>
    <x v="211"/>
    <x v="33"/>
    <x v="79"/>
    <x v="1"/>
    <x v="8"/>
    <m/>
    <m/>
    <s v="DNF"/>
    <x v="0"/>
    <x v="215"/>
    <x v="296"/>
  </r>
  <r>
    <s v="2011 :: Candrová Jana :: 1975"/>
    <x v="2"/>
    <x v="2"/>
    <x v="12"/>
    <x v="1"/>
    <x v="0"/>
    <x v="61"/>
    <x v="24"/>
    <x v="26"/>
    <x v="0"/>
    <x v="9"/>
    <m/>
    <m/>
    <d v="1899-12-30T01:06:32"/>
    <x v="6"/>
    <x v="61"/>
    <x v="297"/>
  </r>
  <r>
    <s v="2011 :: Coufal Patrik :: 1975"/>
    <x v="2"/>
    <x v="2"/>
    <x v="24"/>
    <x v="3"/>
    <x v="0"/>
    <x v="212"/>
    <x v="24"/>
    <x v="80"/>
    <x v="1"/>
    <x v="7"/>
    <m/>
    <m/>
    <d v="1899-12-30T01:09:57"/>
    <x v="6"/>
    <x v="216"/>
    <x v="298"/>
  </r>
  <r>
    <s v="2011 :: Drázda Petr :: 1964"/>
    <x v="2"/>
    <x v="2"/>
    <x v="29"/>
    <x v="7"/>
    <x v="0"/>
    <x v="213"/>
    <x v="31"/>
    <x v="81"/>
    <x v="1"/>
    <x v="8"/>
    <m/>
    <m/>
    <d v="1899-12-30T01:20:35"/>
    <x v="1"/>
    <x v="217"/>
    <x v="299"/>
  </r>
  <r>
    <s v="2011 :: Flašár Jan :: 1986"/>
    <x v="2"/>
    <x v="2"/>
    <x v="5"/>
    <x v="4"/>
    <x v="0"/>
    <x v="214"/>
    <x v="56"/>
    <x v="60"/>
    <x v="1"/>
    <x v="7"/>
    <m/>
    <m/>
    <d v="1899-12-30T00:57:12"/>
    <x v="2"/>
    <x v="218"/>
    <x v="300"/>
  </r>
  <r>
    <s v="2011 :: Hájíček František :: 1951"/>
    <x v="2"/>
    <x v="2"/>
    <x v="32"/>
    <x v="5"/>
    <x v="0"/>
    <x v="215"/>
    <x v="57"/>
    <x v="82"/>
    <x v="1"/>
    <x v="20"/>
    <m/>
    <m/>
    <d v="1899-12-30T01:36:45"/>
    <x v="17"/>
    <x v="219"/>
    <x v="301"/>
  </r>
  <r>
    <s v="2011 :: Jančář Stanislav :: 1967"/>
    <x v="2"/>
    <x v="2"/>
    <x v="9"/>
    <x v="11"/>
    <x v="0"/>
    <x v="216"/>
    <x v="52"/>
    <x v="60"/>
    <x v="1"/>
    <x v="8"/>
    <m/>
    <m/>
    <d v="1899-12-30T01:05:53"/>
    <x v="18"/>
    <x v="220"/>
    <x v="302"/>
  </r>
  <r>
    <s v="2011 :: Janoušek Hynek :: 1977"/>
    <x v="2"/>
    <x v="2"/>
    <x v="20"/>
    <x v="2"/>
    <x v="0"/>
    <x v="66"/>
    <x v="25"/>
    <x v="83"/>
    <x v="1"/>
    <x v="7"/>
    <m/>
    <m/>
    <d v="1899-12-30T01:01:45"/>
    <x v="18"/>
    <x v="66"/>
    <x v="303"/>
  </r>
  <r>
    <s v="2011 :: Klimeš Petr :: 1977"/>
    <x v="2"/>
    <x v="2"/>
    <x v="33"/>
    <x v="8"/>
    <x v="0"/>
    <x v="217"/>
    <x v="25"/>
    <x v="83"/>
    <x v="1"/>
    <x v="7"/>
    <m/>
    <m/>
    <d v="1899-12-30T01:24:03"/>
    <x v="9"/>
    <x v="221"/>
    <x v="304"/>
  </r>
  <r>
    <s v="2011 :: Klosse Jiří :: 1970"/>
    <x v="2"/>
    <x v="2"/>
    <x v="34"/>
    <x v="12"/>
    <x v="0"/>
    <x v="218"/>
    <x v="37"/>
    <x v="84"/>
    <x v="1"/>
    <x v="8"/>
    <m/>
    <m/>
    <d v="1899-12-30T01:28:11"/>
    <x v="9"/>
    <x v="222"/>
    <x v="305"/>
  </r>
  <r>
    <s v="2011 :: Kopecký Zdeněk :: 1937"/>
    <x v="2"/>
    <x v="2"/>
    <x v="35"/>
    <x v="2"/>
    <x v="0"/>
    <x v="145"/>
    <x v="43"/>
    <x v="58"/>
    <x v="1"/>
    <x v="21"/>
    <m/>
    <m/>
    <d v="1899-12-30T01:22:21"/>
    <x v="9"/>
    <x v="146"/>
    <x v="306"/>
  </r>
  <r>
    <s v="2011 :: Kopřiva Josef :: 1952"/>
    <x v="2"/>
    <x v="2"/>
    <x v="15"/>
    <x v="3"/>
    <x v="0"/>
    <x v="146"/>
    <x v="32"/>
    <x v="59"/>
    <x v="1"/>
    <x v="17"/>
    <m/>
    <m/>
    <d v="1899-12-30T01:14:51"/>
    <x v="9"/>
    <x v="147"/>
    <x v="307"/>
  </r>
  <r>
    <s v="2011 :: Krejčí Karel :: 1972"/>
    <x v="2"/>
    <x v="2"/>
    <x v="2"/>
    <x v="5"/>
    <x v="0"/>
    <x v="219"/>
    <x v="29"/>
    <x v="85"/>
    <x v="1"/>
    <x v="7"/>
    <m/>
    <m/>
    <d v="1899-12-30T00:58:59"/>
    <x v="9"/>
    <x v="223"/>
    <x v="308"/>
  </r>
  <r>
    <s v="2011 :: Kučera Radek :: 1969"/>
    <x v="2"/>
    <x v="2"/>
    <x v="4"/>
    <x v="1"/>
    <x v="0"/>
    <x v="220"/>
    <x v="23"/>
    <x v="86"/>
    <x v="1"/>
    <x v="8"/>
    <m/>
    <m/>
    <d v="1899-12-30T00:56:55"/>
    <x v="9"/>
    <x v="224"/>
    <x v="309"/>
  </r>
  <r>
    <s v="2011 :: Lácha Miroslav :: 1967"/>
    <x v="2"/>
    <x v="2"/>
    <x v="27"/>
    <x v="9"/>
    <x v="0"/>
    <x v="221"/>
    <x v="52"/>
    <x v="0"/>
    <x v="1"/>
    <x v="8"/>
    <m/>
    <m/>
    <d v="1899-12-30T01:20:36"/>
    <x v="10"/>
    <x v="225"/>
    <x v="310"/>
  </r>
  <r>
    <s v="2011 :: Lácha Pavel :: 1969"/>
    <x v="2"/>
    <x v="2"/>
    <x v="23"/>
    <x v="6"/>
    <x v="0"/>
    <x v="148"/>
    <x v="23"/>
    <x v="10"/>
    <x v="1"/>
    <x v="8"/>
    <m/>
    <m/>
    <d v="1899-12-30T01:02:21"/>
    <x v="10"/>
    <x v="149"/>
    <x v="311"/>
  </r>
  <r>
    <s v="2011 :: Láchová Gabriela :: 1971"/>
    <x v="2"/>
    <x v="2"/>
    <x v="21"/>
    <x v="4"/>
    <x v="0"/>
    <x v="222"/>
    <x v="33"/>
    <x v="0"/>
    <x v="0"/>
    <x v="9"/>
    <m/>
    <m/>
    <d v="1899-12-30T01:15:54"/>
    <x v="10"/>
    <x v="226"/>
    <x v="312"/>
  </r>
  <r>
    <s v="2011 :: Malík Vít :: 1969"/>
    <x v="2"/>
    <x v="2"/>
    <x v="6"/>
    <x v="5"/>
    <x v="0"/>
    <x v="223"/>
    <x v="23"/>
    <x v="70"/>
    <x v="1"/>
    <x v="8"/>
    <m/>
    <m/>
    <d v="1899-12-30T00:59:53"/>
    <x v="3"/>
    <x v="227"/>
    <x v="313"/>
  </r>
  <r>
    <s v="2011 :: Mikšovský Zdeněk :: 1945"/>
    <x v="2"/>
    <x v="2"/>
    <x v="36"/>
    <x v="4"/>
    <x v="0"/>
    <x v="70"/>
    <x v="30"/>
    <x v="22"/>
    <x v="1"/>
    <x v="20"/>
    <m/>
    <m/>
    <d v="1899-12-30T01:24:23"/>
    <x v="3"/>
    <x v="71"/>
    <x v="314"/>
  </r>
  <r>
    <s v="2011 :: Mondek Josef :: 1966"/>
    <x v="2"/>
    <x v="2"/>
    <x v="11"/>
    <x v="3"/>
    <x v="0"/>
    <x v="224"/>
    <x v="58"/>
    <x v="10"/>
    <x v="1"/>
    <x v="8"/>
    <m/>
    <m/>
    <d v="1899-12-30T01:00:05"/>
    <x v="3"/>
    <x v="228"/>
    <x v="315"/>
  </r>
  <r>
    <s v="2011 :: Mražík Karel :: 1959"/>
    <x v="2"/>
    <x v="2"/>
    <x v="37"/>
    <x v="6"/>
    <x v="0"/>
    <x v="71"/>
    <x v="27"/>
    <x v="8"/>
    <x v="1"/>
    <x v="17"/>
    <m/>
    <m/>
    <d v="1899-12-30T01:32:59"/>
    <x v="3"/>
    <x v="72"/>
    <x v="316"/>
  </r>
  <r>
    <s v="2011 :: Palkovič Vladislav :: 1939"/>
    <x v="2"/>
    <x v="2"/>
    <x v="26"/>
    <x v="5"/>
    <x v="0"/>
    <x v="72"/>
    <x v="5"/>
    <x v="28"/>
    <x v="1"/>
    <x v="21"/>
    <m/>
    <m/>
    <d v="1899-12-30T01:22:08"/>
    <x v="12"/>
    <x v="73"/>
    <x v="317"/>
  </r>
  <r>
    <s v="2011 :: Průcha Jakub :: 1977"/>
    <x v="2"/>
    <x v="2"/>
    <x v="38"/>
    <x v="10"/>
    <x v="0"/>
    <x v="225"/>
    <x v="25"/>
    <x v="45"/>
    <x v="1"/>
    <x v="7"/>
    <m/>
    <m/>
    <d v="1899-12-30T01:23:37"/>
    <x v="12"/>
    <x v="229"/>
    <x v="318"/>
  </r>
  <r>
    <s v="2011 :: Putschögl Jaroslav :: 1939"/>
    <x v="2"/>
    <x v="2"/>
    <x v="31"/>
    <x v="4"/>
    <x v="0"/>
    <x v="226"/>
    <x v="5"/>
    <x v="87"/>
    <x v="1"/>
    <x v="21"/>
    <m/>
    <m/>
    <d v="1899-12-30T01:21:40"/>
    <x v="12"/>
    <x v="230"/>
    <x v="319"/>
  </r>
  <r>
    <s v="2011 :: Rodina Bohuslav :: 1959"/>
    <x v="2"/>
    <x v="2"/>
    <x v="13"/>
    <x v="4"/>
    <x v="0"/>
    <x v="227"/>
    <x v="27"/>
    <x v="88"/>
    <x v="1"/>
    <x v="17"/>
    <m/>
    <m/>
    <d v="1899-12-30T01:00:54"/>
    <x v="13"/>
    <x v="231"/>
    <x v="320"/>
  </r>
  <r>
    <s v="2011 :: Stejskal Ladislav :: 1977"/>
    <x v="2"/>
    <x v="2"/>
    <x v="1"/>
    <x v="1"/>
    <x v="0"/>
    <x v="202"/>
    <x v="25"/>
    <x v="60"/>
    <x v="1"/>
    <x v="7"/>
    <m/>
    <m/>
    <d v="1899-12-30T00:56:38"/>
    <x v="4"/>
    <x v="232"/>
    <x v="321"/>
  </r>
  <r>
    <s v="2011 :: Svoboda Václav :: 1949"/>
    <x v="2"/>
    <x v="2"/>
    <x v="8"/>
    <x v="1"/>
    <x v="0"/>
    <x v="76"/>
    <x v="34"/>
    <x v="34"/>
    <x v="1"/>
    <x v="20"/>
    <m/>
    <m/>
    <d v="1899-12-30T01:10:06"/>
    <x v="4"/>
    <x v="77"/>
    <x v="322"/>
  </r>
  <r>
    <s v="2011 :: Šlajs Štefan :: 1980"/>
    <x v="2"/>
    <x v="2"/>
    <x v="19"/>
    <x v="6"/>
    <x v="0"/>
    <x v="228"/>
    <x v="35"/>
    <x v="78"/>
    <x v="1"/>
    <x v="7"/>
    <m/>
    <m/>
    <d v="1899-12-30T01:12:51"/>
    <x v="19"/>
    <x v="233"/>
    <x v="323"/>
  </r>
  <r>
    <s v="2011 :: Šoustar Lubomír :: 1941"/>
    <x v="2"/>
    <x v="2"/>
    <x v="17"/>
    <x v="1"/>
    <x v="0"/>
    <x v="152"/>
    <x v="46"/>
    <x v="61"/>
    <x v="1"/>
    <x v="21"/>
    <m/>
    <m/>
    <d v="1899-12-30T01:13:41"/>
    <x v="19"/>
    <x v="153"/>
    <x v="324"/>
  </r>
  <r>
    <s v="2011 :: Tík František :: 1957"/>
    <x v="2"/>
    <x v="2"/>
    <x v="22"/>
    <x v="1"/>
    <x v="0"/>
    <x v="78"/>
    <x v="36"/>
    <x v="35"/>
    <x v="1"/>
    <x v="17"/>
    <m/>
    <m/>
    <d v="1899-12-30T01:00:03"/>
    <x v="14"/>
    <x v="79"/>
    <x v="325"/>
  </r>
  <r>
    <s v="2011 :: Turek Jiří :: 1970"/>
    <x v="2"/>
    <x v="2"/>
    <x v="16"/>
    <x v="2"/>
    <x v="0"/>
    <x v="79"/>
    <x v="37"/>
    <x v="60"/>
    <x v="1"/>
    <x v="8"/>
    <m/>
    <m/>
    <d v="1899-12-30T01:00:00"/>
    <x v="14"/>
    <x v="80"/>
    <x v="326"/>
  </r>
  <r>
    <s v="2011 :: Uhlíř Radek :: 1967"/>
    <x v="2"/>
    <x v="2"/>
    <x v="3"/>
    <x v="4"/>
    <x v="0"/>
    <x v="229"/>
    <x v="52"/>
    <x v="85"/>
    <x v="1"/>
    <x v="8"/>
    <m/>
    <m/>
    <d v="1899-12-30T00:59:05"/>
    <x v="20"/>
    <x v="234"/>
    <x v="327"/>
  </r>
  <r>
    <s v="2011 :: Valter Jaroslav :: 1972"/>
    <x v="2"/>
    <x v="2"/>
    <x v="39"/>
    <x v="7"/>
    <x v="0"/>
    <x v="230"/>
    <x v="29"/>
    <x v="45"/>
    <x v="1"/>
    <x v="7"/>
    <m/>
    <m/>
    <d v="1899-12-30T01:27:55"/>
    <x v="15"/>
    <x v="235"/>
    <x v="328"/>
  </r>
  <r>
    <s v="2011 :: Vopat Jan :: 1954"/>
    <x v="2"/>
    <x v="2"/>
    <x v="25"/>
    <x v="5"/>
    <x v="0"/>
    <x v="90"/>
    <x v="59"/>
    <x v="41"/>
    <x v="1"/>
    <x v="17"/>
    <m/>
    <m/>
    <d v="1899-12-30T01:07:42"/>
    <x v="15"/>
    <x v="236"/>
    <x v="329"/>
  </r>
  <r>
    <s v="2011 :: Voráček Karel :: 1962"/>
    <x v="2"/>
    <x v="2"/>
    <x v="10"/>
    <x v="10"/>
    <x v="0"/>
    <x v="81"/>
    <x v="38"/>
    <x v="33"/>
    <x v="1"/>
    <x v="8"/>
    <m/>
    <m/>
    <d v="1899-12-30T01:11:50"/>
    <x v="15"/>
    <x v="82"/>
    <x v="330"/>
  </r>
  <r>
    <s v="2011 :: Vorel Jan :: 1960"/>
    <x v="2"/>
    <x v="2"/>
    <x v="14"/>
    <x v="2"/>
    <x v="0"/>
    <x v="231"/>
    <x v="48"/>
    <x v="84"/>
    <x v="1"/>
    <x v="17"/>
    <m/>
    <m/>
    <d v="1899-12-30T01:10:31"/>
    <x v="15"/>
    <x v="237"/>
    <x v="331"/>
  </r>
  <r>
    <s v="2011 :: Vorel Michal :: 1989"/>
    <x v="2"/>
    <x v="2"/>
    <x v="28"/>
    <x v="11"/>
    <x v="0"/>
    <x v="232"/>
    <x v="26"/>
    <x v="45"/>
    <x v="1"/>
    <x v="7"/>
    <m/>
    <m/>
    <d v="1899-12-30T01:18:17"/>
    <x v="15"/>
    <x v="238"/>
    <x v="332"/>
  </r>
  <r>
    <s v="2011 :: Vorlová Dana :: 1962"/>
    <x v="2"/>
    <x v="2"/>
    <x v="30"/>
    <x v="5"/>
    <x v="0"/>
    <x v="233"/>
    <x v="38"/>
    <x v="84"/>
    <x v="0"/>
    <x v="9"/>
    <m/>
    <m/>
    <d v="1899-12-30T01:20:48"/>
    <x v="15"/>
    <x v="239"/>
    <x v="333"/>
  </r>
  <r>
    <s v="2011 :: Vosátka Zdeněk :: 1963"/>
    <x v="2"/>
    <x v="2"/>
    <x v="18"/>
    <x v="8"/>
    <x v="0"/>
    <x v="234"/>
    <x v="0"/>
    <x v="89"/>
    <x v="1"/>
    <x v="8"/>
    <m/>
    <m/>
    <d v="1899-12-30T01:15:07"/>
    <x v="15"/>
    <x v="240"/>
    <x v="334"/>
  </r>
  <r>
    <s v="2012 :: Barták Jiří :: 2000"/>
    <x v="3"/>
    <x v="0"/>
    <x v="25"/>
    <x v="20"/>
    <x v="0"/>
    <x v="167"/>
    <x v="14"/>
    <x v="17"/>
    <x v="1"/>
    <x v="0"/>
    <m/>
    <m/>
    <d v="1899-12-30T00:26:52"/>
    <x v="0"/>
    <x v="170"/>
    <x v="335"/>
  </r>
  <r>
    <s v="2012 :: Čutka Václav :: 1991"/>
    <x v="3"/>
    <x v="0"/>
    <x v="3"/>
    <x v="3"/>
    <x v="0"/>
    <x v="15"/>
    <x v="13"/>
    <x v="90"/>
    <x v="1"/>
    <x v="0"/>
    <m/>
    <m/>
    <d v="1899-12-30T00:21:56"/>
    <x v="7"/>
    <x v="15"/>
    <x v="336"/>
  </r>
  <r>
    <s v="2012 :: CHýna Radek :: 1992"/>
    <x v="3"/>
    <x v="0"/>
    <x v="2"/>
    <x v="2"/>
    <x v="0"/>
    <x v="107"/>
    <x v="42"/>
    <x v="90"/>
    <x v="1"/>
    <x v="0"/>
    <m/>
    <m/>
    <d v="1899-12-30T00:21:19"/>
    <x v="6"/>
    <x v="108"/>
    <x v="337"/>
  </r>
  <r>
    <s v="2012 :: Jašarová Ema :: 1959"/>
    <x v="3"/>
    <x v="0"/>
    <x v="12"/>
    <x v="14"/>
    <x v="0"/>
    <x v="235"/>
    <x v="27"/>
    <x v="62"/>
    <x v="0"/>
    <x v="0"/>
    <m/>
    <m/>
    <d v="1899-12-30T00:26:40"/>
    <x v="18"/>
    <x v="241"/>
    <x v="338"/>
  </r>
  <r>
    <s v="2012 :: Kolářová Martina :: 1972"/>
    <x v="3"/>
    <x v="0"/>
    <x v="19"/>
    <x v="16"/>
    <x v="0"/>
    <x v="82"/>
    <x v="29"/>
    <x v="66"/>
    <x v="0"/>
    <x v="0"/>
    <m/>
    <m/>
    <d v="1899-12-30T00:30:17"/>
    <x v="9"/>
    <x v="83"/>
    <x v="339"/>
  </r>
  <r>
    <s v="2012 :: Kopačková Kateřina :: 2001"/>
    <x v="3"/>
    <x v="0"/>
    <x v="20"/>
    <x v="9"/>
    <x v="0"/>
    <x v="112"/>
    <x v="8"/>
    <x v="11"/>
    <x v="0"/>
    <x v="0"/>
    <m/>
    <m/>
    <d v="1899-12-30T00:25:02"/>
    <x v="9"/>
    <x v="113"/>
    <x v="340"/>
  </r>
  <r>
    <s v="2012 :: Lukš Petr :: 2002"/>
    <x v="3"/>
    <x v="0"/>
    <x v="23"/>
    <x v="12"/>
    <x v="0"/>
    <x v="191"/>
    <x v="11"/>
    <x v="12"/>
    <x v="1"/>
    <x v="0"/>
    <m/>
    <m/>
    <d v="1899-12-30T00:25:16"/>
    <x v="10"/>
    <x v="194"/>
    <x v="341"/>
  </r>
  <r>
    <s v="2012 :: Menšík Josef :: 1982"/>
    <x v="3"/>
    <x v="0"/>
    <x v="6"/>
    <x v="6"/>
    <x v="0"/>
    <x v="123"/>
    <x v="50"/>
    <x v="91"/>
    <x v="1"/>
    <x v="0"/>
    <m/>
    <m/>
    <d v="1899-12-30T00:22:05"/>
    <x v="3"/>
    <x v="161"/>
    <x v="342"/>
  </r>
  <r>
    <s v="2012 :: Mikšl Miroslav :: 1999"/>
    <x v="3"/>
    <x v="0"/>
    <x v="16"/>
    <x v="11"/>
    <x v="0"/>
    <x v="4"/>
    <x v="4"/>
    <x v="92"/>
    <x v="1"/>
    <x v="0"/>
    <m/>
    <m/>
    <d v="1899-12-30T00:22:07"/>
    <x v="3"/>
    <x v="4"/>
    <x v="343"/>
  </r>
  <r>
    <s v="2012 :: Mladá Dominika :: 1987"/>
    <x v="3"/>
    <x v="0"/>
    <x v="17"/>
    <x v="21"/>
    <x v="0"/>
    <x v="236"/>
    <x v="60"/>
    <x v="11"/>
    <x v="0"/>
    <x v="0"/>
    <m/>
    <m/>
    <s v="DNF"/>
    <x v="3"/>
    <x v="242"/>
    <x v="344"/>
  </r>
  <r>
    <s v="2012 :: Moravcová Petra :: 1978"/>
    <x v="3"/>
    <x v="0"/>
    <x v="8"/>
    <x v="18"/>
    <x v="0"/>
    <x v="237"/>
    <x v="6"/>
    <x v="45"/>
    <x v="0"/>
    <x v="0"/>
    <m/>
    <m/>
    <d v="1899-12-30T00:27:48"/>
    <x v="3"/>
    <x v="243"/>
    <x v="345"/>
  </r>
  <r>
    <s v="2012 :: Německý Olda :: 2003"/>
    <x v="3"/>
    <x v="0"/>
    <x v="24"/>
    <x v="15"/>
    <x v="0"/>
    <x v="126"/>
    <x v="19"/>
    <x v="12"/>
    <x v="1"/>
    <x v="0"/>
    <m/>
    <m/>
    <d v="1899-12-30T00:26:53"/>
    <x v="11"/>
    <x v="127"/>
    <x v="346"/>
  </r>
  <r>
    <s v="2012 :: Nováková Lenka :: 1979"/>
    <x v="3"/>
    <x v="0"/>
    <x v="10"/>
    <x v="19"/>
    <x v="0"/>
    <x v="238"/>
    <x v="2"/>
    <x v="93"/>
    <x v="0"/>
    <x v="0"/>
    <m/>
    <m/>
    <d v="1899-12-30T00:28:19"/>
    <x v="11"/>
    <x v="244"/>
    <x v="347"/>
  </r>
  <r>
    <s v="2012 :: Pešula Marek :: 1978"/>
    <x v="3"/>
    <x v="0"/>
    <x v="11"/>
    <x v="8"/>
    <x v="0"/>
    <x v="239"/>
    <x v="6"/>
    <x v="93"/>
    <x v="1"/>
    <x v="0"/>
    <m/>
    <m/>
    <d v="1899-12-30T00:23:06"/>
    <x v="12"/>
    <x v="245"/>
    <x v="348"/>
  </r>
  <r>
    <s v="2012 :: Schwarz Leo :: 1967"/>
    <x v="3"/>
    <x v="0"/>
    <x v="22"/>
    <x v="10"/>
    <x v="0"/>
    <x v="160"/>
    <x v="52"/>
    <x v="69"/>
    <x v="1"/>
    <x v="0"/>
    <m/>
    <m/>
    <d v="1899-12-30T00:22:21"/>
    <x v="4"/>
    <x v="163"/>
    <x v="349"/>
  </r>
  <r>
    <s v="2012 :: Staněk Martin :: 1989"/>
    <x v="3"/>
    <x v="0"/>
    <x v="9"/>
    <x v="13"/>
    <x v="0"/>
    <x v="240"/>
    <x v="26"/>
    <x v="11"/>
    <x v="1"/>
    <x v="0"/>
    <m/>
    <m/>
    <d v="1899-12-30T00:26:06"/>
    <x v="4"/>
    <x v="246"/>
    <x v="350"/>
  </r>
  <r>
    <s v="2012 :: Szábo Miloš :: 1981"/>
    <x v="3"/>
    <x v="0"/>
    <x v="1"/>
    <x v="1"/>
    <x v="0"/>
    <x v="162"/>
    <x v="41"/>
    <x v="71"/>
    <x v="1"/>
    <x v="0"/>
    <m/>
    <m/>
    <d v="1899-12-30T00:17:55"/>
    <x v="4"/>
    <x v="165"/>
    <x v="351"/>
  </r>
  <r>
    <s v="2012 :: Ungerman Jan :: 1961"/>
    <x v="3"/>
    <x v="0"/>
    <x v="4"/>
    <x v="4"/>
    <x v="0"/>
    <x v="89"/>
    <x v="40"/>
    <x v="41"/>
    <x v="1"/>
    <x v="0"/>
    <m/>
    <m/>
    <d v="1899-12-30T00:19:11"/>
    <x v="20"/>
    <x v="90"/>
    <x v="352"/>
  </r>
  <r>
    <s v="2012 :: Vopat Jan :: 1981"/>
    <x v="3"/>
    <x v="0"/>
    <x v="5"/>
    <x v="5"/>
    <x v="0"/>
    <x v="90"/>
    <x v="41"/>
    <x v="41"/>
    <x v="1"/>
    <x v="0"/>
    <m/>
    <m/>
    <d v="1899-12-30T00:19:36"/>
    <x v="15"/>
    <x v="91"/>
    <x v="353"/>
  </r>
  <r>
    <s v="2012 :: Zikešová Eliška :: 1998"/>
    <x v="3"/>
    <x v="0"/>
    <x v="13"/>
    <x v="7"/>
    <x v="0"/>
    <x v="165"/>
    <x v="17"/>
    <x v="70"/>
    <x v="0"/>
    <x v="0"/>
    <m/>
    <m/>
    <d v="1899-12-30T00:23:15"/>
    <x v="22"/>
    <x v="168"/>
    <x v="354"/>
  </r>
  <r>
    <s v="2012 :: Zoubková Eva :: 1976"/>
    <x v="3"/>
    <x v="0"/>
    <x v="14"/>
    <x v="17"/>
    <x v="0"/>
    <x v="241"/>
    <x v="22"/>
    <x v="0"/>
    <x v="0"/>
    <x v="0"/>
    <m/>
    <m/>
    <d v="1899-12-30T00:27:50"/>
    <x v="22"/>
    <x v="247"/>
    <x v="355"/>
  </r>
  <r>
    <s v="2012 :: Adámková Nicola :: 2005"/>
    <x v="3"/>
    <x v="1"/>
    <x v="7"/>
    <x v="1"/>
    <x v="0"/>
    <x v="93"/>
    <x v="15"/>
    <x v="43"/>
    <x v="0"/>
    <x v="22"/>
    <m/>
    <m/>
    <d v="1899-12-30T00:01:00"/>
    <x v="21"/>
    <x v="94"/>
    <x v="356"/>
  </r>
  <r>
    <s v="2012 :: Baldr  :: 2006"/>
    <x v="3"/>
    <x v="1"/>
    <x v="7"/>
    <x v="7"/>
    <x v="0"/>
    <x v="242"/>
    <x v="7"/>
    <x v="94"/>
    <x v="1"/>
    <x v="22"/>
    <m/>
    <s v="čas neznámý &gt;&gt; odhad"/>
    <d v="1899-12-30T00:00:51"/>
    <x v="0"/>
    <x v="248"/>
    <x v="357"/>
  </r>
  <r>
    <s v="2012 :: Ballák Petr :: 2005"/>
    <x v="3"/>
    <x v="1"/>
    <x v="7"/>
    <x v="5"/>
    <x v="0"/>
    <x v="95"/>
    <x v="15"/>
    <x v="8"/>
    <x v="1"/>
    <x v="22"/>
    <m/>
    <m/>
    <d v="1899-12-30T00:00:36"/>
    <x v="0"/>
    <x v="96"/>
    <x v="358"/>
  </r>
  <r>
    <s v="2012 :: Bárta Filip :: 2000"/>
    <x v="3"/>
    <x v="1"/>
    <x v="7"/>
    <x v="1"/>
    <x v="0"/>
    <x v="243"/>
    <x v="14"/>
    <x v="95"/>
    <x v="1"/>
    <x v="12"/>
    <m/>
    <m/>
    <d v="1899-12-30T00:00:57"/>
    <x v="0"/>
    <x v="249"/>
    <x v="359"/>
  </r>
  <r>
    <s v="2012 :: Barták Jiří :: 2000"/>
    <x v="3"/>
    <x v="1"/>
    <x v="7"/>
    <x v="11"/>
    <x v="0"/>
    <x v="167"/>
    <x v="14"/>
    <x v="17"/>
    <x v="1"/>
    <x v="12"/>
    <m/>
    <m/>
    <d v="1899-12-30T00:01:13"/>
    <x v="0"/>
    <x v="170"/>
    <x v="335"/>
  </r>
  <r>
    <s v="2012 :: Barták Ondřej :: 2006"/>
    <x v="3"/>
    <x v="1"/>
    <x v="7"/>
    <x v="3"/>
    <x v="0"/>
    <x v="7"/>
    <x v="7"/>
    <x v="5"/>
    <x v="1"/>
    <x v="22"/>
    <m/>
    <m/>
    <d v="1899-12-30T00:00:42"/>
    <x v="0"/>
    <x v="7"/>
    <x v="360"/>
  </r>
  <r>
    <s v="2012 :: Bazsová Eliška :: 2007"/>
    <x v="3"/>
    <x v="1"/>
    <x v="7"/>
    <x v="11"/>
    <x v="0"/>
    <x v="244"/>
    <x v="12"/>
    <x v="11"/>
    <x v="0"/>
    <x v="22"/>
    <m/>
    <m/>
    <d v="1899-12-30T00:01:17"/>
    <x v="0"/>
    <x v="250"/>
    <x v="361"/>
  </r>
  <r>
    <s v="2012 :: Beluská Tereza :: 2003"/>
    <x v="3"/>
    <x v="1"/>
    <x v="7"/>
    <x v="3"/>
    <x v="0"/>
    <x v="98"/>
    <x v="19"/>
    <x v="12"/>
    <x v="0"/>
    <x v="19"/>
    <m/>
    <m/>
    <d v="1899-12-30T00:01:20"/>
    <x v="0"/>
    <x v="99"/>
    <x v="362"/>
  </r>
  <r>
    <s v="2012 :: Bernkopf Miroslav :: 2006"/>
    <x v="3"/>
    <x v="1"/>
    <x v="7"/>
    <x v="6"/>
    <x v="0"/>
    <x v="245"/>
    <x v="7"/>
    <x v="6"/>
    <x v="1"/>
    <x v="22"/>
    <m/>
    <m/>
    <d v="1899-12-30T00:00:43"/>
    <x v="0"/>
    <x v="251"/>
    <x v="363"/>
  </r>
  <r>
    <s v="2012 :: Bernkopf Slavomír :: 2003"/>
    <x v="3"/>
    <x v="1"/>
    <x v="7"/>
    <x v="12"/>
    <x v="0"/>
    <x v="246"/>
    <x v="19"/>
    <x v="96"/>
    <x v="1"/>
    <x v="19"/>
    <m/>
    <s v="čas neznámý &gt;&gt; odhad"/>
    <d v="1899-12-30T00:01:24"/>
    <x v="0"/>
    <x v="252"/>
    <x v="364"/>
  </r>
  <r>
    <s v="2012 :: Bolláková Barbora :: 2003"/>
    <x v="3"/>
    <x v="1"/>
    <x v="7"/>
    <x v="5"/>
    <x v="0"/>
    <x v="247"/>
    <x v="19"/>
    <x v="8"/>
    <x v="0"/>
    <x v="19"/>
    <m/>
    <m/>
    <d v="1899-12-30T00:01:12"/>
    <x v="0"/>
    <x v="253"/>
    <x v="365"/>
  </r>
  <r>
    <s v="2012 :: Borucký Petr :: 2003"/>
    <x v="3"/>
    <x v="1"/>
    <x v="7"/>
    <x v="3"/>
    <x v="0"/>
    <x v="248"/>
    <x v="19"/>
    <x v="45"/>
    <x v="1"/>
    <x v="19"/>
    <m/>
    <m/>
    <d v="1899-12-30T00:01:14"/>
    <x v="0"/>
    <x v="254"/>
    <x v="366"/>
  </r>
  <r>
    <s v="2012 :: Bořucká Adéla :: 2001"/>
    <x v="3"/>
    <x v="1"/>
    <x v="7"/>
    <x v="6"/>
    <x v="0"/>
    <x v="249"/>
    <x v="8"/>
    <x v="97"/>
    <x v="0"/>
    <x v="12"/>
    <m/>
    <m/>
    <d v="1899-12-30T00:01:21"/>
    <x v="0"/>
    <x v="255"/>
    <x v="367"/>
  </r>
  <r>
    <s v="2012 :: Cába Jakub :: 2003"/>
    <x v="3"/>
    <x v="1"/>
    <x v="7"/>
    <x v="20"/>
    <x v="0"/>
    <x v="250"/>
    <x v="19"/>
    <x v="98"/>
    <x v="1"/>
    <x v="19"/>
    <m/>
    <s v="čas neznámý &gt;&gt; odhad"/>
    <d v="1899-12-30T00:01:27"/>
    <x v="6"/>
    <x v="256"/>
    <x v="368"/>
  </r>
  <r>
    <s v="2012 :: Cába Vilém :: 2007"/>
    <x v="3"/>
    <x v="1"/>
    <x v="7"/>
    <x v="14"/>
    <x v="0"/>
    <x v="251"/>
    <x v="12"/>
    <x v="99"/>
    <x v="1"/>
    <x v="22"/>
    <m/>
    <s v="čas neznámý &gt;&gt; odhad"/>
    <d v="1899-12-30T00:00:55"/>
    <x v="6"/>
    <x v="257"/>
    <x v="369"/>
  </r>
  <r>
    <s v="2012 :: Caisová Simona :: 2002"/>
    <x v="3"/>
    <x v="1"/>
    <x v="7"/>
    <x v="1"/>
    <x v="0"/>
    <x v="101"/>
    <x v="11"/>
    <x v="12"/>
    <x v="0"/>
    <x v="19"/>
    <m/>
    <m/>
    <d v="1899-12-30T00:01:06"/>
    <x v="6"/>
    <x v="102"/>
    <x v="370"/>
  </r>
  <r>
    <s v="2012 :: Candra Tomáš :: 2004"/>
    <x v="3"/>
    <x v="1"/>
    <x v="7"/>
    <x v="9"/>
    <x v="0"/>
    <x v="13"/>
    <x v="10"/>
    <x v="10"/>
    <x v="1"/>
    <x v="19"/>
    <m/>
    <s v="čas neznámý &gt;&gt; odhad"/>
    <d v="1899-12-30T00:01:23"/>
    <x v="6"/>
    <x v="13"/>
    <x v="371"/>
  </r>
  <r>
    <s v="2012 :: Candrová Michaela :: 2007"/>
    <x v="3"/>
    <x v="1"/>
    <x v="7"/>
    <x v="3"/>
    <x v="0"/>
    <x v="14"/>
    <x v="12"/>
    <x v="10"/>
    <x v="0"/>
    <x v="22"/>
    <m/>
    <m/>
    <d v="1899-12-30T00:01:11"/>
    <x v="6"/>
    <x v="14"/>
    <x v="372"/>
  </r>
  <r>
    <s v="2012 :: Cipín Petr :: 1995"/>
    <x v="3"/>
    <x v="1"/>
    <x v="7"/>
    <x v="4"/>
    <x v="0"/>
    <x v="168"/>
    <x v="21"/>
    <x v="100"/>
    <x v="1"/>
    <x v="14"/>
    <m/>
    <m/>
    <d v="1899-12-30T00:06:29"/>
    <x v="6"/>
    <x v="171"/>
    <x v="373"/>
  </r>
  <r>
    <s v="2012 :: Čech Petr :: 1998"/>
    <x v="3"/>
    <x v="1"/>
    <x v="7"/>
    <x v="4"/>
    <x v="0"/>
    <x v="169"/>
    <x v="17"/>
    <x v="101"/>
    <x v="1"/>
    <x v="11"/>
    <m/>
    <m/>
    <d v="1899-12-30T00:01:53"/>
    <x v="7"/>
    <x v="172"/>
    <x v="374"/>
  </r>
  <r>
    <s v="2012 :: Čutka Vojtěch :: 2000"/>
    <x v="3"/>
    <x v="1"/>
    <x v="7"/>
    <x v="5"/>
    <x v="0"/>
    <x v="170"/>
    <x v="14"/>
    <x v="17"/>
    <x v="1"/>
    <x v="12"/>
    <m/>
    <m/>
    <d v="1899-12-30T00:01:03"/>
    <x v="7"/>
    <x v="173"/>
    <x v="375"/>
  </r>
  <r>
    <s v="2012 :: Dobiášová Marcela :: 1997"/>
    <x v="3"/>
    <x v="1"/>
    <x v="7"/>
    <x v="4"/>
    <x v="0"/>
    <x v="252"/>
    <x v="16"/>
    <x v="102"/>
    <x v="0"/>
    <x v="15"/>
    <m/>
    <m/>
    <d v="1899-12-30T00:04:30"/>
    <x v="1"/>
    <x v="258"/>
    <x v="376"/>
  </r>
  <r>
    <s v="2012 :: Doušek David :: 2000"/>
    <x v="3"/>
    <x v="1"/>
    <x v="7"/>
    <x v="3"/>
    <x v="0"/>
    <x v="253"/>
    <x v="14"/>
    <x v="12"/>
    <x v="1"/>
    <x v="12"/>
    <m/>
    <m/>
    <d v="1899-12-30T00:01:10"/>
    <x v="1"/>
    <x v="259"/>
    <x v="377"/>
  </r>
  <r>
    <s v="2012 :: Faltus Matěj :: 2005"/>
    <x v="3"/>
    <x v="1"/>
    <x v="7"/>
    <x v="1"/>
    <x v="0"/>
    <x v="254"/>
    <x v="15"/>
    <x v="103"/>
    <x v="1"/>
    <x v="22"/>
    <m/>
    <m/>
    <d v="1899-12-30T00:00:34"/>
    <x v="2"/>
    <x v="260"/>
    <x v="378"/>
  </r>
  <r>
    <s v="2012 :: Faltusová Lenka :: 1999"/>
    <x v="3"/>
    <x v="1"/>
    <x v="7"/>
    <x v="5"/>
    <x v="0"/>
    <x v="255"/>
    <x v="4"/>
    <x v="70"/>
    <x v="0"/>
    <x v="11"/>
    <m/>
    <m/>
    <d v="1899-12-30T00:01:39"/>
    <x v="2"/>
    <x v="261"/>
    <x v="379"/>
  </r>
  <r>
    <s v="2012 :: Fravková Aneta :: 1996"/>
    <x v="3"/>
    <x v="1"/>
    <x v="7"/>
    <x v="1"/>
    <x v="0"/>
    <x v="256"/>
    <x v="18"/>
    <x v="70"/>
    <x v="0"/>
    <x v="15"/>
    <m/>
    <m/>
    <d v="1899-12-30T00:04:01"/>
    <x v="2"/>
    <x v="262"/>
    <x v="380"/>
  </r>
  <r>
    <s v="2012 :: Gaborová Olga :: 1998"/>
    <x v="3"/>
    <x v="1"/>
    <x v="7"/>
    <x v="10"/>
    <x v="0"/>
    <x v="257"/>
    <x v="17"/>
    <x v="102"/>
    <x v="0"/>
    <x v="11"/>
    <m/>
    <m/>
    <d v="1899-12-30T00:02:09"/>
    <x v="8"/>
    <x v="263"/>
    <x v="381"/>
  </r>
  <r>
    <s v="2012 :: Gazda Maxmilián :: 2002"/>
    <x v="3"/>
    <x v="1"/>
    <x v="7"/>
    <x v="15"/>
    <x v="0"/>
    <x v="21"/>
    <x v="11"/>
    <x v="18"/>
    <x v="1"/>
    <x v="19"/>
    <m/>
    <s v="čas neznámý &gt;&gt; odhad"/>
    <d v="1899-12-30T00:01:28"/>
    <x v="8"/>
    <x v="21"/>
    <x v="382"/>
  </r>
  <r>
    <s v="2012 :: Gregar Daniel :: 2008"/>
    <x v="3"/>
    <x v="1"/>
    <x v="7"/>
    <x v="1"/>
    <x v="0"/>
    <x v="258"/>
    <x v="54"/>
    <x v="11"/>
    <x v="1"/>
    <x v="23"/>
    <m/>
    <m/>
    <d v="1899-12-30T00:00:57"/>
    <x v="8"/>
    <x v="264"/>
    <x v="383"/>
  </r>
  <r>
    <s v="2012 :: Jágerová Aneta :: 2009"/>
    <x v="3"/>
    <x v="1"/>
    <x v="7"/>
    <x v="5"/>
    <x v="0"/>
    <x v="259"/>
    <x v="55"/>
    <x v="102"/>
    <x v="0"/>
    <x v="23"/>
    <m/>
    <m/>
    <d v="1899-12-30T00:02:50"/>
    <x v="18"/>
    <x v="265"/>
    <x v="384"/>
  </r>
  <r>
    <s v="2012 :: Kahovcová Anna :: 2006"/>
    <x v="3"/>
    <x v="1"/>
    <x v="7"/>
    <x v="2"/>
    <x v="0"/>
    <x v="176"/>
    <x v="7"/>
    <x v="5"/>
    <x v="0"/>
    <x v="22"/>
    <m/>
    <m/>
    <d v="1899-12-30T00:01:09"/>
    <x v="9"/>
    <x v="179"/>
    <x v="385"/>
  </r>
  <r>
    <s v="2012 :: Kahovcová Barbora :: 2009"/>
    <x v="3"/>
    <x v="1"/>
    <x v="7"/>
    <x v="1"/>
    <x v="0"/>
    <x v="260"/>
    <x v="55"/>
    <x v="5"/>
    <x v="0"/>
    <x v="23"/>
    <m/>
    <m/>
    <d v="1899-12-30T00:01:00"/>
    <x v="9"/>
    <x v="266"/>
    <x v="386"/>
  </r>
  <r>
    <s v="2012 :: Kaiserová Tereza :: 2004"/>
    <x v="3"/>
    <x v="1"/>
    <x v="7"/>
    <x v="11"/>
    <x v="0"/>
    <x v="23"/>
    <x v="10"/>
    <x v="11"/>
    <x v="0"/>
    <x v="19"/>
    <m/>
    <m/>
    <d v="1899-12-30T00:01:37"/>
    <x v="9"/>
    <x v="23"/>
    <x v="387"/>
  </r>
  <r>
    <s v="2012 :: Klimeš Jan :: 2007"/>
    <x v="3"/>
    <x v="1"/>
    <x v="7"/>
    <x v="12"/>
    <x v="0"/>
    <x v="261"/>
    <x v="12"/>
    <x v="104"/>
    <x v="1"/>
    <x v="22"/>
    <m/>
    <s v="čas neznámý &gt;&gt; odhad"/>
    <d v="1899-12-30T00:00:53"/>
    <x v="9"/>
    <x v="267"/>
    <x v="388"/>
  </r>
  <r>
    <s v="2012 :: Klimešová Alena :: 2001"/>
    <x v="3"/>
    <x v="1"/>
    <x v="7"/>
    <x v="10"/>
    <x v="0"/>
    <x v="262"/>
    <x v="8"/>
    <x v="104"/>
    <x v="0"/>
    <x v="12"/>
    <m/>
    <m/>
    <d v="1899-12-30T00:01:25"/>
    <x v="9"/>
    <x v="268"/>
    <x v="389"/>
  </r>
  <r>
    <s v="2012 :: Klimešová Šarlota :: 2000"/>
    <x v="3"/>
    <x v="1"/>
    <x v="7"/>
    <x v="4"/>
    <x v="0"/>
    <x v="263"/>
    <x v="14"/>
    <x v="104"/>
    <x v="0"/>
    <x v="12"/>
    <m/>
    <m/>
    <d v="1899-12-30T00:01:11"/>
    <x v="9"/>
    <x v="269"/>
    <x v="390"/>
  </r>
  <r>
    <s v="2012 :: Klosse Patricie :: 1997"/>
    <x v="3"/>
    <x v="1"/>
    <x v="7"/>
    <x v="5"/>
    <x v="0"/>
    <x v="264"/>
    <x v="16"/>
    <x v="105"/>
    <x v="0"/>
    <x v="15"/>
    <m/>
    <m/>
    <d v="1899-12-30T00:05:32"/>
    <x v="9"/>
    <x v="270"/>
    <x v="391"/>
  </r>
  <r>
    <s v="2012 :: Kolářová Andrea :: 2006"/>
    <x v="3"/>
    <x v="1"/>
    <x v="7"/>
    <x v="5"/>
    <x v="0"/>
    <x v="265"/>
    <x v="7"/>
    <x v="106"/>
    <x v="0"/>
    <x v="22"/>
    <m/>
    <m/>
    <d v="1899-12-30T00:01:06"/>
    <x v="9"/>
    <x v="271"/>
    <x v="392"/>
  </r>
  <r>
    <s v="2012 :: Komárková Alice :: 2004"/>
    <x v="3"/>
    <x v="1"/>
    <x v="7"/>
    <x v="6"/>
    <x v="0"/>
    <x v="111"/>
    <x v="10"/>
    <x v="12"/>
    <x v="0"/>
    <x v="19"/>
    <m/>
    <m/>
    <d v="1899-12-30T00:01:22"/>
    <x v="9"/>
    <x v="112"/>
    <x v="393"/>
  </r>
  <r>
    <s v="2012 :: Kratochvíl David :: 2001"/>
    <x v="3"/>
    <x v="1"/>
    <x v="7"/>
    <x v="6"/>
    <x v="0"/>
    <x v="266"/>
    <x v="8"/>
    <x v="8"/>
    <x v="1"/>
    <x v="12"/>
    <m/>
    <m/>
    <d v="1899-12-30T00:01:12"/>
    <x v="9"/>
    <x v="272"/>
    <x v="394"/>
  </r>
  <r>
    <s v="2012 :: Kratochvíl Tomáš :: 2002"/>
    <x v="3"/>
    <x v="1"/>
    <x v="7"/>
    <x v="4"/>
    <x v="0"/>
    <x v="182"/>
    <x v="11"/>
    <x v="17"/>
    <x v="1"/>
    <x v="19"/>
    <m/>
    <m/>
    <d v="1899-12-30T00:01:07"/>
    <x v="9"/>
    <x v="185"/>
    <x v="395"/>
  </r>
  <r>
    <s v="2012 :: Krechko Oleksandra :: 1998"/>
    <x v="3"/>
    <x v="1"/>
    <x v="7"/>
    <x v="11"/>
    <x v="0"/>
    <x v="267"/>
    <x v="17"/>
    <x v="17"/>
    <x v="0"/>
    <x v="11"/>
    <m/>
    <m/>
    <d v="1899-12-30T00:02:07"/>
    <x v="9"/>
    <x v="273"/>
    <x v="396"/>
  </r>
  <r>
    <s v="2012 :: Kundrátová Michala :: 2000"/>
    <x v="3"/>
    <x v="1"/>
    <x v="7"/>
    <x v="3"/>
    <x v="0"/>
    <x v="187"/>
    <x v="14"/>
    <x v="11"/>
    <x v="0"/>
    <x v="12"/>
    <m/>
    <m/>
    <d v="1899-12-30T00:01:17"/>
    <x v="9"/>
    <x v="190"/>
    <x v="397"/>
  </r>
  <r>
    <s v="2012 :: Kupská Nikola :: 1999"/>
    <x v="3"/>
    <x v="1"/>
    <x v="7"/>
    <x v="3"/>
    <x v="0"/>
    <x v="268"/>
    <x v="4"/>
    <x v="102"/>
    <x v="0"/>
    <x v="11"/>
    <m/>
    <m/>
    <d v="1899-12-30T00:01:47"/>
    <x v="9"/>
    <x v="274"/>
    <x v="398"/>
  </r>
  <r>
    <s v="2012 :: Kupský Jan :: 2002"/>
    <x v="3"/>
    <x v="1"/>
    <x v="7"/>
    <x v="5"/>
    <x v="0"/>
    <x v="269"/>
    <x v="11"/>
    <x v="107"/>
    <x v="1"/>
    <x v="19"/>
    <m/>
    <m/>
    <d v="1899-12-30T00:01:08"/>
    <x v="9"/>
    <x v="275"/>
    <x v="399"/>
  </r>
  <r>
    <s v="2012 :: Kozlík Ladislav :: 1996"/>
    <x v="3"/>
    <x v="1"/>
    <x v="7"/>
    <x v="1"/>
    <x v="0"/>
    <x v="181"/>
    <x v="18"/>
    <x v="12"/>
    <x v="1"/>
    <x v="15"/>
    <m/>
    <m/>
    <d v="1899-12-30T00:03:32"/>
    <x v="9"/>
    <x v="184"/>
    <x v="400"/>
  </r>
  <r>
    <s v="2012 :: Lebeda David :: 2007"/>
    <x v="3"/>
    <x v="1"/>
    <x v="7"/>
    <x v="13"/>
    <x v="0"/>
    <x v="270"/>
    <x v="12"/>
    <x v="93"/>
    <x v="1"/>
    <x v="22"/>
    <m/>
    <s v="čas neznámý &gt;&gt; odhad"/>
    <d v="1899-12-30T00:00:54"/>
    <x v="10"/>
    <x v="276"/>
    <x v="401"/>
  </r>
  <r>
    <s v="2012 :: Lovasová Nikola :: 2002"/>
    <x v="3"/>
    <x v="1"/>
    <x v="7"/>
    <x v="2"/>
    <x v="0"/>
    <x v="271"/>
    <x v="11"/>
    <x v="107"/>
    <x v="0"/>
    <x v="19"/>
    <m/>
    <m/>
    <d v="1899-12-30T00:01:16"/>
    <x v="10"/>
    <x v="277"/>
    <x v="402"/>
  </r>
  <r>
    <s v="2012 :: Lukš Petr :: 2002"/>
    <x v="3"/>
    <x v="1"/>
    <x v="7"/>
    <x v="1"/>
    <x v="0"/>
    <x v="191"/>
    <x v="11"/>
    <x v="12"/>
    <x v="1"/>
    <x v="19"/>
    <m/>
    <m/>
    <d v="1899-12-30T00:01:04"/>
    <x v="10"/>
    <x v="194"/>
    <x v="341"/>
  </r>
  <r>
    <s v="2012 :: Mašek František :: 2005"/>
    <x v="3"/>
    <x v="1"/>
    <x v="7"/>
    <x v="8"/>
    <x v="0"/>
    <x v="35"/>
    <x v="15"/>
    <x v="11"/>
    <x v="1"/>
    <x v="22"/>
    <m/>
    <s v="čas neznámý &gt;&gt; odhad"/>
    <d v="1899-12-30T00:00:50"/>
    <x v="3"/>
    <x v="35"/>
    <x v="403"/>
  </r>
  <r>
    <s v="2012 :: Matějček Antonín :: 2000"/>
    <x v="3"/>
    <x v="1"/>
    <x v="7"/>
    <x v="4"/>
    <x v="0"/>
    <x v="120"/>
    <x v="14"/>
    <x v="70"/>
    <x v="1"/>
    <x v="12"/>
    <m/>
    <m/>
    <d v="1899-12-30T00:00:58"/>
    <x v="3"/>
    <x v="121"/>
    <x v="404"/>
  </r>
  <r>
    <s v="2012 :: Matuš Toník :: 2004"/>
    <x v="3"/>
    <x v="1"/>
    <x v="7"/>
    <x v="7"/>
    <x v="0"/>
    <x v="272"/>
    <x v="10"/>
    <x v="12"/>
    <x v="1"/>
    <x v="19"/>
    <m/>
    <s v="čas neznámý &gt;&gt; odhad"/>
    <d v="1899-12-30T00:01:22"/>
    <x v="3"/>
    <x v="278"/>
    <x v="405"/>
  </r>
  <r>
    <s v="2012 :: Micková Tereza :: 2001"/>
    <x v="3"/>
    <x v="1"/>
    <x v="7"/>
    <x v="1"/>
    <x v="0"/>
    <x v="273"/>
    <x v="8"/>
    <x v="102"/>
    <x v="0"/>
    <x v="12"/>
    <m/>
    <m/>
    <d v="1899-12-30T00:01:07"/>
    <x v="3"/>
    <x v="279"/>
    <x v="406"/>
  </r>
  <r>
    <s v="2012 :: Mikšl Martin :: 2006"/>
    <x v="3"/>
    <x v="1"/>
    <x v="7"/>
    <x v="11"/>
    <x v="0"/>
    <x v="274"/>
    <x v="7"/>
    <x v="0"/>
    <x v="1"/>
    <x v="22"/>
    <m/>
    <m/>
    <d v="1899-12-30T00:00:44"/>
    <x v="3"/>
    <x v="280"/>
    <x v="407"/>
  </r>
  <r>
    <s v="2012 :: Mikšl Miroslav :: 1999"/>
    <x v="3"/>
    <x v="1"/>
    <x v="7"/>
    <x v="1"/>
    <x v="0"/>
    <x v="4"/>
    <x v="4"/>
    <x v="92"/>
    <x v="1"/>
    <x v="11"/>
    <m/>
    <m/>
    <d v="1899-12-30T00:01:48"/>
    <x v="3"/>
    <x v="4"/>
    <x v="343"/>
  </r>
  <r>
    <s v="2012 :: Mikšl Rostislav :: 2005"/>
    <x v="3"/>
    <x v="1"/>
    <x v="7"/>
    <x v="4"/>
    <x v="0"/>
    <x v="38"/>
    <x v="15"/>
    <x v="0"/>
    <x v="1"/>
    <x v="22"/>
    <m/>
    <m/>
    <d v="1899-12-30T00:00:35"/>
    <x v="3"/>
    <x v="38"/>
    <x v="408"/>
  </r>
  <r>
    <s v="2012 :: Moravcová Nela :: 2006"/>
    <x v="3"/>
    <x v="1"/>
    <x v="7"/>
    <x v="6"/>
    <x v="0"/>
    <x v="275"/>
    <x v="7"/>
    <x v="45"/>
    <x v="0"/>
    <x v="22"/>
    <m/>
    <m/>
    <d v="1899-12-30T00:01:15"/>
    <x v="3"/>
    <x v="281"/>
    <x v="409"/>
  </r>
  <r>
    <s v="2012 :: Mottl Pavel :: 2003"/>
    <x v="3"/>
    <x v="1"/>
    <x v="7"/>
    <x v="14"/>
    <x v="0"/>
    <x v="276"/>
    <x v="19"/>
    <x v="11"/>
    <x v="1"/>
    <x v="19"/>
    <m/>
    <s v="čas neznámý &gt;&gt; odhad"/>
    <d v="1899-12-30T00:01:26"/>
    <x v="3"/>
    <x v="282"/>
    <x v="410"/>
  </r>
  <r>
    <s v="2012 :: Německá Dominika :: 2000"/>
    <x v="3"/>
    <x v="1"/>
    <x v="7"/>
    <x v="11"/>
    <x v="0"/>
    <x v="125"/>
    <x v="14"/>
    <x v="12"/>
    <x v="0"/>
    <x v="12"/>
    <m/>
    <m/>
    <d v="1899-12-30T00:01:23"/>
    <x v="11"/>
    <x v="126"/>
    <x v="411"/>
  </r>
  <r>
    <s v="2012 :: Nováková Adéla :: 2008"/>
    <x v="3"/>
    <x v="1"/>
    <x v="7"/>
    <x v="4"/>
    <x v="0"/>
    <x v="277"/>
    <x v="54"/>
    <x v="93"/>
    <x v="0"/>
    <x v="23"/>
    <m/>
    <m/>
    <d v="1899-12-30T00:01:14"/>
    <x v="11"/>
    <x v="283"/>
    <x v="412"/>
  </r>
  <r>
    <s v="2012 :: Oušková Andrea :: 1998"/>
    <x v="3"/>
    <x v="1"/>
    <x v="7"/>
    <x v="2"/>
    <x v="0"/>
    <x v="278"/>
    <x v="17"/>
    <x v="102"/>
    <x v="0"/>
    <x v="11"/>
    <m/>
    <m/>
    <d v="1899-12-30T00:01:43"/>
    <x v="23"/>
    <x v="284"/>
    <x v="413"/>
  </r>
  <r>
    <s v="2012 :: Papoušek Petr :: 1994"/>
    <x v="3"/>
    <x v="1"/>
    <x v="7"/>
    <x v="1"/>
    <x v="0"/>
    <x v="279"/>
    <x v="9"/>
    <x v="90"/>
    <x v="1"/>
    <x v="14"/>
    <m/>
    <m/>
    <d v="1899-12-30T00:06:27"/>
    <x v="12"/>
    <x v="285"/>
    <x v="414"/>
  </r>
  <r>
    <s v="2012 :: Pastier Denis :: 2001"/>
    <x v="3"/>
    <x v="1"/>
    <x v="7"/>
    <x v="2"/>
    <x v="0"/>
    <x v="130"/>
    <x v="8"/>
    <x v="12"/>
    <x v="1"/>
    <x v="12"/>
    <m/>
    <m/>
    <d v="1899-12-30T00:01:06"/>
    <x v="12"/>
    <x v="131"/>
    <x v="415"/>
  </r>
  <r>
    <s v="2012 :: Pastier Erik :: 2004"/>
    <x v="3"/>
    <x v="1"/>
    <x v="7"/>
    <x v="10"/>
    <x v="0"/>
    <x v="131"/>
    <x v="10"/>
    <x v="12"/>
    <x v="1"/>
    <x v="19"/>
    <m/>
    <s v="čas neznámý &gt;&gt; odhad"/>
    <d v="1899-12-30T00:01:20"/>
    <x v="12"/>
    <x v="132"/>
    <x v="416"/>
  </r>
  <r>
    <s v="2012 :: Petroušková Zuzana :: 2004"/>
    <x v="3"/>
    <x v="1"/>
    <x v="7"/>
    <x v="7"/>
    <x v="0"/>
    <x v="43"/>
    <x v="10"/>
    <x v="11"/>
    <x v="0"/>
    <x v="19"/>
    <m/>
    <s v="čas neznámý &gt;&gt; odhad"/>
    <d v="1899-12-30T00:01:41"/>
    <x v="12"/>
    <x v="43"/>
    <x v="417"/>
  </r>
  <r>
    <s v="2012 :: Radová Adéla :: 2004"/>
    <x v="3"/>
    <x v="1"/>
    <x v="7"/>
    <x v="10"/>
    <x v="0"/>
    <x v="280"/>
    <x v="10"/>
    <x v="11"/>
    <x v="0"/>
    <x v="19"/>
    <m/>
    <m/>
    <d v="1899-12-30T00:01:38"/>
    <x v="13"/>
    <x v="286"/>
    <x v="418"/>
  </r>
  <r>
    <s v="2012 :: Sezemský Josef :: 2002"/>
    <x v="3"/>
    <x v="1"/>
    <x v="7"/>
    <x v="2"/>
    <x v="0"/>
    <x v="281"/>
    <x v="11"/>
    <x v="12"/>
    <x v="1"/>
    <x v="19"/>
    <m/>
    <m/>
    <d v="1899-12-30T00:01:09"/>
    <x v="4"/>
    <x v="287"/>
    <x v="419"/>
  </r>
  <r>
    <s v="2012 :: Schwarzová Johana :: 1999"/>
    <x v="3"/>
    <x v="1"/>
    <x v="7"/>
    <x v="6"/>
    <x v="0"/>
    <x v="138"/>
    <x v="4"/>
    <x v="108"/>
    <x v="0"/>
    <x v="11"/>
    <m/>
    <m/>
    <d v="1899-12-30T00:01:53"/>
    <x v="4"/>
    <x v="139"/>
    <x v="420"/>
  </r>
  <r>
    <s v="2012 :: Stejskal Filip :: 2003"/>
    <x v="3"/>
    <x v="1"/>
    <x v="7"/>
    <x v="6"/>
    <x v="0"/>
    <x v="201"/>
    <x v="19"/>
    <x v="60"/>
    <x v="1"/>
    <x v="19"/>
    <m/>
    <m/>
    <d v="1899-12-30T00:01:14"/>
    <x v="4"/>
    <x v="205"/>
    <x v="421"/>
  </r>
  <r>
    <s v="2012 :: Stejskal Ladislav :: 2001"/>
    <x v="3"/>
    <x v="1"/>
    <x v="7"/>
    <x v="8"/>
    <x v="0"/>
    <x v="202"/>
    <x v="8"/>
    <x v="0"/>
    <x v="1"/>
    <x v="12"/>
    <m/>
    <s v="čas neznámý &gt;&gt; odhad"/>
    <d v="1899-12-30T00:01:25"/>
    <x v="4"/>
    <x v="206"/>
    <x v="422"/>
  </r>
  <r>
    <s v="2012 :: Stýblová Jiřina :: 1998"/>
    <x v="3"/>
    <x v="1"/>
    <x v="7"/>
    <x v="8"/>
    <x v="0"/>
    <x v="282"/>
    <x v="17"/>
    <x v="17"/>
    <x v="0"/>
    <x v="11"/>
    <m/>
    <s v="čas neznámý &gt;&gt; odhad"/>
    <d v="1899-12-30T00:02:15"/>
    <x v="4"/>
    <x v="288"/>
    <x v="423"/>
  </r>
  <r>
    <s v="2012 :: Šimková Irena :: 2001"/>
    <x v="3"/>
    <x v="1"/>
    <x v="7"/>
    <x v="5"/>
    <x v="0"/>
    <x v="204"/>
    <x v="8"/>
    <x v="12"/>
    <x v="0"/>
    <x v="12"/>
    <m/>
    <m/>
    <d v="1899-12-30T00:01:14"/>
    <x v="19"/>
    <x v="208"/>
    <x v="424"/>
  </r>
  <r>
    <s v="2012 :: Šimková Kristýna :: 2005"/>
    <x v="3"/>
    <x v="1"/>
    <x v="7"/>
    <x v="4"/>
    <x v="0"/>
    <x v="205"/>
    <x v="15"/>
    <x v="12"/>
    <x v="0"/>
    <x v="22"/>
    <m/>
    <m/>
    <d v="1899-12-30T00:01:04"/>
    <x v="19"/>
    <x v="209"/>
    <x v="425"/>
  </r>
  <r>
    <s v="2012 :: Štiftr Pavel :: 2002"/>
    <x v="3"/>
    <x v="1"/>
    <x v="7"/>
    <x v="8"/>
    <x v="0"/>
    <x v="283"/>
    <x v="11"/>
    <x v="12"/>
    <x v="1"/>
    <x v="19"/>
    <m/>
    <s v="čas neznámý &gt;&gt; odhad"/>
    <d v="1899-12-30T00:01:21"/>
    <x v="19"/>
    <x v="289"/>
    <x v="426"/>
  </r>
  <r>
    <s v="2012 :: Štiftr Petr :: 2002"/>
    <x v="3"/>
    <x v="1"/>
    <x v="7"/>
    <x v="11"/>
    <x v="0"/>
    <x v="284"/>
    <x v="11"/>
    <x v="12"/>
    <x v="1"/>
    <x v="19"/>
    <m/>
    <m/>
    <d v="1899-12-30T00:01:15"/>
    <x v="19"/>
    <x v="290"/>
    <x v="427"/>
  </r>
  <r>
    <s v="2012 :: Švec Jakub :: 2002"/>
    <x v="3"/>
    <x v="1"/>
    <x v="7"/>
    <x v="13"/>
    <x v="0"/>
    <x v="285"/>
    <x v="11"/>
    <x v="11"/>
    <x v="1"/>
    <x v="19"/>
    <m/>
    <s v="čas neznámý &gt;&gt; odhad"/>
    <d v="1899-12-30T00:01:25"/>
    <x v="19"/>
    <x v="291"/>
    <x v="428"/>
  </r>
  <r>
    <s v="2012 :: Švecová Pavlína :: 2001"/>
    <x v="3"/>
    <x v="1"/>
    <x v="7"/>
    <x v="2"/>
    <x v="0"/>
    <x v="286"/>
    <x v="8"/>
    <x v="11"/>
    <x v="0"/>
    <x v="12"/>
    <m/>
    <m/>
    <d v="1899-12-30T00:01:15"/>
    <x v="19"/>
    <x v="292"/>
    <x v="429"/>
  </r>
  <r>
    <s v="2012 :: Teringl Vojtěch :: 2007"/>
    <x v="3"/>
    <x v="1"/>
    <x v="7"/>
    <x v="10"/>
    <x v="0"/>
    <x v="287"/>
    <x v="12"/>
    <x v="109"/>
    <x v="1"/>
    <x v="22"/>
    <m/>
    <m/>
    <d v="1899-12-30T00:00:47"/>
    <x v="14"/>
    <x v="293"/>
    <x v="430"/>
  </r>
  <r>
    <s v="2012 :: Teringlová Vendula :: 2004"/>
    <x v="3"/>
    <x v="1"/>
    <x v="7"/>
    <x v="8"/>
    <x v="0"/>
    <x v="288"/>
    <x v="10"/>
    <x v="109"/>
    <x v="0"/>
    <x v="19"/>
    <m/>
    <s v="čas neznámý &gt;&gt; odhad"/>
    <d v="1899-12-30T00:01:40"/>
    <x v="14"/>
    <x v="294"/>
    <x v="431"/>
  </r>
  <r>
    <s v="2012 :: Tovaryšová Alice :: 1998"/>
    <x v="3"/>
    <x v="1"/>
    <x v="7"/>
    <x v="1"/>
    <x v="0"/>
    <x v="289"/>
    <x v="17"/>
    <x v="102"/>
    <x v="0"/>
    <x v="11"/>
    <m/>
    <m/>
    <d v="1899-12-30T00:01:37"/>
    <x v="14"/>
    <x v="295"/>
    <x v="432"/>
  </r>
  <r>
    <s v="2012 :: Tresťanská Natálka :: 2004"/>
    <x v="3"/>
    <x v="1"/>
    <x v="7"/>
    <x v="10"/>
    <x v="0"/>
    <x v="290"/>
    <x v="10"/>
    <x v="6"/>
    <x v="0"/>
    <x v="22"/>
    <m/>
    <s v="čas neznámý &gt;&gt; odhad"/>
    <d v="1899-12-30T00:01:20"/>
    <x v="14"/>
    <x v="296"/>
    <x v="433"/>
  </r>
  <r>
    <s v="2012 :: Tresťanský Josef :: 2006"/>
    <x v="3"/>
    <x v="1"/>
    <x v="7"/>
    <x v="2"/>
    <x v="0"/>
    <x v="291"/>
    <x v="7"/>
    <x v="6"/>
    <x v="1"/>
    <x v="22"/>
    <m/>
    <m/>
    <d v="1899-12-30T00:00:37"/>
    <x v="14"/>
    <x v="297"/>
    <x v="434"/>
  </r>
  <r>
    <s v="2012 :: Tvrzová Veronika :: 1999"/>
    <x v="3"/>
    <x v="1"/>
    <x v="7"/>
    <x v="4"/>
    <x v="0"/>
    <x v="54"/>
    <x v="4"/>
    <x v="70"/>
    <x v="0"/>
    <x v="11"/>
    <m/>
    <m/>
    <d v="1899-12-30T00:01:38"/>
    <x v="14"/>
    <x v="54"/>
    <x v="435"/>
  </r>
  <r>
    <s v="2012 :: Vanišová Simona :: 1999"/>
    <x v="3"/>
    <x v="1"/>
    <x v="7"/>
    <x v="7"/>
    <x v="0"/>
    <x v="209"/>
    <x v="4"/>
    <x v="12"/>
    <x v="0"/>
    <x v="11"/>
    <m/>
    <s v="čas neznámý &gt;&gt; odhad"/>
    <d v="1899-12-30T00:02:16"/>
    <x v="15"/>
    <x v="213"/>
    <x v="436"/>
  </r>
  <r>
    <s v="2012 :: Varga Dominik :: 2001"/>
    <x v="3"/>
    <x v="1"/>
    <x v="7"/>
    <x v="10"/>
    <x v="0"/>
    <x v="292"/>
    <x v="8"/>
    <x v="0"/>
    <x v="1"/>
    <x v="12"/>
    <m/>
    <m/>
    <d v="1899-12-30T00:01:22"/>
    <x v="15"/>
    <x v="298"/>
    <x v="437"/>
  </r>
  <r>
    <s v="2012 :: Varga Ondřej :: 2006"/>
    <x v="3"/>
    <x v="1"/>
    <x v="7"/>
    <x v="9"/>
    <x v="0"/>
    <x v="293"/>
    <x v="7"/>
    <x v="0"/>
    <x v="1"/>
    <x v="22"/>
    <m/>
    <s v="čas neznámý &gt;&gt; odhad"/>
    <d v="1899-12-30T00:00:52"/>
    <x v="15"/>
    <x v="299"/>
    <x v="438"/>
  </r>
  <r>
    <s v="2012 :: Zikešová Anna :: 1995"/>
    <x v="3"/>
    <x v="1"/>
    <x v="7"/>
    <x v="1"/>
    <x v="0"/>
    <x v="294"/>
    <x v="21"/>
    <x v="0"/>
    <x v="0"/>
    <x v="14"/>
    <m/>
    <m/>
    <d v="1899-12-30T00:08:40"/>
    <x v="22"/>
    <x v="300"/>
    <x v="439"/>
  </r>
  <r>
    <s v="2012 :: Adámková Dominika :: 1996"/>
    <x v="3"/>
    <x v="2"/>
    <x v="40"/>
    <x v="8"/>
    <x v="0"/>
    <x v="92"/>
    <x v="18"/>
    <x v="110"/>
    <x v="0"/>
    <x v="9"/>
    <m/>
    <m/>
    <d v="1899-12-30T01:27:10"/>
    <x v="21"/>
    <x v="93"/>
    <x v="440"/>
  </r>
  <r>
    <s v="2012 :: Bláha Jan :: 1971"/>
    <x v="3"/>
    <x v="2"/>
    <x v="16"/>
    <x v="4"/>
    <x v="0"/>
    <x v="211"/>
    <x v="33"/>
    <x v="79"/>
    <x v="1"/>
    <x v="8"/>
    <m/>
    <m/>
    <d v="1899-12-30T01:00:15"/>
    <x v="0"/>
    <x v="215"/>
    <x v="441"/>
  </r>
  <r>
    <s v="2012 :: Bláhová  Petra :: 1979"/>
    <x v="3"/>
    <x v="2"/>
    <x v="41"/>
    <x v="9"/>
    <x v="0"/>
    <x v="295"/>
    <x v="2"/>
    <x v="0"/>
    <x v="0"/>
    <x v="9"/>
    <m/>
    <m/>
    <d v="1899-12-30T01:29:09"/>
    <x v="0"/>
    <x v="301"/>
    <x v="442"/>
  </r>
  <r>
    <s v="2012 :: Boháč Karel :: 1947"/>
    <x v="3"/>
    <x v="2"/>
    <x v="42"/>
    <x v="2"/>
    <x v="0"/>
    <x v="296"/>
    <x v="61"/>
    <x v="111"/>
    <x v="1"/>
    <x v="20"/>
    <m/>
    <m/>
    <d v="1899-12-30T01:21:49"/>
    <x v="0"/>
    <x v="302"/>
    <x v="443"/>
  </r>
  <r>
    <s v="2012 :: Bumba Libor :: 1968"/>
    <x v="3"/>
    <x v="2"/>
    <x v="43"/>
    <x v="22"/>
    <x v="0"/>
    <x v="297"/>
    <x v="39"/>
    <x v="112"/>
    <x v="1"/>
    <x v="8"/>
    <m/>
    <m/>
    <d v="1899-12-30T01:25:12"/>
    <x v="0"/>
    <x v="303"/>
    <x v="444"/>
  </r>
  <r>
    <s v="2012 :: Candrová Jana :: 1975"/>
    <x v="3"/>
    <x v="2"/>
    <x v="17"/>
    <x v="1"/>
    <x v="0"/>
    <x v="61"/>
    <x v="24"/>
    <x v="10"/>
    <x v="0"/>
    <x v="9"/>
    <m/>
    <m/>
    <d v="1899-12-30T01:06:04"/>
    <x v="6"/>
    <x v="61"/>
    <x v="445"/>
  </r>
  <r>
    <s v="2012 :: Csirik Jiří :: 1992"/>
    <x v="3"/>
    <x v="2"/>
    <x v="2"/>
    <x v="2"/>
    <x v="0"/>
    <x v="298"/>
    <x v="42"/>
    <x v="88"/>
    <x v="1"/>
    <x v="7"/>
    <m/>
    <m/>
    <d v="1899-12-30T00:57:53"/>
    <x v="6"/>
    <x v="304"/>
    <x v="446"/>
  </r>
  <r>
    <s v="2012 :: Čapek František :: 1977"/>
    <x v="3"/>
    <x v="2"/>
    <x v="26"/>
    <x v="12"/>
    <x v="0"/>
    <x v="299"/>
    <x v="25"/>
    <x v="113"/>
    <x v="1"/>
    <x v="7"/>
    <m/>
    <m/>
    <d v="1899-12-30T01:10:14"/>
    <x v="7"/>
    <x v="305"/>
    <x v="447"/>
  </r>
  <r>
    <s v="2012 :: Debnár Martin :: 1992"/>
    <x v="3"/>
    <x v="2"/>
    <x v="1"/>
    <x v="1"/>
    <x v="0"/>
    <x v="300"/>
    <x v="42"/>
    <x v="114"/>
    <x v="1"/>
    <x v="7"/>
    <m/>
    <m/>
    <d v="1899-12-30T00:53:28"/>
    <x v="1"/>
    <x v="306"/>
    <x v="448"/>
  </r>
  <r>
    <s v="2012 :: Doležálek Zdeněk :: 1955"/>
    <x v="3"/>
    <x v="2"/>
    <x v="35"/>
    <x v="2"/>
    <x v="0"/>
    <x v="301"/>
    <x v="47"/>
    <x v="111"/>
    <x v="1"/>
    <x v="17"/>
    <m/>
    <m/>
    <d v="1899-12-30T01:10:27"/>
    <x v="1"/>
    <x v="307"/>
    <x v="449"/>
  </r>
  <r>
    <s v="2012 :: Drázda Petr :: 1964"/>
    <x v="3"/>
    <x v="2"/>
    <x v="44"/>
    <x v="21"/>
    <x v="0"/>
    <x v="213"/>
    <x v="31"/>
    <x v="81"/>
    <x v="1"/>
    <x v="8"/>
    <m/>
    <m/>
    <d v="1899-12-30T01:18:26"/>
    <x v="1"/>
    <x v="217"/>
    <x v="450"/>
  </r>
  <r>
    <s v="2012 :: Flašár Jan :: 1986"/>
    <x v="3"/>
    <x v="2"/>
    <x v="3"/>
    <x v="3"/>
    <x v="0"/>
    <x v="214"/>
    <x v="56"/>
    <x v="60"/>
    <x v="1"/>
    <x v="7"/>
    <m/>
    <m/>
    <d v="1899-12-30T00:58:33"/>
    <x v="2"/>
    <x v="218"/>
    <x v="451"/>
  </r>
  <r>
    <s v="2012 :: Flíčková Alice :: 1970"/>
    <x v="3"/>
    <x v="2"/>
    <x v="45"/>
    <x v="10"/>
    <x v="0"/>
    <x v="302"/>
    <x v="37"/>
    <x v="115"/>
    <x v="0"/>
    <x v="9"/>
    <m/>
    <m/>
    <d v="1899-12-30T01:26:14"/>
    <x v="2"/>
    <x v="308"/>
    <x v="452"/>
  </r>
  <r>
    <s v="2012 :: Gazda Martin :: 1968"/>
    <x v="3"/>
    <x v="2"/>
    <x v="46"/>
    <x v="16"/>
    <x v="0"/>
    <x v="143"/>
    <x v="39"/>
    <x v="68"/>
    <x v="1"/>
    <x v="8"/>
    <m/>
    <m/>
    <d v="1899-12-30T01:17:43"/>
    <x v="8"/>
    <x v="144"/>
    <x v="453"/>
  </r>
  <r>
    <s v="2012 :: Hájíček František :: 1951"/>
    <x v="3"/>
    <x v="2"/>
    <x v="47"/>
    <x v="11"/>
    <x v="0"/>
    <x v="215"/>
    <x v="57"/>
    <x v="82"/>
    <x v="1"/>
    <x v="20"/>
    <m/>
    <m/>
    <d v="1899-12-30T01:41:28"/>
    <x v="17"/>
    <x v="219"/>
    <x v="454"/>
  </r>
  <r>
    <s v="2012 :: Habara Jaromír :: 1974"/>
    <x v="3"/>
    <x v="2"/>
    <x v="20"/>
    <x v="11"/>
    <x v="0"/>
    <x v="303"/>
    <x v="45"/>
    <x v="55"/>
    <x v="1"/>
    <x v="7"/>
    <m/>
    <m/>
    <d v="1899-12-30T01:01:13"/>
    <x v="17"/>
    <x v="309"/>
    <x v="455"/>
  </r>
  <r>
    <s v="2012 :: Háša Michal :: 1981"/>
    <x v="3"/>
    <x v="2"/>
    <x v="4"/>
    <x v="4"/>
    <x v="0"/>
    <x v="304"/>
    <x v="41"/>
    <x v="116"/>
    <x v="1"/>
    <x v="7"/>
    <m/>
    <m/>
    <d v="1899-12-30T00:57:43"/>
    <x v="17"/>
    <x v="310"/>
    <x v="456"/>
  </r>
  <r>
    <s v="2012 :: Chodura Vladimír :: 1970"/>
    <x v="3"/>
    <x v="2"/>
    <x v="48"/>
    <x v="23"/>
    <x v="0"/>
    <x v="305"/>
    <x v="37"/>
    <x v="105"/>
    <x v="1"/>
    <x v="8"/>
    <m/>
    <m/>
    <d v="1899-12-30T01:27:57"/>
    <x v="6"/>
    <x v="311"/>
    <x v="457"/>
  </r>
  <r>
    <s v="2012 :: Jančář Stanislav :: 1967"/>
    <x v="3"/>
    <x v="2"/>
    <x v="25"/>
    <x v="11"/>
    <x v="0"/>
    <x v="216"/>
    <x v="52"/>
    <x v="60"/>
    <x v="1"/>
    <x v="8"/>
    <m/>
    <m/>
    <d v="1899-12-30T01:03:19"/>
    <x v="18"/>
    <x v="220"/>
    <x v="458"/>
  </r>
  <r>
    <s v="2012 :: Janko Roman :: 1954"/>
    <x v="3"/>
    <x v="2"/>
    <x v="18"/>
    <x v="4"/>
    <x v="0"/>
    <x v="306"/>
    <x v="59"/>
    <x v="117"/>
    <x v="1"/>
    <x v="17"/>
    <m/>
    <m/>
    <d v="1899-12-30T01:06:55"/>
    <x v="18"/>
    <x v="312"/>
    <x v="459"/>
  </r>
  <r>
    <s v="2012 :: Jansa Jiří :: 1966"/>
    <x v="3"/>
    <x v="2"/>
    <x v="6"/>
    <x v="1"/>
    <x v="0"/>
    <x v="307"/>
    <x v="58"/>
    <x v="88"/>
    <x v="1"/>
    <x v="8"/>
    <m/>
    <m/>
    <d v="1899-12-30T00:59:29"/>
    <x v="18"/>
    <x v="313"/>
    <x v="460"/>
  </r>
  <r>
    <s v="2012 :: Jašarov Zdeněk :: 1957"/>
    <x v="3"/>
    <x v="2"/>
    <x v="10"/>
    <x v="1"/>
    <x v="0"/>
    <x v="308"/>
    <x v="36"/>
    <x v="62"/>
    <x v="1"/>
    <x v="17"/>
    <m/>
    <m/>
    <d v="1899-12-30T01:04:48"/>
    <x v="18"/>
    <x v="314"/>
    <x v="461"/>
  </r>
  <r>
    <s v="2012 :: Klimeš Petr :: 1977"/>
    <x v="3"/>
    <x v="2"/>
    <x v="49"/>
    <x v="14"/>
    <x v="0"/>
    <x v="217"/>
    <x v="25"/>
    <x v="104"/>
    <x v="1"/>
    <x v="7"/>
    <m/>
    <m/>
    <d v="1899-12-30T01:17:08"/>
    <x v="9"/>
    <x v="221"/>
    <x v="462"/>
  </r>
  <r>
    <s v="2012 :: Klosse Jiří :: 1970"/>
    <x v="3"/>
    <x v="2"/>
    <x v="50"/>
    <x v="24"/>
    <x v="0"/>
    <x v="218"/>
    <x v="37"/>
    <x v="105"/>
    <x v="1"/>
    <x v="8"/>
    <m/>
    <m/>
    <d v="1899-12-30T01:24:58"/>
    <x v="9"/>
    <x v="222"/>
    <x v="463"/>
  </r>
  <r>
    <s v="2012 :: Kocourek Vít :: 1969"/>
    <x v="3"/>
    <x v="2"/>
    <x v="29"/>
    <x v="12"/>
    <x v="0"/>
    <x v="309"/>
    <x v="23"/>
    <x v="10"/>
    <x v="1"/>
    <x v="8"/>
    <m/>
    <m/>
    <d v="1899-12-30T01:08:39"/>
    <x v="9"/>
    <x v="315"/>
    <x v="464"/>
  </r>
  <r>
    <s v="2012 :: Kohout Luděk :: 1965"/>
    <x v="3"/>
    <x v="2"/>
    <x v="51"/>
    <x v="25"/>
    <x v="0"/>
    <x v="310"/>
    <x v="28"/>
    <x v="118"/>
    <x v="1"/>
    <x v="8"/>
    <m/>
    <m/>
    <d v="1899-12-30T01:20:27"/>
    <x v="9"/>
    <x v="316"/>
    <x v="465"/>
  </r>
  <r>
    <s v="2012 :: Kolář Ivan :: 1963"/>
    <x v="3"/>
    <x v="2"/>
    <x v="28"/>
    <x v="9"/>
    <x v="0"/>
    <x v="311"/>
    <x v="0"/>
    <x v="119"/>
    <x v="1"/>
    <x v="8"/>
    <m/>
    <m/>
    <d v="1899-12-30T01:08:15"/>
    <x v="9"/>
    <x v="317"/>
    <x v="466"/>
  </r>
  <r>
    <s v="2012 :: Kopačka Jan :: 1985"/>
    <x v="3"/>
    <x v="2"/>
    <x v="52"/>
    <x v="18"/>
    <x v="0"/>
    <x v="158"/>
    <x v="49"/>
    <x v="11"/>
    <x v="1"/>
    <x v="7"/>
    <m/>
    <m/>
    <d v="1899-12-30T01:23:59"/>
    <x v="9"/>
    <x v="159"/>
    <x v="467"/>
  </r>
  <r>
    <s v="2012 :: Kopřiva Josef :: 1952"/>
    <x v="3"/>
    <x v="2"/>
    <x v="53"/>
    <x v="5"/>
    <x v="0"/>
    <x v="146"/>
    <x v="32"/>
    <x v="59"/>
    <x v="1"/>
    <x v="20"/>
    <m/>
    <m/>
    <d v="1899-12-30T01:20:27"/>
    <x v="9"/>
    <x v="147"/>
    <x v="468"/>
  </r>
  <r>
    <s v="2012 :: Koranda David :: 1983"/>
    <x v="3"/>
    <x v="2"/>
    <x v="13"/>
    <x v="6"/>
    <x v="0"/>
    <x v="312"/>
    <x v="62"/>
    <x v="85"/>
    <x v="1"/>
    <x v="7"/>
    <m/>
    <m/>
    <d v="1899-12-30T01:00:42"/>
    <x v="9"/>
    <x v="318"/>
    <x v="469"/>
  </r>
  <r>
    <s v="2012 :: Krejčí Karel :: 1972"/>
    <x v="3"/>
    <x v="2"/>
    <x v="11"/>
    <x v="2"/>
    <x v="0"/>
    <x v="219"/>
    <x v="29"/>
    <x v="85"/>
    <x v="1"/>
    <x v="8"/>
    <m/>
    <m/>
    <d v="1899-12-30T01:00:42"/>
    <x v="9"/>
    <x v="223"/>
    <x v="470"/>
  </r>
  <r>
    <s v="2012 :: Krejčová Petra :: 1979"/>
    <x v="3"/>
    <x v="2"/>
    <x v="33"/>
    <x v="4"/>
    <x v="0"/>
    <x v="313"/>
    <x v="2"/>
    <x v="85"/>
    <x v="0"/>
    <x v="9"/>
    <m/>
    <m/>
    <d v="1899-12-30T01:11:30"/>
    <x v="9"/>
    <x v="319"/>
    <x v="471"/>
  </r>
  <r>
    <s v="2012 :: Kroupa Evžen :: 1967"/>
    <x v="3"/>
    <x v="2"/>
    <x v="54"/>
    <x v="17"/>
    <x v="0"/>
    <x v="314"/>
    <x v="52"/>
    <x v="120"/>
    <x v="1"/>
    <x v="8"/>
    <m/>
    <m/>
    <d v="1899-12-30T01:14:33"/>
    <x v="9"/>
    <x v="320"/>
    <x v="472"/>
  </r>
  <r>
    <s v="2012 :: Lácha Pavel :: 1969"/>
    <x v="3"/>
    <x v="2"/>
    <x v="8"/>
    <x v="10"/>
    <x v="0"/>
    <x v="148"/>
    <x v="23"/>
    <x v="10"/>
    <x v="1"/>
    <x v="8"/>
    <m/>
    <m/>
    <d v="1899-12-30T01:03:50"/>
    <x v="10"/>
    <x v="149"/>
    <x v="473"/>
  </r>
  <r>
    <s v="2012 :: Lácha Radek :: 1971"/>
    <x v="3"/>
    <x v="2"/>
    <x v="55"/>
    <x v="19"/>
    <x v="0"/>
    <x v="190"/>
    <x v="33"/>
    <x v="0"/>
    <x v="1"/>
    <x v="8"/>
    <m/>
    <m/>
    <d v="1899-12-30T01:14:45"/>
    <x v="10"/>
    <x v="321"/>
    <x v="474"/>
  </r>
  <r>
    <s v="2012 :: Lebedová Olga :: 1981"/>
    <x v="3"/>
    <x v="2"/>
    <x v="56"/>
    <x v="6"/>
    <x v="0"/>
    <x v="315"/>
    <x v="41"/>
    <x v="93"/>
    <x v="0"/>
    <x v="9"/>
    <m/>
    <m/>
    <d v="1899-12-30T01:21:43"/>
    <x v="10"/>
    <x v="322"/>
    <x v="475"/>
  </r>
  <r>
    <s v="2012 :: Macek Petr :: 1979"/>
    <x v="3"/>
    <x v="2"/>
    <x v="30"/>
    <x v="9"/>
    <x v="0"/>
    <x v="316"/>
    <x v="2"/>
    <x v="0"/>
    <x v="1"/>
    <x v="7"/>
    <m/>
    <m/>
    <d v="1899-12-30T01:08:49"/>
    <x v="3"/>
    <x v="323"/>
    <x v="476"/>
  </r>
  <r>
    <s v="2012 :: Malát Jan :: 1966"/>
    <x v="3"/>
    <x v="2"/>
    <x v="57"/>
    <x v="26"/>
    <x v="0"/>
    <x v="317"/>
    <x v="58"/>
    <x v="120"/>
    <x v="1"/>
    <x v="8"/>
    <m/>
    <m/>
    <d v="1899-12-30T01:19:39"/>
    <x v="3"/>
    <x v="324"/>
    <x v="477"/>
  </r>
  <r>
    <s v="2012 :: Medek Martin :: 1996"/>
    <x v="3"/>
    <x v="2"/>
    <x v="34"/>
    <x v="1"/>
    <x v="0"/>
    <x v="195"/>
    <x v="18"/>
    <x v="60"/>
    <x v="1"/>
    <x v="7"/>
    <m/>
    <m/>
    <d v="1899-12-30T01:11:59"/>
    <x v="3"/>
    <x v="198"/>
    <x v="478"/>
  </r>
  <r>
    <s v="2012 :: Medek Roman :: 1965"/>
    <x v="3"/>
    <x v="2"/>
    <x v="23"/>
    <x v="3"/>
    <x v="0"/>
    <x v="318"/>
    <x v="28"/>
    <x v="60"/>
    <x v="1"/>
    <x v="8"/>
    <m/>
    <m/>
    <d v="1899-12-30T01:02:25"/>
    <x v="3"/>
    <x v="325"/>
    <x v="479"/>
  </r>
  <r>
    <s v="2012 :: Menšíková Lenka :: 1973"/>
    <x v="3"/>
    <x v="2"/>
    <x v="58"/>
    <x v="5"/>
    <x v="0"/>
    <x v="159"/>
    <x v="51"/>
    <x v="67"/>
    <x v="0"/>
    <x v="9"/>
    <m/>
    <m/>
    <d v="1899-12-30T01:19:38"/>
    <x v="3"/>
    <x v="162"/>
    <x v="480"/>
  </r>
  <r>
    <s v="2012 :: Mikšl Rostislav :: 1972"/>
    <x v="3"/>
    <x v="2"/>
    <x v="12"/>
    <x v="6"/>
    <x v="0"/>
    <x v="38"/>
    <x v="29"/>
    <x v="121"/>
    <x v="1"/>
    <x v="8"/>
    <m/>
    <m/>
    <d v="1899-12-30T01:03:06"/>
    <x v="3"/>
    <x v="70"/>
    <x v="481"/>
  </r>
  <r>
    <s v="2012 :: Mikšovský Zdeněk :: 1945"/>
    <x v="3"/>
    <x v="2"/>
    <x v="59"/>
    <x v="3"/>
    <x v="0"/>
    <x v="70"/>
    <x v="30"/>
    <x v="22"/>
    <x v="1"/>
    <x v="20"/>
    <m/>
    <m/>
    <d v="1899-12-30T01:24:35"/>
    <x v="3"/>
    <x v="71"/>
    <x v="482"/>
  </r>
  <r>
    <s v="2012 :: Mražík Karel :: 1959"/>
    <x v="3"/>
    <x v="2"/>
    <x v="60"/>
    <x v="6"/>
    <x v="0"/>
    <x v="71"/>
    <x v="27"/>
    <x v="8"/>
    <x v="1"/>
    <x v="17"/>
    <m/>
    <m/>
    <d v="1899-12-30T01:27:11"/>
    <x v="3"/>
    <x v="72"/>
    <x v="483"/>
  </r>
  <r>
    <s v="2012 :: Něncová Monika :: 1966"/>
    <x v="3"/>
    <x v="2"/>
    <x v="61"/>
    <x v="12"/>
    <x v="0"/>
    <x v="319"/>
    <x v="58"/>
    <x v="122"/>
    <x v="0"/>
    <x v="9"/>
    <m/>
    <m/>
    <d v="1899-12-30T01:53:22"/>
    <x v="11"/>
    <x v="326"/>
    <x v="484"/>
  </r>
  <r>
    <s v="2012 :: Neubauer Petr :: 1974"/>
    <x v="3"/>
    <x v="2"/>
    <x v="62"/>
    <x v="15"/>
    <x v="0"/>
    <x v="320"/>
    <x v="45"/>
    <x v="120"/>
    <x v="1"/>
    <x v="7"/>
    <m/>
    <m/>
    <d v="1899-12-30T01:19:40"/>
    <x v="11"/>
    <x v="327"/>
    <x v="485"/>
  </r>
  <r>
    <s v="2012 :: Pillar Ladislav :: 1952"/>
    <x v="3"/>
    <x v="2"/>
    <x v="27"/>
    <x v="1"/>
    <x v="0"/>
    <x v="321"/>
    <x v="32"/>
    <x v="123"/>
    <x v="1"/>
    <x v="20"/>
    <m/>
    <m/>
    <d v="1899-12-30T01:08:43"/>
    <x v="12"/>
    <x v="328"/>
    <x v="486"/>
  </r>
  <r>
    <s v="2012 :: Pinl Michal :: 1968"/>
    <x v="3"/>
    <x v="2"/>
    <x v="39"/>
    <x v="15"/>
    <x v="0"/>
    <x v="322"/>
    <x v="39"/>
    <x v="124"/>
    <x v="1"/>
    <x v="8"/>
    <m/>
    <m/>
    <d v="1899-12-30T01:11:58"/>
    <x v="12"/>
    <x v="329"/>
    <x v="487"/>
  </r>
  <r>
    <s v="2012 :: Procházková Ivona :: 1975"/>
    <x v="3"/>
    <x v="2"/>
    <x v="63"/>
    <x v="7"/>
    <x v="0"/>
    <x v="323"/>
    <x v="24"/>
    <x v="125"/>
    <x v="0"/>
    <x v="9"/>
    <m/>
    <m/>
    <d v="1899-12-30T01:28:15"/>
    <x v="12"/>
    <x v="330"/>
    <x v="488"/>
  </r>
  <r>
    <s v="2012 :: Putschögl Jaroslav :: 1939"/>
    <x v="3"/>
    <x v="2"/>
    <x v="64"/>
    <x v="4"/>
    <x v="0"/>
    <x v="226"/>
    <x v="5"/>
    <x v="87"/>
    <x v="1"/>
    <x v="21"/>
    <m/>
    <m/>
    <d v="1899-12-30T01:24:55"/>
    <x v="12"/>
    <x v="230"/>
    <x v="489"/>
  </r>
  <r>
    <s v="2012 :: Selinger Stephan :: 1972"/>
    <x v="3"/>
    <x v="2"/>
    <x v="38"/>
    <x v="14"/>
    <x v="0"/>
    <x v="324"/>
    <x v="29"/>
    <x v="126"/>
    <x v="1"/>
    <x v="8"/>
    <m/>
    <m/>
    <d v="1899-12-30T01:11:08"/>
    <x v="4"/>
    <x v="331"/>
    <x v="490"/>
  </r>
  <r>
    <s v="2012 :: Scheinherr Jiří :: 1951"/>
    <x v="3"/>
    <x v="2"/>
    <x v="65"/>
    <x v="6"/>
    <x v="0"/>
    <x v="325"/>
    <x v="57"/>
    <x v="125"/>
    <x v="1"/>
    <x v="20"/>
    <m/>
    <m/>
    <d v="1899-12-30T01:29:59"/>
    <x v="4"/>
    <x v="332"/>
    <x v="491"/>
  </r>
  <r>
    <s v="2012 :: Stejskal Ladislav :: 1977"/>
    <x v="3"/>
    <x v="2"/>
    <x v="5"/>
    <x v="5"/>
    <x v="0"/>
    <x v="202"/>
    <x v="25"/>
    <x v="60"/>
    <x v="1"/>
    <x v="7"/>
    <m/>
    <m/>
    <d v="1899-12-30T00:57:47"/>
    <x v="4"/>
    <x v="232"/>
    <x v="492"/>
  </r>
  <r>
    <s v="2012 :: Svoboda Václav :: 1949"/>
    <x v="3"/>
    <x v="2"/>
    <x v="37"/>
    <x v="4"/>
    <x v="0"/>
    <x v="76"/>
    <x v="34"/>
    <x v="127"/>
    <x v="1"/>
    <x v="20"/>
    <m/>
    <m/>
    <d v="1899-12-30T01:12:07"/>
    <x v="4"/>
    <x v="77"/>
    <x v="493"/>
  </r>
  <r>
    <s v="2012 :: Szábo Miloš :: 1981"/>
    <x v="3"/>
    <x v="2"/>
    <x v="19"/>
    <x v="7"/>
    <x v="0"/>
    <x v="162"/>
    <x v="41"/>
    <x v="71"/>
    <x v="1"/>
    <x v="7"/>
    <m/>
    <m/>
    <d v="1899-12-30T01:05:13"/>
    <x v="4"/>
    <x v="165"/>
    <x v="351"/>
  </r>
  <r>
    <s v="2012 :: Šimek Miroslav :: 1966"/>
    <x v="3"/>
    <x v="2"/>
    <x v="31"/>
    <x v="13"/>
    <x v="0"/>
    <x v="326"/>
    <x v="58"/>
    <x v="59"/>
    <x v="1"/>
    <x v="8"/>
    <m/>
    <m/>
    <d v="1899-12-30T01:08:56"/>
    <x v="19"/>
    <x v="333"/>
    <x v="494"/>
  </r>
  <r>
    <s v="2012 :: Šoustar Lubomír :: 1941"/>
    <x v="3"/>
    <x v="2"/>
    <x v="66"/>
    <x v="1"/>
    <x v="0"/>
    <x v="152"/>
    <x v="46"/>
    <x v="61"/>
    <x v="1"/>
    <x v="21"/>
    <m/>
    <m/>
    <d v="1899-12-30T01:15:02"/>
    <x v="19"/>
    <x v="153"/>
    <x v="495"/>
  </r>
  <r>
    <s v="2012 :: Študlár Jiří :: 1976"/>
    <x v="3"/>
    <x v="2"/>
    <x v="32"/>
    <x v="13"/>
    <x v="0"/>
    <x v="327"/>
    <x v="22"/>
    <x v="33"/>
    <x v="1"/>
    <x v="7"/>
    <m/>
    <m/>
    <d v="1899-12-30T01:12:30"/>
    <x v="19"/>
    <x v="334"/>
    <x v="496"/>
  </r>
  <r>
    <s v="2012 :: Šustr Pavel :: 1966"/>
    <x v="3"/>
    <x v="2"/>
    <x v="14"/>
    <x v="8"/>
    <x v="0"/>
    <x v="328"/>
    <x v="58"/>
    <x v="111"/>
    <x v="1"/>
    <x v="8"/>
    <m/>
    <m/>
    <d v="1899-12-30T01:04:41"/>
    <x v="19"/>
    <x v="335"/>
    <x v="497"/>
  </r>
  <r>
    <s v="2012 :: Teringl Radek :: 1965"/>
    <x v="3"/>
    <x v="2"/>
    <x v="15"/>
    <x v="7"/>
    <x v="0"/>
    <x v="329"/>
    <x v="28"/>
    <x v="128"/>
    <x v="1"/>
    <x v="8"/>
    <m/>
    <m/>
    <d v="1899-12-30T01:06:16"/>
    <x v="14"/>
    <x v="336"/>
    <x v="498"/>
  </r>
  <r>
    <s v="2012 :: Toul Filip :: 1980"/>
    <x v="3"/>
    <x v="2"/>
    <x v="24"/>
    <x v="8"/>
    <x v="0"/>
    <x v="330"/>
    <x v="35"/>
    <x v="114"/>
    <x v="1"/>
    <x v="7"/>
    <m/>
    <m/>
    <d v="1899-12-30T01:03:32"/>
    <x v="14"/>
    <x v="337"/>
    <x v="499"/>
  </r>
  <r>
    <s v="2012 :: Trnka Jiří :: 1963"/>
    <x v="3"/>
    <x v="2"/>
    <x v="67"/>
    <x v="18"/>
    <x v="0"/>
    <x v="153"/>
    <x v="0"/>
    <x v="62"/>
    <x v="1"/>
    <x v="8"/>
    <m/>
    <m/>
    <d v="1899-12-30T01:14:33"/>
    <x v="14"/>
    <x v="154"/>
    <x v="500"/>
  </r>
  <r>
    <s v="2012 :: Uhlíř Radek :: 1967"/>
    <x v="3"/>
    <x v="2"/>
    <x v="22"/>
    <x v="5"/>
    <x v="0"/>
    <x v="229"/>
    <x v="52"/>
    <x v="85"/>
    <x v="1"/>
    <x v="8"/>
    <m/>
    <m/>
    <d v="1899-12-30T01:00:24"/>
    <x v="20"/>
    <x v="234"/>
    <x v="501"/>
  </r>
  <r>
    <s v="2012 :: Uhlířová Barbora :: 1968"/>
    <x v="3"/>
    <x v="2"/>
    <x v="68"/>
    <x v="11"/>
    <x v="0"/>
    <x v="331"/>
    <x v="39"/>
    <x v="0"/>
    <x v="0"/>
    <x v="9"/>
    <m/>
    <m/>
    <d v="1899-12-30T01:25:51"/>
    <x v="20"/>
    <x v="338"/>
    <x v="502"/>
  </r>
  <r>
    <s v="2012 :: Váchová Edita :: 1981"/>
    <x v="3"/>
    <x v="2"/>
    <x v="69"/>
    <x v="2"/>
    <x v="0"/>
    <x v="332"/>
    <x v="41"/>
    <x v="129"/>
    <x v="0"/>
    <x v="9"/>
    <m/>
    <m/>
    <d v="1899-12-30T01:20:10"/>
    <x v="15"/>
    <x v="339"/>
    <x v="503"/>
  </r>
  <r>
    <s v="2012 :: Varga Tomáš :: 1973"/>
    <x v="3"/>
    <x v="2"/>
    <x v="9"/>
    <x v="10"/>
    <x v="0"/>
    <x v="333"/>
    <x v="51"/>
    <x v="0"/>
    <x v="1"/>
    <x v="7"/>
    <m/>
    <m/>
    <d v="1899-12-30T01:02:44"/>
    <x v="15"/>
    <x v="340"/>
    <x v="504"/>
  </r>
  <r>
    <s v="2012 :: Vopat Jan :: 1954"/>
    <x v="3"/>
    <x v="2"/>
    <x v="21"/>
    <x v="5"/>
    <x v="0"/>
    <x v="90"/>
    <x v="59"/>
    <x v="41"/>
    <x v="1"/>
    <x v="17"/>
    <m/>
    <m/>
    <d v="1899-12-30T01:07:22"/>
    <x v="15"/>
    <x v="236"/>
    <x v="505"/>
  </r>
  <r>
    <s v="2012 :: Voráček Karel :: 1962"/>
    <x v="3"/>
    <x v="2"/>
    <x v="70"/>
    <x v="3"/>
    <x v="0"/>
    <x v="81"/>
    <x v="38"/>
    <x v="33"/>
    <x v="1"/>
    <x v="17"/>
    <m/>
    <m/>
    <d v="1899-12-30T01:12:56"/>
    <x v="15"/>
    <x v="82"/>
    <x v="506"/>
  </r>
  <r>
    <s v="2012 :: Vorel Michal :: 1989"/>
    <x v="3"/>
    <x v="2"/>
    <x v="71"/>
    <x v="20"/>
    <x v="0"/>
    <x v="232"/>
    <x v="26"/>
    <x v="105"/>
    <x v="1"/>
    <x v="7"/>
    <m/>
    <m/>
    <d v="1899-12-30T01:18:28"/>
    <x v="15"/>
    <x v="238"/>
    <x v="507"/>
  </r>
  <r>
    <s v="2012 :: Vorlová Dana :: 1962"/>
    <x v="3"/>
    <x v="2"/>
    <x v="72"/>
    <x v="3"/>
    <x v="0"/>
    <x v="233"/>
    <x v="38"/>
    <x v="105"/>
    <x v="0"/>
    <x v="9"/>
    <m/>
    <m/>
    <d v="1899-12-30T01:20:27"/>
    <x v="15"/>
    <x v="239"/>
    <x v="508"/>
  </r>
  <r>
    <s v="2012 :: Zíma Josef :: 1965"/>
    <x v="3"/>
    <x v="2"/>
    <x v="36"/>
    <x v="20"/>
    <x v="0"/>
    <x v="334"/>
    <x v="28"/>
    <x v="10"/>
    <x v="1"/>
    <x v="8"/>
    <m/>
    <m/>
    <d v="1899-12-30T01:11:37"/>
    <x v="22"/>
    <x v="341"/>
    <x v="509"/>
  </r>
  <r>
    <s v="2012 :: Flašár Jan :: 1986"/>
    <x v="3"/>
    <x v="3"/>
    <x v="1"/>
    <x v="1"/>
    <x v="0"/>
    <x v="214"/>
    <x v="56"/>
    <x v="60"/>
    <x v="1"/>
    <x v="0"/>
    <m/>
    <m/>
    <d v="1899-12-30T00:00:38"/>
    <x v="2"/>
    <x v="218"/>
    <x v="451"/>
  </r>
  <r>
    <s v="2012 :: Gazda Jiří :: 1991"/>
    <x v="3"/>
    <x v="3"/>
    <x v="4"/>
    <x v="4"/>
    <x v="0"/>
    <x v="20"/>
    <x v="13"/>
    <x v="66"/>
    <x v="1"/>
    <x v="0"/>
    <m/>
    <m/>
    <d v="1899-12-30T00:00:39"/>
    <x v="8"/>
    <x v="20"/>
    <x v="510"/>
  </r>
  <r>
    <s v="2013 :: Bárta Filip :: 2000"/>
    <x v="4"/>
    <x v="0"/>
    <x v="11"/>
    <x v="8"/>
    <x v="0"/>
    <x v="243"/>
    <x v="14"/>
    <x v="70"/>
    <x v="1"/>
    <x v="0"/>
    <m/>
    <m/>
    <d v="1899-12-30T00:25:11"/>
    <x v="0"/>
    <x v="249"/>
    <x v="511"/>
  </r>
  <r>
    <s v="2013 :: Barták Jiří :: 2000"/>
    <x v="4"/>
    <x v="0"/>
    <x v="12"/>
    <x v="14"/>
    <x v="0"/>
    <x v="167"/>
    <x v="14"/>
    <x v="17"/>
    <x v="1"/>
    <x v="0"/>
    <m/>
    <m/>
    <d v="1899-12-30T00:28:55"/>
    <x v="0"/>
    <x v="170"/>
    <x v="512"/>
  </r>
  <r>
    <s v="2013 :: Budil Roman :: 1997"/>
    <x v="4"/>
    <x v="0"/>
    <x v="0"/>
    <x v="0"/>
    <x v="0"/>
    <x v="60"/>
    <x v="16"/>
    <x v="130"/>
    <x v="1"/>
    <x v="0"/>
    <m/>
    <m/>
    <s v="DNF"/>
    <x v="0"/>
    <x v="342"/>
    <x v="513"/>
  </r>
  <r>
    <s v="2013 :: Čutka Václav :: 1991"/>
    <x v="4"/>
    <x v="0"/>
    <x v="6"/>
    <x v="6"/>
    <x v="0"/>
    <x v="15"/>
    <x v="13"/>
    <x v="131"/>
    <x v="1"/>
    <x v="0"/>
    <m/>
    <m/>
    <d v="1899-12-30T00:22:14"/>
    <x v="7"/>
    <x v="15"/>
    <x v="514"/>
  </r>
  <r>
    <s v="2013 :: Franková Aneta :: 1996"/>
    <x v="4"/>
    <x v="0"/>
    <x v="16"/>
    <x v="11"/>
    <x v="0"/>
    <x v="335"/>
    <x v="18"/>
    <x v="70"/>
    <x v="0"/>
    <x v="0"/>
    <m/>
    <m/>
    <d v="1899-12-30T00:23:33"/>
    <x v="2"/>
    <x v="343"/>
    <x v="515"/>
  </r>
  <r>
    <s v="2013 :: Habara Jaromír :: 1974"/>
    <x v="4"/>
    <x v="0"/>
    <x v="0"/>
    <x v="0"/>
    <x v="0"/>
    <x v="303"/>
    <x v="45"/>
    <x v="55"/>
    <x v="1"/>
    <x v="0"/>
    <m/>
    <m/>
    <s v="DNF"/>
    <x v="17"/>
    <x v="309"/>
    <x v="516"/>
  </r>
  <r>
    <s v="2013 :: Chýna Radek :: 1992"/>
    <x v="4"/>
    <x v="0"/>
    <x v="4"/>
    <x v="4"/>
    <x v="0"/>
    <x v="107"/>
    <x v="42"/>
    <x v="131"/>
    <x v="1"/>
    <x v="0"/>
    <m/>
    <m/>
    <d v="1899-12-30T00:20:02"/>
    <x v="6"/>
    <x v="108"/>
    <x v="517"/>
  </r>
  <r>
    <s v="2013 :: Kopačková Kateřina :: 2001"/>
    <x v="4"/>
    <x v="0"/>
    <x v="20"/>
    <x v="9"/>
    <x v="0"/>
    <x v="112"/>
    <x v="8"/>
    <x v="68"/>
    <x v="0"/>
    <x v="0"/>
    <m/>
    <m/>
    <d v="1899-12-30T00:25:31"/>
    <x v="9"/>
    <x v="113"/>
    <x v="518"/>
  </r>
  <r>
    <s v="2013 :: Kozlík Ladislav :: 1996"/>
    <x v="4"/>
    <x v="0"/>
    <x v="0"/>
    <x v="0"/>
    <x v="0"/>
    <x v="181"/>
    <x v="18"/>
    <x v="12"/>
    <x v="1"/>
    <x v="0"/>
    <m/>
    <m/>
    <s v="DNF"/>
    <x v="9"/>
    <x v="184"/>
    <x v="519"/>
  </r>
  <r>
    <s v="2013 :: Lukš Václav :: 1973"/>
    <x v="4"/>
    <x v="0"/>
    <x v="3"/>
    <x v="3"/>
    <x v="0"/>
    <x v="336"/>
    <x v="51"/>
    <x v="132"/>
    <x v="1"/>
    <x v="0"/>
    <m/>
    <m/>
    <d v="1899-12-30T00:21:33"/>
    <x v="10"/>
    <x v="344"/>
    <x v="520"/>
  </r>
  <r>
    <s v="2013 :: Mikšl Rostislav :: 1972"/>
    <x v="4"/>
    <x v="0"/>
    <x v="25"/>
    <x v="20"/>
    <x v="0"/>
    <x v="38"/>
    <x v="29"/>
    <x v="121"/>
    <x v="1"/>
    <x v="0"/>
    <m/>
    <m/>
    <d v="1899-12-30T00:28:58"/>
    <x v="3"/>
    <x v="70"/>
    <x v="521"/>
  </r>
  <r>
    <s v="2013 :: Mražík Karel :: 1959"/>
    <x v="4"/>
    <x v="0"/>
    <x v="23"/>
    <x v="12"/>
    <x v="0"/>
    <x v="71"/>
    <x v="27"/>
    <x v="8"/>
    <x v="1"/>
    <x v="0"/>
    <m/>
    <m/>
    <d v="1899-12-30T00:26:35"/>
    <x v="3"/>
    <x v="72"/>
    <x v="522"/>
  </r>
  <r>
    <s v="2013 :: Papoušek Petr :: 1994"/>
    <x v="4"/>
    <x v="0"/>
    <x v="2"/>
    <x v="2"/>
    <x v="0"/>
    <x v="279"/>
    <x v="9"/>
    <x v="131"/>
    <x v="1"/>
    <x v="0"/>
    <m/>
    <m/>
    <d v="1899-12-30T00:21:16"/>
    <x v="12"/>
    <x v="285"/>
    <x v="523"/>
  </r>
  <r>
    <s v="2013 :: Růžička Karel :: 1952"/>
    <x v="4"/>
    <x v="0"/>
    <x v="24"/>
    <x v="15"/>
    <x v="0"/>
    <x v="74"/>
    <x v="32"/>
    <x v="33"/>
    <x v="1"/>
    <x v="0"/>
    <m/>
    <m/>
    <d v="1899-12-30T00:29:59"/>
    <x v="13"/>
    <x v="75"/>
    <x v="524"/>
  </r>
  <r>
    <s v="2013 :: Staněk Martin :: 1989"/>
    <x v="4"/>
    <x v="0"/>
    <x v="9"/>
    <x v="13"/>
    <x v="0"/>
    <x v="240"/>
    <x v="26"/>
    <x v="68"/>
    <x v="1"/>
    <x v="0"/>
    <m/>
    <m/>
    <d v="1899-12-30T00:27:37"/>
    <x v="4"/>
    <x v="246"/>
    <x v="525"/>
  </r>
  <r>
    <s v="2013 :: Steinbauer Jiří :: 1973"/>
    <x v="4"/>
    <x v="0"/>
    <x v="5"/>
    <x v="5"/>
    <x v="0"/>
    <x v="337"/>
    <x v="51"/>
    <x v="133"/>
    <x v="1"/>
    <x v="0"/>
    <m/>
    <m/>
    <d v="1899-12-30T00:20:29"/>
    <x v="4"/>
    <x v="345"/>
    <x v="526"/>
  </r>
  <r>
    <s v="2013 :: Stejskal Filip :: 2003"/>
    <x v="4"/>
    <x v="0"/>
    <x v="22"/>
    <x v="10"/>
    <x v="0"/>
    <x v="201"/>
    <x v="19"/>
    <x v="60"/>
    <x v="1"/>
    <x v="0"/>
    <m/>
    <m/>
    <d v="1899-12-30T00:23:56"/>
    <x v="4"/>
    <x v="205"/>
    <x v="527"/>
  </r>
  <r>
    <s v="2013 :: Szábo Miloš :: 1981"/>
    <x v="4"/>
    <x v="0"/>
    <x v="1"/>
    <x v="1"/>
    <x v="0"/>
    <x v="162"/>
    <x v="41"/>
    <x v="71"/>
    <x v="1"/>
    <x v="0"/>
    <m/>
    <m/>
    <d v="1899-12-30T00:18:14"/>
    <x v="4"/>
    <x v="165"/>
    <x v="528"/>
  </r>
  <r>
    <s v="2013 :: Šiška Petr :: 1964"/>
    <x v="4"/>
    <x v="0"/>
    <x v="13"/>
    <x v="7"/>
    <x v="0"/>
    <x v="338"/>
    <x v="31"/>
    <x v="134"/>
    <x v="1"/>
    <x v="0"/>
    <m/>
    <m/>
    <d v="1899-12-30T00:25:15"/>
    <x v="19"/>
    <x v="346"/>
    <x v="529"/>
  </r>
  <r>
    <s v="2013 :: Zoubková Eva :: 1976"/>
    <x v="4"/>
    <x v="0"/>
    <x v="8"/>
    <x v="18"/>
    <x v="0"/>
    <x v="241"/>
    <x v="22"/>
    <x v="0"/>
    <x v="0"/>
    <x v="0"/>
    <m/>
    <m/>
    <d v="1899-12-30T00:32:50"/>
    <x v="22"/>
    <x v="247"/>
    <x v="530"/>
  </r>
  <r>
    <s v="2013 :: Balláková Barbora :: 2003"/>
    <x v="4"/>
    <x v="1"/>
    <x v="7"/>
    <x v="1"/>
    <x v="0"/>
    <x v="96"/>
    <x v="19"/>
    <x v="12"/>
    <x v="0"/>
    <x v="19"/>
    <m/>
    <m/>
    <d v="1899-12-30T00:01:14"/>
    <x v="0"/>
    <x v="97"/>
    <x v="531"/>
  </r>
  <r>
    <s v="2013 :: Bárta Filip :: 2000"/>
    <x v="4"/>
    <x v="1"/>
    <x v="7"/>
    <x v="1"/>
    <x v="0"/>
    <x v="243"/>
    <x v="14"/>
    <x v="70"/>
    <x v="1"/>
    <x v="11"/>
    <m/>
    <m/>
    <d v="1899-12-30T00:01:35"/>
    <x v="0"/>
    <x v="249"/>
    <x v="511"/>
  </r>
  <r>
    <s v="2013 :: Barták Ondřej :: 2006"/>
    <x v="4"/>
    <x v="1"/>
    <x v="7"/>
    <x v="4"/>
    <x v="0"/>
    <x v="7"/>
    <x v="7"/>
    <x v="12"/>
    <x v="1"/>
    <x v="22"/>
    <m/>
    <m/>
    <d v="1899-12-30T00:00:38"/>
    <x v="0"/>
    <x v="7"/>
    <x v="532"/>
  </r>
  <r>
    <s v="2013 :: Bazsová Eliška :: 2007"/>
    <x v="4"/>
    <x v="1"/>
    <x v="7"/>
    <x v="1"/>
    <x v="0"/>
    <x v="244"/>
    <x v="12"/>
    <x v="15"/>
    <x v="0"/>
    <x v="22"/>
    <m/>
    <m/>
    <d v="1899-12-30T00:00:45"/>
    <x v="0"/>
    <x v="250"/>
    <x v="533"/>
  </r>
  <r>
    <s v="2013 :: Beňo Pavel :: 2005"/>
    <x v="4"/>
    <x v="1"/>
    <x v="7"/>
    <x v="11"/>
    <x v="0"/>
    <x v="339"/>
    <x v="15"/>
    <x v="135"/>
    <x v="1"/>
    <x v="19"/>
    <m/>
    <m/>
    <d v="1899-12-30T00:01:53"/>
    <x v="0"/>
    <x v="347"/>
    <x v="534"/>
  </r>
  <r>
    <s v="2013 :: Beňová Kristýna :: 2001"/>
    <x v="4"/>
    <x v="1"/>
    <x v="7"/>
    <x v="2"/>
    <x v="0"/>
    <x v="340"/>
    <x v="8"/>
    <x v="135"/>
    <x v="0"/>
    <x v="12"/>
    <m/>
    <m/>
    <d v="1899-12-30T00:02:32"/>
    <x v="0"/>
    <x v="348"/>
    <x v="535"/>
  </r>
  <r>
    <s v="2013 :: Cipín Petr :: 1995"/>
    <x v="4"/>
    <x v="1"/>
    <x v="7"/>
    <x v="4"/>
    <x v="0"/>
    <x v="168"/>
    <x v="21"/>
    <x v="60"/>
    <x v="1"/>
    <x v="14"/>
    <m/>
    <m/>
    <d v="1899-12-30T00:06:34"/>
    <x v="6"/>
    <x v="171"/>
    <x v="536"/>
  </r>
  <r>
    <s v="2013 :: Faltusová Lenka :: 1999"/>
    <x v="4"/>
    <x v="1"/>
    <x v="7"/>
    <x v="4"/>
    <x v="0"/>
    <x v="255"/>
    <x v="4"/>
    <x v="70"/>
    <x v="0"/>
    <x v="11"/>
    <m/>
    <m/>
    <d v="1899-12-30T00:01:39"/>
    <x v="2"/>
    <x v="261"/>
    <x v="537"/>
  </r>
  <r>
    <s v="2013 :: Faltusová Lenka :: 1999"/>
    <x v="4"/>
    <x v="1"/>
    <x v="7"/>
    <x v="4"/>
    <x v="0"/>
    <x v="255"/>
    <x v="4"/>
    <x v="70"/>
    <x v="0"/>
    <x v="15"/>
    <m/>
    <m/>
    <d v="1899-12-30T00:05:18"/>
    <x v="2"/>
    <x v="261"/>
    <x v="537"/>
  </r>
  <r>
    <s v="2013 :: Franková Aneta :: 1996"/>
    <x v="4"/>
    <x v="1"/>
    <x v="7"/>
    <x v="1"/>
    <x v="0"/>
    <x v="335"/>
    <x v="18"/>
    <x v="70"/>
    <x v="0"/>
    <x v="14"/>
    <m/>
    <m/>
    <d v="1899-12-30T00:06:44"/>
    <x v="2"/>
    <x v="343"/>
    <x v="515"/>
  </r>
  <r>
    <s v="2013 :: Gazda Maxmilián :: 2002"/>
    <x v="4"/>
    <x v="1"/>
    <x v="7"/>
    <x v="3"/>
    <x v="0"/>
    <x v="21"/>
    <x v="11"/>
    <x v="68"/>
    <x v="1"/>
    <x v="12"/>
    <m/>
    <m/>
    <d v="1899-12-30T00:02:21"/>
    <x v="8"/>
    <x v="21"/>
    <x v="538"/>
  </r>
  <r>
    <s v="2013 :: Gloza Kryštof :: 2009"/>
    <x v="4"/>
    <x v="1"/>
    <x v="7"/>
    <x v="4"/>
    <x v="0"/>
    <x v="341"/>
    <x v="55"/>
    <x v="103"/>
    <x v="1"/>
    <x v="23"/>
    <m/>
    <m/>
    <d v="1899-12-30T00:01:21"/>
    <x v="8"/>
    <x v="349"/>
    <x v="539"/>
  </r>
  <r>
    <s v="2013 :: Gloza Ondřej :: 2002"/>
    <x v="4"/>
    <x v="1"/>
    <x v="7"/>
    <x v="1"/>
    <x v="0"/>
    <x v="342"/>
    <x v="11"/>
    <x v="107"/>
    <x v="1"/>
    <x v="12"/>
    <m/>
    <m/>
    <d v="1899-12-30T00:01:52"/>
    <x v="8"/>
    <x v="350"/>
    <x v="540"/>
  </r>
  <r>
    <s v="2013 :: Gribbin Daniel :: 2003"/>
    <x v="4"/>
    <x v="1"/>
    <x v="7"/>
    <x v="3"/>
    <x v="0"/>
    <x v="343"/>
    <x v="19"/>
    <x v="60"/>
    <x v="1"/>
    <x v="19"/>
    <m/>
    <m/>
    <d v="1899-12-30T00:01:16"/>
    <x v="8"/>
    <x v="351"/>
    <x v="541"/>
  </r>
  <r>
    <s v="2013 :: Kozlík Ladislav :: 1996"/>
    <x v="4"/>
    <x v="1"/>
    <x v="7"/>
    <x v="1"/>
    <x v="0"/>
    <x v="181"/>
    <x v="18"/>
    <x v="12"/>
    <x v="1"/>
    <x v="14"/>
    <m/>
    <m/>
    <d v="1899-12-30T00:06:21"/>
    <x v="9"/>
    <x v="184"/>
    <x v="519"/>
  </r>
  <r>
    <s v="2013 :: Kubský Jan :: 2002"/>
    <x v="4"/>
    <x v="1"/>
    <x v="7"/>
    <x v="4"/>
    <x v="0"/>
    <x v="344"/>
    <x v="11"/>
    <x v="107"/>
    <x v="1"/>
    <x v="12"/>
    <m/>
    <m/>
    <d v="1899-12-30T00:01:56"/>
    <x v="9"/>
    <x v="352"/>
    <x v="542"/>
  </r>
  <r>
    <s v="2013 :: Matuš Antonín :: 2004"/>
    <x v="4"/>
    <x v="1"/>
    <x v="7"/>
    <x v="5"/>
    <x v="0"/>
    <x v="345"/>
    <x v="10"/>
    <x v="12"/>
    <x v="1"/>
    <x v="19"/>
    <m/>
    <m/>
    <d v="1899-12-30T00:01:13"/>
    <x v="3"/>
    <x v="353"/>
    <x v="543"/>
  </r>
  <r>
    <s v="2013 :: Matuš Kryštof :: 2011"/>
    <x v="4"/>
    <x v="1"/>
    <x v="7"/>
    <x v="5"/>
    <x v="0"/>
    <x v="346"/>
    <x v="63"/>
    <x v="8"/>
    <x v="1"/>
    <x v="23"/>
    <m/>
    <m/>
    <d v="1899-12-30T00:02:26"/>
    <x v="3"/>
    <x v="354"/>
    <x v="544"/>
  </r>
  <r>
    <s v="2013 :: Matušová Amálie :: 2002"/>
    <x v="4"/>
    <x v="1"/>
    <x v="7"/>
    <x v="5"/>
    <x v="0"/>
    <x v="347"/>
    <x v="11"/>
    <x v="45"/>
    <x v="0"/>
    <x v="12"/>
    <m/>
    <m/>
    <d v="1899-12-30T00:02:17"/>
    <x v="3"/>
    <x v="355"/>
    <x v="545"/>
  </r>
  <r>
    <s v="2013 :: Micka Jan :: 1999"/>
    <x v="4"/>
    <x v="1"/>
    <x v="7"/>
    <x v="4"/>
    <x v="0"/>
    <x v="348"/>
    <x v="4"/>
    <x v="107"/>
    <x v="1"/>
    <x v="11"/>
    <m/>
    <m/>
    <d v="1899-12-30T00:01:37"/>
    <x v="3"/>
    <x v="356"/>
    <x v="546"/>
  </r>
  <r>
    <s v="2013 :: Micková Tereza :: 2001"/>
    <x v="4"/>
    <x v="1"/>
    <x v="7"/>
    <x v="1"/>
    <x v="0"/>
    <x v="273"/>
    <x v="8"/>
    <x v="107"/>
    <x v="0"/>
    <x v="12"/>
    <m/>
    <m/>
    <d v="1899-12-30T00:01:51"/>
    <x v="3"/>
    <x v="279"/>
    <x v="547"/>
  </r>
  <r>
    <s v="2013 :: Mikšl Martin :: 2006"/>
    <x v="4"/>
    <x v="1"/>
    <x v="7"/>
    <x v="2"/>
    <x v="0"/>
    <x v="274"/>
    <x v="7"/>
    <x v="92"/>
    <x v="1"/>
    <x v="22"/>
    <m/>
    <m/>
    <d v="1899-12-30T00:00:41"/>
    <x v="3"/>
    <x v="280"/>
    <x v="548"/>
  </r>
  <r>
    <s v="2013 :: Mikšl Rostislav :: 2005"/>
    <x v="4"/>
    <x v="1"/>
    <x v="7"/>
    <x v="2"/>
    <x v="0"/>
    <x v="38"/>
    <x v="15"/>
    <x v="92"/>
    <x v="1"/>
    <x v="19"/>
    <m/>
    <m/>
    <d v="1899-12-30T00:01:14"/>
    <x v="3"/>
    <x v="38"/>
    <x v="549"/>
  </r>
  <r>
    <s v="2013 :: Mrzena Pavel :: 2003"/>
    <x v="4"/>
    <x v="1"/>
    <x v="7"/>
    <x v="1"/>
    <x v="0"/>
    <x v="349"/>
    <x v="19"/>
    <x v="107"/>
    <x v="1"/>
    <x v="19"/>
    <m/>
    <m/>
    <d v="1899-12-30T00:01:07"/>
    <x v="3"/>
    <x v="357"/>
    <x v="550"/>
  </r>
  <r>
    <s v="2013 :: Novák Martin :: 2005"/>
    <x v="4"/>
    <x v="1"/>
    <x v="7"/>
    <x v="6"/>
    <x v="0"/>
    <x v="127"/>
    <x v="15"/>
    <x v="12"/>
    <x v="1"/>
    <x v="19"/>
    <m/>
    <m/>
    <d v="1899-12-30T00:01:38"/>
    <x v="11"/>
    <x v="128"/>
    <x v="551"/>
  </r>
  <r>
    <s v="2013 :: Novák Michal :: 2006"/>
    <x v="4"/>
    <x v="1"/>
    <x v="7"/>
    <x v="1"/>
    <x v="0"/>
    <x v="128"/>
    <x v="7"/>
    <x v="12"/>
    <x v="1"/>
    <x v="22"/>
    <m/>
    <m/>
    <d v="1899-12-30T00:00:36"/>
    <x v="11"/>
    <x v="129"/>
    <x v="552"/>
  </r>
  <r>
    <s v="2013 :: Nováková Kateřina :: 2009"/>
    <x v="4"/>
    <x v="1"/>
    <x v="7"/>
    <x v="1"/>
    <x v="0"/>
    <x v="350"/>
    <x v="55"/>
    <x v="5"/>
    <x v="0"/>
    <x v="23"/>
    <m/>
    <m/>
    <d v="1899-12-30T00:01:00"/>
    <x v="11"/>
    <x v="358"/>
    <x v="553"/>
  </r>
  <r>
    <s v="2013 :: Purkrábek Lukáš :: 2009"/>
    <x v="4"/>
    <x v="1"/>
    <x v="7"/>
    <x v="1"/>
    <x v="0"/>
    <x v="351"/>
    <x v="55"/>
    <x v="136"/>
    <x v="1"/>
    <x v="23"/>
    <m/>
    <m/>
    <d v="1899-12-30T00:01:09"/>
    <x v="12"/>
    <x v="359"/>
    <x v="554"/>
  </r>
  <r>
    <s v="2013 :: Rozmušová Michaela :: 2005"/>
    <x v="4"/>
    <x v="1"/>
    <x v="7"/>
    <x v="5"/>
    <x v="0"/>
    <x v="352"/>
    <x v="15"/>
    <x v="137"/>
    <x v="0"/>
    <x v="19"/>
    <m/>
    <m/>
    <d v="1899-12-30T00:01:22"/>
    <x v="13"/>
    <x v="360"/>
    <x v="555"/>
  </r>
  <r>
    <s v="2013 :: Stejskal Filip :: 2003"/>
    <x v="4"/>
    <x v="1"/>
    <x v="7"/>
    <x v="4"/>
    <x v="0"/>
    <x v="201"/>
    <x v="19"/>
    <x v="60"/>
    <x v="1"/>
    <x v="19"/>
    <m/>
    <m/>
    <d v="1899-12-30T00:01:12"/>
    <x v="4"/>
    <x v="205"/>
    <x v="527"/>
  </r>
  <r>
    <s v="2013 :: Stejskal Ladislav :: 2001"/>
    <x v="4"/>
    <x v="1"/>
    <x v="7"/>
    <x v="6"/>
    <x v="0"/>
    <x v="202"/>
    <x v="8"/>
    <x v="60"/>
    <x v="1"/>
    <x v="12"/>
    <m/>
    <m/>
    <d v="1899-12-30T00:02:23"/>
    <x v="4"/>
    <x v="206"/>
    <x v="556"/>
  </r>
  <r>
    <s v="2013 :: Sučíková Jana :: 2004"/>
    <x v="4"/>
    <x v="1"/>
    <x v="7"/>
    <x v="4"/>
    <x v="0"/>
    <x v="353"/>
    <x v="10"/>
    <x v="12"/>
    <x v="0"/>
    <x v="19"/>
    <m/>
    <m/>
    <d v="1899-12-30T00:01:21"/>
    <x v="4"/>
    <x v="361"/>
    <x v="557"/>
  </r>
  <r>
    <s v="2013 :: Štvrtka Pavel :: 2002"/>
    <x v="4"/>
    <x v="1"/>
    <x v="7"/>
    <x v="2"/>
    <x v="0"/>
    <x v="354"/>
    <x v="11"/>
    <x v="12"/>
    <x v="1"/>
    <x v="12"/>
    <m/>
    <m/>
    <d v="1899-12-30T00:02:16"/>
    <x v="19"/>
    <x v="362"/>
    <x v="558"/>
  </r>
  <r>
    <s v="2013 :: Štvrtka Petr :: 2002"/>
    <x v="4"/>
    <x v="1"/>
    <x v="7"/>
    <x v="5"/>
    <x v="0"/>
    <x v="355"/>
    <x v="11"/>
    <x v="12"/>
    <x v="1"/>
    <x v="12"/>
    <m/>
    <m/>
    <d v="1899-12-30T00:02:00"/>
    <x v="19"/>
    <x v="363"/>
    <x v="559"/>
  </r>
  <r>
    <s v="2013 :: Tovaryšová Alice :: 1998"/>
    <x v="4"/>
    <x v="1"/>
    <x v="7"/>
    <x v="1"/>
    <x v="0"/>
    <x v="289"/>
    <x v="17"/>
    <x v="107"/>
    <x v="0"/>
    <x v="15"/>
    <m/>
    <m/>
    <d v="1899-12-30T00:04:32"/>
    <x v="14"/>
    <x v="295"/>
    <x v="560"/>
  </r>
  <r>
    <s v="2013 :: Turz Jan :: 2006"/>
    <x v="4"/>
    <x v="1"/>
    <x v="7"/>
    <x v="5"/>
    <x v="0"/>
    <x v="52"/>
    <x v="7"/>
    <x v="22"/>
    <x v="1"/>
    <x v="22"/>
    <m/>
    <m/>
    <d v="1899-12-30T00:00:40"/>
    <x v="14"/>
    <x v="52"/>
    <x v="561"/>
  </r>
  <r>
    <s v="2013 :: Tvrzová Gabriela :: 2002"/>
    <x v="4"/>
    <x v="1"/>
    <x v="7"/>
    <x v="4"/>
    <x v="0"/>
    <x v="53"/>
    <x v="11"/>
    <x v="70"/>
    <x v="0"/>
    <x v="12"/>
    <m/>
    <m/>
    <d v="1899-12-30T00:01:55"/>
    <x v="14"/>
    <x v="53"/>
    <x v="562"/>
  </r>
  <r>
    <s v="2013 :: Tvrzová Veronika :: 1999"/>
    <x v="4"/>
    <x v="1"/>
    <x v="7"/>
    <x v="1"/>
    <x v="0"/>
    <x v="54"/>
    <x v="4"/>
    <x v="70"/>
    <x v="0"/>
    <x v="11"/>
    <m/>
    <m/>
    <d v="1899-12-30T00:01:38"/>
    <x v="14"/>
    <x v="54"/>
    <x v="563"/>
  </r>
  <r>
    <s v="2013 :: Bauer Tomáš :: 1982"/>
    <x v="4"/>
    <x v="2"/>
    <x v="67"/>
    <x v="20"/>
    <x v="0"/>
    <x v="356"/>
    <x v="50"/>
    <x v="0"/>
    <x v="1"/>
    <x v="7"/>
    <m/>
    <m/>
    <d v="1899-12-30T01:25:12"/>
    <x v="0"/>
    <x v="364"/>
    <x v="564"/>
  </r>
  <r>
    <s v="2013 :: Brossaud Jack :: 1970"/>
    <x v="4"/>
    <x v="2"/>
    <x v="35"/>
    <x v="12"/>
    <x v="0"/>
    <x v="357"/>
    <x v="37"/>
    <x v="127"/>
    <x v="1"/>
    <x v="8"/>
    <m/>
    <m/>
    <d v="1899-12-30T01:18:10"/>
    <x v="0"/>
    <x v="365"/>
    <x v="565"/>
  </r>
  <r>
    <s v="2013 :: Brothánek Antonín :: 1972"/>
    <x v="4"/>
    <x v="2"/>
    <x v="25"/>
    <x v="3"/>
    <x v="0"/>
    <x v="358"/>
    <x v="29"/>
    <x v="59"/>
    <x v="1"/>
    <x v="8"/>
    <m/>
    <m/>
    <d v="1899-12-30T01:08:23"/>
    <x v="0"/>
    <x v="366"/>
    <x v="566"/>
  </r>
  <r>
    <s v="2013 :: Budil Roman :: 1969"/>
    <x v="4"/>
    <x v="2"/>
    <x v="4"/>
    <x v="1"/>
    <x v="0"/>
    <x v="60"/>
    <x v="23"/>
    <x v="138"/>
    <x v="1"/>
    <x v="8"/>
    <m/>
    <m/>
    <d v="1899-12-30T01:00:09"/>
    <x v="0"/>
    <x v="60"/>
    <x v="567"/>
  </r>
  <r>
    <s v="2013 :: Candrová Jana :: 1975"/>
    <x v="4"/>
    <x v="2"/>
    <x v="8"/>
    <x v="4"/>
    <x v="0"/>
    <x v="61"/>
    <x v="24"/>
    <x v="10"/>
    <x v="0"/>
    <x v="9"/>
    <m/>
    <m/>
    <d v="1899-12-30T01:08:37"/>
    <x v="6"/>
    <x v="61"/>
    <x v="568"/>
  </r>
  <r>
    <s v="2013 :: Čapek František :: 1977"/>
    <x v="4"/>
    <x v="2"/>
    <x v="28"/>
    <x v="9"/>
    <x v="0"/>
    <x v="299"/>
    <x v="25"/>
    <x v="113"/>
    <x v="1"/>
    <x v="7"/>
    <m/>
    <m/>
    <d v="1899-12-30T01:15:45"/>
    <x v="7"/>
    <x v="305"/>
    <x v="569"/>
  </r>
  <r>
    <s v="2013 :: Černý Martin :: 1975"/>
    <x v="4"/>
    <x v="2"/>
    <x v="55"/>
    <x v="15"/>
    <x v="0"/>
    <x v="359"/>
    <x v="24"/>
    <x v="0"/>
    <x v="1"/>
    <x v="7"/>
    <m/>
    <m/>
    <d v="1899-12-30T01:25:38"/>
    <x v="7"/>
    <x v="367"/>
    <x v="570"/>
  </r>
  <r>
    <s v="2013 :: Diviš Jiří :: 1975"/>
    <x v="4"/>
    <x v="2"/>
    <x v="13"/>
    <x v="6"/>
    <x v="0"/>
    <x v="360"/>
    <x v="24"/>
    <x v="139"/>
    <x v="1"/>
    <x v="7"/>
    <m/>
    <m/>
    <d v="1899-12-30T01:05:04"/>
    <x v="1"/>
    <x v="368"/>
    <x v="571"/>
  </r>
  <r>
    <s v="2013 :: Fík Jan :: 1978"/>
    <x v="4"/>
    <x v="2"/>
    <x v="46"/>
    <x v="17"/>
    <x v="0"/>
    <x v="361"/>
    <x v="6"/>
    <x v="0"/>
    <x v="1"/>
    <x v="7"/>
    <m/>
    <m/>
    <d v="1899-12-30T01:27:04"/>
    <x v="2"/>
    <x v="369"/>
    <x v="572"/>
  </r>
  <r>
    <s v="2013 :: Flíčková Alice :: 1970"/>
    <x v="4"/>
    <x v="2"/>
    <x v="69"/>
    <x v="6"/>
    <x v="0"/>
    <x v="302"/>
    <x v="37"/>
    <x v="59"/>
    <x v="0"/>
    <x v="9"/>
    <m/>
    <m/>
    <d v="1899-12-30T01:33:37"/>
    <x v="2"/>
    <x v="308"/>
    <x v="573"/>
  </r>
  <r>
    <s v="2013 :: Forejt Rostislav :: 1967"/>
    <x v="4"/>
    <x v="2"/>
    <x v="72"/>
    <x v="17"/>
    <x v="0"/>
    <x v="362"/>
    <x v="52"/>
    <x v="140"/>
    <x v="1"/>
    <x v="8"/>
    <m/>
    <m/>
    <d v="1899-12-30T01:57:27"/>
    <x v="2"/>
    <x v="370"/>
    <x v="574"/>
  </r>
  <r>
    <s v="2013 :: Gazda Martin :: 1968"/>
    <x v="4"/>
    <x v="2"/>
    <x v="29"/>
    <x v="7"/>
    <x v="0"/>
    <x v="143"/>
    <x v="39"/>
    <x v="68"/>
    <x v="1"/>
    <x v="8"/>
    <m/>
    <m/>
    <d v="1899-12-30T01:16:16"/>
    <x v="8"/>
    <x v="144"/>
    <x v="575"/>
  </r>
  <r>
    <s v="2013 :: Habara Jan :: 1972"/>
    <x v="4"/>
    <x v="2"/>
    <x v="0"/>
    <x v="0"/>
    <x v="0"/>
    <x v="363"/>
    <x v="29"/>
    <x v="55"/>
    <x v="1"/>
    <x v="8"/>
    <m/>
    <m/>
    <s v="DNF"/>
    <x v="17"/>
    <x v="371"/>
    <x v="576"/>
  </r>
  <r>
    <s v="2013 :: Habara Jaromír :: 1974"/>
    <x v="4"/>
    <x v="2"/>
    <x v="3"/>
    <x v="4"/>
    <x v="0"/>
    <x v="303"/>
    <x v="45"/>
    <x v="55"/>
    <x v="1"/>
    <x v="7"/>
    <m/>
    <m/>
    <d v="1899-12-30T01:02:00"/>
    <x v="17"/>
    <x v="309"/>
    <x v="516"/>
  </r>
  <r>
    <s v="2013 :: Hájek Daniel :: 1988"/>
    <x v="4"/>
    <x v="2"/>
    <x v="1"/>
    <x v="1"/>
    <x v="0"/>
    <x v="364"/>
    <x v="53"/>
    <x v="62"/>
    <x v="1"/>
    <x v="7"/>
    <m/>
    <m/>
    <d v="1899-12-30T00:56:07"/>
    <x v="17"/>
    <x v="372"/>
    <x v="577"/>
  </r>
  <r>
    <s v="2013 :: Helm František :: 1987"/>
    <x v="4"/>
    <x v="2"/>
    <x v="54"/>
    <x v="14"/>
    <x v="0"/>
    <x v="365"/>
    <x v="60"/>
    <x v="141"/>
    <x v="1"/>
    <x v="7"/>
    <m/>
    <m/>
    <d v="1899-12-30T01:24:58"/>
    <x v="17"/>
    <x v="373"/>
    <x v="578"/>
  </r>
  <r>
    <s v="2013 :: Jansa Jiří :: 1966"/>
    <x v="4"/>
    <x v="2"/>
    <x v="16"/>
    <x v="2"/>
    <x v="0"/>
    <x v="307"/>
    <x v="58"/>
    <x v="88"/>
    <x v="1"/>
    <x v="8"/>
    <m/>
    <m/>
    <d v="1899-12-30T01:03:08"/>
    <x v="18"/>
    <x v="313"/>
    <x v="579"/>
  </r>
  <r>
    <s v="2013 :: Juráň Karel :: 1974"/>
    <x v="4"/>
    <x v="2"/>
    <x v="6"/>
    <x v="5"/>
    <x v="0"/>
    <x v="366"/>
    <x v="45"/>
    <x v="142"/>
    <x v="1"/>
    <x v="7"/>
    <m/>
    <m/>
    <d v="1899-12-30T01:02:54"/>
    <x v="18"/>
    <x v="374"/>
    <x v="580"/>
  </r>
  <r>
    <s v="2013 :: Klosse Jiří :: 1970"/>
    <x v="4"/>
    <x v="2"/>
    <x v="44"/>
    <x v="18"/>
    <x v="0"/>
    <x v="218"/>
    <x v="37"/>
    <x v="105"/>
    <x v="1"/>
    <x v="8"/>
    <m/>
    <m/>
    <d v="1899-12-30T01:28:36"/>
    <x v="9"/>
    <x v="222"/>
    <x v="581"/>
  </r>
  <r>
    <s v="2013 :: Kocourek Vít :: 1969"/>
    <x v="4"/>
    <x v="2"/>
    <x v="24"/>
    <x v="6"/>
    <x v="0"/>
    <x v="309"/>
    <x v="23"/>
    <x v="10"/>
    <x v="1"/>
    <x v="8"/>
    <m/>
    <m/>
    <d v="1899-12-30T01:08:37"/>
    <x v="9"/>
    <x v="315"/>
    <x v="582"/>
  </r>
  <r>
    <s v="2013 :: Kočvarová Monika :: 1973"/>
    <x v="4"/>
    <x v="2"/>
    <x v="51"/>
    <x v="11"/>
    <x v="0"/>
    <x v="367"/>
    <x v="51"/>
    <x v="140"/>
    <x v="0"/>
    <x v="9"/>
    <m/>
    <m/>
    <d v="1899-12-30T01:57:27"/>
    <x v="9"/>
    <x v="375"/>
    <x v="583"/>
  </r>
  <r>
    <s v="2013 :: Kohout Luděk :: 1965"/>
    <x v="4"/>
    <x v="2"/>
    <x v="39"/>
    <x v="14"/>
    <x v="0"/>
    <x v="310"/>
    <x v="28"/>
    <x v="118"/>
    <x v="1"/>
    <x v="8"/>
    <m/>
    <m/>
    <d v="1899-12-30T01:20:28"/>
    <x v="9"/>
    <x v="316"/>
    <x v="584"/>
  </r>
  <r>
    <s v="2013 :: Kolář Martin :: 1980"/>
    <x v="4"/>
    <x v="2"/>
    <x v="20"/>
    <x v="11"/>
    <x v="0"/>
    <x v="368"/>
    <x v="35"/>
    <x v="143"/>
    <x v="1"/>
    <x v="7"/>
    <m/>
    <m/>
    <d v="1899-12-30T01:06:32"/>
    <x v="9"/>
    <x v="376"/>
    <x v="585"/>
  </r>
  <r>
    <s v="2013 :: Kopřiva Josef :: 1952"/>
    <x v="4"/>
    <x v="2"/>
    <x v="36"/>
    <x v="2"/>
    <x v="0"/>
    <x v="146"/>
    <x v="32"/>
    <x v="59"/>
    <x v="1"/>
    <x v="20"/>
    <m/>
    <m/>
    <d v="1899-12-30T01:19:49"/>
    <x v="9"/>
    <x v="147"/>
    <x v="586"/>
  </r>
  <r>
    <s v="2013 :: Krejčí Karel :: 1972"/>
    <x v="4"/>
    <x v="2"/>
    <x v="5"/>
    <x v="4"/>
    <x v="0"/>
    <x v="219"/>
    <x v="29"/>
    <x v="85"/>
    <x v="1"/>
    <x v="8"/>
    <m/>
    <m/>
    <d v="1899-12-30T01:01:33"/>
    <x v="9"/>
    <x v="223"/>
    <x v="587"/>
  </r>
  <r>
    <s v="2013 :: Krejčová Petra :: 1979"/>
    <x v="4"/>
    <x v="2"/>
    <x v="23"/>
    <x v="1"/>
    <x v="0"/>
    <x v="313"/>
    <x v="2"/>
    <x v="85"/>
    <x v="0"/>
    <x v="9"/>
    <m/>
    <m/>
    <d v="1899-12-30T01:06:32"/>
    <x v="9"/>
    <x v="319"/>
    <x v="588"/>
  </r>
  <r>
    <s v="2013 :: Kroupa Evžen :: 1967"/>
    <x v="4"/>
    <x v="2"/>
    <x v="33"/>
    <x v="13"/>
    <x v="0"/>
    <x v="314"/>
    <x v="52"/>
    <x v="120"/>
    <x v="1"/>
    <x v="8"/>
    <m/>
    <m/>
    <d v="1899-12-30T01:19:35"/>
    <x v="9"/>
    <x v="320"/>
    <x v="589"/>
  </r>
  <r>
    <s v="2013 :: Kudrlička Rostislav :: 1964"/>
    <x v="4"/>
    <x v="2"/>
    <x v="18"/>
    <x v="8"/>
    <x v="0"/>
    <x v="369"/>
    <x v="31"/>
    <x v="144"/>
    <x v="1"/>
    <x v="8"/>
    <m/>
    <m/>
    <d v="1899-12-30T01:14:06"/>
    <x v="9"/>
    <x v="377"/>
    <x v="590"/>
  </r>
  <r>
    <s v="2013 :: Liška Miloš :: 1971"/>
    <x v="4"/>
    <x v="2"/>
    <x v="19"/>
    <x v="10"/>
    <x v="0"/>
    <x v="370"/>
    <x v="33"/>
    <x v="145"/>
    <x v="1"/>
    <x v="8"/>
    <m/>
    <m/>
    <d v="1899-12-30T01:10:27"/>
    <x v="10"/>
    <x v="378"/>
    <x v="591"/>
  </r>
  <r>
    <s v="2013 :: Malát Jan :: 1966"/>
    <x v="4"/>
    <x v="2"/>
    <x v="31"/>
    <x v="9"/>
    <x v="0"/>
    <x v="317"/>
    <x v="58"/>
    <x v="120"/>
    <x v="1"/>
    <x v="8"/>
    <m/>
    <m/>
    <d v="1899-12-30T01:17:39"/>
    <x v="3"/>
    <x v="324"/>
    <x v="592"/>
  </r>
  <r>
    <s v="2013 :: Menšíková Lenka :: 1973"/>
    <x v="4"/>
    <x v="2"/>
    <x v="26"/>
    <x v="2"/>
    <x v="0"/>
    <x v="159"/>
    <x v="51"/>
    <x v="59"/>
    <x v="0"/>
    <x v="9"/>
    <m/>
    <m/>
    <d v="1899-12-30T01:17:58"/>
    <x v="3"/>
    <x v="162"/>
    <x v="593"/>
  </r>
  <r>
    <s v="2013 :: Mikolášek Arnošt :: 1965"/>
    <x v="4"/>
    <x v="2"/>
    <x v="14"/>
    <x v="11"/>
    <x v="0"/>
    <x v="69"/>
    <x v="28"/>
    <x v="31"/>
    <x v="1"/>
    <x v="8"/>
    <m/>
    <m/>
    <d v="1899-12-30T01:08:56"/>
    <x v="3"/>
    <x v="69"/>
    <x v="594"/>
  </r>
  <r>
    <s v="2013 :: Neubauer Petr :: 1974"/>
    <x v="4"/>
    <x v="2"/>
    <x v="70"/>
    <x v="13"/>
    <x v="0"/>
    <x v="320"/>
    <x v="45"/>
    <x v="120"/>
    <x v="1"/>
    <x v="7"/>
    <m/>
    <m/>
    <d v="1899-12-30T01:24:48"/>
    <x v="11"/>
    <x v="327"/>
    <x v="595"/>
  </r>
  <r>
    <s v="2013 :: Palivec David :: 1984"/>
    <x v="4"/>
    <x v="2"/>
    <x v="10"/>
    <x v="8"/>
    <x v="0"/>
    <x v="371"/>
    <x v="44"/>
    <x v="146"/>
    <x v="1"/>
    <x v="7"/>
    <m/>
    <m/>
    <d v="1899-12-30T01:09:35"/>
    <x v="12"/>
    <x v="379"/>
    <x v="596"/>
  </r>
  <r>
    <s v="2013 :: Palkovič Vladislav :: 1939"/>
    <x v="4"/>
    <x v="2"/>
    <x v="62"/>
    <x v="4"/>
    <x v="0"/>
    <x v="72"/>
    <x v="5"/>
    <x v="147"/>
    <x v="1"/>
    <x v="21"/>
    <m/>
    <m/>
    <d v="1899-12-30T01:33:36"/>
    <x v="12"/>
    <x v="73"/>
    <x v="597"/>
  </r>
  <r>
    <s v="2013 :: Pillar Ladislav :: 1952"/>
    <x v="4"/>
    <x v="2"/>
    <x v="27"/>
    <x v="4"/>
    <x v="0"/>
    <x v="321"/>
    <x v="32"/>
    <x v="123"/>
    <x v="1"/>
    <x v="20"/>
    <m/>
    <m/>
    <d v="1899-12-30T01:17:00"/>
    <x v="12"/>
    <x v="328"/>
    <x v="598"/>
  </r>
  <r>
    <s v="2013 :: Průcha Jakub :: 1977"/>
    <x v="4"/>
    <x v="2"/>
    <x v="37"/>
    <x v="12"/>
    <x v="0"/>
    <x v="225"/>
    <x v="25"/>
    <x v="105"/>
    <x v="1"/>
    <x v="7"/>
    <m/>
    <m/>
    <d v="1899-12-30T01:24:40"/>
    <x v="12"/>
    <x v="229"/>
    <x v="599"/>
  </r>
  <r>
    <s v="2013 :: Putschögl Jaroslav :: 1939"/>
    <x v="4"/>
    <x v="2"/>
    <x v="53"/>
    <x v="5"/>
    <x v="0"/>
    <x v="226"/>
    <x v="5"/>
    <x v="88"/>
    <x v="1"/>
    <x v="21"/>
    <m/>
    <m/>
    <d v="1899-12-30T01:47:42"/>
    <x v="12"/>
    <x v="230"/>
    <x v="600"/>
  </r>
  <r>
    <s v="2013 :: Rechtoriková Linda :: 1987"/>
    <x v="4"/>
    <x v="2"/>
    <x v="21"/>
    <x v="5"/>
    <x v="0"/>
    <x v="372"/>
    <x v="60"/>
    <x v="146"/>
    <x v="0"/>
    <x v="9"/>
    <m/>
    <m/>
    <d v="1899-12-30T01:14:52"/>
    <x v="13"/>
    <x v="380"/>
    <x v="601"/>
  </r>
  <r>
    <s v="2013 :: Richtr Zdeněk :: 1969"/>
    <x v="4"/>
    <x v="2"/>
    <x v="34"/>
    <x v="20"/>
    <x v="0"/>
    <x v="373"/>
    <x v="23"/>
    <x v="120"/>
    <x v="1"/>
    <x v="8"/>
    <m/>
    <m/>
    <d v="1899-12-30T01:22:41"/>
    <x v="13"/>
    <x v="381"/>
    <x v="602"/>
  </r>
  <r>
    <s v="2013 :: Rodina Bohuslav :: 1959"/>
    <x v="4"/>
    <x v="2"/>
    <x v="9"/>
    <x v="1"/>
    <x v="0"/>
    <x v="227"/>
    <x v="27"/>
    <x v="88"/>
    <x v="1"/>
    <x v="17"/>
    <m/>
    <m/>
    <d v="1899-12-30T01:07:27"/>
    <x v="13"/>
    <x v="231"/>
    <x v="603"/>
  </r>
  <r>
    <s v="2013 :: Smetana Jiří :: 1953"/>
    <x v="4"/>
    <x v="2"/>
    <x v="30"/>
    <x v="5"/>
    <x v="0"/>
    <x v="374"/>
    <x v="3"/>
    <x v="148"/>
    <x v="1"/>
    <x v="20"/>
    <m/>
    <m/>
    <d v="1899-12-30T01:17:33"/>
    <x v="4"/>
    <x v="382"/>
    <x v="604"/>
  </r>
  <r>
    <s v="2013 :: Stejskal Ladislav :: 1977"/>
    <x v="4"/>
    <x v="2"/>
    <x v="11"/>
    <x v="3"/>
    <x v="0"/>
    <x v="202"/>
    <x v="25"/>
    <x v="60"/>
    <x v="1"/>
    <x v="7"/>
    <m/>
    <m/>
    <d v="1899-12-30T01:04:43"/>
    <x v="4"/>
    <x v="232"/>
    <x v="605"/>
  </r>
  <r>
    <s v="2013 :: Stejskal Pavel :: 1986"/>
    <x v="4"/>
    <x v="2"/>
    <x v="17"/>
    <x v="7"/>
    <x v="0"/>
    <x v="375"/>
    <x v="56"/>
    <x v="0"/>
    <x v="1"/>
    <x v="7"/>
    <m/>
    <m/>
    <d v="1899-12-30T01:13:05"/>
    <x v="4"/>
    <x v="383"/>
    <x v="606"/>
  </r>
  <r>
    <s v="2013 :: Svoboda Václav :: 1949"/>
    <x v="4"/>
    <x v="2"/>
    <x v="15"/>
    <x v="1"/>
    <x v="0"/>
    <x v="76"/>
    <x v="34"/>
    <x v="127"/>
    <x v="1"/>
    <x v="20"/>
    <m/>
    <m/>
    <d v="1899-12-30T01:13:13"/>
    <x v="4"/>
    <x v="77"/>
    <x v="607"/>
  </r>
  <r>
    <s v="2013 :: Szábo Miloš :: 1981"/>
    <x v="4"/>
    <x v="2"/>
    <x v="12"/>
    <x v="10"/>
    <x v="0"/>
    <x v="162"/>
    <x v="41"/>
    <x v="71"/>
    <x v="1"/>
    <x v="7"/>
    <m/>
    <m/>
    <d v="1899-12-30T01:08:23"/>
    <x v="4"/>
    <x v="165"/>
    <x v="528"/>
  </r>
  <r>
    <s v="2013 :: Šochman Josef :: 1950"/>
    <x v="4"/>
    <x v="2"/>
    <x v="57"/>
    <x v="3"/>
    <x v="0"/>
    <x v="376"/>
    <x v="64"/>
    <x v="149"/>
    <x v="1"/>
    <x v="20"/>
    <m/>
    <m/>
    <d v="1899-12-30T01:31:11"/>
    <x v="19"/>
    <x v="384"/>
    <x v="608"/>
  </r>
  <r>
    <s v="2013 :: Šoustar Lubomír :: 1941"/>
    <x v="4"/>
    <x v="2"/>
    <x v="38"/>
    <x v="1"/>
    <x v="0"/>
    <x v="152"/>
    <x v="46"/>
    <x v="61"/>
    <x v="1"/>
    <x v="21"/>
    <m/>
    <m/>
    <d v="1899-12-30T01:19:02"/>
    <x v="19"/>
    <x v="153"/>
    <x v="609"/>
  </r>
  <r>
    <s v="2013 :: Uhlíř Radek :: 1967"/>
    <x v="4"/>
    <x v="2"/>
    <x v="2"/>
    <x v="5"/>
    <x v="0"/>
    <x v="229"/>
    <x v="52"/>
    <x v="85"/>
    <x v="1"/>
    <x v="8"/>
    <m/>
    <m/>
    <d v="1899-12-30T01:01:37"/>
    <x v="20"/>
    <x v="234"/>
    <x v="610"/>
  </r>
  <r>
    <s v="2013 :: Valter Jaroslav :: 1972"/>
    <x v="4"/>
    <x v="2"/>
    <x v="66"/>
    <x v="15"/>
    <x v="0"/>
    <x v="230"/>
    <x v="29"/>
    <x v="105"/>
    <x v="1"/>
    <x v="8"/>
    <m/>
    <m/>
    <d v="1899-12-30T01:26:18"/>
    <x v="15"/>
    <x v="235"/>
    <x v="611"/>
  </r>
  <r>
    <s v="2013 :: Valter Pavel :: 1975"/>
    <x v="4"/>
    <x v="2"/>
    <x v="71"/>
    <x v="19"/>
    <x v="0"/>
    <x v="377"/>
    <x v="24"/>
    <x v="105"/>
    <x v="1"/>
    <x v="7"/>
    <m/>
    <m/>
    <d v="1899-12-30T01:29:05"/>
    <x v="15"/>
    <x v="385"/>
    <x v="612"/>
  </r>
  <r>
    <s v="2013 :: Vejvara Pavel :: 1979"/>
    <x v="4"/>
    <x v="2"/>
    <x v="22"/>
    <x v="2"/>
    <x v="0"/>
    <x v="80"/>
    <x v="2"/>
    <x v="37"/>
    <x v="1"/>
    <x v="7"/>
    <m/>
    <m/>
    <d v="1899-12-30T01:04:19"/>
    <x v="15"/>
    <x v="81"/>
    <x v="613"/>
  </r>
  <r>
    <s v="2013 :: Vorel Jan :: 1960"/>
    <x v="4"/>
    <x v="2"/>
    <x v="58"/>
    <x v="4"/>
    <x v="0"/>
    <x v="231"/>
    <x v="48"/>
    <x v="105"/>
    <x v="1"/>
    <x v="17"/>
    <m/>
    <m/>
    <d v="1899-12-30T01:29:30"/>
    <x v="15"/>
    <x v="237"/>
    <x v="614"/>
  </r>
  <r>
    <s v="2013 :: Vorel Michal :: 1989"/>
    <x v="4"/>
    <x v="2"/>
    <x v="49"/>
    <x v="18"/>
    <x v="0"/>
    <x v="232"/>
    <x v="26"/>
    <x v="105"/>
    <x v="1"/>
    <x v="7"/>
    <m/>
    <m/>
    <d v="1899-12-30T01:26:46"/>
    <x v="15"/>
    <x v="238"/>
    <x v="615"/>
  </r>
  <r>
    <s v="2013 :: Vorlová Dana :: 1962"/>
    <x v="4"/>
    <x v="2"/>
    <x v="32"/>
    <x v="3"/>
    <x v="0"/>
    <x v="233"/>
    <x v="38"/>
    <x v="105"/>
    <x v="0"/>
    <x v="9"/>
    <m/>
    <m/>
    <d v="1899-12-30T01:24:46"/>
    <x v="15"/>
    <x v="239"/>
    <x v="616"/>
  </r>
  <r>
    <s v="2013 :: Cipín Petr :: 1995"/>
    <x v="4"/>
    <x v="3"/>
    <x v="5"/>
    <x v="5"/>
    <x v="0"/>
    <x v="168"/>
    <x v="21"/>
    <x v="60"/>
    <x v="1"/>
    <x v="0"/>
    <m/>
    <m/>
    <s v="3."/>
    <x v="6"/>
    <x v="171"/>
    <x v="536"/>
  </r>
  <r>
    <s v="2013 :: Gazda Jiří :: 1991"/>
    <x v="4"/>
    <x v="3"/>
    <x v="1"/>
    <x v="1"/>
    <x v="0"/>
    <x v="20"/>
    <x v="13"/>
    <x v="68"/>
    <x v="1"/>
    <x v="0"/>
    <m/>
    <m/>
    <s v="1."/>
    <x v="8"/>
    <x v="20"/>
    <x v="617"/>
  </r>
  <r>
    <s v="2013 :: Papoušek Petr :: 1994"/>
    <x v="4"/>
    <x v="3"/>
    <x v="4"/>
    <x v="4"/>
    <x v="0"/>
    <x v="279"/>
    <x v="9"/>
    <x v="131"/>
    <x v="1"/>
    <x v="0"/>
    <m/>
    <m/>
    <s v="2."/>
    <x v="12"/>
    <x v="285"/>
    <x v="523"/>
  </r>
  <r>
    <s v="2013 :: Steinbauer Jiří :: 1973"/>
    <x v="4"/>
    <x v="3"/>
    <x v="2"/>
    <x v="2"/>
    <x v="0"/>
    <x v="337"/>
    <x v="51"/>
    <x v="133"/>
    <x v="1"/>
    <x v="0"/>
    <m/>
    <m/>
    <s v="4."/>
    <x v="4"/>
    <x v="345"/>
    <x v="526"/>
  </r>
  <r>
    <s v="2014 :: Klimeš Jindřich :: 2010"/>
    <x v="5"/>
    <x v="1"/>
    <x v="7"/>
    <x v="1"/>
    <x v="1"/>
    <x v="378"/>
    <x v="65"/>
    <x v="150"/>
    <x v="1"/>
    <x v="23"/>
    <m/>
    <m/>
    <d v="1899-12-30T00:00:54"/>
    <x v="9"/>
    <x v="386"/>
    <x v="618"/>
  </r>
  <r>
    <s v="2014 :: Frisch Šimon :: 2011"/>
    <x v="5"/>
    <x v="1"/>
    <x v="7"/>
    <x v="4"/>
    <x v="2"/>
    <x v="379"/>
    <x v="63"/>
    <x v="45"/>
    <x v="1"/>
    <x v="23"/>
    <m/>
    <m/>
    <d v="1899-12-30T00:01:21"/>
    <x v="2"/>
    <x v="387"/>
    <x v="619"/>
  </r>
  <r>
    <s v="2014 :: Tichá Klára :: 2010"/>
    <x v="5"/>
    <x v="1"/>
    <x v="7"/>
    <x v="1"/>
    <x v="3"/>
    <x v="380"/>
    <x v="65"/>
    <x v="11"/>
    <x v="0"/>
    <x v="23"/>
    <m/>
    <m/>
    <d v="1899-12-30T00:01:13"/>
    <x v="14"/>
    <x v="388"/>
    <x v="620"/>
  </r>
  <r>
    <s v="2014 :: Ločárková Lucie :: 2010"/>
    <x v="5"/>
    <x v="1"/>
    <x v="7"/>
    <x v="4"/>
    <x v="4"/>
    <x v="381"/>
    <x v="65"/>
    <x v="74"/>
    <x v="0"/>
    <x v="23"/>
    <m/>
    <m/>
    <d v="1899-12-30T00:01:30"/>
    <x v="10"/>
    <x v="389"/>
    <x v="621"/>
  </r>
  <r>
    <s v="2014 :: Charvátová Justýna :: 2012"/>
    <x v="5"/>
    <x v="1"/>
    <x v="7"/>
    <x v="5"/>
    <x v="5"/>
    <x v="382"/>
    <x v="66"/>
    <x v="45"/>
    <x v="0"/>
    <x v="23"/>
    <m/>
    <m/>
    <d v="1899-12-30T00:01:34"/>
    <x v="6"/>
    <x v="390"/>
    <x v="622"/>
  </r>
  <r>
    <s v="2014 :: Jadlovská Adéla :: 2011"/>
    <x v="5"/>
    <x v="1"/>
    <x v="7"/>
    <x v="2"/>
    <x v="6"/>
    <x v="383"/>
    <x v="63"/>
    <x v="11"/>
    <x v="0"/>
    <x v="23"/>
    <m/>
    <m/>
    <d v="1899-12-30T00:01:35"/>
    <x v="18"/>
    <x v="391"/>
    <x v="623"/>
  </r>
  <r>
    <s v="2014 :: Šantová Markéta :: 2011"/>
    <x v="5"/>
    <x v="1"/>
    <x v="7"/>
    <x v="0"/>
    <x v="7"/>
    <x v="384"/>
    <x v="63"/>
    <x v="11"/>
    <x v="0"/>
    <x v="23"/>
    <m/>
    <m/>
    <s v="DNF"/>
    <x v="19"/>
    <x v="392"/>
    <x v="624"/>
  </r>
  <r>
    <s v="2014 :: Kaňka Jan :: 2007"/>
    <x v="5"/>
    <x v="1"/>
    <x v="7"/>
    <x v="1"/>
    <x v="8"/>
    <x v="177"/>
    <x v="12"/>
    <x v="75"/>
    <x v="1"/>
    <x v="22"/>
    <m/>
    <m/>
    <d v="1899-12-30T00:00:31"/>
    <x v="9"/>
    <x v="180"/>
    <x v="625"/>
  </r>
  <r>
    <s v="2014 :: Teplý Michal :: 2007"/>
    <x v="5"/>
    <x v="1"/>
    <x v="7"/>
    <x v="4"/>
    <x v="9"/>
    <x v="385"/>
    <x v="12"/>
    <x v="151"/>
    <x v="1"/>
    <x v="22"/>
    <m/>
    <m/>
    <d v="1899-12-30T00:00:34"/>
    <x v="14"/>
    <x v="393"/>
    <x v="626"/>
  </r>
  <r>
    <s v="2014 :: Stejskal Petr :: 2007"/>
    <x v="5"/>
    <x v="1"/>
    <x v="7"/>
    <x v="5"/>
    <x v="10"/>
    <x v="386"/>
    <x v="12"/>
    <x v="60"/>
    <x v="1"/>
    <x v="22"/>
    <m/>
    <m/>
    <d v="1899-12-30T00:00:37"/>
    <x v="4"/>
    <x v="394"/>
    <x v="627"/>
  </r>
  <r>
    <s v="2014 :: Donát Jakub :: 2007"/>
    <x v="5"/>
    <x v="1"/>
    <x v="7"/>
    <x v="2"/>
    <x v="11"/>
    <x v="387"/>
    <x v="12"/>
    <x v="152"/>
    <x v="1"/>
    <x v="22"/>
    <m/>
    <m/>
    <d v="1899-12-30T00:00:39"/>
    <x v="1"/>
    <x v="395"/>
    <x v="628"/>
  </r>
  <r>
    <s v="2014 :: Románek Matias :: 2008"/>
    <x v="5"/>
    <x v="1"/>
    <x v="7"/>
    <x v="3"/>
    <x v="12"/>
    <x v="388"/>
    <x v="54"/>
    <x v="5"/>
    <x v="1"/>
    <x v="22"/>
    <m/>
    <m/>
    <d v="1899-12-30T00:00:42"/>
    <x v="13"/>
    <x v="396"/>
    <x v="629"/>
  </r>
  <r>
    <s v="2014 :: Erhart Jan :: 2008"/>
    <x v="5"/>
    <x v="1"/>
    <x v="7"/>
    <x v="6"/>
    <x v="13"/>
    <x v="389"/>
    <x v="54"/>
    <x v="0"/>
    <x v="1"/>
    <x v="22"/>
    <m/>
    <m/>
    <d v="1899-12-30T00:00:43"/>
    <x v="24"/>
    <x v="397"/>
    <x v="630"/>
  </r>
  <r>
    <s v="2014 :: Králka Aleš :: 2007"/>
    <x v="5"/>
    <x v="1"/>
    <x v="7"/>
    <x v="11"/>
    <x v="14"/>
    <x v="390"/>
    <x v="12"/>
    <x v="15"/>
    <x v="1"/>
    <x v="22"/>
    <m/>
    <m/>
    <d v="1899-12-30T00:00:44"/>
    <x v="9"/>
    <x v="398"/>
    <x v="631"/>
  </r>
  <r>
    <s v="2014 :: Klimeš Vít :: 2008"/>
    <x v="5"/>
    <x v="1"/>
    <x v="7"/>
    <x v="10"/>
    <x v="15"/>
    <x v="391"/>
    <x v="54"/>
    <x v="150"/>
    <x v="1"/>
    <x v="22"/>
    <m/>
    <m/>
    <d v="1899-12-30T00:00:46"/>
    <x v="9"/>
    <x v="399"/>
    <x v="632"/>
  </r>
  <r>
    <s v="2014 :: Gloza Kryštof :: 2009"/>
    <x v="5"/>
    <x v="1"/>
    <x v="7"/>
    <x v="8"/>
    <x v="6"/>
    <x v="341"/>
    <x v="55"/>
    <x v="103"/>
    <x v="1"/>
    <x v="22"/>
    <m/>
    <m/>
    <d v="1899-12-30T00:00:47"/>
    <x v="8"/>
    <x v="349"/>
    <x v="633"/>
  </r>
  <r>
    <s v="2014 :: Lebeda David :: 2007"/>
    <x v="5"/>
    <x v="1"/>
    <x v="7"/>
    <x v="7"/>
    <x v="16"/>
    <x v="270"/>
    <x v="12"/>
    <x v="93"/>
    <x v="1"/>
    <x v="22"/>
    <m/>
    <m/>
    <d v="1899-12-30T00:00:48"/>
    <x v="10"/>
    <x v="276"/>
    <x v="634"/>
  </r>
  <r>
    <s v="2014 :: Kolář Jan :: 2008"/>
    <x v="5"/>
    <x v="1"/>
    <x v="7"/>
    <x v="9"/>
    <x v="17"/>
    <x v="392"/>
    <x v="54"/>
    <x v="143"/>
    <x v="1"/>
    <x v="22"/>
    <m/>
    <m/>
    <d v="1899-12-30T00:00:49"/>
    <x v="9"/>
    <x v="400"/>
    <x v="635"/>
  </r>
  <r>
    <s v="2014 :: Lebeda Ondřej :: 2007"/>
    <x v="5"/>
    <x v="1"/>
    <x v="7"/>
    <x v="12"/>
    <x v="18"/>
    <x v="393"/>
    <x v="12"/>
    <x v="93"/>
    <x v="1"/>
    <x v="22"/>
    <m/>
    <m/>
    <d v="1899-12-30T00:00:57"/>
    <x v="10"/>
    <x v="401"/>
    <x v="636"/>
  </r>
  <r>
    <s v="2014 :: Růžička David :: 2009"/>
    <x v="5"/>
    <x v="1"/>
    <x v="7"/>
    <x v="13"/>
    <x v="19"/>
    <x v="394"/>
    <x v="55"/>
    <x v="115"/>
    <x v="1"/>
    <x v="22"/>
    <m/>
    <m/>
    <d v="1899-12-30T00:01:04"/>
    <x v="13"/>
    <x v="402"/>
    <x v="637"/>
  </r>
  <r>
    <s v="2014 :: Donát Lukáš :: 2009"/>
    <x v="5"/>
    <x v="1"/>
    <x v="7"/>
    <x v="14"/>
    <x v="20"/>
    <x v="395"/>
    <x v="55"/>
    <x v="152"/>
    <x v="1"/>
    <x v="22"/>
    <m/>
    <m/>
    <d v="1899-12-30T00:01:10"/>
    <x v="1"/>
    <x v="403"/>
    <x v="638"/>
  </r>
  <r>
    <s v="2014 :: Divišová Kristýna :: 2007"/>
    <x v="5"/>
    <x v="1"/>
    <x v="7"/>
    <x v="1"/>
    <x v="21"/>
    <x v="396"/>
    <x v="12"/>
    <x v="153"/>
    <x v="0"/>
    <x v="22"/>
    <m/>
    <m/>
    <d v="1899-12-30T00:00:35"/>
    <x v="1"/>
    <x v="404"/>
    <x v="639"/>
  </r>
  <r>
    <s v="2014 :: Bazsová Eliška :: 2007"/>
    <x v="5"/>
    <x v="1"/>
    <x v="7"/>
    <x v="4"/>
    <x v="22"/>
    <x v="244"/>
    <x v="12"/>
    <x v="6"/>
    <x v="0"/>
    <x v="22"/>
    <m/>
    <m/>
    <d v="1899-12-30T00:00:37"/>
    <x v="0"/>
    <x v="250"/>
    <x v="640"/>
  </r>
  <r>
    <s v="2014 :: Kaňková Zuzana :: 2009"/>
    <x v="5"/>
    <x v="1"/>
    <x v="7"/>
    <x v="5"/>
    <x v="23"/>
    <x v="397"/>
    <x v="55"/>
    <x v="154"/>
    <x v="0"/>
    <x v="22"/>
    <m/>
    <m/>
    <d v="1899-12-30T00:00:38"/>
    <x v="9"/>
    <x v="405"/>
    <x v="641"/>
  </r>
  <r>
    <s v="2014 :: Nová Veronika :: 2007"/>
    <x v="5"/>
    <x v="1"/>
    <x v="7"/>
    <x v="2"/>
    <x v="24"/>
    <x v="398"/>
    <x v="12"/>
    <x v="155"/>
    <x v="0"/>
    <x v="22"/>
    <m/>
    <m/>
    <d v="1899-12-30T00:00:39"/>
    <x v="11"/>
    <x v="406"/>
    <x v="642"/>
  </r>
  <r>
    <s v="2014 :: Králková Alena :: 2009"/>
    <x v="5"/>
    <x v="1"/>
    <x v="7"/>
    <x v="3"/>
    <x v="25"/>
    <x v="399"/>
    <x v="55"/>
    <x v="15"/>
    <x v="0"/>
    <x v="22"/>
    <m/>
    <m/>
    <d v="1899-12-30T00:00:43"/>
    <x v="9"/>
    <x v="407"/>
    <x v="643"/>
  </r>
  <r>
    <s v="2014 :: Radová Veronika :: 2008"/>
    <x v="5"/>
    <x v="1"/>
    <x v="7"/>
    <x v="6"/>
    <x v="26"/>
    <x v="400"/>
    <x v="54"/>
    <x v="156"/>
    <x v="0"/>
    <x v="22"/>
    <m/>
    <m/>
    <d v="1899-12-30T00:00:47"/>
    <x v="13"/>
    <x v="408"/>
    <x v="644"/>
  </r>
  <r>
    <s v="2014 :: Mikšl Rostislav :: 2005"/>
    <x v="5"/>
    <x v="1"/>
    <x v="7"/>
    <x v="1"/>
    <x v="27"/>
    <x v="38"/>
    <x v="15"/>
    <x v="60"/>
    <x v="1"/>
    <x v="19"/>
    <m/>
    <m/>
    <d v="1899-12-30T00:01:00"/>
    <x v="3"/>
    <x v="38"/>
    <x v="645"/>
  </r>
  <r>
    <s v="2014 :: Faltus Matěj :: 2005"/>
    <x v="5"/>
    <x v="1"/>
    <x v="7"/>
    <x v="4"/>
    <x v="28"/>
    <x v="254"/>
    <x v="15"/>
    <x v="103"/>
    <x v="1"/>
    <x v="19"/>
    <m/>
    <m/>
    <d v="1899-12-30T00:01:00"/>
    <x v="2"/>
    <x v="260"/>
    <x v="646"/>
  </r>
  <r>
    <s v="2014 :: Suchý Václav :: 2004"/>
    <x v="5"/>
    <x v="1"/>
    <x v="7"/>
    <x v="5"/>
    <x v="29"/>
    <x v="401"/>
    <x v="10"/>
    <x v="157"/>
    <x v="1"/>
    <x v="19"/>
    <m/>
    <m/>
    <d v="1899-12-30T00:01:02"/>
    <x v="4"/>
    <x v="409"/>
    <x v="647"/>
  </r>
  <r>
    <s v="2014 :: Románek Sebastian :: 2004"/>
    <x v="5"/>
    <x v="1"/>
    <x v="7"/>
    <x v="2"/>
    <x v="3"/>
    <x v="402"/>
    <x v="10"/>
    <x v="12"/>
    <x v="1"/>
    <x v="19"/>
    <m/>
    <m/>
    <d v="1899-12-30T00:01:04"/>
    <x v="13"/>
    <x v="410"/>
    <x v="648"/>
  </r>
  <r>
    <s v="2014 :: Pastier Erik :: 2004"/>
    <x v="5"/>
    <x v="1"/>
    <x v="7"/>
    <x v="3"/>
    <x v="30"/>
    <x v="131"/>
    <x v="10"/>
    <x v="12"/>
    <x v="1"/>
    <x v="19"/>
    <m/>
    <m/>
    <d v="1899-12-30T00:01:05"/>
    <x v="12"/>
    <x v="132"/>
    <x v="649"/>
  </r>
  <r>
    <s v="2014 :: Nový Ondřej :: 2005"/>
    <x v="5"/>
    <x v="1"/>
    <x v="7"/>
    <x v="6"/>
    <x v="31"/>
    <x v="403"/>
    <x v="15"/>
    <x v="155"/>
    <x v="1"/>
    <x v="19"/>
    <m/>
    <m/>
    <d v="1899-12-30T00:01:08"/>
    <x v="11"/>
    <x v="411"/>
    <x v="650"/>
  </r>
  <r>
    <s v="2014 :: Stejskal Jan :: 2004"/>
    <x v="5"/>
    <x v="1"/>
    <x v="7"/>
    <x v="11"/>
    <x v="32"/>
    <x v="404"/>
    <x v="10"/>
    <x v="60"/>
    <x v="1"/>
    <x v="19"/>
    <m/>
    <m/>
    <d v="1899-12-30T00:01:08"/>
    <x v="4"/>
    <x v="412"/>
    <x v="651"/>
  </r>
  <r>
    <s v="2014 :: Candra Tomáš :: 2004"/>
    <x v="5"/>
    <x v="1"/>
    <x v="7"/>
    <x v="10"/>
    <x v="33"/>
    <x v="13"/>
    <x v="10"/>
    <x v="158"/>
    <x v="1"/>
    <x v="19"/>
    <m/>
    <m/>
    <d v="1899-12-30T00:01:09"/>
    <x v="6"/>
    <x v="13"/>
    <x v="652"/>
  </r>
  <r>
    <s v="2014 :: Tvrz Jan :: 2006"/>
    <x v="5"/>
    <x v="1"/>
    <x v="7"/>
    <x v="8"/>
    <x v="34"/>
    <x v="405"/>
    <x v="7"/>
    <x v="22"/>
    <x v="1"/>
    <x v="19"/>
    <m/>
    <m/>
    <d v="1899-12-30T00:01:12"/>
    <x v="14"/>
    <x v="413"/>
    <x v="653"/>
  </r>
  <r>
    <s v="2014 :: Mikšl Martin :: 2006"/>
    <x v="5"/>
    <x v="1"/>
    <x v="7"/>
    <x v="7"/>
    <x v="35"/>
    <x v="274"/>
    <x v="7"/>
    <x v="60"/>
    <x v="1"/>
    <x v="19"/>
    <m/>
    <m/>
    <d v="1899-12-30T00:01:15"/>
    <x v="3"/>
    <x v="280"/>
    <x v="654"/>
  </r>
  <r>
    <s v="2014 :: Teplý Ondřej :: 2005"/>
    <x v="5"/>
    <x v="1"/>
    <x v="7"/>
    <x v="9"/>
    <x v="36"/>
    <x v="406"/>
    <x v="15"/>
    <x v="60"/>
    <x v="1"/>
    <x v="19"/>
    <m/>
    <m/>
    <d v="1899-12-30T00:01:16"/>
    <x v="14"/>
    <x v="414"/>
    <x v="655"/>
  </r>
  <r>
    <s v="2014 :: Cais Filip :: 2004"/>
    <x v="5"/>
    <x v="1"/>
    <x v="7"/>
    <x v="12"/>
    <x v="37"/>
    <x v="407"/>
    <x v="10"/>
    <x v="159"/>
    <x v="1"/>
    <x v="19"/>
    <m/>
    <m/>
    <d v="1899-12-30T00:01:17"/>
    <x v="6"/>
    <x v="415"/>
    <x v="656"/>
  </r>
  <r>
    <s v="2014 :: Karala Matěj :: 2006"/>
    <x v="5"/>
    <x v="1"/>
    <x v="7"/>
    <x v="13"/>
    <x v="38"/>
    <x v="178"/>
    <x v="7"/>
    <x v="15"/>
    <x v="1"/>
    <x v="19"/>
    <m/>
    <m/>
    <d v="1899-12-30T00:01:18"/>
    <x v="9"/>
    <x v="181"/>
    <x v="657"/>
  </r>
  <r>
    <s v="2014 :: Volfová Viktorie :: 2005"/>
    <x v="5"/>
    <x v="1"/>
    <x v="7"/>
    <x v="1"/>
    <x v="39"/>
    <x v="408"/>
    <x v="15"/>
    <x v="70"/>
    <x v="0"/>
    <x v="19"/>
    <m/>
    <m/>
    <d v="1899-12-30T00:01:03"/>
    <x v="15"/>
    <x v="416"/>
    <x v="658"/>
  </r>
  <r>
    <s v="2014 :: Marková Aneta :: 2004"/>
    <x v="5"/>
    <x v="1"/>
    <x v="7"/>
    <x v="4"/>
    <x v="40"/>
    <x v="409"/>
    <x v="10"/>
    <x v="107"/>
    <x v="0"/>
    <x v="19"/>
    <m/>
    <m/>
    <d v="1899-12-30T00:01:07"/>
    <x v="3"/>
    <x v="417"/>
    <x v="659"/>
  </r>
  <r>
    <s v="2014 :: Svobodová Tereza :: 2005"/>
    <x v="5"/>
    <x v="1"/>
    <x v="7"/>
    <x v="5"/>
    <x v="41"/>
    <x v="410"/>
    <x v="15"/>
    <x v="70"/>
    <x v="0"/>
    <x v="19"/>
    <m/>
    <m/>
    <d v="1899-12-30T00:01:09"/>
    <x v="4"/>
    <x v="418"/>
    <x v="660"/>
  </r>
  <r>
    <s v="2014 :: Cvachová Karolína :: 2004"/>
    <x v="5"/>
    <x v="1"/>
    <x v="7"/>
    <x v="2"/>
    <x v="42"/>
    <x v="411"/>
    <x v="10"/>
    <x v="12"/>
    <x v="0"/>
    <x v="19"/>
    <m/>
    <m/>
    <d v="1899-12-30T00:01:11"/>
    <x v="6"/>
    <x v="419"/>
    <x v="661"/>
  </r>
  <r>
    <s v="2014 :: Kundrátová Anežka :: 2004"/>
    <x v="5"/>
    <x v="1"/>
    <x v="7"/>
    <x v="3"/>
    <x v="43"/>
    <x v="186"/>
    <x v="10"/>
    <x v="11"/>
    <x v="0"/>
    <x v="19"/>
    <m/>
    <m/>
    <d v="1899-12-30T00:01:15"/>
    <x v="9"/>
    <x v="189"/>
    <x v="662"/>
  </r>
  <r>
    <s v="2014 :: Erhartová Lucie :: 2005"/>
    <x v="5"/>
    <x v="1"/>
    <x v="7"/>
    <x v="6"/>
    <x v="6"/>
    <x v="412"/>
    <x v="15"/>
    <x v="0"/>
    <x v="0"/>
    <x v="19"/>
    <m/>
    <m/>
    <d v="1899-12-30T00:01:16"/>
    <x v="24"/>
    <x v="420"/>
    <x v="663"/>
  </r>
  <r>
    <s v="2014 :: Šantová Klára :: 2004"/>
    <x v="5"/>
    <x v="1"/>
    <x v="7"/>
    <x v="11"/>
    <x v="44"/>
    <x v="413"/>
    <x v="10"/>
    <x v="160"/>
    <x v="0"/>
    <x v="19"/>
    <m/>
    <m/>
    <d v="1899-12-30T00:01:18"/>
    <x v="19"/>
    <x v="421"/>
    <x v="664"/>
  </r>
  <r>
    <s v="2014 :: Divišová Klára :: 2005"/>
    <x v="5"/>
    <x v="1"/>
    <x v="7"/>
    <x v="10"/>
    <x v="45"/>
    <x v="414"/>
    <x v="15"/>
    <x v="153"/>
    <x v="0"/>
    <x v="19"/>
    <m/>
    <m/>
    <d v="1899-12-30T00:01:20"/>
    <x v="1"/>
    <x v="422"/>
    <x v="665"/>
  </r>
  <r>
    <s v="2014 :: Kolářová Andrea :: 2006"/>
    <x v="5"/>
    <x v="1"/>
    <x v="7"/>
    <x v="8"/>
    <x v="13"/>
    <x v="265"/>
    <x v="7"/>
    <x v="106"/>
    <x v="0"/>
    <x v="19"/>
    <m/>
    <m/>
    <d v="1899-12-30T00:01:22"/>
    <x v="9"/>
    <x v="271"/>
    <x v="666"/>
  </r>
  <r>
    <s v="2014 :: Nováková Kristýna :: 2006"/>
    <x v="5"/>
    <x v="1"/>
    <x v="7"/>
    <x v="7"/>
    <x v="46"/>
    <x v="39"/>
    <x v="7"/>
    <x v="12"/>
    <x v="0"/>
    <x v="19"/>
    <m/>
    <m/>
    <d v="1899-12-30T00:01:23"/>
    <x v="11"/>
    <x v="39"/>
    <x v="667"/>
  </r>
  <r>
    <s v="2014 :: Ločárková Sabina :: 2006"/>
    <x v="5"/>
    <x v="1"/>
    <x v="7"/>
    <x v="9"/>
    <x v="47"/>
    <x v="415"/>
    <x v="7"/>
    <x v="160"/>
    <x v="0"/>
    <x v="19"/>
    <m/>
    <m/>
    <d v="1899-12-30T00:01:25"/>
    <x v="10"/>
    <x v="423"/>
    <x v="668"/>
  </r>
  <r>
    <s v="2014 :: Korešová Natálka :: 2006"/>
    <x v="5"/>
    <x v="1"/>
    <x v="7"/>
    <x v="12"/>
    <x v="48"/>
    <x v="180"/>
    <x v="7"/>
    <x v="15"/>
    <x v="0"/>
    <x v="19"/>
    <m/>
    <m/>
    <d v="1899-12-30T00:01:27"/>
    <x v="9"/>
    <x v="183"/>
    <x v="669"/>
  </r>
  <r>
    <s v="2014 :: Kolářová Anna :: 2006"/>
    <x v="5"/>
    <x v="1"/>
    <x v="7"/>
    <x v="13"/>
    <x v="49"/>
    <x v="416"/>
    <x v="7"/>
    <x v="143"/>
    <x v="0"/>
    <x v="19"/>
    <m/>
    <m/>
    <d v="1899-12-30T00:01:28"/>
    <x v="9"/>
    <x v="424"/>
    <x v="670"/>
  </r>
  <r>
    <s v="2014 :: Ovádková Nikola :: 2005"/>
    <x v="5"/>
    <x v="1"/>
    <x v="7"/>
    <x v="14"/>
    <x v="50"/>
    <x v="417"/>
    <x v="15"/>
    <x v="107"/>
    <x v="0"/>
    <x v="19"/>
    <m/>
    <m/>
    <d v="1899-12-30T00:01:37"/>
    <x v="23"/>
    <x v="425"/>
    <x v="671"/>
  </r>
  <r>
    <s v="2014 :: Aubrechtová Beáta :: 2006"/>
    <x v="5"/>
    <x v="1"/>
    <x v="7"/>
    <x v="0"/>
    <x v="51"/>
    <x v="418"/>
    <x v="7"/>
    <x v="107"/>
    <x v="0"/>
    <x v="19"/>
    <m/>
    <m/>
    <s v="DNF"/>
    <x v="21"/>
    <x v="426"/>
    <x v="672"/>
  </r>
  <r>
    <s v="2014 :: Kratochvíl Tomáš :: 2002"/>
    <x v="5"/>
    <x v="1"/>
    <x v="7"/>
    <x v="1"/>
    <x v="52"/>
    <x v="182"/>
    <x v="11"/>
    <x v="70"/>
    <x v="1"/>
    <x v="12"/>
    <m/>
    <m/>
    <d v="1899-12-30T00:01:26"/>
    <x v="9"/>
    <x v="185"/>
    <x v="673"/>
  </r>
  <r>
    <s v="2014 :: Mrzena Pavel :: 2003"/>
    <x v="5"/>
    <x v="1"/>
    <x v="7"/>
    <x v="4"/>
    <x v="53"/>
    <x v="349"/>
    <x v="19"/>
    <x v="107"/>
    <x v="1"/>
    <x v="12"/>
    <m/>
    <m/>
    <d v="1899-12-30T00:01:36"/>
    <x v="3"/>
    <x v="357"/>
    <x v="674"/>
  </r>
  <r>
    <s v="2014 :: Gloza Ondřej :: 2002"/>
    <x v="5"/>
    <x v="1"/>
    <x v="7"/>
    <x v="5"/>
    <x v="48"/>
    <x v="342"/>
    <x v="11"/>
    <x v="107"/>
    <x v="1"/>
    <x v="12"/>
    <m/>
    <m/>
    <d v="1899-12-30T00:01:38"/>
    <x v="8"/>
    <x v="350"/>
    <x v="675"/>
  </r>
  <r>
    <s v="2014 :: Stejskal Filip :: 2003"/>
    <x v="5"/>
    <x v="1"/>
    <x v="7"/>
    <x v="2"/>
    <x v="54"/>
    <x v="201"/>
    <x v="19"/>
    <x v="60"/>
    <x v="1"/>
    <x v="12"/>
    <m/>
    <m/>
    <d v="1899-12-30T00:01:42"/>
    <x v="4"/>
    <x v="205"/>
    <x v="676"/>
  </r>
  <r>
    <s v="2014 :: Kupský Jan :: 2002"/>
    <x v="5"/>
    <x v="1"/>
    <x v="7"/>
    <x v="3"/>
    <x v="44"/>
    <x v="269"/>
    <x v="11"/>
    <x v="107"/>
    <x v="1"/>
    <x v="12"/>
    <m/>
    <m/>
    <d v="1899-12-30T00:01:46"/>
    <x v="9"/>
    <x v="275"/>
    <x v="677"/>
  </r>
  <r>
    <s v="2014 :: Menšík Jan :: 2003"/>
    <x v="5"/>
    <x v="1"/>
    <x v="7"/>
    <x v="6"/>
    <x v="55"/>
    <x v="122"/>
    <x v="19"/>
    <x v="161"/>
    <x v="1"/>
    <x v="12"/>
    <m/>
    <m/>
    <d v="1899-12-30T00:01:49"/>
    <x v="3"/>
    <x v="123"/>
    <x v="678"/>
  </r>
  <r>
    <s v="2014 :: Štiftr Petr :: 2002"/>
    <x v="5"/>
    <x v="1"/>
    <x v="7"/>
    <x v="11"/>
    <x v="56"/>
    <x v="284"/>
    <x v="11"/>
    <x v="12"/>
    <x v="1"/>
    <x v="12"/>
    <m/>
    <m/>
    <d v="1899-12-30T00:01:52"/>
    <x v="19"/>
    <x v="290"/>
    <x v="679"/>
  </r>
  <r>
    <s v="2014 :: Kaňka Marek :: 2002"/>
    <x v="5"/>
    <x v="1"/>
    <x v="7"/>
    <x v="10"/>
    <x v="57"/>
    <x v="419"/>
    <x v="11"/>
    <x v="12"/>
    <x v="1"/>
    <x v="12"/>
    <m/>
    <m/>
    <d v="1899-12-30T00:01:56"/>
    <x v="9"/>
    <x v="427"/>
    <x v="680"/>
  </r>
  <r>
    <s v="2014 :: Mottl Pavel :: 2003"/>
    <x v="5"/>
    <x v="1"/>
    <x v="7"/>
    <x v="8"/>
    <x v="58"/>
    <x v="276"/>
    <x v="19"/>
    <x v="11"/>
    <x v="1"/>
    <x v="12"/>
    <m/>
    <m/>
    <d v="1899-12-30T00:02:00"/>
    <x v="3"/>
    <x v="282"/>
    <x v="681"/>
  </r>
  <r>
    <s v="2014 :: Koreš Tomáš :: 2002"/>
    <x v="5"/>
    <x v="1"/>
    <x v="7"/>
    <x v="7"/>
    <x v="16"/>
    <x v="113"/>
    <x v="11"/>
    <x v="11"/>
    <x v="1"/>
    <x v="12"/>
    <m/>
    <m/>
    <d v="1899-12-30T00:02:02"/>
    <x v="9"/>
    <x v="114"/>
    <x v="682"/>
  </r>
  <r>
    <s v="2014 :: Gazda Maxmilián :: 2002"/>
    <x v="5"/>
    <x v="1"/>
    <x v="7"/>
    <x v="9"/>
    <x v="18"/>
    <x v="21"/>
    <x v="11"/>
    <x v="11"/>
    <x v="1"/>
    <x v="12"/>
    <m/>
    <m/>
    <d v="1899-12-30T00:02:07"/>
    <x v="8"/>
    <x v="21"/>
    <x v="683"/>
  </r>
  <r>
    <s v="2014 :: Tvrzová Gabriela :: 2002"/>
    <x v="5"/>
    <x v="1"/>
    <x v="7"/>
    <x v="1"/>
    <x v="59"/>
    <x v="53"/>
    <x v="11"/>
    <x v="70"/>
    <x v="0"/>
    <x v="12"/>
    <m/>
    <m/>
    <d v="1899-12-30T00:01:36"/>
    <x v="14"/>
    <x v="53"/>
    <x v="684"/>
  </r>
  <r>
    <s v="2014 :: Bočková Vanes :: 2003"/>
    <x v="5"/>
    <x v="1"/>
    <x v="7"/>
    <x v="4"/>
    <x v="51"/>
    <x v="420"/>
    <x v="19"/>
    <x v="70"/>
    <x v="0"/>
    <x v="12"/>
    <m/>
    <m/>
    <d v="1899-12-30T00:01:45"/>
    <x v="0"/>
    <x v="428"/>
    <x v="685"/>
  </r>
  <r>
    <s v="2014 :: Vazačová Aneta :: 2002"/>
    <x v="5"/>
    <x v="1"/>
    <x v="7"/>
    <x v="5"/>
    <x v="60"/>
    <x v="421"/>
    <x v="11"/>
    <x v="162"/>
    <x v="0"/>
    <x v="12"/>
    <m/>
    <m/>
    <d v="1899-12-30T00:01:46"/>
    <x v="15"/>
    <x v="429"/>
    <x v="686"/>
  </r>
  <r>
    <s v="2014 :: Hekerlová Lenka :: 2002"/>
    <x v="5"/>
    <x v="1"/>
    <x v="7"/>
    <x v="2"/>
    <x v="58"/>
    <x v="422"/>
    <x v="11"/>
    <x v="107"/>
    <x v="0"/>
    <x v="12"/>
    <m/>
    <m/>
    <d v="1899-12-30T00:01:48"/>
    <x v="17"/>
    <x v="430"/>
    <x v="687"/>
  </r>
  <r>
    <s v="2014 :: Bárta Filip :: 2000"/>
    <x v="5"/>
    <x v="1"/>
    <x v="7"/>
    <x v="1"/>
    <x v="61"/>
    <x v="243"/>
    <x v="14"/>
    <x v="70"/>
    <x v="1"/>
    <x v="11"/>
    <m/>
    <m/>
    <d v="1899-12-30T00:01:19"/>
    <x v="0"/>
    <x v="249"/>
    <x v="688"/>
  </r>
  <r>
    <s v="2014 :: Ovádek Jakub :: 2001"/>
    <x v="5"/>
    <x v="1"/>
    <x v="7"/>
    <x v="4"/>
    <x v="51"/>
    <x v="423"/>
    <x v="8"/>
    <x v="107"/>
    <x v="1"/>
    <x v="11"/>
    <m/>
    <m/>
    <d v="1899-12-30T00:01:46"/>
    <x v="23"/>
    <x v="431"/>
    <x v="689"/>
  </r>
  <r>
    <s v="2014 :: Strommer Martin :: 2001"/>
    <x v="5"/>
    <x v="1"/>
    <x v="7"/>
    <x v="5"/>
    <x v="34"/>
    <x v="424"/>
    <x v="8"/>
    <x v="115"/>
    <x v="1"/>
    <x v="11"/>
    <m/>
    <m/>
    <d v="1899-12-30T00:02:02"/>
    <x v="4"/>
    <x v="432"/>
    <x v="690"/>
  </r>
  <r>
    <s v="2014 :: Stejskal Ladislav :: 2001"/>
    <x v="5"/>
    <x v="1"/>
    <x v="7"/>
    <x v="2"/>
    <x v="9"/>
    <x v="202"/>
    <x v="8"/>
    <x v="0"/>
    <x v="1"/>
    <x v="11"/>
    <m/>
    <m/>
    <d v="1899-12-30T00:02:11"/>
    <x v="4"/>
    <x v="206"/>
    <x v="691"/>
  </r>
  <r>
    <s v="2014 :: Micková Tereza :: 2001"/>
    <x v="5"/>
    <x v="1"/>
    <x v="7"/>
    <x v="1"/>
    <x v="62"/>
    <x v="273"/>
    <x v="8"/>
    <x v="107"/>
    <x v="0"/>
    <x v="11"/>
    <m/>
    <m/>
    <d v="1899-12-30T00:01:34"/>
    <x v="3"/>
    <x v="279"/>
    <x v="692"/>
  </r>
  <r>
    <s v="2014 :: Pöschková Nikola :: 2000"/>
    <x v="5"/>
    <x v="1"/>
    <x v="7"/>
    <x v="4"/>
    <x v="60"/>
    <x v="425"/>
    <x v="14"/>
    <x v="107"/>
    <x v="0"/>
    <x v="11"/>
    <m/>
    <m/>
    <d v="1899-12-30T00:01:43"/>
    <x v="12"/>
    <x v="433"/>
    <x v="693"/>
  </r>
  <r>
    <s v="2014 :: Nekolová Rozálie :: 2001"/>
    <x v="5"/>
    <x v="1"/>
    <x v="7"/>
    <x v="5"/>
    <x v="63"/>
    <x v="426"/>
    <x v="8"/>
    <x v="0"/>
    <x v="0"/>
    <x v="11"/>
    <m/>
    <m/>
    <d v="1899-12-30T00:01:43"/>
    <x v="11"/>
    <x v="434"/>
    <x v="694"/>
  </r>
  <r>
    <s v="2014 :: Pavlíčková Aneta :: 2001"/>
    <x v="5"/>
    <x v="1"/>
    <x v="7"/>
    <x v="2"/>
    <x v="26"/>
    <x v="427"/>
    <x v="8"/>
    <x v="0"/>
    <x v="0"/>
    <x v="11"/>
    <m/>
    <m/>
    <d v="1899-12-30T00:01:49"/>
    <x v="12"/>
    <x v="435"/>
    <x v="695"/>
  </r>
  <r>
    <s v="2014 :: Polák Jiří :: 1998"/>
    <x v="5"/>
    <x v="1"/>
    <x v="7"/>
    <x v="1"/>
    <x v="27"/>
    <x v="134"/>
    <x v="17"/>
    <x v="8"/>
    <x v="1"/>
    <x v="15"/>
    <m/>
    <m/>
    <d v="1899-12-30T00:03:31"/>
    <x v="12"/>
    <x v="135"/>
    <x v="696"/>
  </r>
  <r>
    <s v="2014 :: Bárta Filip :: 2000"/>
    <x v="5"/>
    <x v="1"/>
    <x v="7"/>
    <x v="4"/>
    <x v="41"/>
    <x v="243"/>
    <x v="14"/>
    <x v="70"/>
    <x v="1"/>
    <x v="15"/>
    <m/>
    <m/>
    <d v="1899-12-30T00:03:41"/>
    <x v="0"/>
    <x v="249"/>
    <x v="688"/>
  </r>
  <r>
    <s v="2014 :: Mikšl Miroslav :: 1999"/>
    <x v="5"/>
    <x v="1"/>
    <x v="7"/>
    <x v="5"/>
    <x v="36"/>
    <x v="4"/>
    <x v="4"/>
    <x v="92"/>
    <x v="1"/>
    <x v="15"/>
    <m/>
    <m/>
    <d v="1899-12-30T00:04:14"/>
    <x v="3"/>
    <x v="4"/>
    <x v="697"/>
  </r>
  <r>
    <s v="2014 :: Kozlík Ladislav :: 1996"/>
    <x v="5"/>
    <x v="1"/>
    <x v="7"/>
    <x v="1"/>
    <x v="64"/>
    <x v="181"/>
    <x v="18"/>
    <x v="60"/>
    <x v="1"/>
    <x v="14"/>
    <m/>
    <m/>
    <d v="1899-12-30T00:06:43"/>
    <x v="9"/>
    <x v="184"/>
    <x v="698"/>
  </r>
  <r>
    <s v="2014 :: Nekolová Dorota :: 1997"/>
    <x v="5"/>
    <x v="1"/>
    <x v="7"/>
    <x v="1"/>
    <x v="22"/>
    <x v="428"/>
    <x v="16"/>
    <x v="163"/>
    <x v="0"/>
    <x v="14"/>
    <m/>
    <s v="spletla trasu, běžela jen 1 km"/>
    <d v="1899-12-30T00:04:57"/>
    <x v="11"/>
    <x v="436"/>
    <x v="699"/>
  </r>
  <r>
    <s v="2014 :: Hron Jan :: 1981"/>
    <x v="5"/>
    <x v="2"/>
    <x v="1"/>
    <x v="1"/>
    <x v="65"/>
    <x v="429"/>
    <x v="41"/>
    <x v="114"/>
    <x v="1"/>
    <x v="7"/>
    <m/>
    <m/>
    <d v="1899-12-30T00:56:18"/>
    <x v="17"/>
    <x v="437"/>
    <x v="700"/>
  </r>
  <r>
    <s v="2014 :: Beshir Ervin :: 1967"/>
    <x v="5"/>
    <x v="2"/>
    <x v="4"/>
    <x v="1"/>
    <x v="66"/>
    <x v="430"/>
    <x v="52"/>
    <x v="164"/>
    <x v="1"/>
    <x v="8"/>
    <m/>
    <m/>
    <d v="1899-12-30T00:56:24"/>
    <x v="0"/>
    <x v="438"/>
    <x v="701"/>
  </r>
  <r>
    <s v="2014 :: Budil Roman :: 1969"/>
    <x v="5"/>
    <x v="2"/>
    <x v="5"/>
    <x v="4"/>
    <x v="67"/>
    <x v="60"/>
    <x v="23"/>
    <x v="88"/>
    <x v="1"/>
    <x v="8"/>
    <m/>
    <m/>
    <d v="1899-12-30T00:56:52"/>
    <x v="0"/>
    <x v="60"/>
    <x v="702"/>
  </r>
  <r>
    <s v="2014 :: Rybka Vojtěch :: 1996"/>
    <x v="5"/>
    <x v="2"/>
    <x v="2"/>
    <x v="4"/>
    <x v="14"/>
    <x v="431"/>
    <x v="18"/>
    <x v="165"/>
    <x v="1"/>
    <x v="7"/>
    <m/>
    <m/>
    <d v="1899-12-30T00:58:48"/>
    <x v="13"/>
    <x v="439"/>
    <x v="703"/>
  </r>
  <r>
    <s v="2014 :: Stejskal Ladislav :: 1977"/>
    <x v="5"/>
    <x v="2"/>
    <x v="3"/>
    <x v="5"/>
    <x v="19"/>
    <x v="202"/>
    <x v="25"/>
    <x v="59"/>
    <x v="1"/>
    <x v="7"/>
    <m/>
    <m/>
    <d v="1899-12-30T00:59:53"/>
    <x v="4"/>
    <x v="232"/>
    <x v="704"/>
  </r>
  <r>
    <s v="2014 :: Habara Jaromír :: 1974"/>
    <x v="5"/>
    <x v="2"/>
    <x v="6"/>
    <x v="5"/>
    <x v="64"/>
    <x v="303"/>
    <x v="45"/>
    <x v="166"/>
    <x v="1"/>
    <x v="8"/>
    <m/>
    <m/>
    <d v="1899-12-30T01:00:02"/>
    <x v="17"/>
    <x v="309"/>
    <x v="705"/>
  </r>
  <r>
    <s v="2014 :: Diviš Jiří :: 1975"/>
    <x v="5"/>
    <x v="2"/>
    <x v="16"/>
    <x v="2"/>
    <x v="22"/>
    <x v="360"/>
    <x v="24"/>
    <x v="153"/>
    <x v="1"/>
    <x v="7"/>
    <m/>
    <m/>
    <d v="1899-12-30T01:00:02"/>
    <x v="1"/>
    <x v="368"/>
    <x v="706"/>
  </r>
  <r>
    <s v="2014 :: Rodina Bohuslav :: 1959"/>
    <x v="5"/>
    <x v="2"/>
    <x v="22"/>
    <x v="1"/>
    <x v="52"/>
    <x v="227"/>
    <x v="27"/>
    <x v="88"/>
    <x v="1"/>
    <x v="17"/>
    <m/>
    <m/>
    <d v="1899-12-30T01:01:09"/>
    <x v="13"/>
    <x v="231"/>
    <x v="707"/>
  </r>
  <r>
    <s v="2014 :: Petrou Jan :: 1964"/>
    <x v="5"/>
    <x v="2"/>
    <x v="11"/>
    <x v="4"/>
    <x v="68"/>
    <x v="73"/>
    <x v="31"/>
    <x v="32"/>
    <x v="1"/>
    <x v="17"/>
    <m/>
    <m/>
    <d v="1899-12-30T01:01:13"/>
    <x v="12"/>
    <x v="74"/>
    <x v="708"/>
  </r>
  <r>
    <s v="2014 :: Nový Lukáš :: 1976"/>
    <x v="5"/>
    <x v="2"/>
    <x v="13"/>
    <x v="3"/>
    <x v="35"/>
    <x v="150"/>
    <x v="22"/>
    <x v="167"/>
    <x v="1"/>
    <x v="7"/>
    <m/>
    <m/>
    <d v="1899-12-30T01:02:20"/>
    <x v="11"/>
    <x v="151"/>
    <x v="709"/>
  </r>
  <r>
    <s v="2014 :: Lácha Pavel :: 1969"/>
    <x v="5"/>
    <x v="2"/>
    <x v="20"/>
    <x v="2"/>
    <x v="50"/>
    <x v="148"/>
    <x v="23"/>
    <x v="10"/>
    <x v="1"/>
    <x v="8"/>
    <m/>
    <m/>
    <d v="1899-12-30T01:02:39"/>
    <x v="10"/>
    <x v="149"/>
    <x v="710"/>
  </r>
  <r>
    <s v="2014 :: Kolář Martin :: 1980"/>
    <x v="5"/>
    <x v="2"/>
    <x v="23"/>
    <x v="6"/>
    <x v="69"/>
    <x v="368"/>
    <x v="35"/>
    <x v="143"/>
    <x v="1"/>
    <x v="7"/>
    <m/>
    <m/>
    <d v="1899-12-30T01:03:22"/>
    <x v="9"/>
    <x v="376"/>
    <x v="711"/>
  </r>
  <r>
    <s v="2014 :: Macek Petr :: 1979"/>
    <x v="5"/>
    <x v="2"/>
    <x v="9"/>
    <x v="11"/>
    <x v="70"/>
    <x v="316"/>
    <x v="2"/>
    <x v="0"/>
    <x v="1"/>
    <x v="7"/>
    <m/>
    <m/>
    <d v="1899-12-30T01:03:54"/>
    <x v="3"/>
    <x v="323"/>
    <x v="712"/>
  </r>
  <r>
    <s v="2014 :: Juráň Karel :: 1974"/>
    <x v="5"/>
    <x v="2"/>
    <x v="12"/>
    <x v="3"/>
    <x v="30"/>
    <x v="366"/>
    <x v="45"/>
    <x v="142"/>
    <x v="1"/>
    <x v="8"/>
    <m/>
    <m/>
    <d v="1899-12-30T01:04:12"/>
    <x v="18"/>
    <x v="374"/>
    <x v="713"/>
  </r>
  <r>
    <s v="2014 :: Kalina Bohumil :: 1976"/>
    <x v="5"/>
    <x v="2"/>
    <x v="25"/>
    <x v="10"/>
    <x v="60"/>
    <x v="432"/>
    <x v="22"/>
    <x v="168"/>
    <x v="1"/>
    <x v="7"/>
    <m/>
    <m/>
    <d v="1899-12-30T01:04:39"/>
    <x v="9"/>
    <x v="440"/>
    <x v="714"/>
  </r>
  <r>
    <s v="2014 :: Mikšl Rostislav :: 1972"/>
    <x v="5"/>
    <x v="2"/>
    <x v="24"/>
    <x v="6"/>
    <x v="5"/>
    <x v="38"/>
    <x v="29"/>
    <x v="121"/>
    <x v="1"/>
    <x v="8"/>
    <m/>
    <m/>
    <d v="1899-12-30T01:05:40"/>
    <x v="3"/>
    <x v="70"/>
    <x v="715"/>
  </r>
  <r>
    <s v="2014 :: Kolář Ivan :: 1963"/>
    <x v="5"/>
    <x v="2"/>
    <x v="8"/>
    <x v="5"/>
    <x v="59"/>
    <x v="311"/>
    <x v="0"/>
    <x v="151"/>
    <x v="1"/>
    <x v="17"/>
    <m/>
    <m/>
    <d v="1899-12-30T01:05:47"/>
    <x v="9"/>
    <x v="317"/>
    <x v="716"/>
  </r>
  <r>
    <s v="2014 :: Vojč Karel :: 1976"/>
    <x v="5"/>
    <x v="2"/>
    <x v="14"/>
    <x v="8"/>
    <x v="15"/>
    <x v="433"/>
    <x v="22"/>
    <x v="169"/>
    <x v="1"/>
    <x v="7"/>
    <m/>
    <m/>
    <d v="1899-12-30T01:06:13"/>
    <x v="15"/>
    <x v="441"/>
    <x v="717"/>
  </r>
  <r>
    <s v="2014 :: Menšík Josef :: 1982"/>
    <x v="5"/>
    <x v="2"/>
    <x v="10"/>
    <x v="7"/>
    <x v="11"/>
    <x v="123"/>
    <x v="50"/>
    <x v="170"/>
    <x v="1"/>
    <x v="7"/>
    <m/>
    <m/>
    <d v="1899-12-30T01:06:15"/>
    <x v="3"/>
    <x v="161"/>
    <x v="718"/>
  </r>
  <r>
    <s v="2014 :: Candrová Jana :: 1975"/>
    <x v="5"/>
    <x v="2"/>
    <x v="19"/>
    <x v="1"/>
    <x v="32"/>
    <x v="61"/>
    <x v="24"/>
    <x v="10"/>
    <x v="0"/>
    <x v="9"/>
    <m/>
    <m/>
    <d v="1899-12-30T01:06:36"/>
    <x v="6"/>
    <x v="61"/>
    <x v="719"/>
  </r>
  <r>
    <s v="2014 :: Klimeš Petr :: 1980"/>
    <x v="5"/>
    <x v="2"/>
    <x v="17"/>
    <x v="9"/>
    <x v="25"/>
    <x v="217"/>
    <x v="35"/>
    <x v="150"/>
    <x v="1"/>
    <x v="7"/>
    <m/>
    <m/>
    <d v="1899-12-30T01:06:38"/>
    <x v="9"/>
    <x v="442"/>
    <x v="720"/>
  </r>
  <r>
    <s v="2014 :: Pillar Ladislav :: 1952"/>
    <x v="5"/>
    <x v="2"/>
    <x v="15"/>
    <x v="1"/>
    <x v="37"/>
    <x v="321"/>
    <x v="32"/>
    <x v="123"/>
    <x v="1"/>
    <x v="20"/>
    <m/>
    <m/>
    <d v="1899-12-30T01:06:49"/>
    <x v="12"/>
    <x v="328"/>
    <x v="721"/>
  </r>
  <r>
    <s v="2014 :: Szábo Miloš :: 1981"/>
    <x v="5"/>
    <x v="2"/>
    <x v="18"/>
    <x v="12"/>
    <x v="20"/>
    <x v="162"/>
    <x v="41"/>
    <x v="171"/>
    <x v="1"/>
    <x v="7"/>
    <m/>
    <m/>
    <d v="1899-12-30T01:07:07"/>
    <x v="4"/>
    <x v="165"/>
    <x v="722"/>
  </r>
  <r>
    <s v="2014 :: Ehrlich Pavel :: 1969"/>
    <x v="5"/>
    <x v="2"/>
    <x v="21"/>
    <x v="11"/>
    <x v="71"/>
    <x v="434"/>
    <x v="23"/>
    <x v="172"/>
    <x v="1"/>
    <x v="8"/>
    <m/>
    <m/>
    <d v="1899-12-30T01:07:09"/>
    <x v="24"/>
    <x v="443"/>
    <x v="723"/>
  </r>
  <r>
    <s v="2014 :: Teplý Ondřej :: 1976"/>
    <x v="5"/>
    <x v="2"/>
    <x v="28"/>
    <x v="13"/>
    <x v="72"/>
    <x v="406"/>
    <x v="22"/>
    <x v="151"/>
    <x v="1"/>
    <x v="7"/>
    <m/>
    <m/>
    <d v="1899-12-30T01:07:33"/>
    <x v="14"/>
    <x v="444"/>
    <x v="724"/>
  </r>
  <r>
    <s v="2014 :: Růžička Jindřich :: 1976"/>
    <x v="5"/>
    <x v="2"/>
    <x v="29"/>
    <x v="14"/>
    <x v="4"/>
    <x v="435"/>
    <x v="22"/>
    <x v="70"/>
    <x v="1"/>
    <x v="7"/>
    <m/>
    <m/>
    <d v="1899-12-30T01:07:35"/>
    <x v="13"/>
    <x v="445"/>
    <x v="725"/>
  </r>
  <r>
    <s v="2014 :: Rokos Ivan :: 1959"/>
    <x v="5"/>
    <x v="2"/>
    <x v="27"/>
    <x v="2"/>
    <x v="7"/>
    <x v="436"/>
    <x v="27"/>
    <x v="173"/>
    <x v="1"/>
    <x v="17"/>
    <m/>
    <m/>
    <d v="1899-12-30T01:08:07"/>
    <x v="13"/>
    <x v="446"/>
    <x v="726"/>
  </r>
  <r>
    <s v="2014 :: Steinbauer Jiří :: 1973"/>
    <x v="5"/>
    <x v="2"/>
    <x v="30"/>
    <x v="10"/>
    <x v="38"/>
    <x v="337"/>
    <x v="51"/>
    <x v="133"/>
    <x v="1"/>
    <x v="8"/>
    <m/>
    <m/>
    <d v="1899-12-30T01:08:21"/>
    <x v="4"/>
    <x v="345"/>
    <x v="727"/>
  </r>
  <r>
    <s v="2014 :: Dvořák Jan :: 1979"/>
    <x v="5"/>
    <x v="2"/>
    <x v="31"/>
    <x v="20"/>
    <x v="36"/>
    <x v="437"/>
    <x v="2"/>
    <x v="174"/>
    <x v="1"/>
    <x v="7"/>
    <m/>
    <m/>
    <d v="1899-12-30T01:08:30"/>
    <x v="1"/>
    <x v="447"/>
    <x v="728"/>
  </r>
  <r>
    <s v="2014 :: Brothánek Antonín :: 1972"/>
    <x v="5"/>
    <x v="2"/>
    <x v="26"/>
    <x v="8"/>
    <x v="33"/>
    <x v="358"/>
    <x v="29"/>
    <x v="59"/>
    <x v="1"/>
    <x v="8"/>
    <m/>
    <m/>
    <d v="1899-12-30T01:08:36"/>
    <x v="0"/>
    <x v="366"/>
    <x v="729"/>
  </r>
  <r>
    <s v="2014 :: Paleček Vladimír :: 1973"/>
    <x v="5"/>
    <x v="2"/>
    <x v="35"/>
    <x v="7"/>
    <x v="1"/>
    <x v="438"/>
    <x v="51"/>
    <x v="175"/>
    <x v="1"/>
    <x v="8"/>
    <m/>
    <m/>
    <d v="1899-12-30T01:08:37"/>
    <x v="12"/>
    <x v="448"/>
    <x v="730"/>
  </r>
  <r>
    <s v="2014 :: Rechtoriková Linda :: 1987"/>
    <x v="5"/>
    <x v="2"/>
    <x v="38"/>
    <x v="4"/>
    <x v="73"/>
    <x v="372"/>
    <x v="60"/>
    <x v="176"/>
    <x v="0"/>
    <x v="9"/>
    <m/>
    <m/>
    <d v="1899-12-30T01:08:43"/>
    <x v="13"/>
    <x v="380"/>
    <x v="731"/>
  </r>
  <r>
    <s v="2014 :: Pinl Michal :: 1968"/>
    <x v="5"/>
    <x v="2"/>
    <x v="33"/>
    <x v="9"/>
    <x v="74"/>
    <x v="322"/>
    <x v="39"/>
    <x v="127"/>
    <x v="1"/>
    <x v="8"/>
    <m/>
    <m/>
    <d v="1899-12-30T01:09:03"/>
    <x v="12"/>
    <x v="329"/>
    <x v="732"/>
  </r>
  <r>
    <s v="2014 :: Habara Jan :: 1972"/>
    <x v="5"/>
    <x v="2"/>
    <x v="36"/>
    <x v="12"/>
    <x v="26"/>
    <x v="363"/>
    <x v="29"/>
    <x v="166"/>
    <x v="1"/>
    <x v="8"/>
    <m/>
    <m/>
    <d v="1899-12-30T01:09:29"/>
    <x v="17"/>
    <x v="371"/>
    <x v="733"/>
  </r>
  <r>
    <s v="2014 :: Šimek Miroslav :: 1966"/>
    <x v="5"/>
    <x v="2"/>
    <x v="39"/>
    <x v="13"/>
    <x v="16"/>
    <x v="326"/>
    <x v="58"/>
    <x v="59"/>
    <x v="1"/>
    <x v="8"/>
    <m/>
    <m/>
    <d v="1899-12-30T01:09:55"/>
    <x v="19"/>
    <x v="333"/>
    <x v="734"/>
  </r>
  <r>
    <s v="2014 :: Šimák Petr :: 1973"/>
    <x v="5"/>
    <x v="2"/>
    <x v="34"/>
    <x v="14"/>
    <x v="75"/>
    <x v="439"/>
    <x v="51"/>
    <x v="177"/>
    <x v="1"/>
    <x v="8"/>
    <m/>
    <m/>
    <d v="1899-12-30T01:10:39"/>
    <x v="19"/>
    <x v="449"/>
    <x v="735"/>
  </r>
  <r>
    <s v="2014 :: Novák Jaroslav :: 1964"/>
    <x v="5"/>
    <x v="2"/>
    <x v="37"/>
    <x v="3"/>
    <x v="76"/>
    <x v="149"/>
    <x v="31"/>
    <x v="60"/>
    <x v="1"/>
    <x v="17"/>
    <m/>
    <m/>
    <d v="1899-12-30T01:10:54"/>
    <x v="11"/>
    <x v="150"/>
    <x v="736"/>
  </r>
  <r>
    <s v="2014 :: Pláteník Ladislav :: 1966"/>
    <x v="5"/>
    <x v="2"/>
    <x v="32"/>
    <x v="20"/>
    <x v="77"/>
    <x v="440"/>
    <x v="58"/>
    <x v="178"/>
    <x v="1"/>
    <x v="8"/>
    <m/>
    <m/>
    <d v="1899-12-30T01:10:56"/>
    <x v="12"/>
    <x v="450"/>
    <x v="737"/>
  </r>
  <r>
    <s v="2014 :: Tůma Jaroslav :: 1963"/>
    <x v="5"/>
    <x v="2"/>
    <x v="70"/>
    <x v="6"/>
    <x v="12"/>
    <x v="441"/>
    <x v="0"/>
    <x v="151"/>
    <x v="1"/>
    <x v="17"/>
    <m/>
    <m/>
    <d v="1899-12-30T01:11:12"/>
    <x v="14"/>
    <x v="451"/>
    <x v="738"/>
  </r>
  <r>
    <s v="2014 :: Haňur Roman :: 1968"/>
    <x v="5"/>
    <x v="2"/>
    <x v="54"/>
    <x v="15"/>
    <x v="78"/>
    <x v="442"/>
    <x v="39"/>
    <x v="179"/>
    <x v="1"/>
    <x v="8"/>
    <m/>
    <m/>
    <d v="1899-12-30T01:11:23"/>
    <x v="17"/>
    <x v="452"/>
    <x v="739"/>
  </r>
  <r>
    <s v="2014 :: Svoboda Václav :: 1949"/>
    <x v="5"/>
    <x v="2"/>
    <x v="67"/>
    <x v="4"/>
    <x v="8"/>
    <x v="76"/>
    <x v="34"/>
    <x v="127"/>
    <x v="1"/>
    <x v="20"/>
    <m/>
    <m/>
    <d v="1899-12-30T01:11:49"/>
    <x v="4"/>
    <x v="77"/>
    <x v="740"/>
  </r>
  <r>
    <s v="2014 :: Vorel Michal :: 1989"/>
    <x v="5"/>
    <x v="2"/>
    <x v="55"/>
    <x v="15"/>
    <x v="79"/>
    <x v="232"/>
    <x v="26"/>
    <x v="105"/>
    <x v="1"/>
    <x v="7"/>
    <m/>
    <m/>
    <d v="1899-12-30T01:12:03"/>
    <x v="15"/>
    <x v="238"/>
    <x v="741"/>
  </r>
  <r>
    <s v="2014 :: Trnka Jiří :: 1963"/>
    <x v="5"/>
    <x v="2"/>
    <x v="66"/>
    <x v="11"/>
    <x v="54"/>
    <x v="153"/>
    <x v="0"/>
    <x v="62"/>
    <x v="1"/>
    <x v="17"/>
    <m/>
    <m/>
    <d v="1899-12-30T01:12:09"/>
    <x v="14"/>
    <x v="154"/>
    <x v="742"/>
  </r>
  <r>
    <s v="2014 :: Mikolášek Arnošt :: 1965"/>
    <x v="5"/>
    <x v="2"/>
    <x v="49"/>
    <x v="18"/>
    <x v="2"/>
    <x v="69"/>
    <x v="28"/>
    <x v="31"/>
    <x v="1"/>
    <x v="8"/>
    <m/>
    <m/>
    <d v="1899-12-30T01:12:13"/>
    <x v="3"/>
    <x v="69"/>
    <x v="743"/>
  </r>
  <r>
    <s v="2014 :: Kroupa Evžen :: 1967"/>
    <x v="5"/>
    <x v="2"/>
    <x v="46"/>
    <x v="17"/>
    <x v="49"/>
    <x v="314"/>
    <x v="52"/>
    <x v="179"/>
    <x v="1"/>
    <x v="8"/>
    <m/>
    <m/>
    <d v="1899-12-30T01:12:24"/>
    <x v="9"/>
    <x v="320"/>
    <x v="744"/>
  </r>
  <r>
    <s v="2014 :: Kazda Radek :: 1986"/>
    <x v="5"/>
    <x v="2"/>
    <x v="44"/>
    <x v="18"/>
    <x v="40"/>
    <x v="443"/>
    <x v="56"/>
    <x v="180"/>
    <x v="1"/>
    <x v="7"/>
    <m/>
    <m/>
    <d v="1899-12-30T01:12:43"/>
    <x v="9"/>
    <x v="453"/>
    <x v="745"/>
  </r>
  <r>
    <s v="2014 :: Círal František :: 1998"/>
    <x v="5"/>
    <x v="2"/>
    <x v="71"/>
    <x v="17"/>
    <x v="29"/>
    <x v="444"/>
    <x v="17"/>
    <x v="181"/>
    <x v="1"/>
    <x v="7"/>
    <m/>
    <m/>
    <d v="1899-12-30T01:12:44"/>
    <x v="6"/>
    <x v="454"/>
    <x v="746"/>
  </r>
  <r>
    <s v="2014 :: Kukla Ondřej :: 1986"/>
    <x v="5"/>
    <x v="2"/>
    <x v="58"/>
    <x v="19"/>
    <x v="80"/>
    <x v="445"/>
    <x v="56"/>
    <x v="182"/>
    <x v="1"/>
    <x v="7"/>
    <m/>
    <m/>
    <d v="1899-12-30T01:12:45"/>
    <x v="9"/>
    <x v="455"/>
    <x v="747"/>
  </r>
  <r>
    <s v="2014 :: Kozák Pavel :: 1973"/>
    <x v="5"/>
    <x v="2"/>
    <x v="57"/>
    <x v="19"/>
    <x v="24"/>
    <x v="446"/>
    <x v="51"/>
    <x v="183"/>
    <x v="1"/>
    <x v="8"/>
    <m/>
    <m/>
    <d v="1899-12-30T01:12:49"/>
    <x v="9"/>
    <x v="456"/>
    <x v="748"/>
  </r>
  <r>
    <s v="2014 :: Kohout Luděk :: 1970"/>
    <x v="5"/>
    <x v="2"/>
    <x v="62"/>
    <x v="16"/>
    <x v="47"/>
    <x v="310"/>
    <x v="37"/>
    <x v="118"/>
    <x v="1"/>
    <x v="8"/>
    <m/>
    <m/>
    <d v="1899-12-30T01:12:52"/>
    <x v="9"/>
    <x v="457"/>
    <x v="749"/>
  </r>
  <r>
    <s v="2014 :: Voráček Karel :: 1962"/>
    <x v="5"/>
    <x v="2"/>
    <x v="69"/>
    <x v="10"/>
    <x v="81"/>
    <x v="81"/>
    <x v="38"/>
    <x v="33"/>
    <x v="1"/>
    <x v="17"/>
    <m/>
    <m/>
    <d v="1899-12-30T01:12:55"/>
    <x v="15"/>
    <x v="82"/>
    <x v="750"/>
  </r>
  <r>
    <s v="2014 :: Řezáč Martin :: 1982"/>
    <x v="5"/>
    <x v="2"/>
    <x v="53"/>
    <x v="16"/>
    <x v="53"/>
    <x v="447"/>
    <x v="50"/>
    <x v="184"/>
    <x v="1"/>
    <x v="7"/>
    <m/>
    <m/>
    <d v="1899-12-30T01:13:14"/>
    <x v="25"/>
    <x v="458"/>
    <x v="751"/>
  </r>
  <r>
    <s v="2014 :: Krov Martin :: 1995"/>
    <x v="5"/>
    <x v="2"/>
    <x v="72"/>
    <x v="21"/>
    <x v="82"/>
    <x v="448"/>
    <x v="21"/>
    <x v="185"/>
    <x v="1"/>
    <x v="7"/>
    <m/>
    <m/>
    <d v="1899-12-30T01:13:30"/>
    <x v="9"/>
    <x v="459"/>
    <x v="752"/>
  </r>
  <r>
    <s v="2014 :: Tomášová Gabriela :: 1969"/>
    <x v="5"/>
    <x v="2"/>
    <x v="51"/>
    <x v="5"/>
    <x v="83"/>
    <x v="449"/>
    <x v="23"/>
    <x v="0"/>
    <x v="0"/>
    <x v="9"/>
    <m/>
    <m/>
    <d v="1899-12-30T01:13:45"/>
    <x v="14"/>
    <x v="460"/>
    <x v="753"/>
  </r>
  <r>
    <s v="2014 :: Průcha Jakub :: 1977"/>
    <x v="5"/>
    <x v="2"/>
    <x v="56"/>
    <x v="26"/>
    <x v="28"/>
    <x v="225"/>
    <x v="25"/>
    <x v="105"/>
    <x v="1"/>
    <x v="7"/>
    <m/>
    <m/>
    <d v="1899-12-30T01:14:11"/>
    <x v="12"/>
    <x v="229"/>
    <x v="754"/>
  </r>
  <r>
    <s v="2014 :: Heral Vít :: 1952"/>
    <x v="5"/>
    <x v="2"/>
    <x v="42"/>
    <x v="5"/>
    <x v="84"/>
    <x v="450"/>
    <x v="32"/>
    <x v="186"/>
    <x v="1"/>
    <x v="20"/>
    <m/>
    <m/>
    <d v="1899-12-30T01:15:21"/>
    <x v="17"/>
    <x v="461"/>
    <x v="755"/>
  </r>
  <r>
    <s v="2014 :: Malát Jan :: 1966"/>
    <x v="5"/>
    <x v="2"/>
    <x v="52"/>
    <x v="21"/>
    <x v="48"/>
    <x v="317"/>
    <x v="58"/>
    <x v="179"/>
    <x v="1"/>
    <x v="8"/>
    <m/>
    <m/>
    <d v="1899-12-30T01:15:42"/>
    <x v="3"/>
    <x v="324"/>
    <x v="756"/>
  </r>
  <r>
    <s v="2014 :: Nosál Petr :: 1982"/>
    <x v="5"/>
    <x v="2"/>
    <x v="59"/>
    <x v="25"/>
    <x v="85"/>
    <x v="451"/>
    <x v="50"/>
    <x v="187"/>
    <x v="1"/>
    <x v="7"/>
    <m/>
    <m/>
    <d v="1899-12-30T01:15:57"/>
    <x v="11"/>
    <x v="462"/>
    <x v="757"/>
  </r>
  <r>
    <s v="2014 :: Drázda Petr :: 1964"/>
    <x v="5"/>
    <x v="2"/>
    <x v="64"/>
    <x v="8"/>
    <x v="86"/>
    <x v="213"/>
    <x v="31"/>
    <x v="81"/>
    <x v="1"/>
    <x v="17"/>
    <m/>
    <m/>
    <d v="1899-12-30T01:16:09"/>
    <x v="1"/>
    <x v="217"/>
    <x v="758"/>
  </r>
  <r>
    <s v="2014 :: Zíma Josef :: 1965"/>
    <x v="5"/>
    <x v="2"/>
    <x v="50"/>
    <x v="26"/>
    <x v="45"/>
    <x v="334"/>
    <x v="28"/>
    <x v="10"/>
    <x v="1"/>
    <x v="8"/>
    <m/>
    <m/>
    <d v="1899-12-30T01:16:29"/>
    <x v="22"/>
    <x v="341"/>
    <x v="759"/>
  </r>
  <r>
    <s v="2014 :: Krčka Bohuslav :: 1959"/>
    <x v="5"/>
    <x v="2"/>
    <x v="43"/>
    <x v="7"/>
    <x v="57"/>
    <x v="67"/>
    <x v="27"/>
    <x v="147"/>
    <x v="1"/>
    <x v="17"/>
    <m/>
    <m/>
    <d v="1899-12-30T01:16:40"/>
    <x v="9"/>
    <x v="67"/>
    <x v="760"/>
  </r>
  <r>
    <s v="2014 :: Adámek Jiří :: 1983"/>
    <x v="5"/>
    <x v="2"/>
    <x v="68"/>
    <x v="24"/>
    <x v="61"/>
    <x v="452"/>
    <x v="62"/>
    <x v="0"/>
    <x v="1"/>
    <x v="7"/>
    <m/>
    <m/>
    <d v="1899-12-30T01:16:50"/>
    <x v="21"/>
    <x v="463"/>
    <x v="761"/>
  </r>
  <r>
    <s v="2014 :: Šoustar Lubomír :: 1941"/>
    <x v="5"/>
    <x v="2"/>
    <x v="45"/>
    <x v="1"/>
    <x v="87"/>
    <x v="152"/>
    <x v="46"/>
    <x v="61"/>
    <x v="1"/>
    <x v="21"/>
    <m/>
    <m/>
    <d v="1899-12-30T01:16:54"/>
    <x v="19"/>
    <x v="153"/>
    <x v="762"/>
  </r>
  <r>
    <s v="2014 :: Dvořák Pavel :: 1977"/>
    <x v="5"/>
    <x v="2"/>
    <x v="40"/>
    <x v="22"/>
    <x v="88"/>
    <x v="453"/>
    <x v="25"/>
    <x v="188"/>
    <x v="1"/>
    <x v="7"/>
    <m/>
    <m/>
    <d v="1899-12-30T01:17:09"/>
    <x v="1"/>
    <x v="464"/>
    <x v="763"/>
  </r>
  <r>
    <s v="2014 :: Valdová Marie :: 1977"/>
    <x v="5"/>
    <x v="2"/>
    <x v="60"/>
    <x v="2"/>
    <x v="13"/>
    <x v="454"/>
    <x v="25"/>
    <x v="168"/>
    <x v="0"/>
    <x v="9"/>
    <m/>
    <m/>
    <d v="1899-12-30T01:17:39"/>
    <x v="15"/>
    <x v="465"/>
    <x v="764"/>
  </r>
  <r>
    <s v="2014 :: Gazda Martin :: 1968"/>
    <x v="5"/>
    <x v="2"/>
    <x v="48"/>
    <x v="25"/>
    <x v="41"/>
    <x v="143"/>
    <x v="39"/>
    <x v="170"/>
    <x v="1"/>
    <x v="8"/>
    <m/>
    <m/>
    <d v="1899-12-30T01:18:07"/>
    <x v="8"/>
    <x v="144"/>
    <x v="765"/>
  </r>
  <r>
    <s v="2014 :: Kopřiva Josef :: 1952"/>
    <x v="5"/>
    <x v="2"/>
    <x v="63"/>
    <x v="2"/>
    <x v="34"/>
    <x v="146"/>
    <x v="32"/>
    <x v="189"/>
    <x v="1"/>
    <x v="20"/>
    <m/>
    <m/>
    <d v="1899-12-30T01:18:11"/>
    <x v="9"/>
    <x v="147"/>
    <x v="766"/>
  </r>
  <r>
    <s v="2014 :: Hronová Božena :: 1954"/>
    <x v="5"/>
    <x v="2"/>
    <x v="41"/>
    <x v="3"/>
    <x v="89"/>
    <x v="455"/>
    <x v="59"/>
    <x v="114"/>
    <x v="0"/>
    <x v="9"/>
    <m/>
    <m/>
    <d v="1899-12-30T01:18:24"/>
    <x v="17"/>
    <x v="466"/>
    <x v="767"/>
  </r>
  <r>
    <s v="2014 :: Helm František :: 1987"/>
    <x v="5"/>
    <x v="2"/>
    <x v="65"/>
    <x v="23"/>
    <x v="90"/>
    <x v="365"/>
    <x v="60"/>
    <x v="118"/>
    <x v="1"/>
    <x v="7"/>
    <m/>
    <m/>
    <d v="1899-12-30T01:19:36"/>
    <x v="17"/>
    <x v="373"/>
    <x v="768"/>
  </r>
  <r>
    <s v="2014 :: Mikuláš Jan :: 1979"/>
    <x v="5"/>
    <x v="2"/>
    <x v="47"/>
    <x v="27"/>
    <x v="91"/>
    <x v="456"/>
    <x v="2"/>
    <x v="182"/>
    <x v="1"/>
    <x v="7"/>
    <m/>
    <m/>
    <d v="1899-12-30T01:19:42"/>
    <x v="3"/>
    <x v="467"/>
    <x v="769"/>
  </r>
  <r>
    <s v="2014 :: Menšíková Lenka :: 1973"/>
    <x v="5"/>
    <x v="2"/>
    <x v="61"/>
    <x v="6"/>
    <x v="31"/>
    <x v="159"/>
    <x v="51"/>
    <x v="59"/>
    <x v="0"/>
    <x v="9"/>
    <m/>
    <m/>
    <d v="1899-12-30T01:19:45"/>
    <x v="3"/>
    <x v="162"/>
    <x v="770"/>
  </r>
  <r>
    <s v="2014 :: Rybka Jan :: 1970"/>
    <x v="5"/>
    <x v="2"/>
    <x v="73"/>
    <x v="24"/>
    <x v="27"/>
    <x v="457"/>
    <x v="37"/>
    <x v="99"/>
    <x v="1"/>
    <x v="8"/>
    <m/>
    <m/>
    <d v="1899-12-30T01:20:08"/>
    <x v="13"/>
    <x v="468"/>
    <x v="771"/>
  </r>
  <r>
    <s v="2014 :: Staňková Veronika :: 1984"/>
    <x v="5"/>
    <x v="2"/>
    <x v="74"/>
    <x v="11"/>
    <x v="17"/>
    <x v="458"/>
    <x v="44"/>
    <x v="45"/>
    <x v="0"/>
    <x v="9"/>
    <m/>
    <m/>
    <d v="1899-12-30T01:20:19"/>
    <x v="4"/>
    <x v="469"/>
    <x v="772"/>
  </r>
  <r>
    <s v="2014 :: Veselá Martina :: 1972"/>
    <x v="5"/>
    <x v="2"/>
    <x v="75"/>
    <x v="10"/>
    <x v="42"/>
    <x v="459"/>
    <x v="29"/>
    <x v="0"/>
    <x v="0"/>
    <x v="9"/>
    <m/>
    <m/>
    <d v="1899-12-30T01:20:21"/>
    <x v="15"/>
    <x v="470"/>
    <x v="773"/>
  </r>
  <r>
    <s v="2014 :: Křivánková Bohumila :: 1966"/>
    <x v="5"/>
    <x v="2"/>
    <x v="76"/>
    <x v="8"/>
    <x v="21"/>
    <x v="460"/>
    <x v="58"/>
    <x v="59"/>
    <x v="0"/>
    <x v="9"/>
    <m/>
    <m/>
    <d v="1899-12-30T01:23:00"/>
    <x v="9"/>
    <x v="471"/>
    <x v="774"/>
  </r>
  <r>
    <s v="2014 :: Horák Aleš :: 1976"/>
    <x v="5"/>
    <x v="2"/>
    <x v="77"/>
    <x v="28"/>
    <x v="46"/>
    <x v="461"/>
    <x v="22"/>
    <x v="152"/>
    <x v="1"/>
    <x v="7"/>
    <m/>
    <m/>
    <d v="1899-12-30T01:23:00"/>
    <x v="17"/>
    <x v="472"/>
    <x v="775"/>
  </r>
  <r>
    <s v="2014 :: Círal František :: 1971"/>
    <x v="5"/>
    <x v="2"/>
    <x v="78"/>
    <x v="22"/>
    <x v="23"/>
    <x v="444"/>
    <x v="33"/>
    <x v="181"/>
    <x v="1"/>
    <x v="8"/>
    <m/>
    <m/>
    <d v="1899-12-30T01:23:30"/>
    <x v="6"/>
    <x v="473"/>
    <x v="776"/>
  </r>
  <r>
    <s v="2014 :: Neubauer Petr :: 1974"/>
    <x v="5"/>
    <x v="2"/>
    <x v="79"/>
    <x v="23"/>
    <x v="39"/>
    <x v="320"/>
    <x v="45"/>
    <x v="120"/>
    <x v="1"/>
    <x v="8"/>
    <m/>
    <m/>
    <d v="1899-12-30T01:24:18"/>
    <x v="11"/>
    <x v="327"/>
    <x v="777"/>
  </r>
  <r>
    <s v="2014 :: Bumba Libor :: 1968"/>
    <x v="5"/>
    <x v="2"/>
    <x v="80"/>
    <x v="27"/>
    <x v="9"/>
    <x v="297"/>
    <x v="39"/>
    <x v="190"/>
    <x v="1"/>
    <x v="8"/>
    <m/>
    <m/>
    <d v="1899-12-30T01:24:26"/>
    <x v="0"/>
    <x v="303"/>
    <x v="778"/>
  </r>
  <r>
    <s v="2014 :: Palkovič Vladislav :: 1939"/>
    <x v="5"/>
    <x v="2"/>
    <x v="81"/>
    <x v="4"/>
    <x v="92"/>
    <x v="72"/>
    <x v="5"/>
    <x v="147"/>
    <x v="1"/>
    <x v="21"/>
    <m/>
    <m/>
    <d v="1899-12-30T01:25:03"/>
    <x v="12"/>
    <x v="73"/>
    <x v="779"/>
  </r>
  <r>
    <s v="2014 :: Putschögl Jaroslav :: 1939"/>
    <x v="5"/>
    <x v="2"/>
    <x v="82"/>
    <x v="5"/>
    <x v="18"/>
    <x v="226"/>
    <x v="5"/>
    <x v="88"/>
    <x v="1"/>
    <x v="21"/>
    <m/>
    <m/>
    <d v="1899-12-30T01:25:27"/>
    <x v="12"/>
    <x v="230"/>
    <x v="780"/>
  </r>
  <r>
    <s v="2014 :: Klosse Jiří :: 1970"/>
    <x v="5"/>
    <x v="2"/>
    <x v="83"/>
    <x v="28"/>
    <x v="51"/>
    <x v="218"/>
    <x v="37"/>
    <x v="105"/>
    <x v="1"/>
    <x v="8"/>
    <m/>
    <m/>
    <d v="1899-12-30T01:25:28"/>
    <x v="9"/>
    <x v="222"/>
    <x v="781"/>
  </r>
  <r>
    <s v="2014 :: Vorlová Dana :: 1962"/>
    <x v="5"/>
    <x v="2"/>
    <x v="84"/>
    <x v="7"/>
    <x v="93"/>
    <x v="233"/>
    <x v="38"/>
    <x v="105"/>
    <x v="0"/>
    <x v="9"/>
    <m/>
    <m/>
    <d v="1899-12-30T01:26:18"/>
    <x v="15"/>
    <x v="239"/>
    <x v="782"/>
  </r>
  <r>
    <s v="2014 :: Kopecký Zdeněk :: 1937"/>
    <x v="5"/>
    <x v="2"/>
    <x v="85"/>
    <x v="2"/>
    <x v="94"/>
    <x v="145"/>
    <x v="43"/>
    <x v="58"/>
    <x v="1"/>
    <x v="21"/>
    <m/>
    <m/>
    <d v="1899-12-30T01:26:39"/>
    <x v="9"/>
    <x v="146"/>
    <x v="783"/>
  </r>
  <r>
    <s v="2014 :: Lebedová Olga :: 1981"/>
    <x v="5"/>
    <x v="2"/>
    <x v="86"/>
    <x v="9"/>
    <x v="95"/>
    <x v="315"/>
    <x v="41"/>
    <x v="93"/>
    <x v="0"/>
    <x v="9"/>
    <m/>
    <m/>
    <d v="1899-12-30T01:27:19"/>
    <x v="10"/>
    <x v="322"/>
    <x v="784"/>
  </r>
  <r>
    <s v="2014 :: Sedlák Petr :: 1975"/>
    <x v="5"/>
    <x v="2"/>
    <x v="87"/>
    <x v="29"/>
    <x v="96"/>
    <x v="462"/>
    <x v="24"/>
    <x v="191"/>
    <x v="1"/>
    <x v="7"/>
    <m/>
    <m/>
    <d v="1899-12-30T01:28:24"/>
    <x v="4"/>
    <x v="474"/>
    <x v="785"/>
  </r>
  <r>
    <s v="2014 :: Mikšovský Zdeněk :: 1945"/>
    <x v="5"/>
    <x v="2"/>
    <x v="88"/>
    <x v="3"/>
    <x v="3"/>
    <x v="70"/>
    <x v="30"/>
    <x v="22"/>
    <x v="1"/>
    <x v="20"/>
    <m/>
    <m/>
    <d v="1899-12-30T01:28:57"/>
    <x v="3"/>
    <x v="71"/>
    <x v="786"/>
  </r>
  <r>
    <s v="2014 :: Pavlová Jana :: 1969"/>
    <x v="5"/>
    <x v="2"/>
    <x v="89"/>
    <x v="12"/>
    <x v="97"/>
    <x v="463"/>
    <x v="23"/>
    <x v="8"/>
    <x v="0"/>
    <x v="9"/>
    <m/>
    <m/>
    <d v="1899-12-30T01:29:15"/>
    <x v="12"/>
    <x v="475"/>
    <x v="787"/>
  </r>
  <r>
    <s v="2014 :: Valter Pavel :: 1975"/>
    <x v="5"/>
    <x v="2"/>
    <x v="90"/>
    <x v="30"/>
    <x v="98"/>
    <x v="377"/>
    <x v="24"/>
    <x v="105"/>
    <x v="1"/>
    <x v="7"/>
    <m/>
    <m/>
    <d v="1899-12-30T01:29:30"/>
    <x v="15"/>
    <x v="385"/>
    <x v="788"/>
  </r>
  <r>
    <s v="2014 :: Dvořák Petr :: 1950"/>
    <x v="5"/>
    <x v="2"/>
    <x v="91"/>
    <x v="6"/>
    <x v="99"/>
    <x v="464"/>
    <x v="64"/>
    <x v="59"/>
    <x v="1"/>
    <x v="20"/>
    <m/>
    <m/>
    <d v="1899-12-30T01:29:39"/>
    <x v="1"/>
    <x v="476"/>
    <x v="789"/>
  </r>
  <r>
    <s v="2014 :: Flíčková Alice :: 1970"/>
    <x v="5"/>
    <x v="2"/>
    <x v="92"/>
    <x v="13"/>
    <x v="44"/>
    <x v="302"/>
    <x v="37"/>
    <x v="59"/>
    <x v="0"/>
    <x v="9"/>
    <m/>
    <m/>
    <d v="1899-12-30T01:30:05"/>
    <x v="2"/>
    <x v="308"/>
    <x v="790"/>
  </r>
  <r>
    <s v="2014 :: Dobáková Eva :: 1986"/>
    <x v="5"/>
    <x v="2"/>
    <x v="93"/>
    <x v="14"/>
    <x v="43"/>
    <x v="465"/>
    <x v="56"/>
    <x v="192"/>
    <x v="0"/>
    <x v="9"/>
    <m/>
    <m/>
    <d v="1899-12-30T01:30:29"/>
    <x v="1"/>
    <x v="477"/>
    <x v="791"/>
  </r>
  <r>
    <s v="2014 :: Uhlířová Barbora :: 1968"/>
    <x v="5"/>
    <x v="2"/>
    <x v="94"/>
    <x v="20"/>
    <x v="56"/>
    <x v="331"/>
    <x v="39"/>
    <x v="0"/>
    <x v="0"/>
    <x v="9"/>
    <m/>
    <m/>
    <d v="1899-12-30T01:31:11"/>
    <x v="20"/>
    <x v="338"/>
    <x v="792"/>
  </r>
  <r>
    <s v="2014 :: Antonnová Zdeňka :: 1970"/>
    <x v="5"/>
    <x v="2"/>
    <x v="95"/>
    <x v="15"/>
    <x v="100"/>
    <x v="466"/>
    <x v="37"/>
    <x v="193"/>
    <x v="0"/>
    <x v="9"/>
    <m/>
    <m/>
    <d v="1899-12-30T01:33:25"/>
    <x v="21"/>
    <x v="478"/>
    <x v="793"/>
  </r>
  <r>
    <s v="2014 :: Ondřej Tomáš :: 1988"/>
    <x v="5"/>
    <x v="2"/>
    <x v="96"/>
    <x v="31"/>
    <x v="101"/>
    <x v="467"/>
    <x v="53"/>
    <x v="8"/>
    <x v="1"/>
    <x v="7"/>
    <m/>
    <m/>
    <d v="1899-12-30T01:37:35"/>
    <x v="23"/>
    <x v="479"/>
    <x v="794"/>
  </r>
  <r>
    <s v="2014 :: Bumbová Martina :: 1969"/>
    <x v="5"/>
    <x v="2"/>
    <x v="97"/>
    <x v="18"/>
    <x v="55"/>
    <x v="468"/>
    <x v="23"/>
    <x v="194"/>
    <x v="0"/>
    <x v="9"/>
    <m/>
    <m/>
    <d v="1899-12-30T01:41:22"/>
    <x v="0"/>
    <x v="480"/>
    <x v="795"/>
  </r>
  <r>
    <s v="2014 :: Sojková Dana :: 1983"/>
    <x v="5"/>
    <x v="2"/>
    <x v="98"/>
    <x v="17"/>
    <x v="6"/>
    <x v="469"/>
    <x v="62"/>
    <x v="45"/>
    <x v="0"/>
    <x v="9"/>
    <m/>
    <m/>
    <d v="1899-12-30T01:47:08"/>
    <x v="4"/>
    <x v="481"/>
    <x v="796"/>
  </r>
  <r>
    <s v="2014 :: Budil Roman :: 1997"/>
    <x v="5"/>
    <x v="0"/>
    <x v="1"/>
    <x v="1"/>
    <x v="3"/>
    <x v="60"/>
    <x v="16"/>
    <x v="88"/>
    <x v="1"/>
    <x v="0"/>
    <m/>
    <m/>
    <d v="1899-12-30T00:16:07"/>
    <x v="0"/>
    <x v="342"/>
    <x v="797"/>
  </r>
  <r>
    <s v="2014 :: Průcha Josef :: 1998"/>
    <x v="5"/>
    <x v="0"/>
    <x v="4"/>
    <x v="4"/>
    <x v="5"/>
    <x v="470"/>
    <x v="17"/>
    <x v="70"/>
    <x v="1"/>
    <x v="0"/>
    <m/>
    <m/>
    <d v="1899-12-30T00:17:40"/>
    <x v="12"/>
    <x v="482"/>
    <x v="798"/>
  </r>
  <r>
    <s v="2014 :: Sládek Tomáš :: 1990"/>
    <x v="5"/>
    <x v="0"/>
    <x v="5"/>
    <x v="5"/>
    <x v="20"/>
    <x v="471"/>
    <x v="1"/>
    <x v="195"/>
    <x v="1"/>
    <x v="0"/>
    <m/>
    <m/>
    <d v="1899-12-30T00:17:49"/>
    <x v="4"/>
    <x v="483"/>
    <x v="799"/>
  </r>
  <r>
    <s v="2014 :: Szábo Miloš :: 1981"/>
    <x v="5"/>
    <x v="0"/>
    <x v="2"/>
    <x v="2"/>
    <x v="13"/>
    <x v="162"/>
    <x v="41"/>
    <x v="171"/>
    <x v="1"/>
    <x v="0"/>
    <m/>
    <m/>
    <d v="1899-12-30T00:17:54"/>
    <x v="4"/>
    <x v="165"/>
    <x v="722"/>
  </r>
  <r>
    <s v="2014 :: Krov Martin :: 1995"/>
    <x v="5"/>
    <x v="0"/>
    <x v="3"/>
    <x v="3"/>
    <x v="15"/>
    <x v="448"/>
    <x v="21"/>
    <x v="185"/>
    <x v="1"/>
    <x v="0"/>
    <m/>
    <m/>
    <d v="1899-12-30T00:18:52"/>
    <x v="9"/>
    <x v="459"/>
    <x v="752"/>
  </r>
  <r>
    <s v="2014 :: Kozlík Ladislav :: 1996"/>
    <x v="5"/>
    <x v="0"/>
    <x v="6"/>
    <x v="6"/>
    <x v="60"/>
    <x v="181"/>
    <x v="18"/>
    <x v="60"/>
    <x v="1"/>
    <x v="0"/>
    <m/>
    <m/>
    <d v="1899-12-30T00:19:14"/>
    <x v="9"/>
    <x v="184"/>
    <x v="698"/>
  </r>
  <r>
    <s v="2014 :: Matějček Antonín :: 2000"/>
    <x v="5"/>
    <x v="0"/>
    <x v="16"/>
    <x v="11"/>
    <x v="8"/>
    <x v="120"/>
    <x v="14"/>
    <x v="70"/>
    <x v="1"/>
    <x v="0"/>
    <m/>
    <m/>
    <d v="1899-12-30T00:19:14"/>
    <x v="3"/>
    <x v="121"/>
    <x v="800"/>
  </r>
  <r>
    <s v="2014 :: Srch Jiří :: 1998"/>
    <x v="5"/>
    <x v="0"/>
    <x v="22"/>
    <x v="10"/>
    <x v="1"/>
    <x v="472"/>
    <x v="17"/>
    <x v="114"/>
    <x v="1"/>
    <x v="0"/>
    <m/>
    <m/>
    <d v="1899-12-30T00:19:34"/>
    <x v="4"/>
    <x v="484"/>
    <x v="801"/>
  </r>
  <r>
    <s v="2014 :: Čutka Václav :: 1991"/>
    <x v="5"/>
    <x v="0"/>
    <x v="11"/>
    <x v="8"/>
    <x v="17"/>
    <x v="15"/>
    <x v="13"/>
    <x v="196"/>
    <x v="1"/>
    <x v="0"/>
    <m/>
    <m/>
    <d v="1899-12-30T00:19:48"/>
    <x v="7"/>
    <x v="15"/>
    <x v="802"/>
  </r>
  <r>
    <s v="2014 :: Ballák Antonín :: 1994"/>
    <x v="5"/>
    <x v="0"/>
    <x v="13"/>
    <x v="7"/>
    <x v="10"/>
    <x v="473"/>
    <x v="9"/>
    <x v="8"/>
    <x v="1"/>
    <x v="0"/>
    <m/>
    <m/>
    <d v="1899-12-30T00:20:15"/>
    <x v="0"/>
    <x v="485"/>
    <x v="803"/>
  </r>
  <r>
    <s v="2014 :: Chýna Radek :: 1992"/>
    <x v="5"/>
    <x v="0"/>
    <x v="20"/>
    <x v="9"/>
    <x v="22"/>
    <x v="107"/>
    <x v="42"/>
    <x v="196"/>
    <x v="1"/>
    <x v="0"/>
    <m/>
    <m/>
    <d v="1899-12-30T00:20:15"/>
    <x v="6"/>
    <x v="108"/>
    <x v="804"/>
  </r>
  <r>
    <s v="2014 :: Mikšl Miroslav :: 1999"/>
    <x v="5"/>
    <x v="0"/>
    <x v="23"/>
    <x v="12"/>
    <x v="74"/>
    <x v="4"/>
    <x v="4"/>
    <x v="92"/>
    <x v="1"/>
    <x v="0"/>
    <m/>
    <m/>
    <d v="1899-12-30T00:21:18"/>
    <x v="3"/>
    <x v="4"/>
    <x v="697"/>
  </r>
  <r>
    <s v="2014 :: Tvrzová Veronika :: 1999"/>
    <x v="5"/>
    <x v="0"/>
    <x v="9"/>
    <x v="13"/>
    <x v="24"/>
    <x v="54"/>
    <x v="4"/>
    <x v="70"/>
    <x v="0"/>
    <x v="0"/>
    <m/>
    <m/>
    <d v="1899-12-30T00:21:45"/>
    <x v="14"/>
    <x v="54"/>
    <x v="805"/>
  </r>
  <r>
    <s v="2014 :: Stejskal Pavel :: 1974"/>
    <x v="5"/>
    <x v="0"/>
    <x v="12"/>
    <x v="14"/>
    <x v="62"/>
    <x v="375"/>
    <x v="45"/>
    <x v="60"/>
    <x v="1"/>
    <x v="0"/>
    <m/>
    <m/>
    <d v="1899-12-30T00:22:18"/>
    <x v="4"/>
    <x v="486"/>
    <x v="806"/>
  </r>
  <r>
    <s v="2014 :: Stejskal Filip :: 2003"/>
    <x v="5"/>
    <x v="0"/>
    <x v="25"/>
    <x v="20"/>
    <x v="63"/>
    <x v="201"/>
    <x v="19"/>
    <x v="60"/>
    <x v="1"/>
    <x v="0"/>
    <m/>
    <m/>
    <d v="1899-12-30T00:22:19"/>
    <x v="4"/>
    <x v="205"/>
    <x v="676"/>
  </r>
  <r>
    <s v="2014 :: Rybka Lukáš :: 1999"/>
    <x v="5"/>
    <x v="0"/>
    <x v="24"/>
    <x v="15"/>
    <x v="14"/>
    <x v="474"/>
    <x v="4"/>
    <x v="99"/>
    <x v="1"/>
    <x v="0"/>
    <m/>
    <m/>
    <d v="1899-12-30T00:22:38"/>
    <x v="13"/>
    <x v="487"/>
    <x v="807"/>
  </r>
  <r>
    <s v="2014 :: Kopačková Kateřina :: 2001"/>
    <x v="5"/>
    <x v="0"/>
    <x v="8"/>
    <x v="18"/>
    <x v="25"/>
    <x v="112"/>
    <x v="8"/>
    <x v="70"/>
    <x v="0"/>
    <x v="0"/>
    <m/>
    <m/>
    <d v="1899-12-30T00:22:56"/>
    <x v="9"/>
    <x v="113"/>
    <x v="808"/>
  </r>
  <r>
    <s v="2014 :: Korejtko Vladislav :: 1996"/>
    <x v="5"/>
    <x v="0"/>
    <x v="14"/>
    <x v="17"/>
    <x v="26"/>
    <x v="475"/>
    <x v="18"/>
    <x v="68"/>
    <x v="1"/>
    <x v="0"/>
    <m/>
    <m/>
    <d v="1899-12-30T00:22:57"/>
    <x v="9"/>
    <x v="488"/>
    <x v="809"/>
  </r>
  <r>
    <s v="2014 :: Menšík Jan :: 2003"/>
    <x v="5"/>
    <x v="0"/>
    <x v="10"/>
    <x v="19"/>
    <x v="79"/>
    <x v="122"/>
    <x v="19"/>
    <x v="12"/>
    <x v="1"/>
    <x v="0"/>
    <m/>
    <m/>
    <d v="1899-12-30T00:24:35"/>
    <x v="3"/>
    <x v="123"/>
    <x v="678"/>
  </r>
  <r>
    <s v="2014 :: Kozák David :: 1975"/>
    <x v="5"/>
    <x v="0"/>
    <x v="19"/>
    <x v="16"/>
    <x v="6"/>
    <x v="476"/>
    <x v="24"/>
    <x v="45"/>
    <x v="1"/>
    <x v="0"/>
    <m/>
    <m/>
    <d v="1899-12-30T00:24:44"/>
    <x v="9"/>
    <x v="489"/>
    <x v="810"/>
  </r>
  <r>
    <s v="2014 :: Adámková Dana :: 1980"/>
    <x v="5"/>
    <x v="0"/>
    <x v="17"/>
    <x v="21"/>
    <x v="12"/>
    <x v="477"/>
    <x v="35"/>
    <x v="197"/>
    <x v="0"/>
    <x v="0"/>
    <m/>
    <m/>
    <d v="1899-12-30T00:24:47"/>
    <x v="21"/>
    <x v="490"/>
    <x v="811"/>
  </r>
  <r>
    <s v="2014 :: Vojtová Eva :: 1977"/>
    <x v="5"/>
    <x v="0"/>
    <x v="15"/>
    <x v="26"/>
    <x v="59"/>
    <x v="478"/>
    <x v="25"/>
    <x v="198"/>
    <x v="0"/>
    <x v="0"/>
    <m/>
    <m/>
    <d v="1899-12-30T00:25:31"/>
    <x v="15"/>
    <x v="491"/>
    <x v="812"/>
  </r>
  <r>
    <s v="2014 :: Čermák Jan :: 1987"/>
    <x v="5"/>
    <x v="0"/>
    <x v="18"/>
    <x v="25"/>
    <x v="70"/>
    <x v="479"/>
    <x v="60"/>
    <x v="45"/>
    <x v="1"/>
    <x v="0"/>
    <m/>
    <m/>
    <d v="1899-12-30T00:26:02"/>
    <x v="7"/>
    <x v="492"/>
    <x v="813"/>
  </r>
  <r>
    <s v="2014 :: Staněk Martin :: 1989"/>
    <x v="5"/>
    <x v="0"/>
    <x v="21"/>
    <x v="24"/>
    <x v="71"/>
    <x v="240"/>
    <x v="26"/>
    <x v="68"/>
    <x v="1"/>
    <x v="0"/>
    <m/>
    <m/>
    <d v="1899-12-30T00:26:22"/>
    <x v="4"/>
    <x v="246"/>
    <x v="814"/>
  </r>
  <r>
    <s v="2014 :: Papoušek Petr :: 1994"/>
    <x v="5"/>
    <x v="0"/>
    <x v="28"/>
    <x v="22"/>
    <x v="19"/>
    <x v="279"/>
    <x v="9"/>
    <x v="196"/>
    <x v="1"/>
    <x v="0"/>
    <m/>
    <m/>
    <d v="1899-12-30T00:27:35"/>
    <x v="12"/>
    <x v="285"/>
    <x v="815"/>
  </r>
  <r>
    <s v="2014 :: Vávrová Gabriela :: 1992"/>
    <x v="5"/>
    <x v="0"/>
    <x v="29"/>
    <x v="23"/>
    <x v="47"/>
    <x v="480"/>
    <x v="42"/>
    <x v="199"/>
    <x v="0"/>
    <x v="0"/>
    <m/>
    <m/>
    <d v="1899-12-30T00:27:35"/>
    <x v="15"/>
    <x v="493"/>
    <x v="816"/>
  </r>
  <r>
    <s v="2014 :: Koreš Tomáš :: 2002"/>
    <x v="5"/>
    <x v="0"/>
    <x v="27"/>
    <x v="27"/>
    <x v="2"/>
    <x v="113"/>
    <x v="11"/>
    <x v="18"/>
    <x v="1"/>
    <x v="0"/>
    <m/>
    <m/>
    <d v="1899-12-30T00:29:20"/>
    <x v="9"/>
    <x v="114"/>
    <x v="682"/>
  </r>
  <r>
    <s v="2014 :: Charvátová Milli :: 1979"/>
    <x v="5"/>
    <x v="0"/>
    <x v="30"/>
    <x v="28"/>
    <x v="7"/>
    <x v="481"/>
    <x v="2"/>
    <x v="45"/>
    <x v="0"/>
    <x v="0"/>
    <m/>
    <m/>
    <d v="1899-12-30T00:28:26"/>
    <x v="6"/>
    <x v="494"/>
    <x v="817"/>
  </r>
  <r>
    <s v="2014 :: Malátová Gabriela :: 1977"/>
    <x v="5"/>
    <x v="0"/>
    <x v="31"/>
    <x v="29"/>
    <x v="83"/>
    <x v="482"/>
    <x v="25"/>
    <x v="179"/>
    <x v="0"/>
    <x v="0"/>
    <m/>
    <m/>
    <d v="1899-12-30T00:29:21"/>
    <x v="3"/>
    <x v="495"/>
    <x v="818"/>
  </r>
  <r>
    <s v="2014 :: Neubauerová Martina :: 1974"/>
    <x v="5"/>
    <x v="0"/>
    <x v="26"/>
    <x v="30"/>
    <x v="11"/>
    <x v="483"/>
    <x v="45"/>
    <x v="179"/>
    <x v="0"/>
    <x v="0"/>
    <m/>
    <m/>
    <d v="1899-12-30T00:29:33"/>
    <x v="11"/>
    <x v="496"/>
    <x v="819"/>
  </r>
  <r>
    <s v="2014 :: Zoubková Eva :: 1976"/>
    <x v="5"/>
    <x v="0"/>
    <x v="35"/>
    <x v="31"/>
    <x v="73"/>
    <x v="241"/>
    <x v="22"/>
    <x v="0"/>
    <x v="0"/>
    <x v="0"/>
    <m/>
    <m/>
    <d v="1899-12-30T00:30:35"/>
    <x v="22"/>
    <x v="247"/>
    <x v="820"/>
  </r>
  <r>
    <s v="2014 :: Gazda Maxmilián :: 2002"/>
    <x v="5"/>
    <x v="0"/>
    <x v="38"/>
    <x v="32"/>
    <x v="21"/>
    <x v="21"/>
    <x v="11"/>
    <x v="68"/>
    <x v="1"/>
    <x v="0"/>
    <m/>
    <m/>
    <d v="1899-12-30T00:30:58"/>
    <x v="8"/>
    <x v="21"/>
    <x v="683"/>
  </r>
  <r>
    <s v="2014 :: Německá Klára :: 1994"/>
    <x v="5"/>
    <x v="0"/>
    <x v="33"/>
    <x v="33"/>
    <x v="58"/>
    <x v="86"/>
    <x v="9"/>
    <x v="200"/>
    <x v="0"/>
    <x v="0"/>
    <m/>
    <m/>
    <d v="1899-12-30T00:33:25"/>
    <x v="11"/>
    <x v="87"/>
    <x v="821"/>
  </r>
  <r>
    <s v="2014 :: Kolářová Martina :: 1972"/>
    <x v="5"/>
    <x v="0"/>
    <x v="36"/>
    <x v="34"/>
    <x v="55"/>
    <x v="82"/>
    <x v="29"/>
    <x v="8"/>
    <x v="0"/>
    <x v="0"/>
    <m/>
    <m/>
    <d v="1899-12-30T00:33:26"/>
    <x v="9"/>
    <x v="83"/>
    <x v="822"/>
  </r>
  <r>
    <s v="2014 :: Sedláček Petr :: 1989"/>
    <x v="5"/>
    <x v="0"/>
    <x v="39"/>
    <x v="35"/>
    <x v="4"/>
    <x v="484"/>
    <x v="26"/>
    <x v="11"/>
    <x v="1"/>
    <x v="0"/>
    <m/>
    <m/>
    <d v="1899-12-30T00:35:07"/>
    <x v="4"/>
    <x v="497"/>
    <x v="823"/>
  </r>
  <r>
    <s v="2014 :: Německá Klára :: 1994"/>
    <x v="5"/>
    <x v="3"/>
    <x v="1"/>
    <x v="1"/>
    <x v="45"/>
    <x v="86"/>
    <x v="9"/>
    <x v="200"/>
    <x v="0"/>
    <x v="0"/>
    <m/>
    <m/>
    <s v="1."/>
    <x v="11"/>
    <x v="87"/>
    <x v="821"/>
  </r>
  <r>
    <s v="2014 :: Tichá Markéta :: 1987"/>
    <x v="5"/>
    <x v="3"/>
    <x v="4"/>
    <x v="4"/>
    <x v="39"/>
    <x v="485"/>
    <x v="60"/>
    <x v="201"/>
    <x v="0"/>
    <x v="0"/>
    <m/>
    <m/>
    <s v="2."/>
    <x v="14"/>
    <x v="498"/>
    <x v="824"/>
  </r>
  <r>
    <s v="2014 :: Kopačková Pavlína :: 1971"/>
    <x v="5"/>
    <x v="3"/>
    <x v="5"/>
    <x v="5"/>
    <x v="51"/>
    <x v="486"/>
    <x v="33"/>
    <x v="202"/>
    <x v="0"/>
    <x v="0"/>
    <m/>
    <m/>
    <s v="3."/>
    <x v="9"/>
    <x v="499"/>
    <x v="825"/>
  </r>
  <r>
    <s v="2014 :: Ločárková Lenka :: 1978"/>
    <x v="5"/>
    <x v="3"/>
    <x v="2"/>
    <x v="2"/>
    <x v="13"/>
    <x v="487"/>
    <x v="6"/>
    <x v="203"/>
    <x v="0"/>
    <x v="0"/>
    <m/>
    <m/>
    <s v="4."/>
    <x v="10"/>
    <x v="500"/>
    <x v="826"/>
  </r>
  <r>
    <s v="2014 :: Tichý Jiří :: 1975"/>
    <x v="5"/>
    <x v="3"/>
    <x v="1"/>
    <x v="1"/>
    <x v="6"/>
    <x v="488"/>
    <x v="24"/>
    <x v="44"/>
    <x v="1"/>
    <x v="0"/>
    <m/>
    <m/>
    <s v="1."/>
    <x v="14"/>
    <x v="501"/>
    <x v="827"/>
  </r>
  <r>
    <s v="2014 :: Staněk Martin :: 1989"/>
    <x v="5"/>
    <x v="3"/>
    <x v="4"/>
    <x v="4"/>
    <x v="47"/>
    <x v="240"/>
    <x v="26"/>
    <x v="202"/>
    <x v="1"/>
    <x v="0"/>
    <m/>
    <m/>
    <s v="2."/>
    <x v="4"/>
    <x v="246"/>
    <x v="814"/>
  </r>
  <r>
    <s v="2014 :: Kozák David :: 1975"/>
    <x v="5"/>
    <x v="3"/>
    <x v="5"/>
    <x v="5"/>
    <x v="46"/>
    <x v="476"/>
    <x v="24"/>
    <x v="44"/>
    <x v="1"/>
    <x v="0"/>
    <m/>
    <m/>
    <s v="3."/>
    <x v="9"/>
    <x v="489"/>
    <x v="810"/>
  </r>
  <r>
    <s v="2014 :: Čermák Honza :: 1987"/>
    <x v="5"/>
    <x v="3"/>
    <x v="2"/>
    <x v="2"/>
    <x v="50"/>
    <x v="489"/>
    <x v="60"/>
    <x v="44"/>
    <x v="1"/>
    <x v="0"/>
    <m/>
    <m/>
    <s v="4."/>
    <x v="7"/>
    <x v="502"/>
    <x v="828"/>
  </r>
  <r>
    <s v="2014 :: Gazda Jiří :: 1991"/>
    <x v="5"/>
    <x v="3"/>
    <x v="3"/>
    <x v="3"/>
    <x v="44"/>
    <x v="20"/>
    <x v="13"/>
    <x v="11"/>
    <x v="1"/>
    <x v="0"/>
    <m/>
    <m/>
    <s v="5."/>
    <x v="8"/>
    <x v="20"/>
    <x v="829"/>
  </r>
  <r>
    <s v="2014 :: Drázda Petr :: 1964"/>
    <x v="5"/>
    <x v="3"/>
    <x v="6"/>
    <x v="6"/>
    <x v="42"/>
    <x v="213"/>
    <x v="31"/>
    <x v="204"/>
    <x v="1"/>
    <x v="0"/>
    <m/>
    <m/>
    <s v="6."/>
    <x v="1"/>
    <x v="217"/>
    <x v="758"/>
  </r>
  <r>
    <s v="2014 :: Tichý Petr :: 1984"/>
    <x v="5"/>
    <x v="3"/>
    <x v="16"/>
    <x v="11"/>
    <x v="41"/>
    <x v="164"/>
    <x v="44"/>
    <x v="201"/>
    <x v="1"/>
    <x v="0"/>
    <m/>
    <m/>
    <s v="7."/>
    <x v="14"/>
    <x v="167"/>
    <x v="830"/>
  </r>
  <r>
    <s v="2014 :: Polák Jiří :: 1998"/>
    <x v="5"/>
    <x v="3"/>
    <x v="22"/>
    <x v="10"/>
    <x v="40"/>
    <x v="134"/>
    <x v="17"/>
    <x v="205"/>
    <x v="1"/>
    <x v="0"/>
    <m/>
    <m/>
    <s v="8."/>
    <x v="12"/>
    <x v="135"/>
    <x v="696"/>
  </r>
  <r>
    <s v="2014 :: Adámek Jiří :: 1983"/>
    <x v="5"/>
    <x v="3"/>
    <x v="11"/>
    <x v="8"/>
    <x v="48"/>
    <x v="452"/>
    <x v="62"/>
    <x v="44"/>
    <x v="1"/>
    <x v="0"/>
    <m/>
    <m/>
    <s v="9."/>
    <x v="21"/>
    <x v="463"/>
    <x v="761"/>
  </r>
  <r>
    <s v="2014 :: Ločárek Milan :: 1982"/>
    <x v="5"/>
    <x v="3"/>
    <x v="13"/>
    <x v="7"/>
    <x v="43"/>
    <x v="490"/>
    <x v="50"/>
    <x v="203"/>
    <x v="1"/>
    <x v="0"/>
    <m/>
    <m/>
    <s v="10."/>
    <x v="10"/>
    <x v="503"/>
    <x v="831"/>
  </r>
  <r>
    <s v="2015 :: Chaloupka Přemysl Otakar :: 2011"/>
    <x v="6"/>
    <x v="1"/>
    <x v="1"/>
    <x v="1"/>
    <x v="9"/>
    <x v="491"/>
    <x v="63"/>
    <x v="206"/>
    <x v="1"/>
    <x v="23"/>
    <m/>
    <m/>
    <s v="-"/>
    <x v="6"/>
    <x v="504"/>
    <x v="832"/>
  </r>
  <r>
    <s v="2015 :: Uhlík Lukáš :: 2012"/>
    <x v="6"/>
    <x v="1"/>
    <x v="4"/>
    <x v="4"/>
    <x v="55"/>
    <x v="492"/>
    <x v="66"/>
    <x v="102"/>
    <x v="1"/>
    <x v="23"/>
    <m/>
    <m/>
    <s v="-"/>
    <x v="20"/>
    <x v="505"/>
    <x v="833"/>
  </r>
  <r>
    <s v="2015 :: Fuka Dominik :: 2013"/>
    <x v="6"/>
    <x v="1"/>
    <x v="5"/>
    <x v="5"/>
    <x v="23"/>
    <x v="493"/>
    <x v="67"/>
    <x v="11"/>
    <x v="1"/>
    <x v="23"/>
    <m/>
    <m/>
    <s v="-"/>
    <x v="2"/>
    <x v="506"/>
    <x v="834"/>
  </r>
  <r>
    <s v="2015 :: Paulát Martin :: 2011"/>
    <x v="6"/>
    <x v="1"/>
    <x v="2"/>
    <x v="2"/>
    <x v="32"/>
    <x v="494"/>
    <x v="63"/>
    <x v="207"/>
    <x v="1"/>
    <x v="23"/>
    <m/>
    <m/>
    <s v="-"/>
    <x v="12"/>
    <x v="507"/>
    <x v="835"/>
  </r>
  <r>
    <s v="2015 :: LIppl Sebastian :: 2012"/>
    <x v="6"/>
    <x v="1"/>
    <x v="3"/>
    <x v="3"/>
    <x v="64"/>
    <x v="495"/>
    <x v="66"/>
    <x v="45"/>
    <x v="1"/>
    <x v="23"/>
    <m/>
    <m/>
    <s v="-"/>
    <x v="10"/>
    <x v="508"/>
    <x v="836"/>
  </r>
  <r>
    <s v="2015 :: Kundrát Václav :: 2013"/>
    <x v="6"/>
    <x v="1"/>
    <x v="6"/>
    <x v="6"/>
    <x v="18"/>
    <x v="496"/>
    <x v="67"/>
    <x v="208"/>
    <x v="1"/>
    <x v="23"/>
    <m/>
    <m/>
    <s v="-"/>
    <x v="9"/>
    <x v="509"/>
    <x v="837"/>
  </r>
  <r>
    <s v="2015 :: Vyhnalová Natálie :: 2010"/>
    <x v="6"/>
    <x v="1"/>
    <x v="1"/>
    <x v="1"/>
    <x v="16"/>
    <x v="497"/>
    <x v="65"/>
    <x v="209"/>
    <x v="0"/>
    <x v="23"/>
    <m/>
    <m/>
    <d v="1899-12-30T00:00:52"/>
    <x v="15"/>
    <x v="510"/>
    <x v="838"/>
  </r>
  <r>
    <s v="2015 :: Aubrechtová Adéla :: 2011"/>
    <x v="6"/>
    <x v="1"/>
    <x v="4"/>
    <x v="4"/>
    <x v="86"/>
    <x v="498"/>
    <x v="63"/>
    <x v="8"/>
    <x v="0"/>
    <x v="23"/>
    <m/>
    <m/>
    <d v="1899-12-30T00:00:58"/>
    <x v="21"/>
    <x v="511"/>
    <x v="839"/>
  </r>
  <r>
    <s v="2015 :: Smolíková Ema :: 2011"/>
    <x v="6"/>
    <x v="1"/>
    <x v="5"/>
    <x v="5"/>
    <x v="22"/>
    <x v="499"/>
    <x v="63"/>
    <x v="210"/>
    <x v="0"/>
    <x v="23"/>
    <m/>
    <m/>
    <d v="1899-12-30T00:01:01"/>
    <x v="4"/>
    <x v="512"/>
    <x v="840"/>
  </r>
  <r>
    <s v="2015 :: Doubicková Jana :: 2011"/>
    <x v="6"/>
    <x v="1"/>
    <x v="2"/>
    <x v="2"/>
    <x v="61"/>
    <x v="500"/>
    <x v="63"/>
    <x v="11"/>
    <x v="0"/>
    <x v="23"/>
    <m/>
    <m/>
    <d v="1899-12-30T00:01:06"/>
    <x v="1"/>
    <x v="513"/>
    <x v="841"/>
  </r>
  <r>
    <s v="2015 :: Vosiková Marie :: 2012"/>
    <x v="6"/>
    <x v="1"/>
    <x v="3"/>
    <x v="3"/>
    <x v="67"/>
    <x v="501"/>
    <x v="66"/>
    <x v="11"/>
    <x v="0"/>
    <x v="23"/>
    <m/>
    <m/>
    <d v="1899-12-30T00:01:10"/>
    <x v="15"/>
    <x v="514"/>
    <x v="842"/>
  </r>
  <r>
    <s v="2015 :: Láchová Veronika :: 2011"/>
    <x v="6"/>
    <x v="1"/>
    <x v="6"/>
    <x v="6"/>
    <x v="58"/>
    <x v="502"/>
    <x v="63"/>
    <x v="211"/>
    <x v="0"/>
    <x v="23"/>
    <m/>
    <m/>
    <d v="1899-12-30T00:01:23"/>
    <x v="10"/>
    <x v="515"/>
    <x v="843"/>
  </r>
  <r>
    <s v="2015 :: Jadlovská Adéla :: 2011"/>
    <x v="6"/>
    <x v="1"/>
    <x v="16"/>
    <x v="11"/>
    <x v="53"/>
    <x v="383"/>
    <x v="63"/>
    <x v="11"/>
    <x v="0"/>
    <x v="23"/>
    <m/>
    <m/>
    <d v="1899-12-30T00:01:30"/>
    <x v="18"/>
    <x v="391"/>
    <x v="844"/>
  </r>
  <r>
    <s v="2015 :: Paulátová Šárka :: 2012"/>
    <x v="6"/>
    <x v="1"/>
    <x v="22"/>
    <x v="10"/>
    <x v="24"/>
    <x v="503"/>
    <x v="66"/>
    <x v="207"/>
    <x v="0"/>
    <x v="23"/>
    <m/>
    <m/>
    <d v="1899-12-30T00:01:39"/>
    <x v="12"/>
    <x v="516"/>
    <x v="845"/>
  </r>
  <r>
    <s v="2015 :: Korejtková Lucie :: 2013"/>
    <x v="6"/>
    <x v="1"/>
    <x v="11"/>
    <x v="8"/>
    <x v="52"/>
    <x v="504"/>
    <x v="67"/>
    <x v="8"/>
    <x v="0"/>
    <x v="23"/>
    <m/>
    <m/>
    <d v="1899-12-30T00:01:45"/>
    <x v="9"/>
    <x v="517"/>
    <x v="846"/>
  </r>
  <r>
    <s v="2015 :: Dudová Klára :: 2012"/>
    <x v="6"/>
    <x v="1"/>
    <x v="13"/>
    <x v="7"/>
    <x v="71"/>
    <x v="505"/>
    <x v="66"/>
    <x v="0"/>
    <x v="0"/>
    <x v="23"/>
    <m/>
    <m/>
    <d v="1899-12-30T00:01:53"/>
    <x v="1"/>
    <x v="518"/>
    <x v="847"/>
  </r>
  <r>
    <s v="2015 :: Čoka Tomáš :: 2008"/>
    <x v="6"/>
    <x v="1"/>
    <x v="1"/>
    <x v="1"/>
    <x v="1"/>
    <x v="506"/>
    <x v="54"/>
    <x v="8"/>
    <x v="1"/>
    <x v="22"/>
    <m/>
    <m/>
    <d v="1899-12-30T00:00:35"/>
    <x v="7"/>
    <x v="519"/>
    <x v="848"/>
  </r>
  <r>
    <s v="2015 :: Gregar Daniel :: 2008"/>
    <x v="6"/>
    <x v="1"/>
    <x v="4"/>
    <x v="4"/>
    <x v="86"/>
    <x v="258"/>
    <x v="54"/>
    <x v="11"/>
    <x v="1"/>
    <x v="22"/>
    <m/>
    <m/>
    <d v="1899-12-30T00:00:36"/>
    <x v="8"/>
    <x v="264"/>
    <x v="849"/>
  </r>
  <r>
    <s v="2015 :: Vosika Radek :: 2008"/>
    <x v="6"/>
    <x v="1"/>
    <x v="5"/>
    <x v="5"/>
    <x v="44"/>
    <x v="507"/>
    <x v="54"/>
    <x v="11"/>
    <x v="1"/>
    <x v="22"/>
    <m/>
    <m/>
    <d v="1899-12-30T00:00:39"/>
    <x v="15"/>
    <x v="520"/>
    <x v="850"/>
  </r>
  <r>
    <s v="2015 :: Udatný Matyáš :: 2009"/>
    <x v="6"/>
    <x v="1"/>
    <x v="2"/>
    <x v="2"/>
    <x v="18"/>
    <x v="508"/>
    <x v="55"/>
    <x v="102"/>
    <x v="1"/>
    <x v="22"/>
    <m/>
    <m/>
    <d v="1899-12-30T00:00:40"/>
    <x v="20"/>
    <x v="521"/>
    <x v="851"/>
  </r>
  <r>
    <s v="2015 :: Románek Matias :: 2008"/>
    <x v="6"/>
    <x v="1"/>
    <x v="3"/>
    <x v="3"/>
    <x v="53"/>
    <x v="388"/>
    <x v="54"/>
    <x v="5"/>
    <x v="1"/>
    <x v="22"/>
    <m/>
    <m/>
    <d v="1899-12-30T00:00:42"/>
    <x v="13"/>
    <x v="396"/>
    <x v="852"/>
  </r>
  <r>
    <s v="2015 :: Šlajs Viktor :: 2010"/>
    <x v="6"/>
    <x v="1"/>
    <x v="6"/>
    <x v="6"/>
    <x v="14"/>
    <x v="509"/>
    <x v="65"/>
    <x v="78"/>
    <x v="1"/>
    <x v="22"/>
    <m/>
    <m/>
    <d v="1899-12-30T00:00:43"/>
    <x v="19"/>
    <x v="522"/>
    <x v="853"/>
  </r>
  <r>
    <s v="2015 :: Uvačík Michael :: 2009"/>
    <x v="6"/>
    <x v="1"/>
    <x v="16"/>
    <x v="11"/>
    <x v="70"/>
    <x v="510"/>
    <x v="55"/>
    <x v="212"/>
    <x v="1"/>
    <x v="22"/>
    <m/>
    <m/>
    <d v="1899-12-30T00:00:44"/>
    <x v="20"/>
    <x v="523"/>
    <x v="854"/>
  </r>
  <r>
    <s v="2015 :: Doubic Petr :: 2008"/>
    <x v="6"/>
    <x v="1"/>
    <x v="22"/>
    <x v="10"/>
    <x v="79"/>
    <x v="511"/>
    <x v="54"/>
    <x v="11"/>
    <x v="1"/>
    <x v="22"/>
    <m/>
    <m/>
    <d v="1899-12-30T00:00:44"/>
    <x v="1"/>
    <x v="524"/>
    <x v="855"/>
  </r>
  <r>
    <s v="2015 :: Gloza Kryštof :: 2009"/>
    <x v="6"/>
    <x v="1"/>
    <x v="11"/>
    <x v="8"/>
    <x v="16"/>
    <x v="341"/>
    <x v="55"/>
    <x v="103"/>
    <x v="1"/>
    <x v="22"/>
    <m/>
    <m/>
    <d v="1899-12-30T00:00:45"/>
    <x v="8"/>
    <x v="349"/>
    <x v="856"/>
  </r>
  <r>
    <s v="2015 :: Sládek Tomáš :: 2010"/>
    <x v="6"/>
    <x v="1"/>
    <x v="13"/>
    <x v="7"/>
    <x v="5"/>
    <x v="471"/>
    <x v="65"/>
    <x v="209"/>
    <x v="1"/>
    <x v="22"/>
    <m/>
    <m/>
    <d v="1899-12-30T00:00:46"/>
    <x v="4"/>
    <x v="525"/>
    <x v="857"/>
  </r>
  <r>
    <s v="2015 :: Lácha Robin :: 2009"/>
    <x v="6"/>
    <x v="1"/>
    <x v="20"/>
    <x v="9"/>
    <x v="15"/>
    <x v="512"/>
    <x v="55"/>
    <x v="211"/>
    <x v="1"/>
    <x v="22"/>
    <m/>
    <m/>
    <d v="1899-12-30T00:00:47"/>
    <x v="10"/>
    <x v="526"/>
    <x v="858"/>
  </r>
  <r>
    <s v="2015 :: Leber Ondřej :: 2009"/>
    <x v="6"/>
    <x v="1"/>
    <x v="23"/>
    <x v="12"/>
    <x v="56"/>
    <x v="513"/>
    <x v="55"/>
    <x v="93"/>
    <x v="1"/>
    <x v="22"/>
    <m/>
    <m/>
    <d v="1899-12-30T00:00:49"/>
    <x v="10"/>
    <x v="527"/>
    <x v="859"/>
  </r>
  <r>
    <s v="2015 :: Donát Lukáš :: 2009"/>
    <x v="6"/>
    <x v="1"/>
    <x v="9"/>
    <x v="13"/>
    <x v="94"/>
    <x v="395"/>
    <x v="55"/>
    <x v="152"/>
    <x v="1"/>
    <x v="22"/>
    <m/>
    <m/>
    <d v="1899-12-30T00:01:01"/>
    <x v="1"/>
    <x v="403"/>
    <x v="860"/>
  </r>
  <r>
    <s v="2015 :: Šimek Milan :: 2010"/>
    <x v="6"/>
    <x v="1"/>
    <x v="12"/>
    <x v="14"/>
    <x v="13"/>
    <x v="514"/>
    <x v="65"/>
    <x v="11"/>
    <x v="1"/>
    <x v="22"/>
    <m/>
    <m/>
    <d v="1899-12-30T00:01:25"/>
    <x v="19"/>
    <x v="528"/>
    <x v="861"/>
  </r>
  <r>
    <s v="2015 :: Dudák Adam :: 2010"/>
    <x v="6"/>
    <x v="1"/>
    <x v="25"/>
    <x v="20"/>
    <x v="12"/>
    <x v="515"/>
    <x v="65"/>
    <x v="0"/>
    <x v="1"/>
    <x v="22"/>
    <m/>
    <m/>
    <d v="1899-12-30T00:01:40"/>
    <x v="1"/>
    <x v="529"/>
    <x v="862"/>
  </r>
  <r>
    <s v="2015 :: Kaňková Zuzana :: 2009"/>
    <x v="6"/>
    <x v="1"/>
    <x v="1"/>
    <x v="1"/>
    <x v="10"/>
    <x v="397"/>
    <x v="55"/>
    <x v="154"/>
    <x v="0"/>
    <x v="22"/>
    <m/>
    <m/>
    <d v="1899-12-30T00:00:52"/>
    <x v="9"/>
    <x v="405"/>
    <x v="863"/>
  </r>
  <r>
    <s v="2015 :: Kahovcová Barbora :: 2009"/>
    <x v="6"/>
    <x v="1"/>
    <x v="4"/>
    <x v="4"/>
    <x v="57"/>
    <x v="260"/>
    <x v="55"/>
    <x v="13"/>
    <x v="0"/>
    <x v="22"/>
    <m/>
    <m/>
    <d v="1899-12-30T00:00:58"/>
    <x v="9"/>
    <x v="266"/>
    <x v="864"/>
  </r>
  <r>
    <s v="2015 :: Šedivá Denisa :: 2010"/>
    <x v="6"/>
    <x v="1"/>
    <x v="5"/>
    <x v="5"/>
    <x v="52"/>
    <x v="516"/>
    <x v="65"/>
    <x v="23"/>
    <x v="0"/>
    <x v="22"/>
    <m/>
    <m/>
    <d v="1899-12-30T00:01:01"/>
    <x v="19"/>
    <x v="530"/>
    <x v="865"/>
  </r>
  <r>
    <s v="2015 :: Nováková Kateřina :: 2009"/>
    <x v="6"/>
    <x v="1"/>
    <x v="2"/>
    <x v="2"/>
    <x v="4"/>
    <x v="350"/>
    <x v="55"/>
    <x v="8"/>
    <x v="0"/>
    <x v="22"/>
    <m/>
    <m/>
    <d v="1899-12-30T00:01:06"/>
    <x v="11"/>
    <x v="358"/>
    <x v="866"/>
  </r>
  <r>
    <s v="2015 :: Udatná Natálie :: 2009"/>
    <x v="6"/>
    <x v="1"/>
    <x v="3"/>
    <x v="3"/>
    <x v="54"/>
    <x v="517"/>
    <x v="55"/>
    <x v="102"/>
    <x v="0"/>
    <x v="22"/>
    <m/>
    <m/>
    <d v="1899-12-30T00:01:10"/>
    <x v="20"/>
    <x v="531"/>
    <x v="867"/>
  </r>
  <r>
    <s v="2015 :: Kozáková Lenka :: 2009"/>
    <x v="6"/>
    <x v="1"/>
    <x v="6"/>
    <x v="6"/>
    <x v="85"/>
    <x v="518"/>
    <x v="55"/>
    <x v="183"/>
    <x v="0"/>
    <x v="22"/>
    <m/>
    <m/>
    <d v="1899-12-30T00:01:23"/>
    <x v="9"/>
    <x v="532"/>
    <x v="868"/>
  </r>
  <r>
    <s v="2015 :: Lattnerová Elisabet :: 2010"/>
    <x v="6"/>
    <x v="1"/>
    <x v="16"/>
    <x v="11"/>
    <x v="48"/>
    <x v="519"/>
    <x v="65"/>
    <x v="11"/>
    <x v="0"/>
    <x v="22"/>
    <m/>
    <m/>
    <d v="1899-12-30T00:01:30"/>
    <x v="10"/>
    <x v="533"/>
    <x v="869"/>
  </r>
  <r>
    <s v="2015 :: Vyhnalová Natálie :: 2010"/>
    <x v="6"/>
    <x v="1"/>
    <x v="22"/>
    <x v="10"/>
    <x v="74"/>
    <x v="497"/>
    <x v="65"/>
    <x v="209"/>
    <x v="0"/>
    <x v="22"/>
    <m/>
    <m/>
    <d v="1899-12-30T00:01:39"/>
    <x v="15"/>
    <x v="510"/>
    <x v="838"/>
  </r>
  <r>
    <s v="2015 :: - :: -"/>
    <x v="6"/>
    <x v="1"/>
    <x v="11"/>
    <x v="8"/>
    <x v="75"/>
    <x v="520"/>
    <x v="68"/>
    <x v="73"/>
    <x v="0"/>
    <x v="22"/>
    <m/>
    <m/>
    <d v="1899-12-30T00:01:45"/>
    <x v="26"/>
    <x v="534"/>
    <x v="870"/>
  </r>
  <r>
    <s v="2015 :: Korešová Viktorie :: 2010"/>
    <x v="6"/>
    <x v="1"/>
    <x v="13"/>
    <x v="7"/>
    <x v="3"/>
    <x v="521"/>
    <x v="65"/>
    <x v="11"/>
    <x v="0"/>
    <x v="22"/>
    <m/>
    <m/>
    <d v="1899-12-30T00:01:53"/>
    <x v="9"/>
    <x v="535"/>
    <x v="871"/>
  </r>
  <r>
    <s v="2015 :: Faltus Matěj :: 2005"/>
    <x v="6"/>
    <x v="1"/>
    <x v="1"/>
    <x v="1"/>
    <x v="51"/>
    <x v="254"/>
    <x v="15"/>
    <x v="103"/>
    <x v="1"/>
    <x v="19"/>
    <m/>
    <m/>
    <d v="1899-12-30T00:01:03"/>
    <x v="2"/>
    <x v="260"/>
    <x v="872"/>
  </r>
  <r>
    <s v="2015 :: Mikšl Rostislav :: 2005"/>
    <x v="6"/>
    <x v="1"/>
    <x v="4"/>
    <x v="4"/>
    <x v="64"/>
    <x v="38"/>
    <x v="15"/>
    <x v="213"/>
    <x v="1"/>
    <x v="19"/>
    <m/>
    <m/>
    <d v="1899-12-30T00:01:06"/>
    <x v="3"/>
    <x v="38"/>
    <x v="873"/>
  </r>
  <r>
    <s v="2015 :: Ballák Petr :: 2005"/>
    <x v="6"/>
    <x v="1"/>
    <x v="5"/>
    <x v="5"/>
    <x v="6"/>
    <x v="95"/>
    <x v="15"/>
    <x v="8"/>
    <x v="1"/>
    <x v="19"/>
    <m/>
    <m/>
    <d v="1899-12-30T00:01:06"/>
    <x v="0"/>
    <x v="96"/>
    <x v="874"/>
  </r>
  <r>
    <s v="2015 :: Štindl Jáchym :: 2005"/>
    <x v="6"/>
    <x v="1"/>
    <x v="2"/>
    <x v="2"/>
    <x v="3"/>
    <x v="522"/>
    <x v="15"/>
    <x v="83"/>
    <x v="1"/>
    <x v="19"/>
    <m/>
    <m/>
    <d v="1899-12-30T00:01:11"/>
    <x v="19"/>
    <x v="536"/>
    <x v="875"/>
  </r>
  <r>
    <s v="2015 :: Menšík Josef :: 2005"/>
    <x v="6"/>
    <x v="1"/>
    <x v="3"/>
    <x v="3"/>
    <x v="15"/>
    <x v="123"/>
    <x v="15"/>
    <x v="8"/>
    <x v="1"/>
    <x v="19"/>
    <m/>
    <m/>
    <d v="1899-12-30T00:01:12"/>
    <x v="3"/>
    <x v="124"/>
    <x v="876"/>
  </r>
  <r>
    <s v="2015 :: Čoka Jan :: 2007"/>
    <x v="6"/>
    <x v="1"/>
    <x v="6"/>
    <x v="6"/>
    <x v="65"/>
    <x v="523"/>
    <x v="12"/>
    <x v="155"/>
    <x v="1"/>
    <x v="19"/>
    <m/>
    <m/>
    <d v="1899-12-30T00:01:15"/>
    <x v="7"/>
    <x v="537"/>
    <x v="877"/>
  </r>
  <r>
    <s v="2015 :: Novák Martin :: 2005"/>
    <x v="6"/>
    <x v="1"/>
    <x v="16"/>
    <x v="11"/>
    <x v="35"/>
    <x v="127"/>
    <x v="15"/>
    <x v="12"/>
    <x v="1"/>
    <x v="19"/>
    <m/>
    <m/>
    <d v="1899-12-30T00:01:15"/>
    <x v="11"/>
    <x v="128"/>
    <x v="878"/>
  </r>
  <r>
    <s v="2015 :: Mikšl Martin :: 2006"/>
    <x v="6"/>
    <x v="1"/>
    <x v="22"/>
    <x v="10"/>
    <x v="61"/>
    <x v="274"/>
    <x v="7"/>
    <x v="213"/>
    <x v="1"/>
    <x v="19"/>
    <m/>
    <m/>
    <d v="1899-12-30T00:01:16"/>
    <x v="3"/>
    <x v="280"/>
    <x v="879"/>
  </r>
  <r>
    <s v="2015 :: Kaňka Jan :: 2007"/>
    <x v="6"/>
    <x v="1"/>
    <x v="11"/>
    <x v="8"/>
    <x v="45"/>
    <x v="177"/>
    <x v="12"/>
    <x v="12"/>
    <x v="1"/>
    <x v="19"/>
    <m/>
    <m/>
    <d v="1899-12-30T00:01:16"/>
    <x v="9"/>
    <x v="180"/>
    <x v="880"/>
  </r>
  <r>
    <s v="2015 :: Stejskal Petr :: 2007"/>
    <x v="6"/>
    <x v="1"/>
    <x v="13"/>
    <x v="7"/>
    <x v="71"/>
    <x v="386"/>
    <x v="12"/>
    <x v="60"/>
    <x v="1"/>
    <x v="19"/>
    <m/>
    <m/>
    <d v="1899-12-30T00:01:23"/>
    <x v="4"/>
    <x v="394"/>
    <x v="881"/>
  </r>
  <r>
    <s v="2015 :: Teplý Ondřej :: 2005"/>
    <x v="6"/>
    <x v="1"/>
    <x v="20"/>
    <x v="9"/>
    <x v="59"/>
    <x v="406"/>
    <x v="15"/>
    <x v="214"/>
    <x v="1"/>
    <x v="19"/>
    <m/>
    <m/>
    <s v="-"/>
    <x v="14"/>
    <x v="414"/>
    <x v="882"/>
  </r>
  <r>
    <s v="2015 :: Donát Jakub :: 2007"/>
    <x v="6"/>
    <x v="1"/>
    <x v="23"/>
    <x v="12"/>
    <x v="97"/>
    <x v="387"/>
    <x v="12"/>
    <x v="152"/>
    <x v="1"/>
    <x v="19"/>
    <m/>
    <m/>
    <s v="-"/>
    <x v="1"/>
    <x v="395"/>
    <x v="883"/>
  </r>
  <r>
    <s v="2015 :: Teplý Michal :: 2007"/>
    <x v="6"/>
    <x v="1"/>
    <x v="9"/>
    <x v="13"/>
    <x v="24"/>
    <x v="385"/>
    <x v="12"/>
    <x v="214"/>
    <x v="1"/>
    <x v="19"/>
    <m/>
    <m/>
    <s v="-"/>
    <x v="14"/>
    <x v="393"/>
    <x v="884"/>
  </r>
  <r>
    <s v="2015 :: Sedlák Patrik :: 2006"/>
    <x v="6"/>
    <x v="1"/>
    <x v="12"/>
    <x v="14"/>
    <x v="81"/>
    <x v="524"/>
    <x v="7"/>
    <x v="209"/>
    <x v="1"/>
    <x v="19"/>
    <m/>
    <m/>
    <s v="-"/>
    <x v="4"/>
    <x v="538"/>
    <x v="885"/>
  </r>
  <r>
    <s v="2015 :: Lebeda David :: 2007"/>
    <x v="6"/>
    <x v="1"/>
    <x v="25"/>
    <x v="20"/>
    <x v="21"/>
    <x v="270"/>
    <x v="12"/>
    <x v="93"/>
    <x v="1"/>
    <x v="19"/>
    <m/>
    <m/>
    <s v="-"/>
    <x v="10"/>
    <x v="276"/>
    <x v="886"/>
  </r>
  <r>
    <s v="2015 :: Michalisko David :: 2006"/>
    <x v="6"/>
    <x v="1"/>
    <x v="24"/>
    <x v="15"/>
    <x v="83"/>
    <x v="525"/>
    <x v="7"/>
    <x v="8"/>
    <x v="1"/>
    <x v="19"/>
    <m/>
    <m/>
    <s v="-"/>
    <x v="3"/>
    <x v="539"/>
    <x v="887"/>
  </r>
  <r>
    <s v="2015 :: Karala Matěj :: 2006"/>
    <x v="6"/>
    <x v="1"/>
    <x v="8"/>
    <x v="18"/>
    <x v="76"/>
    <x v="178"/>
    <x v="7"/>
    <x v="11"/>
    <x v="1"/>
    <x v="19"/>
    <m/>
    <m/>
    <s v="-"/>
    <x v="9"/>
    <x v="181"/>
    <x v="888"/>
  </r>
  <r>
    <s v="2015 :: Staňková Karolína :: 2005"/>
    <x v="6"/>
    <x v="1"/>
    <x v="1"/>
    <x v="1"/>
    <x v="72"/>
    <x v="526"/>
    <x v="15"/>
    <x v="215"/>
    <x v="0"/>
    <x v="19"/>
    <m/>
    <m/>
    <d v="1899-12-30T00:01:07"/>
    <x v="4"/>
    <x v="540"/>
    <x v="889"/>
  </r>
  <r>
    <s v="2015 :: Šimková Kristýna :: 2005"/>
    <x v="6"/>
    <x v="1"/>
    <x v="4"/>
    <x v="4"/>
    <x v="11"/>
    <x v="205"/>
    <x v="15"/>
    <x v="11"/>
    <x v="0"/>
    <x v="19"/>
    <m/>
    <m/>
    <d v="1899-12-30T00:01:12"/>
    <x v="19"/>
    <x v="209"/>
    <x v="890"/>
  </r>
  <r>
    <s v="2015 :: Gubaniová Tereza :: 2005"/>
    <x v="6"/>
    <x v="1"/>
    <x v="5"/>
    <x v="5"/>
    <x v="28"/>
    <x v="527"/>
    <x v="15"/>
    <x v="215"/>
    <x v="0"/>
    <x v="19"/>
    <m/>
    <m/>
    <d v="1899-12-30T00:01:12"/>
    <x v="8"/>
    <x v="541"/>
    <x v="891"/>
  </r>
  <r>
    <s v="2015 :: Brožů Eliška :: 2007"/>
    <x v="6"/>
    <x v="1"/>
    <x v="2"/>
    <x v="2"/>
    <x v="33"/>
    <x v="528"/>
    <x v="12"/>
    <x v="11"/>
    <x v="0"/>
    <x v="19"/>
    <m/>
    <m/>
    <d v="1899-12-30T00:01:22"/>
    <x v="0"/>
    <x v="542"/>
    <x v="892"/>
  </r>
  <r>
    <s v="2015 :: Šedivá Adéla :: 2007"/>
    <x v="6"/>
    <x v="1"/>
    <x v="3"/>
    <x v="3"/>
    <x v="8"/>
    <x v="529"/>
    <x v="12"/>
    <x v="216"/>
    <x v="0"/>
    <x v="19"/>
    <m/>
    <m/>
    <d v="1899-12-30T00:01:24"/>
    <x v="19"/>
    <x v="543"/>
    <x v="893"/>
  </r>
  <r>
    <s v="2015 :: Divišová Klára :: 2005"/>
    <x v="6"/>
    <x v="1"/>
    <x v="6"/>
    <x v="6"/>
    <x v="34"/>
    <x v="414"/>
    <x v="15"/>
    <x v="153"/>
    <x v="0"/>
    <x v="19"/>
    <m/>
    <m/>
    <d v="1899-12-30T00:01:26"/>
    <x v="1"/>
    <x v="422"/>
    <x v="894"/>
  </r>
  <r>
    <s v="2015 :: Kolářová Andrea :: 2006"/>
    <x v="6"/>
    <x v="1"/>
    <x v="16"/>
    <x v="11"/>
    <x v="47"/>
    <x v="265"/>
    <x v="7"/>
    <x v="106"/>
    <x v="0"/>
    <x v="19"/>
    <m/>
    <m/>
    <d v="1899-12-30T00:01:28"/>
    <x v="9"/>
    <x v="271"/>
    <x v="895"/>
  </r>
  <r>
    <s v="2015 :: Kaštánková Adéla :: 2006"/>
    <x v="6"/>
    <x v="1"/>
    <x v="22"/>
    <x v="10"/>
    <x v="31"/>
    <x v="530"/>
    <x v="7"/>
    <x v="11"/>
    <x v="0"/>
    <x v="19"/>
    <m/>
    <m/>
    <d v="1899-12-30T00:01:30"/>
    <x v="9"/>
    <x v="544"/>
    <x v="896"/>
  </r>
  <r>
    <s v="2015 :: Divišová Kristýna :: 2007"/>
    <x v="6"/>
    <x v="1"/>
    <x v="11"/>
    <x v="8"/>
    <x v="38"/>
    <x v="396"/>
    <x v="12"/>
    <x v="153"/>
    <x v="0"/>
    <x v="19"/>
    <m/>
    <m/>
    <d v="1899-12-30T00:01:30"/>
    <x v="1"/>
    <x v="404"/>
    <x v="897"/>
  </r>
  <r>
    <s v="2015 :: Čermáková Štěpánka :: 2005"/>
    <x v="6"/>
    <x v="1"/>
    <x v="13"/>
    <x v="7"/>
    <x v="50"/>
    <x v="531"/>
    <x v="15"/>
    <x v="215"/>
    <x v="0"/>
    <x v="19"/>
    <m/>
    <m/>
    <d v="1899-12-30T00:01:31"/>
    <x v="7"/>
    <x v="545"/>
    <x v="898"/>
  </r>
  <r>
    <s v="2015 :: Valterová Kristýna :: 2007"/>
    <x v="6"/>
    <x v="1"/>
    <x v="20"/>
    <x v="9"/>
    <x v="20"/>
    <x v="532"/>
    <x v="12"/>
    <x v="105"/>
    <x v="0"/>
    <x v="19"/>
    <m/>
    <m/>
    <d v="1899-12-30T00:01:39"/>
    <x v="15"/>
    <x v="546"/>
    <x v="899"/>
  </r>
  <r>
    <s v="2015 :: Šlajsová Vanesa :: 2007"/>
    <x v="6"/>
    <x v="1"/>
    <x v="23"/>
    <x v="12"/>
    <x v="19"/>
    <x v="206"/>
    <x v="12"/>
    <x v="78"/>
    <x v="0"/>
    <x v="19"/>
    <m/>
    <m/>
    <d v="1899-12-30T00:01:43"/>
    <x v="19"/>
    <x v="210"/>
    <x v="900"/>
  </r>
  <r>
    <s v="2015 :: Šustáčková Veronika :: 2005"/>
    <x v="6"/>
    <x v="1"/>
    <x v="9"/>
    <x v="13"/>
    <x v="40"/>
    <x v="533"/>
    <x v="15"/>
    <x v="217"/>
    <x v="0"/>
    <x v="19"/>
    <m/>
    <m/>
    <d v="1899-12-30T00:01:52"/>
    <x v="19"/>
    <x v="547"/>
    <x v="901"/>
  </r>
  <r>
    <s v="2015 :: Korešová Natálie :: 2006"/>
    <x v="6"/>
    <x v="1"/>
    <x v="12"/>
    <x v="14"/>
    <x v="81"/>
    <x v="534"/>
    <x v="7"/>
    <x v="11"/>
    <x v="0"/>
    <x v="19"/>
    <m/>
    <m/>
    <s v="-"/>
    <x v="9"/>
    <x v="548"/>
    <x v="902"/>
  </r>
  <r>
    <s v="2015 :: Koszelná Kamila :: 2007"/>
    <x v="6"/>
    <x v="1"/>
    <x v="25"/>
    <x v="20"/>
    <x v="9"/>
    <x v="535"/>
    <x v="12"/>
    <x v="102"/>
    <x v="0"/>
    <x v="19"/>
    <m/>
    <m/>
    <s v="-"/>
    <x v="9"/>
    <x v="549"/>
    <x v="903"/>
  </r>
  <r>
    <s v="2015 :: Kozáková Kateřina :: 2006"/>
    <x v="6"/>
    <x v="1"/>
    <x v="24"/>
    <x v="15"/>
    <x v="13"/>
    <x v="536"/>
    <x v="7"/>
    <x v="183"/>
    <x v="0"/>
    <x v="19"/>
    <m/>
    <m/>
    <s v="-"/>
    <x v="9"/>
    <x v="550"/>
    <x v="904"/>
  </r>
  <r>
    <s v="2015 :: Vrkočová Bára :: 2006"/>
    <x v="6"/>
    <x v="1"/>
    <x v="8"/>
    <x v="18"/>
    <x v="60"/>
    <x v="537"/>
    <x v="7"/>
    <x v="0"/>
    <x v="0"/>
    <x v="19"/>
    <m/>
    <m/>
    <s v="-"/>
    <x v="15"/>
    <x v="551"/>
    <x v="905"/>
  </r>
  <r>
    <s v="2015 :: Havrdová Danielka :: 2007"/>
    <x v="6"/>
    <x v="1"/>
    <x v="14"/>
    <x v="17"/>
    <x v="46"/>
    <x v="538"/>
    <x v="12"/>
    <x v="11"/>
    <x v="0"/>
    <x v="19"/>
    <m/>
    <m/>
    <s v="-"/>
    <x v="17"/>
    <x v="552"/>
    <x v="906"/>
  </r>
  <r>
    <s v="2015 :: Bořucký Petr :: 2003"/>
    <x v="6"/>
    <x v="1"/>
    <x v="1"/>
    <x v="1"/>
    <x v="57"/>
    <x v="539"/>
    <x v="19"/>
    <x v="70"/>
    <x v="1"/>
    <x v="12"/>
    <m/>
    <m/>
    <s v="-"/>
    <x v="0"/>
    <x v="553"/>
    <x v="907"/>
  </r>
  <r>
    <s v="2015 :: Mrzena Pavel :: 2003"/>
    <x v="6"/>
    <x v="1"/>
    <x v="4"/>
    <x v="4"/>
    <x v="22"/>
    <x v="349"/>
    <x v="19"/>
    <x v="107"/>
    <x v="1"/>
    <x v="12"/>
    <m/>
    <m/>
    <s v="-"/>
    <x v="3"/>
    <x v="357"/>
    <x v="908"/>
  </r>
  <r>
    <s v="2015 :: Faltus Matěj :: 2005"/>
    <x v="6"/>
    <x v="1"/>
    <x v="5"/>
    <x v="5"/>
    <x v="54"/>
    <x v="254"/>
    <x v="15"/>
    <x v="103"/>
    <x v="1"/>
    <x v="12"/>
    <m/>
    <m/>
    <s v="-"/>
    <x v="2"/>
    <x v="260"/>
    <x v="872"/>
  </r>
  <r>
    <s v="2015 :: Tomečka Simon :: 2003"/>
    <x v="6"/>
    <x v="1"/>
    <x v="2"/>
    <x v="2"/>
    <x v="76"/>
    <x v="540"/>
    <x v="19"/>
    <x v="215"/>
    <x v="1"/>
    <x v="12"/>
    <m/>
    <m/>
    <s v="-"/>
    <x v="14"/>
    <x v="554"/>
    <x v="909"/>
  </r>
  <r>
    <s v="2015 :: Ludvík Marek :: 2004"/>
    <x v="6"/>
    <x v="1"/>
    <x v="3"/>
    <x v="3"/>
    <x v="94"/>
    <x v="541"/>
    <x v="10"/>
    <x v="70"/>
    <x v="1"/>
    <x v="12"/>
    <m/>
    <m/>
    <s v="-"/>
    <x v="10"/>
    <x v="555"/>
    <x v="910"/>
  </r>
  <r>
    <s v="2015 :: Pastier Erik :: 2004"/>
    <x v="6"/>
    <x v="1"/>
    <x v="6"/>
    <x v="6"/>
    <x v="61"/>
    <x v="131"/>
    <x v="10"/>
    <x v="12"/>
    <x v="1"/>
    <x v="12"/>
    <m/>
    <m/>
    <s v="-"/>
    <x v="12"/>
    <x v="132"/>
    <x v="911"/>
  </r>
  <r>
    <s v="2015 :: Hlavatý Jan :: 2003"/>
    <x v="6"/>
    <x v="1"/>
    <x v="16"/>
    <x v="11"/>
    <x v="41"/>
    <x v="542"/>
    <x v="19"/>
    <x v="218"/>
    <x v="1"/>
    <x v="12"/>
    <m/>
    <m/>
    <s v="-"/>
    <x v="17"/>
    <x v="556"/>
    <x v="912"/>
  </r>
  <r>
    <s v="2015 :: Románek Sebastian :: 2004"/>
    <x v="6"/>
    <x v="1"/>
    <x v="22"/>
    <x v="10"/>
    <x v="32"/>
    <x v="402"/>
    <x v="10"/>
    <x v="12"/>
    <x v="1"/>
    <x v="12"/>
    <m/>
    <m/>
    <s v="-"/>
    <x v="13"/>
    <x v="410"/>
    <x v="913"/>
  </r>
  <r>
    <s v="2015 :: Malák Jakub :: 2004"/>
    <x v="6"/>
    <x v="1"/>
    <x v="11"/>
    <x v="8"/>
    <x v="51"/>
    <x v="543"/>
    <x v="10"/>
    <x v="215"/>
    <x v="1"/>
    <x v="12"/>
    <m/>
    <m/>
    <s v="-"/>
    <x v="3"/>
    <x v="557"/>
    <x v="914"/>
  </r>
  <r>
    <s v="2015 :: Tomečka Vojtěch :: 2004"/>
    <x v="6"/>
    <x v="1"/>
    <x v="13"/>
    <x v="7"/>
    <x v="75"/>
    <x v="544"/>
    <x v="10"/>
    <x v="215"/>
    <x v="1"/>
    <x v="12"/>
    <m/>
    <m/>
    <s v="-"/>
    <x v="14"/>
    <x v="558"/>
    <x v="915"/>
  </r>
  <r>
    <s v="2015 :: Tvaroh Vít :: 2003"/>
    <x v="6"/>
    <x v="1"/>
    <x v="20"/>
    <x v="9"/>
    <x v="50"/>
    <x v="545"/>
    <x v="19"/>
    <x v="215"/>
    <x v="1"/>
    <x v="12"/>
    <m/>
    <m/>
    <s v="-"/>
    <x v="14"/>
    <x v="559"/>
    <x v="916"/>
  </r>
  <r>
    <s v="2015 :: Staňková Nikol :: 2003"/>
    <x v="6"/>
    <x v="1"/>
    <x v="1"/>
    <x v="1"/>
    <x v="95"/>
    <x v="546"/>
    <x v="19"/>
    <x v="215"/>
    <x v="0"/>
    <x v="12"/>
    <m/>
    <m/>
    <d v="1899-12-30T00:01:43"/>
    <x v="4"/>
    <x v="560"/>
    <x v="917"/>
  </r>
  <r>
    <s v="2015 :: Ludvíková Tereza :: 2003"/>
    <x v="6"/>
    <x v="1"/>
    <x v="4"/>
    <x v="4"/>
    <x v="63"/>
    <x v="547"/>
    <x v="19"/>
    <x v="70"/>
    <x v="0"/>
    <x v="12"/>
    <m/>
    <m/>
    <d v="1899-12-30T00:01:49"/>
    <x v="10"/>
    <x v="561"/>
    <x v="918"/>
  </r>
  <r>
    <s v="2015 :: Sučíková Jana :: 2004"/>
    <x v="6"/>
    <x v="1"/>
    <x v="5"/>
    <x v="5"/>
    <x v="9"/>
    <x v="353"/>
    <x v="10"/>
    <x v="12"/>
    <x v="0"/>
    <x v="12"/>
    <m/>
    <m/>
    <d v="1899-12-30T00:01:53"/>
    <x v="4"/>
    <x v="361"/>
    <x v="919"/>
  </r>
  <r>
    <s v="2015 :: Balláková Barbora :: 2003"/>
    <x v="6"/>
    <x v="1"/>
    <x v="2"/>
    <x v="2"/>
    <x v="56"/>
    <x v="96"/>
    <x v="19"/>
    <x v="12"/>
    <x v="0"/>
    <x v="12"/>
    <m/>
    <m/>
    <d v="1899-12-30T00:01:54"/>
    <x v="0"/>
    <x v="97"/>
    <x v="920"/>
  </r>
  <r>
    <s v="2015 :: Chudá Sabina :: 2003"/>
    <x v="6"/>
    <x v="1"/>
    <x v="3"/>
    <x v="3"/>
    <x v="101"/>
    <x v="548"/>
    <x v="19"/>
    <x v="215"/>
    <x v="0"/>
    <x v="12"/>
    <m/>
    <m/>
    <d v="1899-12-30T00:01:59"/>
    <x v="6"/>
    <x v="562"/>
    <x v="921"/>
  </r>
  <r>
    <s v="2015 :: Kroupová Nika :: 2004"/>
    <x v="6"/>
    <x v="1"/>
    <x v="6"/>
    <x v="6"/>
    <x v="47"/>
    <x v="549"/>
    <x v="10"/>
    <x v="12"/>
    <x v="0"/>
    <x v="12"/>
    <m/>
    <m/>
    <d v="1899-12-30T00:02:03"/>
    <x v="9"/>
    <x v="563"/>
    <x v="922"/>
  </r>
  <r>
    <s v="2015 :: Kundrátová Anežka :: 2004"/>
    <x v="6"/>
    <x v="1"/>
    <x v="16"/>
    <x v="11"/>
    <x v="64"/>
    <x v="186"/>
    <x v="10"/>
    <x v="11"/>
    <x v="0"/>
    <x v="12"/>
    <m/>
    <m/>
    <d v="1899-12-30T00:02:04"/>
    <x v="9"/>
    <x v="189"/>
    <x v="923"/>
  </r>
  <r>
    <s v="2015 :: Čermínová Bára :: 2004"/>
    <x v="6"/>
    <x v="1"/>
    <x v="22"/>
    <x v="10"/>
    <x v="62"/>
    <x v="550"/>
    <x v="10"/>
    <x v="219"/>
    <x v="0"/>
    <x v="12"/>
    <m/>
    <m/>
    <d v="1899-12-30T00:02:05"/>
    <x v="7"/>
    <x v="564"/>
    <x v="924"/>
  </r>
  <r>
    <s v="2015 :: Ustohalová Viktorie :: 2004"/>
    <x v="6"/>
    <x v="1"/>
    <x v="11"/>
    <x v="8"/>
    <x v="58"/>
    <x v="551"/>
    <x v="10"/>
    <x v="102"/>
    <x v="0"/>
    <x v="12"/>
    <m/>
    <m/>
    <d v="1899-12-30T00:02:07"/>
    <x v="20"/>
    <x v="565"/>
    <x v="925"/>
  </r>
  <r>
    <s v="2015 :: Gloza Ondřej :: 2002"/>
    <x v="6"/>
    <x v="1"/>
    <x v="1"/>
    <x v="1"/>
    <x v="43"/>
    <x v="342"/>
    <x v="11"/>
    <x v="107"/>
    <x v="1"/>
    <x v="11"/>
    <m/>
    <m/>
    <d v="1899-12-30T00:01:36"/>
    <x v="8"/>
    <x v="350"/>
    <x v="926"/>
  </r>
  <r>
    <s v="2015 :: Kofroň Radek :: 2002"/>
    <x v="6"/>
    <x v="1"/>
    <x v="4"/>
    <x v="4"/>
    <x v="35"/>
    <x v="552"/>
    <x v="11"/>
    <x v="70"/>
    <x v="1"/>
    <x v="11"/>
    <m/>
    <m/>
    <d v="1899-12-30T00:01:40"/>
    <x v="9"/>
    <x v="566"/>
    <x v="927"/>
  </r>
  <r>
    <s v="2015 :: Endl Alex :: 2002"/>
    <x v="6"/>
    <x v="1"/>
    <x v="5"/>
    <x v="5"/>
    <x v="38"/>
    <x v="553"/>
    <x v="11"/>
    <x v="220"/>
    <x v="1"/>
    <x v="11"/>
    <m/>
    <m/>
    <d v="1899-12-30T00:01:45"/>
    <x v="24"/>
    <x v="567"/>
    <x v="928"/>
  </r>
  <r>
    <s v="2015 :: Faltusová Lenka :: 1999"/>
    <x v="6"/>
    <x v="1"/>
    <x v="1"/>
    <x v="1"/>
    <x v="86"/>
    <x v="255"/>
    <x v="4"/>
    <x v="107"/>
    <x v="0"/>
    <x v="15"/>
    <m/>
    <m/>
    <d v="1899-12-30T00:04:03"/>
    <x v="2"/>
    <x v="261"/>
    <x v="929"/>
  </r>
  <r>
    <s v="2015 :: Kofroňová Karolína :: 2000"/>
    <x v="6"/>
    <x v="1"/>
    <x v="4"/>
    <x v="4"/>
    <x v="13"/>
    <x v="554"/>
    <x v="14"/>
    <x v="102"/>
    <x v="0"/>
    <x v="15"/>
    <m/>
    <m/>
    <d v="1899-12-30T00:04:26"/>
    <x v="9"/>
    <x v="568"/>
    <x v="930"/>
  </r>
  <r>
    <s v="2015 :: Kofroň Radek :: 2002"/>
    <x v="6"/>
    <x v="1"/>
    <x v="1"/>
    <x v="1"/>
    <x v="14"/>
    <x v="552"/>
    <x v="11"/>
    <x v="70"/>
    <x v="1"/>
    <x v="14"/>
    <m/>
    <m/>
    <d v="1899-12-30T00:06:19"/>
    <x v="9"/>
    <x v="566"/>
    <x v="927"/>
  </r>
  <r>
    <s v="2015 :: Bořucký Petr :: 2003"/>
    <x v="6"/>
    <x v="1"/>
    <x v="4"/>
    <x v="4"/>
    <x v="79"/>
    <x v="539"/>
    <x v="19"/>
    <x v="70"/>
    <x v="1"/>
    <x v="14"/>
    <m/>
    <m/>
    <d v="1899-12-30T00:07:04"/>
    <x v="0"/>
    <x v="553"/>
    <x v="907"/>
  </r>
  <r>
    <s v="2015 :: Čoka Jan :: 2007"/>
    <x v="6"/>
    <x v="1"/>
    <x v="5"/>
    <x v="5"/>
    <x v="69"/>
    <x v="523"/>
    <x v="12"/>
    <x v="155"/>
    <x v="1"/>
    <x v="14"/>
    <m/>
    <m/>
    <d v="1899-12-30T00:08:35"/>
    <x v="7"/>
    <x v="537"/>
    <x v="877"/>
  </r>
  <r>
    <s v="2015 :: Brabec Petr :: 1980"/>
    <x v="6"/>
    <x v="2"/>
    <x v="1"/>
    <x v="1"/>
    <x v="97"/>
    <x v="555"/>
    <x v="35"/>
    <x v="0"/>
    <x v="1"/>
    <x v="7"/>
    <m/>
    <m/>
    <d v="1899-12-30T00:56:40"/>
    <x v="0"/>
    <x v="569"/>
    <x v="931"/>
  </r>
  <r>
    <s v="2015 :: Bláha Jan :: 1971"/>
    <x v="6"/>
    <x v="2"/>
    <x v="4"/>
    <x v="1"/>
    <x v="78"/>
    <x v="211"/>
    <x v="33"/>
    <x v="79"/>
    <x v="1"/>
    <x v="8"/>
    <m/>
    <m/>
    <d v="1899-12-30T00:56:56"/>
    <x v="0"/>
    <x v="215"/>
    <x v="932"/>
  </r>
  <r>
    <s v="2015 :: Habara Jaromír :: 1974"/>
    <x v="6"/>
    <x v="2"/>
    <x v="5"/>
    <x v="4"/>
    <x v="91"/>
    <x v="303"/>
    <x v="45"/>
    <x v="221"/>
    <x v="1"/>
    <x v="8"/>
    <m/>
    <m/>
    <d v="1899-12-30T00:59:19"/>
    <x v="17"/>
    <x v="309"/>
    <x v="933"/>
  </r>
  <r>
    <s v="2015 :: Hájek Daniel :: 1988"/>
    <x v="6"/>
    <x v="2"/>
    <x v="2"/>
    <x v="4"/>
    <x v="51"/>
    <x v="364"/>
    <x v="53"/>
    <x v="222"/>
    <x v="1"/>
    <x v="7"/>
    <m/>
    <m/>
    <d v="1899-12-30T01:00:46"/>
    <x v="17"/>
    <x v="372"/>
    <x v="934"/>
  </r>
  <r>
    <s v="2015 :: Kolář Martin :: 1980"/>
    <x v="6"/>
    <x v="2"/>
    <x v="3"/>
    <x v="5"/>
    <x v="70"/>
    <x v="368"/>
    <x v="35"/>
    <x v="223"/>
    <x v="1"/>
    <x v="7"/>
    <m/>
    <m/>
    <d v="1899-12-30T01:01:01"/>
    <x v="9"/>
    <x v="376"/>
    <x v="935"/>
  </r>
  <r>
    <s v="2015 :: Sýkora Jan :: 1993"/>
    <x v="6"/>
    <x v="2"/>
    <x v="6"/>
    <x v="2"/>
    <x v="82"/>
    <x v="556"/>
    <x v="20"/>
    <x v="224"/>
    <x v="1"/>
    <x v="7"/>
    <m/>
    <m/>
    <d v="1899-12-30T01:01:20"/>
    <x v="4"/>
    <x v="570"/>
    <x v="936"/>
  </r>
  <r>
    <s v="2015 :: Bíšek Jaroslav :: 1990"/>
    <x v="6"/>
    <x v="2"/>
    <x v="16"/>
    <x v="3"/>
    <x v="29"/>
    <x v="557"/>
    <x v="1"/>
    <x v="152"/>
    <x v="1"/>
    <x v="7"/>
    <m/>
    <m/>
    <d v="1899-12-30T01:01:26"/>
    <x v="0"/>
    <x v="571"/>
    <x v="937"/>
  </r>
  <r>
    <s v="2015 :: Diviš Jiří :: 1975"/>
    <x v="6"/>
    <x v="2"/>
    <x v="22"/>
    <x v="5"/>
    <x v="102"/>
    <x v="360"/>
    <x v="24"/>
    <x v="153"/>
    <x v="1"/>
    <x v="8"/>
    <m/>
    <m/>
    <d v="1899-12-30T01:01:59"/>
    <x v="1"/>
    <x v="368"/>
    <x v="938"/>
  </r>
  <r>
    <s v="2015 :: Macek Petr :: 1979"/>
    <x v="6"/>
    <x v="2"/>
    <x v="11"/>
    <x v="6"/>
    <x v="81"/>
    <x v="316"/>
    <x v="2"/>
    <x v="0"/>
    <x v="1"/>
    <x v="7"/>
    <m/>
    <m/>
    <d v="1899-12-30T01:02:17"/>
    <x v="3"/>
    <x v="323"/>
    <x v="939"/>
  </r>
  <r>
    <s v="2015 :: Petrou Jan :: 1964"/>
    <x v="6"/>
    <x v="2"/>
    <x v="13"/>
    <x v="1"/>
    <x v="95"/>
    <x v="73"/>
    <x v="31"/>
    <x v="32"/>
    <x v="1"/>
    <x v="17"/>
    <m/>
    <m/>
    <d v="1899-12-30T01:03:36"/>
    <x v="12"/>
    <x v="74"/>
    <x v="940"/>
  </r>
  <r>
    <s v="2015 :: Hrubý Martin :: 1973"/>
    <x v="6"/>
    <x v="2"/>
    <x v="20"/>
    <x v="2"/>
    <x v="77"/>
    <x v="558"/>
    <x v="51"/>
    <x v="45"/>
    <x v="1"/>
    <x v="8"/>
    <m/>
    <m/>
    <d v="1899-12-30T01:03:51"/>
    <x v="17"/>
    <x v="572"/>
    <x v="941"/>
  </r>
  <r>
    <s v="2015 :: Ludvík Jan :: 1975"/>
    <x v="6"/>
    <x v="2"/>
    <x v="23"/>
    <x v="3"/>
    <x v="79"/>
    <x v="559"/>
    <x v="24"/>
    <x v="225"/>
    <x v="1"/>
    <x v="8"/>
    <m/>
    <m/>
    <d v="1899-12-30T01:03:59"/>
    <x v="10"/>
    <x v="573"/>
    <x v="942"/>
  </r>
  <r>
    <s v="2015 :: Klimeš Petr :: 1980"/>
    <x v="6"/>
    <x v="2"/>
    <x v="9"/>
    <x v="11"/>
    <x v="62"/>
    <x v="217"/>
    <x v="35"/>
    <x v="150"/>
    <x v="1"/>
    <x v="7"/>
    <m/>
    <m/>
    <d v="1899-12-30T01:04:37"/>
    <x v="9"/>
    <x v="442"/>
    <x v="943"/>
  </r>
  <r>
    <s v="2015 :: Loskotová Gabriela :: 1975"/>
    <x v="6"/>
    <x v="2"/>
    <x v="12"/>
    <x v="1"/>
    <x v="14"/>
    <x v="560"/>
    <x v="24"/>
    <x v="206"/>
    <x v="0"/>
    <x v="9"/>
    <m/>
    <m/>
    <d v="1899-12-30T01:05:02"/>
    <x v="10"/>
    <x v="574"/>
    <x v="944"/>
  </r>
  <r>
    <s v="2015 :: Ehrlich Pavel :: 1969"/>
    <x v="6"/>
    <x v="2"/>
    <x v="25"/>
    <x v="6"/>
    <x v="23"/>
    <x v="434"/>
    <x v="23"/>
    <x v="226"/>
    <x v="1"/>
    <x v="8"/>
    <m/>
    <m/>
    <d v="1899-12-30T01:05:35"/>
    <x v="24"/>
    <x v="443"/>
    <x v="945"/>
  </r>
  <r>
    <s v="2015 :: Teplý Ondřej :: 1976"/>
    <x v="6"/>
    <x v="2"/>
    <x v="24"/>
    <x v="10"/>
    <x v="85"/>
    <x v="406"/>
    <x v="22"/>
    <x v="151"/>
    <x v="1"/>
    <x v="7"/>
    <m/>
    <m/>
    <d v="1899-12-30T01:05:59"/>
    <x v="14"/>
    <x v="444"/>
    <x v="946"/>
  </r>
  <r>
    <s v="2015 :: Kolář Ivan :: 1963"/>
    <x v="6"/>
    <x v="2"/>
    <x v="8"/>
    <x v="4"/>
    <x v="15"/>
    <x v="311"/>
    <x v="0"/>
    <x v="106"/>
    <x v="1"/>
    <x v="17"/>
    <m/>
    <m/>
    <d v="1899-12-30T01:06:21"/>
    <x v="9"/>
    <x v="317"/>
    <x v="947"/>
  </r>
  <r>
    <s v="2015 :: Černý Michal :: 1978"/>
    <x v="6"/>
    <x v="2"/>
    <x v="14"/>
    <x v="8"/>
    <x v="35"/>
    <x v="561"/>
    <x v="6"/>
    <x v="0"/>
    <x v="1"/>
    <x v="7"/>
    <m/>
    <m/>
    <d v="1899-12-30T01:06:34"/>
    <x v="7"/>
    <x v="575"/>
    <x v="948"/>
  </r>
  <r>
    <s v="2015 :: Kopáček Pavel :: 1984"/>
    <x v="6"/>
    <x v="2"/>
    <x v="10"/>
    <x v="7"/>
    <x v="25"/>
    <x v="562"/>
    <x v="44"/>
    <x v="227"/>
    <x v="1"/>
    <x v="7"/>
    <m/>
    <m/>
    <d v="1899-12-30T01:06:40"/>
    <x v="9"/>
    <x v="576"/>
    <x v="949"/>
  </r>
  <r>
    <s v="2015 :: Lácha Pavel :: 1969"/>
    <x v="6"/>
    <x v="2"/>
    <x v="19"/>
    <x v="11"/>
    <x v="64"/>
    <x v="148"/>
    <x v="23"/>
    <x v="10"/>
    <x v="1"/>
    <x v="8"/>
    <m/>
    <m/>
    <d v="1899-12-30T01:07:03"/>
    <x v="10"/>
    <x v="149"/>
    <x v="950"/>
  </r>
  <r>
    <s v="2015 :: Rejda Jan :: 1970"/>
    <x v="6"/>
    <x v="2"/>
    <x v="17"/>
    <x v="10"/>
    <x v="100"/>
    <x v="563"/>
    <x v="37"/>
    <x v="228"/>
    <x v="1"/>
    <x v="8"/>
    <m/>
    <m/>
    <d v="1899-12-30T01:07:27"/>
    <x v="13"/>
    <x v="577"/>
    <x v="951"/>
  </r>
  <r>
    <s v="2015 :: Haňur Roman :: 1969"/>
    <x v="6"/>
    <x v="2"/>
    <x v="15"/>
    <x v="8"/>
    <x v="66"/>
    <x v="442"/>
    <x v="23"/>
    <x v="179"/>
    <x v="1"/>
    <x v="8"/>
    <m/>
    <m/>
    <d v="1899-12-30T01:07:34"/>
    <x v="17"/>
    <x v="578"/>
    <x v="952"/>
  </r>
  <r>
    <s v="2015 :: Vojč Karel :: 1976"/>
    <x v="6"/>
    <x v="2"/>
    <x v="18"/>
    <x v="9"/>
    <x v="20"/>
    <x v="433"/>
    <x v="22"/>
    <x v="169"/>
    <x v="1"/>
    <x v="7"/>
    <m/>
    <m/>
    <d v="1899-12-30T01:07:36"/>
    <x v="15"/>
    <x v="441"/>
    <x v="953"/>
  </r>
  <r>
    <s v="2015 :: Círal František :: 1998"/>
    <x v="6"/>
    <x v="2"/>
    <x v="21"/>
    <x v="12"/>
    <x v="58"/>
    <x v="444"/>
    <x v="17"/>
    <x v="181"/>
    <x v="1"/>
    <x v="7"/>
    <m/>
    <m/>
    <d v="1899-12-30T01:08:42"/>
    <x v="6"/>
    <x v="454"/>
    <x v="954"/>
  </r>
  <r>
    <s v="2015 :: Hruška Luděk :: 1973"/>
    <x v="6"/>
    <x v="2"/>
    <x v="28"/>
    <x v="7"/>
    <x v="71"/>
    <x v="564"/>
    <x v="51"/>
    <x v="229"/>
    <x v="1"/>
    <x v="8"/>
    <m/>
    <m/>
    <d v="1899-12-30T01:08:49"/>
    <x v="17"/>
    <x v="579"/>
    <x v="955"/>
  </r>
  <r>
    <s v="2015 :: Růžička Jindřich :: 1976"/>
    <x v="6"/>
    <x v="2"/>
    <x v="29"/>
    <x v="13"/>
    <x v="73"/>
    <x v="435"/>
    <x v="22"/>
    <x v="70"/>
    <x v="1"/>
    <x v="7"/>
    <m/>
    <m/>
    <d v="1899-12-30T01:09:20"/>
    <x v="13"/>
    <x v="445"/>
    <x v="956"/>
  </r>
  <r>
    <s v="2015 :: Steinbauer Jiří :: 1973"/>
    <x v="6"/>
    <x v="2"/>
    <x v="27"/>
    <x v="9"/>
    <x v="17"/>
    <x v="337"/>
    <x v="51"/>
    <x v="230"/>
    <x v="1"/>
    <x v="8"/>
    <m/>
    <m/>
    <d v="1899-12-30T01:09:24"/>
    <x v="4"/>
    <x v="345"/>
    <x v="957"/>
  </r>
  <r>
    <s v="2015 :: Menšík Josef :: 1982"/>
    <x v="6"/>
    <x v="2"/>
    <x v="30"/>
    <x v="14"/>
    <x v="83"/>
    <x v="123"/>
    <x v="50"/>
    <x v="231"/>
    <x v="1"/>
    <x v="7"/>
    <m/>
    <m/>
    <d v="1899-12-30T01:09:32"/>
    <x v="3"/>
    <x v="161"/>
    <x v="958"/>
  </r>
  <r>
    <s v="2015 :: Rechtoriková Linda :: 1987"/>
    <x v="6"/>
    <x v="2"/>
    <x v="31"/>
    <x v="4"/>
    <x v="96"/>
    <x v="372"/>
    <x v="60"/>
    <x v="176"/>
    <x v="0"/>
    <x v="9"/>
    <m/>
    <m/>
    <d v="1899-12-30T01:09:35"/>
    <x v="13"/>
    <x v="380"/>
    <x v="959"/>
  </r>
  <r>
    <s v="2015 :: Palivec David :: 1984"/>
    <x v="6"/>
    <x v="2"/>
    <x v="26"/>
    <x v="20"/>
    <x v="57"/>
    <x v="371"/>
    <x v="44"/>
    <x v="146"/>
    <x v="1"/>
    <x v="7"/>
    <m/>
    <m/>
    <d v="1899-12-30T01:09:37"/>
    <x v="12"/>
    <x v="379"/>
    <x v="960"/>
  </r>
  <r>
    <s v="2015 :: Círal František :: 1971"/>
    <x v="6"/>
    <x v="2"/>
    <x v="35"/>
    <x v="12"/>
    <x v="55"/>
    <x v="444"/>
    <x v="33"/>
    <x v="181"/>
    <x v="1"/>
    <x v="8"/>
    <m/>
    <m/>
    <d v="1899-12-30T01:09:40"/>
    <x v="6"/>
    <x v="473"/>
    <x v="961"/>
  </r>
  <r>
    <s v="2015 :: Šimek Miroslav :: 1966"/>
    <x v="6"/>
    <x v="2"/>
    <x v="38"/>
    <x v="13"/>
    <x v="37"/>
    <x v="326"/>
    <x v="58"/>
    <x v="59"/>
    <x v="1"/>
    <x v="8"/>
    <m/>
    <m/>
    <d v="1899-12-30T01:09:42"/>
    <x v="19"/>
    <x v="333"/>
    <x v="962"/>
  </r>
  <r>
    <s v="2015 :: Dokulilová Ludmila :: 1962"/>
    <x v="6"/>
    <x v="2"/>
    <x v="33"/>
    <x v="5"/>
    <x v="40"/>
    <x v="565"/>
    <x v="38"/>
    <x v="232"/>
    <x v="0"/>
    <x v="9"/>
    <m/>
    <m/>
    <d v="1899-12-30T01:09:43"/>
    <x v="1"/>
    <x v="580"/>
    <x v="963"/>
  </r>
  <r>
    <s v="2015 :: Novák Jaroslav :: 1964"/>
    <x v="6"/>
    <x v="2"/>
    <x v="36"/>
    <x v="5"/>
    <x v="103"/>
    <x v="149"/>
    <x v="31"/>
    <x v="233"/>
    <x v="1"/>
    <x v="17"/>
    <m/>
    <m/>
    <d v="1899-12-30T01:09:53"/>
    <x v="11"/>
    <x v="150"/>
    <x v="964"/>
  </r>
  <r>
    <s v="2015 :: Budil Jan :: 1983"/>
    <x v="6"/>
    <x v="2"/>
    <x v="39"/>
    <x v="15"/>
    <x v="101"/>
    <x v="566"/>
    <x v="62"/>
    <x v="234"/>
    <x v="1"/>
    <x v="7"/>
    <m/>
    <m/>
    <d v="1899-12-30T01:09:54"/>
    <x v="0"/>
    <x v="581"/>
    <x v="965"/>
  </r>
  <r>
    <s v="2015 :: Šimek Vladislav :: 1973"/>
    <x v="6"/>
    <x v="2"/>
    <x v="34"/>
    <x v="14"/>
    <x v="4"/>
    <x v="567"/>
    <x v="51"/>
    <x v="211"/>
    <x v="1"/>
    <x v="8"/>
    <m/>
    <m/>
    <d v="1899-12-30T01:09:56"/>
    <x v="19"/>
    <x v="582"/>
    <x v="966"/>
  </r>
  <r>
    <s v="2015 :: Pech Roman :: 1962"/>
    <x v="6"/>
    <x v="2"/>
    <x v="37"/>
    <x v="2"/>
    <x v="104"/>
    <x v="568"/>
    <x v="38"/>
    <x v="235"/>
    <x v="1"/>
    <x v="17"/>
    <m/>
    <m/>
    <d v="1899-12-30T01:10:01"/>
    <x v="12"/>
    <x v="583"/>
    <x v="967"/>
  </r>
  <r>
    <s v="2015 :: Brossaud Jack :: 1970"/>
    <x v="6"/>
    <x v="2"/>
    <x v="32"/>
    <x v="20"/>
    <x v="27"/>
    <x v="357"/>
    <x v="37"/>
    <x v="127"/>
    <x v="1"/>
    <x v="8"/>
    <m/>
    <m/>
    <d v="1899-12-30T01:10:27"/>
    <x v="0"/>
    <x v="365"/>
    <x v="968"/>
  </r>
  <r>
    <s v="2015 :: Habara Jan :: 1972"/>
    <x v="6"/>
    <x v="2"/>
    <x v="70"/>
    <x v="15"/>
    <x v="90"/>
    <x v="363"/>
    <x v="29"/>
    <x v="166"/>
    <x v="1"/>
    <x v="8"/>
    <m/>
    <m/>
    <d v="1899-12-30T01:10:59"/>
    <x v="17"/>
    <x v="371"/>
    <x v="969"/>
  </r>
  <r>
    <s v="2015 :: Maršík Miloš :: 1966"/>
    <x v="6"/>
    <x v="2"/>
    <x v="54"/>
    <x v="18"/>
    <x v="24"/>
    <x v="569"/>
    <x v="58"/>
    <x v="59"/>
    <x v="1"/>
    <x v="8"/>
    <m/>
    <m/>
    <d v="1899-12-30T01:11:02"/>
    <x v="3"/>
    <x v="584"/>
    <x v="970"/>
  </r>
  <r>
    <s v="2015 :: Pinl Michal :: 1968"/>
    <x v="6"/>
    <x v="2"/>
    <x v="67"/>
    <x v="17"/>
    <x v="1"/>
    <x v="322"/>
    <x v="39"/>
    <x v="127"/>
    <x v="1"/>
    <x v="8"/>
    <m/>
    <m/>
    <d v="1899-12-30T01:11:08"/>
    <x v="12"/>
    <x v="329"/>
    <x v="971"/>
  </r>
  <r>
    <s v="2015 :: Rokos Ivan :: 1959"/>
    <x v="6"/>
    <x v="2"/>
    <x v="55"/>
    <x v="3"/>
    <x v="74"/>
    <x v="436"/>
    <x v="27"/>
    <x v="173"/>
    <x v="1"/>
    <x v="17"/>
    <m/>
    <m/>
    <d v="1899-12-30T01:11:13"/>
    <x v="13"/>
    <x v="446"/>
    <x v="972"/>
  </r>
  <r>
    <s v="2015 :: Mikolášek Arnošt :: 1965"/>
    <x v="6"/>
    <x v="2"/>
    <x v="66"/>
    <x v="6"/>
    <x v="21"/>
    <x v="69"/>
    <x v="28"/>
    <x v="31"/>
    <x v="1"/>
    <x v="17"/>
    <m/>
    <m/>
    <d v="1899-12-30T01:11:19"/>
    <x v="3"/>
    <x v="69"/>
    <x v="973"/>
  </r>
  <r>
    <s v="2015 :: Čermín Radek :: 1972"/>
    <x v="6"/>
    <x v="2"/>
    <x v="49"/>
    <x v="19"/>
    <x v="52"/>
    <x v="570"/>
    <x v="29"/>
    <x v="219"/>
    <x v="1"/>
    <x v="8"/>
    <m/>
    <m/>
    <d v="1899-12-30T01:11:40"/>
    <x v="7"/>
    <x v="585"/>
    <x v="974"/>
  </r>
  <r>
    <s v="2015 :: Köszegi Petr :: 1978"/>
    <x v="6"/>
    <x v="2"/>
    <x v="46"/>
    <x v="18"/>
    <x v="67"/>
    <x v="571"/>
    <x v="6"/>
    <x v="219"/>
    <x v="1"/>
    <x v="7"/>
    <m/>
    <m/>
    <d v="1899-12-30T01:11:45"/>
    <x v="9"/>
    <x v="586"/>
    <x v="975"/>
  </r>
  <r>
    <s v="2015 :: Voráček Karel :: 1962"/>
    <x v="6"/>
    <x v="2"/>
    <x v="44"/>
    <x v="11"/>
    <x v="105"/>
    <x v="81"/>
    <x v="38"/>
    <x v="33"/>
    <x v="1"/>
    <x v="17"/>
    <m/>
    <m/>
    <d v="1899-12-30T01:11:59"/>
    <x v="15"/>
    <x v="82"/>
    <x v="976"/>
  </r>
  <r>
    <s v="2015 :: Sodomka Milan :: 1976"/>
    <x v="6"/>
    <x v="2"/>
    <x v="71"/>
    <x v="17"/>
    <x v="84"/>
    <x v="572"/>
    <x v="22"/>
    <x v="173"/>
    <x v="1"/>
    <x v="7"/>
    <m/>
    <m/>
    <d v="1899-12-30T01:12:23"/>
    <x v="4"/>
    <x v="587"/>
    <x v="977"/>
  </r>
  <r>
    <s v="2015 :: Paulát Ondřej :: 1979"/>
    <x v="6"/>
    <x v="2"/>
    <x v="58"/>
    <x v="19"/>
    <x v="5"/>
    <x v="573"/>
    <x v="2"/>
    <x v="151"/>
    <x v="1"/>
    <x v="7"/>
    <m/>
    <m/>
    <d v="1899-12-30T01:12:29"/>
    <x v="12"/>
    <x v="588"/>
    <x v="978"/>
  </r>
  <r>
    <s v="2015 :: Malát Jan :: 1966"/>
    <x v="6"/>
    <x v="2"/>
    <x v="57"/>
    <x v="16"/>
    <x v="44"/>
    <x v="317"/>
    <x v="58"/>
    <x v="179"/>
    <x v="1"/>
    <x v="8"/>
    <m/>
    <m/>
    <d v="1899-12-30T01:12:34"/>
    <x v="3"/>
    <x v="324"/>
    <x v="979"/>
  </r>
  <r>
    <s v="2015 :: Stejskal Pavel :: 1974"/>
    <x v="6"/>
    <x v="2"/>
    <x v="62"/>
    <x v="21"/>
    <x v="19"/>
    <x v="375"/>
    <x v="45"/>
    <x v="60"/>
    <x v="1"/>
    <x v="8"/>
    <m/>
    <m/>
    <d v="1899-12-30T01:12:46"/>
    <x v="4"/>
    <x v="486"/>
    <x v="980"/>
  </r>
  <r>
    <s v="2015 :: Tůma Jaroslav :: 1963"/>
    <x v="6"/>
    <x v="2"/>
    <x v="69"/>
    <x v="10"/>
    <x v="8"/>
    <x v="441"/>
    <x v="0"/>
    <x v="151"/>
    <x v="1"/>
    <x v="17"/>
    <m/>
    <m/>
    <d v="1899-12-30T01:12:46"/>
    <x v="14"/>
    <x v="451"/>
    <x v="981"/>
  </r>
  <r>
    <s v="2015 :: Klíma Jiří :: 1957"/>
    <x v="6"/>
    <x v="2"/>
    <x v="53"/>
    <x v="8"/>
    <x v="63"/>
    <x v="574"/>
    <x v="36"/>
    <x v="59"/>
    <x v="1"/>
    <x v="17"/>
    <m/>
    <m/>
    <d v="1899-12-30T01:12:48"/>
    <x v="9"/>
    <x v="589"/>
    <x v="982"/>
  </r>
  <r>
    <s v="2015 :: Lácha Radek :: 1971"/>
    <x v="6"/>
    <x v="2"/>
    <x v="72"/>
    <x v="26"/>
    <x v="94"/>
    <x v="190"/>
    <x v="33"/>
    <x v="211"/>
    <x v="1"/>
    <x v="8"/>
    <m/>
    <m/>
    <d v="1899-12-30T01:13:25"/>
    <x v="10"/>
    <x v="321"/>
    <x v="983"/>
  </r>
  <r>
    <s v="2015 :: Svoboda Václav :: 1949"/>
    <x v="6"/>
    <x v="2"/>
    <x v="51"/>
    <x v="1"/>
    <x v="49"/>
    <x v="76"/>
    <x v="34"/>
    <x v="127"/>
    <x v="1"/>
    <x v="20"/>
    <m/>
    <m/>
    <d v="1899-12-30T01:13:39"/>
    <x v="4"/>
    <x v="77"/>
    <x v="984"/>
  </r>
  <r>
    <s v="2015 :: Mikšl Rostislav :: 1972"/>
    <x v="6"/>
    <x v="2"/>
    <x v="56"/>
    <x v="25"/>
    <x v="69"/>
    <x v="38"/>
    <x v="29"/>
    <x v="231"/>
    <x v="1"/>
    <x v="8"/>
    <m/>
    <m/>
    <d v="1899-12-30T01:14:03"/>
    <x v="3"/>
    <x v="70"/>
    <x v="985"/>
  </r>
  <r>
    <s v="2015 :: Pexa Martin :: 1974"/>
    <x v="6"/>
    <x v="2"/>
    <x v="42"/>
    <x v="24"/>
    <x v="106"/>
    <x v="151"/>
    <x v="45"/>
    <x v="0"/>
    <x v="1"/>
    <x v="8"/>
    <m/>
    <m/>
    <d v="1899-12-30T01:14:16"/>
    <x v="12"/>
    <x v="152"/>
    <x v="986"/>
  </r>
  <r>
    <s v="2015 :: Kroupa Evžen :: 1967"/>
    <x v="6"/>
    <x v="2"/>
    <x v="52"/>
    <x v="22"/>
    <x v="39"/>
    <x v="314"/>
    <x v="52"/>
    <x v="179"/>
    <x v="1"/>
    <x v="8"/>
    <m/>
    <m/>
    <d v="1899-12-30T01:14:44"/>
    <x v="9"/>
    <x v="320"/>
    <x v="987"/>
  </r>
  <r>
    <s v="2015 :: Brothánek Antonín :: 1972"/>
    <x v="6"/>
    <x v="2"/>
    <x v="59"/>
    <x v="23"/>
    <x v="86"/>
    <x v="358"/>
    <x v="29"/>
    <x v="59"/>
    <x v="1"/>
    <x v="8"/>
    <m/>
    <m/>
    <d v="1899-12-30T01:15:56"/>
    <x v="0"/>
    <x v="366"/>
    <x v="988"/>
  </r>
  <r>
    <s v="2015 :: Kazda Radek :: 1986"/>
    <x v="6"/>
    <x v="2"/>
    <x v="64"/>
    <x v="16"/>
    <x v="26"/>
    <x v="443"/>
    <x v="56"/>
    <x v="180"/>
    <x v="1"/>
    <x v="7"/>
    <m/>
    <m/>
    <d v="1899-12-30T01:16:02"/>
    <x v="9"/>
    <x v="453"/>
    <x v="989"/>
  </r>
  <r>
    <s v="2015 :: Kukrál Miroslav :: 1959"/>
    <x v="6"/>
    <x v="2"/>
    <x v="50"/>
    <x v="7"/>
    <x v="107"/>
    <x v="575"/>
    <x v="27"/>
    <x v="236"/>
    <x v="1"/>
    <x v="17"/>
    <m/>
    <m/>
    <d v="1899-12-30T01:17:02"/>
    <x v="9"/>
    <x v="590"/>
    <x v="990"/>
  </r>
  <r>
    <s v="2015 :: Tomášová Gabriela :: 1969"/>
    <x v="6"/>
    <x v="2"/>
    <x v="43"/>
    <x v="2"/>
    <x v="99"/>
    <x v="449"/>
    <x v="23"/>
    <x v="237"/>
    <x v="0"/>
    <x v="9"/>
    <m/>
    <m/>
    <d v="1899-12-30T01:17:11"/>
    <x v="14"/>
    <x v="460"/>
    <x v="991"/>
  </r>
  <r>
    <s v="2015 :: Benda Vladislav :: 1978"/>
    <x v="6"/>
    <x v="2"/>
    <x v="68"/>
    <x v="21"/>
    <x v="18"/>
    <x v="576"/>
    <x v="6"/>
    <x v="238"/>
    <x v="1"/>
    <x v="7"/>
    <m/>
    <m/>
    <d v="1899-12-30T01:17:18"/>
    <x v="0"/>
    <x v="591"/>
    <x v="992"/>
  </r>
  <r>
    <s v="2015 :: Lebedová Olga :: 1981"/>
    <x v="6"/>
    <x v="2"/>
    <x v="45"/>
    <x v="3"/>
    <x v="53"/>
    <x v="315"/>
    <x v="41"/>
    <x v="93"/>
    <x v="0"/>
    <x v="9"/>
    <m/>
    <m/>
    <d v="1899-12-30T01:17:18"/>
    <x v="10"/>
    <x v="322"/>
    <x v="993"/>
  </r>
  <r>
    <s v="2015 :: Brulík Pavel :: 1977"/>
    <x v="6"/>
    <x v="2"/>
    <x v="40"/>
    <x v="26"/>
    <x v="9"/>
    <x v="577"/>
    <x v="25"/>
    <x v="239"/>
    <x v="1"/>
    <x v="7"/>
    <m/>
    <m/>
    <d v="1899-12-30T01:18:09"/>
    <x v="0"/>
    <x v="592"/>
    <x v="994"/>
  </r>
  <r>
    <s v="2015 :: Rožboud Pavel :: 1970"/>
    <x v="6"/>
    <x v="2"/>
    <x v="60"/>
    <x v="27"/>
    <x v="45"/>
    <x v="578"/>
    <x v="37"/>
    <x v="240"/>
    <x v="1"/>
    <x v="8"/>
    <m/>
    <m/>
    <d v="1899-12-30T01:18:42"/>
    <x v="13"/>
    <x v="593"/>
    <x v="995"/>
  </r>
  <r>
    <s v="2015 :: Horák Aleš :: 1976"/>
    <x v="6"/>
    <x v="2"/>
    <x v="48"/>
    <x v="25"/>
    <x v="22"/>
    <x v="461"/>
    <x v="22"/>
    <x v="152"/>
    <x v="1"/>
    <x v="7"/>
    <m/>
    <m/>
    <d v="1899-12-30T01:19:18"/>
    <x v="17"/>
    <x v="472"/>
    <x v="996"/>
  </r>
  <r>
    <s v="2015 :: Veselá Martina :: 1972"/>
    <x v="6"/>
    <x v="2"/>
    <x v="63"/>
    <x v="6"/>
    <x v="36"/>
    <x v="459"/>
    <x v="29"/>
    <x v="0"/>
    <x v="0"/>
    <x v="9"/>
    <m/>
    <m/>
    <d v="1899-12-30T01:20:14"/>
    <x v="15"/>
    <x v="470"/>
    <x v="997"/>
  </r>
  <r>
    <s v="2015 :: Trnka Drahomír :: 1973"/>
    <x v="6"/>
    <x v="2"/>
    <x v="41"/>
    <x v="28"/>
    <x v="75"/>
    <x v="579"/>
    <x v="51"/>
    <x v="0"/>
    <x v="1"/>
    <x v="8"/>
    <m/>
    <m/>
    <d v="1899-12-30T01:20:16"/>
    <x v="14"/>
    <x v="594"/>
    <x v="998"/>
  </r>
  <r>
    <s v="2015 :: Bartušková Jana :: 1977"/>
    <x v="6"/>
    <x v="2"/>
    <x v="65"/>
    <x v="11"/>
    <x v="43"/>
    <x v="580"/>
    <x v="25"/>
    <x v="241"/>
    <x v="0"/>
    <x v="9"/>
    <m/>
    <m/>
    <d v="1899-12-30T01:20:33"/>
    <x v="0"/>
    <x v="595"/>
    <x v="999"/>
  </r>
  <r>
    <s v="2015 :: Kohout Luděk :: 1965"/>
    <x v="6"/>
    <x v="2"/>
    <x v="47"/>
    <x v="9"/>
    <x v="38"/>
    <x v="310"/>
    <x v="28"/>
    <x v="118"/>
    <x v="1"/>
    <x v="17"/>
    <m/>
    <m/>
    <d v="1899-12-30T01:20:36"/>
    <x v="9"/>
    <x v="316"/>
    <x v="1000"/>
  </r>
  <r>
    <s v="2015 :: Hronová Božena :: 1954"/>
    <x v="6"/>
    <x v="2"/>
    <x v="61"/>
    <x v="10"/>
    <x v="108"/>
    <x v="455"/>
    <x v="59"/>
    <x v="231"/>
    <x v="0"/>
    <x v="9"/>
    <m/>
    <m/>
    <d v="1899-12-30T01:20:51"/>
    <x v="17"/>
    <x v="466"/>
    <x v="1001"/>
  </r>
  <r>
    <s v="2015 :: Křivánková Bohumila :: 1966"/>
    <x v="6"/>
    <x v="2"/>
    <x v="73"/>
    <x v="8"/>
    <x v="59"/>
    <x v="460"/>
    <x v="58"/>
    <x v="59"/>
    <x v="0"/>
    <x v="9"/>
    <m/>
    <m/>
    <d v="1899-12-30T01:21:04"/>
    <x v="9"/>
    <x v="471"/>
    <x v="1002"/>
  </r>
  <r>
    <s v="2015 :: Menšíková Lenka :: 1973"/>
    <x v="6"/>
    <x v="2"/>
    <x v="74"/>
    <x v="7"/>
    <x v="54"/>
    <x v="159"/>
    <x v="51"/>
    <x v="59"/>
    <x v="0"/>
    <x v="9"/>
    <m/>
    <m/>
    <d v="1899-12-30T01:22:22"/>
    <x v="3"/>
    <x v="162"/>
    <x v="1003"/>
  </r>
  <r>
    <s v="2015 :: Kopřiva Josef :: 1952"/>
    <x v="6"/>
    <x v="2"/>
    <x v="75"/>
    <x v="4"/>
    <x v="30"/>
    <x v="146"/>
    <x v="32"/>
    <x v="189"/>
    <x v="1"/>
    <x v="20"/>
    <m/>
    <m/>
    <d v="1899-12-30T01:22:30"/>
    <x v="9"/>
    <x v="147"/>
    <x v="1004"/>
  </r>
  <r>
    <s v="2015 :: Vorel Jan :: 1960"/>
    <x v="6"/>
    <x v="2"/>
    <x v="76"/>
    <x v="12"/>
    <x v="33"/>
    <x v="231"/>
    <x v="48"/>
    <x v="105"/>
    <x v="1"/>
    <x v="17"/>
    <m/>
    <m/>
    <d v="1899-12-30T01:23:11"/>
    <x v="15"/>
    <x v="237"/>
    <x v="1005"/>
  </r>
  <r>
    <s v="2015 :: Šoustar Lubomír :: 1941"/>
    <x v="6"/>
    <x v="2"/>
    <x v="77"/>
    <x v="1"/>
    <x v="6"/>
    <x v="152"/>
    <x v="46"/>
    <x v="61"/>
    <x v="1"/>
    <x v="21"/>
    <m/>
    <m/>
    <d v="1899-12-30T01:23:27"/>
    <x v="19"/>
    <x v="153"/>
    <x v="1006"/>
  </r>
  <r>
    <s v="2015 :: Hýsková Šárka :: 1964"/>
    <x v="6"/>
    <x v="2"/>
    <x v="78"/>
    <x v="9"/>
    <x v="80"/>
    <x v="581"/>
    <x v="31"/>
    <x v="236"/>
    <x v="0"/>
    <x v="9"/>
    <m/>
    <m/>
    <d v="1899-12-30T01:23:40"/>
    <x v="17"/>
    <x v="596"/>
    <x v="1007"/>
  </r>
  <r>
    <s v="2015 :: Vorel Michal :: 1989"/>
    <x v="6"/>
    <x v="2"/>
    <x v="79"/>
    <x v="24"/>
    <x v="76"/>
    <x v="232"/>
    <x v="26"/>
    <x v="105"/>
    <x v="1"/>
    <x v="7"/>
    <m/>
    <m/>
    <d v="1899-12-30T01:23:56"/>
    <x v="15"/>
    <x v="238"/>
    <x v="1008"/>
  </r>
  <r>
    <s v="2015 :: Vorlová Dana :: 1962"/>
    <x v="6"/>
    <x v="2"/>
    <x v="80"/>
    <x v="12"/>
    <x v="31"/>
    <x v="233"/>
    <x v="38"/>
    <x v="237"/>
    <x v="0"/>
    <x v="9"/>
    <m/>
    <m/>
    <d v="1899-12-30T01:25:11"/>
    <x v="15"/>
    <x v="239"/>
    <x v="1009"/>
  </r>
  <r>
    <s v="2015 :: Flíčková Alice :: 1970"/>
    <x v="6"/>
    <x v="2"/>
    <x v="81"/>
    <x v="13"/>
    <x v="32"/>
    <x v="302"/>
    <x v="37"/>
    <x v="10"/>
    <x v="0"/>
    <x v="9"/>
    <m/>
    <m/>
    <d v="1899-12-30T01:25:25"/>
    <x v="2"/>
    <x v="308"/>
    <x v="1010"/>
  </r>
  <r>
    <s v="2015 :: Tauchman Aleš :: 1972"/>
    <x v="6"/>
    <x v="2"/>
    <x v="82"/>
    <x v="29"/>
    <x v="34"/>
    <x v="582"/>
    <x v="29"/>
    <x v="0"/>
    <x v="1"/>
    <x v="8"/>
    <m/>
    <m/>
    <d v="1899-12-30T01:25:49"/>
    <x v="14"/>
    <x v="597"/>
    <x v="1011"/>
  </r>
  <r>
    <s v="2015 :: Paleček Vladimír :: 1973"/>
    <x v="6"/>
    <x v="2"/>
    <x v="83"/>
    <x v="30"/>
    <x v="88"/>
    <x v="438"/>
    <x v="51"/>
    <x v="175"/>
    <x v="1"/>
    <x v="8"/>
    <m/>
    <m/>
    <d v="1899-12-30T01:26:04"/>
    <x v="12"/>
    <x v="448"/>
    <x v="1012"/>
  </r>
  <r>
    <s v="2015 :: Kříž Jiří :: 1968"/>
    <x v="6"/>
    <x v="2"/>
    <x v="84"/>
    <x v="31"/>
    <x v="46"/>
    <x v="583"/>
    <x v="39"/>
    <x v="153"/>
    <x v="1"/>
    <x v="8"/>
    <m/>
    <m/>
    <d v="1899-12-30T01:26:56"/>
    <x v="9"/>
    <x v="598"/>
    <x v="1013"/>
  </r>
  <r>
    <s v="2015 :: Mikšovský Zdeněk :: 1945"/>
    <x v="6"/>
    <x v="2"/>
    <x v="85"/>
    <x v="4"/>
    <x v="87"/>
    <x v="70"/>
    <x v="30"/>
    <x v="22"/>
    <x v="1"/>
    <x v="21"/>
    <m/>
    <m/>
    <d v="1899-12-30T01:27:30"/>
    <x v="3"/>
    <x v="71"/>
    <x v="1014"/>
  </r>
  <r>
    <s v="2015 :: Jančí Kamila :: 1983"/>
    <x v="6"/>
    <x v="2"/>
    <x v="86"/>
    <x v="22"/>
    <x v="50"/>
    <x v="584"/>
    <x v="62"/>
    <x v="39"/>
    <x v="0"/>
    <x v="9"/>
    <m/>
    <m/>
    <d v="1899-12-30T01:27:55"/>
    <x v="18"/>
    <x v="599"/>
    <x v="1015"/>
  </r>
  <r>
    <s v="2015 :: Valter Jaroslav :: 1972"/>
    <x v="6"/>
    <x v="2"/>
    <x v="87"/>
    <x v="32"/>
    <x v="93"/>
    <x v="230"/>
    <x v="29"/>
    <x v="105"/>
    <x v="1"/>
    <x v="8"/>
    <m/>
    <m/>
    <d v="1899-12-30T01:28:08"/>
    <x v="15"/>
    <x v="235"/>
    <x v="1016"/>
  </r>
  <r>
    <s v="2015 :: Cábová Markéta :: 1979"/>
    <x v="6"/>
    <x v="2"/>
    <x v="88"/>
    <x v="14"/>
    <x v="13"/>
    <x v="585"/>
    <x v="2"/>
    <x v="0"/>
    <x v="0"/>
    <x v="9"/>
    <m/>
    <m/>
    <d v="1899-12-30T01:28:26"/>
    <x v="6"/>
    <x v="600"/>
    <x v="1017"/>
  </r>
  <r>
    <s v="2015 :: Valter Pavel :: 1975"/>
    <x v="6"/>
    <x v="2"/>
    <x v="89"/>
    <x v="33"/>
    <x v="98"/>
    <x v="377"/>
    <x v="24"/>
    <x v="105"/>
    <x v="1"/>
    <x v="8"/>
    <m/>
    <m/>
    <d v="1899-12-30T01:29:40"/>
    <x v="15"/>
    <x v="385"/>
    <x v="1018"/>
  </r>
  <r>
    <s v="2015 :: Doucha Václav :: 1948"/>
    <x v="6"/>
    <x v="2"/>
    <x v="90"/>
    <x v="5"/>
    <x v="109"/>
    <x v="586"/>
    <x v="69"/>
    <x v="242"/>
    <x v="1"/>
    <x v="20"/>
    <m/>
    <m/>
    <d v="1899-12-30T01:30:11"/>
    <x v="1"/>
    <x v="601"/>
    <x v="1019"/>
  </r>
  <r>
    <s v="2015 :: Klosse Jiří :: 1970"/>
    <x v="6"/>
    <x v="2"/>
    <x v="91"/>
    <x v="34"/>
    <x v="42"/>
    <x v="218"/>
    <x v="37"/>
    <x v="105"/>
    <x v="1"/>
    <x v="8"/>
    <m/>
    <m/>
    <d v="1899-12-30T01:31:36"/>
    <x v="9"/>
    <x v="222"/>
    <x v="1020"/>
  </r>
  <r>
    <s v="2015 :: Adámek Jiří :: 1983"/>
    <x v="6"/>
    <x v="2"/>
    <x v="92"/>
    <x v="23"/>
    <x v="28"/>
    <x v="452"/>
    <x v="62"/>
    <x v="0"/>
    <x v="1"/>
    <x v="7"/>
    <m/>
    <m/>
    <d v="1899-12-30T01:31:48"/>
    <x v="21"/>
    <x v="463"/>
    <x v="1021"/>
  </r>
  <r>
    <s v="2015 :: Fíková Kateřina :: 1980"/>
    <x v="6"/>
    <x v="2"/>
    <x v="93"/>
    <x v="20"/>
    <x v="89"/>
    <x v="587"/>
    <x v="35"/>
    <x v="0"/>
    <x v="0"/>
    <x v="9"/>
    <m/>
    <m/>
    <d v="1899-12-30T01:33:00"/>
    <x v="2"/>
    <x v="602"/>
    <x v="1022"/>
  </r>
  <r>
    <s v="2015 :: Fík Jan :: 1978"/>
    <x v="6"/>
    <x v="2"/>
    <x v="94"/>
    <x v="27"/>
    <x v="48"/>
    <x v="361"/>
    <x v="6"/>
    <x v="0"/>
    <x v="1"/>
    <x v="7"/>
    <m/>
    <m/>
    <d v="1899-12-30T01:33:00"/>
    <x v="2"/>
    <x v="369"/>
    <x v="1023"/>
  </r>
  <r>
    <s v="2015 :: Bumba Libor :: 1968"/>
    <x v="6"/>
    <x v="2"/>
    <x v="95"/>
    <x v="35"/>
    <x v="110"/>
    <x v="297"/>
    <x v="39"/>
    <x v="190"/>
    <x v="1"/>
    <x v="8"/>
    <m/>
    <m/>
    <d v="1899-12-30T01:34:20"/>
    <x v="0"/>
    <x v="303"/>
    <x v="1024"/>
  </r>
  <r>
    <s v="2015 :: Vávrová Gabriela :: 1992"/>
    <x v="6"/>
    <x v="2"/>
    <x v="96"/>
    <x v="15"/>
    <x v="47"/>
    <x v="480"/>
    <x v="42"/>
    <x v="199"/>
    <x v="0"/>
    <x v="9"/>
    <m/>
    <m/>
    <d v="1899-12-30T01:38:15"/>
    <x v="15"/>
    <x v="493"/>
    <x v="1025"/>
  </r>
  <r>
    <s v="2015 :: Dvořák Petr :: 1950"/>
    <x v="6"/>
    <x v="2"/>
    <x v="97"/>
    <x v="2"/>
    <x v="68"/>
    <x v="464"/>
    <x v="64"/>
    <x v="59"/>
    <x v="1"/>
    <x v="20"/>
    <m/>
    <m/>
    <d v="1899-12-30T01:38:48"/>
    <x v="1"/>
    <x v="476"/>
    <x v="1026"/>
  </r>
  <r>
    <s v="2015 :: Nová Markéta :: 1984"/>
    <x v="6"/>
    <x v="2"/>
    <x v="98"/>
    <x v="18"/>
    <x v="16"/>
    <x v="588"/>
    <x v="44"/>
    <x v="8"/>
    <x v="0"/>
    <x v="9"/>
    <m/>
    <m/>
    <d v="1899-12-30T01:40:13"/>
    <x v="11"/>
    <x v="603"/>
    <x v="1027"/>
  </r>
  <r>
    <s v="2015 :: Benedová Zdeňka :: 1968"/>
    <x v="6"/>
    <x v="2"/>
    <x v="99"/>
    <x v="17"/>
    <x v="92"/>
    <x v="589"/>
    <x v="39"/>
    <x v="173"/>
    <x v="0"/>
    <x v="9"/>
    <m/>
    <m/>
    <d v="1899-12-30T01:40:59"/>
    <x v="0"/>
    <x v="604"/>
    <x v="1028"/>
  </r>
  <r>
    <s v="2015 :: Blažek Bohuslav :: 1953"/>
    <x v="6"/>
    <x v="2"/>
    <x v="0"/>
    <x v="3"/>
    <x v="61"/>
    <x v="590"/>
    <x v="3"/>
    <x v="0"/>
    <x v="1"/>
    <x v="20"/>
    <m/>
    <m/>
    <s v="DNF"/>
    <x v="0"/>
    <x v="605"/>
    <x v="1029"/>
  </r>
  <r>
    <s v="2015 :: Sládek Tomáš :: 1990"/>
    <x v="6"/>
    <x v="0"/>
    <x v="1"/>
    <x v="1"/>
    <x v="55"/>
    <x v="471"/>
    <x v="1"/>
    <x v="195"/>
    <x v="1"/>
    <x v="0"/>
    <m/>
    <m/>
    <d v="1899-12-30T00:17:44"/>
    <x v="4"/>
    <x v="483"/>
    <x v="1030"/>
  </r>
  <r>
    <s v="2015 :: Sládek David :: 1993"/>
    <x v="6"/>
    <x v="0"/>
    <x v="4"/>
    <x v="4"/>
    <x v="1"/>
    <x v="591"/>
    <x v="20"/>
    <x v="195"/>
    <x v="1"/>
    <x v="0"/>
    <m/>
    <m/>
    <d v="1899-12-30T00:17:48"/>
    <x v="4"/>
    <x v="606"/>
    <x v="1031"/>
  </r>
  <r>
    <s v="2015 :: Szábo Miloš :: 1981"/>
    <x v="6"/>
    <x v="0"/>
    <x v="5"/>
    <x v="5"/>
    <x v="83"/>
    <x v="162"/>
    <x v="41"/>
    <x v="243"/>
    <x v="1"/>
    <x v="0"/>
    <m/>
    <m/>
    <d v="1899-12-30T00:17:52"/>
    <x v="4"/>
    <x v="165"/>
    <x v="1032"/>
  </r>
  <r>
    <s v="2015 :: Lippl Jan :: 1983"/>
    <x v="6"/>
    <x v="0"/>
    <x v="2"/>
    <x v="2"/>
    <x v="22"/>
    <x v="592"/>
    <x v="62"/>
    <x v="45"/>
    <x v="1"/>
    <x v="0"/>
    <m/>
    <m/>
    <d v="1899-12-30T00:17:59"/>
    <x v="10"/>
    <x v="607"/>
    <x v="1033"/>
  </r>
  <r>
    <s v="2015 :: Cais František :: 1997"/>
    <x v="6"/>
    <x v="0"/>
    <x v="3"/>
    <x v="3"/>
    <x v="10"/>
    <x v="100"/>
    <x v="16"/>
    <x v="47"/>
    <x v="1"/>
    <x v="0"/>
    <m/>
    <m/>
    <d v="1899-12-30T00:20:04"/>
    <x v="6"/>
    <x v="101"/>
    <x v="1034"/>
  </r>
  <r>
    <s v="2015 :: Kopačková Kateřina :: 2001"/>
    <x v="6"/>
    <x v="0"/>
    <x v="6"/>
    <x v="6"/>
    <x v="64"/>
    <x v="112"/>
    <x v="8"/>
    <x v="70"/>
    <x v="0"/>
    <x v="0"/>
    <m/>
    <m/>
    <d v="1899-12-30T00:22:54"/>
    <x v="9"/>
    <x v="113"/>
    <x v="1035"/>
  </r>
  <r>
    <s v="2015 :: Pešula Marek :: 1978"/>
    <x v="6"/>
    <x v="0"/>
    <x v="16"/>
    <x v="11"/>
    <x v="21"/>
    <x v="239"/>
    <x v="6"/>
    <x v="93"/>
    <x v="1"/>
    <x v="0"/>
    <m/>
    <m/>
    <d v="1899-12-30T00:22:55"/>
    <x v="12"/>
    <x v="245"/>
    <x v="1036"/>
  </r>
  <r>
    <s v="2015 :: Gloza Ondřej :: 2002"/>
    <x v="6"/>
    <x v="0"/>
    <x v="22"/>
    <x v="10"/>
    <x v="19"/>
    <x v="342"/>
    <x v="11"/>
    <x v="107"/>
    <x v="1"/>
    <x v="0"/>
    <m/>
    <m/>
    <d v="1899-12-30T00:23:53"/>
    <x v="8"/>
    <x v="350"/>
    <x v="926"/>
  </r>
  <r>
    <s v="2015 :: Mrzena Pavel :: 2003"/>
    <x v="6"/>
    <x v="0"/>
    <x v="11"/>
    <x v="8"/>
    <x v="8"/>
    <x v="349"/>
    <x v="19"/>
    <x v="107"/>
    <x v="1"/>
    <x v="0"/>
    <m/>
    <m/>
    <d v="1899-12-30T00:23:58"/>
    <x v="3"/>
    <x v="357"/>
    <x v="908"/>
  </r>
  <r>
    <s v="2015 :: Menšík Jan :: 2003"/>
    <x v="6"/>
    <x v="0"/>
    <x v="13"/>
    <x v="7"/>
    <x v="73"/>
    <x v="122"/>
    <x v="19"/>
    <x v="161"/>
    <x v="1"/>
    <x v="0"/>
    <m/>
    <m/>
    <d v="1899-12-30T00:24:10"/>
    <x v="3"/>
    <x v="123"/>
    <x v="1037"/>
  </r>
  <r>
    <s v="2015 :: Staněk Martin :: 1989"/>
    <x v="6"/>
    <x v="0"/>
    <x v="20"/>
    <x v="9"/>
    <x v="6"/>
    <x v="240"/>
    <x v="26"/>
    <x v="244"/>
    <x v="1"/>
    <x v="0"/>
    <m/>
    <m/>
    <d v="1899-12-30T00:24:37"/>
    <x v="4"/>
    <x v="246"/>
    <x v="1038"/>
  </r>
  <r>
    <s v="2015 :: Schwarzová Johana :: 1999"/>
    <x v="6"/>
    <x v="0"/>
    <x v="23"/>
    <x v="12"/>
    <x v="17"/>
    <x v="138"/>
    <x v="4"/>
    <x v="108"/>
    <x v="0"/>
    <x v="0"/>
    <m/>
    <m/>
    <d v="1899-12-30T00:25:02"/>
    <x v="4"/>
    <x v="139"/>
    <x v="1039"/>
  </r>
  <r>
    <s v="2015 :: Schwarz Leo :: 1967"/>
    <x v="6"/>
    <x v="0"/>
    <x v="9"/>
    <x v="13"/>
    <x v="4"/>
    <x v="160"/>
    <x v="52"/>
    <x v="69"/>
    <x v="1"/>
    <x v="0"/>
    <m/>
    <m/>
    <d v="1899-12-30T00:25:03"/>
    <x v="4"/>
    <x v="163"/>
    <x v="1040"/>
  </r>
  <r>
    <s v="2015 :: Sedlák Petr :: 1975"/>
    <x v="6"/>
    <x v="0"/>
    <x v="12"/>
    <x v="14"/>
    <x v="7"/>
    <x v="462"/>
    <x v="24"/>
    <x v="191"/>
    <x v="1"/>
    <x v="0"/>
    <m/>
    <m/>
    <d v="1899-12-30T00:25:30"/>
    <x v="4"/>
    <x v="474"/>
    <x v="1041"/>
  </r>
  <r>
    <s v="2015 :: Malátová Gabriela :: 1977"/>
    <x v="6"/>
    <x v="0"/>
    <x v="25"/>
    <x v="20"/>
    <x v="63"/>
    <x v="482"/>
    <x v="25"/>
    <x v="179"/>
    <x v="0"/>
    <x v="0"/>
    <m/>
    <m/>
    <d v="1899-12-30T00:25:46"/>
    <x v="3"/>
    <x v="495"/>
    <x v="1042"/>
  </r>
  <r>
    <s v="2015 :: Chaloupka Jiří :: 1958"/>
    <x v="6"/>
    <x v="0"/>
    <x v="24"/>
    <x v="15"/>
    <x v="71"/>
    <x v="593"/>
    <x v="70"/>
    <x v="206"/>
    <x v="1"/>
    <x v="0"/>
    <m/>
    <m/>
    <d v="1899-12-30T00:26:38"/>
    <x v="6"/>
    <x v="608"/>
    <x v="1043"/>
  </r>
  <r>
    <s v="2015 :: Janota Ondřej :: 1991"/>
    <x v="6"/>
    <x v="0"/>
    <x v="8"/>
    <x v="18"/>
    <x v="58"/>
    <x v="594"/>
    <x v="13"/>
    <x v="245"/>
    <x v="1"/>
    <x v="0"/>
    <m/>
    <m/>
    <d v="1899-12-30T00:26:44"/>
    <x v="18"/>
    <x v="609"/>
    <x v="1044"/>
  </r>
  <r>
    <s v="2015 :: Mrzena Pavel :: 1971"/>
    <x v="6"/>
    <x v="0"/>
    <x v="14"/>
    <x v="17"/>
    <x v="26"/>
    <x v="349"/>
    <x v="33"/>
    <x v="102"/>
    <x v="1"/>
    <x v="0"/>
    <m/>
    <m/>
    <d v="1899-12-30T00:27:13"/>
    <x v="3"/>
    <x v="610"/>
    <x v="1045"/>
  </r>
  <r>
    <s v="2015 :: Koreš Tomáš :: 2002"/>
    <x v="6"/>
    <x v="0"/>
    <x v="10"/>
    <x v="19"/>
    <x v="60"/>
    <x v="113"/>
    <x v="11"/>
    <x v="18"/>
    <x v="1"/>
    <x v="0"/>
    <m/>
    <m/>
    <d v="1899-12-30T00:27:40"/>
    <x v="9"/>
    <x v="114"/>
    <x v="1046"/>
  </r>
  <r>
    <s v="2015 :: Círalová Anna :: 2000"/>
    <x v="6"/>
    <x v="0"/>
    <x v="19"/>
    <x v="16"/>
    <x v="61"/>
    <x v="595"/>
    <x v="14"/>
    <x v="181"/>
    <x v="0"/>
    <x v="0"/>
    <m/>
    <m/>
    <d v="1899-12-30T00:28:03"/>
    <x v="6"/>
    <x v="611"/>
    <x v="1047"/>
  </r>
  <r>
    <s v="2015 :: Německý Olda :: 2003"/>
    <x v="6"/>
    <x v="0"/>
    <x v="17"/>
    <x v="21"/>
    <x v="2"/>
    <x v="126"/>
    <x v="19"/>
    <x v="12"/>
    <x v="1"/>
    <x v="0"/>
    <m/>
    <m/>
    <d v="1899-12-30T00:28:09"/>
    <x v="11"/>
    <x v="127"/>
    <x v="1048"/>
  </r>
  <r>
    <s v="2015 :: Břicháček Jiří :: 1974"/>
    <x v="6"/>
    <x v="0"/>
    <x v="15"/>
    <x v="26"/>
    <x v="47"/>
    <x v="596"/>
    <x v="45"/>
    <x v="179"/>
    <x v="1"/>
    <x v="0"/>
    <m/>
    <m/>
    <d v="1899-12-30T00:28:22"/>
    <x v="0"/>
    <x v="612"/>
    <x v="1049"/>
  </r>
  <r>
    <s v="2015 :: Teplá Lenka :: 1975"/>
    <x v="6"/>
    <x v="0"/>
    <x v="18"/>
    <x v="25"/>
    <x v="24"/>
    <x v="597"/>
    <x v="24"/>
    <x v="151"/>
    <x v="0"/>
    <x v="0"/>
    <m/>
    <m/>
    <d v="1899-12-30T00:28:25"/>
    <x v="14"/>
    <x v="613"/>
    <x v="1050"/>
  </r>
  <r>
    <s v="2015 :: Gazda Maxmilián :: 2002"/>
    <x v="6"/>
    <x v="0"/>
    <x v="21"/>
    <x v="24"/>
    <x v="25"/>
    <x v="21"/>
    <x v="11"/>
    <x v="68"/>
    <x v="1"/>
    <x v="0"/>
    <m/>
    <m/>
    <d v="1899-12-30T00:28:36"/>
    <x v="8"/>
    <x v="21"/>
    <x v="1051"/>
  </r>
  <r>
    <s v="2015 :: Vařáková Pavla :: 1969"/>
    <x v="6"/>
    <x v="0"/>
    <x v="28"/>
    <x v="22"/>
    <x v="5"/>
    <x v="598"/>
    <x v="23"/>
    <x v="246"/>
    <x v="0"/>
    <x v="0"/>
    <m/>
    <m/>
    <d v="1899-12-30T00:28:37"/>
    <x v="15"/>
    <x v="614"/>
    <x v="1052"/>
  </r>
  <r>
    <s v="2015 :: Koreš Tomáš :: 1977"/>
    <x v="6"/>
    <x v="0"/>
    <x v="29"/>
    <x v="23"/>
    <x v="11"/>
    <x v="113"/>
    <x v="25"/>
    <x v="11"/>
    <x v="1"/>
    <x v="0"/>
    <m/>
    <m/>
    <d v="1899-12-30T00:29:10"/>
    <x v="9"/>
    <x v="615"/>
    <x v="1053"/>
  </r>
  <r>
    <s v="2015 :: Zoubková Eva :: 1976"/>
    <x v="6"/>
    <x v="0"/>
    <x v="27"/>
    <x v="27"/>
    <x v="23"/>
    <x v="241"/>
    <x v="22"/>
    <x v="0"/>
    <x v="0"/>
    <x v="0"/>
    <m/>
    <m/>
    <d v="1899-12-30T00:29:45"/>
    <x v="22"/>
    <x v="247"/>
    <x v="1054"/>
  </r>
  <r>
    <s v="2015 :: Růžička Karel :: 1952"/>
    <x v="6"/>
    <x v="0"/>
    <x v="30"/>
    <x v="28"/>
    <x v="74"/>
    <x v="74"/>
    <x v="32"/>
    <x v="33"/>
    <x v="1"/>
    <x v="0"/>
    <m/>
    <m/>
    <d v="1899-12-30T00:29:50"/>
    <x v="13"/>
    <x v="75"/>
    <x v="1055"/>
  </r>
  <r>
    <s v="2015 :: Břicháčková Lucie :: 1975"/>
    <x v="6"/>
    <x v="0"/>
    <x v="31"/>
    <x v="29"/>
    <x v="62"/>
    <x v="599"/>
    <x v="24"/>
    <x v="179"/>
    <x v="0"/>
    <x v="0"/>
    <m/>
    <m/>
    <d v="1899-12-30T00:30:49"/>
    <x v="0"/>
    <x v="616"/>
    <x v="1056"/>
  </r>
  <r>
    <s v="2015 :: Menšíková Zdeňka :: 1977"/>
    <x v="6"/>
    <x v="0"/>
    <x v="26"/>
    <x v="30"/>
    <x v="3"/>
    <x v="600"/>
    <x v="25"/>
    <x v="0"/>
    <x v="0"/>
    <x v="0"/>
    <m/>
    <m/>
    <d v="1899-12-30T00:32:42"/>
    <x v="3"/>
    <x v="617"/>
    <x v="1057"/>
  </r>
  <r>
    <s v="2015 :: Tesaříková Renata :: 1970"/>
    <x v="6"/>
    <x v="0"/>
    <x v="35"/>
    <x v="31"/>
    <x v="59"/>
    <x v="601"/>
    <x v="37"/>
    <x v="151"/>
    <x v="0"/>
    <x v="0"/>
    <m/>
    <m/>
    <d v="1899-12-30T00:33:46"/>
    <x v="14"/>
    <x v="618"/>
    <x v="1058"/>
  </r>
  <r>
    <s v="2016 :: Csirik Jiří :: 1992"/>
    <x v="7"/>
    <x v="2"/>
    <x v="1"/>
    <x v="1"/>
    <x v="31"/>
    <x v="298"/>
    <x v="42"/>
    <x v="88"/>
    <x v="1"/>
    <x v="24"/>
    <m/>
    <m/>
    <d v="1899-12-30T00:56:46"/>
    <x v="6"/>
    <x v="304"/>
    <x v="1059"/>
  </r>
  <r>
    <s v="2016 :: Kos Pavel :: 1990"/>
    <x v="7"/>
    <x v="2"/>
    <x v="4"/>
    <x v="4"/>
    <x v="76"/>
    <x v="602"/>
    <x v="1"/>
    <x v="247"/>
    <x v="1"/>
    <x v="24"/>
    <m/>
    <m/>
    <d v="1899-12-30T00:58:22"/>
    <x v="9"/>
    <x v="619"/>
    <x v="1060"/>
  </r>
  <r>
    <s v="2016 :: Frelich Pavel :: 1971"/>
    <x v="7"/>
    <x v="2"/>
    <x v="5"/>
    <x v="1"/>
    <x v="78"/>
    <x v="603"/>
    <x v="33"/>
    <x v="248"/>
    <x v="1"/>
    <x v="8"/>
    <m/>
    <m/>
    <d v="1899-12-30T00:58:42"/>
    <x v="2"/>
    <x v="620"/>
    <x v="1061"/>
  </r>
  <r>
    <s v="2016 :: Chlup Tomáš :: 1993"/>
    <x v="7"/>
    <x v="2"/>
    <x v="2"/>
    <x v="5"/>
    <x v="99"/>
    <x v="604"/>
    <x v="20"/>
    <x v="249"/>
    <x v="1"/>
    <x v="24"/>
    <m/>
    <m/>
    <d v="1899-12-30T00:59:55"/>
    <x v="6"/>
    <x v="621"/>
    <x v="1062"/>
  </r>
  <r>
    <s v="2016 :: Macek Petr :: 1979"/>
    <x v="7"/>
    <x v="2"/>
    <x v="3"/>
    <x v="1"/>
    <x v="94"/>
    <x v="316"/>
    <x v="2"/>
    <x v="0"/>
    <x v="1"/>
    <x v="25"/>
    <m/>
    <m/>
    <d v="1899-12-30T01:00:11"/>
    <x v="3"/>
    <x v="323"/>
    <x v="1063"/>
  </r>
  <r>
    <s v="2016 :: Hommer Roman :: 1965"/>
    <x v="7"/>
    <x v="2"/>
    <x v="6"/>
    <x v="1"/>
    <x v="103"/>
    <x v="605"/>
    <x v="28"/>
    <x v="250"/>
    <x v="1"/>
    <x v="17"/>
    <m/>
    <m/>
    <d v="1899-12-30T01:01:56"/>
    <x v="17"/>
    <x v="622"/>
    <x v="1064"/>
  </r>
  <r>
    <s v="2016 :: Vondrášek Martin :: 1982"/>
    <x v="7"/>
    <x v="2"/>
    <x v="16"/>
    <x v="4"/>
    <x v="67"/>
    <x v="606"/>
    <x v="50"/>
    <x v="173"/>
    <x v="1"/>
    <x v="25"/>
    <m/>
    <m/>
    <d v="1899-12-30T01:02:08"/>
    <x v="15"/>
    <x v="623"/>
    <x v="1065"/>
  </r>
  <r>
    <s v="2016 :: Juráň Karel :: 1974"/>
    <x v="7"/>
    <x v="2"/>
    <x v="22"/>
    <x v="4"/>
    <x v="108"/>
    <x v="366"/>
    <x v="45"/>
    <x v="251"/>
    <x v="1"/>
    <x v="8"/>
    <m/>
    <m/>
    <d v="1899-12-30T01:02:24"/>
    <x v="18"/>
    <x v="374"/>
    <x v="1066"/>
  </r>
  <r>
    <s v="2016 :: Kolář Martin :: 1970"/>
    <x v="7"/>
    <x v="2"/>
    <x v="11"/>
    <x v="5"/>
    <x v="90"/>
    <x v="368"/>
    <x v="37"/>
    <x v="223"/>
    <x v="1"/>
    <x v="8"/>
    <m/>
    <m/>
    <d v="1899-12-30T01:02:41"/>
    <x v="9"/>
    <x v="624"/>
    <x v="1067"/>
  </r>
  <r>
    <s v="2016 :: Kysela Tomáš :: 1987"/>
    <x v="7"/>
    <x v="2"/>
    <x v="13"/>
    <x v="2"/>
    <x v="30"/>
    <x v="607"/>
    <x v="60"/>
    <x v="24"/>
    <x v="1"/>
    <x v="24"/>
    <m/>
    <m/>
    <d v="1899-12-30T01:03:14"/>
    <x v="9"/>
    <x v="625"/>
    <x v="1068"/>
  </r>
  <r>
    <s v="2016 :: Petrou Jan :: 1964"/>
    <x v="7"/>
    <x v="2"/>
    <x v="20"/>
    <x v="4"/>
    <x v="27"/>
    <x v="73"/>
    <x v="31"/>
    <x v="32"/>
    <x v="1"/>
    <x v="17"/>
    <m/>
    <m/>
    <d v="1899-12-30T01:03:31"/>
    <x v="12"/>
    <x v="74"/>
    <x v="1069"/>
  </r>
  <r>
    <s v="2016 :: Šustr Pavel :: 1966"/>
    <x v="7"/>
    <x v="2"/>
    <x v="23"/>
    <x v="5"/>
    <x v="6"/>
    <x v="328"/>
    <x v="58"/>
    <x v="111"/>
    <x v="1"/>
    <x v="17"/>
    <m/>
    <m/>
    <d v="1899-12-30T01:03:57"/>
    <x v="19"/>
    <x v="335"/>
    <x v="1070"/>
  </r>
  <r>
    <s v="2016 :: Jirák Lukáš :: 1981"/>
    <x v="7"/>
    <x v="2"/>
    <x v="9"/>
    <x v="5"/>
    <x v="111"/>
    <x v="608"/>
    <x v="41"/>
    <x v="252"/>
    <x v="1"/>
    <x v="25"/>
    <m/>
    <m/>
    <d v="1899-12-30T01:04:14"/>
    <x v="18"/>
    <x v="626"/>
    <x v="1071"/>
  </r>
  <r>
    <s v="2016 :: Chlupová Tereza :: 1991"/>
    <x v="7"/>
    <x v="2"/>
    <x v="12"/>
    <x v="1"/>
    <x v="33"/>
    <x v="609"/>
    <x v="13"/>
    <x v="253"/>
    <x v="0"/>
    <x v="26"/>
    <m/>
    <m/>
    <d v="1899-12-30T01:04:17"/>
    <x v="6"/>
    <x v="627"/>
    <x v="1072"/>
  </r>
  <r>
    <s v="2016 :: Bouček Václav :: 1988"/>
    <x v="7"/>
    <x v="2"/>
    <x v="25"/>
    <x v="3"/>
    <x v="45"/>
    <x v="610"/>
    <x v="53"/>
    <x v="254"/>
    <x v="1"/>
    <x v="24"/>
    <m/>
    <m/>
    <d v="1899-12-30T01:04:57"/>
    <x v="0"/>
    <x v="628"/>
    <x v="1073"/>
  </r>
  <r>
    <s v="2016 :: Kopáček Pavel :: 1984"/>
    <x v="7"/>
    <x v="2"/>
    <x v="24"/>
    <x v="2"/>
    <x v="74"/>
    <x v="562"/>
    <x v="44"/>
    <x v="255"/>
    <x v="1"/>
    <x v="25"/>
    <m/>
    <m/>
    <d v="1899-12-30T01:05:36"/>
    <x v="9"/>
    <x v="576"/>
    <x v="1074"/>
  </r>
  <r>
    <s v="2016 :: Bartoš Dušan :: 1964"/>
    <x v="7"/>
    <x v="2"/>
    <x v="8"/>
    <x v="2"/>
    <x v="44"/>
    <x v="611"/>
    <x v="31"/>
    <x v="88"/>
    <x v="1"/>
    <x v="17"/>
    <m/>
    <m/>
    <d v="1899-12-30T01:06:24"/>
    <x v="0"/>
    <x v="629"/>
    <x v="1075"/>
  </r>
  <r>
    <s v="2016 :: Rokos Lukáš :: 1987"/>
    <x v="7"/>
    <x v="2"/>
    <x v="14"/>
    <x v="6"/>
    <x v="20"/>
    <x v="612"/>
    <x v="60"/>
    <x v="173"/>
    <x v="1"/>
    <x v="24"/>
    <m/>
    <m/>
    <d v="1899-12-30T01:06:40"/>
    <x v="13"/>
    <x v="630"/>
    <x v="1076"/>
  </r>
  <r>
    <s v="2016 :: Dvořák Jan :: 1979"/>
    <x v="7"/>
    <x v="2"/>
    <x v="10"/>
    <x v="3"/>
    <x v="112"/>
    <x v="437"/>
    <x v="2"/>
    <x v="174"/>
    <x v="1"/>
    <x v="25"/>
    <m/>
    <m/>
    <d v="1899-12-30T01:06:53"/>
    <x v="1"/>
    <x v="447"/>
    <x v="1077"/>
  </r>
  <r>
    <s v="2016 :: Černý Martin :: 1975"/>
    <x v="7"/>
    <x v="2"/>
    <x v="19"/>
    <x v="2"/>
    <x v="80"/>
    <x v="359"/>
    <x v="24"/>
    <x v="0"/>
    <x v="1"/>
    <x v="8"/>
    <m/>
    <m/>
    <d v="1899-12-30T01:07:47"/>
    <x v="7"/>
    <x v="367"/>
    <x v="1078"/>
  </r>
  <r>
    <s v="2016 :: Candrová Jana :: 1975"/>
    <x v="7"/>
    <x v="2"/>
    <x v="17"/>
    <x v="1"/>
    <x v="75"/>
    <x v="61"/>
    <x v="24"/>
    <x v="256"/>
    <x v="0"/>
    <x v="27"/>
    <m/>
    <m/>
    <d v="1899-12-30T01:08:10"/>
    <x v="6"/>
    <x v="61"/>
    <x v="1079"/>
  </r>
  <r>
    <s v="2016 :: Steinbauer Jiří :: 1973"/>
    <x v="7"/>
    <x v="2"/>
    <x v="15"/>
    <x v="3"/>
    <x v="70"/>
    <x v="337"/>
    <x v="51"/>
    <x v="230"/>
    <x v="1"/>
    <x v="8"/>
    <m/>
    <m/>
    <d v="1899-12-30T01:08:30"/>
    <x v="4"/>
    <x v="345"/>
    <x v="1080"/>
  </r>
  <r>
    <s v="2016 :: Mikolášek Arnošt :: 1965"/>
    <x v="7"/>
    <x v="2"/>
    <x v="18"/>
    <x v="3"/>
    <x v="7"/>
    <x v="69"/>
    <x v="28"/>
    <x v="257"/>
    <x v="1"/>
    <x v="17"/>
    <m/>
    <m/>
    <d v="1899-12-30T01:08:53"/>
    <x v="3"/>
    <x v="69"/>
    <x v="1081"/>
  </r>
  <r>
    <s v="2016 :: Brossaud Jack :: 1970"/>
    <x v="7"/>
    <x v="2"/>
    <x v="21"/>
    <x v="6"/>
    <x v="81"/>
    <x v="357"/>
    <x v="37"/>
    <x v="127"/>
    <x v="1"/>
    <x v="8"/>
    <m/>
    <m/>
    <d v="1899-12-30T01:09:12"/>
    <x v="0"/>
    <x v="365"/>
    <x v="1082"/>
  </r>
  <r>
    <s v="2016 :: Loos Jaroslav :: 1981"/>
    <x v="7"/>
    <x v="2"/>
    <x v="28"/>
    <x v="6"/>
    <x v="40"/>
    <x v="613"/>
    <x v="41"/>
    <x v="254"/>
    <x v="1"/>
    <x v="25"/>
    <m/>
    <m/>
    <d v="1899-12-30T01:09:15"/>
    <x v="10"/>
    <x v="631"/>
    <x v="1083"/>
  </r>
  <r>
    <s v="2016 :: Dokulilová Ludmila :: 1962"/>
    <x v="7"/>
    <x v="2"/>
    <x v="29"/>
    <x v="1"/>
    <x v="97"/>
    <x v="565"/>
    <x v="38"/>
    <x v="232"/>
    <x v="0"/>
    <x v="28"/>
    <m/>
    <m/>
    <d v="1899-12-30T01:09:29"/>
    <x v="1"/>
    <x v="580"/>
    <x v="1084"/>
  </r>
  <r>
    <s v="2016 :: Rokos Ivan :: 1959"/>
    <x v="7"/>
    <x v="2"/>
    <x v="27"/>
    <x v="6"/>
    <x v="10"/>
    <x v="436"/>
    <x v="27"/>
    <x v="173"/>
    <x v="1"/>
    <x v="17"/>
    <m/>
    <m/>
    <d v="1899-12-30T01:09:35"/>
    <x v="13"/>
    <x v="446"/>
    <x v="1085"/>
  </r>
  <r>
    <s v="2016 :: Pinl Michal :: 1968"/>
    <x v="7"/>
    <x v="2"/>
    <x v="30"/>
    <x v="11"/>
    <x v="88"/>
    <x v="322"/>
    <x v="39"/>
    <x v="124"/>
    <x v="1"/>
    <x v="8"/>
    <m/>
    <m/>
    <d v="1899-12-30T01:09:37"/>
    <x v="12"/>
    <x v="329"/>
    <x v="1086"/>
  </r>
  <r>
    <s v="2016 :: Círal František :: 1971"/>
    <x v="7"/>
    <x v="2"/>
    <x v="31"/>
    <x v="10"/>
    <x v="62"/>
    <x v="444"/>
    <x v="33"/>
    <x v="181"/>
    <x v="1"/>
    <x v="8"/>
    <m/>
    <m/>
    <d v="1899-12-30T01:09:41"/>
    <x v="6"/>
    <x v="473"/>
    <x v="1087"/>
  </r>
  <r>
    <s v="2016 :: Kocourek Jan :: 1966"/>
    <x v="7"/>
    <x v="2"/>
    <x v="26"/>
    <x v="11"/>
    <x v="95"/>
    <x v="614"/>
    <x v="58"/>
    <x v="258"/>
    <x v="1"/>
    <x v="17"/>
    <m/>
    <m/>
    <d v="1899-12-30T01:09:53"/>
    <x v="9"/>
    <x v="632"/>
    <x v="1088"/>
  </r>
  <r>
    <s v="2016 :: Lebedová Olga :: 1981"/>
    <x v="7"/>
    <x v="2"/>
    <x v="35"/>
    <x v="4"/>
    <x v="101"/>
    <x v="315"/>
    <x v="41"/>
    <x v="93"/>
    <x v="0"/>
    <x v="27"/>
    <m/>
    <m/>
    <d v="1899-12-30T01:10:00"/>
    <x v="10"/>
    <x v="322"/>
    <x v="1089"/>
  </r>
  <r>
    <s v="2016 :: Šimek Miroslav :: 1966"/>
    <x v="7"/>
    <x v="2"/>
    <x v="38"/>
    <x v="10"/>
    <x v="49"/>
    <x v="326"/>
    <x v="58"/>
    <x v="59"/>
    <x v="1"/>
    <x v="17"/>
    <m/>
    <m/>
    <d v="1899-12-30T01:10:19"/>
    <x v="19"/>
    <x v="333"/>
    <x v="1090"/>
  </r>
  <r>
    <s v="2016 :: Menšík Josef :: 1982"/>
    <x v="7"/>
    <x v="2"/>
    <x v="33"/>
    <x v="11"/>
    <x v="12"/>
    <x v="123"/>
    <x v="50"/>
    <x v="161"/>
    <x v="1"/>
    <x v="25"/>
    <m/>
    <m/>
    <d v="1899-12-30T01:10:42"/>
    <x v="3"/>
    <x v="161"/>
    <x v="1091"/>
  </r>
  <r>
    <s v="2016 :: Tůma Jaroslav :: 1963"/>
    <x v="7"/>
    <x v="2"/>
    <x v="36"/>
    <x v="8"/>
    <x v="105"/>
    <x v="441"/>
    <x v="0"/>
    <x v="151"/>
    <x v="1"/>
    <x v="17"/>
    <m/>
    <m/>
    <d v="1899-12-30T01:10:44"/>
    <x v="14"/>
    <x v="451"/>
    <x v="1092"/>
  </r>
  <r>
    <s v="2016 :: Průša Miroslav :: 1987"/>
    <x v="7"/>
    <x v="2"/>
    <x v="39"/>
    <x v="11"/>
    <x v="8"/>
    <x v="615"/>
    <x v="60"/>
    <x v="259"/>
    <x v="1"/>
    <x v="24"/>
    <m/>
    <m/>
    <d v="1899-12-30T01:10:49"/>
    <x v="12"/>
    <x v="633"/>
    <x v="1093"/>
  </r>
  <r>
    <s v="2016 :: Haňur Roman :: 1969"/>
    <x v="7"/>
    <x v="2"/>
    <x v="34"/>
    <x v="8"/>
    <x v="47"/>
    <x v="442"/>
    <x v="23"/>
    <x v="179"/>
    <x v="1"/>
    <x v="8"/>
    <m/>
    <m/>
    <d v="1899-12-30T01:10:53"/>
    <x v="17"/>
    <x v="578"/>
    <x v="1094"/>
  </r>
  <r>
    <s v="2016 :: Tomášová Gabriela :: 1969"/>
    <x v="7"/>
    <x v="2"/>
    <x v="37"/>
    <x v="4"/>
    <x v="85"/>
    <x v="449"/>
    <x v="23"/>
    <x v="237"/>
    <x v="0"/>
    <x v="28"/>
    <m/>
    <m/>
    <d v="1899-12-30T01:10:54"/>
    <x v="14"/>
    <x v="460"/>
    <x v="1095"/>
  </r>
  <r>
    <s v="2016 :: Ardamica David :: 1976"/>
    <x v="7"/>
    <x v="2"/>
    <x v="32"/>
    <x v="7"/>
    <x v="61"/>
    <x v="616"/>
    <x v="22"/>
    <x v="260"/>
    <x v="1"/>
    <x v="8"/>
    <m/>
    <m/>
    <d v="1899-12-30T01:01:10"/>
    <x v="21"/>
    <x v="634"/>
    <x v="1096"/>
  </r>
  <r>
    <s v="2016 :: Stulíková Pavla :: 1983"/>
    <x v="7"/>
    <x v="2"/>
    <x v="70"/>
    <x v="4"/>
    <x v="68"/>
    <x v="617"/>
    <x v="62"/>
    <x v="261"/>
    <x v="0"/>
    <x v="26"/>
    <m/>
    <m/>
    <d v="1899-12-30T01:11:50"/>
    <x v="4"/>
    <x v="635"/>
    <x v="1097"/>
  </r>
  <r>
    <s v="2016 :: Pillar Ladislav :: 1952"/>
    <x v="7"/>
    <x v="2"/>
    <x v="54"/>
    <x v="1"/>
    <x v="57"/>
    <x v="321"/>
    <x v="32"/>
    <x v="262"/>
    <x v="1"/>
    <x v="20"/>
    <m/>
    <m/>
    <d v="1899-12-30T01:11:59"/>
    <x v="12"/>
    <x v="328"/>
    <x v="1098"/>
  </r>
  <r>
    <s v="2016 :: Nosál Petr :: 1982"/>
    <x v="7"/>
    <x v="2"/>
    <x v="67"/>
    <x v="10"/>
    <x v="48"/>
    <x v="451"/>
    <x v="50"/>
    <x v="187"/>
    <x v="1"/>
    <x v="25"/>
    <m/>
    <m/>
    <d v="1899-12-30T01:12:08"/>
    <x v="11"/>
    <x v="462"/>
    <x v="1099"/>
  </r>
  <r>
    <s v="2016 :: Pexa Martin :: 1974"/>
    <x v="7"/>
    <x v="2"/>
    <x v="55"/>
    <x v="9"/>
    <x v="96"/>
    <x v="151"/>
    <x v="45"/>
    <x v="0"/>
    <x v="1"/>
    <x v="8"/>
    <m/>
    <m/>
    <d v="1899-12-30T01:13:00"/>
    <x v="12"/>
    <x v="152"/>
    <x v="1100"/>
  </r>
  <r>
    <s v="2016 :: Toman Martin :: 1971"/>
    <x v="7"/>
    <x v="2"/>
    <x v="66"/>
    <x v="12"/>
    <x v="93"/>
    <x v="618"/>
    <x v="33"/>
    <x v="263"/>
    <x v="1"/>
    <x v="8"/>
    <m/>
    <m/>
    <d v="1899-12-30T01:13:17"/>
    <x v="14"/>
    <x v="636"/>
    <x v="1101"/>
  </r>
  <r>
    <s v="2016 :: Holeček Martin :: 1976"/>
    <x v="7"/>
    <x v="2"/>
    <x v="49"/>
    <x v="13"/>
    <x v="24"/>
    <x v="619"/>
    <x v="22"/>
    <x v="254"/>
    <x v="1"/>
    <x v="8"/>
    <m/>
    <m/>
    <d v="1899-12-30T01:13:20"/>
    <x v="17"/>
    <x v="637"/>
    <x v="1102"/>
  </r>
  <r>
    <s v="2016 :: Zlochová Simona :: 1990"/>
    <x v="7"/>
    <x v="2"/>
    <x v="46"/>
    <x v="5"/>
    <x v="36"/>
    <x v="620"/>
    <x v="1"/>
    <x v="73"/>
    <x v="0"/>
    <x v="26"/>
    <m/>
    <m/>
    <d v="1899-12-30T01:13:22"/>
    <x v="22"/>
    <x v="638"/>
    <x v="1103"/>
  </r>
  <r>
    <s v="2016 :: Svoboda Václav :: 1949"/>
    <x v="7"/>
    <x v="2"/>
    <x v="44"/>
    <x v="4"/>
    <x v="18"/>
    <x v="76"/>
    <x v="34"/>
    <x v="127"/>
    <x v="1"/>
    <x v="20"/>
    <m/>
    <m/>
    <d v="1899-12-30T01:13:32"/>
    <x v="4"/>
    <x v="77"/>
    <x v="1104"/>
  </r>
  <r>
    <s v="2016 :: Sirová Lucie :: 1975"/>
    <x v="7"/>
    <x v="2"/>
    <x v="71"/>
    <x v="5"/>
    <x v="83"/>
    <x v="621"/>
    <x v="24"/>
    <x v="254"/>
    <x v="0"/>
    <x v="27"/>
    <m/>
    <m/>
    <d v="1899-12-30T01:13:40"/>
    <x v="4"/>
    <x v="639"/>
    <x v="1105"/>
  </r>
  <r>
    <s v="2016 :: Stejskal Pavel :: 1974"/>
    <x v="7"/>
    <x v="2"/>
    <x v="58"/>
    <x v="14"/>
    <x v="13"/>
    <x v="375"/>
    <x v="45"/>
    <x v="60"/>
    <x v="1"/>
    <x v="8"/>
    <m/>
    <m/>
    <d v="1899-12-30T01:14:18"/>
    <x v="4"/>
    <x v="486"/>
    <x v="1106"/>
  </r>
  <r>
    <s v="2016 :: Bartušková Jana :: 1977"/>
    <x v="7"/>
    <x v="2"/>
    <x v="57"/>
    <x v="2"/>
    <x v="14"/>
    <x v="580"/>
    <x v="25"/>
    <x v="241"/>
    <x v="0"/>
    <x v="27"/>
    <m/>
    <m/>
    <d v="1899-12-30T01:14:53"/>
    <x v="0"/>
    <x v="595"/>
    <x v="1107"/>
  </r>
  <r>
    <s v="2016 :: Bartyzal Josef :: 1984"/>
    <x v="7"/>
    <x v="2"/>
    <x v="62"/>
    <x v="8"/>
    <x v="58"/>
    <x v="622"/>
    <x v="44"/>
    <x v="209"/>
    <x v="1"/>
    <x v="25"/>
    <m/>
    <m/>
    <d v="1899-12-30T01:15:55"/>
    <x v="0"/>
    <x v="640"/>
    <x v="1108"/>
  </r>
  <r>
    <s v="2016 :: Černá Stáňa :: 1977"/>
    <x v="7"/>
    <x v="2"/>
    <x v="69"/>
    <x v="3"/>
    <x v="43"/>
    <x v="623"/>
    <x v="25"/>
    <x v="264"/>
    <x v="0"/>
    <x v="27"/>
    <m/>
    <m/>
    <d v="1899-12-30T01:16:15"/>
    <x v="7"/>
    <x v="641"/>
    <x v="1109"/>
  </r>
  <r>
    <s v="2016 :: Kincová Petra :: 1974"/>
    <x v="7"/>
    <x v="2"/>
    <x v="53"/>
    <x v="6"/>
    <x v="3"/>
    <x v="624"/>
    <x v="45"/>
    <x v="265"/>
    <x v="0"/>
    <x v="27"/>
    <m/>
    <m/>
    <d v="1899-12-30T01:16:37"/>
    <x v="9"/>
    <x v="642"/>
    <x v="1110"/>
  </r>
  <r>
    <s v="2016 :: Boháčová Dana :: 1976"/>
    <x v="7"/>
    <x v="2"/>
    <x v="72"/>
    <x v="11"/>
    <x v="26"/>
    <x v="625"/>
    <x v="22"/>
    <x v="266"/>
    <x v="0"/>
    <x v="27"/>
    <m/>
    <m/>
    <d v="1899-12-30T01:16:43"/>
    <x v="0"/>
    <x v="643"/>
    <x v="1111"/>
  </r>
  <r>
    <s v="2016 :: Štěpková Ivana :: 1978"/>
    <x v="7"/>
    <x v="2"/>
    <x v="51"/>
    <x v="10"/>
    <x v="79"/>
    <x v="626"/>
    <x v="6"/>
    <x v="267"/>
    <x v="0"/>
    <x v="27"/>
    <m/>
    <m/>
    <d v="1899-12-30T01:16:57"/>
    <x v="19"/>
    <x v="644"/>
    <x v="1112"/>
  </r>
  <r>
    <s v="2016 :: Kozák Pavel :: 1973"/>
    <x v="7"/>
    <x v="2"/>
    <x v="56"/>
    <x v="20"/>
    <x v="42"/>
    <x v="446"/>
    <x v="51"/>
    <x v="183"/>
    <x v="1"/>
    <x v="8"/>
    <m/>
    <m/>
    <d v="1899-12-30T01:17:54"/>
    <x v="9"/>
    <x v="456"/>
    <x v="1113"/>
  </r>
  <r>
    <s v="2016 :: Štěpánek Kamil :: 1985"/>
    <x v="7"/>
    <x v="2"/>
    <x v="42"/>
    <x v="7"/>
    <x v="15"/>
    <x v="627"/>
    <x v="49"/>
    <x v="0"/>
    <x v="1"/>
    <x v="25"/>
    <m/>
    <m/>
    <d v="1899-12-30T01:17:59"/>
    <x v="19"/>
    <x v="645"/>
    <x v="1114"/>
  </r>
  <r>
    <s v="2016 :: Vorel Jan :: 1960"/>
    <x v="7"/>
    <x v="2"/>
    <x v="52"/>
    <x v="7"/>
    <x v="113"/>
    <x v="231"/>
    <x v="48"/>
    <x v="105"/>
    <x v="1"/>
    <x v="17"/>
    <m/>
    <m/>
    <d v="1899-12-30T01:18:30"/>
    <x v="15"/>
    <x v="237"/>
    <x v="1115"/>
  </r>
  <r>
    <s v="2016 :: Menšíková Lenka :: 1973"/>
    <x v="7"/>
    <x v="2"/>
    <x v="59"/>
    <x v="8"/>
    <x v="106"/>
    <x v="159"/>
    <x v="51"/>
    <x v="59"/>
    <x v="0"/>
    <x v="27"/>
    <m/>
    <m/>
    <d v="1899-12-30T01:18:50"/>
    <x v="3"/>
    <x v="162"/>
    <x v="1116"/>
  </r>
  <r>
    <s v="2016 :: Trnka Drahomír :: 1973"/>
    <x v="7"/>
    <x v="2"/>
    <x v="64"/>
    <x v="15"/>
    <x v="72"/>
    <x v="579"/>
    <x v="51"/>
    <x v="0"/>
    <x v="1"/>
    <x v="8"/>
    <m/>
    <m/>
    <d v="1899-12-30T01:18:57"/>
    <x v="14"/>
    <x v="594"/>
    <x v="1117"/>
  </r>
  <r>
    <s v="2016 :: Vejsada Marek :: 1972"/>
    <x v="7"/>
    <x v="2"/>
    <x v="50"/>
    <x v="18"/>
    <x v="53"/>
    <x v="628"/>
    <x v="29"/>
    <x v="0"/>
    <x v="1"/>
    <x v="8"/>
    <m/>
    <m/>
    <d v="1899-12-30T01:19:00"/>
    <x v="15"/>
    <x v="646"/>
    <x v="1118"/>
  </r>
  <r>
    <s v="2016 :: Slabý Martin :: 1981"/>
    <x v="7"/>
    <x v="2"/>
    <x v="43"/>
    <x v="9"/>
    <x v="28"/>
    <x v="629"/>
    <x v="41"/>
    <x v="73"/>
    <x v="1"/>
    <x v="25"/>
    <m/>
    <m/>
    <d v="1899-12-30T01:19:25"/>
    <x v="4"/>
    <x v="647"/>
    <x v="1119"/>
  </r>
  <r>
    <s v="2016 :: Dvořáková Monika :: 1974"/>
    <x v="7"/>
    <x v="2"/>
    <x v="68"/>
    <x v="7"/>
    <x v="50"/>
    <x v="630"/>
    <x v="45"/>
    <x v="254"/>
    <x v="0"/>
    <x v="27"/>
    <m/>
    <m/>
    <d v="1899-12-30T01:19:40"/>
    <x v="1"/>
    <x v="648"/>
    <x v="1120"/>
  </r>
  <r>
    <s v="2016 :: Hronová Božena :: 1954"/>
    <x v="7"/>
    <x v="2"/>
    <x v="45"/>
    <x v="5"/>
    <x v="39"/>
    <x v="455"/>
    <x v="59"/>
    <x v="231"/>
    <x v="0"/>
    <x v="28"/>
    <m/>
    <m/>
    <d v="1899-12-30T01:20:05"/>
    <x v="17"/>
    <x v="466"/>
    <x v="1121"/>
  </r>
  <r>
    <s v="2016 :: Kopřiva Josef :: 1952"/>
    <x v="7"/>
    <x v="2"/>
    <x v="40"/>
    <x v="5"/>
    <x v="110"/>
    <x v="146"/>
    <x v="32"/>
    <x v="189"/>
    <x v="1"/>
    <x v="20"/>
    <m/>
    <m/>
    <d v="1899-12-30T01:20:05"/>
    <x v="9"/>
    <x v="147"/>
    <x v="1122"/>
  </r>
  <r>
    <s v="2016 :: Toman Bohumil :: 1973"/>
    <x v="7"/>
    <x v="2"/>
    <x v="60"/>
    <x v="17"/>
    <x v="91"/>
    <x v="631"/>
    <x v="51"/>
    <x v="73"/>
    <x v="1"/>
    <x v="8"/>
    <m/>
    <m/>
    <d v="1899-12-30T01:20:52"/>
    <x v="14"/>
    <x v="649"/>
    <x v="1123"/>
  </r>
  <r>
    <s v="2016 :: Brothánek Antonín :: 1972"/>
    <x v="7"/>
    <x v="2"/>
    <x v="48"/>
    <x v="19"/>
    <x v="77"/>
    <x v="358"/>
    <x v="29"/>
    <x v="59"/>
    <x v="1"/>
    <x v="8"/>
    <m/>
    <m/>
    <d v="1899-12-30T01:22:58"/>
    <x v="0"/>
    <x v="366"/>
    <x v="1124"/>
  </r>
  <r>
    <s v="2016 :: Tauchman Aleš :: 1972"/>
    <x v="7"/>
    <x v="2"/>
    <x v="63"/>
    <x v="16"/>
    <x v="82"/>
    <x v="582"/>
    <x v="29"/>
    <x v="0"/>
    <x v="1"/>
    <x v="8"/>
    <m/>
    <m/>
    <d v="1899-12-30T01:23:03"/>
    <x v="14"/>
    <x v="597"/>
    <x v="1125"/>
  </r>
  <r>
    <s v="2016 :: Mikeš Pavel :: 1965"/>
    <x v="7"/>
    <x v="2"/>
    <x v="41"/>
    <x v="9"/>
    <x v="38"/>
    <x v="632"/>
    <x v="28"/>
    <x v="268"/>
    <x v="1"/>
    <x v="17"/>
    <m/>
    <m/>
    <d v="1899-12-30T01:23:19"/>
    <x v="3"/>
    <x v="650"/>
    <x v="1126"/>
  </r>
  <r>
    <s v="2016 :: Krausová Aneta :: 1990"/>
    <x v="7"/>
    <x v="2"/>
    <x v="65"/>
    <x v="2"/>
    <x v="109"/>
    <x v="633"/>
    <x v="1"/>
    <x v="269"/>
    <x v="0"/>
    <x v="26"/>
    <m/>
    <m/>
    <d v="1899-12-30T01:23:22"/>
    <x v="9"/>
    <x v="651"/>
    <x v="1127"/>
  </r>
  <r>
    <s v="2016 :: Šoustar Lubomír :: 1941"/>
    <x v="7"/>
    <x v="2"/>
    <x v="47"/>
    <x v="1"/>
    <x v="92"/>
    <x v="152"/>
    <x v="46"/>
    <x v="61"/>
    <x v="1"/>
    <x v="21"/>
    <m/>
    <m/>
    <d v="1899-12-30T01:23:24"/>
    <x v="19"/>
    <x v="153"/>
    <x v="1128"/>
  </r>
  <r>
    <s v="2016 :: Boháč Karel :: 1947"/>
    <x v="7"/>
    <x v="2"/>
    <x v="61"/>
    <x v="2"/>
    <x v="34"/>
    <x v="296"/>
    <x v="61"/>
    <x v="111"/>
    <x v="1"/>
    <x v="20"/>
    <m/>
    <m/>
    <d v="1899-12-30T01:23:30"/>
    <x v="0"/>
    <x v="302"/>
    <x v="1129"/>
  </r>
  <r>
    <s v="2016 :: Železný Michal :: 1984"/>
    <x v="7"/>
    <x v="2"/>
    <x v="73"/>
    <x v="12"/>
    <x v="52"/>
    <x v="634"/>
    <x v="44"/>
    <x v="270"/>
    <x v="1"/>
    <x v="25"/>
    <m/>
    <m/>
    <d v="1899-12-30T01:23:37"/>
    <x v="5"/>
    <x v="652"/>
    <x v="1130"/>
  </r>
  <r>
    <s v="2016 :: Sedlák Petr :: 1975"/>
    <x v="7"/>
    <x v="2"/>
    <x v="74"/>
    <x v="21"/>
    <x v="11"/>
    <x v="462"/>
    <x v="24"/>
    <x v="191"/>
    <x v="1"/>
    <x v="8"/>
    <m/>
    <m/>
    <d v="1899-12-30T01:23:42"/>
    <x v="4"/>
    <x v="474"/>
    <x v="1131"/>
  </r>
  <r>
    <s v="2016 :: Adámková Dana :: 1980"/>
    <x v="7"/>
    <x v="2"/>
    <x v="75"/>
    <x v="9"/>
    <x v="114"/>
    <x v="477"/>
    <x v="35"/>
    <x v="251"/>
    <x v="0"/>
    <x v="27"/>
    <m/>
    <m/>
    <d v="1899-12-30T01:23:55"/>
    <x v="21"/>
    <x v="490"/>
    <x v="1132"/>
  </r>
  <r>
    <s v="2016 :: Hýsková Šárka :: 1964"/>
    <x v="7"/>
    <x v="2"/>
    <x v="76"/>
    <x v="2"/>
    <x v="21"/>
    <x v="581"/>
    <x v="31"/>
    <x v="264"/>
    <x v="0"/>
    <x v="28"/>
    <m/>
    <m/>
    <d v="1899-12-30T01:23:59"/>
    <x v="17"/>
    <x v="596"/>
    <x v="1133"/>
  </r>
  <r>
    <s v="2016 :: Pokorný Jiří :: 1977"/>
    <x v="7"/>
    <x v="2"/>
    <x v="77"/>
    <x v="13"/>
    <x v="19"/>
    <x v="635"/>
    <x v="25"/>
    <x v="271"/>
    <x v="1"/>
    <x v="25"/>
    <m/>
    <m/>
    <d v="1899-12-30T01:24:10"/>
    <x v="12"/>
    <x v="653"/>
    <x v="1134"/>
  </r>
  <r>
    <s v="2016 :: Zacharová Veronika :: 1977"/>
    <x v="7"/>
    <x v="2"/>
    <x v="78"/>
    <x v="12"/>
    <x v="86"/>
    <x v="636"/>
    <x v="25"/>
    <x v="267"/>
    <x v="0"/>
    <x v="27"/>
    <m/>
    <m/>
    <d v="1899-12-30T01:24:40"/>
    <x v="22"/>
    <x v="654"/>
    <x v="1135"/>
  </r>
  <r>
    <s v="2016 :: Aleš Emanuel :: 1976"/>
    <x v="7"/>
    <x v="2"/>
    <x v="79"/>
    <x v="26"/>
    <x v="37"/>
    <x v="637"/>
    <x v="22"/>
    <x v="267"/>
    <x v="1"/>
    <x v="8"/>
    <m/>
    <m/>
    <d v="1899-12-30T01:25:24"/>
    <x v="21"/>
    <x v="655"/>
    <x v="1136"/>
  </r>
  <r>
    <s v="2016 :: Gazda Martin :: 1968"/>
    <x v="7"/>
    <x v="2"/>
    <x v="80"/>
    <x v="25"/>
    <x v="41"/>
    <x v="143"/>
    <x v="39"/>
    <x v="272"/>
    <x v="1"/>
    <x v="8"/>
    <m/>
    <m/>
    <d v="1899-12-30T01:25:55"/>
    <x v="8"/>
    <x v="144"/>
    <x v="1137"/>
  </r>
  <r>
    <s v="2016 :: Vorlová Dana :: 1962"/>
    <x v="7"/>
    <x v="2"/>
    <x v="81"/>
    <x v="3"/>
    <x v="102"/>
    <x v="233"/>
    <x v="38"/>
    <x v="237"/>
    <x v="0"/>
    <x v="28"/>
    <m/>
    <m/>
    <d v="1899-12-30T01:25:55"/>
    <x v="15"/>
    <x v="239"/>
    <x v="1138"/>
  </r>
  <r>
    <s v="2016 :: Vlčková Kateřina :: 1977"/>
    <x v="7"/>
    <x v="2"/>
    <x v="82"/>
    <x v="13"/>
    <x v="29"/>
    <x v="638"/>
    <x v="25"/>
    <x v="73"/>
    <x v="0"/>
    <x v="27"/>
    <m/>
    <m/>
    <d v="1899-12-30T01:27:20"/>
    <x v="15"/>
    <x v="656"/>
    <x v="1139"/>
  </r>
  <r>
    <s v="2016 :: Karvánek Jiří :: 1954"/>
    <x v="7"/>
    <x v="2"/>
    <x v="83"/>
    <x v="3"/>
    <x v="89"/>
    <x v="639"/>
    <x v="59"/>
    <x v="273"/>
    <x v="1"/>
    <x v="20"/>
    <m/>
    <m/>
    <d v="1899-12-30T01:27:37"/>
    <x v="9"/>
    <x v="657"/>
    <x v="1140"/>
  </r>
  <r>
    <s v="2016 :: Neubauer Petr :: 1974"/>
    <x v="7"/>
    <x v="2"/>
    <x v="84"/>
    <x v="24"/>
    <x v="100"/>
    <x v="320"/>
    <x v="45"/>
    <x v="179"/>
    <x v="1"/>
    <x v="8"/>
    <m/>
    <m/>
    <d v="1899-12-30T01:28:34"/>
    <x v="11"/>
    <x v="327"/>
    <x v="1141"/>
  </r>
  <r>
    <s v="2016 :: Pojarová Andrea :: 1974"/>
    <x v="7"/>
    <x v="2"/>
    <x v="85"/>
    <x v="14"/>
    <x v="98"/>
    <x v="640"/>
    <x v="45"/>
    <x v="0"/>
    <x v="0"/>
    <x v="27"/>
    <m/>
    <m/>
    <d v="1899-12-30T01:28:52"/>
    <x v="12"/>
    <x v="658"/>
    <x v="1142"/>
  </r>
  <r>
    <s v="2016 :: Slípková Lucie :: 1990"/>
    <x v="7"/>
    <x v="2"/>
    <x v="86"/>
    <x v="3"/>
    <x v="115"/>
    <x v="641"/>
    <x v="1"/>
    <x v="160"/>
    <x v="0"/>
    <x v="26"/>
    <m/>
    <m/>
    <d v="1899-12-30T01:28:53"/>
    <x v="4"/>
    <x v="659"/>
    <x v="1143"/>
  </r>
  <r>
    <s v="2016 :: Dvořák Petr :: 1950"/>
    <x v="7"/>
    <x v="2"/>
    <x v="87"/>
    <x v="6"/>
    <x v="116"/>
    <x v="464"/>
    <x v="64"/>
    <x v="59"/>
    <x v="1"/>
    <x v="20"/>
    <m/>
    <m/>
    <d v="1899-12-30T01:28:56"/>
    <x v="1"/>
    <x v="476"/>
    <x v="1144"/>
  </r>
  <r>
    <s v="2016 :: Kuželová Kateřina :: 1978"/>
    <x v="7"/>
    <x v="2"/>
    <x v="88"/>
    <x v="20"/>
    <x v="35"/>
    <x v="642"/>
    <x v="6"/>
    <x v="267"/>
    <x v="0"/>
    <x v="27"/>
    <m/>
    <m/>
    <d v="1899-12-30T01:29:21"/>
    <x v="9"/>
    <x v="660"/>
    <x v="1145"/>
  </r>
  <r>
    <s v="2016 :: Křivánková Bohumila :: 1970"/>
    <x v="7"/>
    <x v="2"/>
    <x v="89"/>
    <x v="6"/>
    <x v="59"/>
    <x v="460"/>
    <x v="37"/>
    <x v="59"/>
    <x v="0"/>
    <x v="28"/>
    <m/>
    <m/>
    <d v="1899-12-30T01:29:35"/>
    <x v="9"/>
    <x v="661"/>
    <x v="1146"/>
  </r>
  <r>
    <s v="2016 :: Procházková Irena :: 1957"/>
    <x v="7"/>
    <x v="2"/>
    <x v="90"/>
    <x v="11"/>
    <x v="16"/>
    <x v="643"/>
    <x v="36"/>
    <x v="73"/>
    <x v="0"/>
    <x v="28"/>
    <m/>
    <m/>
    <d v="1899-12-30T01:29:43"/>
    <x v="12"/>
    <x v="662"/>
    <x v="1147"/>
  </r>
  <r>
    <s v="2016 :: Blažek Bohuslav :: 1953"/>
    <x v="7"/>
    <x v="2"/>
    <x v="91"/>
    <x v="11"/>
    <x v="71"/>
    <x v="590"/>
    <x v="3"/>
    <x v="0"/>
    <x v="1"/>
    <x v="20"/>
    <m/>
    <m/>
    <d v="1899-12-30T01:30:10"/>
    <x v="0"/>
    <x v="605"/>
    <x v="1148"/>
  </r>
  <r>
    <s v="2016 :: Ardamica David :: 2001"/>
    <x v="7"/>
    <x v="2"/>
    <x v="92"/>
    <x v="10"/>
    <x v="9"/>
    <x v="616"/>
    <x v="8"/>
    <x v="260"/>
    <x v="1"/>
    <x v="24"/>
    <m/>
    <m/>
    <d v="1899-12-30T01:30:59"/>
    <x v="21"/>
    <x v="663"/>
    <x v="1149"/>
  </r>
  <r>
    <s v="2016 :: Hantková Zuzana :: 1980"/>
    <x v="7"/>
    <x v="2"/>
    <x v="93"/>
    <x v="15"/>
    <x v="65"/>
    <x v="644"/>
    <x v="35"/>
    <x v="73"/>
    <x v="0"/>
    <x v="27"/>
    <m/>
    <m/>
    <d v="1899-12-30T01:31:27"/>
    <x v="17"/>
    <x v="664"/>
    <x v="1150"/>
  </r>
  <r>
    <s v="2016 :: Chovanec Martin :: 1981"/>
    <x v="7"/>
    <x v="2"/>
    <x v="94"/>
    <x v="14"/>
    <x v="54"/>
    <x v="645"/>
    <x v="41"/>
    <x v="267"/>
    <x v="1"/>
    <x v="25"/>
    <m/>
    <m/>
    <d v="1899-12-30T01:31:56"/>
    <x v="6"/>
    <x v="665"/>
    <x v="1151"/>
  </r>
  <r>
    <s v="2016 :: Klosse Jiří :: 1970"/>
    <x v="7"/>
    <x v="2"/>
    <x v="95"/>
    <x v="22"/>
    <x v="51"/>
    <x v="218"/>
    <x v="37"/>
    <x v="105"/>
    <x v="1"/>
    <x v="8"/>
    <m/>
    <m/>
    <d v="1899-12-30T01:32:40"/>
    <x v="9"/>
    <x v="222"/>
    <x v="1152"/>
  </r>
  <r>
    <s v="2016 :: Vařejková Barbora :: 1976"/>
    <x v="7"/>
    <x v="2"/>
    <x v="96"/>
    <x v="18"/>
    <x v="69"/>
    <x v="646"/>
    <x v="22"/>
    <x v="45"/>
    <x v="0"/>
    <x v="27"/>
    <m/>
    <m/>
    <d v="1899-12-30T01:33:24"/>
    <x v="15"/>
    <x v="666"/>
    <x v="1153"/>
  </r>
  <r>
    <s v="2016 :: Mikšovský Zdeněk :: 1945"/>
    <x v="7"/>
    <x v="2"/>
    <x v="97"/>
    <x v="4"/>
    <x v="4"/>
    <x v="70"/>
    <x v="30"/>
    <x v="22"/>
    <x v="1"/>
    <x v="21"/>
    <m/>
    <m/>
    <d v="1899-12-30T01:34:00"/>
    <x v="3"/>
    <x v="71"/>
    <x v="1154"/>
  </r>
  <r>
    <s v="2016 :: Mautschková Marta :: 1980"/>
    <x v="7"/>
    <x v="2"/>
    <x v="98"/>
    <x v="17"/>
    <x v="107"/>
    <x v="647"/>
    <x v="35"/>
    <x v="274"/>
    <x v="0"/>
    <x v="27"/>
    <m/>
    <m/>
    <d v="1899-12-30T01:34:14"/>
    <x v="3"/>
    <x v="667"/>
    <x v="1155"/>
  </r>
  <r>
    <s v="2016 :: Růžička Karel :: 1952"/>
    <x v="7"/>
    <x v="2"/>
    <x v="99"/>
    <x v="10"/>
    <x v="56"/>
    <x v="74"/>
    <x v="32"/>
    <x v="33"/>
    <x v="1"/>
    <x v="20"/>
    <m/>
    <m/>
    <d v="1899-12-30T01:36:30"/>
    <x v="13"/>
    <x v="75"/>
    <x v="1156"/>
  </r>
  <r>
    <s v="2016 :: Paraniak Marek :: 1970"/>
    <x v="7"/>
    <x v="2"/>
    <x v="100"/>
    <x v="23"/>
    <x v="46"/>
    <x v="648"/>
    <x v="37"/>
    <x v="0"/>
    <x v="1"/>
    <x v="8"/>
    <m/>
    <m/>
    <d v="1899-12-30T01:39:01"/>
    <x v="12"/>
    <x v="668"/>
    <x v="1157"/>
  </r>
  <r>
    <s v="2016 :: Matoušová Jitka :: 1973"/>
    <x v="7"/>
    <x v="2"/>
    <x v="101"/>
    <x v="19"/>
    <x v="104"/>
    <x v="649"/>
    <x v="51"/>
    <x v="269"/>
    <x v="0"/>
    <x v="27"/>
    <m/>
    <m/>
    <d v="1899-12-30T01:42:04"/>
    <x v="3"/>
    <x v="669"/>
    <x v="1158"/>
  </r>
  <r>
    <s v="2016 :: Ardamicová Radka :: 1981"/>
    <x v="7"/>
    <x v="2"/>
    <x v="102"/>
    <x v="16"/>
    <x v="55"/>
    <x v="650"/>
    <x v="41"/>
    <x v="260"/>
    <x v="0"/>
    <x v="27"/>
    <m/>
    <m/>
    <d v="1899-12-30T01:42:33"/>
    <x v="21"/>
    <x v="670"/>
    <x v="1159"/>
  </r>
  <r>
    <s v="2016 :: Jarošová Anetta :: 1973"/>
    <x v="7"/>
    <x v="2"/>
    <x v="103"/>
    <x v="21"/>
    <x v="117"/>
    <x v="651"/>
    <x v="51"/>
    <x v="39"/>
    <x v="0"/>
    <x v="27"/>
    <m/>
    <m/>
    <d v="1899-12-30T01:45:09"/>
    <x v="18"/>
    <x v="671"/>
    <x v="1160"/>
  </r>
  <r>
    <s v="2016 :: Bumbová Martina :: 1969"/>
    <x v="7"/>
    <x v="2"/>
    <x v="104"/>
    <x v="10"/>
    <x v="66"/>
    <x v="468"/>
    <x v="23"/>
    <x v="194"/>
    <x v="0"/>
    <x v="28"/>
    <m/>
    <m/>
    <d v="1899-12-30T01:45:56"/>
    <x v="0"/>
    <x v="480"/>
    <x v="1161"/>
  </r>
  <r>
    <s v="2016 :: Hájek Alois :: 1975"/>
    <x v="7"/>
    <x v="2"/>
    <x v="105"/>
    <x v="27"/>
    <x v="118"/>
    <x v="652"/>
    <x v="24"/>
    <x v="71"/>
    <x v="1"/>
    <x v="8"/>
    <m/>
    <m/>
    <d v="1899-12-30T01:59:25"/>
    <x v="17"/>
    <x v="672"/>
    <x v="1162"/>
  </r>
  <r>
    <s v="2016 :: Pláničková Eva :: 1954"/>
    <x v="7"/>
    <x v="2"/>
    <x v="106"/>
    <x v="8"/>
    <x v="84"/>
    <x v="653"/>
    <x v="59"/>
    <x v="137"/>
    <x v="0"/>
    <x v="28"/>
    <m/>
    <m/>
    <d v="1899-12-30T02:34:56"/>
    <x v="12"/>
    <x v="673"/>
    <x v="1163"/>
  </r>
  <r>
    <s v="2016 :: Vorel Michal :: 1989"/>
    <x v="7"/>
    <x v="2"/>
    <x v="107"/>
    <x v="8"/>
    <x v="119"/>
    <x v="232"/>
    <x v="26"/>
    <x v="105"/>
    <x v="1"/>
    <x v="24"/>
    <m/>
    <m/>
    <d v="1899-12-30T02:35:17"/>
    <x v="15"/>
    <x v="238"/>
    <x v="1164"/>
  </r>
  <r>
    <s v="2016 :: Michal Troják :: 1985"/>
    <x v="7"/>
    <x v="0"/>
    <x v="1"/>
    <x v="1"/>
    <x v="1"/>
    <x v="654"/>
    <x v="49"/>
    <x v="193"/>
    <x v="1"/>
    <x v="0"/>
    <m/>
    <m/>
    <d v="1899-12-30T00:21:47"/>
    <x v="3"/>
    <x v="674"/>
    <x v="1165"/>
  </r>
  <r>
    <s v="2016 :: Cába Jakub :: 2003"/>
    <x v="7"/>
    <x v="0"/>
    <x v="4"/>
    <x v="4"/>
    <x v="24"/>
    <x v="250"/>
    <x v="19"/>
    <x v="85"/>
    <x v="1"/>
    <x v="0"/>
    <m/>
    <m/>
    <d v="1899-12-30T00:22:33"/>
    <x v="6"/>
    <x v="256"/>
    <x v="1166"/>
  </r>
  <r>
    <s v="2016 :: Lolacher Tomáš :: 2003"/>
    <x v="7"/>
    <x v="0"/>
    <x v="5"/>
    <x v="5"/>
    <x v="63"/>
    <x v="655"/>
    <x v="19"/>
    <x v="275"/>
    <x v="1"/>
    <x v="0"/>
    <m/>
    <m/>
    <d v="1899-12-30T00:22:32"/>
    <x v="10"/>
    <x v="675"/>
    <x v="1167"/>
  </r>
  <r>
    <s v="2016 :: Brázda Pavel :: 1993"/>
    <x v="7"/>
    <x v="0"/>
    <x v="2"/>
    <x v="2"/>
    <x v="3"/>
    <x v="656"/>
    <x v="20"/>
    <x v="245"/>
    <x v="1"/>
    <x v="0"/>
    <m/>
    <m/>
    <d v="1899-12-30T00:22:41"/>
    <x v="0"/>
    <x v="676"/>
    <x v="1168"/>
  </r>
  <r>
    <s v="2016 :: Kopačková Kateřina :: 2001"/>
    <x v="7"/>
    <x v="0"/>
    <x v="3"/>
    <x v="3"/>
    <x v="61"/>
    <x v="112"/>
    <x v="8"/>
    <x v="11"/>
    <x v="0"/>
    <x v="0"/>
    <m/>
    <m/>
    <d v="1899-12-30T00:23:16"/>
    <x v="9"/>
    <x v="113"/>
    <x v="1169"/>
  </r>
  <r>
    <s v="2016 :: Korejtko Antonín :: 1993"/>
    <x v="7"/>
    <x v="0"/>
    <x v="6"/>
    <x v="6"/>
    <x v="58"/>
    <x v="657"/>
    <x v="20"/>
    <x v="276"/>
    <x v="1"/>
    <x v="0"/>
    <m/>
    <m/>
    <d v="1899-12-30T00:23:19"/>
    <x v="9"/>
    <x v="677"/>
    <x v="1170"/>
  </r>
  <r>
    <s v="2016 :: Staněk Martin :: 1989"/>
    <x v="7"/>
    <x v="0"/>
    <x v="16"/>
    <x v="11"/>
    <x v="9"/>
    <x v="240"/>
    <x v="26"/>
    <x v="68"/>
    <x v="1"/>
    <x v="0"/>
    <m/>
    <m/>
    <d v="1899-12-30T00:24:28"/>
    <x v="4"/>
    <x v="246"/>
    <x v="1171"/>
  </r>
  <r>
    <s v="2016 :: Gloza Ondřej :: 2002"/>
    <x v="7"/>
    <x v="0"/>
    <x v="22"/>
    <x v="10"/>
    <x v="25"/>
    <x v="342"/>
    <x v="11"/>
    <x v="107"/>
    <x v="1"/>
    <x v="0"/>
    <m/>
    <m/>
    <d v="1899-12-30T00:25:15"/>
    <x v="8"/>
    <x v="350"/>
    <x v="1172"/>
  </r>
  <r>
    <s v="2016 :: Lukš Petr :: 2002"/>
    <x v="7"/>
    <x v="0"/>
    <x v="11"/>
    <x v="8"/>
    <x v="59"/>
    <x v="191"/>
    <x v="11"/>
    <x v="12"/>
    <x v="1"/>
    <x v="0"/>
    <m/>
    <m/>
    <d v="1899-12-30T00:25:08"/>
    <x v="10"/>
    <x v="194"/>
    <x v="1173"/>
  </r>
  <r>
    <s v="2016 :: Mrzena Pavel :: 2003"/>
    <x v="7"/>
    <x v="0"/>
    <x v="13"/>
    <x v="7"/>
    <x v="74"/>
    <x v="349"/>
    <x v="19"/>
    <x v="107"/>
    <x v="1"/>
    <x v="0"/>
    <m/>
    <m/>
    <d v="1899-12-30T00:26:52"/>
    <x v="3"/>
    <x v="357"/>
    <x v="1174"/>
  </r>
  <r>
    <s v="2016 :: Outlá Šárka :: 1977"/>
    <x v="7"/>
    <x v="0"/>
    <x v="20"/>
    <x v="9"/>
    <x v="62"/>
    <x v="658"/>
    <x v="25"/>
    <x v="267"/>
    <x v="0"/>
    <x v="0"/>
    <m/>
    <m/>
    <d v="1899-12-30T00:27:07"/>
    <x v="23"/>
    <x v="678"/>
    <x v="1175"/>
  </r>
  <r>
    <s v="2016 :: Koreš Tomáš :: 2002"/>
    <x v="7"/>
    <x v="0"/>
    <x v="23"/>
    <x v="12"/>
    <x v="22"/>
    <x v="113"/>
    <x v="11"/>
    <x v="11"/>
    <x v="1"/>
    <x v="0"/>
    <m/>
    <m/>
    <d v="1899-12-30T00:27:17"/>
    <x v="9"/>
    <x v="114"/>
    <x v="1176"/>
  </r>
  <r>
    <s v="2016 :: Círalová Anna :: 2000"/>
    <x v="7"/>
    <x v="0"/>
    <x v="9"/>
    <x v="13"/>
    <x v="64"/>
    <x v="595"/>
    <x v="14"/>
    <x v="181"/>
    <x v="0"/>
    <x v="0"/>
    <m/>
    <m/>
    <d v="1899-12-30T00:27:38"/>
    <x v="6"/>
    <x v="611"/>
    <x v="1177"/>
  </r>
  <r>
    <s v="2016 :: Divišová Kristýna :: 2007"/>
    <x v="7"/>
    <x v="0"/>
    <x v="12"/>
    <x v="14"/>
    <x v="23"/>
    <x v="396"/>
    <x v="12"/>
    <x v="277"/>
    <x v="0"/>
    <x v="0"/>
    <m/>
    <m/>
    <d v="1899-12-30T00:27:53"/>
    <x v="1"/>
    <x v="404"/>
    <x v="1178"/>
  </r>
  <r>
    <s v="2016 :: Koreš Tomáš :: 1977"/>
    <x v="7"/>
    <x v="0"/>
    <x v="25"/>
    <x v="20"/>
    <x v="71"/>
    <x v="113"/>
    <x v="25"/>
    <x v="11"/>
    <x v="1"/>
    <x v="0"/>
    <m/>
    <m/>
    <d v="1899-12-30T00:28:00"/>
    <x v="9"/>
    <x v="615"/>
    <x v="1179"/>
  </r>
  <r>
    <s v="2016 :: Bumba Libor :: 1968"/>
    <x v="7"/>
    <x v="0"/>
    <x v="24"/>
    <x v="15"/>
    <x v="55"/>
    <x v="297"/>
    <x v="39"/>
    <x v="190"/>
    <x v="1"/>
    <x v="0"/>
    <m/>
    <m/>
    <d v="1899-12-30T00:28:18"/>
    <x v="0"/>
    <x v="303"/>
    <x v="1180"/>
  </r>
  <r>
    <s v="2016 :: Lolacher Vilém :: 1976"/>
    <x v="7"/>
    <x v="0"/>
    <x v="8"/>
    <x v="18"/>
    <x v="60"/>
    <x v="659"/>
    <x v="22"/>
    <x v="275"/>
    <x v="1"/>
    <x v="0"/>
    <m/>
    <m/>
    <d v="1899-12-30T00:28:24"/>
    <x v="10"/>
    <x v="679"/>
    <x v="1181"/>
  </r>
  <r>
    <s v="2016 :: Mrzena Pavel :: 1971"/>
    <x v="7"/>
    <x v="0"/>
    <x v="14"/>
    <x v="17"/>
    <x v="5"/>
    <x v="349"/>
    <x v="33"/>
    <x v="102"/>
    <x v="1"/>
    <x v="0"/>
    <m/>
    <m/>
    <d v="1899-12-30T00:28:39"/>
    <x v="3"/>
    <x v="610"/>
    <x v="1182"/>
  </r>
  <r>
    <s v="2016 :: Cába Vilém :: 2007"/>
    <x v="7"/>
    <x v="0"/>
    <x v="10"/>
    <x v="19"/>
    <x v="21"/>
    <x v="251"/>
    <x v="12"/>
    <x v="85"/>
    <x v="1"/>
    <x v="0"/>
    <m/>
    <m/>
    <d v="1899-12-30T00:29:11"/>
    <x v="6"/>
    <x v="257"/>
    <x v="1183"/>
  </r>
  <r>
    <s v="2016 :: Cába Josef :: 1972"/>
    <x v="7"/>
    <x v="0"/>
    <x v="19"/>
    <x v="16"/>
    <x v="2"/>
    <x v="660"/>
    <x v="29"/>
    <x v="85"/>
    <x v="1"/>
    <x v="0"/>
    <m/>
    <m/>
    <d v="1899-12-30T00:29:11"/>
    <x v="6"/>
    <x v="680"/>
    <x v="1184"/>
  </r>
  <r>
    <s v="2016 :: Gazda Maxmilián :: 2002"/>
    <x v="7"/>
    <x v="0"/>
    <x v="17"/>
    <x v="21"/>
    <x v="26"/>
    <x v="21"/>
    <x v="11"/>
    <x v="278"/>
    <x v="1"/>
    <x v="0"/>
    <m/>
    <m/>
    <d v="1899-12-30T00:31:14"/>
    <x v="8"/>
    <x v="21"/>
    <x v="1185"/>
  </r>
  <r>
    <s v="2016 :: Petrtyl Zdeněk :: 1959"/>
    <x v="7"/>
    <x v="0"/>
    <x v="15"/>
    <x v="26"/>
    <x v="47"/>
    <x v="661"/>
    <x v="27"/>
    <x v="279"/>
    <x v="1"/>
    <x v="0"/>
    <m/>
    <m/>
    <d v="1899-12-30T00:32:19"/>
    <x v="12"/>
    <x v="681"/>
    <x v="1186"/>
  </r>
  <r>
    <s v="2016 :: Tichý Jiří :: 1992"/>
    <x v="7"/>
    <x v="3"/>
    <x v="1"/>
    <x v="1"/>
    <x v="14"/>
    <x v="488"/>
    <x v="42"/>
    <x v="73"/>
    <x v="1"/>
    <x v="0"/>
    <m/>
    <m/>
    <s v="1."/>
    <x v="14"/>
    <x v="682"/>
    <x v="1187"/>
  </r>
  <r>
    <s v="2016 :: Fuka Roman :: 1988"/>
    <x v="7"/>
    <x v="3"/>
    <x v="4"/>
    <x v="4"/>
    <x v="79"/>
    <x v="662"/>
    <x v="53"/>
    <x v="73"/>
    <x v="1"/>
    <x v="0"/>
    <m/>
    <m/>
    <s v="2."/>
    <x v="2"/>
    <x v="683"/>
    <x v="1188"/>
  </r>
  <r>
    <s v="2016 :: Tůma Jaroslav :: 1963"/>
    <x v="7"/>
    <x v="3"/>
    <x v="5"/>
    <x v="5"/>
    <x v="65"/>
    <x v="441"/>
    <x v="0"/>
    <x v="73"/>
    <x v="1"/>
    <x v="0"/>
    <m/>
    <m/>
    <s v="3."/>
    <x v="14"/>
    <x v="451"/>
    <x v="1092"/>
  </r>
  <r>
    <s v="2016 :: Haňur Roman :: 1969"/>
    <x v="7"/>
    <x v="3"/>
    <x v="2"/>
    <x v="2"/>
    <x v="10"/>
    <x v="442"/>
    <x v="23"/>
    <x v="73"/>
    <x v="1"/>
    <x v="0"/>
    <m/>
    <m/>
    <s v="4."/>
    <x v="17"/>
    <x v="578"/>
    <x v="1094"/>
  </r>
  <r>
    <s v="2016 :: Staněk Martin :: 1989"/>
    <x v="7"/>
    <x v="3"/>
    <x v="3"/>
    <x v="3"/>
    <x v="69"/>
    <x v="240"/>
    <x v="26"/>
    <x v="68"/>
    <x v="1"/>
    <x v="0"/>
    <m/>
    <m/>
    <s v="5."/>
    <x v="4"/>
    <x v="246"/>
    <x v="1171"/>
  </r>
  <r>
    <s v="2016 :: Korejtko Antonín :: 1993"/>
    <x v="7"/>
    <x v="3"/>
    <x v="6"/>
    <x v="6"/>
    <x v="93"/>
    <x v="657"/>
    <x v="20"/>
    <x v="73"/>
    <x v="1"/>
    <x v="0"/>
    <m/>
    <m/>
    <s v="6."/>
    <x v="9"/>
    <x v="677"/>
    <x v="1170"/>
  </r>
  <r>
    <s v="2016 :: Tichá Dana :: 1962"/>
    <x v="7"/>
    <x v="3"/>
    <x v="16"/>
    <x v="11"/>
    <x v="13"/>
    <x v="663"/>
    <x v="38"/>
    <x v="11"/>
    <x v="0"/>
    <x v="0"/>
    <m/>
    <m/>
    <s v="7."/>
    <x v="14"/>
    <x v="684"/>
    <x v="1189"/>
  </r>
  <r>
    <s v="2016 :: Mitrová Eva :: 0"/>
    <x v="7"/>
    <x v="3"/>
    <x v="22"/>
    <x v="10"/>
    <x v="15"/>
    <x v="664"/>
    <x v="71"/>
    <x v="73"/>
    <x v="0"/>
    <x v="0"/>
    <m/>
    <m/>
    <s v="8."/>
    <x v="3"/>
    <x v="685"/>
    <x v="1190"/>
  </r>
  <r>
    <s v="2016 :: Uhlík Lukáš :: 2012"/>
    <x v="7"/>
    <x v="1"/>
    <x v="1"/>
    <x v="1"/>
    <x v="67"/>
    <x v="492"/>
    <x v="66"/>
    <x v="102"/>
    <x v="1"/>
    <x v="23"/>
    <m/>
    <m/>
    <d v="1899-12-30T00:01:33"/>
    <x v="20"/>
    <x v="505"/>
    <x v="1191"/>
  </r>
  <r>
    <s v="2016 :: Fuka Dominik :: 2013"/>
    <x v="7"/>
    <x v="1"/>
    <x v="4"/>
    <x v="4"/>
    <x v="81"/>
    <x v="493"/>
    <x v="67"/>
    <x v="11"/>
    <x v="1"/>
    <x v="23"/>
    <m/>
    <m/>
    <d v="1899-12-30T00:01:49"/>
    <x v="2"/>
    <x v="506"/>
    <x v="1192"/>
  </r>
  <r>
    <s v="2016 :: Gazda Sebastian :: 2014"/>
    <x v="7"/>
    <x v="1"/>
    <x v="5"/>
    <x v="5"/>
    <x v="71"/>
    <x v="665"/>
    <x v="72"/>
    <x v="278"/>
    <x v="1"/>
    <x v="23"/>
    <m/>
    <m/>
    <d v="1899-12-30T00:02:18"/>
    <x v="8"/>
    <x v="686"/>
    <x v="1193"/>
  </r>
  <r>
    <s v="2016 :: Borovková Eliška :: 2012"/>
    <x v="7"/>
    <x v="1"/>
    <x v="1"/>
    <x v="1"/>
    <x v="72"/>
    <x v="666"/>
    <x v="66"/>
    <x v="101"/>
    <x v="0"/>
    <x v="23"/>
    <m/>
    <m/>
    <d v="1899-12-30T00:01:02"/>
    <x v="0"/>
    <x v="687"/>
    <x v="1194"/>
  </r>
  <r>
    <s v="2016 :: Udatný Matyáš :: 2009"/>
    <x v="7"/>
    <x v="1"/>
    <x v="1"/>
    <x v="1"/>
    <x v="75"/>
    <x v="508"/>
    <x v="55"/>
    <x v="102"/>
    <x v="1"/>
    <x v="22"/>
    <m/>
    <m/>
    <d v="1899-12-30T00:00:38"/>
    <x v="20"/>
    <x v="521"/>
    <x v="1195"/>
  </r>
  <r>
    <s v="2016 :: Tolar Šimon :: 2009"/>
    <x v="7"/>
    <x v="1"/>
    <x v="4"/>
    <x v="4"/>
    <x v="84"/>
    <x v="667"/>
    <x v="55"/>
    <x v="12"/>
    <x v="1"/>
    <x v="22"/>
    <m/>
    <m/>
    <d v="1899-12-30T00:00:38"/>
    <x v="14"/>
    <x v="688"/>
    <x v="1196"/>
  </r>
  <r>
    <s v="2016 :: Sedlák Tomáš :: 2010"/>
    <x v="7"/>
    <x v="1"/>
    <x v="5"/>
    <x v="5"/>
    <x v="95"/>
    <x v="668"/>
    <x v="65"/>
    <x v="280"/>
    <x v="1"/>
    <x v="22"/>
    <m/>
    <m/>
    <d v="1899-12-30T00:00:38"/>
    <x v="4"/>
    <x v="689"/>
    <x v="1197"/>
  </r>
  <r>
    <s v="2016 :: Mrenica Michal :: 2009"/>
    <x v="7"/>
    <x v="1"/>
    <x v="2"/>
    <x v="2"/>
    <x v="92"/>
    <x v="669"/>
    <x v="55"/>
    <x v="102"/>
    <x v="1"/>
    <x v="22"/>
    <m/>
    <m/>
    <d v="1899-12-30T00:00:38"/>
    <x v="3"/>
    <x v="690"/>
    <x v="1198"/>
  </r>
  <r>
    <s v="2016 :: Doubica Petr :: 2009"/>
    <x v="7"/>
    <x v="1"/>
    <x v="3"/>
    <x v="3"/>
    <x v="82"/>
    <x v="670"/>
    <x v="55"/>
    <x v="11"/>
    <x v="1"/>
    <x v="22"/>
    <m/>
    <m/>
    <d v="1899-12-30T00:00:40"/>
    <x v="1"/>
    <x v="691"/>
    <x v="1199"/>
  </r>
  <r>
    <s v="2016 :: Chaloupka Přemysl Otakar :: 2011"/>
    <x v="7"/>
    <x v="1"/>
    <x v="6"/>
    <x v="6"/>
    <x v="57"/>
    <x v="491"/>
    <x v="63"/>
    <x v="206"/>
    <x v="1"/>
    <x v="22"/>
    <m/>
    <m/>
    <d v="1899-12-30T00:00:49"/>
    <x v="6"/>
    <x v="504"/>
    <x v="1200"/>
  </r>
  <r>
    <s v="2016 :: Nosál Jakub :: 2011"/>
    <x v="7"/>
    <x v="1"/>
    <x v="16"/>
    <x v="11"/>
    <x v="27"/>
    <x v="671"/>
    <x v="63"/>
    <x v="187"/>
    <x v="1"/>
    <x v="22"/>
    <m/>
    <m/>
    <d v="1899-12-30T00:01:04"/>
    <x v="11"/>
    <x v="692"/>
    <x v="1201"/>
  </r>
  <r>
    <s v="2016 :: Kaňková Zuzana :: 2009"/>
    <x v="7"/>
    <x v="1"/>
    <x v="1"/>
    <x v="1"/>
    <x v="41"/>
    <x v="397"/>
    <x v="55"/>
    <x v="12"/>
    <x v="0"/>
    <x v="22"/>
    <m/>
    <m/>
    <d v="1899-12-30T00:00:34"/>
    <x v="9"/>
    <x v="405"/>
    <x v="1202"/>
  </r>
  <r>
    <s v="2016 :: Kahovcová Barbora :: 2009"/>
    <x v="7"/>
    <x v="1"/>
    <x v="4"/>
    <x v="4"/>
    <x v="65"/>
    <x v="260"/>
    <x v="55"/>
    <x v="12"/>
    <x v="0"/>
    <x v="22"/>
    <m/>
    <m/>
    <d v="1899-12-30T00:00:34"/>
    <x v="9"/>
    <x v="266"/>
    <x v="1203"/>
  </r>
  <r>
    <s v="2016 :: Lattnerová Elisabeth :: 2010"/>
    <x v="7"/>
    <x v="1"/>
    <x v="5"/>
    <x v="5"/>
    <x v="90"/>
    <x v="672"/>
    <x v="65"/>
    <x v="99"/>
    <x v="0"/>
    <x v="22"/>
    <m/>
    <m/>
    <d v="1899-12-30T00:00:39"/>
    <x v="10"/>
    <x v="693"/>
    <x v="1204"/>
  </r>
  <r>
    <s v="2016 :: Outlá Andrea :: 2009"/>
    <x v="7"/>
    <x v="1"/>
    <x v="2"/>
    <x v="2"/>
    <x v="48"/>
    <x v="673"/>
    <x v="55"/>
    <x v="267"/>
    <x v="0"/>
    <x v="22"/>
    <m/>
    <m/>
    <d v="1899-12-30T00:00:41"/>
    <x v="23"/>
    <x v="694"/>
    <x v="1205"/>
  </r>
  <r>
    <s v="2016 :: Korešová Viktorie :: 2010"/>
    <x v="7"/>
    <x v="1"/>
    <x v="3"/>
    <x v="3"/>
    <x v="51"/>
    <x v="521"/>
    <x v="65"/>
    <x v="11"/>
    <x v="0"/>
    <x v="22"/>
    <m/>
    <m/>
    <d v="1899-12-30T00:00:47"/>
    <x v="9"/>
    <x v="535"/>
    <x v="1206"/>
  </r>
  <r>
    <s v="2016 :: Doubicková Jana :: 2011"/>
    <x v="7"/>
    <x v="1"/>
    <x v="6"/>
    <x v="6"/>
    <x v="37"/>
    <x v="500"/>
    <x v="63"/>
    <x v="11"/>
    <x v="0"/>
    <x v="22"/>
    <m/>
    <m/>
    <d v="1899-12-30T00:00:55"/>
    <x v="1"/>
    <x v="513"/>
    <x v="1207"/>
  </r>
  <r>
    <s v="2016 :: Tomáš Ondřej :: 2006"/>
    <x v="7"/>
    <x v="1"/>
    <x v="1"/>
    <x v="1"/>
    <x v="48"/>
    <x v="674"/>
    <x v="7"/>
    <x v="281"/>
    <x v="1"/>
    <x v="19"/>
    <m/>
    <m/>
    <d v="1899-12-30T00:01:06"/>
    <x v="14"/>
    <x v="695"/>
    <x v="1208"/>
  </r>
  <r>
    <s v="2016 :: Čoka Jan :: 2007"/>
    <x v="7"/>
    <x v="1"/>
    <x v="4"/>
    <x v="4"/>
    <x v="30"/>
    <x v="523"/>
    <x v="12"/>
    <x v="155"/>
    <x v="1"/>
    <x v="19"/>
    <m/>
    <m/>
    <d v="1899-12-30T00:01:08"/>
    <x v="7"/>
    <x v="537"/>
    <x v="1209"/>
  </r>
  <r>
    <s v="2016 :: Daniel Antonín :: 2006"/>
    <x v="7"/>
    <x v="1"/>
    <x v="5"/>
    <x v="5"/>
    <x v="97"/>
    <x v="675"/>
    <x v="7"/>
    <x v="215"/>
    <x v="1"/>
    <x v="19"/>
    <m/>
    <m/>
    <d v="1899-12-30T00:01:08"/>
    <x v="1"/>
    <x v="696"/>
    <x v="1210"/>
  </r>
  <r>
    <s v="2016 :: Kaňka Jan :: 2007"/>
    <x v="7"/>
    <x v="1"/>
    <x v="2"/>
    <x v="2"/>
    <x v="43"/>
    <x v="177"/>
    <x v="12"/>
    <x v="12"/>
    <x v="1"/>
    <x v="19"/>
    <m/>
    <m/>
    <d v="1899-12-30T00:01:11"/>
    <x v="9"/>
    <x v="180"/>
    <x v="1211"/>
  </r>
  <r>
    <s v="2016 :: Čoka Tomáš :: 2008"/>
    <x v="7"/>
    <x v="1"/>
    <x v="3"/>
    <x v="3"/>
    <x v="68"/>
    <x v="506"/>
    <x v="54"/>
    <x v="155"/>
    <x v="1"/>
    <x v="19"/>
    <m/>
    <m/>
    <d v="1899-12-30T00:01:17"/>
    <x v="7"/>
    <x v="519"/>
    <x v="1212"/>
  </r>
  <r>
    <s v="2016 :: Vejsada Tomáš :: 2007"/>
    <x v="7"/>
    <x v="1"/>
    <x v="6"/>
    <x v="6"/>
    <x v="37"/>
    <x v="676"/>
    <x v="12"/>
    <x v="0"/>
    <x v="1"/>
    <x v="19"/>
    <m/>
    <m/>
    <d v="1899-12-30T00:01:21"/>
    <x v="15"/>
    <x v="697"/>
    <x v="1213"/>
  </r>
  <r>
    <s v="2016 :: Gregar Daniel :: 2008"/>
    <x v="7"/>
    <x v="1"/>
    <x v="16"/>
    <x v="11"/>
    <x v="49"/>
    <x v="258"/>
    <x v="54"/>
    <x v="11"/>
    <x v="1"/>
    <x v="19"/>
    <m/>
    <m/>
    <d v="1899-12-30T00:01:22"/>
    <x v="8"/>
    <x v="264"/>
    <x v="1214"/>
  </r>
  <r>
    <s v="2016 :: Boháčová Tereza :: 2006"/>
    <x v="7"/>
    <x v="1"/>
    <x v="1"/>
    <x v="1"/>
    <x v="33"/>
    <x v="677"/>
    <x v="7"/>
    <x v="0"/>
    <x v="0"/>
    <x v="19"/>
    <m/>
    <m/>
    <d v="1899-12-30T00:01:12"/>
    <x v="0"/>
    <x v="698"/>
    <x v="1215"/>
  </r>
  <r>
    <s v="2016 :: Kvasníková Adéla :: 2006"/>
    <x v="7"/>
    <x v="1"/>
    <x v="4"/>
    <x v="4"/>
    <x v="38"/>
    <x v="678"/>
    <x v="7"/>
    <x v="215"/>
    <x v="0"/>
    <x v="19"/>
    <m/>
    <m/>
    <d v="1899-12-30T00:01:13"/>
    <x v="9"/>
    <x v="699"/>
    <x v="1216"/>
  </r>
  <r>
    <s v="2016 :: Bazsová Eliška :: 2007"/>
    <x v="7"/>
    <x v="1"/>
    <x v="5"/>
    <x v="5"/>
    <x v="50"/>
    <x v="244"/>
    <x v="12"/>
    <x v="11"/>
    <x v="0"/>
    <x v="19"/>
    <m/>
    <m/>
    <d v="1899-12-30T00:01:15"/>
    <x v="0"/>
    <x v="250"/>
    <x v="1217"/>
  </r>
  <r>
    <s v="2016 :: Nepivodová Barbora :: 2006"/>
    <x v="7"/>
    <x v="1"/>
    <x v="2"/>
    <x v="2"/>
    <x v="34"/>
    <x v="679"/>
    <x v="7"/>
    <x v="45"/>
    <x v="0"/>
    <x v="19"/>
    <m/>
    <m/>
    <d v="1899-12-30T00:01:16"/>
    <x v="11"/>
    <x v="700"/>
    <x v="1218"/>
  </r>
  <r>
    <s v="2016 :: Lidická Karolína :: 2006"/>
    <x v="7"/>
    <x v="1"/>
    <x v="3"/>
    <x v="3"/>
    <x v="76"/>
    <x v="680"/>
    <x v="7"/>
    <x v="215"/>
    <x v="0"/>
    <x v="19"/>
    <m/>
    <m/>
    <d v="1899-12-30T00:01:17"/>
    <x v="10"/>
    <x v="701"/>
    <x v="1219"/>
  </r>
  <r>
    <s v="2016 :: Divišová Kristýna :: 2007"/>
    <x v="7"/>
    <x v="1"/>
    <x v="6"/>
    <x v="6"/>
    <x v="35"/>
    <x v="396"/>
    <x v="12"/>
    <x v="277"/>
    <x v="0"/>
    <x v="19"/>
    <m/>
    <m/>
    <d v="1899-12-30T00:01:19"/>
    <x v="1"/>
    <x v="404"/>
    <x v="1178"/>
  </r>
  <r>
    <s v="2016 :: Michalčáková Adéla :: 2007"/>
    <x v="7"/>
    <x v="1"/>
    <x v="16"/>
    <x v="11"/>
    <x v="36"/>
    <x v="681"/>
    <x v="12"/>
    <x v="215"/>
    <x v="0"/>
    <x v="19"/>
    <m/>
    <m/>
    <d v="1899-12-30T00:01:20"/>
    <x v="3"/>
    <x v="702"/>
    <x v="1220"/>
  </r>
  <r>
    <s v="2016 :: Šulková Karolína :: 2008"/>
    <x v="7"/>
    <x v="1"/>
    <x v="22"/>
    <x v="10"/>
    <x v="28"/>
    <x v="682"/>
    <x v="54"/>
    <x v="215"/>
    <x v="0"/>
    <x v="19"/>
    <m/>
    <m/>
    <d v="1899-12-30T00:01:21"/>
    <x v="19"/>
    <x v="703"/>
    <x v="1221"/>
  </r>
  <r>
    <s v="2016 :: Korešová Natálie :: 2006"/>
    <x v="7"/>
    <x v="1"/>
    <x v="11"/>
    <x v="8"/>
    <x v="40"/>
    <x v="534"/>
    <x v="7"/>
    <x v="11"/>
    <x v="0"/>
    <x v="19"/>
    <m/>
    <m/>
    <d v="1899-12-30T00:01:24"/>
    <x v="9"/>
    <x v="548"/>
    <x v="1222"/>
  </r>
  <r>
    <s v="2016 :: Kubaláková Lucie :: 2007"/>
    <x v="7"/>
    <x v="1"/>
    <x v="13"/>
    <x v="7"/>
    <x v="48"/>
    <x v="683"/>
    <x v="12"/>
    <x v="8"/>
    <x v="0"/>
    <x v="19"/>
    <m/>
    <m/>
    <d v="1899-12-30T00:01:25"/>
    <x v="9"/>
    <x v="704"/>
    <x v="1223"/>
  </r>
  <r>
    <s v="2016 :: Kaštánková Adéla :: 2006"/>
    <x v="7"/>
    <x v="1"/>
    <x v="20"/>
    <x v="9"/>
    <x v="44"/>
    <x v="530"/>
    <x v="7"/>
    <x v="11"/>
    <x v="0"/>
    <x v="19"/>
    <m/>
    <m/>
    <d v="1899-12-30T00:01:25"/>
    <x v="9"/>
    <x v="544"/>
    <x v="1224"/>
  </r>
  <r>
    <s v="2016 :: Tomanová Anežka :: 2007"/>
    <x v="7"/>
    <x v="1"/>
    <x v="23"/>
    <x v="12"/>
    <x v="51"/>
    <x v="684"/>
    <x v="12"/>
    <x v="215"/>
    <x v="0"/>
    <x v="19"/>
    <m/>
    <m/>
    <d v="1899-12-30T00:01:27"/>
    <x v="14"/>
    <x v="705"/>
    <x v="1225"/>
  </r>
  <r>
    <s v="2016 :: Kahovcová Anna :: 2006"/>
    <x v="7"/>
    <x v="1"/>
    <x v="9"/>
    <x v="13"/>
    <x v="91"/>
    <x v="176"/>
    <x v="7"/>
    <x v="12"/>
    <x v="0"/>
    <x v="19"/>
    <m/>
    <m/>
    <d v="1899-12-30T00:01:32"/>
    <x v="9"/>
    <x v="179"/>
    <x v="1226"/>
  </r>
  <r>
    <s v="2016 :: Mavrodievová Daniela :: 2007"/>
    <x v="7"/>
    <x v="1"/>
    <x v="12"/>
    <x v="14"/>
    <x v="98"/>
    <x v="685"/>
    <x v="12"/>
    <x v="11"/>
    <x v="0"/>
    <x v="19"/>
    <m/>
    <m/>
    <d v="1899-12-30T00:01:34"/>
    <x v="3"/>
    <x v="706"/>
    <x v="1227"/>
  </r>
  <r>
    <s v="2016 :: Kroupová Nelly :: 2008"/>
    <x v="7"/>
    <x v="1"/>
    <x v="25"/>
    <x v="20"/>
    <x v="99"/>
    <x v="686"/>
    <x v="54"/>
    <x v="12"/>
    <x v="0"/>
    <x v="19"/>
    <m/>
    <m/>
    <d v="1899-12-30T00:01:35"/>
    <x v="9"/>
    <x v="707"/>
    <x v="1228"/>
  </r>
  <r>
    <s v="2016 :: Tomečka Vojtěch :: 2004"/>
    <x v="7"/>
    <x v="1"/>
    <x v="1"/>
    <x v="1"/>
    <x v="83"/>
    <x v="544"/>
    <x v="10"/>
    <x v="215"/>
    <x v="1"/>
    <x v="12"/>
    <m/>
    <m/>
    <d v="1899-12-30T00:01:58"/>
    <x v="14"/>
    <x v="558"/>
    <x v="1229"/>
  </r>
  <r>
    <s v="2016 :: Outlý Jakub :: 2005"/>
    <x v="7"/>
    <x v="1"/>
    <x v="4"/>
    <x v="4"/>
    <x v="11"/>
    <x v="687"/>
    <x v="15"/>
    <x v="267"/>
    <x v="1"/>
    <x v="12"/>
    <m/>
    <m/>
    <d v="1899-12-30T00:02:15"/>
    <x v="23"/>
    <x v="708"/>
    <x v="1230"/>
  </r>
  <r>
    <s v="2016 :: Kroupová Nika :: 2004"/>
    <x v="7"/>
    <x v="1"/>
    <x v="1"/>
    <x v="1"/>
    <x v="88"/>
    <x v="549"/>
    <x v="10"/>
    <x v="12"/>
    <x v="0"/>
    <x v="12"/>
    <m/>
    <m/>
    <d v="1899-12-30T00:01:49"/>
    <x v="9"/>
    <x v="563"/>
    <x v="1231"/>
  </r>
  <r>
    <s v="2016 :: Gubaniová Tereza :: 2005"/>
    <x v="7"/>
    <x v="1"/>
    <x v="4"/>
    <x v="4"/>
    <x v="21"/>
    <x v="527"/>
    <x v="15"/>
    <x v="215"/>
    <x v="0"/>
    <x v="12"/>
    <m/>
    <m/>
    <d v="1899-12-30T00:01:57"/>
    <x v="8"/>
    <x v="541"/>
    <x v="1232"/>
  </r>
  <r>
    <s v="2016 :: Staňková Karolína :: 2005"/>
    <x v="7"/>
    <x v="1"/>
    <x v="5"/>
    <x v="5"/>
    <x v="35"/>
    <x v="526"/>
    <x v="15"/>
    <x v="215"/>
    <x v="0"/>
    <x v="12"/>
    <m/>
    <m/>
    <d v="1899-12-30T00:02:04"/>
    <x v="4"/>
    <x v="540"/>
    <x v="1233"/>
  </r>
  <r>
    <s v="2016 :: Janurová Karolína :: 2004"/>
    <x v="7"/>
    <x v="1"/>
    <x v="2"/>
    <x v="2"/>
    <x v="33"/>
    <x v="688"/>
    <x v="10"/>
    <x v="12"/>
    <x v="0"/>
    <x v="12"/>
    <m/>
    <m/>
    <d v="1899-12-30T00:02:21"/>
    <x v="18"/>
    <x v="709"/>
    <x v="1234"/>
  </r>
  <r>
    <s v="2016 :: Uhlíková Veronika :: 2005"/>
    <x v="7"/>
    <x v="1"/>
    <x v="3"/>
    <x v="3"/>
    <x v="39"/>
    <x v="689"/>
    <x v="15"/>
    <x v="12"/>
    <x v="0"/>
    <x v="12"/>
    <m/>
    <m/>
    <d v="1899-12-30T00:02:32"/>
    <x v="20"/>
    <x v="710"/>
    <x v="1235"/>
  </r>
  <r>
    <s v="2016 :: Gloza Ondřej :: 2002"/>
    <x v="7"/>
    <x v="1"/>
    <x v="1"/>
    <x v="1"/>
    <x v="3"/>
    <x v="342"/>
    <x v="11"/>
    <x v="107"/>
    <x v="1"/>
    <x v="11"/>
    <m/>
    <m/>
    <d v="1899-12-30T00:01:34"/>
    <x v="8"/>
    <x v="350"/>
    <x v="1172"/>
  </r>
  <r>
    <s v="2016 :: Lolacher Tomáš :: 2003"/>
    <x v="7"/>
    <x v="1"/>
    <x v="4"/>
    <x v="4"/>
    <x v="14"/>
    <x v="655"/>
    <x v="19"/>
    <x v="275"/>
    <x v="1"/>
    <x v="11"/>
    <m/>
    <m/>
    <d v="1899-12-30T00:01:38"/>
    <x v="10"/>
    <x v="675"/>
    <x v="1167"/>
  </r>
  <r>
    <s v="2016 :: Bořucký Petr :: 2003"/>
    <x v="7"/>
    <x v="1"/>
    <x v="5"/>
    <x v="5"/>
    <x v="52"/>
    <x v="539"/>
    <x v="19"/>
    <x v="70"/>
    <x v="1"/>
    <x v="11"/>
    <m/>
    <m/>
    <d v="1899-12-30T00:01:39"/>
    <x v="0"/>
    <x v="553"/>
    <x v="1236"/>
  </r>
  <r>
    <s v="2016 :: Lukš Petr :: 2002"/>
    <x v="7"/>
    <x v="1"/>
    <x v="2"/>
    <x v="2"/>
    <x v="4"/>
    <x v="191"/>
    <x v="11"/>
    <x v="12"/>
    <x v="1"/>
    <x v="11"/>
    <m/>
    <m/>
    <d v="1899-12-30T00:01:40"/>
    <x v="10"/>
    <x v="194"/>
    <x v="1173"/>
  </r>
  <r>
    <s v="2016 :: Kofroň Radek :: 2002"/>
    <x v="7"/>
    <x v="1"/>
    <x v="3"/>
    <x v="3"/>
    <x v="79"/>
    <x v="552"/>
    <x v="11"/>
    <x v="70"/>
    <x v="1"/>
    <x v="11"/>
    <m/>
    <m/>
    <d v="1899-12-30T00:01:42"/>
    <x v="9"/>
    <x v="566"/>
    <x v="1237"/>
  </r>
  <r>
    <s v="2016 :: Mrzena Pavel :: 2003"/>
    <x v="7"/>
    <x v="1"/>
    <x v="6"/>
    <x v="6"/>
    <x v="15"/>
    <x v="349"/>
    <x v="19"/>
    <x v="107"/>
    <x v="1"/>
    <x v="11"/>
    <m/>
    <m/>
    <d v="1899-12-30T00:01:43"/>
    <x v="3"/>
    <x v="357"/>
    <x v="1174"/>
  </r>
  <r>
    <s v="2016 :: Dvořák David :: 2003"/>
    <x v="7"/>
    <x v="1"/>
    <x v="16"/>
    <x v="11"/>
    <x v="53"/>
    <x v="690"/>
    <x v="19"/>
    <x v="160"/>
    <x v="1"/>
    <x v="11"/>
    <m/>
    <m/>
    <d v="1899-12-30T00:01:52"/>
    <x v="1"/>
    <x v="711"/>
    <x v="1238"/>
  </r>
  <r>
    <s v="2016 :: Štiftr Petr :: 2002"/>
    <x v="7"/>
    <x v="1"/>
    <x v="22"/>
    <x v="10"/>
    <x v="85"/>
    <x v="284"/>
    <x v="11"/>
    <x v="12"/>
    <x v="1"/>
    <x v="11"/>
    <m/>
    <m/>
    <d v="1899-12-30T00:02:04"/>
    <x v="19"/>
    <x v="290"/>
    <x v="1239"/>
  </r>
  <r>
    <s v="2016 :: Štiftr Pavel :: 2002"/>
    <x v="7"/>
    <x v="1"/>
    <x v="11"/>
    <x v="8"/>
    <x v="10"/>
    <x v="283"/>
    <x v="11"/>
    <x v="12"/>
    <x v="1"/>
    <x v="11"/>
    <m/>
    <m/>
    <d v="1899-12-30T00:02:07"/>
    <x v="19"/>
    <x v="289"/>
    <x v="1240"/>
  </r>
  <r>
    <s v="2016 :: Dvořák Tomáš :: 2003"/>
    <x v="7"/>
    <x v="1"/>
    <x v="13"/>
    <x v="7"/>
    <x v="20"/>
    <x v="691"/>
    <x v="19"/>
    <x v="160"/>
    <x v="1"/>
    <x v="11"/>
    <m/>
    <m/>
    <d v="1899-12-30T00:02:07"/>
    <x v="1"/>
    <x v="712"/>
    <x v="1241"/>
  </r>
  <r>
    <s v="2016 :: Kolář Jan :: 2008"/>
    <x v="7"/>
    <x v="1"/>
    <x v="20"/>
    <x v="9"/>
    <x v="5"/>
    <x v="392"/>
    <x v="54"/>
    <x v="223"/>
    <x v="1"/>
    <x v="11"/>
    <m/>
    <m/>
    <d v="1899-12-30T00:02:11"/>
    <x v="9"/>
    <x v="400"/>
    <x v="1242"/>
  </r>
  <r>
    <s v="2016 :: Staňková Nikol :: 2003"/>
    <x v="7"/>
    <x v="1"/>
    <x v="1"/>
    <x v="1"/>
    <x v="32"/>
    <x v="546"/>
    <x v="19"/>
    <x v="220"/>
    <x v="0"/>
    <x v="11"/>
    <m/>
    <m/>
    <d v="1899-12-30T00:01:51"/>
    <x v="4"/>
    <x v="560"/>
    <x v="1243"/>
  </r>
  <r>
    <s v="2016 :: Bořucký Petr :: 2003"/>
    <x v="7"/>
    <x v="1"/>
    <x v="1"/>
    <x v="1"/>
    <x v="56"/>
    <x v="539"/>
    <x v="19"/>
    <x v="70"/>
    <x v="1"/>
    <x v="15"/>
    <m/>
    <m/>
    <d v="1899-12-30T00:04:03"/>
    <x v="0"/>
    <x v="553"/>
    <x v="1236"/>
  </r>
  <r>
    <s v="2016 :: Čoka Tomáš :: 2008"/>
    <x v="7"/>
    <x v="1"/>
    <x v="4"/>
    <x v="4"/>
    <x v="80"/>
    <x v="506"/>
    <x v="54"/>
    <x v="155"/>
    <x v="1"/>
    <x v="15"/>
    <m/>
    <m/>
    <d v="1899-12-30T00:04:16"/>
    <x v="7"/>
    <x v="519"/>
    <x v="1212"/>
  </r>
  <r>
    <s v="2016 :: Čoka Jan :: 2007"/>
    <x v="7"/>
    <x v="1"/>
    <x v="5"/>
    <x v="5"/>
    <x v="65"/>
    <x v="523"/>
    <x v="12"/>
    <x v="155"/>
    <x v="1"/>
    <x v="15"/>
    <m/>
    <m/>
    <d v="1899-12-30T00:04:40"/>
    <x v="7"/>
    <x v="537"/>
    <x v="1209"/>
  </r>
  <r>
    <s v="2016 :: Kofroňová Karolína :: 2000"/>
    <x v="7"/>
    <x v="1"/>
    <x v="1"/>
    <x v="1"/>
    <x v="18"/>
    <x v="554"/>
    <x v="14"/>
    <x v="70"/>
    <x v="0"/>
    <x v="15"/>
    <m/>
    <m/>
    <d v="1899-12-30T00:04:16"/>
    <x v="9"/>
    <x v="568"/>
    <x v="1244"/>
  </r>
  <r>
    <s v="2016 :: Tomečková Markéta :: 2001"/>
    <x v="7"/>
    <x v="1"/>
    <x v="4"/>
    <x v="4"/>
    <x v="86"/>
    <x v="692"/>
    <x v="8"/>
    <x v="220"/>
    <x v="0"/>
    <x v="15"/>
    <m/>
    <m/>
    <d v="1899-12-30T00:04:59"/>
    <x v="14"/>
    <x v="713"/>
    <x v="1245"/>
  </r>
  <r>
    <s v="2016 :: Kofroň Radek :: 2002"/>
    <x v="7"/>
    <x v="1"/>
    <x v="1"/>
    <x v="1"/>
    <x v="53"/>
    <x v="552"/>
    <x v="11"/>
    <x v="70"/>
    <x v="1"/>
    <x v="14"/>
    <m/>
    <m/>
    <d v="1899-12-30T00:05:57"/>
    <x v="9"/>
    <x v="566"/>
    <x v="1237"/>
  </r>
  <r>
    <s v="2016 :: Stýblová Jiřina :: 1998"/>
    <x v="7"/>
    <x v="1"/>
    <x v="1"/>
    <x v="1"/>
    <x v="120"/>
    <x v="282"/>
    <x v="17"/>
    <x v="282"/>
    <x v="0"/>
    <x v="14"/>
    <m/>
    <m/>
    <d v="1899-12-30T00:10:16"/>
    <x v="4"/>
    <x v="288"/>
    <x v="1246"/>
  </r>
  <r>
    <s v="2017 :: Csirik Jiří :: 1992"/>
    <x v="8"/>
    <x v="2"/>
    <x v="1"/>
    <x v="1"/>
    <x v="31"/>
    <x v="298"/>
    <x v="42"/>
    <x v="88"/>
    <x v="1"/>
    <x v="24"/>
    <m/>
    <m/>
    <d v="1899-12-30T00:55:35"/>
    <x v="6"/>
    <x v="304"/>
    <x v="1247"/>
  </r>
  <r>
    <s v="2017 :: Flašar Jan :: 1986"/>
    <x v="8"/>
    <x v="2"/>
    <x v="4"/>
    <x v="1"/>
    <x v="121"/>
    <x v="693"/>
    <x v="56"/>
    <x v="60"/>
    <x v="1"/>
    <x v="25"/>
    <m/>
    <m/>
    <d v="1899-12-30T00:56:25"/>
    <x v="2"/>
    <x v="714"/>
    <x v="1248"/>
  </r>
  <r>
    <s v="2017 :: Soukup Josef :: 1987"/>
    <x v="8"/>
    <x v="2"/>
    <x v="5"/>
    <x v="4"/>
    <x v="50"/>
    <x v="694"/>
    <x v="60"/>
    <x v="115"/>
    <x v="1"/>
    <x v="25"/>
    <m/>
    <m/>
    <d v="1899-12-30T00:57:10"/>
    <x v="4"/>
    <x v="715"/>
    <x v="1249"/>
  </r>
  <r>
    <s v="2017 :: Kos Pavel :: 1990"/>
    <x v="8"/>
    <x v="2"/>
    <x v="2"/>
    <x v="4"/>
    <x v="109"/>
    <x v="602"/>
    <x v="1"/>
    <x v="4"/>
    <x v="1"/>
    <x v="24"/>
    <m/>
    <m/>
    <d v="1899-12-30T00:57:44"/>
    <x v="9"/>
    <x v="619"/>
    <x v="1250"/>
  </r>
  <r>
    <s v="2017 :: Uhlíř Radek :: 1967"/>
    <x v="8"/>
    <x v="2"/>
    <x v="3"/>
    <x v="1"/>
    <x v="122"/>
    <x v="229"/>
    <x v="52"/>
    <x v="85"/>
    <x v="1"/>
    <x v="17"/>
    <m/>
    <m/>
    <d v="1899-12-30T00:58:01"/>
    <x v="20"/>
    <x v="234"/>
    <x v="1251"/>
  </r>
  <r>
    <s v="2017 :: Beshir Ervin :: 1967"/>
    <x v="8"/>
    <x v="2"/>
    <x v="6"/>
    <x v="4"/>
    <x v="67"/>
    <x v="430"/>
    <x v="52"/>
    <x v="283"/>
    <x v="1"/>
    <x v="17"/>
    <m/>
    <m/>
    <d v="1899-12-30T00:58:32"/>
    <x v="0"/>
    <x v="438"/>
    <x v="1252"/>
  </r>
  <r>
    <s v="2017 :: Kuna Alois :: 1988"/>
    <x v="8"/>
    <x v="2"/>
    <x v="16"/>
    <x v="5"/>
    <x v="113"/>
    <x v="695"/>
    <x v="53"/>
    <x v="0"/>
    <x v="1"/>
    <x v="24"/>
    <m/>
    <m/>
    <d v="1899-12-30T00:59:32"/>
    <x v="9"/>
    <x v="716"/>
    <x v="1253"/>
  </r>
  <r>
    <s v="2017 :: Sýkora Jan :: 1993"/>
    <x v="8"/>
    <x v="2"/>
    <x v="22"/>
    <x v="2"/>
    <x v="119"/>
    <x v="556"/>
    <x v="20"/>
    <x v="284"/>
    <x v="1"/>
    <x v="24"/>
    <m/>
    <m/>
    <d v="1899-12-30T01:00:35"/>
    <x v="4"/>
    <x v="570"/>
    <x v="1254"/>
  </r>
  <r>
    <s v="2017 :: Macek Petr :: 1979"/>
    <x v="8"/>
    <x v="2"/>
    <x v="11"/>
    <x v="5"/>
    <x v="40"/>
    <x v="316"/>
    <x v="2"/>
    <x v="0"/>
    <x v="1"/>
    <x v="25"/>
    <m/>
    <m/>
    <d v="1899-12-30T01:00:54"/>
    <x v="3"/>
    <x v="323"/>
    <x v="1255"/>
  </r>
  <r>
    <s v="2017 :: Hommer Roman :: 1965"/>
    <x v="8"/>
    <x v="2"/>
    <x v="13"/>
    <x v="5"/>
    <x v="102"/>
    <x v="605"/>
    <x v="28"/>
    <x v="250"/>
    <x v="1"/>
    <x v="17"/>
    <m/>
    <m/>
    <d v="1899-12-30T01:01:04"/>
    <x v="17"/>
    <x v="622"/>
    <x v="1256"/>
  </r>
  <r>
    <s v="2017 :: Kolář Martin :: 1980"/>
    <x v="8"/>
    <x v="2"/>
    <x v="20"/>
    <x v="2"/>
    <x v="81"/>
    <x v="368"/>
    <x v="35"/>
    <x v="223"/>
    <x v="1"/>
    <x v="25"/>
    <m/>
    <m/>
    <d v="1899-12-30T01:01:13"/>
    <x v="9"/>
    <x v="376"/>
    <x v="1257"/>
  </r>
  <r>
    <s v="2017 :: Habara Jaromír :: 1974"/>
    <x v="8"/>
    <x v="2"/>
    <x v="23"/>
    <x v="1"/>
    <x v="101"/>
    <x v="303"/>
    <x v="45"/>
    <x v="285"/>
    <x v="1"/>
    <x v="8"/>
    <m/>
    <m/>
    <d v="1899-12-30T01:01:41"/>
    <x v="17"/>
    <x v="309"/>
    <x v="1258"/>
  </r>
  <r>
    <s v="2017 :: Juráň Karel :: 1974"/>
    <x v="8"/>
    <x v="2"/>
    <x v="9"/>
    <x v="4"/>
    <x v="123"/>
    <x v="366"/>
    <x v="45"/>
    <x v="251"/>
    <x v="1"/>
    <x v="8"/>
    <m/>
    <m/>
    <d v="1899-12-30T01:01:48"/>
    <x v="18"/>
    <x v="374"/>
    <x v="1259"/>
  </r>
  <r>
    <s v="2017 :: Ehrlich Pavel :: 1969"/>
    <x v="8"/>
    <x v="2"/>
    <x v="12"/>
    <x v="5"/>
    <x v="55"/>
    <x v="434"/>
    <x v="23"/>
    <x v="226"/>
    <x v="1"/>
    <x v="8"/>
    <m/>
    <m/>
    <d v="1899-12-30T01:01:50"/>
    <x v="24"/>
    <x v="443"/>
    <x v="1260"/>
  </r>
  <r>
    <s v="2017 :: Chlupová Tereza :: 1991"/>
    <x v="8"/>
    <x v="2"/>
    <x v="25"/>
    <x v="1"/>
    <x v="75"/>
    <x v="609"/>
    <x v="13"/>
    <x v="286"/>
    <x v="0"/>
    <x v="26"/>
    <m/>
    <m/>
    <d v="1899-12-30T01:02:03"/>
    <x v="6"/>
    <x v="627"/>
    <x v="1261"/>
  </r>
  <r>
    <s v="2017 :: Palivec David :: 1984"/>
    <x v="8"/>
    <x v="2"/>
    <x v="24"/>
    <x v="3"/>
    <x v="33"/>
    <x v="371"/>
    <x v="44"/>
    <x v="287"/>
    <x v="1"/>
    <x v="25"/>
    <m/>
    <m/>
    <d v="1899-12-30T01:02:39"/>
    <x v="12"/>
    <x v="379"/>
    <x v="1262"/>
  </r>
  <r>
    <s v="2017 :: Krov Martin :: 1995"/>
    <x v="8"/>
    <x v="2"/>
    <x v="8"/>
    <x v="3"/>
    <x v="124"/>
    <x v="448"/>
    <x v="21"/>
    <x v="185"/>
    <x v="1"/>
    <x v="24"/>
    <m/>
    <m/>
    <d v="1899-12-30T01:02:54"/>
    <x v="9"/>
    <x v="459"/>
    <x v="1263"/>
  </r>
  <r>
    <s v="2017 :: Nový Lukáš :: 1976"/>
    <x v="8"/>
    <x v="2"/>
    <x v="14"/>
    <x v="2"/>
    <x v="125"/>
    <x v="150"/>
    <x v="22"/>
    <x v="167"/>
    <x v="1"/>
    <x v="8"/>
    <m/>
    <m/>
    <d v="1899-12-30T01:03:00"/>
    <x v="11"/>
    <x v="151"/>
    <x v="1264"/>
  </r>
  <r>
    <s v="2017 :: Rokos Lukáš :: 1987"/>
    <x v="8"/>
    <x v="2"/>
    <x v="10"/>
    <x v="6"/>
    <x v="3"/>
    <x v="612"/>
    <x v="60"/>
    <x v="173"/>
    <x v="1"/>
    <x v="25"/>
    <m/>
    <m/>
    <d v="1899-12-30T01:03:02"/>
    <x v="13"/>
    <x v="630"/>
    <x v="1265"/>
  </r>
  <r>
    <s v="2017 :: Hruška Luděk :: 1973"/>
    <x v="8"/>
    <x v="2"/>
    <x v="19"/>
    <x v="3"/>
    <x v="71"/>
    <x v="564"/>
    <x v="51"/>
    <x v="229"/>
    <x v="1"/>
    <x v="8"/>
    <m/>
    <m/>
    <d v="1899-12-30T01:03:05"/>
    <x v="17"/>
    <x v="579"/>
    <x v="1266"/>
  </r>
  <r>
    <s v="2017 :: Klimeš Petr :: 1980"/>
    <x v="8"/>
    <x v="2"/>
    <x v="17"/>
    <x v="11"/>
    <x v="97"/>
    <x v="217"/>
    <x v="35"/>
    <x v="229"/>
    <x v="1"/>
    <x v="25"/>
    <m/>
    <m/>
    <d v="1899-12-30T01:03:34"/>
    <x v="9"/>
    <x v="442"/>
    <x v="1267"/>
  </r>
  <r>
    <s v="2017 :: Chlup Tomáš :: 1993"/>
    <x v="8"/>
    <x v="2"/>
    <x v="15"/>
    <x v="6"/>
    <x v="56"/>
    <x v="604"/>
    <x v="20"/>
    <x v="286"/>
    <x v="1"/>
    <x v="24"/>
    <m/>
    <m/>
    <d v="1899-12-30T01:03:44"/>
    <x v="6"/>
    <x v="621"/>
    <x v="1268"/>
  </r>
  <r>
    <s v="2017 :: Studnař Lukáš :: 1989"/>
    <x v="8"/>
    <x v="2"/>
    <x v="18"/>
    <x v="11"/>
    <x v="126"/>
    <x v="696"/>
    <x v="26"/>
    <x v="236"/>
    <x v="1"/>
    <x v="24"/>
    <m/>
    <m/>
    <d v="1899-12-30T01:03:52"/>
    <x v="4"/>
    <x v="717"/>
    <x v="1269"/>
  </r>
  <r>
    <s v="2017 :: Szábo Miloš :: 1981"/>
    <x v="8"/>
    <x v="2"/>
    <x v="21"/>
    <x v="10"/>
    <x v="6"/>
    <x v="162"/>
    <x v="41"/>
    <x v="288"/>
    <x v="1"/>
    <x v="25"/>
    <m/>
    <m/>
    <d v="1899-12-30T01:04:15"/>
    <x v="4"/>
    <x v="165"/>
    <x v="1270"/>
  </r>
  <r>
    <s v="2017 :: Ludvík Jan :: 1975"/>
    <x v="8"/>
    <x v="2"/>
    <x v="28"/>
    <x v="6"/>
    <x v="127"/>
    <x v="559"/>
    <x v="24"/>
    <x v="225"/>
    <x v="1"/>
    <x v="8"/>
    <m/>
    <m/>
    <d v="1899-12-30T01:04:19"/>
    <x v="10"/>
    <x v="573"/>
    <x v="1271"/>
  </r>
  <r>
    <s v="2017 :: Lácha Pavel :: 1969"/>
    <x v="8"/>
    <x v="2"/>
    <x v="29"/>
    <x v="11"/>
    <x v="87"/>
    <x v="148"/>
    <x v="23"/>
    <x v="10"/>
    <x v="1"/>
    <x v="8"/>
    <m/>
    <m/>
    <d v="1899-12-30T01:04:22"/>
    <x v="10"/>
    <x v="149"/>
    <x v="1272"/>
  </r>
  <r>
    <s v="2017 :: Tomek Daniel :: 1970"/>
    <x v="8"/>
    <x v="2"/>
    <x v="27"/>
    <x v="10"/>
    <x v="114"/>
    <x v="697"/>
    <x v="37"/>
    <x v="289"/>
    <x v="1"/>
    <x v="8"/>
    <m/>
    <m/>
    <d v="1899-12-30T01:04:25"/>
    <x v="14"/>
    <x v="718"/>
    <x v="1273"/>
  </r>
  <r>
    <s v="2017 :: Lippl Jan :: 1983"/>
    <x v="8"/>
    <x v="2"/>
    <x v="30"/>
    <x v="8"/>
    <x v="63"/>
    <x v="592"/>
    <x v="62"/>
    <x v="290"/>
    <x v="1"/>
    <x v="25"/>
    <m/>
    <m/>
    <d v="1899-12-30T01:04:59"/>
    <x v="10"/>
    <x v="607"/>
    <x v="1274"/>
  </r>
  <r>
    <s v="2017 :: Toul Filip :: 1980"/>
    <x v="8"/>
    <x v="2"/>
    <x v="31"/>
    <x v="7"/>
    <x v="128"/>
    <x v="330"/>
    <x v="35"/>
    <x v="114"/>
    <x v="1"/>
    <x v="25"/>
    <m/>
    <m/>
    <d v="1899-12-30T01:05:08"/>
    <x v="14"/>
    <x v="337"/>
    <x v="1275"/>
  </r>
  <r>
    <s v="2017 :: Černý Michal :: 1978"/>
    <x v="8"/>
    <x v="2"/>
    <x v="26"/>
    <x v="9"/>
    <x v="9"/>
    <x v="561"/>
    <x v="6"/>
    <x v="0"/>
    <x v="1"/>
    <x v="25"/>
    <m/>
    <m/>
    <d v="1899-12-30T01:05:11"/>
    <x v="7"/>
    <x v="575"/>
    <x v="1276"/>
  </r>
  <r>
    <s v="2017 :: Mikoláš Miroslav :: 1995"/>
    <x v="8"/>
    <x v="2"/>
    <x v="35"/>
    <x v="10"/>
    <x v="129"/>
    <x v="698"/>
    <x v="21"/>
    <x v="85"/>
    <x v="1"/>
    <x v="24"/>
    <m/>
    <m/>
    <d v="1899-12-30T01:05:16"/>
    <x v="3"/>
    <x v="719"/>
    <x v="1277"/>
  </r>
  <r>
    <s v="2017 :: Rubick Jiří :: 1972"/>
    <x v="8"/>
    <x v="2"/>
    <x v="38"/>
    <x v="8"/>
    <x v="130"/>
    <x v="699"/>
    <x v="29"/>
    <x v="129"/>
    <x v="1"/>
    <x v="8"/>
    <m/>
    <m/>
    <d v="1899-12-30T01:05:25"/>
    <x v="13"/>
    <x v="720"/>
    <x v="1278"/>
  </r>
  <r>
    <s v="2017 :: Loskotová Gabriela :: 1975"/>
    <x v="8"/>
    <x v="2"/>
    <x v="33"/>
    <x v="1"/>
    <x v="93"/>
    <x v="560"/>
    <x v="24"/>
    <x v="206"/>
    <x v="0"/>
    <x v="27"/>
    <m/>
    <m/>
    <d v="1899-12-30T01:05:27"/>
    <x v="10"/>
    <x v="574"/>
    <x v="1279"/>
  </r>
  <r>
    <s v="2017 :: Diviš Jiří :: 1975"/>
    <x v="8"/>
    <x v="2"/>
    <x v="36"/>
    <x v="7"/>
    <x v="79"/>
    <x v="360"/>
    <x v="24"/>
    <x v="291"/>
    <x v="1"/>
    <x v="8"/>
    <m/>
    <m/>
    <d v="1899-12-30T01:05:30"/>
    <x v="1"/>
    <x v="368"/>
    <x v="1280"/>
  </r>
  <r>
    <s v="2017 :: Petrou Jan :: 1964"/>
    <x v="8"/>
    <x v="2"/>
    <x v="39"/>
    <x v="2"/>
    <x v="131"/>
    <x v="73"/>
    <x v="31"/>
    <x v="32"/>
    <x v="1"/>
    <x v="17"/>
    <m/>
    <m/>
    <d v="1899-12-30T01:05:36"/>
    <x v="12"/>
    <x v="74"/>
    <x v="1281"/>
  </r>
  <r>
    <s v="2017 :: Candrová Jana :: 1975"/>
    <x v="8"/>
    <x v="2"/>
    <x v="34"/>
    <x v="4"/>
    <x v="85"/>
    <x v="61"/>
    <x v="24"/>
    <x v="256"/>
    <x v="0"/>
    <x v="27"/>
    <m/>
    <m/>
    <d v="1899-12-30T01:05:38"/>
    <x v="6"/>
    <x v="61"/>
    <x v="1282"/>
  </r>
  <r>
    <s v="2017 :: Mikolášek Arnošt :: 1965"/>
    <x v="8"/>
    <x v="2"/>
    <x v="37"/>
    <x v="3"/>
    <x v="48"/>
    <x v="69"/>
    <x v="28"/>
    <x v="31"/>
    <x v="1"/>
    <x v="17"/>
    <m/>
    <m/>
    <d v="1899-12-30T01:05:40"/>
    <x v="3"/>
    <x v="69"/>
    <x v="1283"/>
  </r>
  <r>
    <s v="2017 :: Klíma Jiří :: 1957"/>
    <x v="8"/>
    <x v="2"/>
    <x v="32"/>
    <x v="1"/>
    <x v="107"/>
    <x v="574"/>
    <x v="36"/>
    <x v="59"/>
    <x v="1"/>
    <x v="20"/>
    <m/>
    <m/>
    <d v="1899-12-30T01:05:47"/>
    <x v="9"/>
    <x v="589"/>
    <x v="1284"/>
  </r>
  <r>
    <s v="2017 :: Rechtoriková Linda :: 1987"/>
    <x v="8"/>
    <x v="2"/>
    <x v="70"/>
    <x v="4"/>
    <x v="76"/>
    <x v="372"/>
    <x v="60"/>
    <x v="287"/>
    <x v="0"/>
    <x v="26"/>
    <m/>
    <m/>
    <d v="1899-12-30T01:05:49"/>
    <x v="13"/>
    <x v="380"/>
    <x v="1285"/>
  </r>
  <r>
    <s v="2017 :: Jelínek Aleš :: 1975"/>
    <x v="8"/>
    <x v="2"/>
    <x v="54"/>
    <x v="9"/>
    <x v="54"/>
    <x v="700"/>
    <x v="24"/>
    <x v="292"/>
    <x v="1"/>
    <x v="8"/>
    <m/>
    <m/>
    <d v="1899-12-30T01:06:05"/>
    <x v="18"/>
    <x v="721"/>
    <x v="1286"/>
  </r>
  <r>
    <s v="2017 :: Novotný Pavel :: 1967"/>
    <x v="8"/>
    <x v="2"/>
    <x v="67"/>
    <x v="6"/>
    <x v="132"/>
    <x v="701"/>
    <x v="52"/>
    <x v="293"/>
    <x v="1"/>
    <x v="17"/>
    <m/>
    <m/>
    <d v="1899-12-30T01:06:13"/>
    <x v="11"/>
    <x v="722"/>
    <x v="1287"/>
  </r>
  <r>
    <s v="2017 :: Ardamica David :: 1976"/>
    <x v="8"/>
    <x v="2"/>
    <x v="55"/>
    <x v="12"/>
    <x v="18"/>
    <x v="616"/>
    <x v="22"/>
    <x v="260"/>
    <x v="1"/>
    <x v="8"/>
    <m/>
    <m/>
    <d v="1899-12-30T01:06:31"/>
    <x v="21"/>
    <x v="634"/>
    <x v="1288"/>
  </r>
  <r>
    <s v="2017 :: Gyürüsi Martin :: 1985"/>
    <x v="8"/>
    <x v="2"/>
    <x v="66"/>
    <x v="12"/>
    <x v="133"/>
    <x v="702"/>
    <x v="49"/>
    <x v="236"/>
    <x v="1"/>
    <x v="25"/>
    <m/>
    <m/>
    <d v="1899-12-30T01:06:41"/>
    <x v="8"/>
    <x v="723"/>
    <x v="1289"/>
  </r>
  <r>
    <s v="2017 :: Loos Jaroslav :: 1981"/>
    <x v="8"/>
    <x v="2"/>
    <x v="49"/>
    <x v="13"/>
    <x v="117"/>
    <x v="613"/>
    <x v="41"/>
    <x v="254"/>
    <x v="1"/>
    <x v="25"/>
    <m/>
    <m/>
    <d v="1899-12-30T01:06:55"/>
    <x v="10"/>
    <x v="631"/>
    <x v="1290"/>
  </r>
  <r>
    <s v="2017 :: Kopáček Pavel :: 1984"/>
    <x v="8"/>
    <x v="2"/>
    <x v="46"/>
    <x v="14"/>
    <x v="134"/>
    <x v="562"/>
    <x v="44"/>
    <x v="255"/>
    <x v="1"/>
    <x v="25"/>
    <m/>
    <m/>
    <d v="1899-12-30T01:07:23"/>
    <x v="9"/>
    <x v="576"/>
    <x v="1291"/>
  </r>
  <r>
    <s v="2017 :: Růžička Jindřich :: 1976"/>
    <x v="8"/>
    <x v="2"/>
    <x v="44"/>
    <x v="13"/>
    <x v="90"/>
    <x v="435"/>
    <x v="22"/>
    <x v="70"/>
    <x v="1"/>
    <x v="8"/>
    <m/>
    <m/>
    <d v="1899-12-30T01:07:40"/>
    <x v="13"/>
    <x v="445"/>
    <x v="1292"/>
  </r>
  <r>
    <s v="2017 :: Hron Tomáš :: 1977"/>
    <x v="8"/>
    <x v="2"/>
    <x v="71"/>
    <x v="14"/>
    <x v="91"/>
    <x v="703"/>
    <x v="25"/>
    <x v="114"/>
    <x v="1"/>
    <x v="8"/>
    <m/>
    <m/>
    <d v="1899-12-30T01:08:25"/>
    <x v="17"/>
    <x v="724"/>
    <x v="1293"/>
  </r>
  <r>
    <s v="2017 :: Bouček Václav :: 1988"/>
    <x v="8"/>
    <x v="2"/>
    <x v="58"/>
    <x v="8"/>
    <x v="135"/>
    <x v="610"/>
    <x v="53"/>
    <x v="55"/>
    <x v="1"/>
    <x v="24"/>
    <m/>
    <m/>
    <d v="1899-12-30T01:08:46"/>
    <x v="0"/>
    <x v="628"/>
    <x v="1294"/>
  </r>
  <r>
    <s v="2017 :: Šimek Vladislav :: 1973"/>
    <x v="8"/>
    <x v="2"/>
    <x v="57"/>
    <x v="20"/>
    <x v="136"/>
    <x v="567"/>
    <x v="51"/>
    <x v="211"/>
    <x v="1"/>
    <x v="8"/>
    <m/>
    <m/>
    <d v="1899-12-30T01:09:02"/>
    <x v="19"/>
    <x v="582"/>
    <x v="1295"/>
  </r>
  <r>
    <s v="2017 :: Círal František :: 1971"/>
    <x v="8"/>
    <x v="2"/>
    <x v="62"/>
    <x v="15"/>
    <x v="35"/>
    <x v="444"/>
    <x v="33"/>
    <x v="181"/>
    <x v="1"/>
    <x v="8"/>
    <m/>
    <m/>
    <d v="1899-12-30T01:09:08"/>
    <x v="6"/>
    <x v="473"/>
    <x v="1296"/>
  </r>
  <r>
    <s v="2017 :: Vavreček Miroslav :: 1963"/>
    <x v="8"/>
    <x v="2"/>
    <x v="69"/>
    <x v="11"/>
    <x v="42"/>
    <x v="704"/>
    <x v="0"/>
    <x v="227"/>
    <x v="1"/>
    <x v="17"/>
    <m/>
    <m/>
    <d v="1899-12-30T01:09:12"/>
    <x v="15"/>
    <x v="725"/>
    <x v="1297"/>
  </r>
  <r>
    <s v="2017 :: Kocourek Jan :: 1966"/>
    <x v="8"/>
    <x v="2"/>
    <x v="53"/>
    <x v="10"/>
    <x v="65"/>
    <x v="614"/>
    <x v="58"/>
    <x v="258"/>
    <x v="1"/>
    <x v="17"/>
    <m/>
    <m/>
    <d v="1899-12-30T01:09:15"/>
    <x v="9"/>
    <x v="632"/>
    <x v="1298"/>
  </r>
  <r>
    <s v="2017 :: Tomášová Gabriela :: 1969"/>
    <x v="8"/>
    <x v="2"/>
    <x v="72"/>
    <x v="1"/>
    <x v="19"/>
    <x v="449"/>
    <x v="23"/>
    <x v="272"/>
    <x v="0"/>
    <x v="28"/>
    <m/>
    <m/>
    <d v="1899-12-30T01:09:17"/>
    <x v="14"/>
    <x v="460"/>
    <x v="1299"/>
  </r>
  <r>
    <s v="2017 :: Stejskal Pavel :: 1974"/>
    <x v="8"/>
    <x v="2"/>
    <x v="51"/>
    <x v="18"/>
    <x v="73"/>
    <x v="375"/>
    <x v="45"/>
    <x v="294"/>
    <x v="1"/>
    <x v="8"/>
    <m/>
    <m/>
    <d v="1899-12-30T01:09:19"/>
    <x v="4"/>
    <x v="486"/>
    <x v="1300"/>
  </r>
  <r>
    <s v="2017 :: Haňur Roman :: 1969"/>
    <x v="8"/>
    <x v="2"/>
    <x v="56"/>
    <x v="17"/>
    <x v="137"/>
    <x v="442"/>
    <x v="23"/>
    <x v="179"/>
    <x v="1"/>
    <x v="8"/>
    <m/>
    <m/>
    <d v="1899-12-30T01:09:22"/>
    <x v="17"/>
    <x v="578"/>
    <x v="1301"/>
  </r>
  <r>
    <s v="2017 :: Rokos Ivan :: 1959"/>
    <x v="8"/>
    <x v="2"/>
    <x v="42"/>
    <x v="8"/>
    <x v="5"/>
    <x v="436"/>
    <x v="27"/>
    <x v="173"/>
    <x v="1"/>
    <x v="17"/>
    <m/>
    <m/>
    <d v="1899-12-30T01:09:28"/>
    <x v="13"/>
    <x v="446"/>
    <x v="1302"/>
  </r>
  <r>
    <s v="2017 :: Pech Roman :: 1962"/>
    <x v="8"/>
    <x v="2"/>
    <x v="52"/>
    <x v="7"/>
    <x v="138"/>
    <x v="568"/>
    <x v="38"/>
    <x v="235"/>
    <x v="1"/>
    <x v="17"/>
    <m/>
    <m/>
    <d v="1899-12-30T01:09:32"/>
    <x v="12"/>
    <x v="583"/>
    <x v="1303"/>
  </r>
  <r>
    <s v="2017 :: Budil Jan :: 1983"/>
    <x v="8"/>
    <x v="2"/>
    <x v="59"/>
    <x v="20"/>
    <x v="139"/>
    <x v="566"/>
    <x v="62"/>
    <x v="234"/>
    <x v="1"/>
    <x v="25"/>
    <m/>
    <m/>
    <d v="1899-12-30T01:09:38"/>
    <x v="0"/>
    <x v="581"/>
    <x v="1304"/>
  </r>
  <r>
    <s v="2017 :: Sobotík Vojtěch :: 2000"/>
    <x v="8"/>
    <x v="2"/>
    <x v="64"/>
    <x v="7"/>
    <x v="69"/>
    <x v="705"/>
    <x v="14"/>
    <x v="85"/>
    <x v="1"/>
    <x v="24"/>
    <m/>
    <m/>
    <d v="1899-12-30T01:09:47"/>
    <x v="4"/>
    <x v="726"/>
    <x v="1305"/>
  </r>
  <r>
    <s v="2017 :: Šíma Jan :: 1970"/>
    <x v="8"/>
    <x v="2"/>
    <x v="50"/>
    <x v="19"/>
    <x v="140"/>
    <x v="706"/>
    <x v="37"/>
    <x v="295"/>
    <x v="1"/>
    <x v="8"/>
    <m/>
    <m/>
    <d v="1899-12-30T01:09:52"/>
    <x v="19"/>
    <x v="727"/>
    <x v="1306"/>
  </r>
  <r>
    <s v="2017 :: Smrž Jakub :: 1983"/>
    <x v="8"/>
    <x v="2"/>
    <x v="43"/>
    <x v="15"/>
    <x v="78"/>
    <x v="707"/>
    <x v="62"/>
    <x v="296"/>
    <x v="1"/>
    <x v="25"/>
    <m/>
    <m/>
    <d v="1899-12-30T01:09:58"/>
    <x v="4"/>
    <x v="728"/>
    <x v="1307"/>
  </r>
  <r>
    <s v="2017 :: Malík Jakub :: 1991"/>
    <x v="8"/>
    <x v="2"/>
    <x v="68"/>
    <x v="9"/>
    <x v="108"/>
    <x v="708"/>
    <x v="13"/>
    <x v="229"/>
    <x v="1"/>
    <x v="24"/>
    <m/>
    <m/>
    <d v="1899-12-30T01:10:01"/>
    <x v="3"/>
    <x v="729"/>
    <x v="1308"/>
  </r>
  <r>
    <s v="2017 :: Vaš David :: 1990"/>
    <x v="8"/>
    <x v="2"/>
    <x v="45"/>
    <x v="12"/>
    <x v="99"/>
    <x v="709"/>
    <x v="1"/>
    <x v="297"/>
    <x v="1"/>
    <x v="24"/>
    <m/>
    <m/>
    <d v="1899-12-30T01:10:02"/>
    <x v="15"/>
    <x v="730"/>
    <x v="1309"/>
  </r>
  <r>
    <s v="2017 :: Mandrysz Marcel :: 1968"/>
    <x v="8"/>
    <x v="2"/>
    <x v="40"/>
    <x v="16"/>
    <x v="52"/>
    <x v="710"/>
    <x v="39"/>
    <x v="298"/>
    <x v="1"/>
    <x v="8"/>
    <m/>
    <m/>
    <d v="1899-12-30T01:10:07"/>
    <x v="3"/>
    <x v="731"/>
    <x v="1310"/>
  </r>
  <r>
    <s v="2017 :: Štěpánek Kamil :: 1985"/>
    <x v="8"/>
    <x v="2"/>
    <x v="60"/>
    <x v="18"/>
    <x v="7"/>
    <x v="627"/>
    <x v="49"/>
    <x v="0"/>
    <x v="1"/>
    <x v="25"/>
    <m/>
    <m/>
    <d v="1899-12-30T01:10:09"/>
    <x v="19"/>
    <x v="645"/>
    <x v="1311"/>
  </r>
  <r>
    <s v="2017 :: Dokulilová Ludmila :: 1962"/>
    <x v="8"/>
    <x v="2"/>
    <x v="48"/>
    <x v="4"/>
    <x v="141"/>
    <x v="565"/>
    <x v="38"/>
    <x v="232"/>
    <x v="0"/>
    <x v="28"/>
    <m/>
    <m/>
    <d v="1899-12-30T01:10:11"/>
    <x v="1"/>
    <x v="580"/>
    <x v="1312"/>
  </r>
  <r>
    <s v="2017 :: Tůma Jaroslav :: 1963"/>
    <x v="8"/>
    <x v="2"/>
    <x v="63"/>
    <x v="9"/>
    <x v="142"/>
    <x v="441"/>
    <x v="0"/>
    <x v="151"/>
    <x v="1"/>
    <x v="17"/>
    <m/>
    <m/>
    <d v="1899-12-30T01:10:32"/>
    <x v="14"/>
    <x v="451"/>
    <x v="1313"/>
  </r>
  <r>
    <s v="2017 :: Pán Jan :: 1964"/>
    <x v="8"/>
    <x v="2"/>
    <x v="41"/>
    <x v="12"/>
    <x v="28"/>
    <x v="711"/>
    <x v="31"/>
    <x v="118"/>
    <x v="1"/>
    <x v="17"/>
    <m/>
    <m/>
    <d v="1899-12-30T01:10:56"/>
    <x v="12"/>
    <x v="732"/>
    <x v="1314"/>
  </r>
  <r>
    <s v="2017 :: Menšík Josef :: 1982"/>
    <x v="8"/>
    <x v="2"/>
    <x v="65"/>
    <x v="17"/>
    <x v="70"/>
    <x v="123"/>
    <x v="50"/>
    <x v="161"/>
    <x v="1"/>
    <x v="25"/>
    <m/>
    <m/>
    <d v="1899-12-30T01:11:07"/>
    <x v="3"/>
    <x v="161"/>
    <x v="1315"/>
  </r>
  <r>
    <s v="2017 :: Brossaud Jack :: 1970"/>
    <x v="8"/>
    <x v="2"/>
    <x v="47"/>
    <x v="21"/>
    <x v="143"/>
    <x v="357"/>
    <x v="37"/>
    <x v="127"/>
    <x v="1"/>
    <x v="8"/>
    <m/>
    <m/>
    <d v="1899-12-30T01:11:16"/>
    <x v="0"/>
    <x v="365"/>
    <x v="1316"/>
  </r>
  <r>
    <s v="2017 :: Švejnoha Lukáš :: 1989"/>
    <x v="8"/>
    <x v="2"/>
    <x v="61"/>
    <x v="13"/>
    <x v="144"/>
    <x v="712"/>
    <x v="26"/>
    <x v="299"/>
    <x v="1"/>
    <x v="24"/>
    <m/>
    <m/>
    <d v="1899-12-30T01:11:36"/>
    <x v="19"/>
    <x v="733"/>
    <x v="1317"/>
  </r>
  <r>
    <s v="2017 :: Hartl Tomáš :: 1980"/>
    <x v="8"/>
    <x v="2"/>
    <x v="73"/>
    <x v="19"/>
    <x v="94"/>
    <x v="713"/>
    <x v="35"/>
    <x v="300"/>
    <x v="1"/>
    <x v="25"/>
    <m/>
    <m/>
    <d v="1899-12-30T01:11:53"/>
    <x v="17"/>
    <x v="734"/>
    <x v="1318"/>
  </r>
  <r>
    <s v="2017 :: Benda Vladislav :: 1978"/>
    <x v="8"/>
    <x v="2"/>
    <x v="74"/>
    <x v="16"/>
    <x v="64"/>
    <x v="576"/>
    <x v="6"/>
    <x v="301"/>
    <x v="1"/>
    <x v="25"/>
    <m/>
    <m/>
    <d v="1899-12-30T01:12:00"/>
    <x v="0"/>
    <x v="591"/>
    <x v="1319"/>
  </r>
  <r>
    <s v="2017 :: Steinbauer Jiří :: 1973"/>
    <x v="8"/>
    <x v="2"/>
    <x v="75"/>
    <x v="26"/>
    <x v="74"/>
    <x v="337"/>
    <x v="51"/>
    <x v="230"/>
    <x v="1"/>
    <x v="8"/>
    <m/>
    <m/>
    <d v="1899-12-30T01:12:20"/>
    <x v="4"/>
    <x v="345"/>
    <x v="1320"/>
  </r>
  <r>
    <s v="2017 :: Sirová Lucie :: 1975"/>
    <x v="8"/>
    <x v="2"/>
    <x v="76"/>
    <x v="5"/>
    <x v="80"/>
    <x v="621"/>
    <x v="24"/>
    <x v="254"/>
    <x v="0"/>
    <x v="27"/>
    <m/>
    <m/>
    <d v="1899-12-30T01:12:30"/>
    <x v="4"/>
    <x v="639"/>
    <x v="1321"/>
  </r>
  <r>
    <s v="2017 :: Toman Martin :: 1971"/>
    <x v="8"/>
    <x v="2"/>
    <x v="77"/>
    <x v="25"/>
    <x v="17"/>
    <x v="618"/>
    <x v="33"/>
    <x v="263"/>
    <x v="1"/>
    <x v="8"/>
    <m/>
    <m/>
    <d v="1899-12-30T01:12:32"/>
    <x v="14"/>
    <x v="636"/>
    <x v="1322"/>
  </r>
  <r>
    <s v="2017 :: Gruntorád Jiří :: 1979"/>
    <x v="8"/>
    <x v="2"/>
    <x v="78"/>
    <x v="21"/>
    <x v="145"/>
    <x v="714"/>
    <x v="2"/>
    <x v="302"/>
    <x v="1"/>
    <x v="25"/>
    <m/>
    <m/>
    <d v="1899-12-30T01:12:36"/>
    <x v="8"/>
    <x v="735"/>
    <x v="1323"/>
  </r>
  <r>
    <s v="2017 :: Pišl Gennadij :: 1980"/>
    <x v="8"/>
    <x v="2"/>
    <x v="79"/>
    <x v="26"/>
    <x v="146"/>
    <x v="715"/>
    <x v="35"/>
    <x v="303"/>
    <x v="1"/>
    <x v="25"/>
    <m/>
    <m/>
    <d v="1899-12-30T01:12:40"/>
    <x v="12"/>
    <x v="736"/>
    <x v="1324"/>
  </r>
  <r>
    <s v="2017 :: Pinl Michal :: 1968"/>
    <x v="8"/>
    <x v="2"/>
    <x v="80"/>
    <x v="24"/>
    <x v="21"/>
    <x v="322"/>
    <x v="39"/>
    <x v="124"/>
    <x v="1"/>
    <x v="8"/>
    <m/>
    <m/>
    <d v="1899-12-30T01:12:44"/>
    <x v="12"/>
    <x v="329"/>
    <x v="1325"/>
  </r>
  <r>
    <s v="2017 :: Jackwerth Daniel :: 1988"/>
    <x v="8"/>
    <x v="2"/>
    <x v="81"/>
    <x v="14"/>
    <x v="72"/>
    <x v="716"/>
    <x v="53"/>
    <x v="0"/>
    <x v="1"/>
    <x v="24"/>
    <m/>
    <m/>
    <d v="1899-12-30T01:12:47"/>
    <x v="18"/>
    <x v="737"/>
    <x v="1326"/>
  </r>
  <r>
    <s v="2017 :: Lebedová Olga :: 1981"/>
    <x v="8"/>
    <x v="2"/>
    <x v="82"/>
    <x v="2"/>
    <x v="38"/>
    <x v="315"/>
    <x v="41"/>
    <x v="93"/>
    <x v="0"/>
    <x v="27"/>
    <m/>
    <m/>
    <d v="1899-12-30T01:12:50"/>
    <x v="10"/>
    <x v="322"/>
    <x v="1327"/>
  </r>
  <r>
    <s v="2017 :: Hegeduš Josef :: 1966"/>
    <x v="8"/>
    <x v="2"/>
    <x v="83"/>
    <x v="13"/>
    <x v="147"/>
    <x v="717"/>
    <x v="58"/>
    <x v="73"/>
    <x v="1"/>
    <x v="17"/>
    <m/>
    <m/>
    <d v="1899-12-30T01:13:00"/>
    <x v="17"/>
    <x v="738"/>
    <x v="1328"/>
  </r>
  <r>
    <s v="2017 :: Vojč Pavel :: 1980"/>
    <x v="8"/>
    <x v="2"/>
    <x v="84"/>
    <x v="25"/>
    <x v="148"/>
    <x v="718"/>
    <x v="35"/>
    <x v="115"/>
    <x v="1"/>
    <x v="25"/>
    <m/>
    <m/>
    <d v="1899-12-30T01:13:09"/>
    <x v="15"/>
    <x v="739"/>
    <x v="1329"/>
  </r>
  <r>
    <s v="2017 :: Pillar Ladislav :: 1952"/>
    <x v="8"/>
    <x v="2"/>
    <x v="85"/>
    <x v="4"/>
    <x v="106"/>
    <x v="321"/>
    <x v="32"/>
    <x v="262"/>
    <x v="1"/>
    <x v="20"/>
    <m/>
    <m/>
    <d v="1899-12-30T01:13:29"/>
    <x v="12"/>
    <x v="328"/>
    <x v="1330"/>
  </r>
  <r>
    <s v="2017 :: Habara Jan :: 1972"/>
    <x v="8"/>
    <x v="2"/>
    <x v="86"/>
    <x v="22"/>
    <x v="51"/>
    <x v="363"/>
    <x v="29"/>
    <x v="304"/>
    <x v="1"/>
    <x v="8"/>
    <m/>
    <m/>
    <d v="1899-12-30T01:13:41"/>
    <x v="17"/>
    <x v="371"/>
    <x v="1331"/>
  </r>
  <r>
    <s v="2017 :: Šimek Miroslav :: 1966"/>
    <x v="8"/>
    <x v="2"/>
    <x v="87"/>
    <x v="14"/>
    <x v="49"/>
    <x v="326"/>
    <x v="58"/>
    <x v="59"/>
    <x v="1"/>
    <x v="17"/>
    <m/>
    <m/>
    <d v="1899-12-30T01:14:00"/>
    <x v="19"/>
    <x v="333"/>
    <x v="1332"/>
  </r>
  <r>
    <s v="2017 :: Tanáč Pavel :: 1984"/>
    <x v="8"/>
    <x v="2"/>
    <x v="88"/>
    <x v="24"/>
    <x v="44"/>
    <x v="719"/>
    <x v="44"/>
    <x v="8"/>
    <x v="1"/>
    <x v="25"/>
    <m/>
    <m/>
    <d v="1899-12-30T01:14:04"/>
    <x v="14"/>
    <x v="740"/>
    <x v="1333"/>
  </r>
  <r>
    <s v="2017 :: Svoboda Jiří :: 1974"/>
    <x v="8"/>
    <x v="2"/>
    <x v="89"/>
    <x v="23"/>
    <x v="149"/>
    <x v="720"/>
    <x v="45"/>
    <x v="305"/>
    <x v="1"/>
    <x v="8"/>
    <m/>
    <m/>
    <d v="1899-12-30T01:14:27"/>
    <x v="4"/>
    <x v="741"/>
    <x v="1334"/>
  </r>
  <r>
    <s v="2017 :: Svoboda Václav :: 1949"/>
    <x v="8"/>
    <x v="2"/>
    <x v="90"/>
    <x v="5"/>
    <x v="4"/>
    <x v="76"/>
    <x v="34"/>
    <x v="127"/>
    <x v="1"/>
    <x v="20"/>
    <m/>
    <m/>
    <d v="1899-12-30T01:14:54"/>
    <x v="4"/>
    <x v="77"/>
    <x v="1335"/>
  </r>
  <r>
    <s v="2017 :: Holeček Martin :: 1976"/>
    <x v="8"/>
    <x v="2"/>
    <x v="91"/>
    <x v="27"/>
    <x v="22"/>
    <x v="619"/>
    <x v="22"/>
    <x v="306"/>
    <x v="1"/>
    <x v="8"/>
    <m/>
    <m/>
    <d v="1899-12-30T01:14:57"/>
    <x v="17"/>
    <x v="637"/>
    <x v="1336"/>
  </r>
  <r>
    <s v="2017 :: Adámková Dana :: 1980"/>
    <x v="8"/>
    <x v="2"/>
    <x v="92"/>
    <x v="3"/>
    <x v="150"/>
    <x v="477"/>
    <x v="35"/>
    <x v="251"/>
    <x v="0"/>
    <x v="27"/>
    <m/>
    <m/>
    <d v="1899-12-30T01:15:13"/>
    <x v="21"/>
    <x v="490"/>
    <x v="1337"/>
  </r>
  <r>
    <s v="2017 :: Mikoláš Jan :: 1961"/>
    <x v="8"/>
    <x v="2"/>
    <x v="93"/>
    <x v="20"/>
    <x v="151"/>
    <x v="721"/>
    <x v="40"/>
    <x v="85"/>
    <x v="1"/>
    <x v="17"/>
    <m/>
    <m/>
    <d v="1899-12-30T01:16:07"/>
    <x v="3"/>
    <x v="742"/>
    <x v="1338"/>
  </r>
  <r>
    <s v="2017 :: Nosál Petr :: 1982"/>
    <x v="8"/>
    <x v="2"/>
    <x v="94"/>
    <x v="22"/>
    <x v="59"/>
    <x v="451"/>
    <x v="50"/>
    <x v="187"/>
    <x v="1"/>
    <x v="25"/>
    <m/>
    <m/>
    <d v="1899-12-30T01:16:22"/>
    <x v="11"/>
    <x v="462"/>
    <x v="1339"/>
  </r>
  <r>
    <s v="2017 :: Průcha Jakub :: 1977"/>
    <x v="8"/>
    <x v="2"/>
    <x v="95"/>
    <x v="28"/>
    <x v="89"/>
    <x v="225"/>
    <x v="25"/>
    <x v="105"/>
    <x v="1"/>
    <x v="8"/>
    <m/>
    <m/>
    <d v="1899-12-30T01:16:26"/>
    <x v="12"/>
    <x v="229"/>
    <x v="1340"/>
  </r>
  <r>
    <s v="2017 :: Čížek Jan :: 1980"/>
    <x v="8"/>
    <x v="2"/>
    <x v="96"/>
    <x v="23"/>
    <x v="152"/>
    <x v="722"/>
    <x v="35"/>
    <x v="78"/>
    <x v="1"/>
    <x v="25"/>
    <m/>
    <m/>
    <d v="1899-12-30T01:17:12"/>
    <x v="7"/>
    <x v="743"/>
    <x v="1341"/>
  </r>
  <r>
    <s v="2017 :: Hadrava Tomáš :: 1978"/>
    <x v="8"/>
    <x v="2"/>
    <x v="97"/>
    <x v="27"/>
    <x v="153"/>
    <x v="723"/>
    <x v="6"/>
    <x v="307"/>
    <x v="1"/>
    <x v="25"/>
    <m/>
    <m/>
    <d v="1899-12-30T01:17:12"/>
    <x v="17"/>
    <x v="744"/>
    <x v="1342"/>
  </r>
  <r>
    <s v="2017 :: Nosek Lukáš :: 1978"/>
    <x v="8"/>
    <x v="2"/>
    <x v="98"/>
    <x v="28"/>
    <x v="24"/>
    <x v="724"/>
    <x v="6"/>
    <x v="0"/>
    <x v="1"/>
    <x v="25"/>
    <m/>
    <m/>
    <d v="1899-12-30T01:17:20"/>
    <x v="11"/>
    <x v="745"/>
    <x v="1343"/>
  </r>
  <r>
    <s v="2017 :: Nováčková Dana :: 1975"/>
    <x v="8"/>
    <x v="2"/>
    <x v="99"/>
    <x v="6"/>
    <x v="57"/>
    <x v="725"/>
    <x v="24"/>
    <x v="308"/>
    <x v="0"/>
    <x v="27"/>
    <m/>
    <m/>
    <d v="1899-12-30T01:17:40"/>
    <x v="11"/>
    <x v="746"/>
    <x v="1344"/>
  </r>
  <r>
    <s v="2017 :: Jokl Rostislav :: 1975"/>
    <x v="8"/>
    <x v="2"/>
    <x v="100"/>
    <x v="29"/>
    <x v="84"/>
    <x v="726"/>
    <x v="24"/>
    <x v="308"/>
    <x v="1"/>
    <x v="8"/>
    <m/>
    <m/>
    <d v="1899-12-30T01:17:40"/>
    <x v="18"/>
    <x v="747"/>
    <x v="1345"/>
  </r>
  <r>
    <s v="2017 :: Brulík Pavel :: 1977"/>
    <x v="8"/>
    <x v="2"/>
    <x v="101"/>
    <x v="30"/>
    <x v="154"/>
    <x v="577"/>
    <x v="25"/>
    <x v="309"/>
    <x v="1"/>
    <x v="8"/>
    <m/>
    <m/>
    <d v="1899-12-30T01:17:55"/>
    <x v="0"/>
    <x v="592"/>
    <x v="1346"/>
  </r>
  <r>
    <s v="2017 :: Bartušková Jana :: 1977"/>
    <x v="8"/>
    <x v="2"/>
    <x v="102"/>
    <x v="11"/>
    <x v="45"/>
    <x v="580"/>
    <x v="25"/>
    <x v="241"/>
    <x v="0"/>
    <x v="27"/>
    <m/>
    <m/>
    <d v="1899-12-30T01:17:58"/>
    <x v="0"/>
    <x v="595"/>
    <x v="1347"/>
  </r>
  <r>
    <s v="2017 :: Dušková Jitka :: 1975"/>
    <x v="8"/>
    <x v="2"/>
    <x v="103"/>
    <x v="10"/>
    <x v="155"/>
    <x v="727"/>
    <x v="24"/>
    <x v="182"/>
    <x v="0"/>
    <x v="27"/>
    <m/>
    <m/>
    <d v="1899-12-30T01:18:12"/>
    <x v="1"/>
    <x v="748"/>
    <x v="1348"/>
  </r>
  <r>
    <s v="2017 :: Doležálek Zdeněk :: 1955"/>
    <x v="8"/>
    <x v="2"/>
    <x v="104"/>
    <x v="2"/>
    <x v="110"/>
    <x v="301"/>
    <x v="47"/>
    <x v="111"/>
    <x v="1"/>
    <x v="20"/>
    <m/>
    <m/>
    <d v="1899-12-30T01:18:39"/>
    <x v="1"/>
    <x v="307"/>
    <x v="1349"/>
  </r>
  <r>
    <s v="2017 :: Toman Bohumil :: 1973"/>
    <x v="8"/>
    <x v="2"/>
    <x v="105"/>
    <x v="31"/>
    <x v="156"/>
    <x v="631"/>
    <x v="51"/>
    <x v="73"/>
    <x v="1"/>
    <x v="8"/>
    <m/>
    <m/>
    <d v="1899-12-30T01:18:42"/>
    <x v="14"/>
    <x v="649"/>
    <x v="1350"/>
  </r>
  <r>
    <s v="2017 :: Holický Marek :: 1976"/>
    <x v="8"/>
    <x v="2"/>
    <x v="106"/>
    <x v="32"/>
    <x v="157"/>
    <x v="728"/>
    <x v="22"/>
    <x v="310"/>
    <x v="1"/>
    <x v="8"/>
    <m/>
    <m/>
    <d v="1899-12-30T01:18:50"/>
    <x v="17"/>
    <x v="749"/>
    <x v="1351"/>
  </r>
  <r>
    <s v="2017 :: Kincová Petra :: 1974"/>
    <x v="8"/>
    <x v="2"/>
    <x v="107"/>
    <x v="8"/>
    <x v="158"/>
    <x v="624"/>
    <x v="45"/>
    <x v="265"/>
    <x v="0"/>
    <x v="27"/>
    <m/>
    <m/>
    <d v="1899-12-30T01:18:55"/>
    <x v="9"/>
    <x v="642"/>
    <x v="1352"/>
  </r>
  <r>
    <s v="2017 :: Sýkora Tomáš :: 1977"/>
    <x v="8"/>
    <x v="2"/>
    <x v="108"/>
    <x v="33"/>
    <x v="14"/>
    <x v="729"/>
    <x v="25"/>
    <x v="311"/>
    <x v="1"/>
    <x v="8"/>
    <m/>
    <m/>
    <d v="1899-12-30T01:19:00"/>
    <x v="4"/>
    <x v="750"/>
    <x v="1353"/>
  </r>
  <r>
    <s v="2017 :: Trnka Jiří :: 1963"/>
    <x v="8"/>
    <x v="2"/>
    <x v="109"/>
    <x v="15"/>
    <x v="30"/>
    <x v="153"/>
    <x v="0"/>
    <x v="62"/>
    <x v="1"/>
    <x v="17"/>
    <m/>
    <m/>
    <d v="1899-12-30T01:19:10"/>
    <x v="14"/>
    <x v="154"/>
    <x v="1354"/>
  </r>
  <r>
    <s v="2017 :: Gazda Martin :: 1968"/>
    <x v="8"/>
    <x v="2"/>
    <x v="110"/>
    <x v="34"/>
    <x v="41"/>
    <x v="143"/>
    <x v="39"/>
    <x v="272"/>
    <x v="1"/>
    <x v="8"/>
    <m/>
    <m/>
    <d v="1899-12-30T01:19:18"/>
    <x v="8"/>
    <x v="144"/>
    <x v="1355"/>
  </r>
  <r>
    <s v="2017 :: Černá Stáňa :: 1977"/>
    <x v="8"/>
    <x v="2"/>
    <x v="111"/>
    <x v="7"/>
    <x v="159"/>
    <x v="623"/>
    <x v="25"/>
    <x v="0"/>
    <x v="0"/>
    <x v="27"/>
    <m/>
    <m/>
    <d v="1899-12-30T01:19:22"/>
    <x v="7"/>
    <x v="641"/>
    <x v="1356"/>
  </r>
  <r>
    <s v="2017 :: Zifčák Martin :: 1985"/>
    <x v="8"/>
    <x v="2"/>
    <x v="112"/>
    <x v="29"/>
    <x v="36"/>
    <x v="730"/>
    <x v="49"/>
    <x v="8"/>
    <x v="1"/>
    <x v="25"/>
    <m/>
    <m/>
    <d v="1899-12-30T01:19:27"/>
    <x v="22"/>
    <x v="751"/>
    <x v="1357"/>
  </r>
  <r>
    <s v="2017 :: Štěrbík Jan :: 1971"/>
    <x v="8"/>
    <x v="2"/>
    <x v="113"/>
    <x v="35"/>
    <x v="112"/>
    <x v="731"/>
    <x v="33"/>
    <x v="0"/>
    <x v="1"/>
    <x v="8"/>
    <m/>
    <m/>
    <d v="1899-12-30T01:19:28"/>
    <x v="19"/>
    <x v="752"/>
    <x v="1358"/>
  </r>
  <r>
    <s v="2017 :: Žahour Pavel :: 1967"/>
    <x v="8"/>
    <x v="2"/>
    <x v="114"/>
    <x v="18"/>
    <x v="160"/>
    <x v="732"/>
    <x v="52"/>
    <x v="312"/>
    <x v="1"/>
    <x v="17"/>
    <m/>
    <m/>
    <d v="1899-12-30T01:19:36"/>
    <x v="5"/>
    <x v="753"/>
    <x v="1359"/>
  </r>
  <r>
    <s v="2017 :: Pechová Jaroslava :: 1982"/>
    <x v="8"/>
    <x v="2"/>
    <x v="115"/>
    <x v="9"/>
    <x v="77"/>
    <x v="733"/>
    <x v="50"/>
    <x v="313"/>
    <x v="0"/>
    <x v="27"/>
    <m/>
    <m/>
    <d v="1899-12-30T01:19:48"/>
    <x v="12"/>
    <x v="754"/>
    <x v="1360"/>
  </r>
  <r>
    <s v="2017 :: Musil Tomáš :: 1988"/>
    <x v="8"/>
    <x v="2"/>
    <x v="116"/>
    <x v="20"/>
    <x v="25"/>
    <x v="734"/>
    <x v="53"/>
    <x v="314"/>
    <x v="1"/>
    <x v="24"/>
    <m/>
    <m/>
    <d v="1899-12-30T01:19:55"/>
    <x v="3"/>
    <x v="755"/>
    <x v="1361"/>
  </r>
  <r>
    <s v="2017 :: Rožboud Pavel :: 1970"/>
    <x v="8"/>
    <x v="2"/>
    <x v="117"/>
    <x v="36"/>
    <x v="161"/>
    <x v="578"/>
    <x v="37"/>
    <x v="240"/>
    <x v="1"/>
    <x v="8"/>
    <m/>
    <m/>
    <d v="1899-12-30T01:19:58"/>
    <x v="13"/>
    <x v="593"/>
    <x v="1362"/>
  </r>
  <r>
    <s v="2017 :: Aleš Emanuel :: 1976"/>
    <x v="8"/>
    <x v="2"/>
    <x v="118"/>
    <x v="37"/>
    <x v="46"/>
    <x v="637"/>
    <x v="22"/>
    <x v="267"/>
    <x v="1"/>
    <x v="8"/>
    <m/>
    <m/>
    <d v="1899-12-30T01:20:04"/>
    <x v="21"/>
    <x v="655"/>
    <x v="1363"/>
  </r>
  <r>
    <s v="2017 :: Trnka Drahomír :: 1973"/>
    <x v="8"/>
    <x v="2"/>
    <x v="119"/>
    <x v="38"/>
    <x v="8"/>
    <x v="579"/>
    <x v="51"/>
    <x v="0"/>
    <x v="1"/>
    <x v="8"/>
    <m/>
    <m/>
    <d v="1899-12-30T01:20:12"/>
    <x v="14"/>
    <x v="594"/>
    <x v="1364"/>
  </r>
  <r>
    <s v="2017 :: Balounová Dvořáková Olga :: 1974"/>
    <x v="8"/>
    <x v="2"/>
    <x v="120"/>
    <x v="12"/>
    <x v="83"/>
    <x v="735"/>
    <x v="45"/>
    <x v="315"/>
    <x v="0"/>
    <x v="27"/>
    <m/>
    <m/>
    <d v="1899-12-30T01:20:36"/>
    <x v="0"/>
    <x v="756"/>
    <x v="1365"/>
  </r>
  <r>
    <s v="2017 :: Hronová Božena :: 1954"/>
    <x v="8"/>
    <x v="2"/>
    <x v="121"/>
    <x v="5"/>
    <x v="98"/>
    <x v="455"/>
    <x v="59"/>
    <x v="231"/>
    <x v="0"/>
    <x v="28"/>
    <m/>
    <m/>
    <d v="1899-12-30T01:20:49"/>
    <x v="17"/>
    <x v="466"/>
    <x v="1366"/>
  </r>
  <r>
    <s v="2017 :: Menšíková Lenka :: 1973"/>
    <x v="8"/>
    <x v="2"/>
    <x v="122"/>
    <x v="13"/>
    <x v="162"/>
    <x v="159"/>
    <x v="51"/>
    <x v="59"/>
    <x v="0"/>
    <x v="27"/>
    <m/>
    <m/>
    <d v="1899-12-30T01:21:20"/>
    <x v="3"/>
    <x v="162"/>
    <x v="1367"/>
  </r>
  <r>
    <s v="2017 :: Studnař Jakub :: 1988"/>
    <x v="8"/>
    <x v="2"/>
    <x v="123"/>
    <x v="15"/>
    <x v="163"/>
    <x v="736"/>
    <x v="53"/>
    <x v="236"/>
    <x v="1"/>
    <x v="24"/>
    <m/>
    <m/>
    <d v="1899-12-30T01:21:22"/>
    <x v="4"/>
    <x v="757"/>
    <x v="1368"/>
  </r>
  <r>
    <s v="2017 :: Schwarz Leo :: 1967"/>
    <x v="8"/>
    <x v="2"/>
    <x v="124"/>
    <x v="17"/>
    <x v="164"/>
    <x v="160"/>
    <x v="52"/>
    <x v="69"/>
    <x v="1"/>
    <x v="17"/>
    <m/>
    <m/>
    <d v="1899-12-30T01:22:03"/>
    <x v="4"/>
    <x v="163"/>
    <x v="1369"/>
  </r>
  <r>
    <s v="2017 :: Vlčková Kateřina :: 1977"/>
    <x v="8"/>
    <x v="2"/>
    <x v="125"/>
    <x v="14"/>
    <x v="43"/>
    <x v="638"/>
    <x v="25"/>
    <x v="316"/>
    <x v="0"/>
    <x v="27"/>
    <m/>
    <m/>
    <d v="1899-12-30T01:22:17"/>
    <x v="15"/>
    <x v="656"/>
    <x v="1370"/>
  </r>
  <r>
    <s v="2017 :: Pavienský Radek :: 1973"/>
    <x v="8"/>
    <x v="2"/>
    <x v="126"/>
    <x v="39"/>
    <x v="165"/>
    <x v="737"/>
    <x v="51"/>
    <x v="317"/>
    <x v="1"/>
    <x v="8"/>
    <m/>
    <m/>
    <d v="1899-12-30T01:22:23"/>
    <x v="12"/>
    <x v="758"/>
    <x v="1371"/>
  </r>
  <r>
    <s v="2017 :: Ševecová Zuzana :: 1987"/>
    <x v="8"/>
    <x v="2"/>
    <x v="127"/>
    <x v="5"/>
    <x v="166"/>
    <x v="738"/>
    <x v="60"/>
    <x v="318"/>
    <x v="0"/>
    <x v="26"/>
    <m/>
    <m/>
    <d v="1899-12-30T01:22:41"/>
    <x v="19"/>
    <x v="759"/>
    <x v="1372"/>
  </r>
  <r>
    <s v="2017 :: Jirák Lukáš :: 1981"/>
    <x v="8"/>
    <x v="2"/>
    <x v="128"/>
    <x v="30"/>
    <x v="167"/>
    <x v="608"/>
    <x v="41"/>
    <x v="318"/>
    <x v="1"/>
    <x v="25"/>
    <m/>
    <m/>
    <d v="1899-12-30T01:22:41"/>
    <x v="18"/>
    <x v="626"/>
    <x v="1373"/>
  </r>
  <r>
    <s v="2017 :: Boháč Karel :: 1947"/>
    <x v="8"/>
    <x v="2"/>
    <x v="129"/>
    <x v="1"/>
    <x v="103"/>
    <x v="296"/>
    <x v="61"/>
    <x v="111"/>
    <x v="1"/>
    <x v="21"/>
    <m/>
    <m/>
    <d v="1899-12-30T01:22:56"/>
    <x v="0"/>
    <x v="302"/>
    <x v="1374"/>
  </r>
  <r>
    <s v="2017 :: Kopřiva Josef :: 1952"/>
    <x v="8"/>
    <x v="2"/>
    <x v="130"/>
    <x v="3"/>
    <x v="168"/>
    <x v="146"/>
    <x v="32"/>
    <x v="189"/>
    <x v="1"/>
    <x v="20"/>
    <m/>
    <m/>
    <d v="1899-12-30T01:23:00"/>
    <x v="9"/>
    <x v="147"/>
    <x v="1375"/>
  </r>
  <r>
    <s v="2017 :: Štěpán Kamil :: 1973"/>
    <x v="8"/>
    <x v="2"/>
    <x v="131"/>
    <x v="40"/>
    <x v="37"/>
    <x v="739"/>
    <x v="51"/>
    <x v="319"/>
    <x v="1"/>
    <x v="8"/>
    <m/>
    <m/>
    <d v="1899-12-30T01:23:10"/>
    <x v="19"/>
    <x v="760"/>
    <x v="1376"/>
  </r>
  <r>
    <s v="2017 :: Beneš Jiří :: 1986"/>
    <x v="8"/>
    <x v="2"/>
    <x v="132"/>
    <x v="31"/>
    <x v="169"/>
    <x v="740"/>
    <x v="56"/>
    <x v="129"/>
    <x v="1"/>
    <x v="25"/>
    <m/>
    <m/>
    <d v="1899-12-30T01:23:18"/>
    <x v="0"/>
    <x v="761"/>
    <x v="1377"/>
  </r>
  <r>
    <s v="2017 :: Flíčková Alice :: 1970"/>
    <x v="8"/>
    <x v="2"/>
    <x v="133"/>
    <x v="2"/>
    <x v="39"/>
    <x v="302"/>
    <x v="37"/>
    <x v="320"/>
    <x v="0"/>
    <x v="28"/>
    <m/>
    <m/>
    <d v="1899-12-30T01:23:30"/>
    <x v="2"/>
    <x v="308"/>
    <x v="1378"/>
  </r>
  <r>
    <s v="2017 :: Veselá Martina :: 1972"/>
    <x v="8"/>
    <x v="2"/>
    <x v="134"/>
    <x v="3"/>
    <x v="66"/>
    <x v="459"/>
    <x v="29"/>
    <x v="0"/>
    <x v="0"/>
    <x v="28"/>
    <m/>
    <m/>
    <d v="1899-12-30T01:23:31"/>
    <x v="15"/>
    <x v="470"/>
    <x v="1379"/>
  </r>
  <r>
    <s v="2017 :: Pelíšek Daniel :: 1976"/>
    <x v="8"/>
    <x v="2"/>
    <x v="135"/>
    <x v="41"/>
    <x v="53"/>
    <x v="741"/>
    <x v="22"/>
    <x v="321"/>
    <x v="1"/>
    <x v="8"/>
    <m/>
    <m/>
    <d v="1899-12-30T01:23:45"/>
    <x v="12"/>
    <x v="762"/>
    <x v="1380"/>
  </r>
  <r>
    <s v="2017 :: Cirmaciu Michal :: 1981"/>
    <x v="8"/>
    <x v="2"/>
    <x v="136"/>
    <x v="32"/>
    <x v="170"/>
    <x v="742"/>
    <x v="41"/>
    <x v="322"/>
    <x v="1"/>
    <x v="25"/>
    <m/>
    <m/>
    <d v="1899-12-30T01:23:48"/>
    <x v="6"/>
    <x v="763"/>
    <x v="1381"/>
  </r>
  <r>
    <s v="2017 :: Chalaš Zdeněk :: 1988"/>
    <x v="8"/>
    <x v="2"/>
    <x v="137"/>
    <x v="18"/>
    <x v="118"/>
    <x v="743"/>
    <x v="53"/>
    <x v="323"/>
    <x v="1"/>
    <x v="24"/>
    <m/>
    <m/>
    <d v="1899-12-30T01:23:59"/>
    <x v="6"/>
    <x v="764"/>
    <x v="1382"/>
  </r>
  <r>
    <s v="2017 :: Sedlák Petr :: 1975"/>
    <x v="8"/>
    <x v="2"/>
    <x v="138"/>
    <x v="42"/>
    <x v="1"/>
    <x v="462"/>
    <x v="24"/>
    <x v="209"/>
    <x v="1"/>
    <x v="8"/>
    <m/>
    <m/>
    <d v="1899-12-30T01:24:12"/>
    <x v="4"/>
    <x v="474"/>
    <x v="1383"/>
  </r>
  <r>
    <s v="2017 :: Schwarz Marek :: 1979"/>
    <x v="8"/>
    <x v="2"/>
    <x v="139"/>
    <x v="33"/>
    <x v="171"/>
    <x v="744"/>
    <x v="2"/>
    <x v="324"/>
    <x v="1"/>
    <x v="25"/>
    <m/>
    <m/>
    <d v="1899-12-30T01:24:24"/>
    <x v="4"/>
    <x v="765"/>
    <x v="1384"/>
  </r>
  <r>
    <s v="2017 :: Chovanec Martin :: 1981"/>
    <x v="8"/>
    <x v="2"/>
    <x v="140"/>
    <x v="34"/>
    <x v="172"/>
    <x v="645"/>
    <x v="41"/>
    <x v="267"/>
    <x v="1"/>
    <x v="25"/>
    <m/>
    <m/>
    <d v="1899-12-30T01:24:38"/>
    <x v="6"/>
    <x v="665"/>
    <x v="1385"/>
  </r>
  <r>
    <s v="2017 :: Kuželová Kateřina :: 1978"/>
    <x v="8"/>
    <x v="2"/>
    <x v="141"/>
    <x v="20"/>
    <x v="173"/>
    <x v="642"/>
    <x v="6"/>
    <x v="267"/>
    <x v="0"/>
    <x v="27"/>
    <m/>
    <m/>
    <d v="1899-12-30T01:24:43"/>
    <x v="9"/>
    <x v="660"/>
    <x v="1386"/>
  </r>
  <r>
    <s v="2017 :: Valter Jaroslav :: 1972"/>
    <x v="8"/>
    <x v="2"/>
    <x v="142"/>
    <x v="43"/>
    <x v="32"/>
    <x v="230"/>
    <x v="29"/>
    <x v="105"/>
    <x v="1"/>
    <x v="8"/>
    <m/>
    <m/>
    <d v="1899-12-30T01:25:42"/>
    <x v="15"/>
    <x v="235"/>
    <x v="1387"/>
  </r>
  <r>
    <s v="2017 :: Fenclová Dana :: 1976"/>
    <x v="8"/>
    <x v="2"/>
    <x v="143"/>
    <x v="15"/>
    <x v="116"/>
    <x v="745"/>
    <x v="22"/>
    <x v="182"/>
    <x v="0"/>
    <x v="27"/>
    <m/>
    <m/>
    <d v="1899-12-30T01:25:50"/>
    <x v="2"/>
    <x v="766"/>
    <x v="1388"/>
  </r>
  <r>
    <s v="2017 :: Šoustar Lubomír :: 1941"/>
    <x v="8"/>
    <x v="2"/>
    <x v="144"/>
    <x v="4"/>
    <x v="174"/>
    <x v="152"/>
    <x v="46"/>
    <x v="61"/>
    <x v="1"/>
    <x v="21"/>
    <m/>
    <m/>
    <d v="1899-12-30T01:25:52"/>
    <x v="19"/>
    <x v="153"/>
    <x v="1389"/>
  </r>
  <r>
    <s v="2017 :: Pleštilová Lucie :: 1988"/>
    <x v="8"/>
    <x v="2"/>
    <x v="145"/>
    <x v="2"/>
    <x v="175"/>
    <x v="746"/>
    <x v="53"/>
    <x v="0"/>
    <x v="0"/>
    <x v="26"/>
    <m/>
    <m/>
    <d v="1899-12-30T01:25:58"/>
    <x v="12"/>
    <x v="767"/>
    <x v="1390"/>
  </r>
  <r>
    <s v="2017 :: Outlá Šárka :: 1977"/>
    <x v="8"/>
    <x v="2"/>
    <x v="146"/>
    <x v="18"/>
    <x v="95"/>
    <x v="658"/>
    <x v="25"/>
    <x v="267"/>
    <x v="0"/>
    <x v="27"/>
    <m/>
    <m/>
    <d v="1899-12-30T01:26:05"/>
    <x v="23"/>
    <x v="678"/>
    <x v="1391"/>
  </r>
  <r>
    <s v="2017 :: Zacharová Veronika :: 1977"/>
    <x v="8"/>
    <x v="2"/>
    <x v="147"/>
    <x v="17"/>
    <x v="176"/>
    <x v="636"/>
    <x v="25"/>
    <x v="267"/>
    <x v="0"/>
    <x v="27"/>
    <m/>
    <m/>
    <d v="1899-12-30T01:26:21"/>
    <x v="22"/>
    <x v="654"/>
    <x v="1392"/>
  </r>
  <r>
    <s v="2017 :: Hendrych Jiří :: 1985"/>
    <x v="8"/>
    <x v="2"/>
    <x v="148"/>
    <x v="35"/>
    <x v="16"/>
    <x v="747"/>
    <x v="49"/>
    <x v="163"/>
    <x v="1"/>
    <x v="25"/>
    <m/>
    <m/>
    <d v="1899-12-30T01:27:14"/>
    <x v="17"/>
    <x v="768"/>
    <x v="1393"/>
  </r>
  <r>
    <s v="2017 :: Procházková Irena :: 1957"/>
    <x v="8"/>
    <x v="2"/>
    <x v="149"/>
    <x v="6"/>
    <x v="68"/>
    <x v="643"/>
    <x v="36"/>
    <x v="73"/>
    <x v="0"/>
    <x v="28"/>
    <m/>
    <m/>
    <d v="1899-12-30T01:27:37"/>
    <x v="12"/>
    <x v="662"/>
    <x v="1394"/>
  </r>
  <r>
    <s v="2017 :: Hýsková Šárka :: 1964"/>
    <x v="8"/>
    <x v="2"/>
    <x v="150"/>
    <x v="11"/>
    <x v="177"/>
    <x v="581"/>
    <x v="31"/>
    <x v="239"/>
    <x v="0"/>
    <x v="28"/>
    <m/>
    <m/>
    <d v="1899-12-30T01:27:40"/>
    <x v="17"/>
    <x v="596"/>
    <x v="1395"/>
  </r>
  <r>
    <s v="2017 :: Bílek Petr :: 1975"/>
    <x v="8"/>
    <x v="2"/>
    <x v="151"/>
    <x v="44"/>
    <x v="100"/>
    <x v="748"/>
    <x v="24"/>
    <x v="325"/>
    <x v="1"/>
    <x v="8"/>
    <m/>
    <m/>
    <d v="1899-12-30T01:27:41"/>
    <x v="0"/>
    <x v="769"/>
    <x v="1396"/>
  </r>
  <r>
    <s v="2017 :: Pexa Martin :: 1974"/>
    <x v="8"/>
    <x v="2"/>
    <x v="152"/>
    <x v="45"/>
    <x v="178"/>
    <x v="151"/>
    <x v="45"/>
    <x v="0"/>
    <x v="1"/>
    <x v="8"/>
    <m/>
    <m/>
    <d v="1899-12-30T01:28:23"/>
    <x v="12"/>
    <x v="152"/>
    <x v="1397"/>
  </r>
  <r>
    <s v="2017 :: Urbanová Marie :: 1978"/>
    <x v="8"/>
    <x v="2"/>
    <x v="153"/>
    <x v="19"/>
    <x v="88"/>
    <x v="749"/>
    <x v="6"/>
    <x v="326"/>
    <x v="0"/>
    <x v="27"/>
    <m/>
    <m/>
    <d v="1899-12-30T01:28:26"/>
    <x v="20"/>
    <x v="770"/>
    <x v="1398"/>
  </r>
  <r>
    <s v="2017 :: Nováková Nikola :: 1997"/>
    <x v="8"/>
    <x v="2"/>
    <x v="154"/>
    <x v="3"/>
    <x v="13"/>
    <x v="129"/>
    <x v="16"/>
    <x v="11"/>
    <x v="0"/>
    <x v="26"/>
    <m/>
    <m/>
    <d v="1899-12-30T01:28:37"/>
    <x v="11"/>
    <x v="130"/>
    <x v="1399"/>
  </r>
  <r>
    <s v="2017 :: Helis Jan :: 1992"/>
    <x v="8"/>
    <x v="2"/>
    <x v="155"/>
    <x v="17"/>
    <x v="12"/>
    <x v="750"/>
    <x v="42"/>
    <x v="11"/>
    <x v="1"/>
    <x v="24"/>
    <m/>
    <m/>
    <d v="1899-12-30T01:28:37"/>
    <x v="17"/>
    <x v="771"/>
    <x v="1400"/>
  </r>
  <r>
    <s v="2017 :: Mikeš Pavel :: 1965"/>
    <x v="8"/>
    <x v="2"/>
    <x v="156"/>
    <x v="19"/>
    <x v="111"/>
    <x v="632"/>
    <x v="28"/>
    <x v="327"/>
    <x v="1"/>
    <x v="17"/>
    <m/>
    <m/>
    <d v="1899-12-30T01:29:20"/>
    <x v="3"/>
    <x v="650"/>
    <x v="1401"/>
  </r>
  <r>
    <s v="2017 :: Blažek Bohuslav :: 1953"/>
    <x v="8"/>
    <x v="2"/>
    <x v="157"/>
    <x v="6"/>
    <x v="61"/>
    <x v="590"/>
    <x v="3"/>
    <x v="0"/>
    <x v="1"/>
    <x v="20"/>
    <m/>
    <m/>
    <d v="1899-12-30T01:29:27"/>
    <x v="0"/>
    <x v="605"/>
    <x v="1402"/>
  </r>
  <r>
    <s v="2017 :: Peterka Martin :: 1976"/>
    <x v="8"/>
    <x v="2"/>
    <x v="158"/>
    <x v="46"/>
    <x v="104"/>
    <x v="751"/>
    <x v="22"/>
    <x v="328"/>
    <x v="1"/>
    <x v="8"/>
    <m/>
    <m/>
    <d v="1899-12-30T01:29:54"/>
    <x v="12"/>
    <x v="772"/>
    <x v="1403"/>
  </r>
  <r>
    <s v="2017 :: Vorlová Dana :: 1962"/>
    <x v="8"/>
    <x v="2"/>
    <x v="159"/>
    <x v="10"/>
    <x v="29"/>
    <x v="233"/>
    <x v="38"/>
    <x v="272"/>
    <x v="0"/>
    <x v="28"/>
    <m/>
    <m/>
    <d v="1899-12-30T01:30:21"/>
    <x v="15"/>
    <x v="239"/>
    <x v="1404"/>
  </r>
  <r>
    <s v="2017 :: Knopfová Stanislava :: 1984"/>
    <x v="8"/>
    <x v="2"/>
    <x v="160"/>
    <x v="6"/>
    <x v="179"/>
    <x v="752"/>
    <x v="44"/>
    <x v="73"/>
    <x v="0"/>
    <x v="26"/>
    <m/>
    <m/>
    <d v="1899-12-30T01:30:23"/>
    <x v="9"/>
    <x v="773"/>
    <x v="1405"/>
  </r>
  <r>
    <s v="2017 :: Krausová Aneta :: 1990"/>
    <x v="8"/>
    <x v="2"/>
    <x v="161"/>
    <x v="11"/>
    <x v="180"/>
    <x v="633"/>
    <x v="1"/>
    <x v="239"/>
    <x v="0"/>
    <x v="26"/>
    <m/>
    <m/>
    <d v="1899-12-30T01:30:29"/>
    <x v="9"/>
    <x v="651"/>
    <x v="1406"/>
  </r>
  <r>
    <s v="2017 :: Tauchman Aleš :: 1972"/>
    <x v="8"/>
    <x v="2"/>
    <x v="162"/>
    <x v="47"/>
    <x v="86"/>
    <x v="582"/>
    <x v="29"/>
    <x v="0"/>
    <x v="1"/>
    <x v="8"/>
    <m/>
    <m/>
    <d v="1899-12-30T01:30:36"/>
    <x v="14"/>
    <x v="597"/>
    <x v="1407"/>
  </r>
  <r>
    <s v="2017 :: Klosse Jiří :: 1970"/>
    <x v="8"/>
    <x v="2"/>
    <x v="163"/>
    <x v="48"/>
    <x v="27"/>
    <x v="218"/>
    <x v="37"/>
    <x v="105"/>
    <x v="1"/>
    <x v="8"/>
    <m/>
    <m/>
    <d v="1899-12-30T01:31:25"/>
    <x v="9"/>
    <x v="222"/>
    <x v="1408"/>
  </r>
  <r>
    <s v="2017 :: Matoušová Jitka :: 1973"/>
    <x v="8"/>
    <x v="2"/>
    <x v="164"/>
    <x v="16"/>
    <x v="62"/>
    <x v="649"/>
    <x v="51"/>
    <x v="239"/>
    <x v="0"/>
    <x v="27"/>
    <m/>
    <m/>
    <d v="1899-12-30T01:31:29"/>
    <x v="3"/>
    <x v="669"/>
    <x v="1409"/>
  </r>
  <r>
    <s v="2017 :: Kůrka Tomáš :: 1986"/>
    <x v="8"/>
    <x v="2"/>
    <x v="165"/>
    <x v="36"/>
    <x v="26"/>
    <x v="753"/>
    <x v="56"/>
    <x v="329"/>
    <x v="1"/>
    <x v="25"/>
    <m/>
    <m/>
    <d v="1899-12-30T01:31:30"/>
    <x v="9"/>
    <x v="774"/>
    <x v="1410"/>
  </r>
  <r>
    <s v="2017 :: Nováčková Denisa :: 1999"/>
    <x v="8"/>
    <x v="2"/>
    <x v="166"/>
    <x v="10"/>
    <x v="96"/>
    <x v="754"/>
    <x v="4"/>
    <x v="330"/>
    <x v="0"/>
    <x v="26"/>
    <m/>
    <m/>
    <d v="1899-12-30T01:31:43"/>
    <x v="11"/>
    <x v="775"/>
    <x v="1411"/>
  </r>
  <r>
    <s v="2017 :: Valter Pavel :: 1975"/>
    <x v="8"/>
    <x v="2"/>
    <x v="167"/>
    <x v="49"/>
    <x v="82"/>
    <x v="377"/>
    <x v="24"/>
    <x v="105"/>
    <x v="1"/>
    <x v="8"/>
    <m/>
    <m/>
    <d v="1899-12-30T01:33:13"/>
    <x v="15"/>
    <x v="385"/>
    <x v="1412"/>
  </r>
  <r>
    <s v="2017 :: Musilová Nikola :: 1989"/>
    <x v="8"/>
    <x v="2"/>
    <x v="168"/>
    <x v="8"/>
    <x v="47"/>
    <x v="755"/>
    <x v="26"/>
    <x v="314"/>
    <x v="0"/>
    <x v="26"/>
    <m/>
    <m/>
    <d v="1899-12-30T01:33:30"/>
    <x v="3"/>
    <x v="776"/>
    <x v="1413"/>
  </r>
  <r>
    <s v="2017 :: Smetana Jiří :: 1953"/>
    <x v="8"/>
    <x v="2"/>
    <x v="169"/>
    <x v="11"/>
    <x v="115"/>
    <x v="374"/>
    <x v="3"/>
    <x v="148"/>
    <x v="1"/>
    <x v="20"/>
    <m/>
    <m/>
    <d v="1899-12-30T01:35:40"/>
    <x v="4"/>
    <x v="382"/>
    <x v="1414"/>
  </r>
  <r>
    <s v="2017 :: Dvořák Petr :: 1950"/>
    <x v="8"/>
    <x v="2"/>
    <x v="170"/>
    <x v="10"/>
    <x v="181"/>
    <x v="464"/>
    <x v="64"/>
    <x v="59"/>
    <x v="1"/>
    <x v="20"/>
    <m/>
    <m/>
    <d v="1899-12-30T01:36:39"/>
    <x v="1"/>
    <x v="476"/>
    <x v="1415"/>
  </r>
  <r>
    <s v="2017 :: Pokorný Jiří :: 1977"/>
    <x v="8"/>
    <x v="2"/>
    <x v="171"/>
    <x v="50"/>
    <x v="2"/>
    <x v="635"/>
    <x v="25"/>
    <x v="0"/>
    <x v="1"/>
    <x v="8"/>
    <m/>
    <m/>
    <d v="1899-12-30T01:38:47"/>
    <x v="12"/>
    <x v="653"/>
    <x v="1416"/>
  </r>
  <r>
    <s v="2017 :: Vařejková Barbora :: 1976"/>
    <x v="8"/>
    <x v="2"/>
    <x v="172"/>
    <x v="21"/>
    <x v="20"/>
    <x v="646"/>
    <x v="22"/>
    <x v="45"/>
    <x v="0"/>
    <x v="27"/>
    <m/>
    <m/>
    <d v="1899-12-30T01:38:50"/>
    <x v="15"/>
    <x v="666"/>
    <x v="1417"/>
  </r>
  <r>
    <s v="2017 :: Benedová Zdeňka :: 1968"/>
    <x v="8"/>
    <x v="2"/>
    <x v="173"/>
    <x v="8"/>
    <x v="182"/>
    <x v="589"/>
    <x v="39"/>
    <x v="173"/>
    <x v="0"/>
    <x v="28"/>
    <m/>
    <m/>
    <d v="1899-12-30T01:40:00"/>
    <x v="0"/>
    <x v="604"/>
    <x v="1418"/>
  </r>
  <r>
    <s v="2017 :: Černochová Simona :: 1996"/>
    <x v="8"/>
    <x v="2"/>
    <x v="174"/>
    <x v="7"/>
    <x v="105"/>
    <x v="756"/>
    <x v="18"/>
    <x v="331"/>
    <x v="0"/>
    <x v="26"/>
    <m/>
    <m/>
    <d v="1899-12-30T01:41:21"/>
    <x v="7"/>
    <x v="777"/>
    <x v="1419"/>
  </r>
  <r>
    <s v="2017 :: Čoudková Majda :: 1991"/>
    <x v="8"/>
    <x v="2"/>
    <x v="175"/>
    <x v="9"/>
    <x v="34"/>
    <x v="757"/>
    <x v="13"/>
    <x v="314"/>
    <x v="0"/>
    <x v="26"/>
    <m/>
    <m/>
    <d v="1899-12-30T01:43:48"/>
    <x v="7"/>
    <x v="778"/>
    <x v="1420"/>
  </r>
  <r>
    <s v="2017 :: Bumbová Martina :: 1969"/>
    <x v="8"/>
    <x v="2"/>
    <x v="176"/>
    <x v="7"/>
    <x v="15"/>
    <x v="468"/>
    <x v="23"/>
    <x v="194"/>
    <x v="0"/>
    <x v="28"/>
    <m/>
    <m/>
    <d v="1899-12-30T01:45:23"/>
    <x v="0"/>
    <x v="480"/>
    <x v="1421"/>
  </r>
  <r>
    <s v="2017 :: Paraniak Marek :: 1970"/>
    <x v="8"/>
    <x v="2"/>
    <x v="177"/>
    <x v="51"/>
    <x v="183"/>
    <x v="648"/>
    <x v="37"/>
    <x v="267"/>
    <x v="1"/>
    <x v="8"/>
    <m/>
    <m/>
    <d v="1899-12-30T01:48:33"/>
    <x v="12"/>
    <x v="668"/>
    <x v="1422"/>
  </r>
  <r>
    <s v="2017 :: Fík Jan :: 1978"/>
    <x v="8"/>
    <x v="2"/>
    <x v="178"/>
    <x v="37"/>
    <x v="58"/>
    <x v="361"/>
    <x v="6"/>
    <x v="0"/>
    <x v="1"/>
    <x v="25"/>
    <m/>
    <m/>
    <d v="1899-12-30T01:51:04"/>
    <x v="2"/>
    <x v="369"/>
    <x v="1423"/>
  </r>
  <r>
    <s v="2017 :: Fíková Kateřina :: 1980"/>
    <x v="8"/>
    <x v="2"/>
    <x v="179"/>
    <x v="26"/>
    <x v="23"/>
    <x v="587"/>
    <x v="35"/>
    <x v="0"/>
    <x v="0"/>
    <x v="27"/>
    <m/>
    <m/>
    <d v="1899-12-30T01:51:04"/>
    <x v="2"/>
    <x v="602"/>
    <x v="1424"/>
  </r>
  <r>
    <s v="2017 :: Nová Markéta :: 1984"/>
    <x v="8"/>
    <x v="2"/>
    <x v="180"/>
    <x v="12"/>
    <x v="184"/>
    <x v="588"/>
    <x v="44"/>
    <x v="8"/>
    <x v="0"/>
    <x v="26"/>
    <m/>
    <m/>
    <d v="1899-12-30T01:54:31"/>
    <x v="11"/>
    <x v="603"/>
    <x v="1425"/>
  </r>
  <r>
    <s v="2017 :: Turková Iveta :: 1973"/>
    <x v="8"/>
    <x v="2"/>
    <x v="181"/>
    <x v="25"/>
    <x v="10"/>
    <x v="758"/>
    <x v="51"/>
    <x v="0"/>
    <x v="0"/>
    <x v="27"/>
    <m/>
    <m/>
    <d v="1899-12-30T02:08:52"/>
    <x v="14"/>
    <x v="779"/>
    <x v="1426"/>
  </r>
  <r>
    <s v="2017 :: Stejskal Ladislav :: 1977"/>
    <x v="8"/>
    <x v="0"/>
    <x v="1"/>
    <x v="1"/>
    <x v="77"/>
    <x v="202"/>
    <x v="25"/>
    <x v="0"/>
    <x v="1"/>
    <x v="0"/>
    <m/>
    <m/>
    <d v="1899-12-30T00:19:38"/>
    <x v="4"/>
    <x v="232"/>
    <x v="1427"/>
  </r>
  <r>
    <s v="2017 :: Beshirová Carmen :: 1998"/>
    <x v="8"/>
    <x v="0"/>
    <x v="4"/>
    <x v="4"/>
    <x v="74"/>
    <x v="759"/>
    <x v="17"/>
    <x v="332"/>
    <x v="0"/>
    <x v="0"/>
    <m/>
    <m/>
    <d v="1899-12-30T00:20:05"/>
    <x v="0"/>
    <x v="780"/>
    <x v="1428"/>
  </r>
  <r>
    <s v="2017 :: Kadlec Miroslav :: 1976"/>
    <x v="8"/>
    <x v="0"/>
    <x v="5"/>
    <x v="5"/>
    <x v="13"/>
    <x v="760"/>
    <x v="22"/>
    <x v="326"/>
    <x v="1"/>
    <x v="0"/>
    <m/>
    <m/>
    <d v="1899-12-30T00:20:05"/>
    <x v="9"/>
    <x v="781"/>
    <x v="1429"/>
  </r>
  <r>
    <s v="2017 :: Cába Jakub :: 2003"/>
    <x v="8"/>
    <x v="0"/>
    <x v="2"/>
    <x v="2"/>
    <x v="59"/>
    <x v="250"/>
    <x v="19"/>
    <x v="85"/>
    <x v="1"/>
    <x v="0"/>
    <m/>
    <m/>
    <d v="1899-12-30T00:20:22"/>
    <x v="6"/>
    <x v="256"/>
    <x v="1430"/>
  </r>
  <r>
    <s v="2017 :: Lolacher Tomáš :: 2003"/>
    <x v="8"/>
    <x v="0"/>
    <x v="3"/>
    <x v="3"/>
    <x v="24"/>
    <x v="655"/>
    <x v="19"/>
    <x v="277"/>
    <x v="1"/>
    <x v="0"/>
    <m/>
    <m/>
    <d v="1899-12-30T00:20:38"/>
    <x v="10"/>
    <x v="675"/>
    <x v="1431"/>
  </r>
  <r>
    <s v="2017 :: Vařák Slavomír :: 1995"/>
    <x v="8"/>
    <x v="0"/>
    <x v="6"/>
    <x v="6"/>
    <x v="60"/>
    <x v="761"/>
    <x v="21"/>
    <x v="333"/>
    <x v="1"/>
    <x v="0"/>
    <m/>
    <m/>
    <d v="1899-12-30T00:21:09"/>
    <x v="15"/>
    <x v="782"/>
    <x v="1432"/>
  </r>
  <r>
    <s v="2017 :: Kerekanič Zdeněk :: 2001"/>
    <x v="8"/>
    <x v="0"/>
    <x v="16"/>
    <x v="11"/>
    <x v="3"/>
    <x v="762"/>
    <x v="8"/>
    <x v="334"/>
    <x v="1"/>
    <x v="0"/>
    <m/>
    <m/>
    <d v="1899-12-30T00:21:12"/>
    <x v="9"/>
    <x v="783"/>
    <x v="1433"/>
  </r>
  <r>
    <s v="2017 :: Ardamica David :: 2001"/>
    <x v="8"/>
    <x v="0"/>
    <x v="22"/>
    <x v="10"/>
    <x v="19"/>
    <x v="616"/>
    <x v="8"/>
    <x v="260"/>
    <x v="1"/>
    <x v="0"/>
    <m/>
    <m/>
    <d v="1899-12-30T00:21:17"/>
    <x v="21"/>
    <x v="663"/>
    <x v="1434"/>
  </r>
  <r>
    <s v="2017 :: Foltová Helena :: 1979"/>
    <x v="8"/>
    <x v="0"/>
    <x v="11"/>
    <x v="8"/>
    <x v="1"/>
    <x v="763"/>
    <x v="2"/>
    <x v="335"/>
    <x v="0"/>
    <x v="0"/>
    <m/>
    <m/>
    <d v="1899-12-30T00:21:44"/>
    <x v="2"/>
    <x v="784"/>
    <x v="1435"/>
  </r>
  <r>
    <s v="2017 :: Völflová Natálie :: 2003"/>
    <x v="8"/>
    <x v="0"/>
    <x v="13"/>
    <x v="7"/>
    <x v="7"/>
    <x v="764"/>
    <x v="19"/>
    <x v="336"/>
    <x v="0"/>
    <x v="0"/>
    <m/>
    <m/>
    <d v="1899-12-30T00:21:46"/>
    <x v="15"/>
    <x v="785"/>
    <x v="1436"/>
  </r>
  <r>
    <s v="2017 :: Führer Miroslav :: 1964"/>
    <x v="8"/>
    <x v="0"/>
    <x v="20"/>
    <x v="9"/>
    <x v="63"/>
    <x v="765"/>
    <x v="31"/>
    <x v="337"/>
    <x v="1"/>
    <x v="0"/>
    <m/>
    <m/>
    <d v="1899-12-30T00:21:46"/>
    <x v="2"/>
    <x v="786"/>
    <x v="1437"/>
  </r>
  <r>
    <s v="2017 :: Stejskal Filip :: 2003"/>
    <x v="8"/>
    <x v="0"/>
    <x v="23"/>
    <x v="12"/>
    <x v="21"/>
    <x v="201"/>
    <x v="19"/>
    <x v="70"/>
    <x v="1"/>
    <x v="0"/>
    <m/>
    <m/>
    <d v="1899-12-30T00:22:22"/>
    <x v="4"/>
    <x v="205"/>
    <x v="1438"/>
  </r>
  <r>
    <s v="2017 :: Dvořáková Marie Anna :: 2001"/>
    <x v="8"/>
    <x v="0"/>
    <x v="9"/>
    <x v="13"/>
    <x v="58"/>
    <x v="766"/>
    <x v="8"/>
    <x v="60"/>
    <x v="0"/>
    <x v="0"/>
    <m/>
    <m/>
    <d v="1899-12-30T00:22:23"/>
    <x v="1"/>
    <x v="787"/>
    <x v="1439"/>
  </r>
  <r>
    <s v="2017 :: Hanta Marek :: 1976"/>
    <x v="8"/>
    <x v="0"/>
    <x v="12"/>
    <x v="14"/>
    <x v="11"/>
    <x v="767"/>
    <x v="22"/>
    <x v="218"/>
    <x v="1"/>
    <x v="0"/>
    <m/>
    <m/>
    <d v="1899-12-30T00:23:01"/>
    <x v="17"/>
    <x v="788"/>
    <x v="1440"/>
  </r>
  <r>
    <s v="2017 :: Korejtko Antonín :: 1993"/>
    <x v="8"/>
    <x v="0"/>
    <x v="25"/>
    <x v="20"/>
    <x v="22"/>
    <x v="657"/>
    <x v="20"/>
    <x v="276"/>
    <x v="1"/>
    <x v="0"/>
    <m/>
    <m/>
    <d v="1899-12-30T00:23:03"/>
    <x v="9"/>
    <x v="677"/>
    <x v="1441"/>
  </r>
  <r>
    <s v="2017 :: Dvořák Tobiáš :: 2004"/>
    <x v="8"/>
    <x v="0"/>
    <x v="24"/>
    <x v="15"/>
    <x v="55"/>
    <x v="768"/>
    <x v="10"/>
    <x v="315"/>
    <x v="1"/>
    <x v="0"/>
    <m/>
    <m/>
    <d v="1899-12-30T00:23:14"/>
    <x v="1"/>
    <x v="789"/>
    <x v="1442"/>
  </r>
  <r>
    <s v="2017 :: Jelínek Šimon :: 2007"/>
    <x v="8"/>
    <x v="0"/>
    <x v="8"/>
    <x v="18"/>
    <x v="8"/>
    <x v="769"/>
    <x v="12"/>
    <x v="292"/>
    <x v="1"/>
    <x v="0"/>
    <m/>
    <m/>
    <d v="1899-12-30T00:23:15"/>
    <x v="18"/>
    <x v="790"/>
    <x v="1443"/>
  </r>
  <r>
    <s v="2017 :: Kopačková Kateřina :: 2001"/>
    <x v="8"/>
    <x v="0"/>
    <x v="14"/>
    <x v="17"/>
    <x v="23"/>
    <x v="112"/>
    <x v="8"/>
    <x v="11"/>
    <x v="0"/>
    <x v="0"/>
    <m/>
    <m/>
    <d v="1899-12-30T00:23:27"/>
    <x v="9"/>
    <x v="113"/>
    <x v="1444"/>
  </r>
  <r>
    <s v="2017 :: Bumba Libor :: 1968"/>
    <x v="8"/>
    <x v="0"/>
    <x v="10"/>
    <x v="19"/>
    <x v="12"/>
    <x v="297"/>
    <x v="39"/>
    <x v="190"/>
    <x v="1"/>
    <x v="0"/>
    <m/>
    <m/>
    <d v="1899-12-30T00:23:32"/>
    <x v="0"/>
    <x v="303"/>
    <x v="1445"/>
  </r>
  <r>
    <s v="2017 :: Jelínková Zuzana :: 1979"/>
    <x v="8"/>
    <x v="0"/>
    <x v="19"/>
    <x v="16"/>
    <x v="10"/>
    <x v="770"/>
    <x v="2"/>
    <x v="292"/>
    <x v="0"/>
    <x v="0"/>
    <m/>
    <m/>
    <d v="1899-12-30T00:23:37"/>
    <x v="18"/>
    <x v="791"/>
    <x v="1446"/>
  </r>
  <r>
    <s v="2017 :: Mautschková Marta :: 1980"/>
    <x v="8"/>
    <x v="0"/>
    <x v="17"/>
    <x v="21"/>
    <x v="119"/>
    <x v="647"/>
    <x v="35"/>
    <x v="0"/>
    <x v="0"/>
    <x v="0"/>
    <m/>
    <m/>
    <d v="1899-12-30T00:23:42"/>
    <x v="3"/>
    <x v="667"/>
    <x v="1447"/>
  </r>
  <r>
    <s v="2017 :: Pešula Marek :: 1978"/>
    <x v="8"/>
    <x v="0"/>
    <x v="15"/>
    <x v="26"/>
    <x v="62"/>
    <x v="239"/>
    <x v="6"/>
    <x v="93"/>
    <x v="1"/>
    <x v="0"/>
    <m/>
    <m/>
    <d v="1899-12-30T00:23:49"/>
    <x v="12"/>
    <x v="245"/>
    <x v="1448"/>
  </r>
  <r>
    <s v="2017 :: Kotýnek Rudolf :: 2002"/>
    <x v="8"/>
    <x v="0"/>
    <x v="18"/>
    <x v="25"/>
    <x v="5"/>
    <x v="771"/>
    <x v="11"/>
    <x v="338"/>
    <x v="1"/>
    <x v="0"/>
    <m/>
    <m/>
    <d v="1899-12-30T00:24:11"/>
    <x v="9"/>
    <x v="792"/>
    <x v="1449"/>
  </r>
  <r>
    <s v="2017 :: Markovič Koloman :: 2002"/>
    <x v="8"/>
    <x v="0"/>
    <x v="21"/>
    <x v="24"/>
    <x v="2"/>
    <x v="772"/>
    <x v="11"/>
    <x v="334"/>
    <x v="1"/>
    <x v="0"/>
    <m/>
    <m/>
    <d v="1899-12-30T00:25:11"/>
    <x v="3"/>
    <x v="793"/>
    <x v="1450"/>
  </r>
  <r>
    <s v="2017 :: Vařáková Pavla :: 1990"/>
    <x v="8"/>
    <x v="0"/>
    <x v="28"/>
    <x v="22"/>
    <x v="92"/>
    <x v="598"/>
    <x v="1"/>
    <x v="316"/>
    <x v="0"/>
    <x v="0"/>
    <m/>
    <m/>
    <d v="1899-12-30T00:25:41"/>
    <x v="15"/>
    <x v="794"/>
    <x v="1451"/>
  </r>
  <r>
    <s v="2017 :: Polcarová Aneta :: 1989"/>
    <x v="8"/>
    <x v="0"/>
    <x v="29"/>
    <x v="23"/>
    <x v="73"/>
    <x v="773"/>
    <x v="26"/>
    <x v="122"/>
    <x v="0"/>
    <x v="0"/>
    <m/>
    <m/>
    <d v="1899-12-30T00:25:43"/>
    <x v="12"/>
    <x v="795"/>
    <x v="1452"/>
  </r>
  <r>
    <s v="2017 :: Vondrášek Martin :: 1982"/>
    <x v="8"/>
    <x v="0"/>
    <x v="27"/>
    <x v="27"/>
    <x v="185"/>
    <x v="606"/>
    <x v="50"/>
    <x v="173"/>
    <x v="1"/>
    <x v="0"/>
    <m/>
    <m/>
    <d v="1899-12-30T00:25:44"/>
    <x v="15"/>
    <x v="623"/>
    <x v="1453"/>
  </r>
  <r>
    <s v="2017 :: Troup Roman :: 1967"/>
    <x v="8"/>
    <x v="0"/>
    <x v="30"/>
    <x v="28"/>
    <x v="25"/>
    <x v="774"/>
    <x v="52"/>
    <x v="337"/>
    <x v="1"/>
    <x v="0"/>
    <m/>
    <m/>
    <d v="1899-12-30T00:25:46"/>
    <x v="14"/>
    <x v="796"/>
    <x v="1454"/>
  </r>
  <r>
    <s v="2017 :: Staněk Martin :: 1989"/>
    <x v="8"/>
    <x v="0"/>
    <x v="31"/>
    <x v="29"/>
    <x v="64"/>
    <x v="240"/>
    <x v="26"/>
    <x v="11"/>
    <x v="1"/>
    <x v="0"/>
    <m/>
    <m/>
    <d v="1899-12-30T00:26:09"/>
    <x v="4"/>
    <x v="246"/>
    <x v="1455"/>
  </r>
  <r>
    <s v="2017 :: Pavlasová Zuzana :: 1983"/>
    <x v="8"/>
    <x v="0"/>
    <x v="26"/>
    <x v="30"/>
    <x v="15"/>
    <x v="775"/>
    <x v="62"/>
    <x v="339"/>
    <x v="0"/>
    <x v="0"/>
    <m/>
    <m/>
    <d v="1899-12-30T00:26:26"/>
    <x v="12"/>
    <x v="797"/>
    <x v="1456"/>
  </r>
  <r>
    <s v="2017 :: Troupová Jitka :: 1970"/>
    <x v="8"/>
    <x v="0"/>
    <x v="35"/>
    <x v="31"/>
    <x v="47"/>
    <x v="776"/>
    <x v="37"/>
    <x v="337"/>
    <x v="0"/>
    <x v="0"/>
    <m/>
    <m/>
    <d v="1899-12-30T00:27:05"/>
    <x v="14"/>
    <x v="798"/>
    <x v="1457"/>
  </r>
  <r>
    <s v="2017 :: Purkrábková Soňa :: 1978"/>
    <x v="8"/>
    <x v="0"/>
    <x v="38"/>
    <x v="32"/>
    <x v="70"/>
    <x v="777"/>
    <x v="6"/>
    <x v="340"/>
    <x v="0"/>
    <x v="0"/>
    <m/>
    <m/>
    <d v="1899-12-30T00:28:49"/>
    <x v="12"/>
    <x v="799"/>
    <x v="1458"/>
  </r>
  <r>
    <s v="2017 :: Lovčí Pavel :: 1966"/>
    <x v="8"/>
    <x v="0"/>
    <x v="33"/>
    <x v="33"/>
    <x v="4"/>
    <x v="778"/>
    <x v="58"/>
    <x v="115"/>
    <x v="1"/>
    <x v="0"/>
    <m/>
    <m/>
    <d v="1899-12-30T00:28:49"/>
    <x v="10"/>
    <x v="800"/>
    <x v="1459"/>
  </r>
  <r>
    <s v="2017 :: Kahovec Václav :: 1978"/>
    <x v="8"/>
    <x v="0"/>
    <x v="36"/>
    <x v="34"/>
    <x v="6"/>
    <x v="779"/>
    <x v="6"/>
    <x v="73"/>
    <x v="1"/>
    <x v="0"/>
    <m/>
    <m/>
    <d v="1899-12-30T00:29:41"/>
    <x v="9"/>
    <x v="801"/>
    <x v="1460"/>
  </r>
  <r>
    <s v="2017 :: Führerová Eva :: 1968"/>
    <x v="8"/>
    <x v="0"/>
    <x v="39"/>
    <x v="35"/>
    <x v="26"/>
    <x v="780"/>
    <x v="39"/>
    <x v="337"/>
    <x v="0"/>
    <x v="0"/>
    <m/>
    <m/>
    <d v="1899-12-30T00:30:18"/>
    <x v="2"/>
    <x v="802"/>
    <x v="1461"/>
  </r>
  <r>
    <s v="2017 :: Zikešová Ivana :: 1968"/>
    <x v="8"/>
    <x v="0"/>
    <x v="34"/>
    <x v="36"/>
    <x v="71"/>
    <x v="781"/>
    <x v="39"/>
    <x v="337"/>
    <x v="0"/>
    <x v="0"/>
    <m/>
    <m/>
    <d v="1899-12-30T00:30:24"/>
    <x v="22"/>
    <x v="803"/>
    <x v="1462"/>
  </r>
  <r>
    <s v="2017 :: Šimková Veronika :: 1978"/>
    <x v="8"/>
    <x v="0"/>
    <x v="37"/>
    <x v="37"/>
    <x v="17"/>
    <x v="782"/>
    <x v="6"/>
    <x v="330"/>
    <x v="0"/>
    <x v="0"/>
    <m/>
    <m/>
    <d v="1899-12-30T00:31:04"/>
    <x v="19"/>
    <x v="804"/>
    <x v="1463"/>
  </r>
  <r>
    <s v="2017 :: Paleček Vladimír :: 1973"/>
    <x v="8"/>
    <x v="0"/>
    <x v="32"/>
    <x v="38"/>
    <x v="94"/>
    <x v="438"/>
    <x v="51"/>
    <x v="175"/>
    <x v="1"/>
    <x v="0"/>
    <m/>
    <m/>
    <d v="1899-12-30T00:31:04"/>
    <x v="12"/>
    <x v="448"/>
    <x v="1464"/>
  </r>
  <r>
    <s v="2017 :: Joklová Marcela :: 1975"/>
    <x v="8"/>
    <x v="0"/>
    <x v="70"/>
    <x v="39"/>
    <x v="20"/>
    <x v="783"/>
    <x v="24"/>
    <x v="0"/>
    <x v="0"/>
    <x v="0"/>
    <m/>
    <m/>
    <d v="1899-12-30T00:31:14"/>
    <x v="18"/>
    <x v="805"/>
    <x v="1465"/>
  </r>
  <r>
    <s v="2017 :: Vorel Michal :: 1989"/>
    <x v="8"/>
    <x v="0"/>
    <x v="54"/>
    <x v="40"/>
    <x v="83"/>
    <x v="232"/>
    <x v="26"/>
    <x v="105"/>
    <x v="1"/>
    <x v="0"/>
    <m/>
    <m/>
    <d v="1899-12-30T00:31:39"/>
    <x v="15"/>
    <x v="238"/>
    <x v="1466"/>
  </r>
  <r>
    <s v="2017 :: Gazda Maxmilián :: 2002"/>
    <x v="8"/>
    <x v="0"/>
    <x v="67"/>
    <x v="41"/>
    <x v="66"/>
    <x v="21"/>
    <x v="11"/>
    <x v="278"/>
    <x v="1"/>
    <x v="0"/>
    <m/>
    <m/>
    <d v="1899-12-30T00:35:51"/>
    <x v="8"/>
    <x v="21"/>
    <x v="1467"/>
  </r>
  <r>
    <s v="2017 :: Flašar Jan :: 1986"/>
    <x v="8"/>
    <x v="3"/>
    <x v="1"/>
    <x v="1"/>
    <x v="30"/>
    <x v="693"/>
    <x v="56"/>
    <x v="44"/>
    <x v="1"/>
    <x v="0"/>
    <m/>
    <m/>
    <s v="-"/>
    <x v="2"/>
    <x v="714"/>
    <x v="1248"/>
  </r>
  <r>
    <s v="2017 :: Tichý Jiří :: 1992"/>
    <x v="8"/>
    <x v="3"/>
    <x v="4"/>
    <x v="4"/>
    <x v="99"/>
    <x v="488"/>
    <x v="42"/>
    <x v="44"/>
    <x v="1"/>
    <x v="0"/>
    <m/>
    <m/>
    <s v="-"/>
    <x v="14"/>
    <x v="682"/>
    <x v="1468"/>
  </r>
  <r>
    <s v="2017 :: Jokl Rostislav :: 1975"/>
    <x v="8"/>
    <x v="3"/>
    <x v="5"/>
    <x v="5"/>
    <x v="88"/>
    <x v="726"/>
    <x v="24"/>
    <x v="44"/>
    <x v="1"/>
    <x v="0"/>
    <m/>
    <m/>
    <s v="-"/>
    <x v="18"/>
    <x v="747"/>
    <x v="1345"/>
  </r>
  <r>
    <s v="2017 :: Korejtko Antonín :: 1993"/>
    <x v="8"/>
    <x v="3"/>
    <x v="2"/>
    <x v="2"/>
    <x v="64"/>
    <x v="657"/>
    <x v="20"/>
    <x v="44"/>
    <x v="1"/>
    <x v="0"/>
    <m/>
    <m/>
    <s v="-"/>
    <x v="9"/>
    <x v="677"/>
    <x v="1441"/>
  </r>
  <r>
    <s v="2017 :: Krausová Aneta :: 1990"/>
    <x v="8"/>
    <x v="3"/>
    <x v="3"/>
    <x v="3"/>
    <x v="42"/>
    <x v="633"/>
    <x v="1"/>
    <x v="44"/>
    <x v="0"/>
    <x v="0"/>
    <m/>
    <m/>
    <s v="-"/>
    <x v="9"/>
    <x v="651"/>
    <x v="1406"/>
  </r>
  <r>
    <s v="2017 :: Habara Jan :: 1972"/>
    <x v="8"/>
    <x v="3"/>
    <x v="6"/>
    <x v="6"/>
    <x v="87"/>
    <x v="363"/>
    <x v="29"/>
    <x v="44"/>
    <x v="1"/>
    <x v="0"/>
    <m/>
    <m/>
    <s v="-"/>
    <x v="17"/>
    <x v="371"/>
    <x v="1331"/>
  </r>
  <r>
    <s v="2017 :: Habara Jaromír :: 1974"/>
    <x v="8"/>
    <x v="3"/>
    <x v="16"/>
    <x v="11"/>
    <x v="28"/>
    <x v="303"/>
    <x v="45"/>
    <x v="44"/>
    <x v="1"/>
    <x v="0"/>
    <m/>
    <m/>
    <s v="-"/>
    <x v="17"/>
    <x v="309"/>
    <x v="1258"/>
  </r>
  <r>
    <s v="2017 :: Pleštilová Lucie :: 1988"/>
    <x v="8"/>
    <x v="3"/>
    <x v="22"/>
    <x v="10"/>
    <x v="41"/>
    <x v="746"/>
    <x v="53"/>
    <x v="44"/>
    <x v="0"/>
    <x v="0"/>
    <m/>
    <m/>
    <s v="-"/>
    <x v="12"/>
    <x v="767"/>
    <x v="1390"/>
  </r>
  <r>
    <s v="2017 :: Hlavatá Věra :: 1970"/>
    <x v="8"/>
    <x v="3"/>
    <x v="11"/>
    <x v="8"/>
    <x v="29"/>
    <x v="784"/>
    <x v="37"/>
    <x v="44"/>
    <x v="0"/>
    <x v="0"/>
    <m/>
    <m/>
    <s v="-"/>
    <x v="17"/>
    <x v="806"/>
    <x v="1469"/>
  </r>
  <r>
    <s v="2017 :: Smetana Jiří :: 1953"/>
    <x v="8"/>
    <x v="3"/>
    <x v="13"/>
    <x v="7"/>
    <x v="60"/>
    <x v="374"/>
    <x v="3"/>
    <x v="44"/>
    <x v="1"/>
    <x v="0"/>
    <m/>
    <m/>
    <s v="-"/>
    <x v="4"/>
    <x v="382"/>
    <x v="1414"/>
  </r>
  <r>
    <s v="2017 :: Toman Martin :: 1971"/>
    <x v="8"/>
    <x v="3"/>
    <x v="20"/>
    <x v="9"/>
    <x v="23"/>
    <x v="618"/>
    <x v="33"/>
    <x v="44"/>
    <x v="1"/>
    <x v="0"/>
    <m/>
    <m/>
    <s v="-"/>
    <x v="14"/>
    <x v="636"/>
    <x v="1322"/>
  </r>
  <r>
    <s v="2017 :: Mandryšová Lenka :: 1968"/>
    <x v="8"/>
    <x v="3"/>
    <x v="23"/>
    <x v="12"/>
    <x v="45"/>
    <x v="785"/>
    <x v="39"/>
    <x v="44"/>
    <x v="0"/>
    <x v="0"/>
    <m/>
    <m/>
    <s v="-"/>
    <x v="3"/>
    <x v="807"/>
    <x v="1470"/>
  </r>
  <r>
    <s v="2017 :: Troup Roman :: 1967"/>
    <x v="8"/>
    <x v="3"/>
    <x v="9"/>
    <x v="13"/>
    <x v="44"/>
    <x v="774"/>
    <x v="52"/>
    <x v="44"/>
    <x v="1"/>
    <x v="0"/>
    <m/>
    <m/>
    <s v="-"/>
    <x v="14"/>
    <x v="796"/>
    <x v="1454"/>
  </r>
  <r>
    <s v="2017 :: Bumbová Martina :: 1969"/>
    <x v="8"/>
    <x v="3"/>
    <x v="12"/>
    <x v="14"/>
    <x v="37"/>
    <x v="468"/>
    <x v="23"/>
    <x v="44"/>
    <x v="0"/>
    <x v="0"/>
    <m/>
    <m/>
    <s v="-"/>
    <x v="0"/>
    <x v="480"/>
    <x v="1421"/>
  </r>
  <r>
    <s v="2017 :: Klosse Jiří :: 1970"/>
    <x v="8"/>
    <x v="3"/>
    <x v="25"/>
    <x v="20"/>
    <x v="97"/>
    <x v="218"/>
    <x v="37"/>
    <x v="44"/>
    <x v="1"/>
    <x v="0"/>
    <m/>
    <m/>
    <s v="-"/>
    <x v="9"/>
    <x v="222"/>
    <x v="1408"/>
  </r>
  <r>
    <s v="2017 :: Zikeš Jiří :: 1964"/>
    <x v="8"/>
    <x v="3"/>
    <x v="24"/>
    <x v="15"/>
    <x v="46"/>
    <x v="786"/>
    <x v="31"/>
    <x v="44"/>
    <x v="1"/>
    <x v="0"/>
    <m/>
    <m/>
    <s v="-"/>
    <x v="22"/>
    <x v="808"/>
    <x v="1471"/>
  </r>
  <r>
    <s v="2017 :: Samec Tobiáš :: 2014"/>
    <x v="8"/>
    <x v="1"/>
    <x v="7"/>
    <x v="1"/>
    <x v="62"/>
    <x v="787"/>
    <x v="72"/>
    <x v="115"/>
    <x v="1"/>
    <x v="23"/>
    <m/>
    <m/>
    <d v="1899-12-30T00:01:21"/>
    <x v="4"/>
    <x v="809"/>
    <x v="1472"/>
  </r>
  <r>
    <s v="2017 :: Koreš Mikuláš :: 2014"/>
    <x v="8"/>
    <x v="1"/>
    <x v="7"/>
    <x v="4"/>
    <x v="60"/>
    <x v="788"/>
    <x v="72"/>
    <x v="11"/>
    <x v="1"/>
    <x v="23"/>
    <m/>
    <m/>
    <d v="1899-12-30T00:01:31"/>
    <x v="9"/>
    <x v="810"/>
    <x v="1473"/>
  </r>
  <r>
    <s v="2017 :: Smolík Filip :: 2014"/>
    <x v="8"/>
    <x v="1"/>
    <x v="7"/>
    <x v="5"/>
    <x v="9"/>
    <x v="789"/>
    <x v="72"/>
    <x v="210"/>
    <x v="1"/>
    <x v="23"/>
    <m/>
    <m/>
    <d v="1899-12-30T00:01:54"/>
    <x v="4"/>
    <x v="811"/>
    <x v="1474"/>
  </r>
  <r>
    <s v="2017 :: Mocek Tomáš :: 2014"/>
    <x v="8"/>
    <x v="1"/>
    <x v="7"/>
    <x v="2"/>
    <x v="13"/>
    <x v="790"/>
    <x v="72"/>
    <x v="0"/>
    <x v="1"/>
    <x v="23"/>
    <m/>
    <m/>
    <d v="1899-12-30T00:02:03"/>
    <x v="3"/>
    <x v="812"/>
    <x v="1475"/>
  </r>
  <r>
    <s v="2017 :: Putschögl Filip :: 2015"/>
    <x v="8"/>
    <x v="1"/>
    <x v="7"/>
    <x v="3"/>
    <x v="58"/>
    <x v="791"/>
    <x v="73"/>
    <x v="45"/>
    <x v="1"/>
    <x v="23"/>
    <m/>
    <m/>
    <d v="1899-12-30T00:02:14"/>
    <x v="12"/>
    <x v="813"/>
    <x v="1476"/>
  </r>
  <r>
    <s v="2017 :: Gazda Sebastian :: 2014"/>
    <x v="8"/>
    <x v="1"/>
    <x v="7"/>
    <x v="6"/>
    <x v="22"/>
    <x v="665"/>
    <x v="72"/>
    <x v="11"/>
    <x v="1"/>
    <x v="23"/>
    <m/>
    <m/>
    <d v="1899-12-30T00:02:30"/>
    <x v="8"/>
    <x v="686"/>
    <x v="1477"/>
  </r>
  <r>
    <s v="2017 :: Chudá Adéla :: 2014"/>
    <x v="8"/>
    <x v="1"/>
    <x v="7"/>
    <x v="1"/>
    <x v="21"/>
    <x v="792"/>
    <x v="72"/>
    <x v="102"/>
    <x v="0"/>
    <x v="23"/>
    <m/>
    <m/>
    <d v="1899-12-30T00:01:06"/>
    <x v="6"/>
    <x v="814"/>
    <x v="1478"/>
  </r>
  <r>
    <s v="2017 :: Fuková Nela Sofie :: 2015"/>
    <x v="8"/>
    <x v="1"/>
    <x v="7"/>
    <x v="4"/>
    <x v="24"/>
    <x v="793"/>
    <x v="73"/>
    <x v="11"/>
    <x v="0"/>
    <x v="23"/>
    <m/>
    <m/>
    <d v="1899-12-30T00:02:42"/>
    <x v="2"/>
    <x v="815"/>
    <x v="1479"/>
  </r>
  <r>
    <s v="2017 :: Sobotík Martin :: 2010"/>
    <x v="8"/>
    <x v="1"/>
    <x v="7"/>
    <x v="1"/>
    <x v="18"/>
    <x v="794"/>
    <x v="65"/>
    <x v="158"/>
    <x v="1"/>
    <x v="22"/>
    <m/>
    <m/>
    <d v="1899-12-30T00:00:34"/>
    <x v="4"/>
    <x v="816"/>
    <x v="1480"/>
  </r>
  <r>
    <s v="2017 :: Sedlák Tomáš :: 2010"/>
    <x v="8"/>
    <x v="1"/>
    <x v="7"/>
    <x v="4"/>
    <x v="32"/>
    <x v="668"/>
    <x v="65"/>
    <x v="341"/>
    <x v="1"/>
    <x v="22"/>
    <m/>
    <m/>
    <d v="1899-12-30T00:00:35"/>
    <x v="4"/>
    <x v="689"/>
    <x v="1481"/>
  </r>
  <r>
    <s v="2017 :: Hruška Filip :: 2010"/>
    <x v="8"/>
    <x v="1"/>
    <x v="7"/>
    <x v="5"/>
    <x v="74"/>
    <x v="795"/>
    <x v="65"/>
    <x v="158"/>
    <x v="1"/>
    <x v="22"/>
    <m/>
    <m/>
    <d v="1899-12-30T00:00:36"/>
    <x v="17"/>
    <x v="817"/>
    <x v="1482"/>
  </r>
  <r>
    <s v="2017 :: Putschögl Mikuláš :: 2010"/>
    <x v="8"/>
    <x v="1"/>
    <x v="7"/>
    <x v="2"/>
    <x v="24"/>
    <x v="796"/>
    <x v="65"/>
    <x v="45"/>
    <x v="1"/>
    <x v="22"/>
    <m/>
    <m/>
    <d v="1899-12-30T00:00:39"/>
    <x v="12"/>
    <x v="818"/>
    <x v="1483"/>
  </r>
  <r>
    <s v="2017 :: Klimeš Jindřich :: 2010"/>
    <x v="8"/>
    <x v="1"/>
    <x v="7"/>
    <x v="3"/>
    <x v="81"/>
    <x v="378"/>
    <x v="65"/>
    <x v="150"/>
    <x v="1"/>
    <x v="22"/>
    <m/>
    <m/>
    <d v="1899-12-30T00:00:40"/>
    <x v="9"/>
    <x v="386"/>
    <x v="1484"/>
  </r>
  <r>
    <s v="2017 :: Kudlata Jan :: 2010"/>
    <x v="8"/>
    <x v="1"/>
    <x v="7"/>
    <x v="6"/>
    <x v="54"/>
    <x v="797"/>
    <x v="65"/>
    <x v="11"/>
    <x v="1"/>
    <x v="22"/>
    <m/>
    <m/>
    <d v="1899-12-30T00:00:41"/>
    <x v="9"/>
    <x v="819"/>
    <x v="1485"/>
  </r>
  <r>
    <s v="2017 :: Hartl Filip :: 2012"/>
    <x v="8"/>
    <x v="1"/>
    <x v="7"/>
    <x v="11"/>
    <x v="16"/>
    <x v="798"/>
    <x v="66"/>
    <x v="300"/>
    <x v="1"/>
    <x v="22"/>
    <m/>
    <m/>
    <d v="1899-12-30T00:00:43"/>
    <x v="17"/>
    <x v="820"/>
    <x v="1486"/>
  </r>
  <r>
    <s v="2017 :: Chaloupka Přemysl Otakar :: 2011"/>
    <x v="8"/>
    <x v="1"/>
    <x v="7"/>
    <x v="10"/>
    <x v="60"/>
    <x v="491"/>
    <x v="63"/>
    <x v="342"/>
    <x v="1"/>
    <x v="22"/>
    <m/>
    <m/>
    <d v="1899-12-30T00:00:45"/>
    <x v="6"/>
    <x v="504"/>
    <x v="1487"/>
  </r>
  <r>
    <s v="2017 :: Putschögl Maxmilián :: 2012"/>
    <x v="8"/>
    <x v="1"/>
    <x v="7"/>
    <x v="8"/>
    <x v="63"/>
    <x v="799"/>
    <x v="66"/>
    <x v="45"/>
    <x v="1"/>
    <x v="22"/>
    <m/>
    <m/>
    <d v="1899-12-30T00:00:46"/>
    <x v="12"/>
    <x v="821"/>
    <x v="1488"/>
  </r>
  <r>
    <s v="2017 :: Fuka Dominik :: 2012"/>
    <x v="8"/>
    <x v="1"/>
    <x v="7"/>
    <x v="7"/>
    <x v="47"/>
    <x v="493"/>
    <x v="66"/>
    <x v="11"/>
    <x v="1"/>
    <x v="22"/>
    <m/>
    <m/>
    <d v="1899-12-30T00:00:59"/>
    <x v="2"/>
    <x v="822"/>
    <x v="1489"/>
  </r>
  <r>
    <s v="2017 :: Lippl Sebastian :: 2012"/>
    <x v="8"/>
    <x v="1"/>
    <x v="7"/>
    <x v="9"/>
    <x v="5"/>
    <x v="495"/>
    <x v="66"/>
    <x v="45"/>
    <x v="1"/>
    <x v="22"/>
    <m/>
    <m/>
    <d v="1899-12-30T00:01:01"/>
    <x v="10"/>
    <x v="508"/>
    <x v="1490"/>
  </r>
  <r>
    <s v="2017 :: Samcová Ema :: 2010"/>
    <x v="8"/>
    <x v="1"/>
    <x v="7"/>
    <x v="1"/>
    <x v="54"/>
    <x v="800"/>
    <x v="65"/>
    <x v="70"/>
    <x v="0"/>
    <x v="22"/>
    <m/>
    <m/>
    <d v="1899-12-30T00:00:35"/>
    <x v="4"/>
    <x v="823"/>
    <x v="1491"/>
  </r>
  <r>
    <s v="2017 :: Lattnerová Elisabeth :: 2010"/>
    <x v="8"/>
    <x v="1"/>
    <x v="7"/>
    <x v="4"/>
    <x v="77"/>
    <x v="672"/>
    <x v="65"/>
    <x v="99"/>
    <x v="0"/>
    <x v="22"/>
    <m/>
    <m/>
    <d v="1899-12-30T00:00:37"/>
    <x v="10"/>
    <x v="693"/>
    <x v="1492"/>
  </r>
  <r>
    <s v="2017 :: Hartlová Hana :: 2010"/>
    <x v="8"/>
    <x v="1"/>
    <x v="7"/>
    <x v="5"/>
    <x v="16"/>
    <x v="801"/>
    <x v="65"/>
    <x v="300"/>
    <x v="0"/>
    <x v="22"/>
    <m/>
    <m/>
    <d v="1899-12-30T00:00:38"/>
    <x v="17"/>
    <x v="824"/>
    <x v="1493"/>
  </r>
  <r>
    <s v="2017 :: Lomská Simona :: 2010"/>
    <x v="8"/>
    <x v="1"/>
    <x v="7"/>
    <x v="2"/>
    <x v="65"/>
    <x v="802"/>
    <x v="65"/>
    <x v="341"/>
    <x v="0"/>
    <x v="22"/>
    <m/>
    <m/>
    <d v="1899-12-30T00:00:38"/>
    <x v="10"/>
    <x v="825"/>
    <x v="1494"/>
  </r>
  <r>
    <s v="2017 :: Tichá Klára :: 2010"/>
    <x v="8"/>
    <x v="1"/>
    <x v="7"/>
    <x v="3"/>
    <x v="89"/>
    <x v="380"/>
    <x v="65"/>
    <x v="12"/>
    <x v="0"/>
    <x v="22"/>
    <m/>
    <m/>
    <d v="1899-12-30T00:00:39"/>
    <x v="14"/>
    <x v="388"/>
    <x v="1495"/>
  </r>
  <r>
    <s v="2017 :: Vyhnalová Natálie :: 2010"/>
    <x v="8"/>
    <x v="1"/>
    <x v="7"/>
    <x v="6"/>
    <x v="56"/>
    <x v="497"/>
    <x v="65"/>
    <x v="209"/>
    <x v="0"/>
    <x v="22"/>
    <m/>
    <m/>
    <d v="1899-12-30T00:00:40"/>
    <x v="15"/>
    <x v="510"/>
    <x v="1496"/>
  </r>
  <r>
    <s v="2017 :: Plonelová Linda :: 2011"/>
    <x v="8"/>
    <x v="1"/>
    <x v="7"/>
    <x v="11"/>
    <x v="42"/>
    <x v="803"/>
    <x v="63"/>
    <x v="335"/>
    <x v="0"/>
    <x v="22"/>
    <m/>
    <m/>
    <d v="1899-12-30T00:00:40"/>
    <x v="12"/>
    <x v="826"/>
    <x v="1497"/>
  </r>
  <r>
    <s v="2017 :: Ločárková Lucie :: 2010"/>
    <x v="8"/>
    <x v="1"/>
    <x v="7"/>
    <x v="10"/>
    <x v="48"/>
    <x v="381"/>
    <x v="65"/>
    <x v="11"/>
    <x v="0"/>
    <x v="22"/>
    <m/>
    <m/>
    <d v="1899-12-30T00:00:44"/>
    <x v="10"/>
    <x v="389"/>
    <x v="1498"/>
  </r>
  <r>
    <s v="2017 :: Korešová Viktorie :: 2010"/>
    <x v="8"/>
    <x v="1"/>
    <x v="7"/>
    <x v="8"/>
    <x v="67"/>
    <x v="521"/>
    <x v="65"/>
    <x v="11"/>
    <x v="0"/>
    <x v="22"/>
    <m/>
    <m/>
    <d v="1899-12-30T00:00:46"/>
    <x v="9"/>
    <x v="535"/>
    <x v="1499"/>
  </r>
  <r>
    <s v="2017 :: Tomanová Anna :: 2010"/>
    <x v="8"/>
    <x v="1"/>
    <x v="7"/>
    <x v="7"/>
    <x v="29"/>
    <x v="804"/>
    <x v="65"/>
    <x v="343"/>
    <x v="0"/>
    <x v="22"/>
    <m/>
    <m/>
    <d v="1899-12-30T00:00:47"/>
    <x v="14"/>
    <x v="827"/>
    <x v="1500"/>
  </r>
  <r>
    <s v="2017 :: Borovková Eliška :: 2012"/>
    <x v="8"/>
    <x v="1"/>
    <x v="7"/>
    <x v="9"/>
    <x v="37"/>
    <x v="666"/>
    <x v="66"/>
    <x v="344"/>
    <x v="0"/>
    <x v="22"/>
    <m/>
    <m/>
    <d v="1899-12-30T00:00:48"/>
    <x v="0"/>
    <x v="687"/>
    <x v="1501"/>
  </r>
  <r>
    <s v="2017 :: Šantová Markéta :: 2011"/>
    <x v="8"/>
    <x v="1"/>
    <x v="7"/>
    <x v="12"/>
    <x v="44"/>
    <x v="384"/>
    <x v="63"/>
    <x v="11"/>
    <x v="0"/>
    <x v="22"/>
    <m/>
    <m/>
    <d v="1899-12-30T00:00:47"/>
    <x v="19"/>
    <x v="392"/>
    <x v="1502"/>
  </r>
  <r>
    <s v="2017 :: Malá Amálie :: 2012"/>
    <x v="8"/>
    <x v="1"/>
    <x v="7"/>
    <x v="13"/>
    <x v="18"/>
    <x v="805"/>
    <x v="66"/>
    <x v="102"/>
    <x v="0"/>
    <x v="22"/>
    <m/>
    <m/>
    <d v="1899-12-30T00:00:56"/>
    <x v="3"/>
    <x v="828"/>
    <x v="1503"/>
  </r>
  <r>
    <s v="2017 :: Korejtková Lucie :: 2012"/>
    <x v="8"/>
    <x v="1"/>
    <x v="7"/>
    <x v="14"/>
    <x v="52"/>
    <x v="504"/>
    <x v="66"/>
    <x v="8"/>
    <x v="0"/>
    <x v="22"/>
    <m/>
    <m/>
    <d v="1899-12-30T00:00:59"/>
    <x v="9"/>
    <x v="829"/>
    <x v="1504"/>
  </r>
  <r>
    <s v="2017 :: Švihovcová Sára :: 2012"/>
    <x v="8"/>
    <x v="1"/>
    <x v="7"/>
    <x v="20"/>
    <x v="76"/>
    <x v="806"/>
    <x v="66"/>
    <x v="172"/>
    <x v="0"/>
    <x v="22"/>
    <m/>
    <m/>
    <d v="1899-12-30T00:01:01"/>
    <x v="19"/>
    <x v="830"/>
    <x v="1505"/>
  </r>
  <r>
    <s v="2017 :: Smolíková Ema :: 2011"/>
    <x v="8"/>
    <x v="1"/>
    <x v="7"/>
    <x v="15"/>
    <x v="86"/>
    <x v="499"/>
    <x v="63"/>
    <x v="210"/>
    <x v="0"/>
    <x v="22"/>
    <m/>
    <m/>
    <d v="1899-12-30T00:01:14"/>
    <x v="4"/>
    <x v="512"/>
    <x v="1506"/>
  </r>
  <r>
    <s v="2017 :: Čoka Jan :: 2007"/>
    <x v="8"/>
    <x v="1"/>
    <x v="7"/>
    <x v="1"/>
    <x v="59"/>
    <x v="523"/>
    <x v="12"/>
    <x v="341"/>
    <x v="1"/>
    <x v="19"/>
    <m/>
    <m/>
    <d v="1899-12-30T00:01:05"/>
    <x v="7"/>
    <x v="537"/>
    <x v="1507"/>
  </r>
  <r>
    <s v="2017 :: Kaňka Jan :: 2007"/>
    <x v="8"/>
    <x v="1"/>
    <x v="7"/>
    <x v="4"/>
    <x v="63"/>
    <x v="177"/>
    <x v="12"/>
    <x v="12"/>
    <x v="1"/>
    <x v="19"/>
    <m/>
    <m/>
    <d v="1899-12-30T00:01:06"/>
    <x v="9"/>
    <x v="180"/>
    <x v="1508"/>
  </r>
  <r>
    <s v="2017 :: Kotýnek Jan :: 2008"/>
    <x v="8"/>
    <x v="1"/>
    <x v="7"/>
    <x v="5"/>
    <x v="70"/>
    <x v="807"/>
    <x v="54"/>
    <x v="338"/>
    <x v="1"/>
    <x v="19"/>
    <m/>
    <m/>
    <d v="1899-12-30T00:01:07"/>
    <x v="9"/>
    <x v="831"/>
    <x v="1509"/>
  </r>
  <r>
    <s v="2017 :: Čoka Tomáš :: 2008"/>
    <x v="8"/>
    <x v="1"/>
    <x v="7"/>
    <x v="2"/>
    <x v="47"/>
    <x v="506"/>
    <x v="54"/>
    <x v="341"/>
    <x v="1"/>
    <x v="19"/>
    <m/>
    <m/>
    <d v="1899-12-30T00:01:10"/>
    <x v="7"/>
    <x v="519"/>
    <x v="1510"/>
  </r>
  <r>
    <s v="2017 :: Lebeda David :: 2007"/>
    <x v="8"/>
    <x v="1"/>
    <x v="7"/>
    <x v="3"/>
    <x v="74"/>
    <x v="270"/>
    <x v="12"/>
    <x v="93"/>
    <x v="1"/>
    <x v="19"/>
    <m/>
    <m/>
    <d v="1899-12-30T00:01:12"/>
    <x v="10"/>
    <x v="276"/>
    <x v="1511"/>
  </r>
  <r>
    <s v="2017 :: Janák Benjamin :: 2009"/>
    <x v="8"/>
    <x v="1"/>
    <x v="7"/>
    <x v="6"/>
    <x v="61"/>
    <x v="808"/>
    <x v="55"/>
    <x v="341"/>
    <x v="1"/>
    <x v="19"/>
    <m/>
    <m/>
    <d v="1899-12-30T00:01:15"/>
    <x v="18"/>
    <x v="832"/>
    <x v="1512"/>
  </r>
  <r>
    <s v="2017 :: Gregar Daniel :: 2008"/>
    <x v="8"/>
    <x v="1"/>
    <x v="7"/>
    <x v="11"/>
    <x v="21"/>
    <x v="258"/>
    <x v="54"/>
    <x v="217"/>
    <x v="1"/>
    <x v="19"/>
    <m/>
    <m/>
    <d v="1899-12-30T00:01:16"/>
    <x v="8"/>
    <x v="264"/>
    <x v="1513"/>
  </r>
  <r>
    <s v="2017 :: Cába Vilém :: 2007"/>
    <x v="8"/>
    <x v="1"/>
    <x v="7"/>
    <x v="10"/>
    <x v="64"/>
    <x v="251"/>
    <x v="12"/>
    <x v="99"/>
    <x v="1"/>
    <x v="19"/>
    <m/>
    <m/>
    <d v="1899-12-30T00:01:18"/>
    <x v="6"/>
    <x v="257"/>
    <x v="1514"/>
  </r>
  <r>
    <s v="2017 :: Kryštof Gloza :: 2009"/>
    <x v="8"/>
    <x v="1"/>
    <x v="7"/>
    <x v="8"/>
    <x v="94"/>
    <x v="809"/>
    <x v="55"/>
    <x v="345"/>
    <x v="1"/>
    <x v="19"/>
    <m/>
    <m/>
    <d v="1899-12-30T00:01:18"/>
    <x v="9"/>
    <x v="833"/>
    <x v="1515"/>
  </r>
  <r>
    <s v="2017 :: Udatný Matyáš :: 2009"/>
    <x v="8"/>
    <x v="1"/>
    <x v="7"/>
    <x v="7"/>
    <x v="25"/>
    <x v="508"/>
    <x v="55"/>
    <x v="102"/>
    <x v="1"/>
    <x v="19"/>
    <m/>
    <m/>
    <d v="1899-12-30T00:01:20"/>
    <x v="20"/>
    <x v="521"/>
    <x v="1516"/>
  </r>
  <r>
    <s v="2017 :: Mrenica Michal :: 2009"/>
    <x v="8"/>
    <x v="1"/>
    <x v="7"/>
    <x v="9"/>
    <x v="66"/>
    <x v="669"/>
    <x v="55"/>
    <x v="102"/>
    <x v="1"/>
    <x v="19"/>
    <m/>
    <m/>
    <d v="1899-12-30T00:01:21"/>
    <x v="3"/>
    <x v="690"/>
    <x v="1517"/>
  </r>
  <r>
    <s v="2017 :: Klimeš Vít :: 2008"/>
    <x v="8"/>
    <x v="1"/>
    <x v="7"/>
    <x v="12"/>
    <x v="17"/>
    <x v="391"/>
    <x v="54"/>
    <x v="150"/>
    <x v="1"/>
    <x v="19"/>
    <m/>
    <m/>
    <d v="1899-12-30T00:01:23"/>
    <x v="9"/>
    <x v="399"/>
    <x v="1518"/>
  </r>
  <r>
    <s v="2017 :: Lebeda Ondřej :: 2009"/>
    <x v="8"/>
    <x v="1"/>
    <x v="7"/>
    <x v="13"/>
    <x v="7"/>
    <x v="393"/>
    <x v="55"/>
    <x v="93"/>
    <x v="1"/>
    <x v="19"/>
    <m/>
    <m/>
    <d v="1899-12-30T00:01:24"/>
    <x v="10"/>
    <x v="834"/>
    <x v="1519"/>
  </r>
  <r>
    <s v="2017 :: Purkrábek Lukáš :: 2009"/>
    <x v="8"/>
    <x v="1"/>
    <x v="7"/>
    <x v="14"/>
    <x v="26"/>
    <x v="351"/>
    <x v="55"/>
    <x v="340"/>
    <x v="1"/>
    <x v="19"/>
    <m/>
    <m/>
    <d v="1899-12-30T00:01:28"/>
    <x v="12"/>
    <x v="359"/>
    <x v="1520"/>
  </r>
  <r>
    <s v="2017 :: Benedikt Gabriel :: 2009"/>
    <x v="8"/>
    <x v="1"/>
    <x v="7"/>
    <x v="20"/>
    <x v="24"/>
    <x v="810"/>
    <x v="55"/>
    <x v="102"/>
    <x v="1"/>
    <x v="19"/>
    <m/>
    <m/>
    <d v="1899-12-30T00:01:31"/>
    <x v="0"/>
    <x v="835"/>
    <x v="1521"/>
  </r>
  <r>
    <s v="2017 :: Uhlík Ondřej :: 2007"/>
    <x v="8"/>
    <x v="1"/>
    <x v="7"/>
    <x v="15"/>
    <x v="8"/>
    <x v="811"/>
    <x v="12"/>
    <x v="102"/>
    <x v="1"/>
    <x v="19"/>
    <m/>
    <m/>
    <d v="1899-12-30T00:01:33"/>
    <x v="20"/>
    <x v="836"/>
    <x v="1522"/>
  </r>
  <r>
    <s v="2017 :: Eistlová Elen :: 2008"/>
    <x v="8"/>
    <x v="1"/>
    <x v="7"/>
    <x v="1"/>
    <x v="12"/>
    <x v="812"/>
    <x v="54"/>
    <x v="0"/>
    <x v="0"/>
    <x v="19"/>
    <m/>
    <m/>
    <d v="1899-12-30T00:01:10"/>
    <x v="24"/>
    <x v="837"/>
    <x v="1523"/>
  </r>
  <r>
    <s v="2017 :: Candrová Michaela :: 2007"/>
    <x v="8"/>
    <x v="1"/>
    <x v="7"/>
    <x v="4"/>
    <x v="69"/>
    <x v="14"/>
    <x v="12"/>
    <x v="10"/>
    <x v="0"/>
    <x v="19"/>
    <m/>
    <m/>
    <d v="1899-12-30T00:01:13"/>
    <x v="6"/>
    <x v="14"/>
    <x v="1524"/>
  </r>
  <r>
    <s v="2017 :: Kahovcová Barbora :: 2009"/>
    <x v="8"/>
    <x v="1"/>
    <x v="7"/>
    <x v="5"/>
    <x v="79"/>
    <x v="260"/>
    <x v="55"/>
    <x v="12"/>
    <x v="0"/>
    <x v="19"/>
    <m/>
    <m/>
    <d v="1899-12-30T00:01:15"/>
    <x v="9"/>
    <x v="266"/>
    <x v="1525"/>
  </r>
  <r>
    <s v="2017 :: Šulková Karolína :: 2008"/>
    <x v="8"/>
    <x v="1"/>
    <x v="7"/>
    <x v="2"/>
    <x v="51"/>
    <x v="682"/>
    <x v="54"/>
    <x v="215"/>
    <x v="0"/>
    <x v="19"/>
    <m/>
    <m/>
    <d v="1899-12-30T00:01:16"/>
    <x v="19"/>
    <x v="703"/>
    <x v="1526"/>
  </r>
  <r>
    <s v="2017 :: Michalčáková Adéla :: 2007"/>
    <x v="8"/>
    <x v="1"/>
    <x v="7"/>
    <x v="3"/>
    <x v="98"/>
    <x v="681"/>
    <x v="12"/>
    <x v="215"/>
    <x v="0"/>
    <x v="19"/>
    <m/>
    <m/>
    <d v="1899-12-30T00:01:17"/>
    <x v="3"/>
    <x v="702"/>
    <x v="1527"/>
  </r>
  <r>
    <s v="2017 :: Divišová Kristýna :: 2007"/>
    <x v="8"/>
    <x v="1"/>
    <x v="7"/>
    <x v="6"/>
    <x v="32"/>
    <x v="396"/>
    <x v="12"/>
    <x v="277"/>
    <x v="0"/>
    <x v="19"/>
    <m/>
    <m/>
    <d v="1899-12-30T00:01:20"/>
    <x v="1"/>
    <x v="404"/>
    <x v="1528"/>
  </r>
  <r>
    <s v="2017 :: Kaňková Zuzana :: 2009"/>
    <x v="8"/>
    <x v="1"/>
    <x v="7"/>
    <x v="11"/>
    <x v="72"/>
    <x v="397"/>
    <x v="55"/>
    <x v="12"/>
    <x v="0"/>
    <x v="19"/>
    <m/>
    <m/>
    <d v="1899-12-30T00:01:21"/>
    <x v="9"/>
    <x v="405"/>
    <x v="1529"/>
  </r>
  <r>
    <s v="2017 :: Bumbová Matylda :: 2007"/>
    <x v="8"/>
    <x v="1"/>
    <x v="7"/>
    <x v="10"/>
    <x v="46"/>
    <x v="813"/>
    <x v="12"/>
    <x v="190"/>
    <x v="0"/>
    <x v="19"/>
    <m/>
    <m/>
    <d v="1899-12-30T00:01:22"/>
    <x v="0"/>
    <x v="838"/>
    <x v="1530"/>
  </r>
  <r>
    <s v="2017 :: Sýkorová Kateřina :: 2007"/>
    <x v="8"/>
    <x v="1"/>
    <x v="7"/>
    <x v="8"/>
    <x v="67"/>
    <x v="814"/>
    <x v="12"/>
    <x v="311"/>
    <x v="0"/>
    <x v="19"/>
    <m/>
    <m/>
    <d v="1899-12-30T00:01:23"/>
    <x v="4"/>
    <x v="839"/>
    <x v="1531"/>
  </r>
  <r>
    <s v="2017 :: Outlá Andrea :: 2009"/>
    <x v="8"/>
    <x v="1"/>
    <x v="7"/>
    <x v="7"/>
    <x v="85"/>
    <x v="673"/>
    <x v="55"/>
    <x v="267"/>
    <x v="0"/>
    <x v="19"/>
    <m/>
    <m/>
    <d v="1899-12-30T00:01:24"/>
    <x v="23"/>
    <x v="694"/>
    <x v="1532"/>
  </r>
  <r>
    <s v="2017 :: Tomanová Anežka :: 2008"/>
    <x v="8"/>
    <x v="1"/>
    <x v="7"/>
    <x v="9"/>
    <x v="81"/>
    <x v="684"/>
    <x v="54"/>
    <x v="215"/>
    <x v="0"/>
    <x v="19"/>
    <m/>
    <m/>
    <d v="1899-12-30T00:01:27"/>
    <x v="14"/>
    <x v="840"/>
    <x v="1533"/>
  </r>
  <r>
    <s v="2017 :: Valterová Kristýna :: 2007"/>
    <x v="8"/>
    <x v="1"/>
    <x v="7"/>
    <x v="12"/>
    <x v="94"/>
    <x v="532"/>
    <x v="12"/>
    <x v="105"/>
    <x v="0"/>
    <x v="19"/>
    <m/>
    <m/>
    <d v="1899-12-30T00:01:29"/>
    <x v="15"/>
    <x v="546"/>
    <x v="1534"/>
  </r>
  <r>
    <s v="2017 :: Udatná Natálie :: 2009"/>
    <x v="8"/>
    <x v="1"/>
    <x v="7"/>
    <x v="13"/>
    <x v="91"/>
    <x v="517"/>
    <x v="55"/>
    <x v="102"/>
    <x v="0"/>
    <x v="19"/>
    <m/>
    <m/>
    <d v="1899-12-30T00:01:30"/>
    <x v="20"/>
    <x v="531"/>
    <x v="1535"/>
  </r>
  <r>
    <s v="2017 :: Plonerová Barbora :: 2009"/>
    <x v="8"/>
    <x v="1"/>
    <x v="7"/>
    <x v="14"/>
    <x v="14"/>
    <x v="815"/>
    <x v="55"/>
    <x v="335"/>
    <x v="0"/>
    <x v="19"/>
    <m/>
    <m/>
    <d v="1899-12-30T00:01:30"/>
    <x v="12"/>
    <x v="841"/>
    <x v="1536"/>
  </r>
  <r>
    <s v="2017 :: Latinerová Elisabeth :: 2010"/>
    <x v="8"/>
    <x v="1"/>
    <x v="7"/>
    <x v="20"/>
    <x v="10"/>
    <x v="816"/>
    <x v="65"/>
    <x v="99"/>
    <x v="0"/>
    <x v="19"/>
    <m/>
    <m/>
    <d v="1899-12-30T00:01:31"/>
    <x v="10"/>
    <x v="842"/>
    <x v="1537"/>
  </r>
  <r>
    <s v="2017 :: Kostelná Kamila :: 2007"/>
    <x v="8"/>
    <x v="1"/>
    <x v="7"/>
    <x v="15"/>
    <x v="53"/>
    <x v="817"/>
    <x v="12"/>
    <x v="102"/>
    <x v="0"/>
    <x v="19"/>
    <m/>
    <m/>
    <d v="1899-12-30T00:01:34"/>
    <x v="9"/>
    <x v="843"/>
    <x v="1538"/>
  </r>
  <r>
    <s v="2017 :: Mikšl Rostislav :: 2005"/>
    <x v="8"/>
    <x v="1"/>
    <x v="7"/>
    <x v="1"/>
    <x v="22"/>
    <x v="38"/>
    <x v="15"/>
    <x v="62"/>
    <x v="1"/>
    <x v="12"/>
    <m/>
    <m/>
    <d v="1899-12-30T00:01:39"/>
    <x v="3"/>
    <x v="38"/>
    <x v="1539"/>
  </r>
  <r>
    <s v="2017 :: Janda Jakub :: 2006"/>
    <x v="8"/>
    <x v="1"/>
    <x v="7"/>
    <x v="4"/>
    <x v="14"/>
    <x v="818"/>
    <x v="7"/>
    <x v="70"/>
    <x v="1"/>
    <x v="12"/>
    <m/>
    <m/>
    <d v="1899-12-30T00:01:42"/>
    <x v="18"/>
    <x v="844"/>
    <x v="1540"/>
  </r>
  <r>
    <s v="2017 :: Tomáš Ondřej :: 2006"/>
    <x v="8"/>
    <x v="1"/>
    <x v="7"/>
    <x v="5"/>
    <x v="61"/>
    <x v="674"/>
    <x v="7"/>
    <x v="0"/>
    <x v="1"/>
    <x v="12"/>
    <m/>
    <m/>
    <d v="1899-12-30T00:01:43"/>
    <x v="14"/>
    <x v="695"/>
    <x v="1541"/>
  </r>
  <r>
    <s v="2017 :: Daniel Antonín :: 2006"/>
    <x v="8"/>
    <x v="1"/>
    <x v="7"/>
    <x v="2"/>
    <x v="63"/>
    <x v="675"/>
    <x v="7"/>
    <x v="215"/>
    <x v="1"/>
    <x v="12"/>
    <m/>
    <m/>
    <d v="1899-12-30T00:01:50"/>
    <x v="1"/>
    <x v="696"/>
    <x v="1542"/>
  </r>
  <r>
    <s v="2017 :: Mikšl Martin :: 2006"/>
    <x v="8"/>
    <x v="1"/>
    <x v="7"/>
    <x v="3"/>
    <x v="52"/>
    <x v="274"/>
    <x v="7"/>
    <x v="62"/>
    <x v="1"/>
    <x v="12"/>
    <m/>
    <m/>
    <d v="1899-12-30T00:01:55"/>
    <x v="3"/>
    <x v="280"/>
    <x v="1543"/>
  </r>
  <r>
    <s v="2017 :: Outlý Jakub :: 2005"/>
    <x v="8"/>
    <x v="1"/>
    <x v="7"/>
    <x v="6"/>
    <x v="93"/>
    <x v="687"/>
    <x v="15"/>
    <x v="267"/>
    <x v="1"/>
    <x v="12"/>
    <m/>
    <m/>
    <d v="1899-12-30T00:02:04"/>
    <x v="23"/>
    <x v="708"/>
    <x v="1544"/>
  </r>
  <r>
    <s v="2017 :: Nepivoda Jan :: 2006"/>
    <x v="8"/>
    <x v="1"/>
    <x v="7"/>
    <x v="11"/>
    <x v="7"/>
    <x v="819"/>
    <x v="7"/>
    <x v="45"/>
    <x v="1"/>
    <x v="12"/>
    <m/>
    <m/>
    <d v="1899-12-30T00:02:05"/>
    <x v="11"/>
    <x v="845"/>
    <x v="1545"/>
  </r>
  <r>
    <s v="2017 :: Gubaniová Tereza :: 2005"/>
    <x v="8"/>
    <x v="1"/>
    <x v="7"/>
    <x v="1"/>
    <x v="79"/>
    <x v="527"/>
    <x v="15"/>
    <x v="215"/>
    <x v="0"/>
    <x v="12"/>
    <m/>
    <m/>
    <d v="1899-12-30T00:01:45"/>
    <x v="8"/>
    <x v="541"/>
    <x v="1546"/>
  </r>
  <r>
    <s v="2017 :: Kvasníková Adéla :: 2006"/>
    <x v="8"/>
    <x v="1"/>
    <x v="7"/>
    <x v="4"/>
    <x v="8"/>
    <x v="678"/>
    <x v="7"/>
    <x v="215"/>
    <x v="0"/>
    <x v="12"/>
    <m/>
    <m/>
    <d v="1899-12-30T00:01:50"/>
    <x v="9"/>
    <x v="699"/>
    <x v="1547"/>
  </r>
  <r>
    <s v="2017 :: Hrušková Barbora :: 2005"/>
    <x v="8"/>
    <x v="1"/>
    <x v="7"/>
    <x v="5"/>
    <x v="18"/>
    <x v="820"/>
    <x v="15"/>
    <x v="158"/>
    <x v="0"/>
    <x v="12"/>
    <m/>
    <m/>
    <d v="1899-12-30T00:01:53"/>
    <x v="17"/>
    <x v="846"/>
    <x v="1548"/>
  </r>
  <r>
    <s v="2017 :: Staňková Karolína :: 2005"/>
    <x v="8"/>
    <x v="1"/>
    <x v="7"/>
    <x v="2"/>
    <x v="12"/>
    <x v="526"/>
    <x v="15"/>
    <x v="215"/>
    <x v="0"/>
    <x v="12"/>
    <m/>
    <m/>
    <d v="1899-12-30T00:01:54"/>
    <x v="4"/>
    <x v="540"/>
    <x v="1549"/>
  </r>
  <r>
    <s v="2017 :: Boháčová Tereza :: 2006"/>
    <x v="8"/>
    <x v="1"/>
    <x v="7"/>
    <x v="3"/>
    <x v="4"/>
    <x v="677"/>
    <x v="7"/>
    <x v="346"/>
    <x v="0"/>
    <x v="12"/>
    <m/>
    <m/>
    <d v="1899-12-30T00:02:00"/>
    <x v="0"/>
    <x v="698"/>
    <x v="1550"/>
  </r>
  <r>
    <s v="2017 :: Nepivodová Barbora :: 2006"/>
    <x v="8"/>
    <x v="1"/>
    <x v="7"/>
    <x v="6"/>
    <x v="1"/>
    <x v="679"/>
    <x v="7"/>
    <x v="45"/>
    <x v="0"/>
    <x v="12"/>
    <m/>
    <m/>
    <d v="1899-12-30T00:02:05"/>
    <x v="11"/>
    <x v="700"/>
    <x v="1551"/>
  </r>
  <r>
    <s v="2017 :: Kaštánková Adéla :: 2006"/>
    <x v="8"/>
    <x v="1"/>
    <x v="7"/>
    <x v="11"/>
    <x v="16"/>
    <x v="530"/>
    <x v="7"/>
    <x v="11"/>
    <x v="0"/>
    <x v="12"/>
    <m/>
    <m/>
    <d v="1899-12-30T00:02:10"/>
    <x v="9"/>
    <x v="544"/>
    <x v="1552"/>
  </r>
  <r>
    <s v="2017 :: Purkrábková Lucie :: 2006"/>
    <x v="8"/>
    <x v="1"/>
    <x v="7"/>
    <x v="10"/>
    <x v="74"/>
    <x v="821"/>
    <x v="7"/>
    <x v="340"/>
    <x v="0"/>
    <x v="12"/>
    <m/>
    <m/>
    <d v="1899-12-30T00:02:16"/>
    <x v="12"/>
    <x v="847"/>
    <x v="1553"/>
  </r>
  <r>
    <s v="2017 :: Lolacher Tomáš :: 2003"/>
    <x v="8"/>
    <x v="1"/>
    <x v="7"/>
    <x v="1"/>
    <x v="8"/>
    <x v="655"/>
    <x v="19"/>
    <x v="277"/>
    <x v="1"/>
    <x v="11"/>
    <m/>
    <m/>
    <d v="1899-12-30T00:01:31"/>
    <x v="10"/>
    <x v="675"/>
    <x v="1431"/>
  </r>
  <r>
    <s v="2017 :: Tomečko Šimon :: 2003"/>
    <x v="8"/>
    <x v="1"/>
    <x v="7"/>
    <x v="4"/>
    <x v="2"/>
    <x v="822"/>
    <x v="19"/>
    <x v="215"/>
    <x v="1"/>
    <x v="11"/>
    <m/>
    <m/>
    <d v="1899-12-30T00:01:32"/>
    <x v="14"/>
    <x v="848"/>
    <x v="1554"/>
  </r>
  <r>
    <s v="2017 :: Stejskal Filip :: 2003"/>
    <x v="8"/>
    <x v="1"/>
    <x v="7"/>
    <x v="5"/>
    <x v="3"/>
    <x v="201"/>
    <x v="19"/>
    <x v="70"/>
    <x v="1"/>
    <x v="11"/>
    <m/>
    <m/>
    <d v="1899-12-30T00:01:33"/>
    <x v="4"/>
    <x v="205"/>
    <x v="1438"/>
  </r>
  <r>
    <s v="2017 :: Motl Pavel :: 2003"/>
    <x v="8"/>
    <x v="1"/>
    <x v="7"/>
    <x v="2"/>
    <x v="11"/>
    <x v="823"/>
    <x v="19"/>
    <x v="11"/>
    <x v="1"/>
    <x v="11"/>
    <m/>
    <m/>
    <d v="1899-12-30T00:01:41"/>
    <x v="3"/>
    <x v="849"/>
    <x v="1555"/>
  </r>
  <r>
    <s v="2017 :: Candra Tomáš :: 2004"/>
    <x v="8"/>
    <x v="1"/>
    <x v="7"/>
    <x v="3"/>
    <x v="10"/>
    <x v="13"/>
    <x v="10"/>
    <x v="10"/>
    <x v="1"/>
    <x v="11"/>
    <m/>
    <m/>
    <d v="1899-12-30T00:01:44"/>
    <x v="6"/>
    <x v="13"/>
    <x v="1556"/>
  </r>
  <r>
    <s v="2017 :: Bernkopf Slavomír :: 2003"/>
    <x v="8"/>
    <x v="1"/>
    <x v="7"/>
    <x v="6"/>
    <x v="72"/>
    <x v="246"/>
    <x v="19"/>
    <x v="96"/>
    <x v="1"/>
    <x v="11"/>
    <m/>
    <m/>
    <d v="1899-12-30T00:01:54"/>
    <x v="0"/>
    <x v="252"/>
    <x v="1557"/>
  </r>
  <r>
    <s v="2017 :: Dunko Martin :: 2004"/>
    <x v="8"/>
    <x v="1"/>
    <x v="7"/>
    <x v="11"/>
    <x v="17"/>
    <x v="824"/>
    <x v="10"/>
    <x v="207"/>
    <x v="1"/>
    <x v="11"/>
    <m/>
    <m/>
    <d v="1899-12-30T00:02:02"/>
    <x v="1"/>
    <x v="850"/>
    <x v="1558"/>
  </r>
  <r>
    <s v="2017 :: Kundrátková Anežka :: 2004"/>
    <x v="8"/>
    <x v="1"/>
    <x v="7"/>
    <x v="1"/>
    <x v="91"/>
    <x v="825"/>
    <x v="10"/>
    <x v="11"/>
    <x v="0"/>
    <x v="11"/>
    <m/>
    <m/>
    <d v="1899-12-30T00:02:06"/>
    <x v="9"/>
    <x v="851"/>
    <x v="1559"/>
  </r>
  <r>
    <s v="2017 :: Gloza Ondřej :: 2002"/>
    <x v="8"/>
    <x v="1"/>
    <x v="7"/>
    <x v="1"/>
    <x v="93"/>
    <x v="342"/>
    <x v="11"/>
    <x v="102"/>
    <x v="1"/>
    <x v="15"/>
    <m/>
    <m/>
    <d v="1899-12-30T00:03:36"/>
    <x v="8"/>
    <x v="350"/>
    <x v="1560"/>
  </r>
  <r>
    <s v="2017 :: Kopecký Jiří :: 2001"/>
    <x v="8"/>
    <x v="1"/>
    <x v="7"/>
    <x v="4"/>
    <x v="51"/>
    <x v="826"/>
    <x v="8"/>
    <x v="207"/>
    <x v="1"/>
    <x v="15"/>
    <m/>
    <m/>
    <d v="1899-12-30T00:03:47"/>
    <x v="9"/>
    <x v="852"/>
    <x v="1561"/>
  </r>
  <r>
    <s v="2017 :: Kerekanič Zdeněk :: 2001"/>
    <x v="8"/>
    <x v="1"/>
    <x v="7"/>
    <x v="5"/>
    <x v="8"/>
    <x v="762"/>
    <x v="8"/>
    <x v="207"/>
    <x v="1"/>
    <x v="15"/>
    <m/>
    <m/>
    <d v="1899-12-30T00:03:50"/>
    <x v="9"/>
    <x v="783"/>
    <x v="1433"/>
  </r>
  <r>
    <s v="2017 :: Stejskal Filip :: 2003"/>
    <x v="8"/>
    <x v="1"/>
    <x v="7"/>
    <x v="2"/>
    <x v="86"/>
    <x v="201"/>
    <x v="19"/>
    <x v="70"/>
    <x v="1"/>
    <x v="15"/>
    <m/>
    <m/>
    <d v="1899-12-30T00:03:53"/>
    <x v="4"/>
    <x v="205"/>
    <x v="1438"/>
  </r>
  <r>
    <s v="2017 :: Stejskal Ladislav :: 2001"/>
    <x v="8"/>
    <x v="1"/>
    <x v="7"/>
    <x v="3"/>
    <x v="22"/>
    <x v="202"/>
    <x v="8"/>
    <x v="0"/>
    <x v="1"/>
    <x v="15"/>
    <m/>
    <m/>
    <d v="1899-12-30T00:04:11"/>
    <x v="4"/>
    <x v="206"/>
    <x v="1562"/>
  </r>
  <r>
    <s v="2017 :: Chmátal Lukáš :: 2002"/>
    <x v="8"/>
    <x v="1"/>
    <x v="7"/>
    <x v="6"/>
    <x v="84"/>
    <x v="827"/>
    <x v="11"/>
    <x v="207"/>
    <x v="1"/>
    <x v="15"/>
    <m/>
    <m/>
    <d v="1899-12-30T00:04:37"/>
    <x v="6"/>
    <x v="853"/>
    <x v="1563"/>
  </r>
  <r>
    <s v="2017 :: Markovič Koloman :: 2002"/>
    <x v="8"/>
    <x v="1"/>
    <x v="7"/>
    <x v="11"/>
    <x v="36"/>
    <x v="772"/>
    <x v="11"/>
    <x v="207"/>
    <x v="1"/>
    <x v="15"/>
    <m/>
    <m/>
    <d v="1899-12-30T00:05:18"/>
    <x v="3"/>
    <x v="793"/>
    <x v="1450"/>
  </r>
  <r>
    <s v="2017 :: Nanár Richard :: 2001"/>
    <x v="8"/>
    <x v="1"/>
    <x v="7"/>
    <x v="10"/>
    <x v="28"/>
    <x v="828"/>
    <x v="8"/>
    <x v="207"/>
    <x v="1"/>
    <x v="15"/>
    <m/>
    <m/>
    <d v="1899-12-30T00:05:29"/>
    <x v="11"/>
    <x v="854"/>
    <x v="1564"/>
  </r>
  <r>
    <s v="2017 :: Dunko Martin :: 2004"/>
    <x v="8"/>
    <x v="1"/>
    <x v="7"/>
    <x v="8"/>
    <x v="62"/>
    <x v="824"/>
    <x v="10"/>
    <x v="207"/>
    <x v="1"/>
    <x v="15"/>
    <m/>
    <m/>
    <d v="1899-12-30T00:05:30"/>
    <x v="1"/>
    <x v="850"/>
    <x v="1558"/>
  </r>
  <r>
    <s v="2017 :: Harmečný Tadeáš :: 2002"/>
    <x v="8"/>
    <x v="1"/>
    <x v="7"/>
    <x v="7"/>
    <x v="13"/>
    <x v="829"/>
    <x v="11"/>
    <x v="207"/>
    <x v="1"/>
    <x v="15"/>
    <m/>
    <m/>
    <d v="1899-12-30T00:05:31"/>
    <x v="17"/>
    <x v="855"/>
    <x v="1565"/>
  </r>
  <r>
    <s v="2017 :: Tejnecká Eliška :: 2002"/>
    <x v="8"/>
    <x v="1"/>
    <x v="7"/>
    <x v="1"/>
    <x v="3"/>
    <x v="830"/>
    <x v="11"/>
    <x v="347"/>
    <x v="0"/>
    <x v="15"/>
    <m/>
    <m/>
    <d v="1899-12-30T00:04:53"/>
    <x v="14"/>
    <x v="856"/>
    <x v="1566"/>
  </r>
  <r>
    <s v="2017 :: Jeřábek František :: 1999"/>
    <x v="8"/>
    <x v="1"/>
    <x v="7"/>
    <x v="1"/>
    <x v="37"/>
    <x v="831"/>
    <x v="4"/>
    <x v="348"/>
    <x v="1"/>
    <x v="14"/>
    <m/>
    <m/>
    <d v="1899-12-30T00:07:45"/>
    <x v="18"/>
    <x v="857"/>
    <x v="156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Kontingenční tabulka 1" cacheId="0" applyNumberFormats="0" applyBorderFormats="0" applyFontFormats="0" applyPatternFormats="0" applyAlignmentFormats="0" applyWidthHeightFormats="1" dataCaption="Hodnoty" missingCaption="-" updatedVersion="4" minRefreshableVersion="3" showDrill="0" useAutoFormatting="1" rowGrandTotals="0" colGrandTotals="0" itemPrintTitles="1" createdVersion="4" indent="0" compact="0" compactData="0" multipleFieldFilters="0">
  <location ref="C4:G184" firstHeaderRow="1" firstDataRow="1" firstDataCol="5" rowPageCount="2" colPageCount="1"/>
  <pivotFields count="14">
    <pivotField compact="0" outline="0" showAll="0"/>
    <pivotField compact="0" numFmtId="164" outline="0" showAll="0"/>
    <pivotField axis="axisPage" compact="0" outline="0" showAll="0">
      <items count="6">
        <item x="0"/>
        <item x="1"/>
        <item x="2"/>
        <item x="3"/>
        <item x="4"/>
        <item t="default"/>
      </items>
    </pivotField>
    <pivotField axis="axisRow" compact="0" outline="0" showAll="0" defaultSubtotal="0">
      <items count="185">
        <item x="7"/>
        <item x="11"/>
        <item x="25"/>
        <item x="32"/>
        <item x="34"/>
        <item x="35"/>
        <item x="46"/>
        <item x="49"/>
        <item x="74"/>
        <item x="78"/>
        <item x="87"/>
        <item x="151"/>
        <item x="93"/>
        <item x="94"/>
        <item x="19"/>
        <item x="79"/>
        <item x="110"/>
        <item x="113"/>
        <item x="118"/>
        <item x="119"/>
        <item x="123"/>
        <item x="130"/>
        <item x="114"/>
        <item x="139"/>
        <item x="82"/>
        <item x="133"/>
        <item x="137"/>
        <item x="4"/>
        <item x="56"/>
        <item x="57"/>
        <item x="60"/>
        <item x="161"/>
        <item x="5"/>
        <item x="17"/>
        <item x="89"/>
        <item x="98"/>
        <item x="101"/>
        <item x="18"/>
        <item x="132"/>
        <item x="28"/>
        <item x="81"/>
        <item x="20"/>
        <item x="160"/>
        <item x="106"/>
        <item x="149"/>
        <item x="10"/>
        <item x="86"/>
        <item x="45"/>
        <item x="3"/>
        <item x="142"/>
        <item x="55"/>
        <item x="51"/>
        <item x="52"/>
        <item x="59"/>
        <item x="152"/>
        <item x="96"/>
        <item x="97"/>
        <item x="100"/>
        <item x="150"/>
        <item x="65"/>
        <item x="157"/>
        <item x="116"/>
        <item x="66"/>
        <item x="162"/>
        <item x="92"/>
        <item x="135"/>
        <item x="37"/>
        <item x="38"/>
        <item x="39"/>
        <item x="76"/>
        <item x="163"/>
        <item x="164"/>
        <item x="154"/>
        <item x="165"/>
        <item x="126"/>
        <item x="2"/>
        <item x="155"/>
        <item x="21"/>
        <item x="67"/>
        <item x="64"/>
        <item x="77"/>
        <item x="166"/>
        <item x="42"/>
        <item x="41"/>
        <item x="167"/>
        <item x="48"/>
        <item x="129"/>
        <item x="54"/>
        <item x="84"/>
        <item x="117"/>
        <item x="102"/>
        <item x="23"/>
        <item x="153"/>
        <item x="6"/>
        <item x="27"/>
        <item x="128"/>
        <item x="115"/>
        <item x="146"/>
        <item x="131"/>
        <item x="122"/>
        <item x="168"/>
        <item x="12"/>
        <item x="109"/>
        <item x="30"/>
        <item x="63"/>
        <item x="70"/>
        <item x="169"/>
        <item x="33"/>
        <item x="170"/>
        <item x="80"/>
        <item x="47"/>
        <item x="88"/>
        <item x="73"/>
        <item x="91"/>
        <item x="144"/>
        <item x="85"/>
        <item x="141"/>
        <item x="140"/>
        <item x="171"/>
        <item x="127"/>
        <item x="156"/>
        <item x="172"/>
        <item x="58"/>
        <item x="143"/>
        <item x="134"/>
        <item x="26"/>
        <item x="15"/>
        <item x="103"/>
        <item x="50"/>
        <item x="121"/>
        <item x="24"/>
        <item x="105"/>
        <item x="61"/>
        <item x="69"/>
        <item x="31"/>
        <item x="29"/>
        <item x="1"/>
        <item x="8"/>
        <item x="148"/>
        <item x="184"/>
        <item x="107"/>
        <item x="68"/>
        <item x="183"/>
        <item x="158"/>
        <item x="72"/>
        <item x="22"/>
        <item x="53"/>
        <item x="108"/>
        <item x="112"/>
        <item x="75"/>
        <item x="111"/>
        <item x="36"/>
        <item x="99"/>
        <item x="62"/>
        <item x="136"/>
        <item x="159"/>
        <item x="125"/>
        <item x="175"/>
        <item x="13"/>
        <item x="14"/>
        <item x="71"/>
        <item x="124"/>
        <item x="95"/>
        <item x="174"/>
        <item x="44"/>
        <item x="9"/>
        <item x="90"/>
        <item x="147"/>
        <item x="43"/>
        <item x="145"/>
        <item x="83"/>
        <item x="178"/>
        <item x="182"/>
        <item x="177"/>
        <item x="179"/>
        <item x="120"/>
        <item x="173"/>
        <item x="181"/>
        <item x="40"/>
        <item x="176"/>
        <item x="180"/>
        <item x="104"/>
        <item x="16"/>
        <item x="138"/>
        <item x="0"/>
      </items>
    </pivotField>
    <pivotField axis="axisRow" compact="0" outline="0" showAll="0" defaultSubtotal="0">
      <items count="874">
        <item x="0"/>
        <item x="1"/>
        <item x="3"/>
        <item x="4"/>
        <item x="6"/>
        <item x="13"/>
        <item x="14"/>
        <item x="16"/>
        <item x="17"/>
        <item x="18"/>
        <item x="22"/>
        <item x="23"/>
        <item x="24"/>
        <item x="25"/>
        <item x="26"/>
        <item x="27"/>
        <item x="28"/>
        <item x="29"/>
        <item x="30"/>
        <item x="34"/>
        <item x="35"/>
        <item x="36"/>
        <item x="37"/>
        <item x="40"/>
        <item x="41"/>
        <item x="42"/>
        <item x="43"/>
        <item x="47"/>
        <item x="50"/>
        <item x="51"/>
        <item x="53"/>
        <item x="58"/>
        <item x="59"/>
        <item x="64"/>
        <item x="65"/>
        <item x="67"/>
        <item x="68"/>
        <item x="69"/>
        <item x="70"/>
        <item x="71"/>
        <item x="73"/>
        <item x="76"/>
        <item x="77"/>
        <item x="78"/>
        <item x="79"/>
        <item x="80"/>
        <item x="81"/>
        <item x="82"/>
        <item x="85"/>
        <item x="86"/>
        <item x="88"/>
        <item x="89"/>
        <item x="90"/>
        <item x="91"/>
        <item x="92"/>
        <item x="99"/>
        <item x="105"/>
        <item x="106"/>
        <item x="108"/>
        <item x="109"/>
        <item x="110"/>
        <item x="111"/>
        <item x="115"/>
        <item x="116"/>
        <item x="118"/>
        <item x="126"/>
        <item x="127"/>
        <item x="130"/>
        <item x="136"/>
        <item x="140"/>
        <item x="144"/>
        <item x="145"/>
        <item x="146"/>
        <item x="147"/>
        <item x="148"/>
        <item x="151"/>
        <item x="152"/>
        <item x="155"/>
        <item x="156"/>
        <item x="157"/>
        <item x="158"/>
        <item x="159"/>
        <item x="165"/>
        <item x="167"/>
        <item x="168"/>
        <item x="169"/>
        <item x="172"/>
        <item x="173"/>
        <item x="174"/>
        <item x="175"/>
        <item x="176"/>
        <item x="177"/>
        <item x="180"/>
        <item x="181"/>
        <item x="184"/>
        <item x="185"/>
        <item x="186"/>
        <item x="187"/>
        <item x="189"/>
        <item x="190"/>
        <item x="191"/>
        <item x="193"/>
        <item x="195"/>
        <item x="203"/>
        <item x="205"/>
        <item x="207"/>
        <item x="208"/>
        <item x="209"/>
        <item x="215"/>
        <item x="216"/>
        <item x="219"/>
        <item x="222"/>
        <item x="225"/>
        <item x="226"/>
        <item x="228"/>
        <item x="229"/>
        <item x="230"/>
        <item x="232"/>
        <item x="233"/>
        <item x="234"/>
        <item x="235"/>
        <item x="238"/>
        <item x="239"/>
        <item x="243"/>
        <item x="246"/>
        <item x="247"/>
        <item x="248"/>
        <item x="249"/>
        <item x="250"/>
        <item x="251"/>
        <item x="855"/>
        <item x="253"/>
        <item x="255"/>
        <item x="256"/>
        <item x="260"/>
        <item x="262"/>
        <item x="263"/>
        <item x="265"/>
        <item x="267"/>
        <item x="269"/>
        <item x="270"/>
        <item x="271"/>
        <item x="272"/>
        <item x="273"/>
        <item x="274"/>
        <item x="275"/>
        <item x="276"/>
        <item x="279"/>
        <item x="280"/>
        <item x="282"/>
        <item x="283"/>
        <item x="285"/>
        <item x="286"/>
        <item x="287"/>
        <item x="290"/>
        <item x="291"/>
        <item x="293"/>
        <item x="294"/>
        <item x="295"/>
        <item x="296"/>
        <item x="299"/>
        <item x="306"/>
        <item x="309"/>
        <item x="312"/>
        <item x="313"/>
        <item x="315"/>
        <item x="316"/>
        <item x="317"/>
        <item x="318"/>
        <item x="319"/>
        <item x="320"/>
        <item x="324"/>
        <item x="325"/>
        <item x="328"/>
        <item x="329"/>
        <item x="330"/>
        <item x="331"/>
        <item x="332"/>
        <item x="333"/>
        <item x="334"/>
        <item x="339"/>
        <item x="340"/>
        <item x="341"/>
        <item x="342"/>
        <item x="346"/>
        <item x="350"/>
        <item x="351"/>
        <item x="352"/>
        <item x="353"/>
        <item x="354"/>
        <item x="356"/>
        <item x="359"/>
        <item x="360"/>
        <item x="361"/>
        <item x="363"/>
        <item x="365"/>
        <item x="366"/>
        <item x="370"/>
        <item x="372"/>
        <item x="380"/>
        <item x="385"/>
        <item x="386"/>
        <item x="387"/>
        <item x="388"/>
        <item x="389"/>
        <item x="390"/>
        <item x="391"/>
        <item x="392"/>
        <item x="393"/>
        <item x="395"/>
        <item x="397"/>
        <item x="398"/>
        <item x="399"/>
        <item x="400"/>
        <item x="401"/>
        <item x="402"/>
        <item x="406"/>
        <item x="407"/>
        <item x="408"/>
        <item x="409"/>
        <item x="412"/>
        <item x="413"/>
        <item x="414"/>
        <item x="415"/>
        <item x="416"/>
        <item x="419"/>
        <item x="420"/>
        <item x="421"/>
        <item x="422"/>
        <item x="423"/>
        <item x="425"/>
        <item x="426"/>
        <item x="427"/>
        <item x="428"/>
        <item x="432"/>
        <item x="433"/>
        <item x="435"/>
        <item x="436"/>
        <item x="437"/>
        <item x="438"/>
        <item x="439"/>
        <item x="442"/>
        <item x="443"/>
        <item x="444"/>
        <item x="445"/>
        <item x="446"/>
        <item x="447"/>
        <item x="448"/>
        <item x="449"/>
        <item x="451"/>
        <item x="456"/>
        <item x="457"/>
        <item x="458"/>
        <item x="459"/>
        <item x="461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5"/>
        <item x="487"/>
        <item x="493"/>
        <item x="494"/>
        <item x="495"/>
        <item x="496"/>
        <item x="497"/>
        <item x="498"/>
        <item x="500"/>
        <item x="501"/>
        <item x="511"/>
        <item x="512"/>
        <item x="513"/>
        <item x="515"/>
        <item x="516"/>
        <item x="517"/>
        <item x="518"/>
        <item x="519"/>
        <item x="524"/>
        <item x="525"/>
        <item x="526"/>
        <item x="529"/>
        <item x="530"/>
        <item x="533"/>
        <item x="535"/>
        <item x="536"/>
        <item x="539"/>
        <item x="540"/>
        <item x="541"/>
        <item x="542"/>
        <item x="543"/>
        <item x="547"/>
        <item x="549"/>
        <item x="550"/>
        <item x="551"/>
        <item x="555"/>
        <item x="559"/>
        <item x="560"/>
        <item x="563"/>
        <item x="565"/>
        <item x="566"/>
        <item x="567"/>
        <item x="568"/>
        <item x="572"/>
        <item x="573"/>
        <item x="574"/>
        <item x="576"/>
        <item x="577"/>
        <item x="578"/>
        <item x="579"/>
        <item x="582"/>
        <item x="584"/>
        <item x="587"/>
        <item x="590"/>
        <item x="591"/>
        <item x="593"/>
        <item x="594"/>
        <item x="595"/>
        <item x="596"/>
        <item x="597"/>
        <item x="599"/>
        <item x="602"/>
        <item x="603"/>
        <item x="604"/>
        <item x="605"/>
        <item x="607"/>
        <item x="608"/>
        <item x="612"/>
        <item x="613"/>
        <item x="615"/>
        <item x="618"/>
        <item x="619"/>
        <item x="621"/>
        <item x="622"/>
        <item x="627"/>
        <item x="631"/>
        <item x="633"/>
        <item x="634"/>
        <item x="636"/>
        <item x="637"/>
        <item x="638"/>
        <item x="639"/>
        <item x="641"/>
        <item x="643"/>
        <item x="644"/>
        <item x="649"/>
        <item x="650"/>
        <item x="652"/>
        <item x="653"/>
        <item x="654"/>
        <item x="657"/>
        <item x="658"/>
        <item x="659"/>
        <item x="660"/>
        <item x="662"/>
        <item x="666"/>
        <item x="667"/>
        <item x="668"/>
        <item x="669"/>
        <item x="671"/>
        <item x="675"/>
        <item x="676"/>
        <item x="677"/>
        <item x="683"/>
        <item x="688"/>
        <item x="689"/>
        <item x="690"/>
        <item x="691"/>
        <item x="692"/>
        <item x="693"/>
        <item x="695"/>
        <item x="696"/>
        <item x="697"/>
        <item x="698"/>
        <item x="700"/>
        <item x="701"/>
        <item x="703"/>
        <item x="704"/>
        <item x="709"/>
        <item x="710"/>
        <item x="711"/>
        <item x="712"/>
        <item x="716"/>
        <item x="717"/>
        <item x="718"/>
        <item x="719"/>
        <item x="721"/>
        <item x="722"/>
        <item x="723"/>
        <item x="724"/>
        <item x="725"/>
        <item x="726"/>
        <item x="727"/>
        <item x="729"/>
        <item x="732"/>
        <item x="733"/>
        <item x="735"/>
        <item x="739"/>
        <item x="742"/>
        <item x="744"/>
        <item x="749"/>
        <item x="750"/>
        <item x="751"/>
        <item x="752"/>
        <item x="753"/>
        <item x="754"/>
        <item x="755"/>
        <item x="759"/>
        <item x="761"/>
        <item x="762"/>
        <item x="763"/>
        <item x="764"/>
        <item x="765"/>
        <item x="767"/>
        <item x="768"/>
        <item x="770"/>
        <item x="771"/>
        <item x="772"/>
        <item x="774"/>
        <item x="777"/>
        <item x="94"/>
        <item x="128"/>
        <item x="505"/>
        <item x="570"/>
        <item x="202"/>
        <item x="7"/>
        <item x="135"/>
        <item x="197"/>
        <item x="214"/>
        <item x="305"/>
        <item x="464"/>
        <item x="486"/>
        <item x="537"/>
        <item x="598"/>
        <item x="743"/>
        <item x="410"/>
        <item x="298"/>
        <item x="224"/>
        <item x="374"/>
        <item x="624"/>
        <item x="281"/>
        <item x="609"/>
        <item x="119"/>
        <item x="553"/>
        <item x="745"/>
        <item x="564"/>
        <item x="454"/>
        <item x="12"/>
        <item x="585"/>
        <item x="462"/>
        <item x="396"/>
        <item x="2"/>
        <item x="629"/>
        <item x="847"/>
        <item x="323"/>
        <item x="562"/>
        <item x="561"/>
        <item x="266"/>
        <item x="162"/>
        <item x="204"/>
        <item x="38"/>
        <item x="134"/>
        <item x="740"/>
        <item x="440"/>
        <item x="335"/>
        <item x="114"/>
        <item x="507"/>
        <item x="259"/>
        <item x="522"/>
        <item x="506"/>
        <item x="455"/>
        <item x="532"/>
        <item x="610"/>
        <item x="491"/>
        <item x="252"/>
        <item x="736"/>
        <item x="194"/>
        <item x="46"/>
        <item x="284"/>
        <item x="112"/>
        <item x="375"/>
        <item x="623"/>
        <item x="143"/>
        <item x="11"/>
        <item x="492"/>
        <item x="404"/>
        <item x="87"/>
        <item x="747"/>
        <item x="616"/>
        <item x="606"/>
        <item x="554"/>
        <item x="484"/>
        <item x="75"/>
        <item x="614"/>
        <item x="142"/>
        <item x="310"/>
        <item x="268"/>
        <item x="665"/>
        <item x="558"/>
        <item x="362"/>
        <item x="120"/>
        <item x="544"/>
        <item x="113"/>
        <item x="467"/>
        <item x="311"/>
        <item x="673"/>
        <item x="213"/>
        <item x="371"/>
        <item x="373"/>
        <item x="674"/>
        <item x="292"/>
        <item x="93"/>
        <item x="20"/>
        <item x="31"/>
        <item x="32"/>
        <item x="44"/>
        <item x="45"/>
        <item x="61"/>
        <item x="74"/>
        <item x="83"/>
        <item x="96"/>
        <item x="100"/>
        <item x="125"/>
        <item x="149"/>
        <item x="166"/>
        <item x="211"/>
        <item x="264"/>
        <item x="288"/>
        <item x="289"/>
        <item x="303"/>
        <item x="368"/>
        <item x="379"/>
        <item x="405"/>
        <item x="424"/>
        <item x="466"/>
        <item x="470"/>
        <item x="503"/>
        <item x="508"/>
        <item x="548"/>
        <item x="556"/>
        <item x="583"/>
        <item x="592"/>
        <item x="617"/>
        <item x="632"/>
        <item x="663"/>
        <item x="694"/>
        <item x="715"/>
        <item x="748"/>
        <item x="769"/>
        <item x="10"/>
        <item x="39"/>
        <item x="54"/>
        <item x="56"/>
        <item x="60"/>
        <item x="62"/>
        <item x="63"/>
        <item x="66"/>
        <item x="95"/>
        <item x="97"/>
        <item x="102"/>
        <item x="103"/>
        <item x="117"/>
        <item x="122"/>
        <item x="124"/>
        <item x="131"/>
        <item x="132"/>
        <item x="141"/>
        <item x="153"/>
        <item x="163"/>
        <item x="179"/>
        <item x="192"/>
        <item x="198"/>
        <item x="206"/>
        <item x="210"/>
        <item x="212"/>
        <item x="221"/>
        <item x="227"/>
        <item x="231"/>
        <item x="258"/>
        <item x="257"/>
        <item x="277"/>
        <item x="278"/>
        <item x="835"/>
        <item x="300"/>
        <item x="301"/>
        <item x="304"/>
        <item x="307"/>
        <item x="308"/>
        <item x="322"/>
        <item x="326"/>
        <item x="336"/>
        <item x="338"/>
        <item x="355"/>
        <item x="357"/>
        <item x="364"/>
        <item x="369"/>
        <item x="382"/>
        <item x="383"/>
        <item x="384"/>
        <item x="394"/>
        <item x="431"/>
        <item x="502"/>
        <item x="504"/>
        <item x="569"/>
        <item x="588"/>
        <item x="600"/>
        <item x="601"/>
        <item x="625"/>
        <item x="626"/>
        <item x="630"/>
        <item x="640"/>
        <item x="642"/>
        <item x="651"/>
        <item x="656"/>
        <item x="664"/>
        <item x="670"/>
        <item x="685"/>
        <item x="684"/>
        <item x="702"/>
        <item x="705"/>
        <item x="706"/>
        <item x="707"/>
        <item x="713"/>
        <item x="714"/>
        <item x="720"/>
        <item x="756"/>
        <item x="757"/>
        <item x="758"/>
        <item x="760"/>
        <item x="5"/>
        <item x="8"/>
        <item x="9"/>
        <item x="21"/>
        <item x="48"/>
        <item x="98"/>
        <item x="139"/>
        <item x="160"/>
        <item x="171"/>
        <item x="183"/>
        <item x="199"/>
        <item x="200"/>
        <item x="217"/>
        <item x="218"/>
        <item x="220"/>
        <item x="237"/>
        <item x="254"/>
        <item x="261"/>
        <item x="302"/>
        <item x="314"/>
        <item x="378"/>
        <item x="411"/>
        <item x="417"/>
        <item x="434"/>
        <item x="489"/>
        <item x="499"/>
        <item x="509"/>
        <item x="521"/>
        <item x="527"/>
        <item x="528"/>
        <item x="538"/>
        <item x="545"/>
        <item x="546"/>
        <item x="552"/>
        <item x="580"/>
        <item x="586"/>
        <item x="645"/>
        <item x="646"/>
        <item x="647"/>
        <item x="648"/>
        <item x="672"/>
        <item x="680"/>
        <item x="730"/>
        <item x="737"/>
        <item x="766"/>
        <item x="776"/>
        <item x="376"/>
        <item x="377"/>
        <item x="514"/>
        <item x="72"/>
        <item x="188"/>
        <item x="741"/>
        <item x="344"/>
        <item x="534"/>
        <item x="19"/>
        <item x="773"/>
        <item x="679"/>
        <item x="55"/>
        <item x="611"/>
        <item x="347"/>
        <item x="201"/>
        <item x="129"/>
        <item x="15"/>
        <item x="33"/>
        <item x="49"/>
        <item x="52"/>
        <item x="57"/>
        <item x="84"/>
        <item x="101"/>
        <item x="104"/>
        <item x="107"/>
        <item x="121"/>
        <item x="123"/>
        <item x="133"/>
        <item x="137"/>
        <item x="138"/>
        <item x="150"/>
        <item x="161"/>
        <item x="164"/>
        <item x="170"/>
        <item x="178"/>
        <item x="182"/>
        <item x="196"/>
        <item x="223"/>
        <item x="236"/>
        <item x="240"/>
        <item x="241"/>
        <item x="242"/>
        <item x="244"/>
        <item x="245"/>
        <item x="297"/>
        <item x="321"/>
        <item x="327"/>
        <item x="337"/>
        <item x="343"/>
        <item x="345"/>
        <item x="348"/>
        <item x="349"/>
        <item x="358"/>
        <item x="367"/>
        <item x="381"/>
        <item x="403"/>
        <item x="418"/>
        <item x="429"/>
        <item x="430"/>
        <item x="441"/>
        <item x="450"/>
        <item x="452"/>
        <item x="453"/>
        <item x="460"/>
        <item x="463"/>
        <item x="465"/>
        <item x="468"/>
        <item x="469"/>
        <item x="488"/>
        <item x="490"/>
        <item x="510"/>
        <item x="520"/>
        <item x="523"/>
        <item x="531"/>
        <item x="557"/>
        <item x="571"/>
        <item x="581"/>
        <item x="589"/>
        <item x="620"/>
        <item x="628"/>
        <item x="635"/>
        <item x="655"/>
        <item x="661"/>
        <item x="678"/>
        <item x="681"/>
        <item x="682"/>
        <item x="686"/>
        <item x="687"/>
        <item x="699"/>
        <item x="708"/>
        <item x="728"/>
        <item x="731"/>
        <item x="734"/>
        <item x="738"/>
        <item x="746"/>
        <item x="775"/>
        <item x="154"/>
        <item x="575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8"/>
        <item x="849"/>
        <item x="850"/>
        <item x="851"/>
        <item x="852"/>
        <item x="853"/>
        <item x="854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3">
        <item x="64"/>
        <item x="67"/>
        <item x="69"/>
        <item x="65"/>
        <item x="32"/>
        <item x="68"/>
        <item x="50"/>
        <item x="54"/>
        <item x="56"/>
        <item x="31"/>
        <item x="59"/>
        <item x="45"/>
        <item x="63"/>
        <item x="60"/>
        <item x="71"/>
        <item x="70"/>
        <item x="44"/>
        <item x="20"/>
        <item x="16"/>
        <item x="57"/>
        <item x="62"/>
        <item x="28"/>
        <item x="26"/>
        <item x="38"/>
        <item x="7"/>
        <item x="29"/>
        <item x="36"/>
        <item x="58"/>
        <item x="14"/>
        <item x="37"/>
        <item x="5"/>
        <item x="17"/>
        <item x="25"/>
        <item x="30"/>
        <item x="2"/>
        <item x="9"/>
        <item x="19"/>
        <item x="1"/>
        <item x="18"/>
        <item x="55"/>
        <item x="27"/>
        <item x="43"/>
        <item x="34"/>
        <item x="51"/>
        <item x="22"/>
        <item x="40"/>
        <item x="42"/>
        <item x="35"/>
        <item x="12"/>
        <item x="41"/>
        <item x="3"/>
        <item x="39"/>
        <item x="6"/>
        <item x="47"/>
        <item x="15"/>
        <item x="8"/>
        <item x="24"/>
        <item x="13"/>
        <item x="23"/>
        <item x="4"/>
        <item x="11"/>
        <item x="21"/>
        <item x="0"/>
        <item x="46"/>
        <item x="10"/>
        <item x="49"/>
        <item x="33"/>
        <item x="48"/>
        <item x="61"/>
        <item x="52"/>
        <item x="53"/>
        <item x="66"/>
        <item x="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10">
        <item x="118"/>
        <item x="267"/>
        <item x="4"/>
        <item x="159"/>
        <item x="30"/>
        <item x="266"/>
        <item x="183"/>
        <item x="188"/>
        <item x="3"/>
        <item x="15"/>
        <item x="213"/>
        <item x="106"/>
        <item x="46"/>
        <item x="222"/>
        <item x="248"/>
        <item x="52"/>
        <item x="216"/>
        <item x="58"/>
        <item x="67"/>
        <item x="42"/>
        <item x="150"/>
        <item x="19"/>
        <item x="89"/>
        <item x="182"/>
        <item x="81"/>
        <item x="94"/>
        <item x="29"/>
        <item x="276"/>
        <item x="224"/>
        <item x="70"/>
        <item x="158"/>
        <item x="1"/>
        <item x="61"/>
        <item x="35"/>
        <item x="234"/>
        <item x="190"/>
        <item x="166"/>
        <item x="162"/>
        <item x="54"/>
        <item x="107"/>
        <item x="163"/>
        <item x="225"/>
        <item x="274"/>
        <item x="197"/>
        <item x="174"/>
        <item x="146"/>
        <item x="24"/>
        <item x="26"/>
        <item x="57"/>
        <item x="25"/>
        <item x="56"/>
        <item x="167"/>
        <item x="180"/>
        <item x="33"/>
        <item x="252"/>
        <item x="262"/>
        <item x="38"/>
        <item x="45"/>
        <item x="9"/>
        <item x="135"/>
        <item x="253"/>
        <item x="282"/>
        <item x="177"/>
        <item x="127"/>
        <item x="31"/>
        <item x="228"/>
        <item x="74"/>
        <item x="144"/>
        <item x="169"/>
        <item x="73"/>
        <item x="176"/>
        <item x="250"/>
        <item x="0"/>
        <item x="129"/>
        <item x="21"/>
        <item x="137"/>
        <item x="88"/>
        <item x="147"/>
        <item x="43"/>
        <item x="218"/>
        <item x="34"/>
        <item x="109"/>
        <item x="152"/>
        <item x="230"/>
        <item x="231"/>
        <item x="123"/>
        <item x="209"/>
        <item x="79"/>
        <item x="189"/>
        <item x="124"/>
        <item x="148"/>
        <item x="175"/>
        <item x="178"/>
        <item x="203"/>
        <item x="143"/>
        <item x="116"/>
        <item x="20"/>
        <item x="90"/>
        <item x="126"/>
        <item x="59"/>
        <item x="157"/>
        <item x="154"/>
        <item x="277"/>
        <item x="207"/>
        <item x="131"/>
        <item x="64"/>
        <item x="187"/>
        <item x="13"/>
        <item x="49"/>
        <item x="237"/>
        <item x="260"/>
        <item x="233"/>
        <item x="165"/>
        <item x="68"/>
        <item x="39"/>
        <item x="130"/>
        <item x="280"/>
        <item x="200"/>
        <item x="198"/>
        <item x="23"/>
        <item x="195"/>
        <item x="193"/>
        <item x="47"/>
        <item x="153"/>
        <item x="140"/>
        <item x="125"/>
        <item x="259"/>
        <item x="108"/>
        <item x="36"/>
        <item x="258"/>
        <item x="215"/>
        <item x="141"/>
        <item x="78"/>
        <item x="11"/>
        <item x="128"/>
        <item x="10"/>
        <item x="18"/>
        <item x="14"/>
        <item x="60"/>
        <item x="6"/>
        <item x="28"/>
        <item x="7"/>
        <item x="84"/>
        <item x="111"/>
        <item x="191"/>
        <item x="92"/>
        <item x="155"/>
        <item x="171"/>
        <item x="278"/>
        <item x="226"/>
        <item x="110"/>
        <item x="232"/>
        <item x="249"/>
        <item x="156"/>
        <item x="142"/>
        <item x="83"/>
        <item x="196"/>
        <item x="91"/>
        <item x="72"/>
        <item x="138"/>
        <item x="214"/>
        <item x="50"/>
        <item x="173"/>
        <item x="181"/>
        <item x="275"/>
        <item x="82"/>
        <item x="65"/>
        <item x="48"/>
        <item x="242"/>
        <item x="219"/>
        <item x="261"/>
        <item x="170"/>
        <item x="16"/>
        <item x="120"/>
        <item x="63"/>
        <item x="77"/>
        <item x="86"/>
        <item x="97"/>
        <item x="105"/>
        <item x="119"/>
        <item x="121"/>
        <item x="145"/>
        <item x="164"/>
        <item x="117"/>
        <item x="194"/>
        <item x="204"/>
        <item x="205"/>
        <item x="221"/>
        <item x="223"/>
        <item x="238"/>
        <item x="269"/>
        <item x="44"/>
        <item x="62"/>
        <item x="75"/>
        <item x="87"/>
        <item x="112"/>
        <item x="37"/>
        <item x="160"/>
        <item x="80"/>
        <item x="186"/>
        <item x="202"/>
        <item x="17"/>
        <item x="235"/>
        <item x="244"/>
        <item x="247"/>
        <item x="255"/>
        <item x="257"/>
        <item x="268"/>
        <item x="281"/>
        <item x="5"/>
        <item x="8"/>
        <item x="32"/>
        <item x="40"/>
        <item x="53"/>
        <item x="85"/>
        <item x="93"/>
        <item x="95"/>
        <item x="98"/>
        <item x="104"/>
        <item x="113"/>
        <item x="136"/>
        <item x="139"/>
        <item x="149"/>
        <item x="201"/>
        <item x="211"/>
        <item x="217"/>
        <item x="220"/>
        <item x="251"/>
        <item x="254"/>
        <item x="263"/>
        <item x="284"/>
        <item x="71"/>
        <item x="99"/>
        <item x="172"/>
        <item x="2"/>
        <item x="51"/>
        <item x="208"/>
        <item x="210"/>
        <item x="96"/>
        <item x="240"/>
        <item x="115"/>
        <item x="12"/>
        <item x="22"/>
        <item x="41"/>
        <item x="55"/>
        <item x="66"/>
        <item x="69"/>
        <item x="76"/>
        <item x="100"/>
        <item x="101"/>
        <item x="102"/>
        <item x="103"/>
        <item x="114"/>
        <item x="132"/>
        <item x="133"/>
        <item x="134"/>
        <item x="151"/>
        <item x="161"/>
        <item x="168"/>
        <item x="179"/>
        <item x="184"/>
        <item x="185"/>
        <item x="192"/>
        <item x="199"/>
        <item x="206"/>
        <item x="212"/>
        <item x="227"/>
        <item x="229"/>
        <item x="236"/>
        <item x="239"/>
        <item x="241"/>
        <item x="243"/>
        <item x="245"/>
        <item x="246"/>
        <item x="256"/>
        <item x="264"/>
        <item x="265"/>
        <item x="270"/>
        <item x="271"/>
        <item x="272"/>
        <item x="273"/>
        <item x="279"/>
        <item x="283"/>
        <item x="27"/>
        <item x="122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3">
        <item x="0"/>
        <item x="1"/>
        <item t="default"/>
      </items>
    </pivotField>
    <pivotField axis="axisRow" compact="0" outline="0" showAll="0">
      <items count="19">
        <item x="3"/>
        <item x="0"/>
        <item x="1"/>
        <item x="2"/>
        <item x="4"/>
        <item x="5"/>
        <item x="7"/>
        <item x="8"/>
        <item x="10"/>
        <item x="9"/>
        <item x="6"/>
        <item x="11"/>
        <item x="12"/>
        <item x="13"/>
        <item x="14"/>
        <item x="15"/>
        <item x="16"/>
        <item x="17"/>
        <item t="default"/>
      </items>
    </pivotField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 defaultSubtotal="0"/>
  </pivotFields>
  <rowFields count="5">
    <field x="3"/>
    <field x="4"/>
    <field x="5"/>
    <field x="6"/>
    <field x="8"/>
  </rowFields>
  <rowItems count="180">
    <i>
      <x/>
      <x v="521"/>
      <x v="32"/>
      <x v="242"/>
      <x v="4"/>
    </i>
    <i>
      <x v="1"/>
      <x v="524"/>
      <x v="9"/>
      <x v="31"/>
      <x v="6"/>
    </i>
    <i>
      <x v="2"/>
      <x v="529"/>
      <x v="32"/>
      <x v="31"/>
      <x v="4"/>
    </i>
    <i>
      <x v="3"/>
      <x v="69"/>
      <x v="23"/>
      <x v="176"/>
      <x v="3"/>
    </i>
    <i>
      <x v="4"/>
      <x v="76"/>
      <x v="32"/>
      <x v="31"/>
      <x v="4"/>
    </i>
    <i>
      <x v="5"/>
      <x v="575"/>
      <x v="34"/>
      <x v="31"/>
      <x v="2"/>
    </i>
    <i>
      <x v="6"/>
      <x v="648"/>
      <x v="30"/>
      <x v="252"/>
      <x v="3"/>
    </i>
    <i>
      <x v="7"/>
      <x v="106"/>
      <x v="27"/>
      <x v="179"/>
      <x v="3"/>
    </i>
    <i>
      <x v="8"/>
      <x v="731"/>
      <x v="40"/>
      <x v="257"/>
      <x v="4"/>
    </i>
    <i>
      <x v="9"/>
      <x v="538"/>
      <x v="37"/>
      <x v="258"/>
      <x v="4"/>
    </i>
    <i>
      <x v="10"/>
      <x v="658"/>
      <x v="27"/>
      <x v="173"/>
      <x v="2"/>
    </i>
    <i>
      <x v="12"/>
      <x v="744"/>
      <x v="42"/>
      <x v="245"/>
      <x v="9"/>
    </i>
    <i>
      <x v="13"/>
      <x v="745"/>
      <x v="43"/>
      <x v="245"/>
      <x v="8"/>
    </i>
    <i>
      <x v="14"/>
      <x v="438"/>
      <x v="36"/>
      <x v="144"/>
      <x v="4"/>
    </i>
    <i>
      <x v="15"/>
      <x v="748"/>
      <x v="32"/>
      <x v="31"/>
      <x v="4"/>
    </i>
    <i>
      <x v="16"/>
      <x v="284"/>
      <x v="22"/>
      <x v="224"/>
      <x v="3"/>
    </i>
    <i>
      <x v="17"/>
      <x v="666"/>
      <x v="31"/>
      <x v="31"/>
      <x v="3"/>
    </i>
    <i>
      <x v="18"/>
      <x v="302"/>
      <x v="13"/>
      <x v="119"/>
      <x v="10"/>
    </i>
    <i>
      <x v="19"/>
      <x v="670"/>
      <x v="41"/>
      <x v="119"/>
      <x v="4"/>
    </i>
    <i>
      <x v="20"/>
      <x v="431"/>
      <x v="29"/>
      <x v="201"/>
      <x v="3"/>
    </i>
    <i>
      <x v="21"/>
      <x v="331"/>
      <x v="27"/>
      <x v="189"/>
      <x v="3"/>
    </i>
    <i>
      <x v="22"/>
      <x v="334"/>
      <x v="28"/>
      <x v="269"/>
      <x v="3"/>
    </i>
    <i>
      <x v="23"/>
      <x v="674"/>
      <x v="39"/>
      <x v="31"/>
      <x v="4"/>
    </i>
    <i>
      <x v="24"/>
      <x v="337"/>
      <x v="5"/>
      <x v="56"/>
      <x v="6"/>
    </i>
    <i>
      <x v="25"/>
      <x v="341"/>
      <x v="35"/>
      <x v="273"/>
      <x v="4"/>
    </i>
    <i>
      <x v="26"/>
      <x v="678"/>
      <x v="25"/>
      <x v="229"/>
      <x v="3"/>
    </i>
    <i>
      <x v="27"/>
      <x v="371"/>
      <x v="23"/>
      <x v="217"/>
      <x v="5"/>
    </i>
    <i>
      <x v="28"/>
      <x v="553"/>
      <x v="27"/>
      <x v="31"/>
      <x v="3"/>
    </i>
    <i>
      <x v="29"/>
      <x v="771"/>
      <x v="27"/>
      <x v="31"/>
      <x v="2"/>
    </i>
    <i>
      <x v="30"/>
      <x v="679"/>
      <x v="30"/>
      <x v="32"/>
      <x v="2"/>
    </i>
    <i>
      <x v="32"/>
      <x v="699"/>
      <x v="28"/>
      <x v="241"/>
      <x v="2"/>
    </i>
    <i>
      <x v="33"/>
      <x v="782"/>
      <x v="46"/>
      <x v="21"/>
      <x v="9"/>
    </i>
    <i>
      <x v="34"/>
      <x v="228"/>
      <x v="36"/>
      <x v="163"/>
      <x v="4"/>
    </i>
    <i>
      <x v="35"/>
      <x v="265"/>
      <x v="51"/>
      <x v="21"/>
      <x v="8"/>
    </i>
    <i>
      <x v="36"/>
      <x v="786"/>
      <x v="34"/>
      <x v="286"/>
      <x v="4"/>
    </i>
    <i>
      <x v="37"/>
      <x v="38"/>
      <x v="23"/>
      <x v="12"/>
      <x v="5"/>
    </i>
    <i>
      <x v="38"/>
      <x v="761"/>
      <x v="31"/>
      <x v="272"/>
      <x v="3"/>
    </i>
    <i>
      <x v="39"/>
      <x v="61"/>
      <x v="29"/>
      <x v="246"/>
      <x v="3"/>
    </i>
    <i>
      <x v="40"/>
      <x v="539"/>
      <x v="29"/>
      <x v="180"/>
      <x v="2"/>
    </i>
    <i>
      <x v="41"/>
      <x v="44"/>
      <x v="29"/>
      <x v="235"/>
      <x v="2"/>
    </i>
    <i>
      <x v="42"/>
      <x v="795"/>
      <x v="54"/>
      <x v="122"/>
      <x v="9"/>
    </i>
    <i>
      <x v="43"/>
      <x v="753"/>
      <x v="30"/>
      <x v="264"/>
      <x v="3"/>
    </i>
    <i>
      <x v="44"/>
      <x v="392"/>
      <x v="26"/>
      <x v="85"/>
      <x v="3"/>
    </i>
    <i>
      <x v="45"/>
      <x v="468"/>
      <x v="21"/>
      <x v="283"/>
      <x v="10"/>
    </i>
    <i>
      <x v="46"/>
      <x v="738"/>
      <x v="22"/>
      <x v="259"/>
      <x v="3"/>
    </i>
    <i>
      <x v="47"/>
      <x v="719"/>
      <x v="39"/>
      <x v="150"/>
      <x v="4"/>
    </i>
    <i>
      <x v="48"/>
      <x v="638"/>
      <x v="30"/>
      <x v="210"/>
      <x v="3"/>
    </i>
    <i>
      <x v="49"/>
      <x v="552"/>
      <x v="26"/>
      <x v="31"/>
      <x v="3"/>
    </i>
    <i>
      <x v="50"/>
      <x v="722"/>
      <x v="29"/>
      <x v="253"/>
      <x v="3"/>
    </i>
    <i>
      <x v="51"/>
      <x v="649"/>
      <x v="47"/>
      <x v="284"/>
      <x v="9"/>
    </i>
    <i>
      <x v="52"/>
      <x v="650"/>
      <x v="45"/>
      <x v="284"/>
      <x v="8"/>
    </i>
    <i>
      <x v="53"/>
      <x v="725"/>
      <x v="29"/>
      <x v="255"/>
      <x v="3"/>
    </i>
    <i>
      <x v="55"/>
      <x v="749"/>
      <x v="29"/>
      <x v="255"/>
      <x v="2"/>
    </i>
    <i>
      <x v="56"/>
      <x v="750"/>
      <x v="53"/>
      <x v="262"/>
      <x v="8"/>
    </i>
    <i>
      <x v="57"/>
      <x v="661"/>
      <x v="31"/>
      <x v="209"/>
      <x v="2"/>
    </i>
    <i>
      <x v="58"/>
      <x v="393"/>
      <x v="29"/>
      <x v="85"/>
      <x v="3"/>
    </i>
    <i>
      <x v="59"/>
      <x v="142"/>
      <x v="24"/>
      <x v="85"/>
      <x v="3"/>
    </i>
    <i>
      <x v="60"/>
      <x v="413"/>
      <x v="16"/>
      <x v="217"/>
      <x v="5"/>
    </i>
    <i>
      <x v="61"/>
      <x v="293"/>
      <x v="31"/>
      <x v="85"/>
      <x v="3"/>
    </i>
    <i>
      <x v="62"/>
      <x v="144"/>
      <x v="20"/>
      <x v="94"/>
      <x v="10"/>
    </i>
    <i>
      <x v="63"/>
      <x v="799"/>
      <x v="27"/>
      <x v="90"/>
      <x v="3"/>
    </i>
    <i>
      <x v="64"/>
      <x v="236"/>
      <x v="19"/>
      <x v="261"/>
      <x v="10"/>
    </i>
    <i>
      <x v="65"/>
      <x v="343"/>
      <x v="20"/>
      <x v="114"/>
      <x v="10"/>
    </i>
    <i>
      <x v="66"/>
      <x v="77"/>
      <x v="24"/>
      <x v="215"/>
      <x v="5"/>
    </i>
    <i>
      <x v="67"/>
      <x v="84"/>
      <x v="22"/>
      <x v="217"/>
      <x v="3"/>
    </i>
    <i>
      <x v="68"/>
      <x v="470"/>
      <x v="26"/>
      <x v="31"/>
      <x v="5"/>
    </i>
    <i>
      <x v="69"/>
      <x v="188"/>
      <x v="23"/>
      <x v="15"/>
      <x v="3"/>
    </i>
    <i>
      <x v="70"/>
      <x v="800"/>
      <x v="38"/>
      <x v="58"/>
      <x v="4"/>
    </i>
    <i>
      <x v="71"/>
      <x v="801"/>
      <x v="39"/>
      <x v="58"/>
      <x v="4"/>
    </i>
    <i>
      <x v="72"/>
      <x v="775"/>
      <x v="17"/>
      <x v="280"/>
      <x v="10"/>
    </i>
    <i>
      <x v="73"/>
      <x v="802"/>
      <x v="31"/>
      <x v="113"/>
      <x v="3"/>
    </i>
    <i>
      <x v="74"/>
      <x v="671"/>
      <x v="29"/>
      <x v="214"/>
      <x v="2"/>
    </i>
    <i>
      <x v="75"/>
      <x v="637"/>
      <x v="30"/>
      <x v="209"/>
      <x v="3"/>
    </i>
    <i>
      <x v="76"/>
      <x v="688"/>
      <x v="31"/>
      <x v="278"/>
      <x v="2"/>
    </i>
    <i>
      <x v="77"/>
      <x v="47"/>
      <x v="25"/>
      <x v="38"/>
      <x v="3"/>
    </i>
    <i>
      <x v="78"/>
      <x v="149"/>
      <x v="34"/>
      <x v="181"/>
      <x v="4"/>
    </i>
    <i>
      <x v="79"/>
      <x v="138"/>
      <x v="34"/>
      <x v="179"/>
      <x v="4"/>
    </i>
    <i>
      <x v="80"/>
      <x v="194"/>
      <x v="35"/>
      <x v="51"/>
      <x v="2"/>
    </i>
    <i>
      <x v="81"/>
      <x v="804"/>
      <x v="32"/>
      <x v="292"/>
      <x v="2"/>
    </i>
    <i>
      <x v="82"/>
      <x v="93"/>
      <x v="28"/>
      <x v="250"/>
      <x v="3"/>
    </i>
    <i>
      <x v="83"/>
      <x v="92"/>
      <x v="26"/>
      <x v="249"/>
      <x v="3"/>
    </i>
    <i>
      <x v="84"/>
      <x v="805"/>
      <x v="18"/>
      <x v="81"/>
      <x v="10"/>
    </i>
    <i>
      <x v="85"/>
      <x v="104"/>
      <x v="10"/>
      <x v="183"/>
      <x v="5"/>
    </i>
    <i>
      <x v="86"/>
      <x v="326"/>
      <x v="41"/>
      <x v="162"/>
      <x v="4"/>
    </i>
    <i>
      <x v="87"/>
      <x v="720"/>
      <x v="42"/>
      <x v="31"/>
      <x v="9"/>
    </i>
    <i>
      <x v="88"/>
      <x v="205"/>
      <x v="33"/>
      <x v="31"/>
      <x v="4"/>
    </i>
    <i>
      <x v="89"/>
      <x v="299"/>
      <x v="41"/>
      <x v="263"/>
      <x v="8"/>
    </i>
    <i>
      <x v="90"/>
      <x v="272"/>
      <x v="38"/>
      <x v="263"/>
      <x v="4"/>
    </i>
    <i>
      <x v="91"/>
      <x v="49"/>
      <x v="46"/>
      <x v="9"/>
      <x v="9"/>
    </i>
    <i>
      <x v="92"/>
      <x v="774"/>
      <x v="44"/>
      <x v="279"/>
      <x v="9"/>
    </i>
    <i>
      <x v="93"/>
      <x v="520"/>
      <x v="31"/>
      <x v="172"/>
      <x v="2"/>
    </i>
    <i>
      <x v="94"/>
      <x v="706"/>
      <x v="45"/>
      <x v="245"/>
      <x v="8"/>
    </i>
    <i>
      <x v="95"/>
      <x v="760"/>
      <x v="37"/>
      <x v="268"/>
      <x v="4"/>
    </i>
    <i>
      <x v="96"/>
      <x v="690"/>
      <x v="12"/>
      <x v="238"/>
      <x v="5"/>
    </i>
    <i>
      <x v="97"/>
      <x v="378"/>
      <x v="17"/>
      <x v="104"/>
      <x v="10"/>
    </i>
    <i>
      <x v="98"/>
      <x v="806"/>
      <x v="36"/>
      <x v="294"/>
      <x v="2"/>
    </i>
    <i>
      <x v="99"/>
      <x v="304"/>
      <x v="30"/>
      <x v="107"/>
      <x v="3"/>
    </i>
    <i>
      <x v="100"/>
      <x v="807"/>
      <x v="29"/>
      <x v="295"/>
      <x v="3"/>
    </i>
    <i>
      <x v="101"/>
      <x v="27"/>
      <x v="4"/>
      <x v="64"/>
      <x v="7"/>
    </i>
    <i>
      <x v="102"/>
      <x v="283"/>
      <x v="8"/>
      <x v="237"/>
      <x v="6"/>
    </i>
    <i>
      <x v="103"/>
      <x v="64"/>
      <x v="11"/>
      <x v="64"/>
      <x v="6"/>
    </i>
    <i>
      <x v="104"/>
      <x v="534"/>
      <x v="12"/>
      <x v="114"/>
      <x v="6"/>
    </i>
    <i>
      <x v="105"/>
      <x v="655"/>
      <x v="44"/>
      <x v="123"/>
      <x v="9"/>
    </i>
    <i>
      <x v="106"/>
      <x v="808"/>
      <x v="50"/>
      <x v="223"/>
      <x v="8"/>
    </i>
    <i>
      <x v="107"/>
      <x v="713"/>
      <x v="30"/>
      <x v="157"/>
      <x v="2"/>
    </i>
    <i>
      <x v="108"/>
      <x v="809"/>
      <x v="30"/>
      <x v="296"/>
      <x v="3"/>
    </i>
    <i>
      <x v="109"/>
      <x v="657"/>
      <x v="35"/>
      <x v="214"/>
      <x v="4"/>
    </i>
    <i>
      <x v="110"/>
      <x v="697"/>
      <x v="19"/>
      <x v="240"/>
      <x v="10"/>
    </i>
    <i>
      <x v="111"/>
      <x v="550"/>
      <x v="47"/>
      <x v="271"/>
      <x v="9"/>
    </i>
    <i>
      <x v="112"/>
      <x v="730"/>
      <x v="42"/>
      <x v="31"/>
      <x v="9"/>
    </i>
    <i>
      <x v="113"/>
      <x v="660"/>
      <x v="19"/>
      <x v="260"/>
      <x v="10"/>
    </i>
    <i>
      <x v="114"/>
      <x v="770"/>
      <x v="24"/>
      <x v="276"/>
      <x v="3"/>
    </i>
    <i>
      <x v="115"/>
      <x v="214"/>
      <x v="45"/>
      <x v="179"/>
      <x v="9"/>
    </i>
    <i>
      <x v="116"/>
      <x v="765"/>
      <x v="43"/>
      <x v="274"/>
      <x v="9"/>
    </i>
    <i>
      <x v="117"/>
      <x v="676"/>
      <x v="25"/>
      <x v="31"/>
      <x v="3"/>
    </i>
    <i>
      <x v="118"/>
      <x v="810"/>
      <x v="42"/>
      <x v="297"/>
      <x v="9"/>
    </i>
    <i>
      <x v="119"/>
      <x v="320"/>
      <x v="9"/>
      <x v="34"/>
      <x v="6"/>
    </i>
    <i>
      <x v="121"/>
      <x v="811"/>
      <x v="24"/>
      <x v="298"/>
      <x v="3"/>
    </i>
    <i>
      <x v="122"/>
      <x v="123"/>
      <x v="35"/>
      <x v="254"/>
      <x v="4"/>
    </i>
    <i>
      <x v="123"/>
      <x v="693"/>
      <x v="27"/>
      <x v="238"/>
      <x v="3"/>
    </i>
    <i>
      <x v="124"/>
      <x v="762"/>
      <x v="41"/>
      <x v="254"/>
      <x v="8"/>
    </i>
    <i>
      <x v="125"/>
      <x v="705"/>
      <x v="34"/>
      <x v="105"/>
      <x v="4"/>
    </i>
    <i>
      <x v="126"/>
      <x v="525"/>
      <x v="31"/>
      <x v="243"/>
      <x v="3"/>
    </i>
    <i>
      <x v="127"/>
      <x v="662"/>
      <x v="24"/>
      <x v="209"/>
      <x v="3"/>
    </i>
    <i>
      <x v="128"/>
      <x v="581"/>
      <x v="18"/>
      <x v="173"/>
      <x v="5"/>
    </i>
    <i>
      <x v="129"/>
      <x v="757"/>
      <x v="26"/>
      <x v="46"/>
      <x v="3"/>
    </i>
    <i>
      <x v="130"/>
      <x v="642"/>
      <x v="31"/>
      <x v="31"/>
      <x v="2"/>
    </i>
    <i>
      <x v="131"/>
      <x v="545"/>
      <x v="16"/>
      <x v="186"/>
      <x v="10"/>
    </i>
    <i>
      <x v="132"/>
      <x v="125"/>
      <x v="28"/>
      <x v="234"/>
      <x v="3"/>
    </i>
    <i>
      <x v="133"/>
      <x v="158"/>
      <x v="8"/>
      <x v="115"/>
      <x v="6"/>
    </i>
    <i>
      <x v="134"/>
      <x v="68"/>
      <x v="6"/>
      <x v="114"/>
      <x v="6"/>
    </i>
    <i>
      <x v="135"/>
      <x v="569"/>
      <x v="16"/>
      <x v="193"/>
      <x v="5"/>
    </i>
    <i>
      <x v="136"/>
      <x v="459"/>
      <x v="34"/>
      <x v="234"/>
      <x v="2"/>
    </i>
    <i>
      <x v="137"/>
      <x v="522"/>
      <x v="22"/>
      <x v="119"/>
      <x v="5"/>
    </i>
    <i>
      <x v="138"/>
      <x v="386"/>
      <x v="21"/>
      <x v="122"/>
      <x v="10"/>
    </i>
    <i>
      <x v="139"/>
      <x v="823"/>
      <x v="30"/>
      <x v="86"/>
      <x v="3"/>
    </i>
    <i>
      <x v="140"/>
      <x v="279"/>
      <x v="18"/>
      <x v="103"/>
      <x v="10"/>
    </i>
    <i>
      <x v="141"/>
      <x v="536"/>
      <x v="38"/>
      <x v="222"/>
      <x v="4"/>
    </i>
    <i>
      <x v="142"/>
      <x v="822"/>
      <x v="29"/>
      <x v="157"/>
      <x v="2"/>
    </i>
    <i>
      <x v="143"/>
      <x v="681"/>
      <x v="31"/>
      <x v="209"/>
      <x v="2"/>
    </i>
    <i>
      <x v="144"/>
      <x v="462"/>
      <x v="49"/>
      <x v="153"/>
      <x v="9"/>
    </i>
    <i>
      <x v="145"/>
      <x v="704"/>
      <x v="35"/>
      <x v="244"/>
      <x v="4"/>
    </i>
    <i>
      <x v="146"/>
      <x v="651"/>
      <x v="35"/>
      <x v="209"/>
      <x v="4"/>
    </i>
    <i>
      <x v="147"/>
      <x v="281"/>
      <x v="28"/>
      <x v="31"/>
      <x v="3"/>
    </i>
    <i>
      <x v="148"/>
      <x v="755"/>
      <x v="42"/>
      <x v="31"/>
      <x v="8"/>
    </i>
    <i>
      <x v="149"/>
      <x v="689"/>
      <x v="32"/>
      <x v="209"/>
      <x v="2"/>
    </i>
    <i>
      <x v="150"/>
      <x v="754"/>
      <x v="34"/>
      <x v="265"/>
      <x v="4"/>
    </i>
    <i>
      <x v="151"/>
      <x v="779"/>
      <x v="40"/>
      <x v="145"/>
      <x v="4"/>
    </i>
    <i>
      <x v="152"/>
      <x v="267"/>
      <x v="30"/>
      <x v="156"/>
      <x v="3"/>
    </i>
    <i>
      <x v="153"/>
      <x v="654"/>
      <x v="28"/>
      <x v="221"/>
      <x v="2"/>
    </i>
    <i>
      <x v="154"/>
      <x v="551"/>
      <x v="27"/>
      <x v="182"/>
      <x v="3"/>
    </i>
    <i>
      <x v="155"/>
      <x v="778"/>
      <x v="21"/>
      <x v="282"/>
      <x v="10"/>
    </i>
    <i>
      <x v="156"/>
      <x v="314"/>
      <x v="21"/>
      <x v="83"/>
      <x v="10"/>
    </i>
    <i>
      <x v="157"/>
      <x v="814"/>
      <x v="28"/>
      <x v="299"/>
      <x v="3"/>
    </i>
    <i>
      <x v="158"/>
      <x v="694"/>
      <x v="42"/>
      <x v="128"/>
      <x v="9"/>
    </i>
    <i>
      <x v="159"/>
      <x v="31"/>
      <x v="24"/>
      <x v="56"/>
      <x v="3"/>
    </i>
    <i>
      <x v="160"/>
      <x v="656"/>
      <x v="44"/>
      <x v="173"/>
      <x v="8"/>
    </i>
    <i>
      <x v="161"/>
      <x v="780"/>
      <x v="33"/>
      <x v="267"/>
      <x v="4"/>
    </i>
    <i>
      <x v="162"/>
      <x v="542"/>
      <x v="38"/>
      <x v="58"/>
      <x v="8"/>
    </i>
    <i>
      <x v="163"/>
      <x v="813"/>
      <x v="49"/>
      <x v="122"/>
      <x v="9"/>
    </i>
    <i>
      <x v="164"/>
      <x v="98"/>
      <x v="23"/>
      <x v="19"/>
      <x v="3"/>
    </i>
    <i>
      <x v="165"/>
      <x v="700"/>
      <x v="40"/>
      <x v="46"/>
      <x v="4"/>
    </i>
    <i>
      <x v="166"/>
      <x v="229"/>
      <x v="27"/>
      <x v="114"/>
      <x v="2"/>
    </i>
    <i>
      <x v="167"/>
      <x v="379"/>
      <x v="17"/>
      <x v="98"/>
      <x v="10"/>
    </i>
    <i>
      <x v="168"/>
      <x v="718"/>
      <x v="32"/>
      <x v="251"/>
      <x v="4"/>
    </i>
    <i>
      <x v="169"/>
      <x v="374"/>
      <x v="34"/>
      <x v="113"/>
      <x v="4"/>
    </i>
    <i>
      <x v="170"/>
      <x v="604"/>
      <x v="29"/>
      <x v="198"/>
      <x v="3"/>
    </i>
    <i>
      <x v="171"/>
      <x v="817"/>
      <x v="43"/>
      <x v="139"/>
      <x v="9"/>
    </i>
    <i>
      <x v="172"/>
      <x v="821"/>
      <x v="21"/>
      <x v="300"/>
      <x v="10"/>
    </i>
    <i>
      <x v="173"/>
      <x v="816"/>
      <x v="39"/>
      <x v="139"/>
      <x v="4"/>
    </i>
    <i>
      <x v="174"/>
      <x v="818"/>
      <x v="20"/>
      <x v="238"/>
      <x v="10"/>
    </i>
    <i>
      <x v="175"/>
      <x v="547"/>
      <x v="24"/>
      <x v="188"/>
      <x v="3"/>
    </i>
    <i>
      <x v="176"/>
      <x v="812"/>
      <x v="15"/>
      <x v="122"/>
      <x v="10"/>
    </i>
    <i>
      <x v="177"/>
      <x v="820"/>
      <x v="38"/>
      <x v="238"/>
      <x v="8"/>
    </i>
    <i>
      <x v="178"/>
      <x v="717"/>
      <x v="33"/>
      <x v="248"/>
      <x v="4"/>
    </i>
    <i>
      <x v="179"/>
      <x v="815"/>
      <x v="42"/>
      <x v="139"/>
      <x v="9"/>
    </i>
    <i>
      <x v="180"/>
      <x v="819"/>
      <x v="34"/>
      <x v="162"/>
      <x v="4"/>
    </i>
    <i>
      <x v="181"/>
      <x v="430"/>
      <x v="27"/>
      <x v="93"/>
      <x v="3"/>
    </i>
    <i>
      <x v="182"/>
      <x v="564"/>
      <x v="37"/>
      <x v="191"/>
      <x v="4"/>
    </i>
    <i>
      <x v="183"/>
      <x v="352"/>
      <x v="2"/>
      <x v="60"/>
      <x v="7"/>
    </i>
  </rowItems>
  <colItems count="1">
    <i/>
  </colItems>
  <pageFields count="2">
    <pageField fld="2" item="1" hier="-1"/>
    <pageField fld="7" hier="-1"/>
  </pageFields>
  <formats count="6">
    <format dxfId="326">
      <pivotArea dataOnly="0" labelOnly="1" outline="0" fieldPosition="0">
        <references count="1">
          <reference field="5" count="0"/>
        </references>
      </pivotArea>
    </format>
    <format dxfId="325">
      <pivotArea field="2" type="button" dataOnly="0" labelOnly="1" outline="0" axis="axisPage" fieldPosition="0"/>
    </format>
    <format dxfId="324">
      <pivotArea field="7" type="button" dataOnly="0" labelOnly="1" outline="0" axis="axisPage" fieldPosition="1"/>
    </format>
    <format dxfId="323">
      <pivotArea field="8" type="button" dataOnly="0" labelOnly="1" outline="0" axis="axisRow" fieldPosition="4"/>
    </format>
    <format dxfId="322">
      <pivotArea dataOnly="0" labelOnly="1" outline="0" fieldPosition="0">
        <references count="1">
          <reference field="3" count="0"/>
        </references>
      </pivotArea>
    </format>
    <format dxfId="321">
      <pivotArea field="3" type="button" dataOnly="0" labelOnly="1" outline="0" axis="axisRow" fieldPosition="0"/>
    </format>
  </formats>
  <pivotTableStyleInfo name="Grey vysledky 0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VÝSLEDKY_absolutní" cacheId="1" applyNumberFormats="0" applyBorderFormats="0" applyFontFormats="0" applyPatternFormats="0" applyAlignmentFormats="0" applyWidthHeightFormats="1" dataCaption="Hodnoty" errorCaption="-" showError="1" updatedVersion="4" minRefreshableVersion="3" showDrill="0" useAutoFormatting="1" rowGrandTotals="0" colGrandTotals="0" itemPrintTitles="1" createdVersion="4" indent="0" compact="0" compactData="0" multipleFieldFilters="0" customListSort="0">
  <location ref="C4:M184" firstHeaderRow="1" firstDataRow="1" firstDataCol="10"/>
  <pivotFields count="18">
    <pivotField compact="0" outline="0" showAll="0" defaultSubtotal="0"/>
    <pivotField axis="axisRow" compact="0" outline="0" showAll="0" defaultSubtotal="0">
      <items count="9">
        <item h="1" x="0"/>
        <item h="1" x="1"/>
        <item h="1" x="2"/>
        <item h="1" x="3"/>
        <item h="1" x="4"/>
        <item h="1" x="5"/>
        <item h="1" x="6"/>
        <item h="1"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defaultSubtotal="0">
      <items count="4">
        <item h="1" x="0"/>
        <item h="1" x="1"/>
        <item x="2"/>
        <item h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bs_poř" axis="axisRow" compact="0" outline="0" showAll="0" defaultSubtotal="0">
      <items count="182">
        <item x="1"/>
        <item x="4"/>
        <item x="5"/>
        <item x="2"/>
        <item x="3"/>
        <item x="6"/>
        <item x="16"/>
        <item x="22"/>
        <item x="11"/>
        <item x="13"/>
        <item x="20"/>
        <item x="23"/>
        <item x="9"/>
        <item x="12"/>
        <item x="25"/>
        <item x="24"/>
        <item x="8"/>
        <item x="14"/>
        <item x="10"/>
        <item x="19"/>
        <item x="17"/>
        <item x="15"/>
        <item x="18"/>
        <item x="21"/>
        <item x="28"/>
        <item x="29"/>
        <item x="27"/>
        <item x="30"/>
        <item x="31"/>
        <item x="26"/>
        <item x="35"/>
        <item x="38"/>
        <item x="33"/>
        <item x="36"/>
        <item x="39"/>
        <item x="34"/>
        <item x="37"/>
        <item x="32"/>
        <item x="70"/>
        <item x="54"/>
        <item x="67"/>
        <item x="55"/>
        <item x="66"/>
        <item x="49"/>
        <item x="46"/>
        <item x="44"/>
        <item x="71"/>
        <item x="58"/>
        <item x="57"/>
        <item x="62"/>
        <item x="69"/>
        <item x="53"/>
        <item x="72"/>
        <item x="51"/>
        <item x="56"/>
        <item x="42"/>
        <item x="52"/>
        <item x="59"/>
        <item x="64"/>
        <item x="50"/>
        <item x="43"/>
        <item x="68"/>
        <item x="45"/>
        <item x="40"/>
        <item x="60"/>
        <item x="48"/>
        <item x="63"/>
        <item x="41"/>
        <item x="65"/>
        <item x="47"/>
        <item x="6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0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kat_poř" axis="axisRow" compact="0" outline="0" showAll="0" defaultSubtotal="0">
      <items count="52">
        <item x="1"/>
        <item x="4"/>
        <item x="5"/>
        <item x="2"/>
        <item x="3"/>
        <item x="6"/>
        <item x="11"/>
        <item x="10"/>
        <item x="8"/>
        <item x="7"/>
        <item x="9"/>
        <item x="12"/>
        <item x="13"/>
        <item x="14"/>
        <item x="20"/>
        <item x="15"/>
        <item x="18"/>
        <item x="17"/>
        <item x="19"/>
        <item x="16"/>
        <item x="21"/>
        <item x="26"/>
        <item x="25"/>
        <item x="24"/>
        <item x="22"/>
        <item x="23"/>
        <item x="27"/>
        <item x="28"/>
        <item x="29"/>
        <item x="30"/>
        <item x="31"/>
        <item x="32"/>
        <item x="33"/>
        <item x="34"/>
        <item x="35"/>
        <item x="0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</pivotField>
    <pivotField axis="axisRow" compact="0" numFmtId="164" outline="0" showAll="0" sortType="ascending" defaultSubtotal="0">
      <items count="186">
        <item x="9"/>
        <item x="64"/>
        <item x="1"/>
        <item x="2"/>
        <item x="3"/>
        <item x="4"/>
        <item x="5"/>
        <item x="6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832">
        <item x="96"/>
        <item x="243"/>
        <item x="167"/>
        <item x="7"/>
        <item x="356"/>
        <item x="244"/>
        <item x="339"/>
        <item x="340"/>
        <item x="357"/>
        <item x="358"/>
        <item x="60"/>
        <item x="61"/>
        <item x="168"/>
        <item x="299"/>
        <item x="359"/>
        <item x="15"/>
        <item x="360"/>
        <item x="255"/>
        <item x="361"/>
        <item x="302"/>
        <item x="362"/>
        <item x="335"/>
        <item x="143"/>
        <item x="21"/>
        <item x="341"/>
        <item x="342"/>
        <item x="343"/>
        <item x="363"/>
        <item x="303"/>
        <item x="364"/>
        <item x="365"/>
        <item x="107"/>
        <item x="307"/>
        <item x="366"/>
        <item x="218"/>
        <item x="309"/>
        <item x="367"/>
        <item x="310"/>
        <item x="368"/>
        <item x="112"/>
        <item x="181"/>
        <item x="219"/>
        <item x="313"/>
        <item x="314"/>
        <item x="344"/>
        <item x="369"/>
        <item x="370"/>
        <item x="336"/>
        <item x="317"/>
        <item x="345"/>
        <item x="346"/>
        <item x="347"/>
        <item x="159"/>
        <item x="348"/>
        <item x="273"/>
        <item x="69"/>
        <item x="274"/>
        <item x="38"/>
        <item x="71"/>
        <item x="349"/>
        <item x="320"/>
        <item x="127"/>
        <item x="128"/>
        <item x="350"/>
        <item x="371"/>
        <item x="279"/>
        <item x="321"/>
        <item x="225"/>
        <item x="351"/>
        <item x="226"/>
        <item x="372"/>
        <item x="373"/>
        <item x="227"/>
        <item x="352"/>
        <item x="74"/>
        <item x="374"/>
        <item x="240"/>
        <item x="337"/>
        <item x="201"/>
        <item x="202"/>
        <item x="375"/>
        <item x="353"/>
        <item x="76"/>
        <item x="162"/>
        <item x="338"/>
        <item x="376"/>
        <item x="152"/>
        <item x="354"/>
        <item x="355"/>
        <item x="289"/>
        <item x="405"/>
        <item x="53"/>
        <item x="54"/>
        <item x="229"/>
        <item x="230"/>
        <item x="377"/>
        <item x="80"/>
        <item x="231"/>
        <item x="232"/>
        <item x="233"/>
        <item x="241"/>
        <item x="59"/>
        <item x="62"/>
        <item x="63"/>
        <item x="64"/>
        <item x="65"/>
        <item x="66"/>
        <item x="67"/>
        <item x="68"/>
        <item x="70"/>
        <item x="72"/>
        <item x="73"/>
        <item x="75"/>
        <item x="77"/>
        <item x="78"/>
        <item x="79"/>
        <item x="81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6"/>
        <item x="17"/>
        <item x="18"/>
        <item x="19"/>
        <item x="20"/>
        <item x="22"/>
        <item x="23"/>
        <item x="24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9"/>
        <item x="40"/>
        <item x="42"/>
        <item x="43"/>
        <item x="44"/>
        <item x="45"/>
        <item x="46"/>
        <item x="47"/>
        <item x="48"/>
        <item x="49"/>
        <item x="50"/>
        <item x="52"/>
        <item x="55"/>
        <item x="56"/>
        <item x="57"/>
        <item x="58"/>
        <item x="144"/>
        <item x="145"/>
        <item x="146"/>
        <item x="147"/>
        <item x="148"/>
        <item x="149"/>
        <item x="150"/>
        <item x="151"/>
        <item x="153"/>
        <item x="154"/>
        <item x="155"/>
        <item x="156"/>
        <item x="157"/>
        <item x="82"/>
        <item x="83"/>
        <item x="84"/>
        <item x="85"/>
        <item x="86"/>
        <item x="87"/>
        <item x="88"/>
        <item x="90"/>
        <item x="91"/>
        <item x="141"/>
        <item x="117"/>
        <item x="92"/>
        <item x="133"/>
        <item x="136"/>
        <item x="106"/>
        <item x="100"/>
        <item x="119"/>
        <item x="134"/>
        <item x="105"/>
        <item x="116"/>
        <item x="94"/>
        <item x="121"/>
        <item x="130"/>
        <item x="104"/>
        <item x="132"/>
        <item x="102"/>
        <item x="122"/>
        <item x="115"/>
        <item x="113"/>
        <item x="124"/>
        <item x="98"/>
        <item x="125"/>
        <item x="97"/>
        <item x="108"/>
        <item x="103"/>
        <item x="131"/>
        <item x="135"/>
        <item x="95"/>
        <item x="110"/>
        <item x="140"/>
        <item x="123"/>
        <item x="99"/>
        <item x="137"/>
        <item x="111"/>
        <item x="93"/>
        <item x="114"/>
        <item x="109"/>
        <item x="139"/>
        <item x="29"/>
        <item x="142"/>
        <item x="211"/>
        <item x="212"/>
        <item x="213"/>
        <item x="214"/>
        <item x="215"/>
        <item x="216"/>
        <item x="217"/>
        <item x="220"/>
        <item x="221"/>
        <item x="222"/>
        <item x="223"/>
        <item x="224"/>
        <item x="228"/>
        <item x="234"/>
        <item x="158"/>
        <item x="160"/>
        <item x="161"/>
        <item x="163"/>
        <item x="164"/>
        <item x="195"/>
        <item x="208"/>
        <item x="165"/>
        <item x="129"/>
        <item x="193"/>
        <item x="169"/>
        <item x="170"/>
        <item x="198"/>
        <item x="175"/>
        <item x="172"/>
        <item x="173"/>
        <item x="207"/>
        <item x="209"/>
        <item x="187"/>
        <item x="196"/>
        <item x="191"/>
        <item x="182"/>
        <item x="188"/>
        <item x="171"/>
        <item x="179"/>
        <item x="199"/>
        <item x="210"/>
        <item x="200"/>
        <item x="190"/>
        <item x="203"/>
        <item x="194"/>
        <item x="204"/>
        <item x="197"/>
        <item x="192"/>
        <item x="177"/>
        <item x="189"/>
        <item x="183"/>
        <item x="178"/>
        <item x="166"/>
        <item x="205"/>
        <item x="184"/>
        <item x="185"/>
        <item x="176"/>
        <item x="180"/>
        <item x="206"/>
        <item x="186"/>
        <item x="174"/>
        <item x="296"/>
        <item x="297"/>
        <item x="298"/>
        <item x="300"/>
        <item x="301"/>
        <item x="304"/>
        <item x="305"/>
        <item x="306"/>
        <item x="308"/>
        <item x="311"/>
        <item x="312"/>
        <item x="315"/>
        <item x="316"/>
        <item x="318"/>
        <item x="319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89"/>
        <item x="235"/>
        <item x="236"/>
        <item x="237"/>
        <item x="126"/>
        <item x="238"/>
        <item x="239"/>
        <item x="294"/>
        <item x="256"/>
        <item x="252"/>
        <item x="264"/>
        <item x="278"/>
        <item x="268"/>
        <item x="138"/>
        <item x="267"/>
        <item x="282"/>
        <item x="253"/>
        <item x="266"/>
        <item x="292"/>
        <item x="263"/>
        <item x="286"/>
        <item x="249"/>
        <item x="262"/>
        <item x="269"/>
        <item x="281"/>
        <item x="248"/>
        <item x="284"/>
        <item x="283"/>
        <item x="272"/>
        <item x="246"/>
        <item x="285"/>
        <item x="276"/>
        <item x="250"/>
        <item x="101"/>
        <item x="247"/>
        <item x="271"/>
        <item x="280"/>
        <item x="288"/>
        <item x="254"/>
        <item x="291"/>
        <item x="245"/>
        <item x="287"/>
        <item x="242"/>
        <item x="293"/>
        <item x="261"/>
        <item x="270"/>
        <item x="251"/>
        <item x="265"/>
        <item x="275"/>
        <item x="290"/>
        <item x="260"/>
        <item x="277"/>
        <item x="259"/>
        <item x="258"/>
        <item x="41"/>
        <item x="118"/>
        <item x="257"/>
        <item x="120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0"/>
        <item x="295"/>
        <item x="51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4">
        <item x="5"/>
        <item x="46"/>
        <item x="34"/>
        <item x="64"/>
        <item x="32"/>
        <item x="3"/>
        <item x="27"/>
        <item x="48"/>
        <item x="38"/>
        <item x="31"/>
        <item x="28"/>
        <item x="58"/>
        <item x="52"/>
        <item x="39"/>
        <item x="23"/>
        <item x="37"/>
        <item x="33"/>
        <item x="29"/>
        <item x="51"/>
        <item x="45"/>
        <item x="24"/>
        <item x="22"/>
        <item x="25"/>
        <item x="6"/>
        <item x="2"/>
        <item x="35"/>
        <item x="41"/>
        <item x="50"/>
        <item x="44"/>
        <item x="56"/>
        <item x="60"/>
        <item x="53"/>
        <item x="26"/>
        <item x="13"/>
        <item x="42"/>
        <item x="9"/>
        <item x="18"/>
        <item x="16"/>
        <item x="4"/>
        <item x="14"/>
        <item x="8"/>
        <item x="11"/>
        <item x="19"/>
        <item x="10"/>
        <item x="15"/>
        <item x="7"/>
        <item x="12"/>
        <item x="54"/>
        <item x="30"/>
        <item x="36"/>
        <item x="40"/>
        <item x="0"/>
        <item x="1"/>
        <item x="17"/>
        <item x="20"/>
        <item x="21"/>
        <item x="43"/>
        <item x="47"/>
        <item x="57"/>
        <item x="59"/>
        <item x="49"/>
        <item x="55"/>
        <item x="61"/>
        <item x="62"/>
        <item x="63"/>
        <item x="65"/>
        <item x="66"/>
        <item x="67"/>
        <item x="68"/>
        <item x="69"/>
        <item x="70"/>
        <item x="71"/>
        <item x="72"/>
        <item x="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49">
        <item x="144"/>
        <item x="88"/>
        <item x="137"/>
        <item x="120"/>
        <item x="140"/>
        <item x="33"/>
        <item x="71"/>
        <item x="143"/>
        <item x="135"/>
        <item x="149"/>
        <item x="127"/>
        <item x="8"/>
        <item x="145"/>
        <item x="134"/>
        <item x="15"/>
        <item x="5"/>
        <item x="103"/>
        <item x="136"/>
        <item x="31"/>
        <item x="118"/>
        <item x="68"/>
        <item x="105"/>
        <item x="132"/>
        <item x="141"/>
        <item x="113"/>
        <item x="147"/>
        <item x="70"/>
        <item x="138"/>
        <item x="130"/>
        <item x="146"/>
        <item x="131"/>
        <item x="133"/>
        <item x="55"/>
        <item x="107"/>
        <item x="25"/>
        <item x="27"/>
        <item x="28"/>
        <item x="29"/>
        <item x="30"/>
        <item x="32"/>
        <item x="34"/>
        <item x="35"/>
        <item x="1"/>
        <item x="4"/>
        <item x="9"/>
        <item x="11"/>
        <item x="12"/>
        <item x="17"/>
        <item x="18"/>
        <item x="20"/>
        <item x="23"/>
        <item x="24"/>
        <item x="57"/>
        <item x="10"/>
        <item x="0"/>
        <item x="58"/>
        <item x="42"/>
        <item x="63"/>
        <item x="39"/>
        <item x="51"/>
        <item x="47"/>
        <item x="43"/>
        <item x="44"/>
        <item x="53"/>
        <item x="52"/>
        <item x="48"/>
        <item x="54"/>
        <item x="49"/>
        <item x="56"/>
        <item x="79"/>
        <item x="80"/>
        <item x="81"/>
        <item x="82"/>
        <item x="83"/>
        <item x="86"/>
        <item x="87"/>
        <item x="78"/>
        <item x="89"/>
        <item x="64"/>
        <item x="65"/>
        <item x="66"/>
        <item x="67"/>
        <item x="69"/>
        <item x="72"/>
        <item x="73"/>
        <item x="75"/>
        <item x="74"/>
        <item x="110"/>
        <item x="111"/>
        <item x="112"/>
        <item x="114"/>
        <item x="115"/>
        <item x="116"/>
        <item x="117"/>
        <item x="93"/>
        <item x="122"/>
        <item x="124"/>
        <item x="125"/>
        <item x="126"/>
        <item x="128"/>
        <item x="129"/>
        <item x="41"/>
        <item x="90"/>
        <item x="91"/>
        <item x="45"/>
        <item x="102"/>
        <item x="108"/>
        <item x="101"/>
        <item x="95"/>
        <item x="96"/>
        <item x="98"/>
        <item x="109"/>
        <item x="99"/>
        <item x="106"/>
        <item x="85"/>
        <item x="76"/>
        <item x="3"/>
        <item x="16"/>
        <item x="62"/>
        <item x="77"/>
        <item x="2"/>
        <item x="7"/>
        <item x="13"/>
        <item x="14"/>
        <item x="19"/>
        <item x="21"/>
        <item x="22"/>
        <item x="26"/>
        <item x="36"/>
        <item x="37"/>
        <item x="38"/>
        <item x="40"/>
        <item x="46"/>
        <item x="50"/>
        <item x="59"/>
        <item x="61"/>
        <item x="84"/>
        <item x="92"/>
        <item x="97"/>
        <item x="100"/>
        <item x="104"/>
        <item x="119"/>
        <item x="121"/>
        <item x="123"/>
        <item x="139"/>
        <item x="142"/>
        <item x="148"/>
        <item x="60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6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94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9">
        <item x="0"/>
        <item x="24"/>
        <item x="25"/>
        <item x="17"/>
        <item x="8"/>
        <item x="26"/>
        <item x="27"/>
        <item x="20"/>
        <item x="28"/>
        <item x="21"/>
        <item x="1"/>
        <item x="2"/>
        <item x="3"/>
        <item x="4"/>
        <item x="5"/>
        <item x="6"/>
        <item x="7"/>
        <item x="9"/>
        <item x="10"/>
        <item x="11"/>
        <item x="12"/>
        <item x="13"/>
        <item x="14"/>
        <item x="15"/>
        <item x="16"/>
        <item x="18"/>
        <item x="19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/>
    <pivotField dataField="1"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</pivotFields>
  <rowFields count="10">
    <field x="1"/>
    <field x="2"/>
    <field x="3"/>
    <field x="5"/>
    <field x="6"/>
    <field x="8"/>
    <field x="7"/>
    <field x="9"/>
    <field x="10"/>
    <field x="4"/>
  </rowFields>
  <rowItems count="180">
    <i>
      <x v="8"/>
      <x v="2"/>
      <x/>
      <x v="31"/>
      <x v="292"/>
      <x v="1"/>
      <x v="34"/>
      <x/>
      <x v="1"/>
      <x/>
    </i>
    <i r="2">
      <x v="1"/>
      <x v="120"/>
      <x v="693"/>
      <x v="147"/>
      <x v="29"/>
      <x/>
      <x v="2"/>
      <x/>
    </i>
    <i r="2">
      <x v="2"/>
      <x v="50"/>
      <x v="694"/>
      <x v="91"/>
      <x v="30"/>
      <x/>
      <x v="2"/>
      <x v="1"/>
    </i>
    <i r="2">
      <x v="3"/>
      <x v="108"/>
      <x v="602"/>
      <x v="43"/>
      <x v="52"/>
      <x/>
      <x v="1"/>
      <x v="1"/>
    </i>
    <i r="2">
      <x v="4"/>
      <x v="121"/>
      <x v="93"/>
      <x v="114"/>
      <x v="12"/>
      <x/>
      <x v="3"/>
      <x/>
    </i>
    <i r="2">
      <x v="5"/>
      <x v="66"/>
      <x v="427"/>
      <x v="283"/>
      <x v="12"/>
      <x/>
      <x v="3"/>
      <x v="1"/>
    </i>
    <i r="2">
      <x v="6"/>
      <x v="112"/>
      <x v="695"/>
      <x v="54"/>
      <x v="31"/>
      <x/>
      <x v="1"/>
      <x v="2"/>
    </i>
    <i r="2">
      <x v="7"/>
      <x v="118"/>
      <x v="556"/>
      <x v="284"/>
      <x v="54"/>
      <x/>
      <x v="1"/>
      <x v="3"/>
    </i>
    <i r="2">
      <x v="8"/>
      <x v="40"/>
      <x v="302"/>
      <x v="54"/>
      <x v="24"/>
      <x/>
      <x v="2"/>
      <x v="2"/>
    </i>
    <i r="2">
      <x v="9"/>
      <x v="101"/>
      <x v="605"/>
      <x v="250"/>
      <x v="10"/>
      <x/>
      <x v="3"/>
      <x v="2"/>
    </i>
    <i r="2">
      <x v="10"/>
      <x v="80"/>
      <x v="38"/>
      <x v="222"/>
      <x v="25"/>
      <x/>
      <x v="2"/>
      <x v="3"/>
    </i>
    <i r="2">
      <x v="11"/>
      <x v="100"/>
      <x v="28"/>
      <x v="285"/>
      <x v="19"/>
      <x/>
      <x v="4"/>
      <x/>
    </i>
    <i r="2">
      <x v="12"/>
      <x v="122"/>
      <x v="33"/>
      <x v="251"/>
      <x v="19"/>
      <x/>
      <x v="4"/>
      <x v="1"/>
    </i>
    <i r="2">
      <x v="13"/>
      <x v="55"/>
      <x v="431"/>
      <x v="225"/>
      <x v="14"/>
      <x/>
      <x v="4"/>
      <x v="2"/>
    </i>
    <i r="2">
      <x v="14"/>
      <x v="74"/>
      <x v="609"/>
      <x v="286"/>
      <x v="33"/>
      <x v="1"/>
      <x v="5"/>
      <x/>
    </i>
    <i r="2">
      <x v="15"/>
      <x v="33"/>
      <x v="64"/>
      <x v="287"/>
      <x v="28"/>
      <x/>
      <x v="2"/>
      <x v="4"/>
    </i>
    <i r="2">
      <x v="16"/>
      <x v="123"/>
      <x v="445"/>
      <x v="183"/>
      <x v="55"/>
      <x/>
      <x v="1"/>
      <x v="4"/>
    </i>
    <i r="2">
      <x v="17"/>
      <x v="124"/>
      <x v="172"/>
      <x v="165"/>
      <x v="21"/>
      <x/>
      <x v="4"/>
      <x v="3"/>
    </i>
    <i r="2">
      <x v="18"/>
      <x v="4"/>
      <x v="612"/>
      <x v="171"/>
      <x v="30"/>
      <x/>
      <x v="2"/>
      <x v="5"/>
    </i>
    <i r="2">
      <x v="19"/>
      <x v="70"/>
      <x v="564"/>
      <x v="228"/>
      <x v="18"/>
      <x/>
      <x v="4"/>
      <x v="4"/>
    </i>
    <i r="2">
      <x v="20"/>
      <x v="96"/>
      <x v="235"/>
      <x v="228"/>
      <x v="25"/>
      <x/>
      <x v="2"/>
      <x v="6"/>
    </i>
    <i r="2">
      <x v="21"/>
      <x v="56"/>
      <x v="604"/>
      <x v="286"/>
      <x v="54"/>
      <x/>
      <x v="1"/>
      <x v="5"/>
    </i>
    <i r="2">
      <x v="22"/>
      <x v="125"/>
      <x v="696"/>
      <x v="235"/>
      <x v="32"/>
      <x/>
      <x v="1"/>
      <x v="6"/>
    </i>
    <i r="2">
      <x v="23"/>
      <x v="7"/>
      <x v="83"/>
      <x v="288"/>
      <x v="26"/>
      <x/>
      <x v="2"/>
      <x v="7"/>
    </i>
    <i r="2">
      <x v="24"/>
      <x v="126"/>
      <x v="559"/>
      <x v="224"/>
      <x v="20"/>
      <x/>
      <x v="4"/>
      <x v="5"/>
    </i>
    <i r="2">
      <x v="25"/>
      <x v="86"/>
      <x v="170"/>
      <x v="53"/>
      <x v="14"/>
      <x/>
      <x v="4"/>
      <x v="6"/>
    </i>
    <i r="2">
      <x v="26"/>
      <x v="113"/>
      <x v="697"/>
      <x v="289"/>
      <x v="15"/>
      <x/>
      <x v="4"/>
      <x v="7"/>
    </i>
    <i r="2">
      <x v="27"/>
      <x v="63"/>
      <x v="592"/>
      <x v="290"/>
      <x v="63"/>
      <x/>
      <x v="2"/>
      <x v="8"/>
    </i>
    <i r="2">
      <x v="28"/>
      <x v="127"/>
      <x v="313"/>
      <x v="90"/>
      <x v="25"/>
      <x/>
      <x v="2"/>
      <x v="9"/>
    </i>
    <i r="2">
      <x v="29"/>
      <x/>
      <x v="561"/>
      <x v="54"/>
      <x v="23"/>
      <x/>
      <x v="2"/>
      <x v="10"/>
    </i>
    <i r="2">
      <x v="30"/>
      <x v="128"/>
      <x v="698"/>
      <x v="114"/>
      <x v="55"/>
      <x/>
      <x v="1"/>
      <x v="7"/>
    </i>
    <i r="2">
      <x v="31"/>
      <x v="129"/>
      <x v="699"/>
      <x v="100"/>
      <x v="17"/>
      <x/>
      <x v="4"/>
      <x v="8"/>
    </i>
    <i r="2">
      <x v="32"/>
      <x v="92"/>
      <x v="560"/>
      <x v="205"/>
      <x v="20"/>
      <x v="1"/>
      <x v="6"/>
      <x/>
    </i>
    <i r="2">
      <x v="33"/>
      <x v="78"/>
      <x v="16"/>
      <x v="291"/>
      <x v="20"/>
      <x/>
      <x v="4"/>
      <x v="9"/>
    </i>
    <i r="2">
      <x v="34"/>
      <x v="130"/>
      <x v="111"/>
      <x v="39"/>
      <x v="9"/>
      <x/>
      <x v="3"/>
      <x v="3"/>
    </i>
    <i r="2">
      <x v="35"/>
      <x v="84"/>
      <x v="11"/>
      <x v="256"/>
      <x v="20"/>
      <x v="1"/>
      <x v="6"/>
      <x v="1"/>
    </i>
    <i r="2">
      <x v="36"/>
      <x v="48"/>
      <x v="55"/>
      <x v="18"/>
      <x v="10"/>
      <x/>
      <x v="3"/>
      <x v="4"/>
    </i>
    <i r="2">
      <x v="37"/>
      <x v="106"/>
      <x v="574"/>
      <x v="134"/>
      <x v="49"/>
      <x/>
      <x v="7"/>
      <x/>
    </i>
    <i r="2">
      <x v="38"/>
      <x v="75"/>
      <x v="70"/>
      <x v="287"/>
      <x v="30"/>
      <x v="1"/>
      <x v="5"/>
      <x v="1"/>
    </i>
    <i r="2">
      <x v="39"/>
      <x v="54"/>
      <x v="700"/>
      <x v="292"/>
      <x v="20"/>
      <x/>
      <x v="4"/>
      <x v="10"/>
    </i>
    <i r="2">
      <x v="40"/>
      <x v="131"/>
      <x v="701"/>
      <x v="293"/>
      <x v="12"/>
      <x/>
      <x v="3"/>
      <x v="5"/>
    </i>
    <i r="2">
      <x v="41"/>
      <x v="18"/>
      <x v="616"/>
      <x v="260"/>
      <x v="21"/>
      <x/>
      <x v="4"/>
      <x v="11"/>
    </i>
    <i r="2">
      <x v="42"/>
      <x v="132"/>
      <x v="702"/>
      <x v="235"/>
      <x v="60"/>
      <x/>
      <x v="2"/>
      <x v="11"/>
    </i>
    <i r="2">
      <x v="43"/>
      <x v="116"/>
      <x v="613"/>
      <x v="254"/>
      <x v="26"/>
      <x/>
      <x v="2"/>
      <x v="12"/>
    </i>
    <i r="2">
      <x v="44"/>
      <x v="133"/>
      <x v="562"/>
      <x v="255"/>
      <x v="28"/>
      <x/>
      <x v="2"/>
      <x v="13"/>
    </i>
    <i r="2">
      <x v="45"/>
      <x v="89"/>
      <x v="432"/>
      <x v="26"/>
      <x v="21"/>
      <x/>
      <x v="4"/>
      <x v="12"/>
    </i>
    <i r="2">
      <x v="46"/>
      <x v="90"/>
      <x v="703"/>
      <x v="90"/>
      <x v="22"/>
      <x/>
      <x v="4"/>
      <x v="13"/>
    </i>
    <i r="2">
      <x v="47"/>
      <x v="134"/>
      <x v="610"/>
      <x v="32"/>
      <x v="31"/>
      <x/>
      <x v="1"/>
      <x v="8"/>
    </i>
    <i r="2">
      <x v="48"/>
      <x v="135"/>
      <x v="567"/>
      <x v="210"/>
      <x v="18"/>
      <x/>
      <x v="4"/>
      <x v="14"/>
    </i>
    <i r="2">
      <x v="49"/>
      <x v="35"/>
      <x v="441"/>
      <x v="179"/>
      <x v="16"/>
      <x/>
      <x v="4"/>
      <x v="15"/>
    </i>
    <i r="2">
      <x v="50"/>
      <x v="42"/>
      <x v="704"/>
      <x v="226"/>
      <x v="51"/>
      <x/>
      <x v="3"/>
      <x v="6"/>
    </i>
    <i r="2">
      <x v="51"/>
      <x v="64"/>
      <x v="614"/>
      <x v="258"/>
      <x v="11"/>
      <x/>
      <x v="3"/>
      <x v="7"/>
    </i>
    <i r="2">
      <x v="52"/>
      <x v="19"/>
      <x v="446"/>
      <x v="272"/>
      <x v="14"/>
      <x v="1"/>
      <x v="8"/>
      <x/>
    </i>
    <i r="2">
      <x v="53"/>
      <x v="72"/>
      <x v="80"/>
      <x v="294"/>
      <x v="19"/>
      <x/>
      <x v="4"/>
      <x v="16"/>
    </i>
    <i r="2">
      <x v="54"/>
      <x v="136"/>
      <x v="439"/>
      <x v="177"/>
      <x v="14"/>
      <x/>
      <x v="4"/>
      <x v="17"/>
    </i>
    <i r="2">
      <x v="55"/>
      <x v="6"/>
      <x v="433"/>
      <x v="171"/>
      <x v="6"/>
      <x/>
      <x v="3"/>
      <x v="8"/>
    </i>
    <i r="2">
      <x v="56"/>
      <x v="137"/>
      <x v="568"/>
      <x v="234"/>
      <x v="8"/>
      <x/>
      <x v="3"/>
      <x v="9"/>
    </i>
    <i r="2">
      <x v="57"/>
      <x v="138"/>
      <x v="566"/>
      <x v="233"/>
      <x v="63"/>
      <x/>
      <x v="2"/>
      <x v="14"/>
    </i>
    <i r="2">
      <x v="58"/>
      <x v="68"/>
      <x v="705"/>
      <x v="114"/>
      <x v="39"/>
      <x/>
      <x v="1"/>
      <x v="9"/>
    </i>
    <i r="2">
      <x v="59"/>
      <x v="139"/>
      <x v="706"/>
      <x v="295"/>
      <x v="15"/>
      <x/>
      <x v="4"/>
      <x v="18"/>
    </i>
    <i r="2">
      <x v="60"/>
      <x v="77"/>
      <x v="707"/>
      <x v="296"/>
      <x v="63"/>
      <x/>
      <x v="2"/>
      <x v="15"/>
    </i>
    <i r="2">
      <x v="61"/>
      <x v="107"/>
      <x v="708"/>
      <x v="228"/>
      <x v="33"/>
      <x/>
      <x v="1"/>
      <x v="10"/>
    </i>
    <i r="2">
      <x v="62"/>
      <x v="98"/>
      <x v="709"/>
      <x v="297"/>
      <x v="52"/>
      <x/>
      <x v="1"/>
      <x v="11"/>
    </i>
    <i r="2">
      <x v="63"/>
      <x v="52"/>
      <x v="710"/>
      <x v="298"/>
      <x v="13"/>
      <x/>
      <x v="4"/>
      <x v="19"/>
    </i>
    <i r="2">
      <x v="64"/>
      <x v="8"/>
      <x v="627"/>
      <x v="54"/>
      <x v="60"/>
      <x/>
      <x v="2"/>
      <x v="16"/>
    </i>
    <i r="2">
      <x v="65"/>
      <x v="140"/>
      <x v="565"/>
      <x v="231"/>
      <x v="8"/>
      <x v="1"/>
      <x v="8"/>
      <x v="1"/>
    </i>
    <i r="2">
      <x v="66"/>
      <x v="141"/>
      <x v="438"/>
      <x v="149"/>
      <x v="51"/>
      <x/>
      <x v="3"/>
      <x v="10"/>
    </i>
    <i r="2">
      <x v="67"/>
      <x v="28"/>
      <x v="711"/>
      <x v="19"/>
      <x v="9"/>
      <x/>
      <x v="3"/>
      <x v="11"/>
    </i>
    <i r="2">
      <x v="68"/>
      <x v="69"/>
      <x v="219"/>
      <x v="159"/>
      <x v="27"/>
      <x/>
      <x v="2"/>
      <x v="17"/>
    </i>
    <i r="2">
      <x v="69"/>
      <x v="142"/>
      <x v="8"/>
      <x v="10"/>
      <x v="15"/>
      <x/>
      <x v="4"/>
      <x v="20"/>
    </i>
    <i r="2">
      <x v="70"/>
      <x v="143"/>
      <x v="712"/>
      <x v="299"/>
      <x v="32"/>
      <x/>
      <x v="1"/>
      <x v="12"/>
    </i>
    <i r="2">
      <x v="71"/>
      <x v="93"/>
      <x v="713"/>
      <x v="300"/>
      <x v="25"/>
      <x/>
      <x v="2"/>
      <x v="18"/>
    </i>
    <i r="2">
      <x v="72"/>
      <x v="1"/>
      <x v="576"/>
      <x v="301"/>
      <x v="23"/>
      <x/>
      <x v="2"/>
      <x v="19"/>
    </i>
    <i r="2">
      <x v="73"/>
      <x v="73"/>
      <x v="77"/>
      <x v="229"/>
      <x v="18"/>
      <x/>
      <x v="4"/>
      <x v="21"/>
    </i>
    <i r="2">
      <x v="74"/>
      <x v="79"/>
      <x v="621"/>
      <x v="254"/>
      <x v="20"/>
      <x v="1"/>
      <x v="6"/>
      <x v="2"/>
    </i>
    <i r="2">
      <x v="75"/>
      <x v="17"/>
      <x v="618"/>
      <x v="263"/>
      <x v="16"/>
      <x/>
      <x v="4"/>
      <x v="22"/>
    </i>
    <i r="2">
      <x v="76"/>
      <x v="144"/>
      <x v="714"/>
      <x v="302"/>
      <x v="24"/>
      <x/>
      <x v="2"/>
      <x v="20"/>
    </i>
    <i r="2">
      <x v="77"/>
      <x v="145"/>
      <x v="715"/>
      <x v="303"/>
      <x v="25"/>
      <x/>
      <x v="2"/>
      <x v="21"/>
    </i>
    <i r="2">
      <x v="78"/>
      <x v="21"/>
      <x v="305"/>
      <x v="96"/>
      <x v="13"/>
      <x/>
      <x v="4"/>
      <x v="23"/>
    </i>
    <i r="2">
      <x v="79"/>
      <x v="71"/>
      <x v="716"/>
      <x v="54"/>
      <x v="31"/>
      <x/>
      <x v="1"/>
      <x v="13"/>
    </i>
    <i r="2">
      <x v="80"/>
      <x v="38"/>
      <x v="301"/>
      <x v="94"/>
      <x v="26"/>
      <x v="1"/>
      <x v="6"/>
      <x v="3"/>
    </i>
    <i r="2">
      <x v="81"/>
      <x v="146"/>
      <x v="717"/>
      <x v="84"/>
      <x v="11"/>
      <x/>
      <x v="3"/>
      <x v="12"/>
    </i>
    <i r="2">
      <x v="82"/>
      <x v="147"/>
      <x v="718"/>
      <x v="91"/>
      <x v="25"/>
      <x/>
      <x v="2"/>
      <x v="22"/>
    </i>
    <i r="2">
      <x v="83"/>
      <x v="105"/>
      <x v="66"/>
      <x v="262"/>
      <x v="4"/>
      <x/>
      <x v="7"/>
      <x v="1"/>
    </i>
    <i r="2">
      <x v="84"/>
      <x v="51"/>
      <x v="27"/>
      <x v="304"/>
      <x v="17"/>
      <x/>
      <x v="4"/>
      <x v="24"/>
    </i>
    <i r="2">
      <x v="85"/>
      <x v="49"/>
      <x v="309"/>
      <x v="134"/>
      <x v="11"/>
      <x/>
      <x v="3"/>
      <x v="13"/>
    </i>
    <i r="2">
      <x v="86"/>
      <x v="44"/>
      <x v="719"/>
      <x v="11"/>
      <x v="28"/>
      <x/>
      <x v="2"/>
      <x v="23"/>
    </i>
    <i r="2">
      <x v="87"/>
      <x v="148"/>
      <x v="720"/>
      <x v="305"/>
      <x v="19"/>
      <x/>
      <x v="4"/>
      <x v="25"/>
    </i>
    <i r="2">
      <x v="88"/>
      <x v="5"/>
      <x v="82"/>
      <x v="10"/>
      <x v="2"/>
      <x/>
      <x v="7"/>
      <x v="2"/>
    </i>
    <i r="2">
      <x v="89"/>
      <x v="22"/>
      <x v="619"/>
      <x v="306"/>
      <x v="21"/>
      <x/>
      <x v="4"/>
      <x v="26"/>
    </i>
    <i r="2">
      <x v="90"/>
      <x v="149"/>
      <x v="474"/>
      <x v="251"/>
      <x v="25"/>
      <x v="1"/>
      <x v="6"/>
      <x v="4"/>
    </i>
    <i r="2">
      <x v="91"/>
      <x v="150"/>
      <x v="721"/>
      <x v="114"/>
      <x v="50"/>
      <x/>
      <x v="3"/>
      <x v="14"/>
    </i>
    <i r="2">
      <x v="92"/>
      <x v="59"/>
      <x v="448"/>
      <x v="185"/>
      <x v="27"/>
      <x/>
      <x v="2"/>
      <x v="24"/>
    </i>
    <i r="2">
      <x v="93"/>
      <x v="88"/>
      <x v="67"/>
      <x v="21"/>
      <x v="22"/>
      <x/>
      <x v="4"/>
      <x v="27"/>
    </i>
    <i r="2">
      <x v="94"/>
      <x v="151"/>
      <x v="722"/>
      <x v="76"/>
      <x v="25"/>
      <x/>
      <x v="2"/>
      <x v="25"/>
    </i>
    <i r="2">
      <x v="95"/>
      <x v="152"/>
      <x v="723"/>
      <x v="307"/>
      <x v="23"/>
      <x/>
      <x v="2"/>
      <x v="26"/>
    </i>
    <i r="2">
      <x v="96"/>
      <x v="24"/>
      <x v="724"/>
      <x v="54"/>
      <x v="23"/>
      <x/>
      <x v="2"/>
      <x v="27"/>
    </i>
    <i r="2">
      <x v="98"/>
      <x v="57"/>
      <x v="725"/>
      <x v="308"/>
      <x v="20"/>
      <x v="1"/>
      <x v="6"/>
      <x v="5"/>
    </i>
    <i r="2">
      <x v="99"/>
      <x v="83"/>
      <x v="726"/>
      <x v="308"/>
      <x v="20"/>
      <x/>
      <x v="4"/>
      <x v="28"/>
    </i>
    <i r="2">
      <x v="100"/>
      <x v="153"/>
      <x v="577"/>
      <x v="309"/>
      <x v="22"/>
      <x/>
      <x v="4"/>
      <x v="29"/>
    </i>
    <i r="2">
      <x v="101"/>
      <x v="45"/>
      <x v="580"/>
      <x v="240"/>
      <x v="22"/>
      <x v="1"/>
      <x v="6"/>
      <x v="6"/>
    </i>
    <i r="2">
      <x v="102"/>
      <x v="154"/>
      <x v="727"/>
      <x v="180"/>
      <x v="20"/>
      <x v="1"/>
      <x v="6"/>
      <x v="7"/>
    </i>
    <i r="2">
      <x v="103"/>
      <x v="109"/>
      <x v="294"/>
      <x v="88"/>
      <x v="57"/>
      <x/>
      <x v="7"/>
      <x v="3"/>
    </i>
    <i r="2">
      <x v="104"/>
      <x v="155"/>
      <x v="631"/>
      <x v="84"/>
      <x v="18"/>
      <x/>
      <x v="4"/>
      <x v="30"/>
    </i>
    <i r="2">
      <x v="105"/>
      <x v="156"/>
      <x v="728"/>
      <x v="310"/>
      <x v="21"/>
      <x/>
      <x v="4"/>
      <x v="31"/>
    </i>
    <i r="2">
      <x v="106"/>
      <x v="157"/>
      <x v="624"/>
      <x v="265"/>
      <x v="19"/>
      <x v="1"/>
      <x v="6"/>
      <x v="8"/>
    </i>
    <i r="2">
      <x v="107"/>
      <x v="14"/>
      <x v="729"/>
      <x v="311"/>
      <x v="22"/>
      <x/>
      <x v="4"/>
      <x v="32"/>
    </i>
    <i r="2">
      <x v="108"/>
      <x v="30"/>
      <x v="174"/>
      <x v="118"/>
      <x v="51"/>
      <x/>
      <x v="3"/>
      <x v="15"/>
    </i>
    <i r="2">
      <x v="109"/>
      <x v="41"/>
      <x v="22"/>
      <x v="272"/>
      <x v="13"/>
      <x/>
      <x v="4"/>
      <x v="33"/>
    </i>
    <i r="2">
      <x v="110"/>
      <x v="158"/>
      <x v="623"/>
      <x v="54"/>
      <x v="22"/>
      <x v="1"/>
      <x v="6"/>
      <x v="9"/>
    </i>
    <i r="2">
      <x v="111"/>
      <x v="36"/>
      <x v="730"/>
      <x v="11"/>
      <x v="60"/>
      <x/>
      <x v="2"/>
      <x v="28"/>
    </i>
    <i r="2">
      <x v="112"/>
      <x v="111"/>
      <x v="731"/>
      <x v="54"/>
      <x v="16"/>
      <x/>
      <x v="4"/>
      <x v="34"/>
    </i>
    <i r="2">
      <x v="113"/>
      <x v="159"/>
      <x v="732"/>
      <x v="312"/>
      <x v="12"/>
      <x/>
      <x v="3"/>
      <x v="16"/>
    </i>
    <i r="2">
      <x v="114"/>
      <x v="76"/>
      <x v="733"/>
      <x v="313"/>
      <x v="27"/>
      <x v="1"/>
      <x v="6"/>
      <x v="10"/>
    </i>
    <i r="2">
      <x v="115"/>
      <x v="25"/>
      <x v="734"/>
      <x v="314"/>
      <x v="31"/>
      <x/>
      <x v="1"/>
      <x v="14"/>
    </i>
    <i r="2">
      <x v="116"/>
      <x v="160"/>
      <x v="578"/>
      <x v="239"/>
      <x v="15"/>
      <x/>
      <x v="4"/>
      <x v="36"/>
    </i>
    <i r="2">
      <x v="117"/>
      <x v="46"/>
      <x v="637"/>
      <x v="267"/>
      <x v="21"/>
      <x/>
      <x v="4"/>
      <x v="37"/>
    </i>
    <i r="2">
      <x v="118"/>
      <x v="9"/>
      <x v="579"/>
      <x v="54"/>
      <x v="18"/>
      <x/>
      <x v="4"/>
      <x v="38"/>
    </i>
    <i r="2">
      <x v="119"/>
      <x v="82"/>
      <x v="735"/>
      <x v="315"/>
      <x v="19"/>
      <x v="1"/>
      <x v="6"/>
      <x v="11"/>
    </i>
    <i r="2">
      <x v="120"/>
      <x v="97"/>
      <x v="452"/>
      <x v="230"/>
      <x v="59"/>
      <x v="1"/>
      <x v="8"/>
      <x v="2"/>
    </i>
    <i r="2">
      <x v="121"/>
      <x v="161"/>
      <x v="52"/>
      <x v="134"/>
      <x v="18"/>
      <x v="1"/>
      <x v="6"/>
      <x v="12"/>
    </i>
    <i r="2">
      <x v="122"/>
      <x v="162"/>
      <x v="736"/>
      <x v="235"/>
      <x v="31"/>
      <x/>
      <x v="1"/>
      <x v="15"/>
    </i>
    <i r="2">
      <x v="123"/>
      <x v="163"/>
      <x v="244"/>
      <x v="82"/>
      <x v="12"/>
      <x/>
      <x v="3"/>
      <x v="17"/>
    </i>
    <i r="2">
      <x v="124"/>
      <x v="43"/>
      <x v="638"/>
      <x v="316"/>
      <x v="22"/>
      <x v="1"/>
      <x v="6"/>
      <x v="13"/>
    </i>
    <i r="2">
      <x v="125"/>
      <x v="164"/>
      <x v="737"/>
      <x v="317"/>
      <x v="18"/>
      <x/>
      <x v="4"/>
      <x v="39"/>
    </i>
    <i r="2">
      <x v="126"/>
      <x v="165"/>
      <x v="738"/>
      <x v="318"/>
      <x v="30"/>
      <x v="1"/>
      <x v="5"/>
      <x v="2"/>
    </i>
    <i r="2">
      <x v="127"/>
      <x v="166"/>
      <x v="608"/>
      <x v="318"/>
      <x v="26"/>
      <x/>
      <x v="2"/>
      <x v="29"/>
    </i>
    <i r="2">
      <x v="128"/>
      <x v="102"/>
      <x v="290"/>
      <x v="88"/>
      <x v="62"/>
      <x/>
      <x v="9"/>
      <x/>
    </i>
    <i r="2">
      <x v="129"/>
      <x v="167"/>
      <x v="168"/>
      <x v="187"/>
      <x v="4"/>
      <x/>
      <x v="7"/>
      <x v="4"/>
    </i>
    <i r="2">
      <x v="130"/>
      <x v="37"/>
      <x v="739"/>
      <x v="319"/>
      <x v="18"/>
      <x/>
      <x v="4"/>
      <x v="40"/>
    </i>
    <i r="2">
      <x v="131"/>
      <x v="168"/>
      <x v="740"/>
      <x v="100"/>
      <x v="29"/>
      <x/>
      <x v="2"/>
      <x v="30"/>
    </i>
    <i r="2">
      <x v="132"/>
      <x v="39"/>
      <x v="19"/>
      <x v="320"/>
      <x v="15"/>
      <x v="1"/>
      <x v="8"/>
      <x v="3"/>
    </i>
    <i r="2">
      <x v="133"/>
      <x v="65"/>
      <x v="456"/>
      <x v="54"/>
      <x v="17"/>
      <x v="1"/>
      <x v="8"/>
      <x v="4"/>
    </i>
    <i r="2">
      <x v="134"/>
      <x v="53"/>
      <x v="741"/>
      <x v="321"/>
      <x v="21"/>
      <x/>
      <x v="4"/>
      <x v="41"/>
    </i>
    <i r="2">
      <x v="135"/>
      <x v="169"/>
      <x v="742"/>
      <x v="322"/>
      <x v="26"/>
      <x/>
      <x v="2"/>
      <x v="31"/>
    </i>
    <i r="2">
      <x v="136"/>
      <x v="117"/>
      <x v="743"/>
      <x v="323"/>
      <x v="31"/>
      <x/>
      <x v="1"/>
      <x v="16"/>
    </i>
    <i r="2">
      <x v="137"/>
      <x v="2"/>
      <x v="459"/>
      <x v="208"/>
      <x v="20"/>
      <x/>
      <x v="4"/>
      <x v="42"/>
    </i>
    <i r="2">
      <x v="138"/>
      <x v="170"/>
      <x v="744"/>
      <x v="324"/>
      <x v="24"/>
      <x/>
      <x v="2"/>
      <x v="32"/>
    </i>
    <i r="2">
      <x v="139"/>
      <x v="171"/>
      <x v="645"/>
      <x v="267"/>
      <x v="26"/>
      <x/>
      <x v="2"/>
      <x v="33"/>
    </i>
    <i r="2">
      <x v="140"/>
      <x v="172"/>
      <x v="642"/>
      <x v="267"/>
      <x v="23"/>
      <x v="1"/>
      <x v="6"/>
      <x v="14"/>
    </i>
    <i r="2">
      <x v="141"/>
      <x v="32"/>
      <x v="94"/>
      <x v="21"/>
      <x v="17"/>
      <x/>
      <x v="4"/>
      <x v="43"/>
    </i>
    <i r="2">
      <x v="142"/>
      <x v="115"/>
      <x v="745"/>
      <x v="180"/>
      <x v="21"/>
      <x v="1"/>
      <x v="6"/>
      <x v="15"/>
    </i>
    <i r="2">
      <x v="143"/>
      <x v="173"/>
      <x v="86"/>
      <x v="135"/>
      <x v="1"/>
      <x/>
      <x v="9"/>
      <x v="1"/>
    </i>
    <i r="2">
      <x v="144"/>
      <x v="174"/>
      <x v="746"/>
      <x v="54"/>
      <x v="31"/>
      <x v="1"/>
      <x v="5"/>
      <x v="3"/>
    </i>
    <i r="2">
      <x v="145"/>
      <x v="94"/>
      <x v="658"/>
      <x v="267"/>
      <x v="22"/>
      <x v="1"/>
      <x v="6"/>
      <x v="16"/>
    </i>
    <i r="2">
      <x v="146"/>
      <x v="175"/>
      <x v="636"/>
      <x v="267"/>
      <x v="22"/>
      <x v="1"/>
      <x v="6"/>
      <x v="17"/>
    </i>
    <i r="2">
      <x v="147"/>
      <x v="16"/>
      <x v="747"/>
      <x v="161"/>
      <x v="60"/>
      <x/>
      <x v="2"/>
      <x v="34"/>
    </i>
    <i r="2">
      <x v="148"/>
      <x v="67"/>
      <x v="643"/>
      <x v="84"/>
      <x v="49"/>
      <x v="1"/>
      <x v="8"/>
      <x v="5"/>
    </i>
    <i r="2">
      <x v="149"/>
      <x v="176"/>
      <x v="581"/>
      <x v="238"/>
      <x v="9"/>
      <x v="1"/>
      <x v="8"/>
      <x v="6"/>
    </i>
    <i r="2">
      <x v="150"/>
      <x v="99"/>
      <x v="748"/>
      <x v="325"/>
      <x v="20"/>
      <x/>
      <x v="4"/>
      <x v="44"/>
    </i>
    <i r="2">
      <x v="151"/>
      <x v="177"/>
      <x v="173"/>
      <x v="54"/>
      <x v="19"/>
      <x/>
      <x v="4"/>
      <x v="45"/>
    </i>
    <i r="2">
      <x v="152"/>
      <x v="87"/>
      <x v="749"/>
      <x v="326"/>
      <x v="23"/>
      <x v="1"/>
      <x v="6"/>
      <x v="18"/>
    </i>
    <i r="2">
      <x v="153"/>
      <x v="13"/>
      <x v="251"/>
      <x v="45"/>
      <x v="37"/>
      <x v="1"/>
      <x v="5"/>
      <x v="4"/>
    </i>
    <i r="2">
      <x v="154"/>
      <x v="12"/>
      <x v="750"/>
      <x v="45"/>
      <x v="34"/>
      <x/>
      <x v="1"/>
      <x v="17"/>
    </i>
    <i r="2">
      <x v="155"/>
      <x v="110"/>
      <x v="632"/>
      <x v="327"/>
      <x v="10"/>
      <x/>
      <x v="3"/>
      <x v="18"/>
    </i>
    <i r="2">
      <x v="156"/>
      <x v="61"/>
      <x v="590"/>
      <x v="54"/>
      <x v="5"/>
      <x/>
      <x v="7"/>
      <x v="5"/>
    </i>
    <i r="2">
      <x v="157"/>
      <x v="103"/>
      <x v="751"/>
      <x v="328"/>
      <x v="21"/>
      <x/>
      <x v="4"/>
      <x v="46"/>
    </i>
    <i r="2">
      <x v="158"/>
      <x v="29"/>
      <x v="99"/>
      <x v="272"/>
      <x v="8"/>
      <x v="1"/>
      <x v="8"/>
      <x v="7"/>
    </i>
    <i r="2">
      <x v="159"/>
      <x v="178"/>
      <x v="752"/>
      <x v="84"/>
      <x v="28"/>
      <x v="1"/>
      <x v="5"/>
      <x v="5"/>
    </i>
    <i r="2">
      <x v="160"/>
      <x v="179"/>
      <x v="633"/>
      <x v="238"/>
      <x v="52"/>
      <x v="1"/>
      <x v="5"/>
      <x v="6"/>
    </i>
    <i r="2">
      <x v="161"/>
      <x v="85"/>
      <x v="582"/>
      <x v="54"/>
      <x v="17"/>
      <x/>
      <x v="4"/>
      <x v="47"/>
    </i>
    <i r="2">
      <x v="162"/>
      <x v="27"/>
      <x v="34"/>
      <x v="21"/>
      <x v="15"/>
      <x/>
      <x v="4"/>
      <x v="48"/>
    </i>
    <i r="2">
      <x v="163"/>
      <x v="62"/>
      <x v="649"/>
      <x v="238"/>
      <x v="18"/>
      <x v="1"/>
      <x v="6"/>
      <x v="19"/>
    </i>
    <i r="2">
      <x v="164"/>
      <x v="26"/>
      <x v="753"/>
      <x v="329"/>
      <x v="29"/>
      <x/>
      <x v="2"/>
      <x v="36"/>
    </i>
    <i r="2">
      <x v="165"/>
      <x v="95"/>
      <x v="754"/>
      <x v="330"/>
      <x v="38"/>
      <x v="1"/>
      <x v="5"/>
      <x v="7"/>
    </i>
    <i r="2">
      <x v="166"/>
      <x v="81"/>
      <x v="95"/>
      <x v="21"/>
      <x v="20"/>
      <x/>
      <x v="4"/>
      <x v="49"/>
    </i>
    <i r="2">
      <x v="167"/>
      <x v="47"/>
      <x v="755"/>
      <x v="314"/>
      <x v="32"/>
      <x v="1"/>
      <x v="5"/>
      <x v="8"/>
    </i>
    <i r="2">
      <x v="168"/>
      <x v="114"/>
      <x v="75"/>
      <x v="146"/>
      <x v="5"/>
      <x/>
      <x v="7"/>
      <x v="6"/>
    </i>
    <i r="2">
      <x v="169"/>
      <x v="180"/>
      <x v="461"/>
      <x v="134"/>
      <x v="3"/>
      <x/>
      <x v="7"/>
      <x v="7"/>
    </i>
    <i r="2">
      <x v="170"/>
      <x v="3"/>
      <x v="635"/>
      <x v="54"/>
      <x v="22"/>
      <x/>
      <x v="4"/>
      <x v="50"/>
    </i>
    <i r="2">
      <x v="171"/>
      <x v="20"/>
      <x v="646"/>
      <x v="104"/>
      <x v="21"/>
      <x v="1"/>
      <x v="6"/>
      <x v="20"/>
    </i>
    <i r="2">
      <x v="172"/>
      <x v="181"/>
      <x v="589"/>
      <x v="171"/>
      <x v="13"/>
      <x v="1"/>
      <x v="8"/>
      <x v="8"/>
    </i>
    <i r="2">
      <x v="173"/>
      <x v="104"/>
      <x v="756"/>
      <x v="331"/>
      <x v="36"/>
      <x v="1"/>
      <x v="5"/>
      <x v="9"/>
    </i>
    <i r="2">
      <x v="174"/>
      <x v="34"/>
      <x v="757"/>
      <x v="314"/>
      <x v="33"/>
      <x v="1"/>
      <x v="5"/>
      <x v="10"/>
    </i>
    <i r="2">
      <x v="175"/>
      <x v="15"/>
      <x v="465"/>
      <x v="192"/>
      <x v="14"/>
      <x v="1"/>
      <x v="8"/>
      <x v="9"/>
    </i>
    <i r="2">
      <x v="176"/>
      <x v="182"/>
      <x v="648"/>
      <x v="267"/>
      <x v="15"/>
      <x/>
      <x v="4"/>
      <x v="51"/>
    </i>
    <i r="2">
      <x v="177"/>
      <x v="58"/>
      <x v="18"/>
      <x v="54"/>
      <x v="23"/>
      <x/>
      <x v="2"/>
      <x v="37"/>
    </i>
    <i r="2">
      <x v="178"/>
      <x v="23"/>
      <x v="587"/>
      <x v="54"/>
      <x v="25"/>
      <x v="1"/>
      <x v="6"/>
      <x v="21"/>
    </i>
    <i r="2">
      <x v="179"/>
      <x v="183"/>
      <x v="588"/>
      <x v="11"/>
      <x v="28"/>
      <x v="1"/>
      <x v="5"/>
      <x v="11"/>
    </i>
    <i r="2">
      <x v="180"/>
      <x v="10"/>
      <x v="758"/>
      <x v="54"/>
      <x v="18"/>
      <x v="1"/>
      <x v="6"/>
      <x v="22"/>
    </i>
  </rowItems>
  <colItems count="1">
    <i/>
  </colItems>
  <dataFields count="1">
    <dataField name="hh:mm:ss" fld="13" subtotal="average" baseField="7" baseItem="40" numFmtId="46"/>
  </dataFields>
  <formats count="40">
    <format dxfId="151">
      <pivotArea outline="0" collapsedLevelsAreSubtotals="1" fieldPosition="0"/>
    </format>
    <format dxfId="150">
      <pivotArea dataOnly="0" labelOnly="1" outline="0" axis="axisValues" fieldPosition="0"/>
    </format>
    <format dxfId="149">
      <pivotArea type="all" dataOnly="0" outline="0" fieldPosition="0"/>
    </format>
    <format dxfId="148">
      <pivotArea outline="0" collapsedLevelsAreSubtotals="1" fieldPosition="0"/>
    </format>
    <format dxfId="147">
      <pivotArea dataOnly="0" labelOnly="1" outline="0" axis="axisValues" fieldPosition="0"/>
    </format>
    <format dxfId="146">
      <pivotArea type="all" dataOnly="0" outline="0" fieldPosition="0"/>
    </format>
    <format dxfId="145">
      <pivotArea dataOnly="0" labelOnly="1" outline="0" fieldPosition="0">
        <references count="1">
          <reference field="5" count="0"/>
        </references>
      </pivotArea>
    </format>
    <format dxfId="144">
      <pivotArea dataOnly="0" labelOnly="1" outline="0" fieldPosition="0">
        <references count="1">
          <reference field="7" count="0"/>
        </references>
      </pivotArea>
    </format>
    <format dxfId="143">
      <pivotArea outline="0" fieldPosition="0">
        <references count="1">
          <reference field="4294967294" count="1">
            <x v="0"/>
          </reference>
        </references>
      </pivotArea>
    </format>
    <format dxfId="142">
      <pivotArea outline="0" collapsedLevelsAreSubtotals="1" fieldPosition="0"/>
    </format>
    <format dxfId="141">
      <pivotArea dataOnly="0" labelOnly="1" outline="0" axis="axisValues" fieldPosition="0"/>
    </format>
    <format dxfId="140">
      <pivotArea dataOnly="0" labelOnly="1" outline="0" fieldPosition="0">
        <references count="1">
          <reference field="9" count="0"/>
        </references>
      </pivotArea>
    </format>
    <format dxfId="139">
      <pivotArea dataOnly="0" labelOnly="1" outline="0" fieldPosition="0">
        <references count="1">
          <reference field="10" count="0"/>
        </references>
      </pivotArea>
    </format>
    <format dxfId="138">
      <pivotArea outline="0" collapsedLevelsAreSubtotals="1" fieldPosition="0"/>
    </format>
    <format dxfId="137">
      <pivotArea dataOnly="0" labelOnly="1" outline="0" axis="axisValues" fieldPosition="0"/>
    </format>
    <format dxfId="136">
      <pivotArea dataOnly="0" labelOnly="1" outline="0" fieldPosition="0">
        <references count="1">
          <reference field="3" count="0"/>
        </references>
      </pivotArea>
    </format>
    <format dxfId="135">
      <pivotArea dataOnly="0" labelOnly="1" outline="0" fieldPosition="0">
        <references count="1">
          <reference field="3" count="0"/>
        </references>
      </pivotArea>
    </format>
    <format dxfId="134">
      <pivotArea dataOnly="0" labelOnly="1" outline="0" fieldPosition="0">
        <references count="1">
          <reference field="3" count="0"/>
        </references>
      </pivotArea>
    </format>
    <format dxfId="133">
      <pivotArea dataOnly="0" labelOnly="1" outline="0" fieldPosition="0">
        <references count="1">
          <reference field="4" count="0"/>
        </references>
      </pivotArea>
    </format>
    <format dxfId="132">
      <pivotArea dataOnly="0" labelOnly="1" outline="0" fieldPosition="0">
        <references count="1">
          <reference field="4" count="0"/>
        </references>
      </pivotArea>
    </format>
    <format dxfId="131">
      <pivotArea dataOnly="0" labelOnly="1" outline="0" fieldPosition="0">
        <references count="1">
          <reference field="4" count="0"/>
        </references>
      </pivotArea>
    </format>
    <format dxfId="130">
      <pivotArea field="3" type="button" dataOnly="0" labelOnly="1" outline="0" axis="axisRow" fieldPosition="2"/>
    </format>
    <format dxfId="129">
      <pivotArea dataOnly="0" labelOnly="1" outline="0" fieldPosition="0">
        <references count="1"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128">
      <pivotArea dataOnly="0" labelOnly="1" outline="0" fieldPosition="0">
        <references count="1">
          <reference field="1" count="0"/>
        </references>
      </pivotArea>
    </format>
    <format dxfId="127">
      <pivotArea field="1" type="button" dataOnly="0" labelOnly="1" outline="0" axis="axisRow" fieldPosition="0"/>
    </format>
    <format dxfId="126">
      <pivotArea outline="0" collapsedLevelsAreSubtotals="1" fieldPosition="0"/>
    </format>
    <format dxfId="125">
      <pivotArea dataOnly="0" labelOnly="1" outline="0" axis="axisValues" fieldPosition="0"/>
    </format>
    <format dxfId="124">
      <pivotArea field="5" type="button" dataOnly="0" labelOnly="1" outline="0" axis="axisRow" fieldPosition="3"/>
    </format>
    <format dxfId="123">
      <pivotArea field="3" type="button" dataOnly="0" labelOnly="1" outline="0" axis="axisRow" fieldPosition="2"/>
    </format>
    <format dxfId="122">
      <pivotArea field="3" type="button" dataOnly="0" labelOnly="1" outline="0" axis="axisRow" fieldPosition="2"/>
    </format>
    <format dxfId="121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"/>
          </reference>
          <reference field="3" count="1">
            <x v="19"/>
          </reference>
        </references>
      </pivotArea>
    </format>
    <format dxfId="120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2"/>
          </reference>
          <reference field="3" count="1">
            <x v="44"/>
          </reference>
        </references>
      </pivotArea>
    </format>
    <format dxfId="119">
      <pivotArea dataOnly="0" labelOnly="1" outline="0" fieldPosition="0">
        <references count="3">
          <reference field="1" count="1" selected="0">
            <x v="4"/>
          </reference>
          <reference field="2" count="1" selected="0">
            <x v="2"/>
          </reference>
          <reference field="3" count="1">
            <x v="25"/>
          </reference>
        </references>
      </pivotArea>
    </format>
    <format dxfId="118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2"/>
          </reference>
          <reference field="3" count="1">
            <x v="65"/>
          </reference>
        </references>
      </pivotArea>
    </format>
    <format dxfId="117">
      <pivotArea dataOnly="0" labelOnly="1" outline="0" fieldPosition="0">
        <references count="3">
          <reference field="1" count="1" selected="0">
            <x v="7"/>
          </reference>
          <reference field="2" count="1" selected="0">
            <x v="2"/>
          </reference>
          <reference field="3" count="1">
            <x v="78"/>
          </reference>
        </references>
      </pivotArea>
    </format>
    <format dxfId="116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2"/>
          </reference>
          <reference field="3" count="1">
            <x v="109"/>
          </reference>
        </references>
      </pivotArea>
    </format>
    <format dxfId="115">
      <pivotArea field="4" type="button" dataOnly="0" labelOnly="1" outline="0" axis="axisRow" fieldPosition="9"/>
    </format>
    <format dxfId="114">
      <pivotArea dataOnly="0" labelOnly="1" outline="0" fieldPosition="0">
        <references count="10">
          <reference field="1" count="1" selected="0">
            <x v="8"/>
          </reference>
          <reference field="2" count="1" selected="0">
            <x v="2"/>
          </reference>
          <reference field="3" count="1" selected="0">
            <x v="109"/>
          </reference>
          <reference field="4" count="1">
            <x v="33"/>
          </reference>
          <reference field="5" count="1" selected="0">
            <x v="41"/>
          </reference>
          <reference field="6" count="0" selected="0"/>
          <reference field="7" count="1" selected="0">
            <x v="13"/>
          </reference>
          <reference field="8" count="1" selected="0">
            <x v="272"/>
          </reference>
          <reference field="9" count="1" selected="0">
            <x v="0"/>
          </reference>
          <reference field="10" count="1" selected="0">
            <x v="4"/>
          </reference>
        </references>
      </pivotArea>
    </format>
    <format dxfId="113">
      <pivotArea field="4" type="button" dataOnly="0" labelOnly="1" outline="0" axis="axisRow" fieldPosition="9"/>
    </format>
    <format dxfId="112">
      <pivotArea type="all" dataOnly="0" outline="0" fieldPosition="0"/>
    </format>
  </formats>
  <pivotTableStyleInfo name="PivotStyleLight18 2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Kontingenční tabulka 1" cacheId="1" applyNumberFormats="0" applyBorderFormats="0" applyFontFormats="0" applyPatternFormats="0" applyAlignmentFormats="0" applyWidthHeightFormats="1" dataCaption="Hodnoty" errorCaption="-" showError="1" missingCaption="-" updatedVersion="3" minRefreshableVersion="3" showDrill="0" useAutoFormatting="1" rowGrandTotals="0" colGrandTotals="0" itemPrintTitles="1" createdVersion="4" indent="0" compact="0" compactData="0" multipleFieldFilters="0">
  <location ref="C4:G146" firstHeaderRow="1" firstDataRow="1" firstDataCol="4"/>
  <pivotFields count="18">
    <pivotField compact="0" outline="0" showAll="0"/>
    <pivotField compact="0" numFmtId="164" outline="0" showAll="0" sortType="ascending" defaultSubtotal="0">
      <items count="9">
        <item x="0"/>
        <item x="1"/>
        <item x="2"/>
        <item x="3"/>
        <item x="4"/>
        <item x="5"/>
        <item x="6"/>
        <item x="7"/>
        <item x="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5">
        <item h="1" x="0"/>
        <item h="1" x="1"/>
        <item x="2"/>
        <item h="1"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 sortType="a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axis="axisRow" compact="0" outline="0" showAll="0" defaultSubtotal="0">
      <items count="349">
        <item x="73"/>
        <item x="41"/>
        <item x="43"/>
        <item x="144"/>
        <item x="164"/>
        <item x="79"/>
        <item x="119"/>
        <item x="54"/>
        <item x="22"/>
        <item x="110"/>
        <item x="88"/>
        <item x="137"/>
        <item x="82"/>
        <item x="26"/>
        <item x="42"/>
        <item x="194"/>
        <item x="120"/>
        <item x="23"/>
        <item x="10"/>
        <item x="95"/>
        <item x="125"/>
        <item x="28"/>
        <item x="196"/>
        <item x="158"/>
        <item x="152"/>
        <item x="179"/>
        <item x="58"/>
        <item x="11"/>
        <item x="14"/>
        <item x="20"/>
        <item x="2"/>
        <item x="140"/>
        <item x="46"/>
        <item x="139"/>
        <item x="37"/>
        <item x="33"/>
        <item x="153"/>
        <item x="86"/>
        <item x="0"/>
        <item x="45"/>
        <item x="84"/>
        <item x="97"/>
        <item x="148"/>
        <item x="142"/>
        <item x="90"/>
        <item x="71"/>
        <item x="122"/>
        <item x="38"/>
        <item x="24"/>
        <item x="167"/>
        <item x="181"/>
        <item x="116"/>
        <item x="77"/>
        <item x="165"/>
        <item x="30"/>
        <item x="199"/>
        <item x="40"/>
        <item x="163"/>
        <item x="72"/>
        <item x="143"/>
        <item x="129"/>
        <item x="96"/>
        <item x="27"/>
        <item x="135"/>
        <item x="188"/>
        <item x="80"/>
        <item x="195"/>
        <item x="65"/>
        <item x="93"/>
        <item x="52"/>
        <item x="180"/>
        <item x="57"/>
        <item x="149"/>
        <item x="35"/>
        <item x="66"/>
        <item x="127"/>
        <item x="190"/>
        <item x="112"/>
        <item x="8"/>
        <item x="168"/>
        <item x="61"/>
        <item x="170"/>
        <item x="63"/>
        <item x="51"/>
        <item x="83"/>
        <item x="111"/>
        <item x="126"/>
        <item x="49"/>
        <item x="205"/>
        <item x="193"/>
        <item x="106"/>
        <item x="19"/>
        <item x="192"/>
        <item x="166"/>
        <item x="145"/>
        <item x="102"/>
        <item x="134"/>
        <item x="121"/>
        <item x="154"/>
        <item x="156"/>
        <item x="15"/>
        <item x="16"/>
        <item x="7"/>
        <item x="5"/>
        <item x="75"/>
        <item x="103"/>
        <item x="13"/>
        <item x="9"/>
        <item x="74"/>
        <item x="136"/>
        <item x="31"/>
        <item x="101"/>
        <item x="118"/>
        <item x="68"/>
        <item x="69"/>
        <item x="108"/>
        <item x="105"/>
        <item x="162"/>
        <item x="81"/>
        <item x="204"/>
        <item x="200"/>
        <item x="39"/>
        <item x="132"/>
        <item x="124"/>
        <item x="141"/>
        <item x="150"/>
        <item x="1"/>
        <item x="155"/>
        <item x="60"/>
        <item x="151"/>
        <item x="184"/>
        <item x="113"/>
        <item x="76"/>
        <item x="183"/>
        <item x="147"/>
        <item x="169"/>
        <item x="32"/>
        <item x="62"/>
        <item x="36"/>
        <item x="78"/>
        <item x="92"/>
        <item x="178"/>
        <item x="25"/>
        <item x="186"/>
        <item x="70"/>
        <item x="47"/>
        <item x="138"/>
        <item x="130"/>
        <item x="56"/>
        <item x="174"/>
        <item x="3"/>
        <item x="201"/>
        <item x="202"/>
        <item x="203"/>
        <item x="99"/>
        <item x="100"/>
        <item x="146"/>
        <item x="185"/>
        <item x="172"/>
        <item x="53"/>
        <item x="187"/>
        <item x="171"/>
        <item x="34"/>
        <item x="176"/>
        <item x="114"/>
        <item x="182"/>
        <item x="123"/>
        <item x="59"/>
        <item x="189"/>
        <item x="64"/>
        <item x="89"/>
        <item x="131"/>
        <item x="91"/>
        <item x="175"/>
        <item x="173"/>
        <item x="177"/>
        <item x="87"/>
        <item x="133"/>
        <item x="85"/>
        <item x="4"/>
        <item x="117"/>
        <item x="109"/>
        <item x="29"/>
        <item x="160"/>
        <item x="55"/>
        <item x="128"/>
        <item x="104"/>
        <item x="197"/>
        <item x="161"/>
        <item x="67"/>
        <item x="198"/>
        <item x="191"/>
        <item x="115"/>
        <item x="18"/>
        <item x="21"/>
        <item x="159"/>
        <item x="12"/>
        <item x="50"/>
        <item x="107"/>
        <item x="6"/>
        <item x="98"/>
        <item x="17"/>
        <item x="48"/>
        <item x="157"/>
        <item x="44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94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h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9">
        <item h="1" x="0"/>
        <item x="24"/>
        <item x="25"/>
        <item x="17"/>
        <item x="8"/>
        <item x="26"/>
        <item x="27"/>
        <item x="20"/>
        <item x="28"/>
        <item x="21"/>
        <item h="1" x="1"/>
        <item h="1" x="2"/>
        <item h="1" x="3"/>
        <item h="1" x="4"/>
        <item h="1" x="5"/>
        <item h="1" x="6"/>
        <item x="7"/>
        <item x="9"/>
        <item x="10"/>
        <item h="1" x="11"/>
        <item h="1" x="12"/>
        <item h="1" x="13"/>
        <item h="1" x="14"/>
        <item h="1" x="15"/>
        <item x="16"/>
        <item h="1" x="18"/>
        <item h="1" x="19"/>
        <item h="1"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/>
    <pivotField dataField="1" compact="0" outline="0" showAll="0"/>
    <pivotField compact="0" outline="0" showAll="0"/>
    <pivotField compact="0" outline="0" showAll="0"/>
    <pivotField name="jmeno a rok závodu" axis="axisRow" compact="0" outline="0" showAll="0" measureFilter="1" sortType="ascending" defaultSubtotal="0">
      <items count="15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/>
  </pivotFields>
  <rowFields count="4">
    <field x="16"/>
    <field x="8"/>
    <field x="9"/>
    <field x="10"/>
  </rowFields>
  <rowItems count="142">
    <i>
      <x v="1261"/>
      <x v="286"/>
      <x v="1"/>
      <x v="5"/>
    </i>
    <i>
      <x v="1072"/>
      <x v="253"/>
      <x v="1"/>
      <x v="5"/>
    </i>
    <i>
      <x v="944"/>
      <x v="205"/>
      <x v="1"/>
      <x v="17"/>
    </i>
    <i>
      <x v="1279"/>
      <x v="205"/>
      <x v="1"/>
      <x v="6"/>
    </i>
    <i>
      <x v="1282"/>
      <x v="256"/>
      <x v="1"/>
      <x v="6"/>
    </i>
    <i>
      <x v="1285"/>
      <x v="287"/>
      <x v="1"/>
      <x v="5"/>
    </i>
    <i>
      <x v="445"/>
      <x v="18"/>
      <x v="1"/>
      <x v="17"/>
    </i>
    <i>
      <x v="297"/>
      <x v="13"/>
      <x v="1"/>
      <x v="17"/>
    </i>
    <i>
      <x v="588"/>
      <x v="178"/>
      <x v="1"/>
      <x v="17"/>
    </i>
    <i>
      <x v="719"/>
      <x v="18"/>
      <x v="1"/>
      <x v="17"/>
    </i>
    <i>
      <x v="169"/>
      <x v="18"/>
      <x v="1"/>
      <x v="17"/>
    </i>
    <i>
      <x v="1079"/>
      <x v="256"/>
      <x v="1"/>
      <x v="6"/>
    </i>
    <i>
      <x v="568"/>
      <x v="18"/>
      <x v="1"/>
      <x v="17"/>
    </i>
    <i>
      <x v="731"/>
      <x v="163"/>
      <x v="1"/>
      <x v="17"/>
    </i>
    <i>
      <x v="61"/>
      <x v="13"/>
      <x v="1"/>
      <x v="17"/>
    </i>
    <i>
      <x v="1299"/>
      <x v="272"/>
      <x v="1"/>
      <x v="8"/>
    </i>
    <i>
      <x v="1084"/>
      <x v="231"/>
      <x v="1"/>
      <x v="8"/>
    </i>
    <i>
      <x v="959"/>
      <x v="163"/>
      <x v="1"/>
      <x v="17"/>
    </i>
    <i>
      <x v="963"/>
      <x v="231"/>
      <x v="1"/>
      <x v="17"/>
    </i>
    <i>
      <x v="1089"/>
      <x v="68"/>
      <x v="1"/>
      <x v="6"/>
    </i>
    <i>
      <x v="1312"/>
      <x v="231"/>
      <x v="1"/>
      <x v="8"/>
    </i>
    <i>
      <x v="1095"/>
      <x v="236"/>
      <x v="1"/>
      <x v="8"/>
    </i>
    <i>
      <x v="471"/>
      <x v="178"/>
      <x v="1"/>
      <x v="17"/>
    </i>
    <i>
      <x v="1097"/>
      <x v="261"/>
      <x v="1"/>
      <x v="5"/>
    </i>
    <i>
      <x v="1321"/>
      <x v="254"/>
      <x v="1"/>
      <x v="6"/>
    </i>
    <i>
      <x v="1327"/>
      <x v="68"/>
      <x v="1"/>
      <x v="6"/>
    </i>
    <i>
      <x v="1103"/>
      <x/>
      <x v="1"/>
      <x v="5"/>
    </i>
    <i>
      <x v="1105"/>
      <x v="254"/>
      <x v="1"/>
      <x v="6"/>
    </i>
    <i>
      <x v="753"/>
      <x v="38"/>
      <x v="1"/>
      <x v="17"/>
    </i>
    <i>
      <x v="601"/>
      <x v="156"/>
      <x v="1"/>
      <x v="17"/>
    </i>
    <i>
      <x v="1107"/>
      <x v="240"/>
      <x v="1"/>
      <x v="6"/>
    </i>
    <i>
      <x v="1337"/>
      <x v="251"/>
      <x v="1"/>
      <x v="6"/>
    </i>
    <i>
      <x v="312"/>
      <x v="38"/>
      <x v="1"/>
      <x v="17"/>
    </i>
    <i>
      <x v="1109"/>
      <x v="264"/>
      <x v="1"/>
      <x v="6"/>
    </i>
    <i>
      <x v="1110"/>
      <x v="265"/>
      <x v="1"/>
      <x v="6"/>
    </i>
    <i>
      <x v="1111"/>
      <x v="266"/>
      <x v="1"/>
      <x v="6"/>
    </i>
    <i>
      <x v="1112"/>
      <x v="267"/>
      <x v="1"/>
      <x v="6"/>
    </i>
    <i>
      <x v="991"/>
      <x v="236"/>
      <x v="1"/>
      <x v="17"/>
    </i>
    <i>
      <x v="993"/>
      <x v="68"/>
      <x v="1"/>
      <x v="17"/>
    </i>
    <i>
      <x v="764"/>
      <x v="79"/>
      <x v="1"/>
      <x v="17"/>
    </i>
    <i>
      <x v="1344"/>
      <x v="308"/>
      <x v="1"/>
      <x v="6"/>
    </i>
    <i>
      <x v="593"/>
      <x v="167"/>
      <x v="1"/>
      <x v="17"/>
    </i>
    <i>
      <x v="1347"/>
      <x v="240"/>
      <x v="1"/>
      <x v="6"/>
    </i>
    <i>
      <x v="1348"/>
      <x v="165"/>
      <x v="1"/>
      <x v="6"/>
    </i>
    <i>
      <x v="767"/>
      <x v="164"/>
      <x v="1"/>
      <x v="17"/>
    </i>
    <i>
      <x v="1116"/>
      <x v="167"/>
      <x v="1"/>
      <x v="6"/>
    </i>
    <i>
      <x v="1352"/>
      <x v="265"/>
      <x v="1"/>
      <x v="6"/>
    </i>
    <i>
      <x v="1356"/>
      <x v="38"/>
      <x v="1"/>
      <x v="6"/>
    </i>
    <i>
      <x v="480"/>
      <x v="189"/>
      <x v="1"/>
      <x v="17"/>
    </i>
    <i>
      <x v="1120"/>
      <x v="254"/>
      <x v="1"/>
      <x v="6"/>
    </i>
    <i>
      <x v="770"/>
      <x v="167"/>
      <x v="1"/>
      <x v="17"/>
    </i>
    <i>
      <x v="1360"/>
      <x v="313"/>
      <x v="1"/>
      <x v="6"/>
    </i>
    <i>
      <x v="1121"/>
      <x v="230"/>
      <x v="1"/>
      <x v="8"/>
    </i>
    <i>
      <x v="503"/>
      <x v="60"/>
      <x v="1"/>
      <x v="17"/>
    </i>
    <i>
      <x v="997"/>
      <x v="38"/>
      <x v="1"/>
      <x v="17"/>
    </i>
    <i>
      <x v="772"/>
      <x v="39"/>
      <x v="1"/>
      <x v="17"/>
    </i>
    <i>
      <x v="773"/>
      <x v="38"/>
      <x v="1"/>
      <x v="17"/>
    </i>
    <i>
      <x v="508"/>
      <x v="116"/>
      <x v="1"/>
      <x v="17"/>
    </i>
    <i>
      <x v="999"/>
      <x v="240"/>
      <x v="1"/>
      <x v="17"/>
    </i>
    <i>
      <x v="1365"/>
      <x v="315"/>
      <x v="1"/>
      <x v="6"/>
    </i>
    <i>
      <x v="333"/>
      <x v="40"/>
      <x v="1"/>
      <x v="17"/>
    </i>
    <i>
      <x v="1366"/>
      <x v="230"/>
      <x v="1"/>
      <x v="8"/>
    </i>
    <i>
      <x v="1001"/>
      <x v="230"/>
      <x v="1"/>
      <x v="17"/>
    </i>
    <i>
      <x v="1002"/>
      <x v="167"/>
      <x v="1"/>
      <x v="17"/>
    </i>
    <i>
      <x v="1367"/>
      <x v="167"/>
      <x v="1"/>
      <x v="6"/>
    </i>
    <i>
      <x v="475"/>
      <x v="68"/>
      <x v="1"/>
      <x v="17"/>
    </i>
    <i>
      <x v="1370"/>
      <x v="316"/>
      <x v="1"/>
      <x v="6"/>
    </i>
    <i>
      <x v="1003"/>
      <x v="167"/>
      <x v="1"/>
      <x v="17"/>
    </i>
    <i>
      <x v="1372"/>
      <x v="318"/>
      <x v="1"/>
      <x v="5"/>
    </i>
    <i>
      <x v="774"/>
      <x v="167"/>
      <x v="1"/>
      <x v="17"/>
    </i>
    <i>
      <x v="1127"/>
      <x v="269"/>
      <x v="1"/>
      <x v="5"/>
    </i>
    <i>
      <x v="1378"/>
      <x v="320"/>
      <x v="1"/>
      <x v="8"/>
    </i>
    <i>
      <x v="1379"/>
      <x v="38"/>
      <x v="1"/>
      <x v="8"/>
    </i>
    <i>
      <x v="1007"/>
      <x v="235"/>
      <x v="1"/>
      <x v="17"/>
    </i>
    <i>
      <x v="1132"/>
      <x v="251"/>
      <x v="1"/>
      <x v="6"/>
    </i>
    <i>
      <x v="1133"/>
      <x v="264"/>
      <x v="1"/>
      <x v="8"/>
    </i>
    <i>
      <x v="1135"/>
      <x v="267"/>
      <x v="1"/>
      <x v="6"/>
    </i>
    <i>
      <x v="1386"/>
      <x v="267"/>
      <x v="1"/>
      <x v="6"/>
    </i>
    <i>
      <x v="616"/>
      <x v="116"/>
      <x v="1"/>
      <x v="17"/>
    </i>
    <i>
      <x v="1009"/>
      <x v="236"/>
      <x v="1"/>
      <x v="17"/>
    </i>
    <i>
      <x v="1010"/>
      <x v="18"/>
      <x v="1"/>
      <x v="17"/>
    </i>
    <i>
      <x v="1388"/>
      <x v="165"/>
      <x v="1"/>
      <x v="6"/>
    </i>
    <i>
      <x v="502"/>
      <x v="38"/>
      <x v="1"/>
      <x v="17"/>
    </i>
    <i>
      <x v="1138"/>
      <x v="236"/>
      <x v="1"/>
      <x v="8"/>
    </i>
    <i>
      <x v="1390"/>
      <x v="38"/>
      <x v="1"/>
      <x v="5"/>
    </i>
    <i>
      <x v="1391"/>
      <x v="267"/>
      <x v="1"/>
      <x v="6"/>
    </i>
    <i>
      <x v="452"/>
      <x v="192"/>
      <x v="1"/>
      <x v="17"/>
    </i>
    <i>
      <x v="782"/>
      <x v="116"/>
      <x v="1"/>
      <x v="17"/>
    </i>
    <i>
      <x v="1392"/>
      <x v="267"/>
      <x v="1"/>
      <x v="6"/>
    </i>
    <i>
      <x v="196"/>
      <x v="82"/>
      <x v="1"/>
      <x v="17"/>
    </i>
    <i>
      <x v="440"/>
      <x v="9"/>
      <x v="1"/>
      <x v="17"/>
    </i>
    <i>
      <x v="784"/>
      <x v="68"/>
      <x v="1"/>
      <x v="17"/>
    </i>
    <i>
      <x v="1139"/>
      <x/>
      <x v="1"/>
      <x v="6"/>
    </i>
    <i>
      <x v="1394"/>
      <x/>
      <x v="1"/>
      <x v="8"/>
    </i>
    <i>
      <x v="1395"/>
      <x v="238"/>
      <x v="1"/>
      <x v="8"/>
    </i>
    <i>
      <x v="1015"/>
      <x v="121"/>
      <x v="1"/>
      <x v="17"/>
    </i>
    <i>
      <x v="488"/>
      <x v="20"/>
      <x v="1"/>
      <x v="17"/>
    </i>
    <i>
      <x v="1017"/>
      <x v="38"/>
      <x v="1"/>
      <x v="17"/>
    </i>
    <i>
      <x v="1398"/>
      <x v="326"/>
      <x v="1"/>
      <x v="6"/>
    </i>
    <i>
      <x v="1399"/>
      <x v="27"/>
      <x v="1"/>
      <x v="5"/>
    </i>
    <i>
      <x v="1142"/>
      <x v="38"/>
      <x v="1"/>
      <x v="6"/>
    </i>
    <i>
      <x v="1143"/>
      <x v="183"/>
      <x v="1"/>
      <x v="5"/>
    </i>
    <i>
      <x v="442"/>
      <x v="38"/>
      <x v="1"/>
      <x v="17"/>
    </i>
    <i>
      <x v="787"/>
      <x v="78"/>
      <x v="1"/>
      <x v="17"/>
    </i>
    <i>
      <x v="1145"/>
      <x v="267"/>
      <x v="1"/>
      <x v="6"/>
    </i>
    <i>
      <x v="1146"/>
      <x v="167"/>
      <x v="1"/>
      <x v="8"/>
    </i>
    <i>
      <x v="1147"/>
      <x/>
      <x v="1"/>
      <x v="8"/>
    </i>
    <i>
      <x v="790"/>
      <x v="167"/>
      <x v="1"/>
      <x v="17"/>
    </i>
    <i>
      <x v="1404"/>
      <x v="272"/>
      <x v="1"/>
      <x v="8"/>
    </i>
    <i>
      <x v="1405"/>
      <x/>
      <x v="1"/>
      <x v="5"/>
    </i>
    <i>
      <x v="791"/>
      <x v="92"/>
      <x v="1"/>
      <x v="17"/>
    </i>
    <i>
      <x v="1406"/>
      <x v="238"/>
      <x v="1"/>
      <x v="5"/>
    </i>
    <i>
      <x v="792"/>
      <x v="38"/>
      <x v="1"/>
      <x v="17"/>
    </i>
    <i>
      <x v="1150"/>
      <x/>
      <x v="1"/>
      <x v="6"/>
    </i>
    <i>
      <x v="1409"/>
      <x v="238"/>
      <x v="1"/>
      <x v="6"/>
    </i>
    <i>
      <x v="1411"/>
      <x v="330"/>
      <x v="1"/>
      <x v="5"/>
    </i>
    <i>
      <x v="1022"/>
      <x v="38"/>
      <x v="1"/>
      <x v="17"/>
    </i>
    <i>
      <x v="1153"/>
      <x v="39"/>
      <x v="1"/>
      <x v="6"/>
    </i>
    <i>
      <x v="793"/>
      <x v="89"/>
      <x v="1"/>
      <x v="17"/>
    </i>
    <i>
      <x v="1413"/>
      <x v="314"/>
      <x v="1"/>
      <x v="5"/>
    </i>
    <i>
      <x v="573"/>
      <x v="167"/>
      <x v="1"/>
      <x v="17"/>
    </i>
    <i>
      <x v="1155"/>
      <x v="274"/>
      <x v="1"/>
      <x v="6"/>
    </i>
    <i>
      <x v="1025"/>
      <x v="55"/>
      <x v="1"/>
      <x v="17"/>
    </i>
    <i>
      <x v="1417"/>
      <x v="39"/>
      <x v="1"/>
      <x v="6"/>
    </i>
    <i>
      <x v="1418"/>
      <x v="174"/>
      <x v="1"/>
      <x v="8"/>
    </i>
    <i>
      <x v="1027"/>
      <x v="78"/>
      <x v="1"/>
      <x v="17"/>
    </i>
    <i>
      <x v="1028"/>
      <x v="174"/>
      <x v="1"/>
      <x v="17"/>
    </i>
    <i>
      <x v="1419"/>
      <x v="331"/>
      <x v="1"/>
      <x v="5"/>
    </i>
    <i>
      <x v="795"/>
      <x v="15"/>
      <x v="1"/>
      <x v="17"/>
    </i>
    <i>
      <x v="1158"/>
      <x v="269"/>
      <x v="1"/>
      <x v="6"/>
    </i>
    <i>
      <x v="1159"/>
      <x v="260"/>
      <x v="1"/>
      <x v="6"/>
    </i>
    <i>
      <x v="1420"/>
      <x v="314"/>
      <x v="1"/>
      <x v="5"/>
    </i>
    <i>
      <x v="1160"/>
      <x v="121"/>
      <x v="1"/>
      <x v="6"/>
    </i>
    <i>
      <x v="1421"/>
      <x v="15"/>
      <x v="1"/>
      <x v="8"/>
    </i>
    <i>
      <x v="1161"/>
      <x v="15"/>
      <x v="1"/>
      <x v="8"/>
    </i>
    <i>
      <x v="796"/>
      <x v="39"/>
      <x v="1"/>
      <x v="17"/>
    </i>
    <i>
      <x v="1424"/>
      <x v="38"/>
      <x v="1"/>
      <x v="6"/>
    </i>
    <i>
      <x v="484"/>
      <x v="46"/>
      <x v="1"/>
      <x v="17"/>
    </i>
    <i>
      <x v="1425"/>
      <x v="78"/>
      <x v="1"/>
      <x v="5"/>
    </i>
    <i>
      <x v="583"/>
      <x v="31"/>
      <x v="1"/>
      <x v="17"/>
    </i>
    <i>
      <x v="1426"/>
      <x v="38"/>
      <x v="1"/>
      <x v="6"/>
    </i>
    <i>
      <x v="1163"/>
      <x v="11"/>
      <x v="1"/>
      <x v="8"/>
    </i>
  </rowItems>
  <colItems count="1">
    <i/>
  </colItems>
  <dataFields count="1">
    <dataField name="čas " fld="13" baseField="8" baseItem="0" numFmtId="165"/>
  </dataFields>
  <formats count="15">
    <format dxfId="111">
      <pivotArea type="all" dataOnly="0" outline="0" fieldPosition="0"/>
    </format>
    <format dxfId="110">
      <pivotArea outline="0" collapsedLevelsAreSubtotals="1" fieldPosition="0"/>
    </format>
    <format dxfId="109">
      <pivotArea dataOnly="0" labelOnly="1" outline="0" axis="axisValues" fieldPosition="0"/>
    </format>
    <format dxfId="108">
      <pivotArea dataOnly="0" labelOnly="1" outline="0" fieldPosition="0">
        <references count="1">
          <reference field="8" count="0"/>
        </references>
      </pivotArea>
    </format>
    <format dxfId="107">
      <pivotArea dataOnly="0" labelOnly="1" outline="0" axis="axisValues" fieldPosition="0"/>
    </format>
    <format dxfId="106">
      <pivotArea outline="0" collapsedLevelsAreSubtotals="1" fieldPosition="0"/>
    </format>
    <format dxfId="105">
      <pivotArea dataOnly="0" labelOnly="1" outline="0" axis="axisValues" fieldPosition="0"/>
    </format>
    <format dxfId="104">
      <pivotArea outline="0" collapsedLevelsAreSubtotals="1" fieldPosition="0"/>
    </format>
    <format dxfId="103">
      <pivotArea dataOnly="0" labelOnly="1" outline="0" axis="axisValues" fieldPosition="0"/>
    </format>
    <format dxfId="102">
      <pivotArea field="1" type="button" dataOnly="0" labelOnly="1" outline="0"/>
    </format>
    <format dxfId="101">
      <pivotArea field="10" type="button" dataOnly="0" labelOnly="1" outline="0" axis="axisRow" fieldPosition="3"/>
    </format>
    <format dxfId="100">
      <pivotArea dataOnly="0" labelOnly="1" outline="0" fieldPosition="0">
        <references count="1">
          <reference field="9" count="0"/>
        </references>
      </pivotArea>
    </format>
    <format dxfId="99">
      <pivotArea dataOnly="0" labelOnly="1" outline="0" fieldPosition="0">
        <references count="1">
          <reference field="10" count="0"/>
        </references>
      </pivotArea>
    </format>
    <format dxfId="98">
      <pivotArea type="all" dataOnly="0" outline="0" fieldPosition="0"/>
    </format>
    <format dxfId="97">
      <pivotArea field="9" type="button" dataOnly="0" labelOnly="1" outline="0" axis="axisRow" fieldPosition="2"/>
    </format>
  </formats>
  <pivotTableStyleInfo name="PivotStyleLight18 2" showRowHeaders="1" showColHeaders="1" showRowStripes="1" showColStripes="0" showLastColumn="1"/>
  <filters count="1">
    <filter fld="16" type="valueNotEqual" evalOrder="-1" id="8" iMeasureFld="0">
      <autoFilter ref="A1">
        <filterColumn colId="0">
          <customFilters>
            <customFilter operator="notEqual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historie_bezce" cacheId="1" applyNumberFormats="0" applyBorderFormats="0" applyFontFormats="0" applyPatternFormats="0" applyAlignmentFormats="0" applyWidthHeightFormats="1" dataCaption="Hodnoty" updatedVersion="4" minRefreshableVersion="3" showDrill="0" rowGrandTotals="0" colGrandTotals="0" itemPrintTitles="1" createdVersion="4" indent="0" showHeaders="0" compact="0" compactData="0" multipleFieldFilters="0">
  <location ref="C3:J2501" firstHeaderRow="0" firstDataRow="1" firstDataCol="5"/>
  <pivotFields count="18">
    <pivotField compact="0" outline="0" showAll="0" defaultSubtotal="0"/>
    <pivotField axis="axisRow" compact="0" outline="0" showAll="0" sortType="ascending" defaultSubtotal="0">
      <items count="9"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/>
    <pivotField dataField="1" compact="0" outline="0" showAll="0" defaultSubtotal="0"/>
    <pivotField compact="0" outline="0" showAll="0"/>
    <pivotField name="jméno" compact="0" outline="0" multipleItemSelectionAllowed="1" showAll="0" insertBlankRow="1" defaultSubtotal="0">
      <items count="832">
        <item x="166"/>
        <item x="92"/>
        <item x="93"/>
        <item x="94"/>
        <item x="242"/>
        <item x="95"/>
        <item x="96"/>
        <item x="243"/>
        <item x="167"/>
        <item x="7"/>
        <item x="356"/>
        <item x="8"/>
        <item x="9"/>
        <item x="244"/>
        <item x="1"/>
        <item x="10"/>
        <item x="97"/>
        <item x="98"/>
        <item x="339"/>
        <item x="340"/>
        <item x="245"/>
        <item x="246"/>
        <item x="99"/>
        <item x="211"/>
        <item x="11"/>
        <item x="296"/>
        <item x="247"/>
        <item x="142"/>
        <item x="248"/>
        <item x="249"/>
        <item x="357"/>
        <item x="358"/>
        <item x="59"/>
        <item x="12"/>
        <item x="60"/>
        <item x="297"/>
        <item x="250"/>
        <item x="251"/>
        <item x="100"/>
        <item x="101"/>
        <item x="13"/>
        <item x="61"/>
        <item x="14"/>
        <item x="168"/>
        <item x="212"/>
        <item x="298"/>
        <item x="62"/>
        <item x="63"/>
        <item x="299"/>
        <item x="102"/>
        <item x="169"/>
        <item x="359"/>
        <item x="15"/>
        <item x="170"/>
        <item x="16"/>
        <item x="300"/>
        <item x="17"/>
        <item x="360"/>
        <item x="252"/>
        <item x="18"/>
        <item x="301"/>
        <item x="253"/>
        <item x="171"/>
        <item x="213"/>
        <item x="2"/>
        <item x="254"/>
        <item x="255"/>
        <item x="19"/>
        <item x="103"/>
        <item x="3"/>
        <item x="361"/>
        <item x="214"/>
        <item x="302"/>
        <item x="362"/>
        <item x="335"/>
        <item x="256"/>
        <item x="20"/>
        <item x="143"/>
        <item x="21"/>
        <item x="104"/>
        <item x="105"/>
        <item x="341"/>
        <item x="342"/>
        <item x="258"/>
        <item x="343"/>
        <item x="363"/>
        <item x="303"/>
        <item x="364"/>
        <item x="172"/>
        <item x="215"/>
        <item x="106"/>
        <item x="304"/>
        <item x="173"/>
        <item x="64"/>
        <item x="365"/>
        <item x="65"/>
        <item x="174"/>
        <item x="22"/>
        <item x="305"/>
        <item x="107"/>
        <item x="259"/>
        <item x="216"/>
        <item x="175"/>
        <item x="306"/>
        <item x="66"/>
        <item x="108"/>
        <item x="109"/>
        <item x="307"/>
        <item x="308"/>
        <item x="235"/>
        <item x="144"/>
        <item x="366"/>
        <item x="176"/>
        <item x="260"/>
        <item x="23"/>
        <item x="177"/>
        <item x="178"/>
        <item x="24"/>
        <item x="25"/>
        <item x="179"/>
        <item x="261"/>
        <item x="217"/>
        <item x="262"/>
        <item x="263"/>
        <item x="26"/>
        <item x="218"/>
        <item x="264"/>
        <item x="309"/>
        <item x="367"/>
        <item x="310"/>
        <item x="311"/>
        <item x="368"/>
        <item x="265"/>
        <item x="82"/>
        <item x="110"/>
        <item x="111"/>
        <item x="158"/>
        <item x="112"/>
        <item x="145"/>
        <item x="146"/>
        <item x="312"/>
        <item x="113"/>
        <item x="180"/>
        <item x="181"/>
        <item x="266"/>
        <item x="182"/>
        <item x="67"/>
        <item x="267"/>
        <item x="219"/>
        <item x="313"/>
        <item x="27"/>
        <item x="314"/>
        <item x="183"/>
        <item x="114"/>
        <item x="184"/>
        <item x="185"/>
        <item x="344"/>
        <item x="220"/>
        <item x="28"/>
        <item x="369"/>
        <item x="186"/>
        <item x="187"/>
        <item x="268"/>
        <item x="269"/>
        <item x="147"/>
        <item x="188"/>
        <item x="189"/>
        <item x="221"/>
        <item x="148"/>
        <item x="190"/>
        <item x="222"/>
        <item x="83"/>
        <item x="84"/>
        <item x="270"/>
        <item x="315"/>
        <item x="115"/>
        <item x="29"/>
        <item x="370"/>
        <item x="30"/>
        <item x="271"/>
        <item x="31"/>
        <item x="191"/>
        <item x="336"/>
        <item x="32"/>
        <item x="33"/>
        <item x="316"/>
        <item x="34"/>
        <item x="68"/>
        <item x="317"/>
        <item x="116"/>
        <item x="117"/>
        <item x="119"/>
        <item x="223"/>
        <item x="192"/>
        <item x="35"/>
        <item x="193"/>
        <item x="194"/>
        <item x="345"/>
        <item x="346"/>
        <item x="272"/>
        <item x="347"/>
        <item x="121"/>
        <item x="195"/>
        <item x="318"/>
        <item x="122"/>
        <item x="123"/>
        <item x="159"/>
        <item x="348"/>
        <item x="273"/>
        <item x="36"/>
        <item x="37"/>
        <item x="124"/>
        <item x="69"/>
        <item x="274"/>
        <item x="4"/>
        <item x="38"/>
        <item x="70"/>
        <item x="236"/>
        <item x="224"/>
        <item x="85"/>
        <item x="275"/>
        <item x="237"/>
        <item x="196"/>
        <item x="276"/>
        <item x="71"/>
        <item x="349"/>
        <item x="125"/>
        <item x="86"/>
        <item x="126"/>
        <item x="319"/>
        <item x="320"/>
        <item x="149"/>
        <item x="127"/>
        <item x="128"/>
        <item x="277"/>
        <item x="197"/>
        <item x="350"/>
        <item x="39"/>
        <item x="238"/>
        <item x="40"/>
        <item x="129"/>
        <item x="150"/>
        <item x="278"/>
        <item x="198"/>
        <item x="371"/>
        <item x="72"/>
        <item x="42"/>
        <item x="279"/>
        <item x="130"/>
        <item x="131"/>
        <item x="239"/>
        <item x="73"/>
        <item x="43"/>
        <item x="151"/>
        <item x="321"/>
        <item x="322"/>
        <item x="44"/>
        <item x="132"/>
        <item x="133"/>
        <item x="134"/>
        <item x="135"/>
        <item x="323"/>
        <item x="225"/>
        <item x="351"/>
        <item x="226"/>
        <item x="45"/>
        <item x="280"/>
        <item x="46"/>
        <item x="372"/>
        <item x="373"/>
        <item x="227"/>
        <item x="352"/>
        <item x="74"/>
        <item x="47"/>
        <item x="48"/>
        <item x="136"/>
        <item x="324"/>
        <item x="281"/>
        <item x="325"/>
        <item x="160"/>
        <item x="138"/>
        <item x="137"/>
        <item x="87"/>
        <item x="75"/>
        <item x="5"/>
        <item x="374"/>
        <item x="199"/>
        <item x="200"/>
        <item x="240"/>
        <item x="337"/>
        <item x="201"/>
        <item x="202"/>
        <item x="375"/>
        <item x="282"/>
        <item x="353"/>
        <item x="76"/>
        <item x="88"/>
        <item x="161"/>
        <item x="203"/>
        <item x="162"/>
        <item x="163"/>
        <item x="326"/>
        <item x="204"/>
        <item x="205"/>
        <item x="338"/>
        <item x="139"/>
        <item x="228"/>
        <item x="77"/>
        <item x="206"/>
        <item x="376"/>
        <item x="152"/>
        <item x="283"/>
        <item x="284"/>
        <item x="327"/>
        <item x="354"/>
        <item x="355"/>
        <item x="328"/>
        <item x="207"/>
        <item x="285"/>
        <item x="286"/>
        <item x="208"/>
        <item x="329"/>
        <item x="287"/>
        <item x="288"/>
        <item x="140"/>
        <item x="164"/>
        <item x="78"/>
        <item x="49"/>
        <item x="50"/>
        <item x="330"/>
        <item x="289"/>
        <item x="290"/>
        <item x="291"/>
        <item x="153"/>
        <item x="79"/>
        <item x="52"/>
        <item x="405"/>
        <item x="53"/>
        <item x="54"/>
        <item x="229"/>
        <item x="331"/>
        <item x="89"/>
        <item x="332"/>
        <item x="230"/>
        <item x="377"/>
        <item x="55"/>
        <item x="141"/>
        <item x="209"/>
        <item x="292"/>
        <item x="293"/>
        <item x="333"/>
        <item x="56"/>
        <item x="80"/>
        <item x="57"/>
        <item x="90"/>
        <item x="81"/>
        <item x="231"/>
        <item x="232"/>
        <item x="233"/>
        <item x="234"/>
        <item x="210"/>
        <item x="154"/>
        <item x="91"/>
        <item x="155"/>
        <item x="58"/>
        <item x="156"/>
        <item x="157"/>
        <item x="294"/>
        <item x="165"/>
        <item x="334"/>
        <item x="241"/>
        <item x="6"/>
        <item x="41"/>
        <item x="118"/>
        <item x="257"/>
        <item x="120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0"/>
        <item x="295"/>
        <item x="51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insertBlankRow="1" defaultSubtotal="0">
      <items count="74">
        <item x="43"/>
        <item x="5"/>
        <item x="46"/>
        <item x="30"/>
        <item x="61"/>
        <item x="34"/>
        <item x="64"/>
        <item x="57"/>
        <item x="32"/>
        <item x="3"/>
        <item x="59"/>
        <item x="47"/>
        <item x="36"/>
        <item x="27"/>
        <item x="48"/>
        <item x="40"/>
        <item x="38"/>
        <item x="0"/>
        <item x="31"/>
        <item x="28"/>
        <item x="58"/>
        <item x="52"/>
        <item x="39"/>
        <item x="23"/>
        <item x="37"/>
        <item x="33"/>
        <item x="29"/>
        <item x="51"/>
        <item x="45"/>
        <item x="24"/>
        <item x="22"/>
        <item x="25"/>
        <item x="6"/>
        <item x="2"/>
        <item x="35"/>
        <item x="41"/>
        <item x="50"/>
        <item x="62"/>
        <item x="44"/>
        <item x="49"/>
        <item x="56"/>
        <item x="60"/>
        <item x="53"/>
        <item x="26"/>
        <item x="1"/>
        <item x="13"/>
        <item x="42"/>
        <item x="20"/>
        <item x="9"/>
        <item x="21"/>
        <item x="18"/>
        <item x="16"/>
        <item x="17"/>
        <item x="4"/>
        <item x="14"/>
        <item x="8"/>
        <item x="11"/>
        <item x="19"/>
        <item x="10"/>
        <item x="15"/>
        <item x="7"/>
        <item x="12"/>
        <item x="54"/>
        <item x="55"/>
        <item x="63"/>
        <item x="65"/>
        <item x="66"/>
        <item x="67"/>
        <item x="68"/>
        <item x="69"/>
        <item x="70"/>
        <item x="71"/>
        <item x="72"/>
        <item x="73"/>
      </items>
    </pivotField>
    <pivotField axis="axisRow" compact="0" outline="0" showAll="0" defaultSubtotal="0">
      <items count="349">
        <item x="73"/>
        <item x="41"/>
        <item x="43"/>
        <item x="144"/>
        <item x="79"/>
        <item x="54"/>
        <item x="110"/>
        <item x="88"/>
        <item x="137"/>
        <item x="82"/>
        <item x="42"/>
        <item x="120"/>
        <item x="23"/>
        <item x="10"/>
        <item x="95"/>
        <item x="125"/>
        <item x="28"/>
        <item x="58"/>
        <item x="11"/>
        <item x="20"/>
        <item x="140"/>
        <item x="33"/>
        <item x="86"/>
        <item x="0"/>
        <item x="45"/>
        <item x="90"/>
        <item x="71"/>
        <item x="122"/>
        <item x="24"/>
        <item x="116"/>
        <item x="30"/>
        <item x="72"/>
        <item x="143"/>
        <item x="129"/>
        <item x="96"/>
        <item x="27"/>
        <item x="135"/>
        <item x="80"/>
        <item x="65"/>
        <item x="93"/>
        <item x="52"/>
        <item x="57"/>
        <item x="149"/>
        <item x="35"/>
        <item x="66"/>
        <item x="127"/>
        <item x="112"/>
        <item x="8"/>
        <item x="63"/>
        <item x="51"/>
        <item x="83"/>
        <item x="111"/>
        <item x="126"/>
        <item x="49"/>
        <item x="106"/>
        <item x="145"/>
        <item x="102"/>
        <item x="134"/>
        <item x="15"/>
        <item x="5"/>
        <item x="75"/>
        <item x="103"/>
        <item x="9"/>
        <item x="74"/>
        <item x="136"/>
        <item x="31"/>
        <item x="101"/>
        <item x="118"/>
        <item x="68"/>
        <item x="69"/>
        <item x="108"/>
        <item x="105"/>
        <item x="81"/>
        <item x="39"/>
        <item x="132"/>
        <item x="124"/>
        <item x="141"/>
        <item x="1"/>
        <item x="113"/>
        <item x="147"/>
        <item x="32"/>
        <item x="78"/>
        <item x="25"/>
        <item x="70"/>
        <item x="47"/>
        <item x="138"/>
        <item x="130"/>
        <item x="56"/>
        <item x="99"/>
        <item x="146"/>
        <item x="53"/>
        <item x="34"/>
        <item x="114"/>
        <item x="64"/>
        <item x="89"/>
        <item x="131"/>
        <item x="91"/>
        <item x="87"/>
        <item x="133"/>
        <item x="4"/>
        <item x="117"/>
        <item x="109"/>
        <item x="29"/>
        <item x="55"/>
        <item x="128"/>
        <item x="67"/>
        <item x="115"/>
        <item x="18"/>
        <item x="12"/>
        <item x="107"/>
        <item x="98"/>
        <item x="17"/>
        <item x="48"/>
        <item x="44"/>
        <item x="85"/>
        <item x="76"/>
        <item x="3"/>
        <item x="16"/>
        <item x="62"/>
        <item x="77"/>
        <item x="2"/>
        <item x="7"/>
        <item x="13"/>
        <item x="14"/>
        <item x="19"/>
        <item x="21"/>
        <item x="22"/>
        <item x="26"/>
        <item x="36"/>
        <item x="37"/>
        <item x="38"/>
        <item x="40"/>
        <item x="46"/>
        <item x="50"/>
        <item x="59"/>
        <item x="61"/>
        <item x="84"/>
        <item x="92"/>
        <item x="97"/>
        <item x="100"/>
        <item x="104"/>
        <item x="119"/>
        <item x="121"/>
        <item x="123"/>
        <item x="139"/>
        <item x="142"/>
        <item x="148"/>
        <item x="60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6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94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axis="axisRow" compact="0" outline="0" showAll="0">
      <items count="30">
        <item x="0"/>
        <item x="24"/>
        <item x="25"/>
        <item x="17"/>
        <item x="8"/>
        <item x="26"/>
        <item x="27"/>
        <item x="20"/>
        <item x="28"/>
        <item x="21"/>
        <item x="1"/>
        <item x="2"/>
        <item x="3"/>
        <item x="4"/>
        <item x="5"/>
        <item x="6"/>
        <item x="7"/>
        <item x="9"/>
        <item x="10"/>
        <item x="11"/>
        <item x="12"/>
        <item x="13"/>
        <item x="14"/>
        <item x="15"/>
        <item x="16"/>
        <item x="18"/>
        <item x="19"/>
        <item x="22"/>
        <item x="23"/>
        <item t="default"/>
      </items>
    </pivotField>
    <pivotField compact="0" outline="0" showAll="0" defaultSubtotal="0"/>
    <pivotField compact="0" outline="0" showAll="0"/>
    <pivotField dataField="1" compact="0" outline="0" showAll="0"/>
    <pivotField compact="0" outline="0" showAll="0" defaultSubtotal="0">
      <items count="27">
        <item x="26"/>
        <item x="21"/>
        <item x="0"/>
        <item x="6"/>
        <item x="7"/>
        <item x="1"/>
        <item x="24"/>
        <item x="2"/>
        <item x="8"/>
        <item x="17"/>
        <item x="18"/>
        <item x="9"/>
        <item x="10"/>
        <item x="3"/>
        <item x="11"/>
        <item x="23"/>
        <item x="12"/>
        <item x="13"/>
        <item x="25"/>
        <item x="4"/>
        <item x="19"/>
        <item x="14"/>
        <item x="20"/>
        <item x="15"/>
        <item x="16"/>
        <item x="22"/>
        <item x="5"/>
      </items>
    </pivotField>
    <pivotField axis="axisRow" compact="0" outline="0" showAll="0" sortType="ascending">
      <items count="859">
        <item x="534"/>
        <item x="169"/>
        <item x="463"/>
        <item x="490"/>
        <item x="93"/>
        <item x="94"/>
        <item x="655"/>
        <item x="95"/>
        <item x="478"/>
        <item x="634"/>
        <item x="663"/>
        <item x="670"/>
        <item x="511"/>
        <item x="426"/>
        <item x="248"/>
        <item x="485"/>
        <item x="96"/>
        <item x="97"/>
        <item x="756"/>
        <item x="249"/>
        <item x="170"/>
        <item x="7"/>
        <item x="629"/>
        <item x="595"/>
        <item x="640"/>
        <item x="364"/>
        <item x="8"/>
        <item x="9"/>
        <item x="0"/>
        <item x="250"/>
        <item x="1"/>
        <item x="10"/>
        <item x="98"/>
        <item x="99"/>
        <item x="591"/>
        <item x="835"/>
        <item x="604"/>
        <item x="761"/>
        <item x="347"/>
        <item x="348"/>
        <item x="251"/>
        <item x="252"/>
        <item x="438"/>
        <item x="780"/>
        <item x="769"/>
        <item x="571"/>
        <item x="100"/>
        <item x="215"/>
        <item x="11"/>
        <item x="301"/>
        <item x="605"/>
        <item x="428"/>
        <item x="302"/>
        <item x="643"/>
        <item x="698"/>
        <item x="253"/>
        <item x="143"/>
        <item x="687"/>
        <item x="254"/>
        <item x="255"/>
        <item x="553"/>
        <item x="628"/>
        <item x="569"/>
        <item x="676"/>
        <item x="365"/>
        <item x="366"/>
        <item x="542"/>
        <item x="592"/>
        <item x="612"/>
        <item x="616"/>
        <item x="59"/>
        <item x="12"/>
        <item x="581"/>
        <item x="60"/>
        <item x="342"/>
        <item x="303"/>
        <item x="480"/>
        <item x="838"/>
        <item x="256"/>
        <item x="680"/>
        <item x="257"/>
        <item x="600"/>
        <item x="415"/>
        <item x="101"/>
        <item x="102"/>
        <item x="13"/>
        <item x="61"/>
        <item x="14"/>
        <item x="171"/>
        <item x="473"/>
        <item x="454"/>
        <item x="611"/>
        <item x="763"/>
        <item x="216"/>
        <item x="304"/>
        <item x="419"/>
        <item x="62"/>
        <item x="63"/>
        <item x="305"/>
        <item x="103"/>
        <item x="172"/>
        <item x="502"/>
        <item x="492"/>
        <item x="545"/>
        <item x="585"/>
        <item x="564"/>
        <item x="641"/>
        <item x="777"/>
        <item x="367"/>
        <item x="575"/>
        <item x="743"/>
        <item x="537"/>
        <item x="519"/>
        <item x="778"/>
        <item x="15"/>
        <item x="173"/>
        <item x="696"/>
        <item x="16"/>
        <item x="306"/>
        <item x="17"/>
        <item x="368"/>
        <item x="422"/>
        <item x="404"/>
        <item x="477"/>
        <item x="258"/>
        <item x="18"/>
        <item x="580"/>
        <item x="307"/>
        <item x="395"/>
        <item x="403"/>
        <item x="524"/>
        <item x="691"/>
        <item x="513"/>
        <item x="601"/>
        <item x="259"/>
        <item x="174"/>
        <item x="217"/>
        <item x="2"/>
        <item x="529"/>
        <item x="518"/>
        <item x="850"/>
        <item x="748"/>
        <item x="711"/>
        <item x="447"/>
        <item x="464"/>
        <item x="476"/>
        <item x="789"/>
        <item x="712"/>
        <item x="787"/>
        <item x="648"/>
        <item x="443"/>
        <item x="837"/>
        <item x="567"/>
        <item x="397"/>
        <item x="420"/>
        <item x="260"/>
        <item x="261"/>
        <item x="19"/>
        <item x="104"/>
        <item x="766"/>
        <item x="3"/>
        <item x="369"/>
        <item x="602"/>
        <item x="714"/>
        <item x="218"/>
        <item x="308"/>
        <item x="784"/>
        <item x="370"/>
        <item x="343"/>
        <item x="262"/>
        <item x="620"/>
        <item x="387"/>
        <item x="786"/>
        <item x="802"/>
        <item x="822"/>
        <item x="506"/>
        <item x="683"/>
        <item x="815"/>
        <item x="263"/>
        <item x="20"/>
        <item x="144"/>
        <item x="21"/>
        <item x="686"/>
        <item x="105"/>
        <item x="106"/>
        <item x="349"/>
        <item x="350"/>
        <item x="264"/>
        <item x="351"/>
        <item x="735"/>
        <item x="541"/>
        <item x="723"/>
        <item x="371"/>
        <item x="309"/>
        <item x="744"/>
        <item x="672"/>
        <item x="372"/>
        <item x="175"/>
        <item x="219"/>
        <item x="107"/>
        <item x="788"/>
        <item x="664"/>
        <item x="452"/>
        <item x="578"/>
        <item x="855"/>
        <item x="820"/>
        <item x="734"/>
        <item x="824"/>
        <item x="310"/>
        <item x="176"/>
        <item x="552"/>
        <item x="64"/>
        <item x="738"/>
        <item x="430"/>
        <item x="771"/>
        <item x="373"/>
        <item x="768"/>
        <item x="461"/>
        <item x="806"/>
        <item x="556"/>
        <item x="637"/>
        <item x="749"/>
        <item x="622"/>
        <item x="472"/>
        <item x="437"/>
        <item x="724"/>
        <item x="466"/>
        <item x="572"/>
        <item x="817"/>
        <item x="579"/>
        <item x="846"/>
        <item x="65"/>
        <item x="596"/>
        <item x="764"/>
        <item x="608"/>
        <item x="504"/>
        <item x="390"/>
        <item x="494"/>
        <item x="177"/>
        <item x="22"/>
        <item x="621"/>
        <item x="627"/>
        <item x="853"/>
        <item x="311"/>
        <item x="665"/>
        <item x="814"/>
        <item x="562"/>
        <item x="108"/>
        <item x="737"/>
        <item x="391"/>
        <item x="265"/>
        <item x="832"/>
        <item x="220"/>
        <item x="599"/>
        <item x="844"/>
        <item x="178"/>
        <item x="312"/>
        <item x="609"/>
        <item x="66"/>
        <item x="109"/>
        <item x="110"/>
        <item x="313"/>
        <item x="709"/>
        <item x="671"/>
        <item x="314"/>
        <item x="241"/>
        <item x="721"/>
        <item x="790"/>
        <item x="791"/>
        <item x="857"/>
        <item x="626"/>
        <item x="747"/>
        <item x="805"/>
        <item x="145"/>
        <item x="374"/>
        <item x="781"/>
        <item x="179"/>
        <item x="266"/>
        <item x="801"/>
        <item x="23"/>
        <item x="440"/>
        <item x="180"/>
        <item x="427"/>
        <item x="405"/>
        <item x="181"/>
        <item x="657"/>
        <item x="24"/>
        <item x="25"/>
        <item x="544"/>
        <item x="453"/>
        <item x="182"/>
        <item x="783"/>
        <item x="642"/>
        <item x="589"/>
        <item x="267"/>
        <item x="386"/>
        <item x="221"/>
        <item x="442"/>
        <item x="399"/>
        <item x="268"/>
        <item x="269"/>
        <item x="26"/>
        <item x="222"/>
        <item x="270"/>
        <item x="773"/>
        <item x="632"/>
        <item x="315"/>
        <item x="375"/>
        <item x="566"/>
        <item x="568"/>
        <item x="316"/>
        <item x="457"/>
        <item x="317"/>
        <item x="400"/>
        <item x="624"/>
        <item x="376"/>
        <item x="271"/>
        <item x="424"/>
        <item x="83"/>
        <item x="111"/>
        <item x="112"/>
        <item x="576"/>
        <item x="159"/>
        <item x="113"/>
        <item x="499"/>
        <item x="852"/>
        <item x="146"/>
        <item x="147"/>
        <item x="318"/>
        <item x="677"/>
        <item x="488"/>
        <item x="829"/>
        <item x="517"/>
        <item x="810"/>
        <item x="615"/>
        <item x="114"/>
        <item x="548"/>
        <item x="183"/>
        <item x="535"/>
        <item x="619"/>
        <item x="843"/>
        <item x="586"/>
        <item x="549"/>
        <item x="831"/>
        <item x="792"/>
        <item x="489"/>
        <item x="456"/>
        <item x="550"/>
        <item x="532"/>
        <item x="184"/>
        <item x="398"/>
        <item x="407"/>
        <item x="272"/>
        <item x="185"/>
        <item x="651"/>
        <item x="67"/>
        <item x="273"/>
        <item x="223"/>
        <item x="319"/>
        <item x="27"/>
        <item x="320"/>
        <item x="707"/>
        <item x="563"/>
        <item x="459"/>
        <item x="833"/>
        <item x="471"/>
        <item x="661"/>
        <item x="186"/>
        <item x="598"/>
        <item x="704"/>
        <item x="115"/>
        <item x="187"/>
        <item x="188"/>
        <item x="352"/>
        <item x="224"/>
        <item x="28"/>
        <item x="819"/>
        <item x="377"/>
        <item x="455"/>
        <item x="590"/>
        <item x="716"/>
        <item x="509"/>
        <item x="851"/>
        <item x="189"/>
        <item x="190"/>
        <item x="274"/>
        <item x="275"/>
        <item x="774"/>
        <item x="660"/>
        <item x="699"/>
        <item x="148"/>
        <item x="625"/>
        <item x="191"/>
        <item x="192"/>
        <item x="225"/>
        <item x="149"/>
        <item x="321"/>
        <item x="193"/>
        <item x="526"/>
        <item x="226"/>
        <item x="515"/>
        <item x="842"/>
        <item x="533"/>
        <item x="693"/>
        <item x="84"/>
        <item x="85"/>
        <item x="276"/>
        <item x="401"/>
        <item x="834"/>
        <item x="322"/>
        <item x="527"/>
        <item x="116"/>
        <item x="29"/>
        <item x="701"/>
        <item x="607"/>
        <item x="508"/>
        <item x="378"/>
        <item x="503"/>
        <item x="30"/>
        <item x="500"/>
        <item x="389"/>
        <item x="423"/>
        <item x="675"/>
        <item x="679"/>
        <item x="825"/>
        <item x="631"/>
        <item x="574"/>
        <item x="277"/>
        <item x="800"/>
        <item x="573"/>
        <item x="555"/>
        <item x="561"/>
        <item x="31"/>
        <item x="194"/>
        <item x="344"/>
        <item x="32"/>
        <item x="33"/>
        <item x="323"/>
        <item x="34"/>
        <item x="68"/>
        <item x="828"/>
        <item x="557"/>
        <item x="324"/>
        <item x="495"/>
        <item x="117"/>
        <item x="118"/>
        <item x="119"/>
        <item x="120"/>
        <item x="729"/>
        <item x="227"/>
        <item x="731"/>
        <item x="807"/>
        <item x="417"/>
        <item x="793"/>
        <item x="584"/>
        <item x="195"/>
        <item x="35"/>
        <item x="196"/>
        <item x="197"/>
        <item x="160"/>
        <item x="121"/>
        <item x="669"/>
        <item x="353"/>
        <item x="354"/>
        <item x="278"/>
        <item x="355"/>
        <item x="122"/>
        <item x="667"/>
        <item x="706"/>
        <item x="198"/>
        <item x="325"/>
        <item x="123"/>
        <item x="161"/>
        <item x="124"/>
        <item x="162"/>
        <item x="617"/>
        <item x="356"/>
        <item x="279"/>
        <item x="36"/>
        <item x="37"/>
        <item x="674"/>
        <item x="702"/>
        <item x="539"/>
        <item x="125"/>
        <item x="650"/>
        <item x="742"/>
        <item x="719"/>
        <item x="69"/>
        <item x="280"/>
        <item x="4"/>
        <item x="70"/>
        <item x="38"/>
        <item x="71"/>
        <item x="467"/>
        <item x="685"/>
        <item x="242"/>
        <item x="812"/>
        <item x="228"/>
        <item x="86"/>
        <item x="281"/>
        <item x="243"/>
        <item x="199"/>
        <item x="849"/>
        <item x="282"/>
        <item x="72"/>
        <item x="690"/>
        <item x="610"/>
        <item x="357"/>
        <item x="755"/>
        <item x="776"/>
        <item x="854"/>
        <item x="436"/>
        <item x="434"/>
        <item x="126"/>
        <item x="87"/>
        <item x="127"/>
        <item x="326"/>
        <item x="845"/>
        <item x="700"/>
        <item x="327"/>
        <item x="496"/>
        <item x="692"/>
        <item x="462"/>
        <item x="745"/>
        <item x="603"/>
        <item x="406"/>
        <item x="746"/>
        <item x="775"/>
        <item x="150"/>
        <item x="128"/>
        <item x="129"/>
        <item x="283"/>
        <item x="200"/>
        <item x="358"/>
        <item x="39"/>
        <item x="244"/>
        <item x="40"/>
        <item x="201"/>
        <item x="130"/>
        <item x="41"/>
        <item x="722"/>
        <item x="151"/>
        <item x="411"/>
        <item x="479"/>
        <item x="284"/>
        <item x="694"/>
        <item x="678"/>
        <item x="708"/>
        <item x="431"/>
        <item x="425"/>
        <item x="202"/>
        <item x="448"/>
        <item x="379"/>
        <item x="73"/>
        <item x="732"/>
        <item x="42"/>
        <item x="285"/>
        <item x="668"/>
        <item x="131"/>
        <item x="132"/>
        <item x="507"/>
        <item x="588"/>
        <item x="516"/>
        <item x="758"/>
        <item x="797"/>
        <item x="435"/>
        <item x="475"/>
        <item x="583"/>
        <item x="754"/>
        <item x="762"/>
        <item x="245"/>
        <item x="772"/>
        <item x="74"/>
        <item x="43"/>
        <item x="681"/>
        <item x="152"/>
        <item x="328"/>
        <item x="329"/>
        <item x="736"/>
        <item x="673"/>
        <item x="450"/>
        <item x="767"/>
        <item x="826"/>
        <item x="841"/>
        <item x="44"/>
        <item x="133"/>
        <item x="134"/>
        <item x="658"/>
        <item x="653"/>
        <item x="135"/>
        <item x="136"/>
        <item x="795"/>
        <item x="433"/>
        <item x="662"/>
        <item x="330"/>
        <item x="229"/>
        <item x="482"/>
        <item x="633"/>
        <item x="359"/>
        <item x="847"/>
        <item x="799"/>
        <item x="813"/>
        <item x="230"/>
        <item x="821"/>
        <item x="818"/>
        <item x="45"/>
        <item x="286"/>
        <item x="46"/>
        <item x="408"/>
        <item x="380"/>
        <item x="577"/>
        <item x="381"/>
        <item x="231"/>
        <item x="446"/>
        <item x="630"/>
        <item x="396"/>
        <item x="410"/>
        <item x="360"/>
        <item x="593"/>
        <item x="720"/>
        <item x="402"/>
        <item x="445"/>
        <item x="75"/>
        <item x="468"/>
        <item x="487"/>
        <item x="439"/>
        <item x="458"/>
        <item x="47"/>
        <item x="48"/>
        <item x="823"/>
        <item x="809"/>
        <item x="497"/>
        <item x="137"/>
        <item x="538"/>
        <item x="474"/>
        <item x="689"/>
        <item x="331"/>
        <item x="287"/>
        <item x="332"/>
        <item x="163"/>
        <item x="765"/>
        <item x="139"/>
        <item x="138"/>
        <item x="88"/>
        <item x="639"/>
        <item x="647"/>
        <item x="76"/>
        <item x="606"/>
        <item x="5"/>
        <item x="483"/>
        <item x="525"/>
        <item x="659"/>
        <item x="382"/>
        <item x="811"/>
        <item x="512"/>
        <item x="728"/>
        <item x="816"/>
        <item x="726"/>
        <item x="587"/>
        <item x="481"/>
        <item x="203"/>
        <item x="204"/>
        <item x="715"/>
        <item x="484"/>
        <item x="246"/>
        <item x="540"/>
        <item x="560"/>
        <item x="469"/>
        <item x="345"/>
        <item x="205"/>
        <item x="412"/>
        <item x="232"/>
        <item x="206"/>
        <item x="486"/>
        <item x="383"/>
        <item x="394"/>
        <item x="432"/>
        <item x="757"/>
        <item x="717"/>
        <item x="635"/>
        <item x="288"/>
        <item x="361"/>
        <item x="409"/>
        <item x="741"/>
        <item x="77"/>
        <item x="418"/>
        <item x="570"/>
        <item x="89"/>
        <item x="164"/>
        <item x="750"/>
        <item x="207"/>
        <item x="839"/>
        <item x="165"/>
        <item x="421"/>
        <item x="392"/>
        <item x="543"/>
        <item x="530"/>
        <item x="166"/>
        <item x="759"/>
        <item x="727"/>
        <item x="449"/>
        <item x="528"/>
        <item x="333"/>
        <item x="582"/>
        <item x="208"/>
        <item x="209"/>
        <item x="804"/>
        <item x="346"/>
        <item x="140"/>
        <item x="233"/>
        <item x="78"/>
        <item x="522"/>
        <item x="210"/>
        <item x="384"/>
        <item x="153"/>
        <item x="760"/>
        <item x="645"/>
        <item x="644"/>
        <item x="752"/>
        <item x="289"/>
        <item x="290"/>
        <item x="536"/>
        <item x="334"/>
        <item x="362"/>
        <item x="363"/>
        <item x="703"/>
        <item x="547"/>
        <item x="335"/>
        <item x="211"/>
        <item x="291"/>
        <item x="292"/>
        <item x="733"/>
        <item x="830"/>
        <item x="212"/>
        <item x="740"/>
        <item x="597"/>
        <item x="856"/>
        <item x="613"/>
        <item x="393"/>
        <item x="444"/>
        <item x="414"/>
        <item x="336"/>
        <item x="293"/>
        <item x="294"/>
        <item x="618"/>
        <item x="141"/>
        <item x="684"/>
        <item x="388"/>
        <item x="498"/>
        <item x="501"/>
        <item x="682"/>
        <item x="167"/>
        <item x="79"/>
        <item x="688"/>
        <item x="649"/>
        <item x="636"/>
        <item x="705"/>
        <item x="840"/>
        <item x="827"/>
        <item x="695"/>
        <item x="460"/>
        <item x="554"/>
        <item x="558"/>
        <item x="848"/>
        <item x="713"/>
        <item x="718"/>
        <item x="49"/>
        <item x="50"/>
        <item x="337"/>
        <item x="295"/>
        <item x="296"/>
        <item x="297"/>
        <item x="594"/>
        <item x="154"/>
        <item x="796"/>
        <item x="798"/>
        <item x="451"/>
        <item x="80"/>
        <item x="779"/>
        <item x="51"/>
        <item x="52"/>
        <item x="559"/>
        <item x="413"/>
        <item x="53"/>
        <item x="54"/>
        <item x="531"/>
        <item x="521"/>
        <item x="505"/>
        <item x="836"/>
        <item x="710"/>
        <item x="234"/>
        <item x="338"/>
        <item x="90"/>
        <item x="770"/>
        <item x="565"/>
        <item x="523"/>
        <item x="339"/>
        <item x="465"/>
        <item x="235"/>
        <item x="385"/>
        <item x="546"/>
        <item x="55"/>
        <item x="142"/>
        <item x="213"/>
        <item x="298"/>
        <item x="299"/>
        <item x="340"/>
        <item x="782"/>
        <item x="614"/>
        <item x="794"/>
        <item x="666"/>
        <item x="730"/>
        <item x="56"/>
        <item x="725"/>
        <item x="493"/>
        <item x="429"/>
        <item x="646"/>
        <item x="697"/>
        <item x="81"/>
        <item x="470"/>
        <item x="656"/>
        <item x="57"/>
        <item x="441"/>
        <item x="739"/>
        <item x="491"/>
        <item x="785"/>
        <item x="416"/>
        <item x="623"/>
        <item x="236"/>
        <item x="91"/>
        <item x="82"/>
        <item x="237"/>
        <item x="238"/>
        <item x="239"/>
        <item x="240"/>
        <item x="520"/>
        <item x="514"/>
        <item x="551"/>
        <item x="214"/>
        <item x="510"/>
        <item x="155"/>
        <item x="92"/>
        <item x="156"/>
        <item x="58"/>
        <item x="654"/>
        <item x="157"/>
        <item x="158"/>
        <item x="751"/>
        <item x="808"/>
        <item x="300"/>
        <item x="168"/>
        <item x="803"/>
        <item x="341"/>
        <item x="638"/>
        <item x="247"/>
        <item x="753"/>
        <item x="652"/>
        <item x="6"/>
        <item t="default"/>
      </items>
    </pivotField>
    <pivotField compact="0" outline="0" showAll="0" defaultSubtotal="0"/>
    <pivotField compact="0" outline="0" dragToRow="0" dragToCol="0" dragToPage="0" showAll="0" defaultSubtotal="0"/>
  </pivotFields>
  <rowFields count="5">
    <field x="15"/>
    <field x="1"/>
    <field x="8"/>
    <field x="2"/>
    <field x="10"/>
  </rowFields>
  <rowItems count="2498">
    <i>
      <x/>
      <x v="6"/>
      <x/>
      <x v="1"/>
      <x v="27"/>
    </i>
    <i t="default">
      <x/>
    </i>
    <i>
      <x v="1"/>
      <x v="2"/>
      <x v="58"/>
      <x v="1"/>
      <x v="25"/>
    </i>
    <i t="default">
      <x v="1"/>
    </i>
    <i>
      <x v="2"/>
      <x v="5"/>
      <x v="23"/>
      <x v="2"/>
      <x v="16"/>
    </i>
    <i r="2">
      <x v="113"/>
      <x v="3"/>
      <x/>
    </i>
    <i r="1">
      <x v="6"/>
      <x v="23"/>
      <x v="2"/>
      <x v="16"/>
    </i>
    <i t="default">
      <x v="2"/>
    </i>
    <i>
      <x v="3"/>
      <x v="5"/>
      <x v="195"/>
      <x/>
      <x/>
    </i>
    <i r="1">
      <x v="7"/>
      <x v="251"/>
      <x v="2"/>
      <x v="6"/>
    </i>
    <i r="1">
      <x v="8"/>
      <x v="251"/>
      <x v="2"/>
      <x v="6"/>
    </i>
    <i t="default">
      <x v="3"/>
    </i>
    <i>
      <x v="4"/>
      <x v="1"/>
      <x v="2"/>
      <x v="1"/>
      <x v="19"/>
    </i>
    <i r="1">
      <x v="2"/>
      <x v="2"/>
      <x v="1"/>
      <x v="23"/>
    </i>
    <i r="1">
      <x v="3"/>
      <x v="6"/>
      <x v="2"/>
      <x v="17"/>
    </i>
    <i t="default">
      <x v="4"/>
    </i>
    <i>
      <x v="5"/>
      <x v="1"/>
      <x v="2"/>
      <x v="1"/>
      <x v="10"/>
    </i>
    <i r="1">
      <x v="2"/>
      <x v="2"/>
      <x v="1"/>
      <x v="25"/>
    </i>
    <i r="1">
      <x v="3"/>
      <x v="2"/>
      <x v="1"/>
      <x v="27"/>
    </i>
    <i t="default">
      <x v="5"/>
    </i>
    <i>
      <x v="6"/>
      <x v="7"/>
      <x v="267"/>
      <x v="2"/>
      <x v="4"/>
    </i>
    <i r="1">
      <x v="8"/>
      <x v="267"/>
      <x v="2"/>
      <x v="4"/>
    </i>
    <i t="default">
      <x v="6"/>
    </i>
    <i>
      <x v="7"/>
      <x v="1"/>
      <x v="113"/>
      <x v="1"/>
      <x v="20"/>
    </i>
    <i t="default">
      <x v="7"/>
    </i>
    <i>
      <x v="8"/>
      <x v="5"/>
      <x v="191"/>
      <x v="2"/>
      <x v="17"/>
    </i>
    <i t="default">
      <x v="8"/>
    </i>
    <i>
      <x v="9"/>
      <x v="7"/>
      <x v="260"/>
      <x v="2"/>
      <x v="4"/>
    </i>
    <i r="1">
      <x v="8"/>
      <x v="260"/>
      <x v="2"/>
      <x v="4"/>
    </i>
    <i t="default">
      <x v="9"/>
    </i>
    <i>
      <x v="10"/>
      <x v="7"/>
      <x v="260"/>
      <x v="2"/>
      <x v="1"/>
    </i>
    <i r="1">
      <x v="8"/>
      <x v="260"/>
      <x/>
      <x/>
    </i>
    <i t="default">
      <x v="10"/>
    </i>
    <i>
      <x v="11"/>
      <x v="7"/>
      <x v="260"/>
      <x v="2"/>
      <x v="6"/>
    </i>
    <i t="default">
      <x v="11"/>
    </i>
    <i>
      <x v="12"/>
      <x v="6"/>
      <x v="47"/>
      <x v="1"/>
      <x v="28"/>
    </i>
    <i t="default">
      <x v="12"/>
    </i>
    <i>
      <x v="13"/>
      <x v="5"/>
      <x v="109"/>
      <x v="1"/>
      <x v="26"/>
    </i>
    <i t="default">
      <x v="13"/>
    </i>
    <i>
      <x v="14"/>
      <x v="3"/>
      <x v="246"/>
      <x v="1"/>
      <x v="27"/>
    </i>
    <i t="default">
      <x v="14"/>
    </i>
    <i>
      <x v="15"/>
      <x v="5"/>
      <x v="47"/>
      <x/>
      <x/>
    </i>
    <i t="default">
      <x v="15"/>
    </i>
    <i>
      <x v="16"/>
      <x v="1"/>
      <x v="59"/>
      <x v="1"/>
      <x v="10"/>
    </i>
    <i r="1">
      <x v="3"/>
      <x v="47"/>
      <x v="1"/>
      <x v="27"/>
    </i>
    <i r="1">
      <x v="6"/>
      <x v="47"/>
      <x v="1"/>
      <x v="26"/>
    </i>
    <i t="default">
      <x v="16"/>
    </i>
    <i>
      <x v="17"/>
      <x v="1"/>
      <x v="108"/>
      <x v="1"/>
      <x v="21"/>
    </i>
    <i r="1">
      <x v="4"/>
      <x v="108"/>
      <x v="1"/>
      <x v="26"/>
    </i>
    <i r="1">
      <x v="6"/>
      <x v="108"/>
      <x v="1"/>
      <x v="20"/>
    </i>
    <i t="default">
      <x v="17"/>
    </i>
    <i>
      <x v="18"/>
      <x v="8"/>
      <x v="315"/>
      <x v="2"/>
      <x v="6"/>
    </i>
    <i t="default">
      <x v="18"/>
    </i>
    <i>
      <x v="19"/>
      <x v="3"/>
      <x v="14"/>
      <x v="1"/>
      <x v="20"/>
    </i>
    <i r="1">
      <x v="4"/>
      <x v="83"/>
      <x/>
      <x/>
    </i>
    <i r="3">
      <x v="1"/>
      <x v="19"/>
    </i>
    <i r="1">
      <x v="5"/>
      <x v="83"/>
      <x v="1"/>
      <x v="19"/>
    </i>
    <i r="4">
      <x v="23"/>
    </i>
    <i t="default">
      <x v="19"/>
    </i>
    <i>
      <x v="20"/>
      <x v="2"/>
      <x v="111"/>
      <x v="1"/>
      <x v="20"/>
    </i>
    <i r="1">
      <x v="3"/>
      <x v="111"/>
      <x/>
      <x/>
    </i>
    <i r="3">
      <x v="1"/>
      <x v="20"/>
    </i>
    <i r="1">
      <x v="4"/>
      <x v="111"/>
      <x/>
      <x/>
    </i>
    <i t="default">
      <x v="20"/>
    </i>
    <i>
      <x v="21"/>
      <x/>
      <x v="59"/>
      <x v="1"/>
      <x v="10"/>
    </i>
    <i r="1">
      <x v="2"/>
      <x v="59"/>
      <x v="1"/>
      <x v="25"/>
    </i>
    <i r="1">
      <x v="3"/>
      <x v="59"/>
      <x v="1"/>
      <x v="27"/>
    </i>
    <i r="1">
      <x v="4"/>
      <x v="108"/>
      <x v="1"/>
      <x v="27"/>
    </i>
    <i t="default">
      <x v="21"/>
    </i>
    <i>
      <x v="22"/>
      <x v="7"/>
      <x v="7"/>
      <x v="2"/>
      <x v="3"/>
    </i>
    <i t="default">
      <x v="22"/>
    </i>
    <i>
      <x v="23"/>
      <x v="6"/>
      <x v="240"/>
      <x v="2"/>
      <x v="17"/>
    </i>
    <i r="1">
      <x v="7"/>
      <x v="240"/>
      <x v="2"/>
      <x v="6"/>
    </i>
    <i r="1">
      <x v="8"/>
      <x v="240"/>
      <x v="2"/>
      <x v="6"/>
    </i>
    <i t="default">
      <x v="23"/>
    </i>
    <i>
      <x v="24"/>
      <x v="7"/>
      <x v="208"/>
      <x v="2"/>
      <x v="2"/>
    </i>
    <i t="default">
      <x v="24"/>
    </i>
    <i>
      <x v="25"/>
      <x v="4"/>
      <x v="23"/>
      <x v="2"/>
      <x v="16"/>
    </i>
    <i t="default">
      <x v="25"/>
    </i>
    <i>
      <x v="26"/>
      <x/>
      <x v="199"/>
      <x v="1"/>
      <x v="11"/>
    </i>
    <i t="default">
      <x v="26"/>
    </i>
    <i>
      <x v="27"/>
      <x/>
      <x v="23"/>
      <x v="1"/>
      <x v="12"/>
    </i>
    <i t="default">
      <x v="27"/>
    </i>
    <i>
      <x v="28"/>
      <x/>
      <x v="23"/>
      <x/>
      <x/>
    </i>
    <i t="default">
      <x v="28"/>
    </i>
    <i>
      <x v="29"/>
      <x v="3"/>
      <x v="18"/>
      <x v="1"/>
      <x v="27"/>
    </i>
    <i r="1">
      <x v="4"/>
      <x v="58"/>
      <x v="1"/>
      <x v="27"/>
    </i>
    <i r="1">
      <x v="5"/>
      <x v="199"/>
      <x v="1"/>
      <x v="27"/>
    </i>
    <i r="1">
      <x v="7"/>
      <x v="18"/>
      <x v="1"/>
      <x v="26"/>
    </i>
    <i t="default">
      <x v="29"/>
    </i>
    <i>
      <x v="30"/>
      <x/>
      <x v="77"/>
      <x/>
      <x/>
    </i>
    <i t="default">
      <x v="30"/>
    </i>
    <i>
      <x v="31"/>
      <x/>
      <x v="121"/>
      <x v="1"/>
      <x v="10"/>
    </i>
    <i r="1">
      <x v="1"/>
      <x v="24"/>
      <x v="1"/>
      <x v="10"/>
    </i>
    <i r="1">
      <x v="2"/>
      <x v="121"/>
      <x v="1"/>
      <x v="25"/>
    </i>
    <i t="default">
      <x v="31"/>
    </i>
    <i>
      <x v="32"/>
      <x v="1"/>
      <x v="113"/>
      <x v="1"/>
      <x v="21"/>
    </i>
    <i r="1">
      <x v="2"/>
      <x v="108"/>
      <x v="1"/>
      <x v="26"/>
    </i>
    <i t="default">
      <x v="32"/>
    </i>
    <i>
      <x v="33"/>
      <x v="1"/>
      <x v="113"/>
      <x v="1"/>
      <x v="21"/>
    </i>
    <i r="1">
      <x v="2"/>
      <x v="108"/>
      <x v="1"/>
      <x v="26"/>
    </i>
    <i r="1">
      <x v="3"/>
      <x v="108"/>
      <x v="1"/>
      <x v="26"/>
    </i>
    <i t="default">
      <x v="33"/>
    </i>
    <i>
      <x v="34"/>
      <x v="6"/>
      <x v="237"/>
      <x v="2"/>
      <x v="16"/>
    </i>
    <i r="1">
      <x v="8"/>
      <x v="301"/>
      <x v="2"/>
      <x v="2"/>
    </i>
    <i t="default">
      <x v="34"/>
    </i>
    <i>
      <x v="35"/>
      <x v="8"/>
      <x v="56"/>
      <x v="1"/>
      <x v="26"/>
    </i>
    <i t="default">
      <x v="35"/>
    </i>
    <i>
      <x v="36"/>
      <x v="6"/>
      <x v="171"/>
      <x v="2"/>
      <x v="17"/>
    </i>
    <i r="1">
      <x v="8"/>
      <x v="171"/>
      <x v="2"/>
      <x v="8"/>
    </i>
    <i t="default">
      <x v="36"/>
    </i>
    <i>
      <x v="37"/>
      <x v="8"/>
      <x v="33"/>
      <x v="2"/>
      <x v="2"/>
    </i>
    <i t="default">
      <x v="37"/>
    </i>
    <i>
      <x v="38"/>
      <x v="4"/>
      <x v="36"/>
      <x v="1"/>
      <x v="26"/>
    </i>
    <i t="default">
      <x v="38"/>
    </i>
    <i>
      <x v="39"/>
      <x v="4"/>
      <x v="36"/>
      <x v="1"/>
      <x v="20"/>
    </i>
    <i t="default">
      <x v="39"/>
    </i>
    <i>
      <x v="40"/>
      <x v="3"/>
      <x v="199"/>
      <x v="1"/>
      <x v="27"/>
    </i>
    <i t="default">
      <x v="40"/>
    </i>
    <i>
      <x v="41"/>
      <x v="3"/>
      <x v="34"/>
      <x v="1"/>
      <x v="26"/>
    </i>
    <i r="1">
      <x v="8"/>
      <x v="34"/>
      <x v="1"/>
      <x v="19"/>
    </i>
    <i t="default">
      <x v="41"/>
    </i>
    <i>
      <x v="42"/>
      <x v="5"/>
      <x v="162"/>
      <x v="2"/>
      <x v="4"/>
    </i>
    <i r="1">
      <x v="8"/>
      <x v="283"/>
      <x v="2"/>
      <x v="3"/>
    </i>
    <i t="default">
      <x v="42"/>
    </i>
    <i>
      <x v="43"/>
      <x v="8"/>
      <x v="332"/>
      <x/>
      <x/>
    </i>
    <i t="default">
      <x v="43"/>
    </i>
    <i>
      <x v="44"/>
      <x v="8"/>
      <x v="325"/>
      <x v="2"/>
      <x v="4"/>
    </i>
    <i t="default">
      <x v="44"/>
    </i>
    <i>
      <x v="45"/>
      <x v="6"/>
      <x v="150"/>
      <x v="2"/>
      <x v="16"/>
    </i>
    <i t="default">
      <x v="45"/>
    </i>
    <i>
      <x v="46"/>
      <x v="1"/>
      <x v="132"/>
      <x v="1"/>
      <x v="10"/>
    </i>
    <i t="default">
      <x v="46"/>
    </i>
    <i>
      <x v="47"/>
      <x v="2"/>
      <x v="4"/>
      <x v="2"/>
      <x v="4"/>
    </i>
    <i r="1">
      <x v="3"/>
      <x v="4"/>
      <x v="2"/>
      <x v="4"/>
    </i>
    <i r="1">
      <x v="6"/>
      <x v="4"/>
      <x v="2"/>
      <x v="4"/>
    </i>
    <i t="default">
      <x v="47"/>
    </i>
    <i>
      <x v="48"/>
      <x/>
      <x v="47"/>
      <x v="1"/>
      <x v="10"/>
    </i>
    <i t="default">
      <x v="48"/>
    </i>
    <i>
      <x v="49"/>
      <x v="3"/>
      <x v="23"/>
      <x v="2"/>
      <x v="17"/>
    </i>
    <i t="default">
      <x v="49"/>
    </i>
    <i>
      <x v="50"/>
      <x v="6"/>
      <x v="23"/>
      <x v="2"/>
      <x v="7"/>
    </i>
    <i r="1">
      <x v="7"/>
      <x v="23"/>
      <x v="2"/>
      <x v="7"/>
    </i>
    <i r="1">
      <x v="8"/>
      <x v="23"/>
      <x v="2"/>
      <x v="7"/>
    </i>
    <i t="default">
      <x v="50"/>
    </i>
    <i>
      <x v="51"/>
      <x v="5"/>
      <x v="83"/>
      <x v="1"/>
      <x v="20"/>
    </i>
    <i t="default">
      <x v="51"/>
    </i>
    <i>
      <x v="52"/>
      <x v="3"/>
      <x v="51"/>
      <x v="2"/>
      <x v="7"/>
    </i>
    <i r="1">
      <x v="7"/>
      <x v="51"/>
      <x v="2"/>
      <x v="7"/>
    </i>
    <i r="1">
      <x v="8"/>
      <x v="51"/>
      <x v="2"/>
      <x v="9"/>
    </i>
    <i t="default">
      <x v="52"/>
    </i>
    <i>
      <x v="53"/>
      <x v="7"/>
      <x v="266"/>
      <x v="2"/>
      <x v="6"/>
    </i>
    <i t="default">
      <x v="53"/>
    </i>
    <i>
      <x v="54"/>
      <x v="7"/>
      <x v="23"/>
      <x v="1"/>
      <x v="26"/>
    </i>
    <i r="1">
      <x v="8"/>
      <x v="346"/>
      <x v="1"/>
      <x v="20"/>
    </i>
    <i t="default">
      <x v="54"/>
    </i>
    <i>
      <x v="55"/>
      <x v="3"/>
      <x v="47"/>
      <x v="1"/>
      <x v="26"/>
    </i>
    <i t="default">
      <x v="55"/>
    </i>
    <i>
      <x v="56"/>
      <x v="1"/>
      <x v="41"/>
      <x v="2"/>
      <x v="4"/>
    </i>
    <i t="default">
      <x v="56"/>
    </i>
    <i>
      <x v="57"/>
      <x v="7"/>
      <x v="66"/>
      <x v="1"/>
      <x v="28"/>
    </i>
    <i r="1">
      <x v="8"/>
      <x v="344"/>
      <x v="1"/>
      <x v="27"/>
    </i>
    <i t="default">
      <x v="57"/>
    </i>
    <i>
      <x v="58"/>
      <x v="3"/>
      <x v="24"/>
      <x v="1"/>
      <x v="26"/>
    </i>
    <i t="default">
      <x v="58"/>
    </i>
    <i>
      <x v="59"/>
      <x v="3"/>
      <x v="138"/>
      <x v="1"/>
      <x v="20"/>
    </i>
    <i t="default">
      <x v="59"/>
    </i>
    <i>
      <x v="60"/>
      <x v="6"/>
      <x v="83"/>
      <x v="1"/>
      <x v="20"/>
    </i>
    <i r="4">
      <x v="22"/>
    </i>
    <i r="1">
      <x v="7"/>
      <x v="83"/>
      <x v="1"/>
      <x v="19"/>
    </i>
    <i r="4">
      <x v="23"/>
    </i>
    <i t="default">
      <x v="60"/>
    </i>
    <i>
      <x v="61"/>
      <x v="7"/>
      <x v="254"/>
      <x v="2"/>
      <x v="1"/>
    </i>
    <i r="1">
      <x v="8"/>
      <x v="103"/>
      <x v="2"/>
      <x v="1"/>
    </i>
    <i t="default">
      <x v="61"/>
    </i>
    <i>
      <x v="62"/>
      <x v="6"/>
      <x v="23"/>
      <x v="2"/>
      <x v="16"/>
    </i>
    <i t="default">
      <x v="62"/>
    </i>
    <i>
      <x v="63"/>
      <x v="7"/>
      <x v="244"/>
      <x/>
      <x/>
    </i>
    <i t="default">
      <x v="63"/>
    </i>
    <i>
      <x v="64"/>
      <x v="4"/>
      <x v="45"/>
      <x v="2"/>
      <x v="4"/>
    </i>
    <i r="1">
      <x v="6"/>
      <x v="45"/>
      <x v="2"/>
      <x v="4"/>
    </i>
    <i r="1">
      <x v="7"/>
      <x v="45"/>
      <x v="2"/>
      <x v="4"/>
    </i>
    <i r="1">
      <x v="8"/>
      <x v="45"/>
      <x v="2"/>
      <x v="4"/>
    </i>
    <i t="default">
      <x v="64"/>
    </i>
    <i>
      <x v="65"/>
      <x v="4"/>
      <x v="134"/>
      <x v="2"/>
      <x v="4"/>
    </i>
    <i r="1">
      <x v="5"/>
      <x v="134"/>
      <x v="2"/>
      <x v="4"/>
    </i>
    <i r="1">
      <x v="6"/>
      <x v="134"/>
      <x v="2"/>
      <x v="4"/>
    </i>
    <i r="1">
      <x v="7"/>
      <x v="134"/>
      <x v="2"/>
      <x v="4"/>
    </i>
    <i t="default">
      <x v="65"/>
    </i>
    <i>
      <x v="66"/>
      <x v="6"/>
      <x v="18"/>
      <x v="1"/>
      <x v="26"/>
    </i>
    <i t="default">
      <x v="66"/>
    </i>
    <i>
      <x v="67"/>
      <x v="6"/>
      <x v="238"/>
      <x v="2"/>
      <x v="16"/>
    </i>
    <i r="1">
      <x v="8"/>
      <x v="309"/>
      <x v="2"/>
      <x v="4"/>
    </i>
    <i t="default">
      <x v="67"/>
    </i>
    <i>
      <x v="68"/>
      <x v="6"/>
      <x v="177"/>
      <x/>
      <x/>
    </i>
    <i t="default">
      <x v="68"/>
    </i>
    <i>
      <x v="69"/>
      <x v="6"/>
      <x v="177"/>
      <x/>
      <x/>
    </i>
    <i t="default">
      <x v="69"/>
    </i>
    <i>
      <x v="70"/>
      <x/>
      <x v="23"/>
      <x v="2"/>
      <x v="16"/>
    </i>
    <i r="1">
      <x v="1"/>
      <x v="23"/>
      <x v="2"/>
      <x v="16"/>
    </i>
    <i t="default">
      <x v="70"/>
    </i>
    <i>
      <x v="71"/>
      <x/>
      <x v="62"/>
      <x v="1"/>
      <x v="10"/>
    </i>
    <i t="default">
      <x v="71"/>
    </i>
    <i>
      <x v="72"/>
      <x v="6"/>
      <x v="233"/>
      <x v="2"/>
      <x v="16"/>
    </i>
    <i r="1">
      <x v="8"/>
      <x v="233"/>
      <x v="2"/>
      <x v="2"/>
    </i>
    <i t="default">
      <x v="72"/>
    </i>
    <i>
      <x v="73"/>
      <x/>
      <x v="82"/>
      <x v="2"/>
      <x v="4"/>
    </i>
    <i r="1">
      <x v="4"/>
      <x v="85"/>
      <x v="2"/>
      <x v="4"/>
    </i>
    <i r="1">
      <x v="5"/>
      <x v="7"/>
      <x v="2"/>
      <x v="4"/>
    </i>
    <i t="default">
      <x v="73"/>
    </i>
    <i>
      <x v="74"/>
      <x v="4"/>
      <x v="86"/>
      <x/>
      <x/>
    </i>
    <i r="1">
      <x v="5"/>
      <x v="7"/>
      <x/>
      <x/>
    </i>
    <i t="default">
      <x v="74"/>
    </i>
    <i>
      <x v="75"/>
      <x v="3"/>
      <x v="46"/>
      <x v="2"/>
      <x v="4"/>
    </i>
    <i r="1">
      <x v="5"/>
      <x v="188"/>
      <x v="2"/>
      <x v="4"/>
    </i>
    <i r="1">
      <x v="6"/>
      <x v="188"/>
      <x v="2"/>
      <x v="4"/>
    </i>
    <i r="1">
      <x v="7"/>
      <x v="188"/>
      <x/>
      <x/>
    </i>
    <i r="1">
      <x v="8"/>
      <x v="188"/>
      <x/>
      <x/>
    </i>
    <i t="default">
      <x v="75"/>
    </i>
    <i>
      <x v="76"/>
      <x v="5"/>
      <x v="192"/>
      <x v="2"/>
      <x v="17"/>
    </i>
    <i r="1">
      <x v="7"/>
      <x v="192"/>
      <x v="2"/>
      <x v="8"/>
    </i>
    <i r="1">
      <x v="8"/>
      <x v="113"/>
      <x v="3"/>
      <x/>
    </i>
    <i r="2">
      <x v="192"/>
      <x v="2"/>
      <x v="8"/>
    </i>
    <i t="default">
      <x v="76"/>
    </i>
    <i>
      <x v="77"/>
      <x v="8"/>
      <x v="188"/>
      <x v="1"/>
      <x v="26"/>
    </i>
    <i t="default">
      <x v="77"/>
    </i>
    <i>
      <x v="78"/>
      <x v="3"/>
      <x v="110"/>
      <x v="1"/>
      <x v="26"/>
    </i>
    <i r="1">
      <x v="7"/>
      <x v="114"/>
      <x/>
      <x/>
    </i>
    <i r="1">
      <x v="8"/>
      <x v="114"/>
      <x/>
      <x/>
    </i>
    <i t="default">
      <x v="78"/>
    </i>
    <i>
      <x v="79"/>
      <x v="7"/>
      <x v="114"/>
      <x/>
      <x/>
    </i>
    <i t="default">
      <x v="79"/>
    </i>
    <i>
      <x v="80"/>
      <x v="3"/>
      <x v="88"/>
      <x v="1"/>
      <x v="27"/>
    </i>
    <i r="1">
      <x v="7"/>
      <x v="114"/>
      <x/>
      <x/>
    </i>
    <i r="1">
      <x v="8"/>
      <x v="88"/>
      <x v="1"/>
      <x v="26"/>
    </i>
    <i t="default">
      <x v="80"/>
    </i>
    <i>
      <x v="81"/>
      <x v="6"/>
      <x v="23"/>
      <x v="2"/>
      <x v="17"/>
    </i>
    <i t="default">
      <x v="81"/>
    </i>
    <i>
      <x v="82"/>
      <x v="5"/>
      <x v="157"/>
      <x v="1"/>
      <x v="26"/>
    </i>
    <i t="default">
      <x v="82"/>
    </i>
    <i>
      <x v="83"/>
      <x v="1"/>
      <x v="84"/>
      <x v="1"/>
      <x v="19"/>
    </i>
    <i r="1">
      <x v="6"/>
      <x v="84"/>
      <x/>
      <x/>
    </i>
    <i t="default">
      <x v="83"/>
    </i>
    <i>
      <x v="84"/>
      <x v="1"/>
      <x v="84"/>
      <x v="1"/>
      <x v="21"/>
    </i>
    <i r="1">
      <x v="2"/>
      <x v="108"/>
      <x v="1"/>
      <x v="26"/>
    </i>
    <i r="1">
      <x v="3"/>
      <x v="108"/>
      <x v="1"/>
      <x v="26"/>
    </i>
    <i t="default">
      <x v="84"/>
    </i>
    <i>
      <x v="85"/>
      <x/>
      <x v="13"/>
      <x v="1"/>
      <x v="10"/>
    </i>
    <i r="1">
      <x v="1"/>
      <x v="13"/>
      <x v="1"/>
      <x v="10"/>
    </i>
    <i r="1">
      <x v="2"/>
      <x v="13"/>
      <x v="1"/>
      <x v="25"/>
    </i>
    <i r="1">
      <x v="3"/>
      <x v="13"/>
      <x v="1"/>
      <x v="26"/>
    </i>
    <i r="1">
      <x v="5"/>
      <x v="156"/>
      <x v="1"/>
      <x v="26"/>
    </i>
    <i r="1">
      <x v="8"/>
      <x v="13"/>
      <x v="1"/>
      <x v="19"/>
    </i>
    <i t="default">
      <x v="85"/>
    </i>
    <i>
      <x v="86"/>
      <x/>
      <x v="127"/>
      <x v="2"/>
      <x v="17"/>
    </i>
    <i r="1">
      <x v="1"/>
      <x v="13"/>
      <x v="2"/>
      <x v="17"/>
    </i>
    <i r="1">
      <x v="2"/>
      <x v="127"/>
      <x v="2"/>
      <x v="17"/>
    </i>
    <i r="1">
      <x v="3"/>
      <x v="13"/>
      <x v="2"/>
      <x v="17"/>
    </i>
    <i r="1">
      <x v="4"/>
      <x v="13"/>
      <x v="2"/>
      <x v="17"/>
    </i>
    <i r="1">
      <x v="5"/>
      <x v="13"/>
      <x v="2"/>
      <x v="17"/>
    </i>
    <i r="1">
      <x v="7"/>
      <x v="256"/>
      <x v="2"/>
      <x v="6"/>
    </i>
    <i r="1">
      <x v="8"/>
      <x v="256"/>
      <x v="2"/>
      <x v="6"/>
    </i>
    <i t="default">
      <x v="86"/>
    </i>
    <i>
      <x v="87"/>
      <x/>
      <x v="13"/>
      <x v="1"/>
      <x v="10"/>
    </i>
    <i r="1">
      <x v="1"/>
      <x v="13"/>
      <x v="1"/>
      <x v="10"/>
    </i>
    <i r="1">
      <x v="2"/>
      <x v="13"/>
      <x v="1"/>
      <x v="25"/>
    </i>
    <i r="1">
      <x v="3"/>
      <x v="13"/>
      <x v="1"/>
      <x v="27"/>
    </i>
    <i r="1">
      <x v="8"/>
      <x v="13"/>
      <x v="1"/>
      <x v="26"/>
    </i>
    <i t="default">
      <x v="87"/>
    </i>
    <i>
      <x v="88"/>
      <x v="2"/>
      <x v="111"/>
      <x v="1"/>
      <x v="23"/>
    </i>
    <i r="1">
      <x v="3"/>
      <x v="139"/>
      <x v="1"/>
      <x v="22"/>
    </i>
    <i r="1">
      <x v="4"/>
      <x v="147"/>
      <x v="1"/>
      <x v="22"/>
    </i>
    <i r="3">
      <x v="3"/>
      <x/>
    </i>
    <i t="default">
      <x v="88"/>
    </i>
    <i>
      <x v="89"/>
      <x v="5"/>
      <x v="179"/>
      <x v="2"/>
      <x v="4"/>
    </i>
    <i r="1">
      <x v="6"/>
      <x v="179"/>
      <x v="2"/>
      <x v="4"/>
    </i>
    <i r="1">
      <x v="7"/>
      <x v="179"/>
      <x v="2"/>
      <x v="4"/>
    </i>
    <i r="1">
      <x v="8"/>
      <x v="179"/>
      <x v="2"/>
      <x v="4"/>
    </i>
    <i t="default">
      <x v="89"/>
    </i>
    <i>
      <x v="90"/>
      <x v="5"/>
      <x v="179"/>
      <x v="2"/>
      <x v="16"/>
    </i>
    <i r="1">
      <x v="6"/>
      <x v="179"/>
      <x v="2"/>
      <x v="16"/>
    </i>
    <i t="default">
      <x v="90"/>
    </i>
    <i>
      <x v="91"/>
      <x v="6"/>
      <x v="179"/>
      <x/>
      <x/>
    </i>
    <i r="1">
      <x v="7"/>
      <x v="179"/>
      <x/>
      <x/>
    </i>
    <i t="default">
      <x v="91"/>
    </i>
    <i>
      <x v="92"/>
      <x v="8"/>
      <x v="322"/>
      <x v="2"/>
      <x v="2"/>
    </i>
    <i t="default">
      <x v="92"/>
    </i>
    <i>
      <x v="93"/>
      <x v="2"/>
      <x v="37"/>
      <x v="2"/>
      <x v="16"/>
    </i>
    <i t="default">
      <x v="93"/>
    </i>
    <i>
      <x v="94"/>
      <x v="3"/>
      <x v="7"/>
      <x v="2"/>
      <x v="16"/>
    </i>
    <i r="1">
      <x v="7"/>
      <x v="7"/>
      <x v="2"/>
      <x v="1"/>
    </i>
    <i r="1">
      <x v="8"/>
      <x v="7"/>
      <x v="2"/>
      <x v="1"/>
    </i>
    <i t="default">
      <x v="94"/>
    </i>
    <i>
      <x v="95"/>
      <x v="5"/>
      <x v="108"/>
      <x v="1"/>
      <x v="26"/>
    </i>
    <i t="default">
      <x v="95"/>
    </i>
    <i>
      <x v="96"/>
      <x/>
      <x v="35"/>
      <x v="2"/>
      <x v="16"/>
    </i>
    <i t="default">
      <x v="96"/>
    </i>
    <i>
      <x v="97"/>
      <x/>
      <x v="16"/>
      <x v="2"/>
      <x v="4"/>
    </i>
    <i r="1">
      <x v="1"/>
      <x v="16"/>
      <x v="2"/>
      <x v="4"/>
    </i>
    <i t="default">
      <x v="97"/>
    </i>
    <i>
      <x v="98"/>
      <x v="3"/>
      <x v="78"/>
      <x v="2"/>
      <x v="16"/>
    </i>
    <i r="1">
      <x v="4"/>
      <x v="78"/>
      <x v="2"/>
      <x v="16"/>
    </i>
    <i t="default">
      <x v="98"/>
    </i>
    <i>
      <x v="99"/>
      <x v="1"/>
      <x v="112"/>
      <x v="1"/>
      <x v="21"/>
    </i>
    <i t="default">
      <x v="99"/>
    </i>
    <i>
      <x v="100"/>
      <x v="2"/>
      <x v="111"/>
      <x v="1"/>
      <x v="19"/>
    </i>
    <i r="1">
      <x v="3"/>
      <x v="66"/>
      <x v="1"/>
      <x v="19"/>
    </i>
    <i t="default">
      <x v="100"/>
    </i>
    <i>
      <x v="101"/>
      <x v="5"/>
      <x v="113"/>
      <x v="3"/>
      <x/>
    </i>
    <i t="default">
      <x v="101"/>
    </i>
    <i>
      <x v="102"/>
      <x v="5"/>
      <x v="24"/>
      <x/>
      <x/>
    </i>
    <i t="default">
      <x v="102"/>
    </i>
    <i>
      <x v="103"/>
      <x v="6"/>
      <x v="214"/>
      <x v="1"/>
      <x v="26"/>
    </i>
    <i t="default">
      <x v="103"/>
    </i>
    <i>
      <x v="104"/>
      <x v="6"/>
      <x v="218"/>
      <x v="2"/>
      <x v="4"/>
    </i>
    <i t="default">
      <x v="104"/>
    </i>
    <i>
      <x v="105"/>
      <x v="6"/>
      <x v="218"/>
      <x v="1"/>
      <x v="20"/>
    </i>
    <i t="default">
      <x v="105"/>
    </i>
    <i>
      <x v="106"/>
      <x v="7"/>
      <x v="264"/>
      <x v="2"/>
      <x v="6"/>
    </i>
    <i r="1">
      <x v="8"/>
      <x v="23"/>
      <x v="2"/>
      <x v="6"/>
    </i>
    <i t="default">
      <x v="106"/>
    </i>
    <i>
      <x v="107"/>
      <x v="8"/>
      <x v="331"/>
      <x v="2"/>
      <x v="5"/>
    </i>
    <i t="default">
      <x v="107"/>
    </i>
    <i>
      <x v="108"/>
      <x v="4"/>
      <x v="23"/>
      <x v="2"/>
      <x v="16"/>
    </i>
    <i r="1">
      <x v="7"/>
      <x v="23"/>
      <x v="2"/>
      <x v="4"/>
    </i>
    <i t="default">
      <x v="108"/>
    </i>
    <i>
      <x v="109"/>
      <x v="6"/>
      <x v="23"/>
      <x v="2"/>
      <x v="16"/>
    </i>
    <i r="1">
      <x v="8"/>
      <x v="23"/>
      <x v="2"/>
      <x v="2"/>
    </i>
    <i t="default">
      <x v="109"/>
    </i>
    <i>
      <x v="110"/>
      <x v="8"/>
      <x v="81"/>
      <x v="2"/>
      <x v="2"/>
    </i>
    <i t="default">
      <x v="110"/>
    </i>
    <i>
      <x v="111"/>
      <x v="6"/>
      <x v="153"/>
      <x v="1"/>
      <x v="22"/>
    </i>
    <i r="4">
      <x v="26"/>
    </i>
    <i r="1">
      <x v="7"/>
      <x v="153"/>
      <x v="1"/>
      <x v="23"/>
    </i>
    <i r="4">
      <x v="26"/>
    </i>
    <i r="1">
      <x v="8"/>
      <x v="341"/>
      <x v="1"/>
      <x v="26"/>
    </i>
    <i t="default">
      <x v="111"/>
    </i>
    <i>
      <x v="112"/>
      <x v="6"/>
      <x v="47"/>
      <x v="1"/>
      <x v="27"/>
    </i>
    <i r="1">
      <x v="7"/>
      <x v="153"/>
      <x v="1"/>
      <x v="23"/>
    </i>
    <i r="4">
      <x v="26"/>
    </i>
    <i r="1">
      <x v="8"/>
      <x v="341"/>
      <x v="1"/>
      <x v="26"/>
    </i>
    <i t="default">
      <x v="112"/>
    </i>
    <i>
      <x v="113"/>
      <x v="8"/>
      <x v="314"/>
      <x v="2"/>
      <x v="5"/>
    </i>
    <i t="default">
      <x v="113"/>
    </i>
    <i>
      <x v="114"/>
      <x/>
      <x v="47"/>
      <x v="1"/>
      <x v="13"/>
    </i>
    <i r="1">
      <x v="1"/>
      <x v="47"/>
      <x v="1"/>
      <x v="22"/>
    </i>
    <i r="1">
      <x v="2"/>
      <x v="93"/>
      <x/>
      <x/>
    </i>
    <i r="1">
      <x v="3"/>
      <x v="25"/>
      <x/>
      <x/>
    </i>
    <i r="1">
      <x v="4"/>
      <x v="95"/>
      <x/>
      <x/>
    </i>
    <i r="1">
      <x v="5"/>
      <x v="194"/>
      <x/>
      <x/>
    </i>
    <i t="default">
      <x v="114"/>
    </i>
    <i>
      <x v="115"/>
      <x v="2"/>
      <x v="111"/>
      <x v="1"/>
      <x v="20"/>
    </i>
    <i r="1">
      <x v="3"/>
      <x v="111"/>
      <x v="1"/>
      <x v="20"/>
    </i>
    <i t="default">
      <x v="115"/>
    </i>
    <i>
      <x v="116"/>
      <x v="7"/>
      <x v="214"/>
      <x v="1"/>
      <x v="26"/>
    </i>
    <i r="1">
      <x v="8"/>
      <x v="214"/>
      <x v="1"/>
      <x v="20"/>
    </i>
    <i t="default">
      <x v="116"/>
    </i>
    <i>
      <x v="117"/>
      <x/>
      <x v="18"/>
      <x v="1"/>
      <x v="10"/>
    </i>
    <i t="default">
      <x v="117"/>
    </i>
    <i>
      <x v="118"/>
      <x v="3"/>
      <x v="92"/>
      <x v="2"/>
      <x v="16"/>
    </i>
    <i t="default">
      <x v="118"/>
    </i>
    <i>
      <x v="119"/>
      <x/>
      <x v="108"/>
      <x v="1"/>
      <x v="11"/>
    </i>
    <i r="1">
      <x v="2"/>
      <x v="18"/>
      <x v="1"/>
      <x v="20"/>
    </i>
    <i t="default">
      <x v="119"/>
    </i>
    <i>
      <x v="120"/>
      <x v="4"/>
      <x v="144"/>
      <x v="2"/>
      <x v="16"/>
    </i>
    <i r="1">
      <x v="5"/>
      <x v="151"/>
      <x v="2"/>
      <x v="16"/>
    </i>
    <i r="1">
      <x v="6"/>
      <x v="151"/>
      <x v="2"/>
      <x v="4"/>
    </i>
    <i r="1">
      <x v="8"/>
      <x v="291"/>
      <x v="2"/>
      <x v="4"/>
    </i>
    <i t="default">
      <x v="120"/>
    </i>
    <i>
      <x v="121"/>
      <x v="5"/>
      <x v="151"/>
      <x v="1"/>
      <x v="26"/>
    </i>
    <i r="1">
      <x v="6"/>
      <x v="151"/>
      <x v="1"/>
      <x v="26"/>
    </i>
    <i t="default">
      <x v="121"/>
    </i>
    <i>
      <x v="122"/>
      <x v="5"/>
      <x v="151"/>
      <x v="1"/>
      <x v="27"/>
    </i>
    <i r="1">
      <x v="6"/>
      <x v="151"/>
      <x v="1"/>
      <x v="26"/>
    </i>
    <i r="1">
      <x v="7"/>
      <x v="277"/>
      <x/>
      <x/>
    </i>
    <i r="3">
      <x v="1"/>
      <x v="26"/>
    </i>
    <i r="1">
      <x v="8"/>
      <x v="277"/>
      <x v="1"/>
      <x v="26"/>
    </i>
    <i t="default">
      <x v="122"/>
    </i>
    <i>
      <x v="123"/>
      <x v="5"/>
      <x v="190"/>
      <x v="2"/>
      <x v="17"/>
    </i>
    <i t="default">
      <x v="123"/>
    </i>
    <i>
      <x v="124"/>
      <x v="3"/>
      <x v="56"/>
      <x v="1"/>
      <x v="23"/>
    </i>
    <i t="default">
      <x v="124"/>
    </i>
    <i>
      <x v="125"/>
      <x/>
      <x v="122"/>
      <x v="1"/>
      <x v="10"/>
    </i>
    <i r="1">
      <x v="1"/>
      <x v="53"/>
      <x v="1"/>
      <x v="10"/>
    </i>
    <i t="default">
      <x v="125"/>
    </i>
    <i>
      <x v="126"/>
      <x v="6"/>
      <x v="231"/>
      <x v="2"/>
      <x v="17"/>
    </i>
    <i r="1">
      <x v="7"/>
      <x v="231"/>
      <x v="2"/>
      <x v="8"/>
    </i>
    <i r="1">
      <x v="8"/>
      <x v="231"/>
      <x v="2"/>
      <x v="8"/>
    </i>
    <i t="default">
      <x v="126"/>
    </i>
    <i>
      <x v="127"/>
      <x v="3"/>
      <x v="51"/>
      <x v="2"/>
      <x v="3"/>
    </i>
    <i r="1">
      <x v="8"/>
      <x v="51"/>
      <x v="2"/>
      <x v="7"/>
    </i>
    <i t="default">
      <x v="127"/>
    </i>
    <i>
      <x v="128"/>
      <x v="5"/>
      <x v="150"/>
      <x v="1"/>
      <x v="27"/>
    </i>
    <i r="1">
      <x v="6"/>
      <x v="150"/>
      <x v="1"/>
      <x v="26"/>
    </i>
    <i t="default">
      <x v="128"/>
    </i>
    <i>
      <x v="129"/>
      <x v="5"/>
      <x v="150"/>
      <x v="1"/>
      <x v="27"/>
    </i>
    <i r="1">
      <x v="6"/>
      <x v="150"/>
      <x v="1"/>
      <x v="27"/>
    </i>
    <i t="default">
      <x v="129"/>
    </i>
    <i>
      <x v="130"/>
      <x v="6"/>
      <x v="18"/>
      <x v="1"/>
      <x v="27"/>
    </i>
    <i t="default">
      <x v="130"/>
    </i>
    <i>
      <x v="131"/>
      <x v="7"/>
      <x v="18"/>
      <x v="1"/>
      <x v="27"/>
    </i>
    <i t="default">
      <x v="131"/>
    </i>
    <i>
      <x v="132"/>
      <x v="6"/>
      <x v="18"/>
      <x v="1"/>
      <x v="28"/>
    </i>
    <i r="1">
      <x v="7"/>
      <x v="18"/>
      <x v="1"/>
      <x v="27"/>
    </i>
    <i t="default">
      <x v="132"/>
    </i>
    <i>
      <x v="133"/>
      <x v="6"/>
      <x v="241"/>
      <x v="2"/>
      <x v="7"/>
    </i>
    <i t="default">
      <x v="133"/>
    </i>
    <i>
      <x v="134"/>
      <x v="3"/>
      <x v="108"/>
      <x v="1"/>
      <x v="20"/>
    </i>
    <i t="default">
      <x v="134"/>
    </i>
    <i>
      <x v="135"/>
      <x v="2"/>
      <x v="107"/>
      <x v="1"/>
      <x v="26"/>
    </i>
    <i t="default">
      <x v="135"/>
    </i>
    <i>
      <x v="136"/>
      <x v="2"/>
      <x v="72"/>
      <x v="2"/>
      <x v="4"/>
    </i>
    <i r="1">
      <x v="3"/>
      <x v="72"/>
      <x v="2"/>
      <x v="4"/>
    </i>
    <i r="1">
      <x v="5"/>
      <x v="72"/>
      <x v="2"/>
      <x v="3"/>
    </i>
    <i r="2">
      <x v="203"/>
      <x v="3"/>
      <x/>
    </i>
    <i t="default">
      <x v="136"/>
    </i>
    <i>
      <x v="137"/>
      <x/>
      <x v="120"/>
      <x/>
      <x/>
    </i>
    <i t="default">
      <x v="137"/>
    </i>
    <i>
      <x v="138"/>
      <x v="6"/>
      <x v="23"/>
      <x v="1"/>
      <x v="27"/>
    </i>
    <i t="default">
      <x v="138"/>
    </i>
    <i>
      <x v="139"/>
      <x v="6"/>
      <x v="23"/>
      <x v="1"/>
      <x v="28"/>
    </i>
    <i t="default">
      <x v="139"/>
    </i>
    <i>
      <x v="140"/>
      <x v="8"/>
      <x v="206"/>
      <x v="1"/>
      <x v="19"/>
    </i>
    <i r="4">
      <x v="23"/>
    </i>
    <i t="default">
      <x v="140"/>
    </i>
    <i>
      <x v="141"/>
      <x v="8"/>
      <x v="180"/>
      <x v="2"/>
      <x v="6"/>
    </i>
    <i t="default">
      <x v="141"/>
    </i>
    <i>
      <x v="142"/>
      <x v="7"/>
      <x v="158"/>
      <x v="1"/>
      <x v="19"/>
    </i>
    <i t="default">
      <x v="142"/>
    </i>
    <i>
      <x v="143"/>
      <x v="5"/>
      <x v="172"/>
      <x v="2"/>
      <x v="16"/>
    </i>
    <i r="1">
      <x v="7"/>
      <x v="172"/>
      <x v="2"/>
      <x v="2"/>
    </i>
    <i t="default">
      <x v="143"/>
    </i>
    <i>
      <x v="144"/>
      <x v="5"/>
      <x v="186"/>
      <x v="2"/>
      <x v="16"/>
    </i>
    <i t="default">
      <x v="144"/>
    </i>
    <i>
      <x v="145"/>
      <x v="5"/>
      <x v="134"/>
      <x v="2"/>
      <x v="7"/>
    </i>
    <i r="1">
      <x v="6"/>
      <x v="134"/>
      <x v="2"/>
      <x v="7"/>
    </i>
    <i r="1">
      <x v="7"/>
      <x v="134"/>
      <x v="2"/>
      <x v="7"/>
    </i>
    <i r="1">
      <x v="8"/>
      <x v="134"/>
      <x v="2"/>
      <x v="7"/>
    </i>
    <i t="default">
      <x v="145"/>
    </i>
    <i>
      <x v="146"/>
      <x v="8"/>
      <x v="315"/>
      <x/>
      <x/>
    </i>
    <i t="default">
      <x v="146"/>
    </i>
    <i>
      <x v="147"/>
      <x v="7"/>
      <x v="158"/>
      <x v="1"/>
      <x v="19"/>
    </i>
    <i t="default">
      <x v="147"/>
    </i>
    <i>
      <x v="148"/>
      <x v="8"/>
      <x v="147"/>
      <x/>
      <x/>
    </i>
    <i t="default">
      <x v="148"/>
    </i>
    <i>
      <x v="149"/>
      <x v="7"/>
      <x v="254"/>
      <x v="2"/>
      <x v="6"/>
    </i>
    <i t="default">
      <x v="149"/>
    </i>
    <i>
      <x v="150"/>
      <x v="5"/>
      <x v="170"/>
      <x v="2"/>
      <x v="4"/>
    </i>
    <i r="1">
      <x v="6"/>
      <x v="225"/>
      <x v="2"/>
      <x v="4"/>
    </i>
    <i r="1">
      <x v="8"/>
      <x v="225"/>
      <x v="2"/>
      <x v="4"/>
    </i>
    <i t="default">
      <x v="150"/>
    </i>
    <i>
      <x v="151"/>
      <x v="8"/>
      <x v="23"/>
      <x v="1"/>
      <x v="26"/>
    </i>
    <i t="default">
      <x v="151"/>
    </i>
    <i>
      <x v="152"/>
      <x v="6"/>
      <x v="219"/>
      <x v="1"/>
      <x v="19"/>
    </i>
    <i t="default">
      <x v="152"/>
    </i>
    <i>
      <x v="153"/>
      <x v="5"/>
      <x v="23"/>
      <x v="1"/>
      <x v="27"/>
    </i>
    <i t="default">
      <x v="153"/>
    </i>
    <i>
      <x v="154"/>
      <x v="5"/>
      <x v="23"/>
      <x v="1"/>
      <x v="26"/>
    </i>
    <i t="default">
      <x v="154"/>
    </i>
    <i>
      <x v="155"/>
      <x v="3"/>
      <x v="61"/>
      <x v="1"/>
      <x v="27"/>
    </i>
    <i r="1">
      <x v="5"/>
      <x v="61"/>
      <x v="1"/>
      <x v="26"/>
    </i>
    <i r="1">
      <x v="6"/>
      <x v="61"/>
      <x v="1"/>
      <x v="20"/>
    </i>
    <i r="4">
      <x v="26"/>
    </i>
    <i t="default">
      <x v="155"/>
    </i>
    <i>
      <x v="156"/>
      <x v="3"/>
      <x v="83"/>
      <x v="1"/>
      <x v="19"/>
    </i>
    <i r="1">
      <x v="4"/>
      <x v="83"/>
      <x v="1"/>
      <x v="19"/>
    </i>
    <i r="4">
      <x v="23"/>
    </i>
    <i r="1">
      <x v="6"/>
      <x v="109"/>
      <x v="1"/>
      <x v="23"/>
    </i>
    <i t="default">
      <x v="156"/>
    </i>
    <i>
      <x v="157"/>
      <x/>
      <x v="123"/>
      <x v="1"/>
      <x v="13"/>
    </i>
    <i t="default">
      <x v="157"/>
    </i>
    <i>
      <x v="158"/>
      <x v="1"/>
      <x v="18"/>
      <x v="1"/>
      <x v="21"/>
    </i>
    <i t="default">
      <x v="158"/>
    </i>
    <i>
      <x v="159"/>
      <x v="8"/>
      <x v="180"/>
      <x v="2"/>
      <x v="6"/>
    </i>
    <i t="default">
      <x v="159"/>
    </i>
    <i>
      <x v="160"/>
      <x/>
      <x v="23"/>
      <x/>
      <x/>
    </i>
    <i t="default">
      <x v="160"/>
    </i>
    <i>
      <x v="161"/>
      <x v="4"/>
      <x v="23"/>
      <x v="2"/>
      <x v="16"/>
    </i>
    <i r="1">
      <x v="6"/>
      <x v="23"/>
      <x v="2"/>
      <x v="16"/>
    </i>
    <i r="1">
      <x v="8"/>
      <x v="23"/>
      <x v="2"/>
      <x v="2"/>
    </i>
    <i t="default">
      <x v="161"/>
    </i>
    <i>
      <x v="162"/>
      <x v="6"/>
      <x v="23"/>
      <x v="2"/>
      <x v="17"/>
    </i>
    <i r="1">
      <x v="8"/>
      <x v="23"/>
      <x v="2"/>
      <x v="6"/>
    </i>
    <i t="default">
      <x v="162"/>
    </i>
    <i>
      <x v="163"/>
      <x v="8"/>
      <x v="113"/>
      <x v="3"/>
      <x/>
    </i>
    <i r="2">
      <x v="147"/>
      <x v="2"/>
      <x v="2"/>
    </i>
    <i t="default">
      <x v="163"/>
    </i>
    <i>
      <x v="164"/>
      <x v="2"/>
      <x v="147"/>
      <x v="2"/>
      <x v="16"/>
    </i>
    <i r="1">
      <x v="3"/>
      <x v="147"/>
      <x v="2"/>
      <x v="16"/>
    </i>
    <i r="3">
      <x v="3"/>
      <x/>
    </i>
    <i t="default">
      <x v="164"/>
    </i>
    <i>
      <x v="165"/>
      <x v="3"/>
      <x v="106"/>
      <x v="2"/>
      <x v="17"/>
    </i>
    <i r="1">
      <x v="4"/>
      <x v="134"/>
      <x v="2"/>
      <x v="17"/>
    </i>
    <i r="1">
      <x v="5"/>
      <x v="134"/>
      <x v="2"/>
      <x v="17"/>
    </i>
    <i r="1">
      <x v="6"/>
      <x v="13"/>
      <x v="2"/>
      <x v="17"/>
    </i>
    <i r="1">
      <x v="8"/>
      <x v="320"/>
      <x v="2"/>
      <x v="8"/>
    </i>
    <i t="default">
      <x v="165"/>
    </i>
    <i>
      <x v="166"/>
      <x v="8"/>
      <x v="335"/>
      <x/>
      <x/>
    </i>
    <i t="default">
      <x v="166"/>
    </i>
    <i>
      <x v="167"/>
      <x v="4"/>
      <x v="20"/>
      <x v="2"/>
      <x v="4"/>
    </i>
    <i t="default">
      <x v="167"/>
    </i>
    <i>
      <x v="168"/>
      <x v="4"/>
      <x v="83"/>
      <x/>
      <x/>
    </i>
    <i r="3">
      <x v="1"/>
      <x v="22"/>
    </i>
    <i t="default">
      <x v="168"/>
    </i>
    <i>
      <x v="169"/>
      <x v="3"/>
      <x v="83"/>
      <x v="1"/>
      <x v="23"/>
    </i>
    <i t="default">
      <x v="169"/>
    </i>
    <i>
      <x v="170"/>
      <x v="7"/>
      <x v="248"/>
      <x v="2"/>
      <x v="4"/>
    </i>
    <i t="default">
      <x v="170"/>
    </i>
    <i>
      <x v="171"/>
      <x v="5"/>
      <x v="24"/>
      <x v="1"/>
      <x v="28"/>
    </i>
    <i t="default">
      <x v="171"/>
    </i>
    <i>
      <x v="172"/>
      <x v="8"/>
      <x v="337"/>
      <x/>
      <x/>
    </i>
    <i t="default">
      <x v="172"/>
    </i>
    <i>
      <x v="173"/>
      <x v="8"/>
      <x v="337"/>
      <x/>
      <x/>
    </i>
    <i t="default">
      <x v="173"/>
    </i>
    <i>
      <x v="174"/>
      <x v="8"/>
      <x v="18"/>
      <x v="1"/>
      <x v="27"/>
    </i>
    <i t="default">
      <x v="174"/>
    </i>
    <i>
      <x v="175"/>
      <x v="6"/>
      <x v="18"/>
      <x v="1"/>
      <x v="28"/>
    </i>
    <i r="1">
      <x v="7"/>
      <x v="18"/>
      <x v="1"/>
      <x v="28"/>
    </i>
    <i t="default">
      <x v="175"/>
    </i>
    <i>
      <x v="176"/>
      <x v="7"/>
      <x/>
      <x v="3"/>
      <x/>
    </i>
    <i t="default">
      <x v="176"/>
    </i>
    <i>
      <x v="177"/>
      <x v="8"/>
      <x v="18"/>
      <x v="1"/>
      <x v="28"/>
    </i>
    <i t="default">
      <x v="177"/>
    </i>
    <i>
      <x v="178"/>
      <x v="3"/>
      <x v="56"/>
      <x v="1"/>
      <x v="19"/>
    </i>
    <i t="default">
      <x v="178"/>
    </i>
    <i>
      <x v="179"/>
      <x/>
      <x v="123"/>
      <x v="1"/>
      <x v="13"/>
    </i>
    <i r="1">
      <x v="2"/>
      <x v="38"/>
      <x/>
      <x/>
    </i>
    <i r="1">
      <x v="3"/>
      <x v="44"/>
      <x v="3"/>
      <x/>
    </i>
    <i r="1">
      <x v="4"/>
      <x v="68"/>
      <x v="3"/>
      <x/>
    </i>
    <i r="1">
      <x v="5"/>
      <x v="18"/>
      <x v="3"/>
      <x/>
    </i>
    <i t="default">
      <x v="179"/>
    </i>
    <i>
      <x v="180"/>
      <x v="1"/>
      <x v="18"/>
      <x v="2"/>
      <x v="4"/>
    </i>
    <i r="1">
      <x v="3"/>
      <x v="68"/>
      <x v="2"/>
      <x v="4"/>
    </i>
    <i r="1">
      <x v="4"/>
      <x v="68"/>
      <x v="2"/>
      <x v="4"/>
    </i>
    <i r="1">
      <x v="5"/>
      <x v="168"/>
      <x v="2"/>
      <x v="4"/>
    </i>
    <i r="1">
      <x v="7"/>
      <x v="272"/>
      <x v="2"/>
      <x v="4"/>
    </i>
    <i r="1">
      <x v="8"/>
      <x v="272"/>
      <x v="2"/>
      <x v="4"/>
    </i>
    <i t="default">
      <x v="180"/>
    </i>
    <i>
      <x v="181"/>
      <x/>
      <x v="58"/>
      <x v="1"/>
      <x v="10"/>
    </i>
    <i r="1">
      <x v="1"/>
      <x v="107"/>
      <x v="1"/>
      <x v="21"/>
    </i>
    <i r="1">
      <x v="2"/>
      <x v="107"/>
      <x v="1"/>
      <x v="26"/>
    </i>
    <i r="1">
      <x v="3"/>
      <x v="107"/>
      <x v="1"/>
      <x v="26"/>
    </i>
    <i r="1">
      <x v="4"/>
      <x v="68"/>
      <x v="1"/>
      <x v="20"/>
    </i>
    <i r="1">
      <x v="5"/>
      <x v="18"/>
      <x v="1"/>
      <x v="20"/>
    </i>
    <i r="2">
      <x v="68"/>
      <x/>
      <x/>
    </i>
    <i r="1">
      <x v="6"/>
      <x v="68"/>
      <x/>
      <x/>
    </i>
    <i r="1">
      <x v="7"/>
      <x v="278"/>
      <x/>
      <x/>
    </i>
    <i r="1">
      <x v="8"/>
      <x v="278"/>
      <x/>
      <x/>
    </i>
    <i t="default">
      <x v="181"/>
    </i>
    <i>
      <x v="182"/>
      <x v="7"/>
      <x v="278"/>
      <x v="1"/>
      <x v="28"/>
    </i>
    <i r="1">
      <x v="8"/>
      <x v="18"/>
      <x v="1"/>
      <x v="28"/>
    </i>
    <i t="default">
      <x v="182"/>
    </i>
    <i>
      <x v="183"/>
      <x v="1"/>
      <x v="108"/>
      <x v="1"/>
      <x v="21"/>
    </i>
    <i t="default">
      <x v="183"/>
    </i>
    <i>
      <x v="184"/>
      <x v="1"/>
      <x v="108"/>
      <x v="1"/>
      <x v="20"/>
    </i>
    <i t="default">
      <x v="184"/>
    </i>
    <i>
      <x v="185"/>
      <x v="4"/>
      <x v="61"/>
      <x v="1"/>
      <x v="28"/>
    </i>
    <i r="1">
      <x v="5"/>
      <x v="61"/>
      <x v="1"/>
      <x v="27"/>
    </i>
    <i r="1">
      <x v="6"/>
      <x v="61"/>
      <x v="1"/>
      <x v="27"/>
    </i>
    <i t="default">
      <x v="185"/>
    </i>
    <i>
      <x v="186"/>
      <x v="4"/>
      <x v="109"/>
      <x v="1"/>
      <x v="20"/>
    </i>
    <i r="1">
      <x v="5"/>
      <x v="109"/>
      <x v="1"/>
      <x v="20"/>
    </i>
    <i r="1">
      <x v="6"/>
      <x v="109"/>
      <x/>
      <x/>
    </i>
    <i r="3">
      <x v="1"/>
      <x v="19"/>
    </i>
    <i r="1">
      <x v="7"/>
      <x v="109"/>
      <x/>
      <x/>
    </i>
    <i r="3">
      <x v="1"/>
      <x v="19"/>
    </i>
    <i r="1">
      <x v="8"/>
      <x v="56"/>
      <x v="1"/>
      <x v="23"/>
    </i>
    <i t="default">
      <x v="186"/>
    </i>
    <i>
      <x v="187"/>
      <x v="3"/>
      <x v="18"/>
      <x v="1"/>
      <x v="28"/>
    </i>
    <i r="1">
      <x v="6"/>
      <x v="18"/>
      <x v="1"/>
      <x v="27"/>
    </i>
    <i r="1">
      <x v="7"/>
      <x v="18"/>
      <x v="1"/>
      <x v="26"/>
    </i>
    <i r="1">
      <x v="8"/>
      <x v="216"/>
      <x v="1"/>
      <x v="26"/>
    </i>
    <i t="default">
      <x v="187"/>
    </i>
    <i>
      <x v="188"/>
      <x v="4"/>
      <x v="147"/>
      <x v="1"/>
      <x v="26"/>
    </i>
    <i t="default">
      <x v="188"/>
    </i>
    <i>
      <x v="189"/>
      <x v="8"/>
      <x v="302"/>
      <x v="2"/>
      <x v="2"/>
    </i>
    <i t="default">
      <x v="189"/>
    </i>
    <i>
      <x v="190"/>
      <x v="6"/>
      <x v="214"/>
      <x v="1"/>
      <x v="26"/>
    </i>
    <i r="1">
      <x v="7"/>
      <x v="214"/>
      <x v="1"/>
      <x v="20"/>
    </i>
    <i r="1">
      <x v="8"/>
      <x v="214"/>
      <x v="1"/>
      <x v="20"/>
    </i>
    <i t="default">
      <x v="190"/>
    </i>
    <i>
      <x v="191"/>
      <x v="8"/>
      <x v="235"/>
      <x v="2"/>
      <x v="2"/>
    </i>
    <i t="default">
      <x v="191"/>
    </i>
    <i>
      <x v="192"/>
      <x v="4"/>
      <x v="103"/>
      <x v="2"/>
      <x v="4"/>
    </i>
    <i r="1">
      <x v="5"/>
      <x v="164"/>
      <x v="2"/>
      <x v="4"/>
    </i>
    <i r="1">
      <x v="6"/>
      <x v="164"/>
      <x v="2"/>
      <x v="4"/>
    </i>
    <i r="1">
      <x v="8"/>
      <x v="113"/>
      <x v="3"/>
      <x/>
    </i>
    <i r="2">
      <x v="304"/>
      <x v="2"/>
      <x v="4"/>
    </i>
    <i t="default">
      <x v="192"/>
    </i>
    <i>
      <x v="193"/>
      <x v="3"/>
      <x v="103"/>
      <x v="2"/>
      <x v="16"/>
    </i>
    <i r="1">
      <x v="4"/>
      <x v="103"/>
      <x/>
      <x/>
    </i>
    <i r="3">
      <x v="2"/>
      <x v="16"/>
    </i>
    <i r="1">
      <x v="5"/>
      <x v="164"/>
      <x v="2"/>
      <x v="4"/>
    </i>
    <i r="1">
      <x v="6"/>
      <x v="220"/>
      <x v="2"/>
      <x v="4"/>
    </i>
    <i r="1">
      <x v="8"/>
      <x v="113"/>
      <x v="3"/>
      <x/>
    </i>
    <i r="2">
      <x v="285"/>
      <x v="2"/>
      <x v="4"/>
    </i>
    <i t="default">
      <x v="193"/>
    </i>
    <i>
      <x v="194"/>
      <x v="8"/>
      <x v="307"/>
      <x v="2"/>
      <x v="2"/>
    </i>
    <i t="default">
      <x v="194"/>
    </i>
    <i>
      <x v="195"/>
      <x v="7"/>
      <x v="26"/>
      <x v="2"/>
      <x v="4"/>
    </i>
    <i t="default">
      <x v="195"/>
    </i>
    <i>
      <x v="196"/>
      <x v="4"/>
      <x v="118"/>
      <x v="2"/>
      <x v="16"/>
    </i>
    <i r="1">
      <x v="6"/>
      <x v="221"/>
      <x v="2"/>
      <x v="16"/>
    </i>
    <i t="default">
      <x v="196"/>
    </i>
    <i>
      <x v="197"/>
      <x v="2"/>
      <x v="47"/>
      <x v="1"/>
      <x v="20"/>
    </i>
    <i t="default">
      <x v="197"/>
    </i>
    <i>
      <x v="198"/>
      <x v="2"/>
      <x v="9"/>
      <x v="2"/>
      <x v="7"/>
    </i>
    <i r="1">
      <x v="3"/>
      <x v="9"/>
      <x v="2"/>
      <x v="7"/>
    </i>
    <i t="default">
      <x v="198"/>
    </i>
    <i>
      <x v="199"/>
      <x v="1"/>
      <x v="132"/>
      <x v="1"/>
      <x v="19"/>
    </i>
    <i t="default">
      <x v="199"/>
    </i>
    <i>
      <x v="200"/>
      <x v="8"/>
      <x v="217"/>
      <x/>
      <x/>
    </i>
    <i t="default">
      <x v="200"/>
    </i>
    <i>
      <x v="201"/>
      <x v="7"/>
      <x/>
      <x v="2"/>
      <x v="6"/>
    </i>
    <i t="default">
      <x v="201"/>
    </i>
    <i>
      <x v="202"/>
      <x v="5"/>
      <x v="177"/>
      <x v="2"/>
      <x v="4"/>
    </i>
    <i t="default">
      <x v="202"/>
    </i>
    <i>
      <x v="203"/>
      <x v="6"/>
      <x v="177"/>
      <x v="2"/>
      <x v="4"/>
    </i>
    <i r="1">
      <x v="7"/>
      <x/>
      <x v="3"/>
      <x/>
    </i>
    <i r="2">
      <x v="177"/>
      <x v="2"/>
      <x v="4"/>
    </i>
    <i r="1">
      <x v="8"/>
      <x v="177"/>
      <x v="2"/>
      <x v="4"/>
    </i>
    <i t="default">
      <x v="203"/>
    </i>
    <i>
      <x v="204"/>
      <x v="8"/>
      <x v="206"/>
      <x v="1"/>
      <x v="23"/>
    </i>
    <i t="default">
      <x v="204"/>
    </i>
    <i>
      <x v="205"/>
      <x v="8"/>
      <x v="300"/>
      <x v="1"/>
      <x v="27"/>
    </i>
    <i t="default">
      <x v="205"/>
    </i>
    <i>
      <x v="206"/>
      <x v="8"/>
      <x v="300"/>
      <x v="2"/>
      <x v="2"/>
    </i>
    <i t="default">
      <x v="206"/>
    </i>
    <i>
      <x v="207"/>
      <x v="8"/>
      <x v="300"/>
      <x v="1"/>
      <x v="27"/>
    </i>
    <i t="default">
      <x v="207"/>
    </i>
    <i>
      <x v="208"/>
      <x v="3"/>
      <x v="29"/>
      <x v="2"/>
      <x v="16"/>
    </i>
    <i t="default">
      <x v="208"/>
    </i>
    <i>
      <x v="209"/>
      <x v="2"/>
      <x v="18"/>
      <x v="1"/>
      <x v="20"/>
    </i>
    <i t="default">
      <x v="209"/>
    </i>
    <i>
      <x v="210"/>
      <x v="6"/>
      <x v="18"/>
      <x v="1"/>
      <x v="26"/>
    </i>
    <i t="default">
      <x v="210"/>
    </i>
    <i>
      <x v="211"/>
      <x/>
      <x v="102"/>
      <x v="2"/>
      <x v="16"/>
    </i>
    <i t="default">
      <x v="211"/>
    </i>
    <i>
      <x v="212"/>
      <x v="8"/>
      <x/>
      <x v="2"/>
      <x v="3"/>
    </i>
    <i t="default">
      <x v="212"/>
    </i>
    <i>
      <x v="213"/>
      <x v="5"/>
      <x v="109"/>
      <x v="1"/>
      <x v="20"/>
    </i>
    <i t="default">
      <x v="213"/>
    </i>
    <i>
      <x v="214"/>
      <x v="8"/>
      <x v="18"/>
      <x v="2"/>
      <x v="1"/>
    </i>
    <i t="default">
      <x v="214"/>
    </i>
    <i>
      <x v="215"/>
      <x v="4"/>
      <x v="76"/>
      <x v="2"/>
      <x v="16"/>
    </i>
    <i r="1">
      <x v="5"/>
      <x v="67"/>
      <x v="2"/>
      <x v="16"/>
    </i>
    <i t="default">
      <x v="215"/>
    </i>
    <i>
      <x v="216"/>
      <x v="8"/>
      <x v="161"/>
      <x v="2"/>
      <x v="2"/>
    </i>
    <i t="default">
      <x v="216"/>
    </i>
    <i>
      <x v="217"/>
      <x v="5"/>
      <x v="184"/>
      <x v="2"/>
      <x v="7"/>
    </i>
    <i t="default">
      <x v="217"/>
    </i>
    <i>
      <x v="218"/>
      <x v="8"/>
      <x v="113"/>
      <x v="3"/>
      <x/>
    </i>
    <i t="default">
      <x v="218"/>
    </i>
    <i>
      <x v="219"/>
      <x v="6"/>
      <x v="217"/>
      <x v="1"/>
      <x v="20"/>
    </i>
    <i t="default">
      <x v="219"/>
    </i>
    <i>
      <x v="220"/>
      <x v="7"/>
      <x v="254"/>
      <x v="2"/>
      <x v="4"/>
    </i>
    <i r="1">
      <x v="8"/>
      <x v="306"/>
      <x v="2"/>
      <x v="4"/>
    </i>
    <i t="default">
      <x v="220"/>
    </i>
    <i>
      <x v="221"/>
      <x v="8"/>
      <x v="310"/>
      <x v="2"/>
      <x v="4"/>
    </i>
    <i t="default">
      <x v="221"/>
    </i>
    <i>
      <x v="222"/>
      <x v="7"/>
      <x v="250"/>
      <x v="2"/>
      <x v="3"/>
    </i>
    <i r="1">
      <x v="8"/>
      <x v="250"/>
      <x v="2"/>
      <x v="3"/>
    </i>
    <i t="default">
      <x v="222"/>
    </i>
    <i>
      <x v="223"/>
      <x v="5"/>
      <x v="150"/>
      <x v="2"/>
      <x v="16"/>
    </i>
    <i r="1">
      <x v="6"/>
      <x v="150"/>
      <x v="2"/>
      <x v="16"/>
    </i>
    <i t="default">
      <x v="223"/>
    </i>
    <i>
      <x v="224"/>
      <x v="5"/>
      <x v="92"/>
      <x v="2"/>
      <x v="16"/>
    </i>
    <i t="default">
      <x v="224"/>
    </i>
    <i>
      <x v="225"/>
      <x v="8"/>
      <x v="92"/>
      <x v="2"/>
      <x v="4"/>
    </i>
    <i t="default">
      <x v="225"/>
    </i>
    <i>
      <x v="226"/>
      <x v="5"/>
      <x v="92"/>
      <x v="2"/>
      <x v="17"/>
    </i>
    <i r="1">
      <x v="6"/>
      <x v="230"/>
      <x v="2"/>
      <x v="17"/>
    </i>
    <i r="1">
      <x v="7"/>
      <x v="230"/>
      <x v="2"/>
      <x v="8"/>
    </i>
    <i r="1">
      <x v="8"/>
      <x v="230"/>
      <x v="2"/>
      <x v="8"/>
    </i>
    <i t="default">
      <x v="226"/>
    </i>
    <i>
      <x v="227"/>
      <x v="6"/>
      <x v="24"/>
      <x v="2"/>
      <x v="4"/>
    </i>
    <i t="default">
      <x v="227"/>
    </i>
    <i>
      <x v="228"/>
      <x v="8"/>
      <x v="156"/>
      <x v="1"/>
      <x v="27"/>
    </i>
    <i t="default">
      <x v="228"/>
    </i>
    <i>
      <x v="229"/>
      <x v="6"/>
      <x v="228"/>
      <x v="2"/>
      <x v="4"/>
    </i>
    <i r="1">
      <x v="8"/>
      <x v="228"/>
      <x v="2"/>
      <x v="4"/>
    </i>
    <i t="default">
      <x v="229"/>
    </i>
    <i>
      <x v="230"/>
      <x v="8"/>
      <x v="156"/>
      <x v="1"/>
      <x v="20"/>
    </i>
    <i t="default">
      <x v="230"/>
    </i>
    <i>
      <x v="231"/>
      <x/>
      <x v="13"/>
      <x v="2"/>
      <x v="18"/>
    </i>
    <i t="default">
      <x v="231"/>
    </i>
    <i>
      <x v="232"/>
      <x v="6"/>
      <x v="235"/>
      <x v="2"/>
      <x v="17"/>
    </i>
    <i r="1">
      <x v="7"/>
      <x v="264"/>
      <x v="2"/>
      <x v="8"/>
    </i>
    <i r="1">
      <x v="8"/>
      <x v="238"/>
      <x v="2"/>
      <x v="8"/>
    </i>
    <i t="default">
      <x v="232"/>
    </i>
    <i>
      <x v="233"/>
      <x v="8"/>
      <x v="323"/>
      <x v="2"/>
      <x v="1"/>
    </i>
    <i t="default">
      <x v="233"/>
    </i>
    <i>
      <x v="234"/>
      <x v="6"/>
      <x v="205"/>
      <x/>
      <x/>
    </i>
    <i t="default">
      <x v="234"/>
    </i>
    <i>
      <x v="235"/>
      <x v="6"/>
      <x v="205"/>
      <x v="1"/>
      <x v="28"/>
    </i>
    <i r="1">
      <x v="7"/>
      <x v="205"/>
      <x v="1"/>
      <x v="27"/>
    </i>
    <i r="1">
      <x v="8"/>
      <x v="342"/>
      <x v="1"/>
      <x v="27"/>
    </i>
    <i t="default">
      <x v="235"/>
    </i>
    <i>
      <x v="236"/>
      <x v="5"/>
      <x v="24"/>
      <x v="1"/>
      <x v="28"/>
    </i>
    <i t="default">
      <x v="236"/>
    </i>
    <i>
      <x v="237"/>
      <x v="5"/>
      <x v="24"/>
      <x/>
      <x/>
    </i>
    <i t="default">
      <x v="237"/>
    </i>
    <i>
      <x v="238"/>
      <x v="2"/>
      <x v="23"/>
      <x v="1"/>
      <x v="25"/>
    </i>
    <i t="default">
      <x v="238"/>
    </i>
    <i>
      <x v="239"/>
      <x/>
      <x v="117"/>
      <x v="1"/>
      <x v="10"/>
    </i>
    <i r="1">
      <x v="2"/>
      <x v="23"/>
      <x v="1"/>
      <x v="25"/>
    </i>
    <i t="default">
      <x v="239"/>
    </i>
    <i>
      <x v="240"/>
      <x v="7"/>
      <x v="249"/>
      <x v="2"/>
      <x v="1"/>
    </i>
    <i r="1">
      <x v="8"/>
      <x v="286"/>
      <x v="2"/>
      <x v="1"/>
    </i>
    <i t="default">
      <x v="240"/>
    </i>
    <i>
      <x v="241"/>
      <x v="7"/>
      <x v="253"/>
      <x v="2"/>
      <x v="5"/>
    </i>
    <i r="1">
      <x v="8"/>
      <x v="286"/>
      <x v="2"/>
      <x v="5"/>
    </i>
    <i t="default">
      <x v="241"/>
    </i>
    <i>
      <x v="242"/>
      <x v="8"/>
      <x v="206"/>
      <x v="1"/>
      <x v="23"/>
    </i>
    <i t="default">
      <x v="242"/>
    </i>
    <i>
      <x v="243"/>
      <x v="3"/>
      <x v="71"/>
      <x v="2"/>
      <x v="4"/>
    </i>
    <i t="default">
      <x v="243"/>
    </i>
    <i>
      <x v="244"/>
      <x v="7"/>
      <x v="267"/>
      <x v="2"/>
      <x v="2"/>
    </i>
    <i r="1">
      <x v="8"/>
      <x v="267"/>
      <x v="2"/>
      <x v="2"/>
    </i>
    <i t="default">
      <x v="244"/>
    </i>
    <i>
      <x v="245"/>
      <x v="8"/>
      <x v="56"/>
      <x v="1"/>
      <x v="28"/>
    </i>
    <i t="default">
      <x v="245"/>
    </i>
    <i>
      <x v="246"/>
      <x v="6"/>
      <x v="214"/>
      <x v="1"/>
      <x v="20"/>
    </i>
    <i t="default">
      <x v="246"/>
    </i>
    <i>
      <x v="247"/>
      <x v="1"/>
      <x v="47"/>
      <x v="1"/>
      <x v="22"/>
    </i>
    <i r="1">
      <x v="2"/>
      <x v="93"/>
      <x/>
      <x/>
    </i>
    <i r="1">
      <x v="3"/>
      <x v="25"/>
      <x/>
      <x/>
    </i>
    <i r="1">
      <x v="4"/>
      <x v="95"/>
      <x/>
      <x/>
    </i>
    <i r="1">
      <x v="5"/>
      <x v="194"/>
      <x/>
      <x/>
    </i>
    <i t="default">
      <x v="247"/>
    </i>
    <i>
      <x v="248"/>
      <x v="8"/>
      <x v="23"/>
      <x v="2"/>
      <x v="1"/>
    </i>
    <i t="default">
      <x v="248"/>
    </i>
    <i>
      <x v="249"/>
      <x v="5"/>
      <x v="18"/>
      <x v="1"/>
      <x v="28"/>
    </i>
    <i r="1">
      <x v="6"/>
      <x v="18"/>
      <x v="1"/>
      <x v="28"/>
    </i>
    <i t="default">
      <x v="249"/>
    </i>
    <i>
      <x v="250"/>
      <x v="3"/>
      <x v="56"/>
      <x v="1"/>
      <x v="28"/>
    </i>
    <i t="default">
      <x v="250"/>
    </i>
    <i>
      <x v="251"/>
      <x v="8"/>
      <x v="341"/>
      <x v="1"/>
      <x v="26"/>
    </i>
    <i t="default">
      <x v="251"/>
    </i>
    <i>
      <x v="252"/>
      <x v="2"/>
      <x v="147"/>
      <x v="2"/>
      <x v="4"/>
    </i>
    <i r="1">
      <x v="3"/>
      <x v="147"/>
      <x v="2"/>
      <x v="4"/>
    </i>
    <i t="default">
      <x v="252"/>
    </i>
    <i>
      <x v="253"/>
      <x v="6"/>
      <x v="73"/>
      <x v="2"/>
      <x v="17"/>
    </i>
    <i t="default">
      <x v="253"/>
    </i>
    <i>
      <x v="254"/>
      <x v="8"/>
      <x v="83"/>
      <x v="1"/>
      <x v="20"/>
    </i>
    <i t="default">
      <x v="254"/>
    </i>
    <i>
      <x v="255"/>
      <x v="2"/>
      <x/>
      <x v="1"/>
      <x v="20"/>
    </i>
    <i t="default">
      <x v="255"/>
    </i>
    <i>
      <x v="256"/>
      <x v="3"/>
      <x v="100"/>
      <x v="2"/>
      <x v="3"/>
    </i>
    <i t="default">
      <x v="256"/>
    </i>
    <i>
      <x v="257"/>
      <x v="6"/>
      <x v="244"/>
      <x/>
      <x/>
    </i>
    <i t="default">
      <x v="257"/>
    </i>
    <i>
      <x v="258"/>
      <x/>
      <x v="30"/>
      <x v="2"/>
      <x v="16"/>
    </i>
    <i r="1">
      <x v="2"/>
      <x v="50"/>
      <x v="2"/>
      <x v="16"/>
    </i>
    <i t="default">
      <x v="258"/>
    </i>
    <i>
      <x v="259"/>
      <x v="1"/>
      <x v="133"/>
      <x v="1"/>
      <x v="21"/>
    </i>
    <i t="default">
      <x v="259"/>
    </i>
    <i>
      <x v="260"/>
      <x v="1"/>
      <x v="117"/>
      <x v="1"/>
      <x v="10"/>
    </i>
    <i t="default">
      <x v="260"/>
    </i>
    <i>
      <x v="261"/>
      <x v="3"/>
      <x v="7"/>
      <x v="2"/>
      <x v="4"/>
    </i>
    <i r="1">
      <x v="4"/>
      <x v="7"/>
      <x v="2"/>
      <x v="4"/>
    </i>
    <i t="default">
      <x v="261"/>
    </i>
    <i>
      <x v="262"/>
      <x v="7"/>
      <x v="108"/>
      <x v="1"/>
      <x v="20"/>
    </i>
    <i t="default">
      <x v="262"/>
    </i>
    <i>
      <x v="263"/>
      <x v="7"/>
      <x v="73"/>
      <x v="2"/>
      <x v="6"/>
    </i>
    <i t="default">
      <x v="263"/>
    </i>
    <i>
      <x v="264"/>
      <x v="3"/>
      <x v="118"/>
      <x v="2"/>
      <x v="3"/>
    </i>
    <i t="default">
      <x v="264"/>
    </i>
    <i>
      <x v="265"/>
      <x v="3"/>
      <x v="118"/>
      <x/>
      <x/>
    </i>
    <i t="default">
      <x v="265"/>
    </i>
    <i>
      <x v="266"/>
      <x v="8"/>
      <x v="292"/>
      <x v="2"/>
      <x v="4"/>
    </i>
    <i t="default">
      <x v="266"/>
    </i>
    <i>
      <x v="267"/>
      <x v="8"/>
      <x v="292"/>
      <x/>
      <x/>
    </i>
    <i t="default">
      <x v="267"/>
    </i>
    <i>
      <x v="268"/>
      <x v="8"/>
      <x v="292"/>
      <x/>
      <x/>
    </i>
    <i t="default">
      <x v="268"/>
    </i>
    <i>
      <x v="269"/>
      <x v="8"/>
      <x v="348"/>
      <x v="1"/>
      <x v="22"/>
    </i>
    <i t="default">
      <x v="269"/>
    </i>
    <i>
      <x v="270"/>
      <x v="7"/>
      <x v="252"/>
      <x v="2"/>
      <x v="2"/>
    </i>
    <i r="1">
      <x v="8"/>
      <x v="318"/>
      <x v="2"/>
      <x v="2"/>
    </i>
    <i t="default">
      <x v="270"/>
    </i>
    <i>
      <x v="271"/>
      <x v="8"/>
      <x v="113"/>
      <x v="3"/>
      <x/>
    </i>
    <i r="2">
      <x v="308"/>
      <x v="2"/>
      <x v="4"/>
    </i>
    <i t="default">
      <x v="271"/>
    </i>
    <i>
      <x v="272"/>
      <x v="8"/>
      <x v="23"/>
      <x/>
      <x/>
    </i>
    <i t="default">
      <x v="272"/>
    </i>
    <i>
      <x v="273"/>
      <x v="1"/>
      <x v="23"/>
      <x v="2"/>
      <x v="4"/>
    </i>
    <i t="default">
      <x v="273"/>
    </i>
    <i>
      <x v="274"/>
      <x v="4"/>
      <x v="145"/>
      <x v="2"/>
      <x v="16"/>
    </i>
    <i r="1">
      <x v="5"/>
      <x v="145"/>
      <x v="2"/>
      <x v="4"/>
    </i>
    <i r="1">
      <x v="7"/>
      <x v="251"/>
      <x v="2"/>
      <x v="4"/>
    </i>
    <i r="1">
      <x v="8"/>
      <x v="251"/>
      <x v="2"/>
      <x v="4"/>
    </i>
    <i t="default">
      <x v="274"/>
    </i>
    <i>
      <x v="275"/>
      <x v="8"/>
      <x v="326"/>
      <x/>
      <x/>
    </i>
    <i t="default">
      <x v="275"/>
    </i>
    <i>
      <x v="276"/>
      <x v="2"/>
      <x v="63"/>
      <x v="1"/>
      <x v="25"/>
    </i>
    <i r="1">
      <x v="3"/>
      <x v="59"/>
      <x v="1"/>
      <x v="27"/>
    </i>
    <i r="1">
      <x v="7"/>
      <x v="108"/>
      <x v="1"/>
      <x v="26"/>
    </i>
    <i t="default">
      <x v="276"/>
    </i>
    <i>
      <x v="277"/>
      <x v="3"/>
      <x v="59"/>
      <x v="1"/>
      <x v="28"/>
    </i>
    <i r="1">
      <x v="6"/>
      <x v="122"/>
      <x v="1"/>
      <x v="27"/>
    </i>
    <i r="1">
      <x v="7"/>
      <x v="108"/>
      <x v="1"/>
      <x v="27"/>
    </i>
    <i r="1">
      <x v="8"/>
      <x v="108"/>
      <x v="1"/>
      <x v="26"/>
    </i>
    <i t="default">
      <x v="277"/>
    </i>
    <i>
      <x v="278"/>
      <x v="8"/>
      <x/>
      <x/>
      <x/>
    </i>
    <i t="default">
      <x v="278"/>
    </i>
    <i>
      <x v="279"/>
      <x/>
      <x v="58"/>
      <x v="1"/>
      <x v="10"/>
    </i>
    <i r="1">
      <x v="1"/>
      <x v="18"/>
      <x v="1"/>
      <x v="10"/>
    </i>
    <i r="1">
      <x v="2"/>
      <x v="18"/>
      <x v="1"/>
      <x v="25"/>
    </i>
    <i r="1">
      <x v="3"/>
      <x v="18"/>
      <x v="1"/>
      <x v="26"/>
    </i>
    <i t="default">
      <x v="279"/>
    </i>
    <i>
      <x v="280"/>
      <x v="5"/>
      <x v="166"/>
      <x v="2"/>
      <x v="16"/>
    </i>
    <i t="default">
      <x v="280"/>
    </i>
    <i>
      <x v="281"/>
      <x v="2"/>
      <x v="60"/>
      <x v="1"/>
      <x v="25"/>
    </i>
    <i r="1">
      <x v="5"/>
      <x v="60"/>
      <x v="1"/>
      <x v="27"/>
    </i>
    <i r="1">
      <x v="6"/>
      <x v="108"/>
      <x v="1"/>
      <x v="26"/>
    </i>
    <i r="1">
      <x v="7"/>
      <x v="108"/>
      <x v="1"/>
      <x v="26"/>
    </i>
    <i r="1">
      <x v="8"/>
      <x v="108"/>
      <x v="1"/>
      <x v="26"/>
    </i>
    <i t="default">
      <x v="281"/>
    </i>
    <i>
      <x v="282"/>
      <x v="5"/>
      <x v="108"/>
      <x v="1"/>
      <x v="20"/>
    </i>
    <i t="default">
      <x v="282"/>
    </i>
    <i>
      <x v="283"/>
      <x v="5"/>
      <x v="152"/>
      <x v="1"/>
      <x v="27"/>
    </i>
    <i r="1">
      <x v="6"/>
      <x v="152"/>
      <x v="1"/>
      <x v="27"/>
    </i>
    <i r="1">
      <x v="7"/>
      <x v="108"/>
      <x v="1"/>
      <x v="27"/>
    </i>
    <i r="1">
      <x v="8"/>
      <x v="108"/>
      <x v="1"/>
      <x v="26"/>
    </i>
    <i t="default">
      <x v="283"/>
    </i>
    <i>
      <x v="284"/>
      <x v="2"/>
      <x v="58"/>
      <x v="1"/>
      <x v="25"/>
    </i>
    <i r="1">
      <x v="5"/>
      <x v="58"/>
      <x v="1"/>
      <x v="26"/>
    </i>
    <i r="1">
      <x v="6"/>
      <x v="18"/>
      <x v="1"/>
      <x v="26"/>
    </i>
    <i t="default">
      <x v="284"/>
    </i>
    <i>
      <x v="285"/>
      <x v="7"/>
      <x v="273"/>
      <x v="2"/>
      <x v="7"/>
    </i>
    <i t="default">
      <x v="285"/>
    </i>
    <i>
      <x v="286"/>
      <x/>
      <x v="47"/>
      <x v="1"/>
      <x v="10"/>
    </i>
    <i t="default">
      <x v="286"/>
    </i>
    <i>
      <x v="287"/>
      <x/>
      <x v="59"/>
      <x v="1"/>
      <x v="10"/>
    </i>
    <i t="default">
      <x v="287"/>
    </i>
    <i>
      <x v="288"/>
      <x v="6"/>
      <x v="18"/>
      <x v="1"/>
      <x v="26"/>
    </i>
    <i r="1">
      <x v="7"/>
      <x v="18"/>
      <x v="1"/>
      <x v="26"/>
    </i>
    <i r="1">
      <x v="8"/>
      <x v="18"/>
      <x v="1"/>
      <x v="20"/>
    </i>
    <i t="default">
      <x v="288"/>
    </i>
    <i>
      <x v="289"/>
      <x v="5"/>
      <x v="178"/>
      <x v="2"/>
      <x v="16"/>
    </i>
    <i r="1">
      <x v="6"/>
      <x v="178"/>
      <x v="2"/>
      <x v="16"/>
    </i>
    <i t="default">
      <x v="289"/>
    </i>
    <i>
      <x v="290"/>
      <x v="2"/>
      <x v="108"/>
      <x v="1"/>
      <x v="26"/>
    </i>
    <i t="default">
      <x v="290"/>
    </i>
    <i>
      <x v="291"/>
      <x v="8"/>
      <x v="206"/>
      <x v="1"/>
      <x v="23"/>
    </i>
    <i r="2">
      <x v="334"/>
      <x/>
      <x/>
    </i>
    <i t="default">
      <x v="291"/>
    </i>
    <i>
      <x v="292"/>
      <x v="7"/>
      <x v="265"/>
      <x v="2"/>
      <x v="6"/>
    </i>
    <i r="1">
      <x v="8"/>
      <x v="265"/>
      <x v="2"/>
      <x v="6"/>
    </i>
    <i t="default">
      <x v="292"/>
    </i>
    <i>
      <x v="293"/>
      <x v="6"/>
      <x v="134"/>
      <x v="2"/>
      <x v="3"/>
    </i>
    <i r="1">
      <x v="8"/>
      <x v="134"/>
      <x v="2"/>
      <x v="7"/>
    </i>
    <i t="default">
      <x v="293"/>
    </i>
    <i>
      <x v="294"/>
      <x v="3"/>
      <x v="140"/>
      <x v="1"/>
      <x v="27"/>
    </i>
    <i t="default">
      <x v="294"/>
    </i>
    <i>
      <x v="295"/>
      <x v="5"/>
      <x v="148"/>
      <x v="1"/>
      <x v="28"/>
    </i>
    <i r="1">
      <x v="8"/>
      <x v="148"/>
      <x v="1"/>
      <x v="27"/>
    </i>
    <i t="default">
      <x v="295"/>
    </i>
    <i>
      <x v="296"/>
      <x v="2"/>
      <x v="50"/>
      <x v="2"/>
      <x v="16"/>
    </i>
    <i r="1">
      <x v="3"/>
      <x v="140"/>
      <x v="2"/>
      <x v="16"/>
    </i>
    <i t="default">
      <x v="296"/>
    </i>
    <i>
      <x v="297"/>
      <x v="5"/>
      <x v="148"/>
      <x v="2"/>
      <x v="16"/>
    </i>
    <i r="1">
      <x v="6"/>
      <x v="148"/>
      <x v="2"/>
      <x v="16"/>
    </i>
    <i r="1">
      <x v="8"/>
      <x v="228"/>
      <x v="2"/>
      <x v="2"/>
    </i>
    <i t="default">
      <x v="297"/>
    </i>
    <i>
      <x v="298"/>
      <x v="5"/>
      <x v="148"/>
      <x v="1"/>
      <x v="27"/>
    </i>
    <i r="1">
      <x v="8"/>
      <x v="148"/>
      <x v="1"/>
      <x v="26"/>
    </i>
    <i t="default">
      <x v="298"/>
    </i>
    <i>
      <x v="299"/>
      <x v="3"/>
      <x v="140"/>
      <x v="1"/>
      <x v="20"/>
    </i>
    <i t="default">
      <x v="299"/>
    </i>
    <i>
      <x v="300"/>
      <x v="3"/>
      <x v="140"/>
      <x v="1"/>
      <x v="20"/>
    </i>
    <i t="default">
      <x v="300"/>
    </i>
    <i>
      <x v="301"/>
      <x/>
      <x v="108"/>
      <x v="1"/>
      <x v="11"/>
    </i>
    <i r="1">
      <x v="1"/>
      <x v="108"/>
      <x v="1"/>
      <x v="21"/>
    </i>
    <i t="default">
      <x v="301"/>
    </i>
    <i>
      <x v="302"/>
      <x v="2"/>
      <x v="136"/>
      <x v="2"/>
      <x v="4"/>
    </i>
    <i r="1">
      <x v="3"/>
      <x v="71"/>
      <x v="2"/>
      <x v="4"/>
    </i>
    <i r="1">
      <x v="4"/>
      <x v="71"/>
      <x v="2"/>
      <x v="4"/>
    </i>
    <i r="1">
      <x v="5"/>
      <x v="71"/>
      <x v="2"/>
      <x v="4"/>
    </i>
    <i r="1">
      <x v="6"/>
      <x v="71"/>
      <x v="2"/>
      <x v="4"/>
    </i>
    <i r="1">
      <x v="7"/>
      <x v="71"/>
      <x v="2"/>
      <x v="4"/>
    </i>
    <i r="1">
      <x v="8"/>
      <x v="71"/>
      <x v="2"/>
      <x v="4"/>
    </i>
    <i r="2">
      <x v="113"/>
      <x v="3"/>
      <x/>
    </i>
    <i t="default">
      <x v="302"/>
    </i>
    <i>
      <x v="303"/>
      <x v="3"/>
      <x v="71"/>
      <x v="1"/>
      <x v="23"/>
    </i>
    <i t="default">
      <x v="303"/>
    </i>
    <i>
      <x v="304"/>
      <x v="8"/>
      <x/>
      <x v="2"/>
      <x v="5"/>
    </i>
    <i t="default">
      <x v="304"/>
    </i>
    <i>
      <x v="305"/>
      <x v="7"/>
      <x v="258"/>
      <x v="2"/>
      <x v="3"/>
    </i>
    <i r="1">
      <x v="8"/>
      <x v="258"/>
      <x v="2"/>
      <x v="3"/>
    </i>
    <i t="default">
      <x v="305"/>
    </i>
    <i>
      <x v="306"/>
      <x v="3"/>
      <x v="13"/>
      <x v="2"/>
      <x v="4"/>
    </i>
    <i r="1">
      <x v="4"/>
      <x v="13"/>
      <x v="2"/>
      <x v="4"/>
    </i>
    <i t="default">
      <x v="306"/>
    </i>
    <i>
      <x v="307"/>
      <x v="4"/>
      <x v="20"/>
      <x v="2"/>
      <x v="17"/>
    </i>
    <i t="default">
      <x v="307"/>
    </i>
    <i>
      <x v="308"/>
      <x v="6"/>
      <x v="83"/>
      <x v="1"/>
      <x v="19"/>
    </i>
    <i r="4">
      <x v="22"/>
    </i>
    <i r="1">
      <x v="7"/>
      <x v="83"/>
      <x v="1"/>
      <x v="19"/>
    </i>
    <i r="4">
      <x v="22"/>
    </i>
    <i t="default">
      <x v="308"/>
    </i>
    <i>
      <x v="309"/>
      <x v="6"/>
      <x v="56"/>
      <x v="1"/>
      <x v="23"/>
    </i>
    <i r="1">
      <x v="7"/>
      <x v="83"/>
      <x v="1"/>
      <x v="23"/>
    </i>
    <i t="default">
      <x v="309"/>
    </i>
    <i>
      <x v="310"/>
      <x v="3"/>
      <x v="67"/>
      <x v="2"/>
      <x v="4"/>
    </i>
    <i r="1">
      <x v="4"/>
      <x v="67"/>
      <x v="2"/>
      <x v="4"/>
    </i>
    <i r="1">
      <x v="6"/>
      <x v="67"/>
      <x v="2"/>
      <x v="3"/>
    </i>
    <i t="default">
      <x v="310"/>
    </i>
    <i>
      <x v="311"/>
      <x v="5"/>
      <x v="67"/>
      <x v="2"/>
      <x v="4"/>
    </i>
    <i t="default">
      <x v="311"/>
    </i>
    <i>
      <x v="312"/>
      <x v="3"/>
      <x v="141"/>
      <x v="2"/>
      <x v="4"/>
    </i>
    <i r="1">
      <x v="5"/>
      <x v="149"/>
      <x v="2"/>
      <x v="3"/>
    </i>
    <i r="1">
      <x v="6"/>
      <x v="54"/>
      <x v="2"/>
      <x v="3"/>
    </i>
    <i t="default">
      <x v="312"/>
    </i>
    <i>
      <x v="313"/>
      <x v="5"/>
      <x v="32"/>
      <x v="1"/>
      <x v="27"/>
    </i>
    <i r="1">
      <x v="7"/>
      <x v="222"/>
      <x v="1"/>
      <x v="19"/>
    </i>
    <i t="default">
      <x v="313"/>
    </i>
    <i>
      <x v="314"/>
      <x v="7"/>
      <x v="222"/>
      <x v="2"/>
      <x v="4"/>
    </i>
    <i t="default">
      <x v="314"/>
    </i>
    <i>
      <x v="315"/>
      <x v="4"/>
      <x v="32"/>
      <x v="2"/>
      <x v="16"/>
    </i>
    <i r="1">
      <x v="5"/>
      <x v="32"/>
      <x v="2"/>
      <x v="16"/>
    </i>
    <i r="1">
      <x v="6"/>
      <x v="222"/>
      <x v="2"/>
      <x v="16"/>
    </i>
    <i r="1">
      <x v="8"/>
      <x v="222"/>
      <x v="2"/>
      <x v="2"/>
    </i>
    <i t="default">
      <x v="315"/>
    </i>
    <i>
      <x v="316"/>
      <x v="3"/>
      <x v="54"/>
      <x v="1"/>
      <x v="27"/>
    </i>
    <i r="1">
      <x v="5"/>
      <x v="54"/>
      <x v="1"/>
      <x v="26"/>
    </i>
    <i r="1">
      <x v="6"/>
      <x v="54"/>
      <x v="1"/>
      <x v="26"/>
    </i>
    <i t="default">
      <x v="316"/>
    </i>
    <i>
      <x v="317"/>
      <x v="5"/>
      <x v="32"/>
      <x v="1"/>
      <x v="26"/>
    </i>
    <i t="default">
      <x v="317"/>
    </i>
    <i>
      <x v="318"/>
      <x v="1"/>
      <x v="47"/>
      <x/>
      <x/>
    </i>
    <i r="1">
      <x v="2"/>
      <x v="44"/>
      <x/>
      <x/>
    </i>
    <i r="1">
      <x v="3"/>
      <x v="44"/>
      <x/>
      <x/>
    </i>
    <i r="1">
      <x v="5"/>
      <x v="47"/>
      <x/>
      <x/>
    </i>
    <i t="default">
      <x v="318"/>
    </i>
    <i>
      <x v="319"/>
      <x v="1"/>
      <x v="84"/>
      <x v="1"/>
      <x v="10"/>
    </i>
    <i r="1">
      <x v="2"/>
      <x v="122"/>
      <x v="1"/>
      <x v="25"/>
    </i>
    <i t="default">
      <x v="319"/>
    </i>
    <i>
      <x v="320"/>
      <x v="1"/>
      <x v="84"/>
      <x v="1"/>
      <x v="10"/>
    </i>
    <i r="1">
      <x v="2"/>
      <x v="108"/>
      <x v="1"/>
      <x v="25"/>
    </i>
    <i r="1">
      <x v="3"/>
      <x v="108"/>
      <x v="1"/>
      <x v="26"/>
    </i>
    <i t="default">
      <x v="320"/>
    </i>
    <i>
      <x v="321"/>
      <x v="6"/>
      <x v="226"/>
      <x v="2"/>
      <x v="16"/>
    </i>
    <i r="1">
      <x v="7"/>
      <x v="255"/>
      <x v="2"/>
      <x v="2"/>
    </i>
    <i r="1">
      <x v="8"/>
      <x v="255"/>
      <x v="2"/>
      <x v="2"/>
    </i>
    <i t="default">
      <x v="321"/>
    </i>
    <i>
      <x v="322"/>
      <x v="2"/>
      <x v="18"/>
      <x/>
      <x/>
    </i>
    <i r="1">
      <x v="3"/>
      <x v="18"/>
      <x v="2"/>
      <x v="16"/>
    </i>
    <i t="default">
      <x v="322"/>
    </i>
    <i>
      <x v="323"/>
      <x v="1"/>
      <x v="107"/>
      <x v="1"/>
      <x v="21"/>
    </i>
    <i r="1">
      <x v="2"/>
      <x v="18"/>
      <x/>
      <x/>
    </i>
    <i r="3">
      <x v="1"/>
      <x v="26"/>
    </i>
    <i r="1">
      <x v="3"/>
      <x v="18"/>
      <x/>
      <x/>
    </i>
    <i r="1">
      <x v="4"/>
      <x v="68"/>
      <x/>
      <x/>
    </i>
    <i r="1">
      <x v="5"/>
      <x v="83"/>
      <x/>
      <x/>
    </i>
    <i r="1">
      <x v="6"/>
      <x v="83"/>
      <x/>
      <x/>
    </i>
    <i r="1">
      <x v="7"/>
      <x v="18"/>
      <x/>
      <x/>
    </i>
    <i r="1">
      <x v="8"/>
      <x v="18"/>
      <x/>
      <x/>
    </i>
    <i t="default">
      <x v="323"/>
    </i>
    <i>
      <x v="324"/>
      <x v="5"/>
      <x v="201"/>
      <x v="3"/>
      <x/>
    </i>
    <i t="default">
      <x v="324"/>
    </i>
    <i>
      <x v="325"/>
      <x v="8"/>
      <x v="206"/>
      <x v="1"/>
      <x v="23"/>
    </i>
    <i t="default">
      <x v="325"/>
    </i>
    <i>
      <x v="326"/>
      <x v="1"/>
      <x v="17"/>
      <x v="2"/>
      <x v="24"/>
    </i>
    <i r="1">
      <x v="2"/>
      <x v="17"/>
      <x v="2"/>
      <x v="9"/>
    </i>
    <i r="1">
      <x v="5"/>
      <x v="17"/>
      <x v="2"/>
      <x v="9"/>
    </i>
    <i t="default">
      <x v="326"/>
    </i>
    <i>
      <x v="327"/>
      <x v="1"/>
      <x v="134"/>
      <x v="2"/>
      <x v="3"/>
    </i>
    <i r="1">
      <x v="2"/>
      <x v="134"/>
      <x v="2"/>
      <x v="3"/>
    </i>
    <i r="1">
      <x v="3"/>
      <x v="134"/>
      <x v="2"/>
      <x v="7"/>
    </i>
    <i r="1">
      <x v="4"/>
      <x v="134"/>
      <x v="2"/>
      <x v="7"/>
    </i>
    <i r="1">
      <x v="5"/>
      <x v="187"/>
      <x v="2"/>
      <x v="7"/>
    </i>
    <i r="1">
      <x v="6"/>
      <x v="187"/>
      <x v="2"/>
      <x v="7"/>
    </i>
    <i r="1">
      <x v="7"/>
      <x v="187"/>
      <x v="2"/>
      <x v="7"/>
    </i>
    <i r="1">
      <x v="8"/>
      <x v="187"/>
      <x v="2"/>
      <x v="7"/>
    </i>
    <i t="default">
      <x v="327"/>
    </i>
    <i>
      <x v="328"/>
      <x v="3"/>
      <x v="114"/>
      <x v="2"/>
      <x v="16"/>
    </i>
    <i t="default">
      <x v="328"/>
    </i>
    <i>
      <x v="329"/>
      <x v="7"/>
      <x/>
      <x v="3"/>
      <x/>
    </i>
    <i r="2">
      <x v="276"/>
      <x/>
      <x/>
    </i>
    <i r="1">
      <x v="8"/>
      <x v="113"/>
      <x v="3"/>
      <x/>
    </i>
    <i r="2">
      <x v="276"/>
      <x/>
      <x/>
    </i>
    <i t="default">
      <x v="329"/>
    </i>
    <i>
      <x v="330"/>
      <x v="5"/>
      <x v="68"/>
      <x/>
      <x/>
    </i>
    <i t="default">
      <x v="330"/>
    </i>
    <i>
      <x v="331"/>
      <x v="8"/>
      <x v="47"/>
      <x v="1"/>
      <x v="27"/>
    </i>
    <i t="default">
      <x v="331"/>
    </i>
    <i>
      <x v="332"/>
      <x v="6"/>
      <x v="47"/>
      <x v="1"/>
      <x v="28"/>
    </i>
    <i t="default">
      <x v="332"/>
    </i>
    <i>
      <x v="333"/>
      <x v="8"/>
      <x v="18"/>
      <x v="1"/>
      <x v="28"/>
    </i>
    <i t="default">
      <x v="333"/>
    </i>
    <i>
      <x v="334"/>
      <x v="6"/>
      <x v="18"/>
      <x/>
      <x/>
    </i>
    <i r="1">
      <x v="7"/>
      <x v="18"/>
      <x/>
      <x/>
    </i>
    <i t="default">
      <x v="334"/>
    </i>
    <i>
      <x v="335"/>
      <x v="1"/>
      <x v="107"/>
      <x v="1"/>
      <x v="21"/>
    </i>
    <i r="1">
      <x v="2"/>
      <x v="107"/>
      <x v="1"/>
      <x v="26"/>
    </i>
    <i r="1">
      <x v="5"/>
      <x v="18"/>
      <x v="1"/>
      <x v="20"/>
    </i>
    <i r="2">
      <x v="107"/>
      <x/>
      <x/>
    </i>
    <i r="1">
      <x v="6"/>
      <x v="107"/>
      <x/>
      <x/>
    </i>
    <i r="1">
      <x v="7"/>
      <x v="18"/>
      <x/>
      <x/>
    </i>
    <i t="default">
      <x v="335"/>
    </i>
    <i>
      <x v="336"/>
      <x v="6"/>
      <x v="18"/>
      <x v="1"/>
      <x v="26"/>
    </i>
    <i r="1">
      <x v="7"/>
      <x v="18"/>
      <x v="1"/>
      <x v="26"/>
    </i>
    <i t="default">
      <x v="336"/>
    </i>
    <i>
      <x v="337"/>
      <x v="2"/>
      <x v="58"/>
      <x v="1"/>
      <x v="25"/>
    </i>
    <i r="1">
      <x v="5"/>
      <x v="58"/>
      <x v="1"/>
      <x v="26"/>
    </i>
    <i t="default">
      <x v="337"/>
    </i>
    <i>
      <x v="338"/>
      <x v="6"/>
      <x v="18"/>
      <x v="1"/>
      <x v="27"/>
    </i>
    <i r="1">
      <x v="7"/>
      <x v="18"/>
      <x v="1"/>
      <x v="27"/>
    </i>
    <i r="1">
      <x v="8"/>
      <x v="18"/>
      <x v="1"/>
      <x v="27"/>
    </i>
    <i t="default">
      <x v="338"/>
    </i>
    <i>
      <x v="339"/>
      <x v="7"/>
      <x v="247"/>
      <x v="2"/>
      <x v="1"/>
    </i>
    <i r="1">
      <x v="8"/>
      <x v="99"/>
      <x v="2"/>
      <x v="1"/>
    </i>
    <i t="default">
      <x v="339"/>
    </i>
    <i>
      <x v="340"/>
      <x v="8"/>
      <x v="56"/>
      <x v="1"/>
      <x v="26"/>
    </i>
    <i t="default">
      <x v="340"/>
    </i>
    <i>
      <x v="341"/>
      <x v="6"/>
      <x v="218"/>
      <x v="2"/>
      <x v="16"/>
    </i>
    <i t="default">
      <x v="341"/>
    </i>
    <i>
      <x v="342"/>
      <x v="6"/>
      <x v="56"/>
      <x v="1"/>
      <x v="26"/>
    </i>
    <i t="default">
      <x v="342"/>
    </i>
    <i>
      <x v="343"/>
      <x v="8"/>
      <x v="338"/>
      <x v="1"/>
      <x v="26"/>
    </i>
    <i t="default">
      <x v="343"/>
    </i>
    <i>
      <x v="344"/>
      <x v="8"/>
      <x v="338"/>
      <x/>
      <x/>
    </i>
    <i t="default">
      <x v="344"/>
    </i>
    <i>
      <x v="345"/>
      <x v="5"/>
      <x v="24"/>
      <x/>
      <x/>
    </i>
    <i r="2">
      <x v="113"/>
      <x v="3"/>
      <x/>
    </i>
    <i t="default">
      <x v="345"/>
    </i>
    <i>
      <x v="346"/>
      <x v="5"/>
      <x v="181"/>
      <x v="2"/>
      <x v="4"/>
    </i>
    <i r="1">
      <x v="7"/>
      <x v="181"/>
      <x v="2"/>
      <x v="4"/>
    </i>
    <i t="default">
      <x v="346"/>
    </i>
    <i>
      <x v="347"/>
      <x v="6"/>
      <x v="181"/>
      <x v="1"/>
      <x v="26"/>
    </i>
    <i t="default">
      <x v="347"/>
    </i>
    <i>
      <x v="348"/>
      <x v="6"/>
      <x v="181"/>
      <x v="1"/>
      <x v="27"/>
    </i>
    <i t="default">
      <x v="348"/>
    </i>
    <i>
      <x v="349"/>
      <x v="2"/>
      <x v="108"/>
      <x v="1"/>
      <x v="23"/>
    </i>
    <i r="1">
      <x v="3"/>
      <x v="108"/>
      <x v="1"/>
      <x v="23"/>
    </i>
    <i r="1">
      <x v="4"/>
      <x v="108"/>
      <x/>
      <x/>
    </i>
    <i r="3">
      <x v="1"/>
      <x v="22"/>
    </i>
    <i r="1">
      <x v="5"/>
      <x v="147"/>
      <x/>
      <x/>
    </i>
    <i r="3">
      <x v="1"/>
      <x v="22"/>
    </i>
    <i t="default">
      <x v="349"/>
    </i>
    <i>
      <x v="350"/>
      <x v="5"/>
      <x v="58"/>
      <x v="1"/>
      <x v="27"/>
    </i>
    <i t="default">
      <x v="350"/>
    </i>
    <i>
      <x v="351"/>
      <x v="5"/>
      <x v="58"/>
      <x v="1"/>
      <x v="27"/>
    </i>
    <i t="default">
      <x v="351"/>
    </i>
    <i>
      <x v="352"/>
      <x v="3"/>
      <x v="47"/>
      <x v="1"/>
      <x v="20"/>
    </i>
    <i t="default">
      <x v="352"/>
    </i>
    <i>
      <x v="353"/>
      <x v="2"/>
      <x v="111"/>
      <x v="1"/>
      <x v="26"/>
    </i>
    <i r="1">
      <x v="3"/>
      <x v="111"/>
      <x v="1"/>
      <x v="26"/>
    </i>
    <i r="1">
      <x v="5"/>
      <x v="83"/>
      <x v="1"/>
      <x v="20"/>
    </i>
    <i t="default">
      <x v="353"/>
    </i>
    <i>
      <x v="354"/>
      <x v="7"/>
      <x v="269"/>
      <x v="2"/>
      <x v="5"/>
    </i>
    <i r="1">
      <x v="8"/>
      <x v="113"/>
      <x v="3"/>
      <x/>
    </i>
    <i r="2">
      <x v="238"/>
      <x v="2"/>
      <x v="5"/>
    </i>
    <i t="default">
      <x v="354"/>
    </i>
    <i>
      <x v="355"/>
      <x/>
      <x v="16"/>
      <x v="2"/>
      <x v="18"/>
    </i>
    <i r="1">
      <x v="1"/>
      <x v="16"/>
      <x/>
      <x/>
    </i>
    <i r="1">
      <x v="5"/>
      <x v="79"/>
      <x v="2"/>
      <x v="3"/>
    </i>
    <i t="default">
      <x v="355"/>
    </i>
    <i>
      <x v="356"/>
      <x v="3"/>
      <x v="111"/>
      <x v="1"/>
      <x v="19"/>
    </i>
    <i t="default">
      <x v="356"/>
    </i>
    <i>
      <x v="357"/>
      <x v="2"/>
      <x v="114"/>
      <x v="2"/>
      <x v="16"/>
    </i>
    <i r="1">
      <x v="3"/>
      <x v="114"/>
      <x v="2"/>
      <x v="4"/>
    </i>
    <i r="1">
      <x v="4"/>
      <x v="114"/>
      <x v="2"/>
      <x v="4"/>
    </i>
    <i t="default">
      <x v="357"/>
    </i>
    <i>
      <x v="358"/>
      <x v="3"/>
      <x v="114"/>
      <x v="2"/>
      <x v="17"/>
    </i>
    <i r="1">
      <x v="4"/>
      <x v="114"/>
      <x v="2"/>
      <x v="17"/>
    </i>
    <i t="default">
      <x v="358"/>
    </i>
    <i>
      <x v="359"/>
      <x/>
      <x v="111"/>
      <x v="1"/>
      <x v="11"/>
    </i>
    <i r="1">
      <x v="1"/>
      <x v="84"/>
      <x v="1"/>
      <x v="21"/>
    </i>
    <i t="default">
      <x v="359"/>
    </i>
    <i>
      <x v="360"/>
      <x v="3"/>
      <x v="11"/>
      <x v="2"/>
      <x v="4"/>
    </i>
    <i r="1">
      <x v="4"/>
      <x v="11"/>
      <x v="2"/>
      <x v="4"/>
    </i>
    <i r="1">
      <x v="5"/>
      <x v="177"/>
      <x v="2"/>
      <x v="4"/>
    </i>
    <i r="1">
      <x v="6"/>
      <x v="177"/>
      <x v="2"/>
      <x v="4"/>
    </i>
    <i t="default">
      <x v="360"/>
    </i>
    <i>
      <x v="361"/>
      <x v="7"/>
      <x v="108"/>
      <x v="1"/>
      <x v="26"/>
    </i>
    <i t="default">
      <x v="361"/>
    </i>
    <i>
      <x v="362"/>
      <x v="6"/>
      <x v="108"/>
      <x v="1"/>
      <x v="20"/>
    </i>
    <i r="1">
      <x v="7"/>
      <x v="108"/>
      <x v="1"/>
      <x v="20"/>
    </i>
    <i t="default">
      <x v="362"/>
    </i>
    <i>
      <x v="363"/>
      <x v="5"/>
      <x v="183"/>
      <x/>
      <x/>
    </i>
    <i r="3">
      <x v="2"/>
      <x v="16"/>
    </i>
    <i r="1">
      <x v="8"/>
      <x v="183"/>
      <x v="2"/>
      <x v="1"/>
    </i>
    <i t="default">
      <x v="363"/>
    </i>
    <i>
      <x v="364"/>
      <x v="8"/>
      <x v="345"/>
      <x v="1"/>
      <x v="26"/>
    </i>
    <i t="default">
      <x v="364"/>
    </i>
    <i>
      <x v="365"/>
      <x v="5"/>
      <x v="134"/>
      <x v="2"/>
      <x v="17"/>
    </i>
    <i r="1">
      <x v="6"/>
      <x v="134"/>
      <x v="2"/>
      <x v="17"/>
    </i>
    <i t="default">
      <x v="365"/>
    </i>
    <i>
      <x v="366"/>
      <x v="7"/>
      <x v="134"/>
      <x v="2"/>
      <x v="8"/>
    </i>
    <i t="default">
      <x v="366"/>
    </i>
    <i>
      <x v="367"/>
      <x v="2"/>
      <x v="23"/>
      <x v="1"/>
      <x v="25"/>
    </i>
    <i t="default">
      <x v="367"/>
    </i>
    <i>
      <x v="368"/>
      <x v="6"/>
      <x v="151"/>
      <x v="2"/>
      <x v="4"/>
    </i>
    <i t="default">
      <x v="368"/>
    </i>
    <i>
      <x v="369"/>
      <x v="7"/>
      <x v="47"/>
      <x v="1"/>
      <x v="26"/>
    </i>
    <i t="default">
      <x v="369"/>
    </i>
    <i>
      <x v="370"/>
      <x v="1"/>
      <x v="84"/>
      <x v="1"/>
      <x v="10"/>
    </i>
    <i r="1">
      <x v="2"/>
      <x v="108"/>
      <x v="1"/>
      <x v="25"/>
    </i>
    <i t="default">
      <x v="370"/>
    </i>
    <i>
      <x v="371"/>
      <x v="2"/>
      <x v="115"/>
      <x v="1"/>
      <x v="25"/>
    </i>
    <i t="default">
      <x v="371"/>
    </i>
    <i>
      <x v="372"/>
      <x v="2"/>
      <x v="115"/>
      <x v="1"/>
      <x v="25"/>
    </i>
    <i t="default">
      <x v="372"/>
    </i>
    <i>
      <x v="373"/>
      <x v="4"/>
      <x v="109"/>
      <x v="1"/>
      <x v="20"/>
    </i>
    <i t="default">
      <x v="373"/>
    </i>
    <i>
      <x v="374"/>
      <x v="2"/>
      <x v="22"/>
      <x v="2"/>
      <x v="4"/>
    </i>
    <i t="default">
      <x v="374"/>
    </i>
    <i>
      <x v="375"/>
      <x/>
      <x v="111"/>
      <x v="1"/>
      <x v="14"/>
    </i>
    <i t="default">
      <x v="375"/>
    </i>
    <i>
      <x v="376"/>
      <x v="8"/>
      <x v="18"/>
      <x v="1"/>
      <x v="27"/>
    </i>
    <i t="default">
      <x v="376"/>
    </i>
    <i>
      <x v="377"/>
      <x v="4"/>
      <x v="3"/>
      <x v="2"/>
      <x v="4"/>
    </i>
    <i t="default">
      <x v="377"/>
    </i>
    <i>
      <x v="378"/>
      <x v="5"/>
      <x v="180"/>
      <x v="2"/>
      <x v="16"/>
    </i>
    <i t="default">
      <x v="378"/>
    </i>
    <i>
      <x v="379"/>
      <x v="6"/>
      <x v="235"/>
      <x v="2"/>
      <x v="3"/>
    </i>
    <i t="default">
      <x v="379"/>
    </i>
    <i>
      <x v="380"/>
      <x v="8"/>
      <x v="23"/>
      <x v="2"/>
      <x v="1"/>
    </i>
    <i t="default">
      <x v="380"/>
    </i>
    <i>
      <x v="381"/>
      <x v="6"/>
      <x v="207"/>
      <x v="1"/>
      <x v="28"/>
    </i>
    <i t="default">
      <x v="381"/>
    </i>
    <i>
      <x v="382"/>
      <x v="8"/>
      <x v="18"/>
      <x v="1"/>
      <x v="19"/>
    </i>
    <i t="default">
      <x v="382"/>
    </i>
    <i>
      <x v="383"/>
      <x v="2"/>
      <x v="60"/>
      <x v="1"/>
      <x v="25"/>
    </i>
    <i r="1">
      <x v="5"/>
      <x v="18"/>
      <x v="1"/>
      <x v="26"/>
    </i>
    <i r="1">
      <x v="6"/>
      <x v="18"/>
      <x v="1"/>
      <x v="20"/>
    </i>
    <i t="default">
      <x v="383"/>
    </i>
    <i>
      <x v="384"/>
      <x v="2"/>
      <x v="18"/>
      <x v="1"/>
      <x v="20"/>
    </i>
    <i r="1">
      <x v="3"/>
      <x v="18"/>
      <x v="1"/>
      <x v="20"/>
    </i>
    <i t="default">
      <x v="384"/>
    </i>
    <i>
      <x v="385"/>
      <x v="3"/>
      <x v="56"/>
      <x v="1"/>
      <x v="19"/>
    </i>
    <i t="default">
      <x v="385"/>
    </i>
    <i>
      <x v="386"/>
      <x v="3"/>
      <x v="109"/>
      <x v="1"/>
      <x v="26"/>
    </i>
    <i r="1">
      <x v="5"/>
      <x v="109"/>
      <x v="1"/>
      <x v="20"/>
    </i>
    <i t="default">
      <x v="386"/>
    </i>
    <i>
      <x v="387"/>
      <x v="8"/>
      <x v="329"/>
      <x v="2"/>
      <x v="2"/>
    </i>
    <i t="default">
      <x v="387"/>
    </i>
    <i>
      <x v="388"/>
      <x v="7"/>
      <x v="267"/>
      <x v="2"/>
      <x v="6"/>
    </i>
    <i r="1">
      <x v="8"/>
      <x v="267"/>
      <x v="2"/>
      <x v="6"/>
    </i>
    <i t="default">
      <x v="388"/>
    </i>
    <i>
      <x v="389"/>
      <x v="7"/>
      <x v="214"/>
      <x v="1"/>
      <x v="26"/>
    </i>
    <i r="1">
      <x v="8"/>
      <x v="214"/>
      <x v="1"/>
      <x v="20"/>
    </i>
    <i t="default">
      <x v="389"/>
    </i>
    <i>
      <x v="390"/>
      <x v="1"/>
      <x v="23"/>
      <x v="2"/>
      <x v="16"/>
    </i>
    <i t="default">
      <x v="390"/>
    </i>
    <i>
      <x v="391"/>
      <x v="7"/>
      <x v="28"/>
      <x v="2"/>
      <x v="1"/>
    </i>
    <i t="default">
      <x v="391"/>
    </i>
    <i>
      <x v="392"/>
      <x v="2"/>
      <x v="119"/>
      <x v="1"/>
      <x v="26"/>
    </i>
    <i t="default">
      <x v="392"/>
    </i>
    <i>
      <x v="393"/>
      <x v="2"/>
      <x v="119"/>
      <x v="1"/>
      <x v="25"/>
    </i>
    <i t="default">
      <x v="393"/>
    </i>
    <i>
      <x v="394"/>
      <x v="2"/>
      <x v="23"/>
      <x v="2"/>
      <x v="4"/>
    </i>
    <i t="default">
      <x v="394"/>
    </i>
    <i>
      <x v="395"/>
      <x v="1"/>
      <x v="13"/>
      <x v="2"/>
      <x v="4"/>
    </i>
    <i r="1">
      <x v="2"/>
      <x v="13"/>
      <x v="2"/>
      <x v="4"/>
    </i>
    <i r="1">
      <x v="3"/>
      <x v="13"/>
      <x v="2"/>
      <x v="4"/>
    </i>
    <i r="1">
      <x v="5"/>
      <x v="13"/>
      <x v="2"/>
      <x v="4"/>
    </i>
    <i r="1">
      <x v="6"/>
      <x v="13"/>
      <x v="2"/>
      <x v="4"/>
    </i>
    <i r="1">
      <x v="8"/>
      <x v="13"/>
      <x v="2"/>
      <x v="4"/>
    </i>
    <i t="default">
      <x v="395"/>
    </i>
    <i>
      <x v="396"/>
      <x v="3"/>
      <x v="23"/>
      <x v="2"/>
      <x v="4"/>
    </i>
    <i r="1">
      <x v="6"/>
      <x v="210"/>
      <x v="2"/>
      <x v="4"/>
    </i>
    <i t="default">
      <x v="396"/>
    </i>
    <i>
      <x v="397"/>
      <x v="2"/>
      <x v="119"/>
      <x v="1"/>
      <x v="26"/>
    </i>
    <i t="default">
      <x v="397"/>
    </i>
    <i>
      <x v="398"/>
      <x v="6"/>
      <x v="210"/>
      <x v="1"/>
      <x v="27"/>
    </i>
    <i t="default">
      <x v="398"/>
    </i>
    <i>
      <x v="399"/>
      <x v="2"/>
      <x v="23"/>
      <x v="2"/>
      <x v="17"/>
    </i>
    <i t="default">
      <x v="399"/>
    </i>
    <i>
      <x v="400"/>
      <x v="6"/>
      <x v="210"/>
      <x v="1"/>
      <x v="28"/>
    </i>
    <i t="default">
      <x v="400"/>
    </i>
    <i>
      <x v="401"/>
      <x v="8"/>
      <x v="88"/>
      <x v="1"/>
      <x v="26"/>
    </i>
    <i t="default">
      <x v="401"/>
    </i>
    <i>
      <x v="402"/>
      <x v="6"/>
      <x v="18"/>
      <x v="1"/>
      <x v="27"/>
    </i>
    <i t="default">
      <x v="402"/>
    </i>
    <i>
      <x v="403"/>
      <x v="7"/>
      <x v="88"/>
      <x v="1"/>
      <x v="27"/>
    </i>
    <i r="1">
      <x v="8"/>
      <x v="88"/>
      <x v="1"/>
      <x v="27"/>
    </i>
    <i t="default">
      <x v="403"/>
    </i>
    <i>
      <x v="404"/>
      <x v="1"/>
      <x v="130"/>
      <x/>
      <x/>
    </i>
    <i t="default">
      <x v="404"/>
    </i>
    <i>
      <x v="405"/>
      <x v="1"/>
      <x v="130"/>
      <x/>
      <x/>
    </i>
    <i t="default">
      <x v="405"/>
    </i>
    <i>
      <x v="406"/>
      <x v="3"/>
      <x v="39"/>
      <x v="1"/>
      <x v="27"/>
    </i>
    <i r="1">
      <x v="5"/>
      <x v="39"/>
      <x v="1"/>
      <x v="27"/>
    </i>
    <i r="1">
      <x v="6"/>
      <x v="39"/>
      <x v="1"/>
      <x v="26"/>
    </i>
    <i r="1">
      <x v="8"/>
      <x v="39"/>
      <x v="1"/>
      <x v="26"/>
    </i>
    <i t="default">
      <x v="406"/>
    </i>
    <i>
      <x v="407"/>
      <x v="5"/>
      <x v="39"/>
      <x v="1"/>
      <x v="27"/>
    </i>
    <i t="default">
      <x v="407"/>
    </i>
    <i>
      <x v="408"/>
      <x v="8"/>
      <x v="39"/>
      <x v="1"/>
      <x v="26"/>
    </i>
    <i t="default">
      <x v="408"/>
    </i>
    <i>
      <x v="409"/>
      <x v="3"/>
      <x v="39"/>
      <x v="2"/>
      <x v="17"/>
    </i>
    <i r="1">
      <x v="5"/>
      <x v="39"/>
      <x v="2"/>
      <x v="17"/>
    </i>
    <i r="1">
      <x v="6"/>
      <x v="39"/>
      <x v="2"/>
      <x v="17"/>
    </i>
    <i r="1">
      <x v="7"/>
      <x v="39"/>
      <x v="2"/>
      <x v="6"/>
    </i>
    <i r="1">
      <x v="8"/>
      <x v="39"/>
      <x v="2"/>
      <x v="6"/>
    </i>
    <i t="default">
      <x v="409"/>
    </i>
    <i>
      <x v="410"/>
      <x v="6"/>
      <x v="39"/>
      <x v="1"/>
      <x v="27"/>
    </i>
    <i t="default">
      <x v="410"/>
    </i>
    <i>
      <x v="411"/>
      <x v="1"/>
      <x v="111"/>
      <x v="1"/>
      <x v="21"/>
    </i>
    <i r="1">
      <x v="2"/>
      <x v="111"/>
      <x v="1"/>
      <x v="26"/>
    </i>
    <i t="default">
      <x v="411"/>
    </i>
    <i>
      <x v="412"/>
      <x/>
      <x v="18"/>
      <x v="1"/>
      <x v="15"/>
    </i>
    <i r="1">
      <x v="2"/>
      <x v="111"/>
      <x v="1"/>
      <x v="19"/>
    </i>
    <i t="default">
      <x v="412"/>
    </i>
    <i>
      <x v="413"/>
      <x v="7"/>
      <x v="214"/>
      <x v="1"/>
      <x v="26"/>
    </i>
    <i t="default">
      <x v="413"/>
    </i>
    <i>
      <x v="414"/>
      <x v="6"/>
      <x v="24"/>
      <x/>
      <x/>
    </i>
    <i r="1">
      <x v="8"/>
      <x v="290"/>
      <x v="2"/>
      <x v="2"/>
    </i>
    <i t="default">
      <x v="414"/>
    </i>
    <i>
      <x v="415"/>
      <x v="6"/>
      <x v="24"/>
      <x v="1"/>
      <x v="28"/>
    </i>
    <i r="1">
      <x v="8"/>
      <x v="24"/>
      <x v="1"/>
      <x v="27"/>
    </i>
    <i t="default">
      <x v="415"/>
    </i>
    <i>
      <x v="416"/>
      <x v="4"/>
      <x v="55"/>
      <x v="2"/>
      <x v="4"/>
    </i>
    <i t="default">
      <x v="416"/>
    </i>
    <i>
      <x v="417"/>
      <x v="5"/>
      <x v="202"/>
      <x v="3"/>
      <x/>
    </i>
    <i t="default">
      <x v="417"/>
    </i>
    <i>
      <x v="418"/>
      <x/>
      <x v="107"/>
      <x v="1"/>
      <x v="11"/>
    </i>
    <i r="1">
      <x v="1"/>
      <x v="107"/>
      <x v="1"/>
      <x v="21"/>
    </i>
    <i t="default">
      <x v="418"/>
    </i>
    <i>
      <x v="419"/>
      <x v="5"/>
      <x v="202"/>
      <x v="3"/>
      <x/>
    </i>
    <i t="default">
      <x v="419"/>
    </i>
    <i>
      <x v="420"/>
      <x v="5"/>
      <x v="63"/>
      <x v="1"/>
      <x v="28"/>
    </i>
    <i r="1">
      <x v="8"/>
      <x v="18"/>
      <x v="1"/>
      <x v="27"/>
    </i>
    <i t="default">
      <x v="420"/>
    </i>
    <i>
      <x v="421"/>
      <x v="5"/>
      <x v="158"/>
      <x v="1"/>
      <x v="26"/>
    </i>
    <i t="default">
      <x v="421"/>
    </i>
    <i>
      <x v="422"/>
      <x v="7"/>
      <x v="275"/>
      <x/>
      <x/>
    </i>
    <i r="3">
      <x v="1"/>
      <x v="19"/>
    </i>
    <i r="1">
      <x v="8"/>
      <x v="277"/>
      <x/>
      <x/>
    </i>
    <i r="3">
      <x v="1"/>
      <x v="19"/>
    </i>
    <i t="default">
      <x v="422"/>
    </i>
    <i>
      <x v="423"/>
      <x v="7"/>
      <x v="275"/>
      <x/>
      <x/>
    </i>
    <i t="default">
      <x v="423"/>
    </i>
    <i>
      <x v="424"/>
      <x v="8"/>
      <x v="341"/>
      <x v="1"/>
      <x v="27"/>
    </i>
    <i t="default">
      <x v="424"/>
    </i>
    <i>
      <x v="425"/>
      <x v="7"/>
      <x v="254"/>
      <x v="2"/>
      <x v="2"/>
    </i>
    <i r="1">
      <x v="8"/>
      <x v="254"/>
      <x v="2"/>
      <x v="2"/>
    </i>
    <i t="default">
      <x v="425"/>
    </i>
    <i>
      <x v="426"/>
      <x v="6"/>
      <x v="205"/>
      <x v="2"/>
      <x v="17"/>
    </i>
    <i r="1">
      <x v="8"/>
      <x v="205"/>
      <x v="2"/>
      <x v="6"/>
    </i>
    <i t="default">
      <x v="426"/>
    </i>
    <i>
      <x v="427"/>
      <x v="3"/>
      <x v="109"/>
      <x v="1"/>
      <x v="26"/>
    </i>
    <i t="default">
      <x v="427"/>
    </i>
    <i>
      <x v="428"/>
      <x v="8"/>
      <x v="106"/>
      <x/>
      <x/>
    </i>
    <i t="default">
      <x v="428"/>
    </i>
    <i>
      <x v="429"/>
      <x v="6"/>
      <x v="224"/>
      <x v="2"/>
      <x v="4"/>
    </i>
    <i r="1">
      <x v="8"/>
      <x v="224"/>
      <x v="2"/>
      <x v="4"/>
    </i>
    <i t="default">
      <x v="429"/>
    </i>
    <i>
      <x v="430"/>
      <x v="6"/>
      <x v="83"/>
      <x v="1"/>
      <x v="20"/>
    </i>
    <i t="default">
      <x v="430"/>
    </i>
    <i>
      <x v="431"/>
      <x v="6"/>
      <x v="83"/>
      <x v="1"/>
      <x v="20"/>
    </i>
    <i t="default">
      <x v="431"/>
    </i>
    <i>
      <x v="432"/>
      <x/>
      <x v="124"/>
      <x v="1"/>
      <x v="15"/>
    </i>
    <i r="1">
      <x v="2"/>
      <x v="31"/>
      <x v="1"/>
      <x v="19"/>
    </i>
    <i t="default">
      <x v="432"/>
    </i>
    <i>
      <x v="433"/>
      <x v="2"/>
      <x v="108"/>
      <x v="1"/>
      <x v="26"/>
    </i>
    <i r="1">
      <x v="3"/>
      <x v="108"/>
      <x/>
      <x/>
    </i>
    <i r="3">
      <x v="1"/>
      <x v="26"/>
    </i>
    <i r="1">
      <x v="7"/>
      <x v="108"/>
      <x/>
      <x/>
    </i>
    <i r="3">
      <x v="1"/>
      <x v="19"/>
    </i>
    <i t="default">
      <x v="433"/>
    </i>
    <i>
      <x v="434"/>
      <x v="4"/>
      <x v="74"/>
      <x/>
      <x/>
    </i>
    <i t="default">
      <x v="434"/>
    </i>
    <i>
      <x v="435"/>
      <x/>
      <x v="124"/>
      <x v="1"/>
      <x v="15"/>
    </i>
    <i r="1">
      <x v="1"/>
      <x v="84"/>
      <x v="1"/>
      <x v="19"/>
    </i>
    <i r="1">
      <x v="2"/>
      <x v="31"/>
      <x v="1"/>
      <x v="23"/>
    </i>
    <i r="2">
      <x v="47"/>
      <x/>
      <x/>
    </i>
    <i t="default">
      <x v="435"/>
    </i>
    <i>
      <x v="436"/>
      <x/>
      <x v="124"/>
      <x v="1"/>
      <x v="10"/>
    </i>
    <i r="1">
      <x v="1"/>
      <x v="84"/>
      <x v="1"/>
      <x v="21"/>
    </i>
    <i r="1">
      <x v="2"/>
      <x v="108"/>
      <x v="1"/>
      <x v="26"/>
    </i>
    <i t="default">
      <x v="436"/>
    </i>
    <i>
      <x v="437"/>
      <x v="3"/>
      <x v="23"/>
      <x v="2"/>
      <x v="16"/>
    </i>
    <i r="1">
      <x v="5"/>
      <x v="23"/>
      <x v="2"/>
      <x v="16"/>
    </i>
    <i r="1">
      <x v="6"/>
      <x v="23"/>
      <x v="2"/>
      <x v="16"/>
    </i>
    <i r="1">
      <x v="7"/>
      <x v="23"/>
      <x v="2"/>
      <x v="2"/>
    </i>
    <i r="1">
      <x v="8"/>
      <x v="23"/>
      <x v="2"/>
      <x v="2"/>
    </i>
    <i t="default">
      <x v="437"/>
    </i>
    <i>
      <x v="438"/>
      <x/>
      <x v="108"/>
      <x v="1"/>
      <x v="11"/>
    </i>
    <i r="1">
      <x v="1"/>
      <x v="84"/>
      <x v="1"/>
      <x v="21"/>
    </i>
    <i r="1">
      <x v="2"/>
      <x v="108"/>
      <x v="1"/>
      <x v="26"/>
    </i>
    <i t="default">
      <x v="438"/>
    </i>
    <i>
      <x v="439"/>
      <x/>
      <x v="23"/>
      <x v="2"/>
      <x v="16"/>
    </i>
    <i t="default">
      <x v="439"/>
    </i>
    <i>
      <x v="440"/>
      <x v="8"/>
      <x v="56"/>
      <x v="1"/>
      <x v="27"/>
    </i>
    <i t="default">
      <x v="440"/>
    </i>
    <i>
      <x v="441"/>
      <x v="6"/>
      <x v="214"/>
      <x v="1"/>
      <x v="20"/>
    </i>
    <i t="default">
      <x v="441"/>
    </i>
    <i>
      <x v="442"/>
      <x v="3"/>
      <x v="11"/>
      <x v="2"/>
      <x v="4"/>
    </i>
    <i r="1">
      <x v="4"/>
      <x v="11"/>
      <x v="2"/>
      <x v="4"/>
    </i>
    <i r="1">
      <x v="5"/>
      <x v="177"/>
      <x v="2"/>
      <x v="4"/>
    </i>
    <i r="1">
      <x v="6"/>
      <x v="177"/>
      <x v="2"/>
      <x v="4"/>
    </i>
    <i t="default">
      <x v="442"/>
    </i>
    <i>
      <x v="443"/>
      <x v="5"/>
      <x v="177"/>
      <x/>
      <x/>
    </i>
    <i r="1">
      <x v="6"/>
      <x v="177"/>
      <x/>
      <x/>
    </i>
    <i t="default">
      <x v="443"/>
    </i>
    <i>
      <x v="444"/>
      <x v="1"/>
      <x v="49"/>
      <x v="1"/>
      <x v="20"/>
    </i>
    <i t="default">
      <x v="444"/>
    </i>
    <i>
      <x v="445"/>
      <x v="1"/>
      <x v="49"/>
      <x v="1"/>
      <x v="23"/>
    </i>
    <i t="default">
      <x v="445"/>
    </i>
    <i>
      <x v="446"/>
      <x v="1"/>
      <x v="49"/>
      <x v="1"/>
      <x v="21"/>
    </i>
    <i t="default">
      <x v="446"/>
    </i>
    <i>
      <x v="447"/>
      <x v="1"/>
      <x v="47"/>
      <x v="1"/>
      <x v="20"/>
    </i>
    <i t="default">
      <x v="447"/>
    </i>
    <i>
      <x v="448"/>
      <x v="8"/>
      <x v="228"/>
      <x v="2"/>
      <x v="1"/>
    </i>
    <i t="default">
      <x v="448"/>
    </i>
    <i>
      <x v="449"/>
      <x v="2"/>
      <x v="83"/>
      <x v="2"/>
      <x v="4"/>
    </i>
    <i t="default">
      <x v="449"/>
    </i>
    <i>
      <x v="450"/>
      <x v="8"/>
      <x v="298"/>
      <x v="2"/>
      <x v="4"/>
    </i>
    <i t="default">
      <x v="450"/>
    </i>
    <i>
      <x v="451"/>
      <x v="8"/>
      <x v="113"/>
      <x v="3"/>
      <x/>
    </i>
    <i t="default">
      <x v="451"/>
    </i>
    <i>
      <x v="452"/>
      <x v="5"/>
      <x v="109"/>
      <x v="1"/>
      <x v="26"/>
    </i>
    <i t="default">
      <x v="452"/>
    </i>
    <i>
      <x v="453"/>
      <x v="8"/>
      <x v="206"/>
      <x v="1"/>
      <x v="23"/>
    </i>
    <i r="2">
      <x v="334"/>
      <x/>
      <x/>
    </i>
    <i t="default">
      <x v="453"/>
    </i>
    <i>
      <x v="454"/>
      <x v="6"/>
      <x v="134"/>
      <x v="2"/>
      <x v="4"/>
    </i>
    <i t="default">
      <x v="454"/>
    </i>
    <i>
      <x v="455"/>
      <x v="2"/>
      <x v="108"/>
      <x v="1"/>
      <x v="25"/>
    </i>
    <i t="default">
      <x v="455"/>
    </i>
    <i>
      <x v="456"/>
      <x/>
      <x v="58"/>
      <x v="1"/>
      <x v="10"/>
    </i>
    <i r="1">
      <x v="3"/>
      <x v="18"/>
      <x v="1"/>
      <x v="27"/>
    </i>
    <i t="default">
      <x v="456"/>
    </i>
    <i>
      <x v="457"/>
      <x v="2"/>
      <x v="108"/>
      <x v="1"/>
      <x v="19"/>
    </i>
    <i t="default">
      <x v="457"/>
    </i>
    <i>
      <x v="458"/>
      <x v="2"/>
      <x v="18"/>
      <x v="1"/>
      <x v="26"/>
    </i>
    <i t="default">
      <x v="458"/>
    </i>
    <i>
      <x v="459"/>
      <x v="2"/>
      <x v="40"/>
      <x/>
      <x/>
    </i>
    <i t="default">
      <x v="459"/>
    </i>
    <i>
      <x v="460"/>
      <x v="1"/>
      <x v="40"/>
      <x v="1"/>
      <x v="21"/>
    </i>
    <i r="1">
      <x v="2"/>
      <x v="40"/>
      <x v="1"/>
      <x v="20"/>
    </i>
    <i r="1">
      <x v="3"/>
      <x v="83"/>
      <x v="1"/>
      <x v="20"/>
    </i>
    <i r="1">
      <x v="5"/>
      <x v="83"/>
      <x/>
      <x/>
    </i>
    <i t="default">
      <x v="460"/>
    </i>
    <i>
      <x v="461"/>
      <x v="7"/>
      <x v="269"/>
      <x v="2"/>
      <x v="6"/>
    </i>
    <i r="1">
      <x v="8"/>
      <x v="238"/>
      <x v="2"/>
      <x v="6"/>
    </i>
    <i t="default">
      <x v="461"/>
    </i>
    <i>
      <x v="462"/>
      <x v="4"/>
      <x v="108"/>
      <x v="1"/>
      <x v="26"/>
    </i>
    <i t="default">
      <x v="462"/>
    </i>
    <i>
      <x v="463"/>
      <x v="4"/>
      <x v="47"/>
      <x v="1"/>
      <x v="28"/>
    </i>
    <i t="default">
      <x v="463"/>
    </i>
    <i>
      <x v="464"/>
      <x v="3"/>
      <x v="108"/>
      <x v="1"/>
      <x v="26"/>
    </i>
    <i t="default">
      <x v="464"/>
    </i>
    <i>
      <x v="465"/>
      <x v="4"/>
      <x v="24"/>
      <x v="1"/>
      <x v="20"/>
    </i>
    <i t="default">
      <x v="465"/>
    </i>
    <i>
      <x v="466"/>
      <x v="1"/>
      <x v="90"/>
      <x v="1"/>
      <x v="20"/>
    </i>
    <i r="1">
      <x v="2"/>
      <x v="111"/>
      <x v="1"/>
      <x v="20"/>
    </i>
    <i t="default">
      <x v="466"/>
    </i>
    <i>
      <x v="467"/>
      <x v="7"/>
      <x v="274"/>
      <x v="2"/>
      <x v="6"/>
    </i>
    <i r="1">
      <x v="8"/>
      <x v="23"/>
      <x/>
      <x/>
    </i>
    <i t="default">
      <x v="467"/>
    </i>
    <i>
      <x v="468"/>
      <x v="7"/>
      <x v="18"/>
      <x v="1"/>
      <x v="26"/>
    </i>
    <i t="default">
      <x v="468"/>
    </i>
    <i>
      <x v="469"/>
      <x v="2"/>
      <x v="147"/>
      <x v="1"/>
      <x v="23"/>
    </i>
    <i r="1">
      <x v="3"/>
      <x v="147"/>
      <x v="2"/>
      <x v="16"/>
    </i>
    <i t="default">
      <x v="469"/>
    </i>
    <i>
      <x v="470"/>
      <x v="3"/>
      <x v="147"/>
      <x v="2"/>
      <x v="4"/>
    </i>
    <i t="default">
      <x v="470"/>
    </i>
    <i>
      <x v="471"/>
      <x v="1"/>
      <x v="108"/>
      <x v="1"/>
      <x v="21"/>
    </i>
    <i r="1">
      <x v="2"/>
      <x v="108"/>
      <x v="1"/>
      <x v="26"/>
    </i>
    <i r="1">
      <x v="5"/>
      <x v="108"/>
      <x/>
      <x/>
    </i>
    <i r="2">
      <x v="159"/>
      <x v="1"/>
      <x v="20"/>
    </i>
    <i r="1">
      <x v="6"/>
      <x v="159"/>
      <x/>
      <x/>
    </i>
    <i t="default">
      <x v="471"/>
    </i>
    <i>
      <x v="472"/>
      <x v="2"/>
      <x v="105"/>
      <x/>
      <x/>
    </i>
    <i r="1">
      <x v="3"/>
      <x v="96"/>
      <x/>
      <x/>
    </i>
    <i r="1">
      <x v="5"/>
      <x v="168"/>
      <x v="2"/>
      <x v="16"/>
    </i>
    <i r="1">
      <x v="6"/>
      <x v="230"/>
      <x v="2"/>
      <x v="16"/>
    </i>
    <i r="1">
      <x v="7"/>
      <x v="159"/>
      <x v="2"/>
      <x v="2"/>
    </i>
    <i r="1">
      <x v="8"/>
      <x v="159"/>
      <x v="2"/>
      <x v="2"/>
    </i>
    <i t="default">
      <x v="472"/>
    </i>
    <i>
      <x v="473"/>
      <x v="1"/>
      <x v="122"/>
      <x v="1"/>
      <x v="10"/>
    </i>
    <i r="1">
      <x v="2"/>
      <x v="59"/>
      <x v="1"/>
      <x v="25"/>
    </i>
    <i r="1">
      <x v="6"/>
      <x v="47"/>
      <x v="1"/>
      <x v="26"/>
    </i>
    <i t="default">
      <x v="473"/>
    </i>
    <i>
      <x v="474"/>
      <x v="2"/>
      <x v="105"/>
      <x/>
      <x/>
    </i>
    <i r="1">
      <x v="3"/>
      <x v="105"/>
      <x v="2"/>
      <x v="17"/>
    </i>
    <i r="1">
      <x v="4"/>
      <x v="134"/>
      <x v="2"/>
      <x v="17"/>
    </i>
    <i r="1">
      <x v="5"/>
      <x v="134"/>
      <x v="2"/>
      <x v="17"/>
    </i>
    <i r="1">
      <x v="6"/>
      <x v="134"/>
      <x v="2"/>
      <x v="17"/>
    </i>
    <i r="1">
      <x v="7"/>
      <x v="134"/>
      <x v="2"/>
      <x v="6"/>
    </i>
    <i r="1">
      <x v="8"/>
      <x v="134"/>
      <x v="2"/>
      <x v="6"/>
    </i>
    <i t="default">
      <x v="474"/>
    </i>
    <i>
      <x v="475"/>
      <x v="6"/>
      <x v="23"/>
      <x/>
      <x/>
    </i>
    <i t="default">
      <x v="475"/>
    </i>
    <i>
      <x v="476"/>
      <x v="4"/>
      <x v="109"/>
      <x v="1"/>
      <x v="19"/>
    </i>
    <i t="default">
      <x v="476"/>
    </i>
    <i>
      <x v="477"/>
      <x v="3"/>
      <x v="56"/>
      <x v="1"/>
      <x v="20"/>
    </i>
    <i r="1">
      <x v="4"/>
      <x v="109"/>
      <x v="1"/>
      <x v="20"/>
    </i>
    <i r="1">
      <x v="5"/>
      <x v="109"/>
      <x v="1"/>
      <x v="19"/>
    </i>
    <i t="default">
      <x v="477"/>
    </i>
    <i>
      <x v="478"/>
      <x/>
      <x v="19"/>
      <x v="1"/>
      <x v="15"/>
    </i>
    <i t="default">
      <x v="478"/>
    </i>
    <i>
      <x v="479"/>
      <x/>
      <x v="19"/>
      <x v="1"/>
      <x v="13"/>
    </i>
    <i t="default">
      <x v="479"/>
    </i>
    <i>
      <x v="480"/>
      <x v="7"/>
      <x v="191"/>
      <x/>
      <x/>
    </i>
    <i t="default">
      <x v="480"/>
    </i>
    <i>
      <x v="481"/>
      <x v="7"/>
      <x v="214"/>
      <x v="1"/>
      <x v="26"/>
    </i>
    <i r="1">
      <x v="8"/>
      <x v="214"/>
      <x v="1"/>
      <x v="26"/>
    </i>
    <i t="default">
      <x v="481"/>
    </i>
    <i>
      <x v="482"/>
      <x v="6"/>
      <x v="47"/>
      <x v="1"/>
      <x v="26"/>
    </i>
    <i t="default">
      <x v="482"/>
    </i>
    <i>
      <x v="483"/>
      <x v="1"/>
      <x v="5"/>
      <x v="1"/>
      <x v="21"/>
    </i>
    <i t="default">
      <x v="483"/>
    </i>
    <i>
      <x v="484"/>
      <x v="7"/>
      <x v="268"/>
      <x v="2"/>
      <x v="3"/>
    </i>
    <i r="1">
      <x v="8"/>
      <x v="327"/>
      <x v="2"/>
      <x v="3"/>
    </i>
    <i t="default">
      <x v="484"/>
    </i>
    <i>
      <x v="485"/>
      <x v="8"/>
      <x v="114"/>
      <x v="2"/>
      <x v="3"/>
    </i>
    <i t="default">
      <x v="485"/>
    </i>
    <i>
      <x v="486"/>
      <x v="8"/>
      <x v="114"/>
      <x v="2"/>
      <x v="1"/>
    </i>
    <i t="default">
      <x v="486"/>
    </i>
    <i>
      <x v="487"/>
      <x/>
      <x v="65"/>
      <x v="2"/>
      <x v="4"/>
    </i>
    <i r="1">
      <x v="1"/>
      <x v="65"/>
      <x v="2"/>
      <x v="4"/>
    </i>
    <i r="1">
      <x v="4"/>
      <x v="65"/>
      <x v="2"/>
      <x v="4"/>
    </i>
    <i r="1">
      <x v="5"/>
      <x v="65"/>
      <x v="2"/>
      <x v="4"/>
    </i>
    <i r="1">
      <x v="6"/>
      <x v="65"/>
      <x v="2"/>
      <x v="3"/>
    </i>
    <i r="1">
      <x v="7"/>
      <x v="257"/>
      <x v="2"/>
      <x v="3"/>
    </i>
    <i r="1">
      <x v="8"/>
      <x v="65"/>
      <x v="2"/>
      <x v="3"/>
    </i>
    <i t="default">
      <x v="487"/>
    </i>
    <i>
      <x v="488"/>
      <x v="3"/>
      <x v="23"/>
      <x v="1"/>
      <x v="27"/>
    </i>
    <i r="1">
      <x v="4"/>
      <x v="137"/>
      <x v="1"/>
      <x v="27"/>
    </i>
    <i r="1">
      <x v="5"/>
      <x v="147"/>
      <x v="1"/>
      <x v="26"/>
    </i>
    <i r="1">
      <x v="6"/>
      <x v="212"/>
      <x v="1"/>
      <x v="26"/>
    </i>
    <i r="1">
      <x v="8"/>
      <x v="118"/>
      <x v="1"/>
      <x v="20"/>
    </i>
    <i t="default">
      <x v="488"/>
    </i>
    <i>
      <x v="489"/>
      <x/>
      <x v="23"/>
      <x/>
      <x/>
    </i>
    <i r="1">
      <x v="1"/>
      <x v="23"/>
      <x/>
      <x/>
    </i>
    <i r="1">
      <x v="3"/>
      <x v="137"/>
      <x/>
      <x/>
    </i>
    <i r="3">
      <x v="1"/>
      <x v="19"/>
    </i>
    <i r="1">
      <x v="5"/>
      <x v="137"/>
      <x/>
      <x/>
    </i>
    <i r="3">
      <x v="1"/>
      <x v="23"/>
    </i>
    <i t="default">
      <x v="489"/>
    </i>
    <i>
      <x v="490"/>
      <x/>
      <x v="23"/>
      <x v="2"/>
      <x v="16"/>
    </i>
    <i r="1">
      <x v="3"/>
      <x v="142"/>
      <x v="2"/>
      <x v="4"/>
    </i>
    <i r="1">
      <x v="4"/>
      <x v="142"/>
      <x/>
      <x/>
    </i>
    <i r="1">
      <x v="5"/>
      <x v="142"/>
      <x v="2"/>
      <x v="4"/>
    </i>
    <i r="1">
      <x v="6"/>
      <x v="230"/>
      <x v="2"/>
      <x v="4"/>
    </i>
    <i t="default">
      <x v="490"/>
    </i>
    <i>
      <x v="491"/>
      <x/>
      <x v="23"/>
      <x v="1"/>
      <x v="10"/>
    </i>
    <i r="1">
      <x v="1"/>
      <x v="23"/>
      <x v="1"/>
      <x v="10"/>
    </i>
    <i r="1">
      <x v="3"/>
      <x v="23"/>
      <x v="1"/>
      <x v="27"/>
    </i>
    <i r="1">
      <x v="4"/>
      <x v="137"/>
      <x v="1"/>
      <x v="26"/>
    </i>
    <i r="1">
      <x v="5"/>
      <x v="147"/>
      <x v="1"/>
      <x v="26"/>
    </i>
    <i r="1">
      <x v="6"/>
      <x v="212"/>
      <x v="1"/>
      <x v="26"/>
    </i>
    <i r="1">
      <x v="8"/>
      <x v="118"/>
      <x v="1"/>
      <x v="20"/>
    </i>
    <i t="default">
      <x v="491"/>
    </i>
    <i>
      <x v="492"/>
      <x/>
      <x v="126"/>
      <x v="2"/>
      <x v="18"/>
    </i>
    <i r="1">
      <x v="1"/>
      <x v="126"/>
      <x v="2"/>
      <x v="24"/>
    </i>
    <i r="1">
      <x v="2"/>
      <x v="126"/>
      <x v="2"/>
      <x v="7"/>
    </i>
    <i r="1">
      <x v="3"/>
      <x v="126"/>
      <x v="2"/>
      <x v="7"/>
    </i>
    <i r="1">
      <x v="5"/>
      <x v="126"/>
      <x v="2"/>
      <x v="7"/>
    </i>
    <i r="1">
      <x v="6"/>
      <x v="126"/>
      <x v="2"/>
      <x v="9"/>
    </i>
    <i r="1">
      <x v="7"/>
      <x v="126"/>
      <x v="2"/>
      <x v="9"/>
    </i>
    <i t="default">
      <x v="492"/>
    </i>
    <i>
      <x v="493"/>
      <x v="5"/>
      <x v="180"/>
      <x v="2"/>
      <x v="16"/>
    </i>
    <i t="default">
      <x v="493"/>
    </i>
    <i>
      <x v="494"/>
      <x v="7"/>
      <x/>
      <x v="3"/>
      <x/>
    </i>
    <i t="default">
      <x v="494"/>
    </i>
    <i>
      <x v="495"/>
      <x v="3"/>
      <x v="18"/>
      <x/>
      <x/>
    </i>
    <i t="default">
      <x v="495"/>
    </i>
    <i>
      <x v="496"/>
      <x v="8"/>
      <x v="23"/>
      <x v="1"/>
      <x v="28"/>
    </i>
    <i t="default">
      <x v="496"/>
    </i>
    <i>
      <x v="497"/>
      <x v="2"/>
      <x v="13"/>
      <x v="2"/>
      <x v="4"/>
    </i>
    <i t="default">
      <x v="497"/>
    </i>
    <i>
      <x v="498"/>
      <x v="1"/>
      <x v="18"/>
      <x/>
      <x/>
    </i>
    <i r="1">
      <x v="2"/>
      <x v="68"/>
      <x/>
      <x/>
    </i>
    <i t="default">
      <x v="498"/>
    </i>
    <i>
      <x v="499"/>
      <x v="3"/>
      <x v="24"/>
      <x v="1"/>
      <x v="27"/>
    </i>
    <i t="default">
      <x v="499"/>
    </i>
    <i>
      <x v="500"/>
      <x v="3"/>
      <x v="24"/>
      <x/>
      <x/>
    </i>
    <i t="default">
      <x v="500"/>
    </i>
    <i>
      <x v="501"/>
      <x v="2"/>
      <x v="108"/>
      <x v="1"/>
      <x v="20"/>
    </i>
    <i t="default">
      <x v="501"/>
    </i>
    <i>
      <x v="502"/>
      <x v="8"/>
      <x v="18"/>
      <x v="1"/>
      <x v="19"/>
    </i>
    <i t="default">
      <x v="502"/>
    </i>
    <i>
      <x v="503"/>
      <x v="3"/>
      <x v="18"/>
      <x v="1"/>
      <x v="26"/>
    </i>
    <i r="1">
      <x v="5"/>
      <x v="18"/>
      <x v="1"/>
      <x v="20"/>
    </i>
    <i t="default">
      <x v="503"/>
    </i>
    <i>
      <x v="504"/>
      <x/>
      <x v="47"/>
      <x v="2"/>
      <x v="18"/>
    </i>
    <i r="1">
      <x v="2"/>
      <x v="47"/>
      <x v="2"/>
      <x v="3"/>
    </i>
    <i r="1">
      <x v="3"/>
      <x v="47"/>
      <x v="2"/>
      <x v="3"/>
    </i>
    <i r="1">
      <x v="4"/>
      <x v="47"/>
      <x/>
      <x/>
    </i>
    <i t="default">
      <x v="504"/>
    </i>
    <i>
      <x v="505"/>
      <x v="7"/>
      <x v="56"/>
      <x v="1"/>
      <x v="27"/>
    </i>
    <i r="1">
      <x v="8"/>
      <x v="56"/>
      <x v="1"/>
      <x v="26"/>
    </i>
    <i t="default">
      <x v="505"/>
    </i>
    <i>
      <x v="506"/>
      <x v="6"/>
      <x v="56"/>
      <x/>
      <x/>
    </i>
    <i r="1">
      <x v="7"/>
      <x v="56"/>
      <x/>
      <x/>
    </i>
    <i t="default">
      <x v="506"/>
    </i>
    <i>
      <x v="507"/>
      <x v="4"/>
      <x v="109"/>
      <x v="1"/>
      <x v="26"/>
    </i>
    <i r="1">
      <x v="5"/>
      <x v="109"/>
      <x v="1"/>
      <x v="20"/>
    </i>
    <i r="1">
      <x v="6"/>
      <x v="109"/>
      <x/>
      <x/>
    </i>
    <i r="3">
      <x v="1"/>
      <x v="20"/>
    </i>
    <i r="1">
      <x v="7"/>
      <x v="109"/>
      <x/>
      <x/>
    </i>
    <i r="3">
      <x v="1"/>
      <x v="19"/>
    </i>
    <i t="default">
      <x v="507"/>
    </i>
    <i>
      <x v="508"/>
      <x v="8"/>
      <x v="314"/>
      <x v="2"/>
      <x v="1"/>
    </i>
    <i t="default">
      <x v="508"/>
    </i>
    <i>
      <x v="509"/>
      <x v="8"/>
      <x v="314"/>
      <x v="2"/>
      <x v="5"/>
    </i>
    <i t="default">
      <x v="509"/>
    </i>
    <i>
      <x v="510"/>
      <x v="8"/>
      <x v="206"/>
      <x v="1"/>
      <x v="23"/>
    </i>
    <i t="default">
      <x v="510"/>
    </i>
    <i>
      <x v="511"/>
      <x v="5"/>
      <x v="161"/>
      <x v="1"/>
      <x v="22"/>
    </i>
    <i t="default">
      <x v="511"/>
    </i>
    <i>
      <x v="512"/>
      <x v="5"/>
      <x v="23"/>
      <x v="1"/>
      <x v="19"/>
    </i>
    <i t="default">
      <x v="512"/>
    </i>
    <i>
      <x v="513"/>
      <x v="1"/>
      <x v="108"/>
      <x v="1"/>
      <x v="21"/>
    </i>
    <i r="1">
      <x v="2"/>
      <x v="108"/>
      <x v="1"/>
      <x v="20"/>
    </i>
    <i r="1">
      <x v="3"/>
      <x v="108"/>
      <x v="1"/>
      <x v="20"/>
    </i>
    <i t="default">
      <x v="513"/>
    </i>
    <i>
      <x v="514"/>
      <x v="1"/>
      <x v="18"/>
      <x/>
      <x/>
    </i>
    <i r="1">
      <x v="5"/>
      <x v="198"/>
      <x/>
      <x/>
    </i>
    <i r="3">
      <x v="3"/>
      <x/>
    </i>
    <i t="default">
      <x v="514"/>
    </i>
    <i>
      <x v="515"/>
      <x v="1"/>
      <x v="47"/>
      <x v="1"/>
      <x v="21"/>
    </i>
    <i r="1">
      <x v="2"/>
      <x v="108"/>
      <x/>
      <x/>
    </i>
    <i r="1">
      <x v="3"/>
      <x v="108"/>
      <x/>
      <x/>
    </i>
    <i r="1">
      <x v="6"/>
      <x v="108"/>
      <x/>
      <x/>
    </i>
    <i t="default">
      <x v="515"/>
    </i>
    <i>
      <x v="516"/>
      <x v="3"/>
      <x v="27"/>
      <x v="2"/>
      <x v="17"/>
    </i>
    <i t="default">
      <x v="516"/>
    </i>
    <i>
      <x v="517"/>
      <x v="8"/>
      <x v="24"/>
      <x v="1"/>
      <x v="20"/>
    </i>
    <i t="default">
      <x v="517"/>
    </i>
    <i>
      <x v="518"/>
      <x v="7"/>
      <x v="24"/>
      <x v="1"/>
      <x v="26"/>
    </i>
    <i r="1">
      <x v="8"/>
      <x v="24"/>
      <x v="1"/>
      <x v="20"/>
    </i>
    <i t="default">
      <x v="518"/>
    </i>
    <i>
      <x v="519"/>
      <x v="3"/>
      <x v="11"/>
      <x v="2"/>
      <x v="16"/>
    </i>
    <i r="1">
      <x v="4"/>
      <x v="11"/>
      <x v="2"/>
      <x v="16"/>
    </i>
    <i r="1">
      <x v="5"/>
      <x v="11"/>
      <x v="2"/>
      <x v="4"/>
    </i>
    <i r="1">
      <x v="7"/>
      <x v="177"/>
      <x v="2"/>
      <x v="4"/>
    </i>
    <i t="default">
      <x v="519"/>
    </i>
    <i>
      <x v="520"/>
      <x v="5"/>
      <x v="177"/>
      <x/>
      <x/>
    </i>
    <i t="default">
      <x v="520"/>
    </i>
    <i>
      <x v="521"/>
      <x v="7"/>
      <x v="185"/>
      <x v="1"/>
      <x v="27"/>
    </i>
    <i t="default">
      <x v="521"/>
    </i>
    <i>
      <x v="522"/>
      <x v="5"/>
      <x v="185"/>
      <x v="2"/>
      <x v="16"/>
    </i>
    <i r="1">
      <x v="7"/>
      <x v="185"/>
      <x v="2"/>
      <x v="2"/>
    </i>
    <i r="1">
      <x v="8"/>
      <x v="185"/>
      <x v="2"/>
      <x v="2"/>
    </i>
    <i t="default">
      <x v="522"/>
    </i>
    <i>
      <x v="523"/>
      <x v="8"/>
      <x v="23"/>
      <x v="2"/>
      <x v="2"/>
    </i>
    <i t="default">
      <x v="523"/>
    </i>
    <i>
      <x v="524"/>
      <x v="6"/>
      <x v="47"/>
      <x v="2"/>
      <x v="17"/>
    </i>
    <i r="1">
      <x v="8"/>
      <x v="47"/>
      <x v="2"/>
      <x v="5"/>
    </i>
    <i t="default">
      <x v="524"/>
    </i>
    <i>
      <x v="525"/>
      <x v="5"/>
      <x v="153"/>
      <x v="1"/>
      <x v="27"/>
    </i>
    <i t="default">
      <x v="525"/>
    </i>
    <i>
      <x v="526"/>
      <x v="8"/>
      <x v="308"/>
      <x v="2"/>
      <x v="6"/>
    </i>
    <i t="default">
      <x v="526"/>
    </i>
    <i>
      <x v="527"/>
      <x v="8"/>
      <x v="330"/>
      <x v="2"/>
      <x v="5"/>
    </i>
    <i t="default">
      <x v="527"/>
    </i>
    <i>
      <x v="528"/>
      <x v="1"/>
      <x v="147"/>
      <x v="2"/>
      <x v="4"/>
    </i>
    <i r="1">
      <x v="5"/>
      <x v="147"/>
      <x v="2"/>
      <x v="3"/>
    </i>
    <i r="1">
      <x v="6"/>
      <x v="232"/>
      <x v="2"/>
      <x v="3"/>
    </i>
    <i t="default">
      <x v="528"/>
    </i>
    <i>
      <x v="529"/>
      <x v="1"/>
      <x v="122"/>
      <x v="1"/>
      <x v="10"/>
    </i>
    <i r="1">
      <x v="4"/>
      <x v="108"/>
      <x v="1"/>
      <x v="26"/>
    </i>
    <i r="1">
      <x v="6"/>
      <x v="108"/>
      <x v="1"/>
      <x v="26"/>
    </i>
    <i t="default">
      <x v="529"/>
    </i>
    <i>
      <x v="530"/>
      <x v="1"/>
      <x v="122"/>
      <x v="1"/>
      <x v="10"/>
    </i>
    <i r="1">
      <x v="4"/>
      <x v="108"/>
      <x v="1"/>
      <x v="27"/>
    </i>
    <i t="default">
      <x v="530"/>
    </i>
    <i>
      <x v="531"/>
      <x v="3"/>
      <x v="39"/>
      <x v="1"/>
      <x v="28"/>
    </i>
    <i t="default">
      <x v="531"/>
    </i>
    <i>
      <x v="532"/>
      <x v="2"/>
      <x v="107"/>
      <x v="1"/>
      <x v="26"/>
    </i>
    <i t="default">
      <x v="532"/>
    </i>
    <i>
      <x v="533"/>
      <x v="4"/>
      <x v="59"/>
      <x v="1"/>
      <x v="28"/>
    </i>
    <i r="1">
      <x v="6"/>
      <x v="47"/>
      <x v="1"/>
      <x v="27"/>
    </i>
    <i t="default">
      <x v="533"/>
    </i>
    <i>
      <x v="534"/>
      <x/>
      <x v="122"/>
      <x v="1"/>
      <x v="10"/>
    </i>
    <i r="1">
      <x v="1"/>
      <x v="122"/>
      <x v="1"/>
      <x v="10"/>
    </i>
    <i r="1">
      <x v="5"/>
      <x v="108"/>
      <x v="1"/>
      <x v="26"/>
    </i>
    <i t="default">
      <x v="534"/>
    </i>
    <i>
      <x v="535"/>
      <x v="3"/>
      <x v="39"/>
      <x/>
      <x/>
    </i>
    <i t="default">
      <x v="535"/>
    </i>
    <i>
      <x v="536"/>
      <x/>
      <x v="122"/>
      <x v="1"/>
      <x v="10"/>
    </i>
    <i r="1">
      <x v="1"/>
      <x v="108"/>
      <x v="1"/>
      <x v="21"/>
    </i>
    <i t="default">
      <x v="536"/>
    </i>
    <i>
      <x v="537"/>
      <x v="2"/>
      <x v="108"/>
      <x v="1"/>
      <x v="25"/>
    </i>
    <i t="default">
      <x v="537"/>
    </i>
    <i>
      <x v="538"/>
      <x v="1"/>
      <x v="18"/>
      <x v="1"/>
      <x v="19"/>
    </i>
    <i r="1">
      <x v="2"/>
      <x v="18"/>
      <x v="1"/>
      <x v="19"/>
    </i>
    <i r="1">
      <x v="8"/>
      <x v="18"/>
      <x v="2"/>
      <x v="5"/>
    </i>
    <i t="default">
      <x v="538"/>
    </i>
    <i>
      <x v="539"/>
      <x/>
      <x v="58"/>
      <x v="1"/>
      <x v="10"/>
    </i>
    <i t="default">
      <x v="539"/>
    </i>
    <i>
      <x v="540"/>
      <x v="8"/>
      <x v="293"/>
      <x v="2"/>
      <x v="3"/>
    </i>
    <i t="default">
      <x v="540"/>
    </i>
    <i>
      <x v="541"/>
      <x v="1"/>
      <x v="13"/>
      <x v="2"/>
      <x v="16"/>
    </i>
    <i r="1">
      <x v="5"/>
      <x v="165"/>
      <x v="2"/>
      <x v="16"/>
    </i>
    <i r="1">
      <x v="8"/>
      <x v="165"/>
      <x v="2"/>
      <x v="4"/>
    </i>
    <i t="default">
      <x v="541"/>
    </i>
    <i>
      <x v="542"/>
      <x v="5"/>
      <x v="153"/>
      <x v="1"/>
      <x v="26"/>
    </i>
    <i t="default">
      <x v="542"/>
    </i>
    <i>
      <x v="543"/>
      <x v="5"/>
      <x v="47"/>
      <x v="2"/>
      <x v="16"/>
    </i>
    <i t="default">
      <x v="543"/>
    </i>
    <i>
      <x v="544"/>
      <x v="3"/>
      <x v="56"/>
      <x v="1"/>
      <x v="19"/>
    </i>
    <i t="default">
      <x v="544"/>
    </i>
    <i>
      <x v="545"/>
      <x v="7"/>
      <x v="267"/>
      <x v="1"/>
      <x v="27"/>
    </i>
    <i r="1">
      <x v="8"/>
      <x v="267"/>
      <x v="1"/>
      <x v="26"/>
    </i>
    <i t="default">
      <x v="545"/>
    </i>
    <i>
      <x v="546"/>
      <x v="7"/>
      <x v="267"/>
      <x/>
      <x/>
    </i>
    <i r="1">
      <x v="8"/>
      <x v="267"/>
      <x v="2"/>
      <x v="6"/>
    </i>
    <i t="default">
      <x v="546"/>
    </i>
    <i>
      <x v="547"/>
      <x v="7"/>
      <x v="267"/>
      <x v="1"/>
      <x v="20"/>
    </i>
    <i r="1">
      <x v="8"/>
      <x v="267"/>
      <x v="1"/>
      <x v="20"/>
    </i>
    <i t="default">
      <x v="547"/>
    </i>
    <i>
      <x v="548"/>
      <x v="5"/>
      <x v="109"/>
      <x v="1"/>
      <x v="19"/>
    </i>
    <i t="default">
      <x v="548"/>
    </i>
    <i>
      <x v="549"/>
      <x v="5"/>
      <x v="109"/>
      <x v="1"/>
      <x v="26"/>
    </i>
    <i t="default">
      <x v="549"/>
    </i>
    <i>
      <x v="550"/>
      <x v="2"/>
      <x v="47"/>
      <x v="1"/>
      <x v="20"/>
    </i>
    <i t="default">
      <x v="550"/>
    </i>
    <i>
      <x v="551"/>
      <x v="5"/>
      <x v="173"/>
      <x v="2"/>
      <x v="4"/>
    </i>
    <i r="1">
      <x v="6"/>
      <x v="173"/>
      <x v="2"/>
      <x v="4"/>
    </i>
    <i r="1">
      <x v="8"/>
      <x v="173"/>
      <x/>
      <x/>
    </i>
    <i t="default">
      <x v="551"/>
    </i>
    <i>
      <x v="552"/>
      <x v="4"/>
      <x v="89"/>
      <x v="2"/>
      <x v="16"/>
    </i>
    <i r="1">
      <x v="6"/>
      <x v="89"/>
      <x v="2"/>
      <x v="16"/>
    </i>
    <i r="1">
      <x v="8"/>
      <x v="287"/>
      <x v="2"/>
      <x v="2"/>
    </i>
    <i t="default">
      <x v="552"/>
    </i>
    <i>
      <x v="553"/>
      <x/>
      <x v="16"/>
      <x v="2"/>
      <x v="18"/>
    </i>
    <i r="1">
      <x v="1"/>
      <x v="16"/>
      <x v="2"/>
      <x v="24"/>
    </i>
    <i r="1">
      <x v="2"/>
      <x v="16"/>
      <x v="2"/>
      <x v="9"/>
    </i>
    <i r="1">
      <x v="4"/>
      <x v="79"/>
      <x v="2"/>
      <x v="9"/>
    </i>
    <i r="1">
      <x v="5"/>
      <x v="79"/>
      <x v="2"/>
      <x v="9"/>
    </i>
    <i t="default">
      <x v="553"/>
    </i>
    <i>
      <x v="554"/>
      <x v="8"/>
      <x v="67"/>
      <x v="2"/>
      <x v="3"/>
    </i>
    <i t="default">
      <x v="554"/>
    </i>
    <i>
      <x v="555"/>
      <x/>
      <x v="47"/>
      <x v="1"/>
      <x v="13"/>
    </i>
    <i r="1">
      <x v="1"/>
      <x v="47"/>
      <x/>
      <x/>
    </i>
    <i t="default">
      <x v="555"/>
    </i>
    <i>
      <x v="556"/>
      <x v="3"/>
      <x v="25"/>
      <x v="1"/>
      <x v="22"/>
    </i>
    <i r="1">
      <x v="4"/>
      <x v="95"/>
      <x/>
      <x/>
    </i>
    <i r="3">
      <x v="3"/>
      <x/>
    </i>
    <i r="1">
      <x v="5"/>
      <x v="194"/>
      <x/>
      <x/>
    </i>
    <i t="default">
      <x v="556"/>
    </i>
    <i>
      <x v="557"/>
      <x v="7"/>
      <x v="23"/>
      <x v="2"/>
      <x v="4"/>
    </i>
    <i r="1">
      <x v="8"/>
      <x v="267"/>
      <x v="2"/>
      <x v="4"/>
    </i>
    <i t="default">
      <x v="557"/>
    </i>
    <i>
      <x v="558"/>
      <x v="1"/>
      <x v="84"/>
      <x v="1"/>
      <x v="21"/>
    </i>
    <i r="1">
      <x v="3"/>
      <x v="108"/>
      <x v="1"/>
      <x v="20"/>
    </i>
    <i t="default">
      <x v="558"/>
    </i>
    <i>
      <x v="559"/>
      <x v="1"/>
      <x v="84"/>
      <x v="1"/>
      <x v="10"/>
    </i>
    <i r="1">
      <x v="2"/>
      <x v="108"/>
      <x v="1"/>
      <x v="25"/>
    </i>
    <i r="1">
      <x v="3"/>
      <x v="108"/>
      <x v="1"/>
      <x v="26"/>
    </i>
    <i r="1">
      <x v="5"/>
      <x v="108"/>
      <x v="1"/>
      <x v="26"/>
    </i>
    <i r="1">
      <x v="6"/>
      <x v="108"/>
      <x v="1"/>
      <x v="20"/>
    </i>
    <i t="default">
      <x v="559"/>
    </i>
    <i>
      <x v="560"/>
      <x v="6"/>
      <x v="206"/>
      <x v="1"/>
      <x v="28"/>
    </i>
    <i t="default">
      <x v="560"/>
    </i>
    <i>
      <x v="561"/>
      <x v="6"/>
      <x v="149"/>
      <x v="2"/>
      <x v="16"/>
    </i>
    <i t="default">
      <x v="561"/>
    </i>
    <i>
      <x v="562"/>
      <x v="6"/>
      <x v="206"/>
      <x v="1"/>
      <x v="28"/>
    </i>
    <i t="default">
      <x v="562"/>
    </i>
    <i>
      <x v="563"/>
      <x v="8"/>
      <x v="317"/>
      <x v="2"/>
      <x v="4"/>
    </i>
    <i t="default">
      <x v="563"/>
    </i>
    <i>
      <x v="564"/>
      <x v="8"/>
      <x v="339"/>
      <x/>
      <x/>
    </i>
    <i t="default">
      <x v="564"/>
    </i>
    <i>
      <x v="565"/>
      <x v="5"/>
      <x v="23"/>
      <x v="1"/>
      <x v="19"/>
    </i>
    <i t="default">
      <x v="565"/>
    </i>
    <i>
      <x v="566"/>
      <x v="5"/>
      <x v="47"/>
      <x v="2"/>
      <x v="17"/>
    </i>
    <i t="default">
      <x v="566"/>
    </i>
    <i>
      <x v="567"/>
      <x v="6"/>
      <x v="234"/>
      <x v="2"/>
      <x v="3"/>
    </i>
    <i r="1">
      <x v="8"/>
      <x v="234"/>
      <x v="2"/>
      <x v="3"/>
    </i>
    <i t="default">
      <x v="567"/>
    </i>
    <i>
      <x v="568"/>
      <x v="8"/>
      <x v="313"/>
      <x v="2"/>
      <x v="6"/>
    </i>
    <i t="default">
      <x v="568"/>
    </i>
    <i>
      <x v="569"/>
      <x v="8"/>
      <x v="321"/>
      <x v="2"/>
      <x v="4"/>
    </i>
    <i t="default">
      <x v="569"/>
    </i>
    <i>
      <x v="570"/>
      <x v="3"/>
      <x v="39"/>
      <x/>
      <x/>
    </i>
    <i r="1">
      <x v="6"/>
      <x v="39"/>
      <x/>
      <x/>
    </i>
    <i r="1">
      <x v="8"/>
      <x v="39"/>
      <x/>
      <x/>
    </i>
    <i t="default">
      <x v="570"/>
    </i>
    <i>
      <x v="571"/>
      <x v="8"/>
      <x v="328"/>
      <x v="2"/>
      <x v="4"/>
    </i>
    <i t="default">
      <x v="571"/>
    </i>
    <i>
      <x v="572"/>
      <x/>
      <x v="80"/>
      <x v="2"/>
      <x v="4"/>
    </i>
    <i r="1">
      <x v="1"/>
      <x v="80"/>
      <x v="2"/>
      <x v="4"/>
    </i>
    <i r="1">
      <x v="5"/>
      <x v="80"/>
      <x v="2"/>
      <x v="3"/>
    </i>
    <i r="1">
      <x v="6"/>
      <x v="80"/>
      <x v="2"/>
      <x v="3"/>
    </i>
    <i r="1">
      <x v="7"/>
      <x v="80"/>
      <x v="2"/>
      <x v="3"/>
    </i>
    <i r="1">
      <x v="8"/>
      <x v="80"/>
      <x v="2"/>
      <x v="3"/>
    </i>
    <i t="default">
      <x v="572"/>
    </i>
    <i>
      <x v="573"/>
      <x/>
      <x v="58"/>
      <x v="1"/>
      <x v="10"/>
    </i>
    <i r="1">
      <x v="3"/>
      <x v="18"/>
      <x v="1"/>
      <x v="26"/>
    </i>
    <i t="default">
      <x v="573"/>
    </i>
    <i>
      <x v="574"/>
      <x v="7"/>
      <x v="279"/>
      <x/>
      <x/>
    </i>
    <i t="default">
      <x v="574"/>
    </i>
    <i>
      <x v="575"/>
      <x v="1"/>
      <x v="23"/>
      <x v="2"/>
      <x v="16"/>
    </i>
    <i r="1">
      <x v="6"/>
      <x v="23"/>
      <x v="2"/>
      <x v="4"/>
    </i>
    <i r="1">
      <x v="7"/>
      <x v="23"/>
      <x v="2"/>
      <x v="4"/>
    </i>
    <i r="1">
      <x v="8"/>
      <x v="23"/>
      <x v="2"/>
      <x v="4"/>
    </i>
    <i t="default">
      <x v="575"/>
    </i>
    <i>
      <x v="576"/>
      <x v="3"/>
      <x v="143"/>
      <x v="2"/>
      <x v="7"/>
    </i>
    <i r="1">
      <x v="4"/>
      <x v="143"/>
      <x v="2"/>
      <x v="7"/>
    </i>
    <i r="1">
      <x v="5"/>
      <x v="143"/>
      <x v="2"/>
      <x v="7"/>
    </i>
    <i r="1">
      <x v="7"/>
      <x v="262"/>
      <x v="2"/>
      <x v="7"/>
    </i>
    <i r="1">
      <x v="8"/>
      <x v="262"/>
      <x v="2"/>
      <x v="7"/>
    </i>
    <i t="default">
      <x v="576"/>
    </i>
    <i>
      <x v="577"/>
      <x v="3"/>
      <x v="75"/>
      <x v="2"/>
      <x v="4"/>
    </i>
    <i r="1">
      <x v="5"/>
      <x v="45"/>
      <x v="2"/>
      <x v="4"/>
    </i>
    <i r="1">
      <x v="6"/>
      <x v="45"/>
      <x v="2"/>
      <x v="4"/>
    </i>
    <i r="1">
      <x v="7"/>
      <x v="75"/>
      <x v="2"/>
      <x v="4"/>
    </i>
    <i r="1">
      <x v="8"/>
      <x v="75"/>
      <x v="2"/>
      <x v="4"/>
    </i>
    <i t="default">
      <x v="577"/>
    </i>
    <i>
      <x v="578"/>
      <x v="8"/>
      <x v="303"/>
      <x v="2"/>
      <x v="2"/>
    </i>
    <i t="default">
      <x v="578"/>
    </i>
    <i>
      <x v="579"/>
      <x v="7"/>
      <x v="8"/>
      <x v="2"/>
      <x v="8"/>
    </i>
    <i t="default">
      <x v="579"/>
    </i>
    <i>
      <x v="580"/>
      <x v="5"/>
      <x v="176"/>
      <x v="2"/>
      <x v="4"/>
    </i>
    <i t="default">
      <x v="580"/>
    </i>
    <i>
      <x v="581"/>
      <x v="8"/>
      <x v="23"/>
      <x v="2"/>
      <x v="5"/>
    </i>
    <i r="2">
      <x v="113"/>
      <x v="3"/>
      <x/>
    </i>
    <i t="default">
      <x v="581"/>
    </i>
    <i>
      <x v="582"/>
      <x v="8"/>
      <x v="335"/>
      <x v="1"/>
      <x v="27"/>
    </i>
    <i t="default">
      <x v="582"/>
    </i>
    <i>
      <x v="583"/>
      <x v="8"/>
      <x v="335"/>
      <x v="1"/>
      <x v="26"/>
    </i>
    <i t="default">
      <x v="583"/>
    </i>
    <i>
      <x v="584"/>
      <x/>
      <x v="18"/>
      <x v="1"/>
      <x v="13"/>
    </i>
    <i t="default">
      <x v="584"/>
    </i>
    <i>
      <x v="585"/>
      <x v="1"/>
      <x v="111"/>
      <x v="1"/>
      <x v="21"/>
    </i>
    <i t="default">
      <x v="585"/>
    </i>
    <i>
      <x v="586"/>
      <x v="1"/>
      <x v="132"/>
      <x v="1"/>
      <x v="19"/>
    </i>
    <i t="default">
      <x v="586"/>
    </i>
    <i>
      <x v="587"/>
      <x v="7"/>
      <x v="23"/>
      <x v="2"/>
      <x v="6"/>
    </i>
    <i t="default">
      <x v="587"/>
    </i>
    <i>
      <x v="588"/>
      <x v="7"/>
      <x v="271"/>
      <x v="2"/>
      <x v="2"/>
    </i>
    <i r="1">
      <x v="8"/>
      <x v="23"/>
      <x v="2"/>
      <x v="4"/>
    </i>
    <i t="default">
      <x v="588"/>
    </i>
    <i>
      <x v="589"/>
      <x v="1"/>
      <x v="47"/>
      <x v="1"/>
      <x v="20"/>
    </i>
    <i r="1">
      <x v="5"/>
      <x v="47"/>
      <x v="1"/>
      <x v="23"/>
    </i>
    <i r="2">
      <x v="204"/>
      <x v="3"/>
      <x/>
    </i>
    <i t="default">
      <x v="589"/>
    </i>
    <i>
      <x v="590"/>
      <x v="1"/>
      <x v="59"/>
      <x v="1"/>
      <x v="10"/>
    </i>
    <i t="default">
      <x v="590"/>
    </i>
    <i>
      <x v="591"/>
      <x v="8"/>
      <x v="27"/>
      <x/>
      <x/>
    </i>
    <i t="default">
      <x v="591"/>
    </i>
    <i>
      <x v="592"/>
      <x v="5"/>
      <x v="109"/>
      <x v="1"/>
      <x v="19"/>
    </i>
    <i t="default">
      <x v="592"/>
    </i>
    <i>
      <x v="593"/>
      <x v="7"/>
      <x/>
      <x v="2"/>
      <x v="8"/>
    </i>
    <i r="1">
      <x v="8"/>
      <x/>
      <x v="2"/>
      <x v="8"/>
    </i>
    <i t="default">
      <x v="593"/>
    </i>
    <i>
      <x v="594"/>
      <x v="3"/>
      <x v="15"/>
      <x v="2"/>
      <x v="17"/>
    </i>
    <i t="default">
      <x v="594"/>
    </i>
    <i>
      <x v="595"/>
      <x v="2"/>
      <x v="24"/>
      <x v="2"/>
      <x v="16"/>
    </i>
    <i r="1">
      <x v="4"/>
      <x v="71"/>
      <x v="2"/>
      <x v="16"/>
    </i>
    <i r="1">
      <x v="5"/>
      <x v="71"/>
      <x v="2"/>
      <x v="16"/>
    </i>
    <i r="1">
      <x v="8"/>
      <x v="71"/>
      <x v="2"/>
      <x v="4"/>
    </i>
    <i t="default">
      <x v="595"/>
    </i>
    <i>
      <x v="596"/>
      <x v="5"/>
      <x v="83"/>
      <x/>
      <x/>
    </i>
    <i t="default">
      <x v="596"/>
    </i>
    <i>
      <x v="597"/>
      <x v="7"/>
      <x v="259"/>
      <x v="2"/>
      <x v="1"/>
    </i>
    <i t="default">
      <x v="597"/>
    </i>
    <i>
      <x v="598"/>
      <x v="4"/>
      <x v="64"/>
      <x v="1"/>
      <x v="28"/>
    </i>
    <i r="1">
      <x v="8"/>
      <x v="340"/>
      <x v="1"/>
      <x v="26"/>
    </i>
    <i t="default">
      <x v="598"/>
    </i>
    <i>
      <x v="599"/>
      <x v="8"/>
      <x v="340"/>
      <x v="1"/>
      <x v="20"/>
    </i>
    <i t="default">
      <x v="599"/>
    </i>
    <i>
      <x v="600"/>
      <x v="8"/>
      <x v="340"/>
      <x/>
      <x/>
    </i>
    <i t="default">
      <x v="600"/>
    </i>
    <i>
      <x v="601"/>
      <x v="8"/>
      <x v="24"/>
      <x v="1"/>
      <x v="28"/>
    </i>
    <i t="default">
      <x v="601"/>
    </i>
    <i>
      <x v="602"/>
      <x v="2"/>
      <x v="97"/>
      <x v="2"/>
      <x v="9"/>
    </i>
    <i r="1">
      <x v="3"/>
      <x v="97"/>
      <x v="2"/>
      <x v="9"/>
    </i>
    <i r="1">
      <x v="4"/>
      <x v="7"/>
      <x v="2"/>
      <x v="9"/>
    </i>
    <i r="1">
      <x v="5"/>
      <x v="7"/>
      <x v="2"/>
      <x v="9"/>
    </i>
    <i t="default">
      <x v="602"/>
    </i>
    <i>
      <x v="603"/>
      <x v="8"/>
      <x v="24"/>
      <x v="1"/>
      <x v="27"/>
    </i>
    <i t="default">
      <x v="603"/>
    </i>
    <i>
      <x v="604"/>
      <x v="8"/>
      <x v="24"/>
      <x v="1"/>
      <x v="27"/>
    </i>
    <i t="default">
      <x v="604"/>
    </i>
    <i>
      <x v="605"/>
      <x/>
      <x v="199"/>
      <x v="1"/>
      <x v="11"/>
    </i>
    <i t="default">
      <x v="605"/>
    </i>
    <i>
      <x v="606"/>
      <x v="3"/>
      <x v="18"/>
      <x v="1"/>
      <x v="26"/>
    </i>
    <i t="default">
      <x v="606"/>
    </i>
    <i>
      <x v="607"/>
      <x/>
      <x v="111"/>
      <x v="1"/>
      <x v="14"/>
    </i>
    <i r="1">
      <x v="1"/>
      <x v="18"/>
      <x v="1"/>
      <x v="20"/>
    </i>
    <i r="1">
      <x v="2"/>
      <x v="18"/>
      <x v="1"/>
      <x v="20"/>
    </i>
    <i t="default">
      <x v="607"/>
    </i>
    <i>
      <x v="608"/>
      <x v="5"/>
      <x v="154"/>
      <x v="1"/>
      <x v="27"/>
    </i>
    <i t="default">
      <x v="608"/>
    </i>
    <i>
      <x v="609"/>
      <x v="4"/>
      <x v="89"/>
      <x v="2"/>
      <x v="17"/>
    </i>
    <i r="1">
      <x v="5"/>
      <x v="174"/>
      <x v="2"/>
      <x v="17"/>
    </i>
    <i r="1">
      <x v="6"/>
      <x v="174"/>
      <x v="2"/>
      <x v="17"/>
    </i>
    <i r="1">
      <x v="8"/>
      <x v="287"/>
      <x v="2"/>
      <x v="5"/>
    </i>
    <i t="default">
      <x v="609"/>
    </i>
    <i>
      <x v="610"/>
      <x v="6"/>
      <x v="227"/>
      <x v="2"/>
      <x v="4"/>
    </i>
    <i t="default">
      <x v="610"/>
    </i>
    <i>
      <x v="611"/>
      <x v="4"/>
      <x v="11"/>
      <x v="2"/>
      <x v="4"/>
    </i>
    <i t="default">
      <x v="611"/>
    </i>
    <i>
      <x v="612"/>
      <x v="2"/>
      <x v="7"/>
      <x v="2"/>
      <x v="3"/>
    </i>
    <i r="1">
      <x v="4"/>
      <x v="7"/>
      <x v="2"/>
      <x v="3"/>
    </i>
    <i r="1">
      <x v="5"/>
      <x v="7"/>
      <x v="2"/>
      <x v="3"/>
    </i>
    <i t="default">
      <x v="612"/>
    </i>
    <i>
      <x v="613"/>
      <x v="5"/>
      <x v="171"/>
      <x v="2"/>
      <x v="3"/>
    </i>
    <i r="1">
      <x v="6"/>
      <x v="171"/>
      <x v="2"/>
      <x v="3"/>
    </i>
    <i r="1">
      <x v="7"/>
      <x v="171"/>
      <x v="2"/>
      <x v="3"/>
    </i>
    <i r="1">
      <x v="8"/>
      <x v="171"/>
      <x v="2"/>
      <x v="3"/>
    </i>
    <i t="default">
      <x v="613"/>
    </i>
    <i>
      <x v="614"/>
      <x v="7"/>
      <x v="171"/>
      <x v="2"/>
      <x v="1"/>
    </i>
    <i r="1">
      <x v="8"/>
      <x v="171"/>
      <x v="2"/>
      <x v="2"/>
    </i>
    <i t="default">
      <x v="614"/>
    </i>
    <i>
      <x v="615"/>
      <x v="5"/>
      <x v="59"/>
      <x v="1"/>
      <x v="27"/>
    </i>
    <i r="1">
      <x v="6"/>
      <x v="59"/>
      <x v="1"/>
      <x v="27"/>
    </i>
    <i t="default">
      <x v="615"/>
    </i>
    <i>
      <x v="616"/>
      <x v="5"/>
      <x v="108"/>
      <x v="1"/>
      <x v="26"/>
    </i>
    <i r="1">
      <x v="6"/>
      <x v="108"/>
      <x v="1"/>
      <x v="20"/>
    </i>
    <i t="default">
      <x v="616"/>
    </i>
    <i>
      <x v="617"/>
      <x v="4"/>
      <x v="8"/>
      <x v="1"/>
      <x v="26"/>
    </i>
    <i t="default">
      <x v="617"/>
    </i>
    <i>
      <x v="618"/>
      <x v="6"/>
      <x v="239"/>
      <x v="2"/>
      <x v="4"/>
    </i>
    <i r="1">
      <x v="8"/>
      <x v="239"/>
      <x v="2"/>
      <x v="4"/>
    </i>
    <i t="default">
      <x v="618"/>
    </i>
    <i>
      <x v="619"/>
      <x v="8"/>
      <x v="33"/>
      <x v="2"/>
      <x v="4"/>
    </i>
    <i t="default">
      <x v="619"/>
    </i>
    <i>
      <x v="620"/>
      <x v="5"/>
      <x v="106"/>
      <x v="1"/>
      <x v="27"/>
    </i>
    <i t="default">
      <x v="620"/>
    </i>
    <i>
      <x v="621"/>
      <x v="5"/>
      <x v="83"/>
      <x v="2"/>
      <x v="16"/>
    </i>
    <i r="1">
      <x v="6"/>
      <x v="83"/>
      <x v="2"/>
      <x v="16"/>
    </i>
    <i r="1">
      <x v="8"/>
      <x v="83"/>
      <x v="2"/>
      <x v="4"/>
    </i>
    <i t="default">
      <x v="621"/>
    </i>
    <i>
      <x v="622"/>
      <x/>
      <x v="21"/>
      <x v="2"/>
      <x v="18"/>
    </i>
    <i r="1">
      <x v="4"/>
      <x v="21"/>
      <x/>
      <x/>
    </i>
    <i r="1">
      <x v="6"/>
      <x v="21"/>
      <x/>
      <x/>
    </i>
    <i r="1">
      <x v="7"/>
      <x v="21"/>
      <x v="2"/>
      <x v="7"/>
    </i>
    <i t="default">
      <x v="622"/>
    </i>
    <i>
      <x v="623"/>
      <x v="5"/>
      <x v="88"/>
      <x v="2"/>
      <x v="4"/>
    </i>
    <i t="default">
      <x v="623"/>
    </i>
    <i>
      <x v="624"/>
      <x v="5"/>
      <x v="88"/>
      <x/>
      <x/>
    </i>
    <i t="default">
      <x v="624"/>
    </i>
    <i>
      <x v="625"/>
      <x v="5"/>
      <x v="163"/>
      <x v="2"/>
      <x v="16"/>
    </i>
    <i t="default">
      <x v="625"/>
    </i>
    <i>
      <x v="626"/>
      <x v="5"/>
      <x v="182"/>
      <x v="2"/>
      <x v="16"/>
    </i>
    <i t="default">
      <x v="626"/>
    </i>
    <i>
      <x v="627"/>
      <x/>
      <x v="18"/>
      <x v="1"/>
      <x v="13"/>
    </i>
    <i t="default">
      <x v="627"/>
    </i>
    <i>
      <x v="628"/>
      <x/>
      <x v="18"/>
      <x v="1"/>
      <x v="15"/>
    </i>
    <i t="default">
      <x v="628"/>
    </i>
    <i>
      <x v="629"/>
      <x v="8"/>
      <x v="83"/>
      <x v="1"/>
      <x v="27"/>
    </i>
    <i t="default">
      <x v="629"/>
    </i>
    <i>
      <x v="630"/>
      <x v="8"/>
      <x v="106"/>
      <x v="1"/>
      <x v="28"/>
    </i>
    <i t="default">
      <x v="630"/>
    </i>
    <i>
      <x v="631"/>
      <x v="5"/>
      <x v="18"/>
      <x/>
      <x/>
    </i>
    <i t="default">
      <x v="631"/>
    </i>
    <i>
      <x v="632"/>
      <x v="1"/>
      <x v="47"/>
      <x v="1"/>
      <x v="19"/>
    </i>
    <i t="default">
      <x v="632"/>
    </i>
    <i>
      <x v="633"/>
      <x v="6"/>
      <x v="208"/>
      <x v="1"/>
      <x v="26"/>
    </i>
    <i t="default">
      <x v="633"/>
    </i>
    <i>
      <x v="634"/>
      <x v="5"/>
      <x v="189"/>
      <x v="2"/>
      <x v="16"/>
    </i>
    <i r="1">
      <x v="6"/>
      <x v="189"/>
      <x/>
      <x/>
    </i>
    <i r="1">
      <x v="7"/>
      <x v="189"/>
      <x v="2"/>
      <x v="4"/>
    </i>
    <i r="1">
      <x v="8"/>
      <x v="208"/>
      <x v="2"/>
      <x v="4"/>
    </i>
    <i t="default">
      <x v="634"/>
    </i>
    <i>
      <x v="635"/>
      <x v="7"/>
      <x v="280"/>
      <x v="1"/>
      <x v="27"/>
    </i>
    <i r="1">
      <x v="8"/>
      <x v="341"/>
      <x v="1"/>
      <x v="27"/>
    </i>
    <i t="default">
      <x v="635"/>
    </i>
    <i>
      <x v="636"/>
      <x v="3"/>
      <x v="52"/>
      <x v="2"/>
      <x v="4"/>
    </i>
    <i t="default">
      <x v="636"/>
    </i>
    <i>
      <x v="637"/>
      <x v="3"/>
      <x v="108"/>
      <x v="1"/>
      <x v="26"/>
    </i>
    <i t="default">
      <x v="637"/>
    </i>
    <i>
      <x v="638"/>
      <x v="3"/>
      <x v="15"/>
      <x v="2"/>
      <x v="7"/>
    </i>
    <i t="default">
      <x v="638"/>
    </i>
    <i>
      <x v="639"/>
      <x v="2"/>
      <x v="69"/>
      <x/>
      <x/>
    </i>
    <i r="1">
      <x v="3"/>
      <x v="69"/>
      <x/>
      <x/>
    </i>
    <i r="1">
      <x v="6"/>
      <x v="69"/>
      <x/>
      <x/>
    </i>
    <i r="1">
      <x v="8"/>
      <x v="69"/>
      <x v="2"/>
      <x v="3"/>
    </i>
    <i t="default">
      <x v="639"/>
    </i>
    <i>
      <x v="640"/>
      <x v="8"/>
      <x v="324"/>
      <x v="2"/>
      <x v="2"/>
    </i>
    <i t="default">
      <x v="640"/>
    </i>
    <i>
      <x v="641"/>
      <x v="1"/>
      <x v="113"/>
      <x v="1"/>
      <x v="20"/>
    </i>
    <i r="1">
      <x v="3"/>
      <x v="70"/>
      <x v="1"/>
      <x v="19"/>
    </i>
    <i r="1">
      <x v="6"/>
      <x v="70"/>
      <x/>
      <x/>
    </i>
    <i t="default">
      <x v="641"/>
    </i>
    <i>
      <x v="642"/>
      <x v="1"/>
      <x v="73"/>
      <x v="1"/>
      <x v="10"/>
    </i>
    <i t="default">
      <x v="642"/>
    </i>
    <i>
      <x v="643"/>
      <x v="1"/>
      <x v="73"/>
      <x/>
      <x/>
    </i>
    <i t="default">
      <x v="643"/>
    </i>
    <i>
      <x v="644"/>
      <x v="7"/>
      <x v="254"/>
      <x v="2"/>
      <x v="6"/>
    </i>
    <i r="1">
      <x v="8"/>
      <x v="254"/>
      <x v="2"/>
      <x v="6"/>
    </i>
    <i t="default">
      <x v="644"/>
    </i>
    <i>
      <x v="645"/>
      <x v="7"/>
      <x/>
      <x v="2"/>
      <x v="2"/>
    </i>
    <i t="default">
      <x v="645"/>
    </i>
    <i>
      <x v="646"/>
      <x/>
      <x v="23"/>
      <x v="2"/>
      <x v="16"/>
    </i>
    <i r="1">
      <x v="1"/>
      <x v="23"/>
      <x v="2"/>
      <x v="16"/>
    </i>
    <i t="default">
      <x v="646"/>
    </i>
    <i>
      <x v="647"/>
      <x v="6"/>
      <x v="193"/>
      <x/>
      <x/>
    </i>
    <i t="default">
      <x v="647"/>
    </i>
    <i>
      <x v="648"/>
      <x/>
      <x v="116"/>
      <x/>
      <x/>
    </i>
    <i r="1">
      <x v="1"/>
      <x v="116"/>
      <x v="2"/>
      <x v="24"/>
    </i>
    <i t="default">
      <x v="648"/>
    </i>
    <i>
      <x v="649"/>
      <x v="5"/>
      <x v="193"/>
      <x/>
      <x/>
    </i>
    <i r="1">
      <x v="6"/>
      <x v="193"/>
      <x/>
      <x/>
    </i>
    <i t="default">
      <x v="649"/>
    </i>
    <i>
      <x v="650"/>
      <x v="6"/>
      <x v="208"/>
      <x v="1"/>
      <x v="27"/>
    </i>
    <i t="default">
      <x v="650"/>
    </i>
    <i>
      <x v="651"/>
      <x v="7"/>
      <x v="158"/>
      <x v="2"/>
      <x v="5"/>
    </i>
    <i t="default">
      <x v="651"/>
    </i>
    <i>
      <x v="652"/>
      <x v="4"/>
      <x v="146"/>
      <x v="2"/>
      <x v="7"/>
    </i>
    <i r="1">
      <x v="8"/>
      <x v="113"/>
      <x v="3"/>
      <x/>
    </i>
    <i r="2">
      <x v="146"/>
      <x v="2"/>
      <x v="7"/>
    </i>
    <i t="default">
      <x v="652"/>
    </i>
    <i>
      <x v="653"/>
      <x v="8"/>
      <x v="209"/>
      <x v="1"/>
      <x v="28"/>
    </i>
    <i t="default">
      <x v="653"/>
    </i>
    <i>
      <x v="654"/>
      <x v="6"/>
      <x v="209"/>
      <x v="1"/>
      <x v="28"/>
    </i>
    <i r="1">
      <x v="8"/>
      <x v="209"/>
      <x v="1"/>
      <x v="27"/>
    </i>
    <i t="default">
      <x v="654"/>
    </i>
    <i>
      <x v="655"/>
      <x v="8"/>
      <x v="296"/>
      <x v="2"/>
      <x v="2"/>
    </i>
    <i t="default">
      <x v="655"/>
    </i>
    <i>
      <x v="656"/>
      <x v="8"/>
      <x v="156"/>
      <x v="1"/>
      <x v="27"/>
    </i>
    <i t="default">
      <x v="656"/>
    </i>
    <i>
      <x v="657"/>
      <x v="8"/>
      <x v="114"/>
      <x v="2"/>
      <x v="1"/>
    </i>
    <i t="default">
      <x v="657"/>
    </i>
    <i>
      <x v="658"/>
      <x v="6"/>
      <x v="171"/>
      <x v="2"/>
      <x v="16"/>
    </i>
    <i t="default">
      <x v="658"/>
    </i>
    <i>
      <x v="659"/>
      <x v="5"/>
      <x v="24"/>
      <x v="2"/>
      <x v="17"/>
    </i>
    <i t="default">
      <x v="659"/>
    </i>
    <i>
      <x v="660"/>
      <x v="2"/>
      <x/>
      <x v="1"/>
      <x v="26"/>
    </i>
    <i t="default">
      <x v="660"/>
    </i>
    <i>
      <x v="661"/>
      <x v="2"/>
      <x v="108"/>
      <x v="1"/>
      <x v="26"/>
    </i>
    <i t="default">
      <x v="661"/>
    </i>
    <i>
      <x v="662"/>
      <x v="8"/>
      <x v="106"/>
      <x v="2"/>
      <x v="2"/>
    </i>
    <i t="default">
      <x v="662"/>
    </i>
    <i>
      <x v="663"/>
      <x v="5"/>
      <x v="92"/>
      <x/>
      <x/>
    </i>
    <i t="default">
      <x v="663"/>
    </i>
    <i>
      <x v="664"/>
      <x v="3"/>
      <x v="18"/>
      <x/>
      <x/>
    </i>
    <i r="1">
      <x v="4"/>
      <x v="68"/>
      <x/>
      <x/>
    </i>
    <i r="1">
      <x v="5"/>
      <x v="68"/>
      <x/>
      <x/>
    </i>
    <i r="2">
      <x v="201"/>
      <x v="3"/>
      <x/>
    </i>
    <i r="1">
      <x v="6"/>
      <x v="243"/>
      <x/>
      <x/>
    </i>
    <i r="1">
      <x v="7"/>
      <x v="68"/>
      <x/>
      <x/>
    </i>
    <i r="3">
      <x v="3"/>
      <x/>
    </i>
    <i r="1">
      <x v="8"/>
      <x v="18"/>
      <x/>
      <x/>
    </i>
    <i t="default">
      <x v="664"/>
    </i>
    <i>
      <x v="665"/>
      <x v="6"/>
      <x v="214"/>
      <x v="1"/>
      <x v="26"/>
    </i>
    <i r="1">
      <x v="7"/>
      <x v="214"/>
      <x v="1"/>
      <x v="20"/>
    </i>
    <i r="1">
      <x v="8"/>
      <x v="214"/>
      <x v="1"/>
      <x v="20"/>
    </i>
    <i t="default">
      <x v="665"/>
    </i>
    <i>
      <x v="666"/>
      <x v="6"/>
      <x v="214"/>
      <x v="1"/>
      <x v="20"/>
    </i>
    <i r="1">
      <x v="7"/>
      <x v="219"/>
      <x v="1"/>
      <x v="19"/>
    </i>
    <i t="default">
      <x v="666"/>
    </i>
    <i>
      <x v="667"/>
      <x v="5"/>
      <x v="24"/>
      <x v="2"/>
      <x v="17"/>
    </i>
    <i t="default">
      <x v="667"/>
    </i>
    <i>
      <x v="668"/>
      <x v="4"/>
      <x v="98"/>
      <x/>
      <x/>
    </i>
    <i r="3">
      <x v="3"/>
      <x/>
    </i>
    <i r="1">
      <x v="5"/>
      <x v="98"/>
      <x v="2"/>
      <x v="4"/>
    </i>
    <i r="1">
      <x v="6"/>
      <x v="229"/>
      <x v="2"/>
      <x v="4"/>
    </i>
    <i r="1">
      <x v="7"/>
      <x v="229"/>
      <x v="2"/>
      <x v="4"/>
    </i>
    <i r="1">
      <x v="8"/>
      <x v="229"/>
      <x v="2"/>
      <x v="4"/>
    </i>
    <i t="default">
      <x v="668"/>
    </i>
    <i>
      <x v="669"/>
      <x v="2"/>
      <x v="23"/>
      <x v="1"/>
      <x v="26"/>
    </i>
    <i r="1">
      <x v="3"/>
      <x v="147"/>
      <x v="1"/>
      <x v="26"/>
    </i>
    <i r="1">
      <x v="4"/>
      <x v="147"/>
      <x/>
      <x/>
    </i>
    <i r="3">
      <x v="1"/>
      <x v="26"/>
    </i>
    <i r="1">
      <x v="5"/>
      <x v="147"/>
      <x/>
      <x/>
    </i>
    <i r="3">
      <x v="1"/>
      <x v="20"/>
    </i>
    <i r="1">
      <x v="8"/>
      <x v="83"/>
      <x/>
      <x/>
    </i>
    <i r="3">
      <x v="1"/>
      <x v="19"/>
    </i>
    <i r="4">
      <x v="23"/>
    </i>
    <i t="default">
      <x v="669"/>
    </i>
    <i>
      <x v="670"/>
      <x v="5"/>
      <x v="147"/>
      <x v="1"/>
      <x v="26"/>
    </i>
    <i t="default">
      <x v="670"/>
    </i>
    <i>
      <x v="671"/>
      <x v="2"/>
      <x v="147"/>
      <x v="2"/>
      <x v="16"/>
    </i>
    <i r="1">
      <x v="3"/>
      <x v="147"/>
      <x v="2"/>
      <x v="16"/>
    </i>
    <i r="1">
      <x v="4"/>
      <x v="147"/>
      <x v="2"/>
      <x v="16"/>
    </i>
    <i r="1">
      <x v="5"/>
      <x v="134"/>
      <x v="2"/>
      <x v="16"/>
    </i>
    <i r="1">
      <x v="8"/>
      <x v="23"/>
      <x/>
      <x/>
    </i>
    <i t="default">
      <x v="671"/>
    </i>
    <i>
      <x v="672"/>
      <x v="2"/>
      <x v="23"/>
      <x v="1"/>
      <x v="26"/>
    </i>
    <i r="1">
      <x v="3"/>
      <x v="23"/>
      <x v="1"/>
      <x v="20"/>
    </i>
    <i r="1">
      <x v="4"/>
      <x v="147"/>
      <x v="1"/>
      <x v="20"/>
    </i>
    <i r="1">
      <x v="5"/>
      <x v="23"/>
      <x v="1"/>
      <x v="19"/>
    </i>
    <i r="1">
      <x v="8"/>
      <x v="23"/>
      <x v="1"/>
      <x v="23"/>
    </i>
    <i t="default">
      <x v="672"/>
    </i>
    <i>
      <x v="673"/>
      <x v="5"/>
      <x v="147"/>
      <x/>
      <x/>
    </i>
    <i r="1">
      <x v="6"/>
      <x v="147"/>
      <x v="2"/>
      <x v="4"/>
    </i>
    <i r="1">
      <x v="7"/>
      <x v="147"/>
      <x v="2"/>
      <x v="4"/>
    </i>
    <i r="1">
      <x v="8"/>
      <x v="294"/>
      <x v="2"/>
      <x v="4"/>
    </i>
    <i t="default">
      <x v="673"/>
    </i>
    <i>
      <x v="674"/>
      <x v="4"/>
      <x v="23"/>
      <x v="2"/>
      <x v="16"/>
    </i>
    <i t="default">
      <x v="674"/>
    </i>
    <i>
      <x v="675"/>
      <x v="5"/>
      <x v="147"/>
      <x v="1"/>
      <x v="27"/>
    </i>
    <i r="1">
      <x v="6"/>
      <x v="147"/>
      <x v="1"/>
      <x v="26"/>
    </i>
    <i t="default">
      <x v="675"/>
    </i>
    <i>
      <x v="676"/>
      <x v="5"/>
      <x v="106"/>
      <x v="1"/>
      <x v="19"/>
    </i>
    <i t="default">
      <x v="676"/>
    </i>
    <i>
      <x v="677"/>
      <x v="8"/>
      <x v="235"/>
      <x v="2"/>
      <x v="1"/>
    </i>
    <i t="default">
      <x v="677"/>
    </i>
    <i>
      <x v="678"/>
      <x v="8"/>
      <x v="235"/>
      <x v="2"/>
      <x v="1"/>
    </i>
    <i t="default">
      <x v="678"/>
    </i>
    <i>
      <x v="679"/>
      <x v="7"/>
      <x v="261"/>
      <x v="2"/>
      <x v="5"/>
    </i>
    <i t="default">
      <x v="679"/>
    </i>
    <i>
      <x v="680"/>
      <x v="3"/>
      <x v="111"/>
      <x v="1"/>
      <x v="19"/>
    </i>
    <i r="1">
      <x v="7"/>
      <x v="282"/>
      <x v="1"/>
      <x v="22"/>
    </i>
    <i t="default">
      <x v="680"/>
    </i>
    <i>
      <x v="681"/>
      <x v="4"/>
      <x v="108"/>
      <x v="1"/>
      <x v="26"/>
    </i>
    <i r="1">
      <x v="6"/>
      <x v="108"/>
      <x v="1"/>
      <x v="20"/>
    </i>
    <i t="default">
      <x v="681"/>
    </i>
    <i>
      <x v="682"/>
      <x v="5"/>
      <x v="155"/>
      <x v="1"/>
      <x v="26"/>
    </i>
    <i t="default">
      <x v="682"/>
    </i>
    <i>
      <x v="683"/>
      <x v="8"/>
      <x v="305"/>
      <x v="2"/>
      <x v="4"/>
    </i>
    <i t="default">
      <x v="683"/>
    </i>
    <i>
      <x v="684"/>
      <x/>
      <x v="91"/>
      <x v="2"/>
      <x v="18"/>
    </i>
    <i r="1">
      <x v="1"/>
      <x v="91"/>
      <x v="2"/>
      <x v="24"/>
    </i>
    <i r="1">
      <x v="2"/>
      <x v="91"/>
      <x v="2"/>
      <x v="7"/>
    </i>
    <i r="1">
      <x v="3"/>
      <x v="45"/>
      <x v="2"/>
      <x v="7"/>
    </i>
    <i r="1">
      <x v="4"/>
      <x v="45"/>
      <x v="2"/>
      <x v="7"/>
    </i>
    <i r="1">
      <x v="5"/>
      <x v="45"/>
      <x v="2"/>
      <x v="7"/>
    </i>
    <i r="1">
      <x v="6"/>
      <x v="45"/>
      <x v="2"/>
      <x v="7"/>
    </i>
    <i r="1">
      <x v="7"/>
      <x v="45"/>
      <x v="2"/>
      <x v="7"/>
    </i>
    <i r="1">
      <x v="8"/>
      <x v="45"/>
      <x v="2"/>
      <x v="7"/>
    </i>
    <i t="default">
      <x v="684"/>
    </i>
    <i>
      <x v="685"/>
      <x v="5"/>
      <x v="83"/>
      <x v="1"/>
      <x v="26"/>
    </i>
    <i t="default">
      <x v="685"/>
    </i>
    <i>
      <x v="686"/>
      <x v="6"/>
      <x v="223"/>
      <x v="2"/>
      <x v="16"/>
    </i>
    <i r="1">
      <x v="8"/>
      <x v="284"/>
      <x v="2"/>
      <x v="1"/>
    </i>
    <i t="default">
      <x v="686"/>
    </i>
    <i>
      <x v="687"/>
      <x v="1"/>
      <x v="131"/>
      <x/>
      <x/>
    </i>
    <i t="default">
      <x v="687"/>
    </i>
    <i>
      <x v="688"/>
      <x v="2"/>
      <x v="83"/>
      <x/>
      <x/>
    </i>
    <i r="3">
      <x v="1"/>
      <x v="23"/>
    </i>
    <i t="default">
      <x v="688"/>
    </i>
    <i>
      <x v="689"/>
      <x v="8"/>
      <x v="311"/>
      <x v="2"/>
      <x v="4"/>
    </i>
    <i t="default">
      <x v="689"/>
    </i>
    <i>
      <x v="690"/>
      <x v="2"/>
      <x v="83"/>
      <x v="1"/>
      <x v="26"/>
    </i>
    <i t="default">
      <x v="690"/>
    </i>
    <i>
      <x v="691"/>
      <x v="8"/>
      <x v="311"/>
      <x v="1"/>
      <x v="26"/>
    </i>
    <i t="default">
      <x v="691"/>
    </i>
    <i>
      <x v="692"/>
      <x v="2"/>
      <x v="26"/>
      <x/>
      <x/>
    </i>
    <i r="1">
      <x v="3"/>
      <x v="26"/>
      <x/>
      <x/>
    </i>
    <i r="3">
      <x v="2"/>
      <x v="16"/>
    </i>
    <i r="1">
      <x v="4"/>
      <x v="26"/>
      <x/>
      <x/>
    </i>
    <i r="3">
      <x v="2"/>
      <x v="16"/>
    </i>
    <i r="1">
      <x v="5"/>
      <x v="169"/>
      <x/>
      <x/>
    </i>
    <i r="3">
      <x v="2"/>
      <x v="16"/>
    </i>
    <i r="1">
      <x v="6"/>
      <x v="242"/>
      <x/>
      <x/>
    </i>
    <i r="1">
      <x v="8"/>
      <x v="288"/>
      <x v="2"/>
      <x v="2"/>
    </i>
    <i t="default">
      <x v="692"/>
    </i>
    <i>
      <x v="693"/>
      <x v="5"/>
      <x v="158"/>
      <x v="1"/>
      <x v="26"/>
    </i>
    <i t="default">
      <x v="693"/>
    </i>
    <i>
      <x v="694"/>
      <x v="5"/>
      <x v="18"/>
      <x v="1"/>
      <x v="28"/>
    </i>
    <i r="1">
      <x v="8"/>
      <x v="18"/>
      <x v="1"/>
      <x v="27"/>
    </i>
    <i t="default">
      <x v="694"/>
    </i>
    <i>
      <x v="695"/>
      <x v="6"/>
      <x v="215"/>
      <x v="1"/>
      <x v="26"/>
    </i>
    <i t="default">
      <x v="695"/>
    </i>
    <i>
      <x v="696"/>
      <x v="6"/>
      <x v="12"/>
      <x v="1"/>
      <x v="27"/>
    </i>
    <i t="default">
      <x v="696"/>
    </i>
    <i>
      <x v="697"/>
      <x v="2"/>
      <x v="18"/>
      <x/>
      <x/>
    </i>
    <i t="default">
      <x v="697"/>
    </i>
    <i>
      <x v="698"/>
      <x v="8"/>
      <x v="318"/>
      <x v="2"/>
      <x v="5"/>
    </i>
    <i t="default">
      <x v="698"/>
    </i>
    <i>
      <x v="699"/>
      <x v="8"/>
      <x v="295"/>
      <x v="2"/>
      <x v="4"/>
    </i>
    <i t="default">
      <x v="699"/>
    </i>
    <i>
      <x v="700"/>
      <x v="5"/>
      <x v="175"/>
      <x v="2"/>
      <x v="4"/>
    </i>
    <i t="default">
      <x v="700"/>
    </i>
    <i>
      <x v="701"/>
      <x v="6"/>
      <x v="18"/>
      <x v="1"/>
      <x v="27"/>
    </i>
    <i t="default">
      <x v="701"/>
    </i>
    <i>
      <x v="702"/>
      <x v="3"/>
      <x v="134"/>
      <x v="2"/>
      <x v="4"/>
    </i>
    <i r="1">
      <x v="5"/>
      <x v="134"/>
      <x v="2"/>
      <x v="4"/>
    </i>
    <i r="1">
      <x v="6"/>
      <x v="134"/>
      <x v="2"/>
      <x v="4"/>
    </i>
    <i r="1">
      <x v="7"/>
      <x v="134"/>
      <x v="2"/>
      <x v="3"/>
    </i>
    <i r="1">
      <x v="8"/>
      <x v="134"/>
      <x v="2"/>
      <x v="3"/>
    </i>
    <i t="default">
      <x v="702"/>
    </i>
    <i>
      <x v="703"/>
      <x v="6"/>
      <x v="210"/>
      <x v="2"/>
      <x v="4"/>
    </i>
    <i r="1">
      <x v="8"/>
      <x v="210"/>
      <x v="2"/>
      <x v="4"/>
    </i>
    <i t="default">
      <x v="703"/>
    </i>
    <i>
      <x v="704"/>
      <x v="2"/>
      <x v="108"/>
      <x v="1"/>
      <x v="26"/>
    </i>
    <i r="1">
      <x v="3"/>
      <x v="108"/>
      <x v="1"/>
      <x v="20"/>
    </i>
    <i t="default">
      <x v="704"/>
    </i>
    <i>
      <x v="705"/>
      <x v="2"/>
      <x v="58"/>
      <x v="1"/>
      <x v="25"/>
    </i>
    <i r="1">
      <x v="3"/>
      <x v="108"/>
      <x v="1"/>
      <x v="27"/>
    </i>
    <i r="1">
      <x v="6"/>
      <x v="18"/>
      <x v="1"/>
      <x v="26"/>
    </i>
    <i t="default">
      <x v="705"/>
    </i>
    <i>
      <x v="706"/>
      <x v="8"/>
      <x v="330"/>
      <x/>
      <x/>
    </i>
    <i t="default">
      <x v="706"/>
    </i>
    <i>
      <x v="707"/>
      <x v="4"/>
      <x v="57"/>
      <x/>
      <x/>
    </i>
    <i t="default">
      <x v="707"/>
    </i>
    <i>
      <x v="708"/>
      <x v="1"/>
      <x v="103"/>
      <x v="1"/>
      <x v="10"/>
    </i>
    <i t="default">
      <x v="708"/>
    </i>
    <i>
      <x v="709"/>
      <x v="2"/>
      <x v="81"/>
      <x v="2"/>
      <x v="16"/>
    </i>
    <i t="default">
      <x v="709"/>
    </i>
    <i>
      <x v="710"/>
      <x/>
      <x v="47"/>
      <x v="2"/>
      <x v="16"/>
    </i>
    <i t="default">
      <x v="710"/>
    </i>
    <i>
      <x v="711"/>
      <x v="6"/>
      <x v="81"/>
      <x v="1"/>
      <x v="27"/>
    </i>
    <i t="default">
      <x v="711"/>
    </i>
    <i>
      <x v="712"/>
      <x v="2"/>
      <x v="81"/>
      <x v="1"/>
      <x v="25"/>
    </i>
    <i r="1">
      <x v="6"/>
      <x v="81"/>
      <x v="1"/>
      <x v="26"/>
    </i>
    <i t="default">
      <x v="712"/>
    </i>
    <i>
      <x v="713"/>
      <x v="4"/>
      <x v="42"/>
      <x v="2"/>
      <x v="7"/>
    </i>
    <i t="default">
      <x v="713"/>
    </i>
    <i>
      <x v="714"/>
      <x v="1"/>
      <x v="135"/>
      <x v="2"/>
      <x v="24"/>
    </i>
    <i r="1">
      <x v="2"/>
      <x v="135"/>
      <x v="2"/>
      <x v="9"/>
    </i>
    <i r="1">
      <x v="3"/>
      <x v="135"/>
      <x v="2"/>
      <x v="9"/>
    </i>
    <i r="1">
      <x v="4"/>
      <x v="135"/>
      <x v="2"/>
      <x v="9"/>
    </i>
    <i r="1">
      <x v="5"/>
      <x v="135"/>
      <x v="2"/>
      <x v="9"/>
    </i>
    <i r="1">
      <x v="6"/>
      <x v="135"/>
      <x v="2"/>
      <x v="9"/>
    </i>
    <i r="1">
      <x v="7"/>
      <x v="135"/>
      <x v="2"/>
      <x v="9"/>
    </i>
    <i r="1">
      <x v="8"/>
      <x v="135"/>
      <x v="2"/>
      <x v="9"/>
    </i>
    <i t="default">
      <x v="714"/>
    </i>
    <i>
      <x v="715"/>
      <x v="8"/>
      <x v="319"/>
      <x v="2"/>
      <x v="4"/>
    </i>
    <i t="default">
      <x v="715"/>
    </i>
    <i>
      <x v="716"/>
      <x v="7"/>
      <x v="23"/>
      <x v="2"/>
      <x v="2"/>
    </i>
    <i r="1">
      <x v="8"/>
      <x v="23"/>
      <x v="2"/>
      <x v="2"/>
    </i>
    <i t="default">
      <x v="716"/>
    </i>
    <i>
      <x v="717"/>
      <x v="7"/>
      <x v="267"/>
      <x v="2"/>
      <x v="6"/>
    </i>
    <i t="default">
      <x v="717"/>
    </i>
    <i>
      <x v="718"/>
      <x v="8"/>
      <x v="23"/>
      <x v="2"/>
      <x v="4"/>
    </i>
    <i t="default">
      <x v="718"/>
    </i>
    <i>
      <x v="719"/>
      <x v="3"/>
      <x v="108"/>
      <x v="1"/>
      <x v="26"/>
    </i>
    <i r="1">
      <x v="7"/>
      <x v="108"/>
      <x v="1"/>
      <x v="19"/>
    </i>
    <i t="default">
      <x v="719"/>
    </i>
    <i>
      <x v="720"/>
      <x v="3"/>
      <x v="108"/>
      <x v="1"/>
      <x v="26"/>
    </i>
    <i r="1">
      <x v="5"/>
      <x v="108"/>
      <x v="1"/>
      <x v="20"/>
    </i>
    <i r="1">
      <x v="7"/>
      <x v="108"/>
      <x v="1"/>
      <x v="19"/>
    </i>
    <i t="default">
      <x v="720"/>
    </i>
    <i>
      <x v="721"/>
      <x v="6"/>
      <x v="50"/>
      <x v="1"/>
      <x v="26"/>
    </i>
    <i t="default">
      <x v="721"/>
    </i>
    <i>
      <x v="722"/>
      <x v="3"/>
      <x v="21"/>
      <x v="2"/>
      <x v="16"/>
    </i>
    <i t="default">
      <x v="722"/>
    </i>
    <i>
      <x v="723"/>
      <x v="4"/>
      <x v="108"/>
      <x v="1"/>
      <x v="20"/>
    </i>
    <i t="default">
      <x v="723"/>
    </i>
    <i>
      <x v="724"/>
      <x v="4"/>
      <x v="108"/>
      <x v="1"/>
      <x v="20"/>
    </i>
    <i t="default">
      <x v="724"/>
    </i>
    <i>
      <x v="725"/>
      <x v="7"/>
      <x v="214"/>
      <x v="1"/>
      <x v="26"/>
    </i>
    <i r="1">
      <x v="8"/>
      <x v="214"/>
      <x v="1"/>
      <x v="26"/>
    </i>
    <i t="default">
      <x v="725"/>
    </i>
    <i>
      <x v="726"/>
      <x v="6"/>
      <x v="216"/>
      <x v="1"/>
      <x v="26"/>
    </i>
    <i t="default">
      <x v="726"/>
    </i>
    <i>
      <x v="727"/>
      <x v="3"/>
      <x v="51"/>
      <x v="2"/>
      <x v="4"/>
    </i>
    <i r="1">
      <x v="7"/>
      <x v="51"/>
      <x v="2"/>
      <x v="3"/>
    </i>
    <i t="default">
      <x v="727"/>
    </i>
    <i>
      <x v="728"/>
      <x v="2"/>
      <x v="69"/>
      <x v="1"/>
      <x v="20"/>
    </i>
    <i t="default">
      <x v="728"/>
    </i>
    <i>
      <x v="729"/>
      <x v="3"/>
      <x v="18"/>
      <x v="1"/>
      <x v="26"/>
    </i>
    <i t="default">
      <x v="729"/>
    </i>
    <i>
      <x v="730"/>
      <x v="3"/>
      <x v="18"/>
      <x v="1"/>
      <x v="20"/>
    </i>
    <i t="default">
      <x v="730"/>
    </i>
    <i>
      <x v="731"/>
      <x v="8"/>
      <x v="299"/>
      <x v="2"/>
      <x v="1"/>
    </i>
    <i t="default">
      <x v="731"/>
    </i>
    <i>
      <x v="732"/>
      <x v="8"/>
      <x v="170"/>
      <x v="1"/>
      <x v="27"/>
    </i>
    <i t="default">
      <x v="732"/>
    </i>
    <i>
      <x v="733"/>
      <x v="2"/>
      <x v="111"/>
      <x v="1"/>
      <x v="23"/>
    </i>
    <i t="default">
      <x v="733"/>
    </i>
    <i>
      <x v="734"/>
      <x v="8"/>
      <x v="47"/>
      <x v="2"/>
      <x v="2"/>
    </i>
    <i t="default">
      <x v="734"/>
    </i>
    <i>
      <x v="735"/>
      <x v="6"/>
      <x v="23"/>
      <x v="2"/>
      <x v="4"/>
    </i>
    <i r="1">
      <x v="7"/>
      <x v="23"/>
      <x v="2"/>
      <x v="4"/>
    </i>
    <i r="1">
      <x v="8"/>
      <x v="23"/>
      <x v="2"/>
      <x v="4"/>
    </i>
    <i t="default">
      <x v="735"/>
    </i>
    <i>
      <x v="736"/>
      <x v="8"/>
      <x v="347"/>
      <x v="1"/>
      <x v="23"/>
    </i>
    <i t="default">
      <x v="736"/>
    </i>
    <i>
      <x v="737"/>
      <x v="6"/>
      <x v="149"/>
      <x/>
      <x/>
    </i>
    <i t="default">
      <x v="737"/>
    </i>
    <i>
      <x v="738"/>
      <x v="5"/>
      <x v="149"/>
      <x v="1"/>
      <x v="27"/>
    </i>
    <i r="1">
      <x v="6"/>
      <x v="213"/>
      <x v="1"/>
      <x v="26"/>
    </i>
    <i t="default">
      <x v="738"/>
    </i>
    <i>
      <x v="739"/>
      <x v="5"/>
      <x v="149"/>
      <x v="2"/>
      <x v="16"/>
    </i>
    <i r="1">
      <x v="6"/>
      <x v="149"/>
      <x v="2"/>
      <x v="16"/>
    </i>
    <i t="default">
      <x v="739"/>
    </i>
    <i>
      <x v="740"/>
      <x v="5"/>
      <x v="147"/>
      <x v="1"/>
      <x v="26"/>
    </i>
    <i r="1">
      <x v="6"/>
      <x v="213"/>
      <x v="1"/>
      <x v="26"/>
    </i>
    <i t="default">
      <x v="740"/>
    </i>
    <i>
      <x v="741"/>
      <x v="3"/>
      <x v="104"/>
      <x v="2"/>
      <x v="4"/>
    </i>
    <i t="default">
      <x v="741"/>
    </i>
    <i>
      <x v="742"/>
      <x v="3"/>
      <x v="101"/>
      <x v="1"/>
      <x v="27"/>
    </i>
    <i t="default">
      <x v="742"/>
    </i>
    <i>
      <x v="743"/>
      <x v="3"/>
      <x v="101"/>
      <x v="1"/>
      <x v="26"/>
    </i>
    <i t="default">
      <x v="743"/>
    </i>
    <i>
      <x v="744"/>
      <x v="6"/>
      <x v="149"/>
      <x/>
      <x/>
    </i>
    <i t="default">
      <x v="744"/>
    </i>
    <i>
      <x v="745"/>
      <x v="1"/>
      <x v="87"/>
      <x v="1"/>
      <x v="10"/>
    </i>
    <i t="default">
      <x v="745"/>
    </i>
    <i>
      <x v="746"/>
      <x v="7"/>
      <x v="18"/>
      <x v="3"/>
      <x/>
    </i>
    <i t="default">
      <x v="746"/>
    </i>
    <i>
      <x v="747"/>
      <x v="5"/>
      <x v="18"/>
      <x v="1"/>
      <x v="28"/>
    </i>
    <i r="1">
      <x v="8"/>
      <x v="108"/>
      <x v="1"/>
      <x v="27"/>
    </i>
    <i t="default">
      <x v="747"/>
    </i>
    <i>
      <x v="748"/>
      <x v="5"/>
      <x v="200"/>
      <x v="3"/>
      <x/>
    </i>
    <i t="default">
      <x v="748"/>
    </i>
    <i>
      <x v="749"/>
      <x v="5"/>
      <x v="113"/>
      <x v="3"/>
      <x/>
    </i>
    <i t="default">
      <x v="749"/>
    </i>
    <i>
      <x v="750"/>
      <x v="7"/>
      <x/>
      <x v="3"/>
      <x/>
    </i>
    <i r="1">
      <x v="8"/>
      <x v="113"/>
      <x v="3"/>
      <x/>
    </i>
    <i t="default">
      <x v="750"/>
    </i>
    <i>
      <x v="751"/>
      <x v="2"/>
      <x v="18"/>
      <x/>
      <x/>
    </i>
    <i r="1">
      <x v="5"/>
      <x v="200"/>
      <x v="3"/>
      <x/>
    </i>
    <i t="default">
      <x v="751"/>
    </i>
    <i>
      <x v="752"/>
      <x/>
      <x v="43"/>
      <x v="2"/>
      <x v="18"/>
    </i>
    <i r="1">
      <x v="1"/>
      <x v="43"/>
      <x v="2"/>
      <x v="3"/>
    </i>
    <i r="1">
      <x v="2"/>
      <x v="43"/>
      <x v="2"/>
      <x v="3"/>
    </i>
    <i t="default">
      <x v="752"/>
    </i>
    <i>
      <x v="753"/>
      <x v="7"/>
      <x v="108"/>
      <x v="1"/>
      <x v="27"/>
    </i>
    <i t="default">
      <x v="753"/>
    </i>
    <i>
      <x v="754"/>
      <x v="7"/>
      <x/>
      <x v="2"/>
      <x v="4"/>
    </i>
    <i r="1">
      <x v="8"/>
      <x/>
      <x v="2"/>
      <x v="4"/>
    </i>
    <i t="default">
      <x v="754"/>
    </i>
    <i>
      <x v="755"/>
      <x v="7"/>
      <x v="263"/>
      <x v="2"/>
      <x v="4"/>
    </i>
    <i r="1">
      <x v="8"/>
      <x v="113"/>
      <x v="3"/>
      <x/>
    </i>
    <i r="2">
      <x v="263"/>
      <x v="2"/>
      <x v="4"/>
    </i>
    <i t="default">
      <x v="755"/>
    </i>
    <i>
      <x v="756"/>
      <x v="7"/>
      <x v="214"/>
      <x v="1"/>
      <x v="26"/>
    </i>
    <i t="default">
      <x v="756"/>
    </i>
    <i>
      <x v="757"/>
      <x v="8"/>
      <x v="214"/>
      <x v="1"/>
      <x v="26"/>
    </i>
    <i t="default">
      <x v="757"/>
    </i>
    <i>
      <x v="758"/>
      <x v="8"/>
      <x v="343"/>
      <x v="1"/>
      <x v="27"/>
    </i>
    <i t="default">
      <x v="758"/>
    </i>
    <i>
      <x v="759"/>
      <x v="7"/>
      <x v="281"/>
      <x v="1"/>
      <x v="26"/>
    </i>
    <i r="1">
      <x v="8"/>
      <x v="23"/>
      <x v="1"/>
      <x v="20"/>
    </i>
    <i t="default">
      <x v="759"/>
    </i>
    <i>
      <x v="760"/>
      <x v="5"/>
      <x v="23"/>
      <x v="2"/>
      <x v="17"/>
    </i>
    <i r="1">
      <x v="6"/>
      <x v="236"/>
      <x v="2"/>
      <x v="17"/>
    </i>
    <i r="1">
      <x v="7"/>
      <x v="236"/>
      <x v="2"/>
      <x v="8"/>
    </i>
    <i r="1">
      <x v="8"/>
      <x v="272"/>
      <x v="2"/>
      <x v="8"/>
    </i>
    <i t="default">
      <x v="760"/>
    </i>
    <i>
      <x v="761"/>
      <x v="6"/>
      <x v="214"/>
      <x v="1"/>
      <x v="20"/>
    </i>
    <i t="default">
      <x v="761"/>
    </i>
    <i>
      <x v="762"/>
      <x v="6"/>
      <x v="214"/>
      <x v="1"/>
      <x v="20"/>
    </i>
    <i r="1">
      <x v="7"/>
      <x v="214"/>
      <x v="1"/>
      <x v="20"/>
    </i>
    <i t="default">
      <x v="762"/>
    </i>
    <i>
      <x v="763"/>
      <x v="8"/>
      <x v="214"/>
      <x v="1"/>
      <x v="19"/>
    </i>
    <i t="default">
      <x v="763"/>
    </i>
    <i>
      <x v="764"/>
      <x v="7"/>
      <x v="219"/>
      <x v="1"/>
      <x v="23"/>
    </i>
    <i t="default">
      <x v="764"/>
    </i>
    <i>
      <x v="765"/>
      <x v="8"/>
      <x v="289"/>
      <x v="2"/>
      <x v="4"/>
    </i>
    <i t="default">
      <x v="765"/>
    </i>
    <i>
      <x v="766"/>
      <x/>
      <x v="125"/>
      <x v="1"/>
      <x v="12"/>
    </i>
    <i r="1">
      <x v="1"/>
      <x v="47"/>
      <x v="1"/>
      <x v="23"/>
    </i>
    <i r="1">
      <x v="2"/>
      <x v="31"/>
      <x/>
      <x/>
    </i>
    <i t="default">
      <x v="766"/>
    </i>
    <i>
      <x v="767"/>
      <x/>
      <x v="124"/>
      <x v="1"/>
      <x v="11"/>
    </i>
    <i r="1">
      <x v="2"/>
      <x v="108"/>
      <x v="1"/>
      <x v="26"/>
    </i>
    <i t="default">
      <x v="767"/>
    </i>
    <i>
      <x v="768"/>
      <x v="3"/>
      <x v="92"/>
      <x v="2"/>
      <x v="16"/>
    </i>
    <i r="1">
      <x v="8"/>
      <x v="92"/>
      <x v="2"/>
      <x v="2"/>
    </i>
    <i t="default">
      <x v="768"/>
    </i>
    <i>
      <x v="769"/>
      <x v="3"/>
      <x v="56"/>
      <x v="1"/>
      <x v="19"/>
    </i>
    <i r="1">
      <x v="4"/>
      <x v="109"/>
      <x v="1"/>
      <x v="23"/>
    </i>
    <i t="default">
      <x v="769"/>
    </i>
    <i>
      <x v="770"/>
      <x v="3"/>
      <x v="199"/>
      <x v="1"/>
      <x v="27"/>
    </i>
    <i t="default">
      <x v="770"/>
    </i>
    <i>
      <x v="771"/>
      <x v="3"/>
      <x v="199"/>
      <x v="1"/>
      <x v="27"/>
    </i>
    <i t="default">
      <x v="771"/>
    </i>
    <i>
      <x v="772"/>
      <x v="6"/>
      <x v="23"/>
      <x v="2"/>
      <x v="4"/>
    </i>
    <i r="1">
      <x v="7"/>
      <x v="23"/>
      <x v="2"/>
      <x v="4"/>
    </i>
    <i r="1">
      <x v="8"/>
      <x v="23"/>
      <x v="2"/>
      <x v="4"/>
    </i>
    <i t="default">
      <x v="772"/>
    </i>
    <i>
      <x v="773"/>
      <x v="1"/>
      <x v="118"/>
      <x v="2"/>
      <x v="4"/>
    </i>
    <i r="1">
      <x v="3"/>
      <x v="118"/>
      <x v="2"/>
      <x v="4"/>
    </i>
    <i r="1">
      <x v="5"/>
      <x v="118"/>
      <x v="2"/>
      <x v="3"/>
    </i>
    <i r="1">
      <x v="8"/>
      <x v="118"/>
      <x v="2"/>
      <x v="3"/>
    </i>
    <i t="default">
      <x v="773"/>
    </i>
    <i>
      <x v="774"/>
      <x v="8"/>
      <x v="113"/>
      <x v="3"/>
      <x/>
    </i>
    <i r="2">
      <x v="337"/>
      <x/>
      <x/>
    </i>
    <i t="default">
      <x v="774"/>
    </i>
    <i>
      <x v="775"/>
      <x v="8"/>
      <x v="337"/>
      <x/>
      <x/>
    </i>
    <i t="default">
      <x v="775"/>
    </i>
    <i>
      <x v="776"/>
      <x v="5"/>
      <x v="149"/>
      <x v="2"/>
      <x v="3"/>
    </i>
    <i r="1">
      <x v="6"/>
      <x v="149"/>
      <x v="2"/>
      <x v="3"/>
    </i>
    <i r="1">
      <x v="7"/>
      <x/>
      <x v="3"/>
      <x/>
    </i>
    <i r="2">
      <x v="149"/>
      <x v="2"/>
      <x v="3"/>
    </i>
    <i r="1">
      <x v="8"/>
      <x v="149"/>
      <x v="2"/>
      <x v="3"/>
    </i>
    <i t="default">
      <x v="776"/>
    </i>
    <i>
      <x v="777"/>
      <x/>
      <x v="128"/>
      <x v="2"/>
      <x v="16"/>
    </i>
    <i r="1">
      <x v="1"/>
      <x v="128"/>
      <x v="2"/>
      <x v="4"/>
    </i>
    <i r="1">
      <x v="2"/>
      <x v="147"/>
      <x v="2"/>
      <x v="4"/>
    </i>
    <i t="default">
      <x v="777"/>
    </i>
    <i>
      <x v="778"/>
      <x v="8"/>
      <x v="23"/>
      <x v="2"/>
      <x v="6"/>
    </i>
    <i t="default">
      <x v="778"/>
    </i>
    <i>
      <x v="779"/>
      <x/>
      <x v="18"/>
      <x v="1"/>
      <x v="12"/>
    </i>
    <i t="default">
      <x v="779"/>
    </i>
    <i>
      <x v="780"/>
      <x/>
      <x v="126"/>
      <x v="1"/>
      <x v="10"/>
    </i>
    <i r="1">
      <x v="1"/>
      <x v="126"/>
      <x v="1"/>
      <x v="10"/>
    </i>
    <i r="1">
      <x v="4"/>
      <x v="126"/>
      <x v="1"/>
      <x v="27"/>
    </i>
    <i t="default">
      <x v="780"/>
    </i>
    <i>
      <x v="781"/>
      <x v="6"/>
      <x v="214"/>
      <x v="1"/>
      <x v="20"/>
    </i>
    <i t="default">
      <x v="781"/>
    </i>
    <i>
      <x v="782"/>
      <x v="5"/>
      <x v="126"/>
      <x v="1"/>
      <x v="26"/>
    </i>
    <i t="default">
      <x v="782"/>
    </i>
    <i>
      <x v="783"/>
      <x/>
      <x v="126"/>
      <x v="1"/>
      <x v="11"/>
    </i>
    <i r="1">
      <x v="1"/>
      <x v="126"/>
      <x v="1"/>
      <x v="21"/>
    </i>
    <i r="1">
      <x v="2"/>
      <x v="126"/>
      <x v="1"/>
      <x v="26"/>
    </i>
    <i r="1">
      <x v="4"/>
      <x v="83"/>
      <x v="1"/>
      <x v="20"/>
    </i>
    <i r="1">
      <x v="5"/>
      <x v="83"/>
      <x v="1"/>
      <x v="20"/>
    </i>
    <i t="default">
      <x v="783"/>
    </i>
    <i>
      <x v="784"/>
      <x/>
      <x v="126"/>
      <x v="1"/>
      <x v="14"/>
    </i>
    <i r="1">
      <x v="1"/>
      <x v="126"/>
      <x v="1"/>
      <x v="20"/>
    </i>
    <i r="1">
      <x v="2"/>
      <x v="126"/>
      <x v="1"/>
      <x v="20"/>
    </i>
    <i r="1">
      <x v="3"/>
      <x v="83"/>
      <x v="1"/>
      <x v="19"/>
    </i>
    <i r="1">
      <x v="4"/>
      <x v="83"/>
      <x v="1"/>
      <x v="19"/>
    </i>
    <i r="1">
      <x v="5"/>
      <x v="83"/>
      <x/>
      <x/>
    </i>
    <i t="default">
      <x v="784"/>
    </i>
    <i>
      <x v="785"/>
      <x v="6"/>
      <x v="56"/>
      <x v="1"/>
      <x v="27"/>
    </i>
    <i r="1">
      <x v="8"/>
      <x v="56"/>
      <x v="1"/>
      <x v="26"/>
    </i>
    <i t="default">
      <x v="785"/>
    </i>
    <i>
      <x v="786"/>
      <x v="6"/>
      <x v="56"/>
      <x v="1"/>
      <x v="27"/>
    </i>
    <i r="1">
      <x v="7"/>
      <x v="56"/>
      <x v="1"/>
      <x v="27"/>
    </i>
    <i r="1">
      <x v="8"/>
      <x v="56"/>
      <x v="1"/>
      <x v="26"/>
    </i>
    <i t="default">
      <x v="786"/>
    </i>
    <i>
      <x v="787"/>
      <x v="6"/>
      <x v="56"/>
      <x v="1"/>
      <x v="28"/>
    </i>
    <i r="1">
      <x v="7"/>
      <x v="56"/>
      <x v="1"/>
      <x v="28"/>
    </i>
    <i t="default">
      <x v="787"/>
    </i>
    <i>
      <x v="788"/>
      <x v="8"/>
      <x v="56"/>
      <x v="1"/>
      <x v="26"/>
    </i>
    <i t="default">
      <x v="788"/>
    </i>
    <i>
      <x v="789"/>
      <x v="7"/>
      <x v="108"/>
      <x v="1"/>
      <x v="20"/>
    </i>
    <i t="default">
      <x v="789"/>
    </i>
    <i>
      <x v="790"/>
      <x v="2"/>
      <x v="114"/>
      <x v="2"/>
      <x v="4"/>
    </i>
    <i r="1">
      <x v="3"/>
      <x v="114"/>
      <x v="2"/>
      <x v="4"/>
    </i>
    <i r="1">
      <x v="4"/>
      <x v="114"/>
      <x v="2"/>
      <x v="4"/>
    </i>
    <i r="1">
      <x v="8"/>
      <x v="114"/>
      <x v="2"/>
      <x v="3"/>
    </i>
    <i t="default">
      <x v="790"/>
    </i>
    <i>
      <x v="791"/>
      <x v="3"/>
      <x v="23"/>
      <x v="2"/>
      <x v="17"/>
    </i>
    <i r="1">
      <x v="5"/>
      <x v="23"/>
      <x v="2"/>
      <x v="17"/>
    </i>
    <i t="default">
      <x v="791"/>
    </i>
    <i>
      <x v="792"/>
      <x v="1"/>
      <x v="1"/>
      <x/>
      <x/>
    </i>
    <i r="1">
      <x v="3"/>
      <x v="1"/>
      <x/>
      <x/>
    </i>
    <i t="default">
      <x v="792"/>
    </i>
    <i>
      <x v="793"/>
      <x v="8"/>
      <x v="326"/>
      <x v="2"/>
      <x v="6"/>
    </i>
    <i t="default">
      <x v="793"/>
    </i>
    <i>
      <x v="794"/>
      <x v="6"/>
      <x v="56"/>
      <x v="1"/>
      <x v="20"/>
    </i>
    <i t="default">
      <x v="794"/>
    </i>
    <i>
      <x v="795"/>
      <x v="6"/>
      <x v="211"/>
      <x v="1"/>
      <x v="27"/>
    </i>
    <i t="default">
      <x v="795"/>
    </i>
    <i>
      <x v="796"/>
      <x v="3"/>
      <x v="33"/>
      <x v="2"/>
      <x v="17"/>
    </i>
    <i t="default">
      <x v="796"/>
    </i>
    <i>
      <x v="797"/>
      <x v="5"/>
      <x v="166"/>
      <x v="2"/>
      <x v="17"/>
    </i>
    <i t="default">
      <x v="797"/>
    </i>
    <i>
      <x v="798"/>
      <x v="2"/>
      <x v="24"/>
      <x v="2"/>
      <x v="16"/>
    </i>
    <i r="1">
      <x v="4"/>
      <x v="71"/>
      <x v="2"/>
      <x v="4"/>
    </i>
    <i r="1">
      <x v="6"/>
      <x v="71"/>
      <x v="2"/>
      <x v="4"/>
    </i>
    <i r="1">
      <x v="8"/>
      <x v="71"/>
      <x v="2"/>
      <x v="4"/>
    </i>
    <i t="default">
      <x v="798"/>
    </i>
    <i>
      <x v="799"/>
      <x v="4"/>
      <x v="71"/>
      <x v="2"/>
      <x v="16"/>
    </i>
    <i r="1">
      <x v="5"/>
      <x v="71"/>
      <x v="2"/>
      <x v="16"/>
    </i>
    <i r="1">
      <x v="6"/>
      <x v="71"/>
      <x v="2"/>
      <x v="4"/>
    </i>
    <i r="1">
      <x v="8"/>
      <x v="71"/>
      <x v="2"/>
      <x v="4"/>
    </i>
    <i t="default">
      <x v="799"/>
    </i>
    <i>
      <x v="800"/>
      <x v="6"/>
      <x v="71"/>
      <x v="1"/>
      <x v="26"/>
    </i>
    <i r="1">
      <x v="8"/>
      <x v="71"/>
      <x v="1"/>
      <x v="26"/>
    </i>
    <i t="default">
      <x v="800"/>
    </i>
    <i>
      <x v="801"/>
      <x/>
      <x v="108"/>
      <x v="1"/>
      <x v="14"/>
    </i>
    <i t="default">
      <x v="801"/>
    </i>
    <i>
      <x v="802"/>
      <x v="1"/>
      <x v="47"/>
      <x v="1"/>
      <x v="23"/>
    </i>
    <i t="default">
      <x v="802"/>
    </i>
    <i>
      <x v="803"/>
      <x v="2"/>
      <x v="108"/>
      <x v="1"/>
      <x v="20"/>
    </i>
    <i r="1">
      <x v="3"/>
      <x v="108"/>
      <x v="1"/>
      <x v="19"/>
    </i>
    <i t="default">
      <x v="803"/>
    </i>
    <i>
      <x v="804"/>
      <x v="3"/>
      <x v="23"/>
      <x v="1"/>
      <x v="20"/>
    </i>
    <i t="default">
      <x v="804"/>
    </i>
    <i>
      <x v="805"/>
      <x v="3"/>
      <x v="23"/>
      <x v="1"/>
      <x v="27"/>
    </i>
    <i t="default">
      <x v="805"/>
    </i>
    <i>
      <x v="806"/>
      <x v="3"/>
      <x v="23"/>
      <x v="2"/>
      <x v="16"/>
    </i>
    <i t="default">
      <x v="806"/>
    </i>
    <i>
      <x v="807"/>
      <x v="8"/>
      <x v="333"/>
      <x/>
      <x/>
    </i>
    <i t="default">
      <x v="807"/>
    </i>
    <i>
      <x v="808"/>
      <x v="6"/>
      <x v="245"/>
      <x/>
      <x/>
    </i>
    <i t="default">
      <x v="808"/>
    </i>
    <i>
      <x v="809"/>
      <x v="8"/>
      <x v="316"/>
      <x/>
      <x/>
    </i>
    <i t="default">
      <x v="809"/>
    </i>
    <i>
      <x v="810"/>
      <x v="7"/>
      <x v="24"/>
      <x v="2"/>
      <x v="6"/>
    </i>
    <i r="1">
      <x v="8"/>
      <x v="24"/>
      <x v="2"/>
      <x v="6"/>
    </i>
    <i t="default">
      <x v="810"/>
    </i>
    <i>
      <x v="811"/>
      <x v="8"/>
      <x v="297"/>
      <x v="2"/>
      <x v="1"/>
    </i>
    <i t="default">
      <x v="811"/>
    </i>
    <i>
      <x v="812"/>
      <x/>
      <x v="18"/>
      <x v="1"/>
      <x v="12"/>
    </i>
    <i t="default">
      <x v="812"/>
    </i>
    <i>
      <x v="813"/>
      <x v="8"/>
      <x v="226"/>
      <x v="2"/>
      <x v="3"/>
    </i>
    <i t="default">
      <x v="813"/>
    </i>
    <i>
      <x v="814"/>
      <x v="5"/>
      <x v="197"/>
      <x/>
      <x/>
    </i>
    <i r="1">
      <x v="6"/>
      <x v="197"/>
      <x v="2"/>
      <x v="17"/>
    </i>
    <i t="default">
      <x v="814"/>
    </i>
    <i>
      <x v="815"/>
      <x v="5"/>
      <x v="160"/>
      <x v="1"/>
      <x v="20"/>
    </i>
    <i t="default">
      <x v="815"/>
    </i>
    <i>
      <x v="816"/>
      <x v="7"/>
      <x v="23"/>
      <x v="2"/>
      <x v="4"/>
    </i>
    <i t="default">
      <x v="816"/>
    </i>
    <i>
      <x v="817"/>
      <x v="7"/>
      <x v="23"/>
      <x v="1"/>
      <x v="26"/>
    </i>
    <i t="default">
      <x v="817"/>
    </i>
    <i>
      <x v="818"/>
      <x/>
      <x v="129"/>
      <x v="2"/>
      <x v="16"/>
    </i>
    <i r="1">
      <x v="1"/>
      <x v="129"/>
      <x v="2"/>
      <x v="16"/>
    </i>
    <i r="1">
      <x v="4"/>
      <x v="129"/>
      <x v="2"/>
      <x v="16"/>
    </i>
    <i t="default">
      <x v="818"/>
    </i>
    <i>
      <x v="819"/>
      <x v="5"/>
      <x v="23"/>
      <x v="2"/>
      <x v="17"/>
    </i>
    <i r="1">
      <x v="6"/>
      <x v="23"/>
      <x v="2"/>
      <x v="17"/>
    </i>
    <i r="1">
      <x v="8"/>
      <x v="23"/>
      <x v="2"/>
      <x v="8"/>
    </i>
    <i t="default">
      <x v="819"/>
    </i>
    <i>
      <x v="820"/>
      <x v="7"/>
      <x/>
      <x v="2"/>
      <x v="6"/>
    </i>
    <i r="1">
      <x v="8"/>
      <x v="316"/>
      <x v="2"/>
      <x v="6"/>
    </i>
    <i t="default">
      <x v="820"/>
    </i>
    <i>
      <x v="821"/>
      <x/>
      <x v="12"/>
      <x v="1"/>
      <x v="15"/>
    </i>
    <i t="default">
      <x v="821"/>
    </i>
    <i>
      <x v="822"/>
      <x v="5"/>
      <x v="167"/>
      <x v="2"/>
      <x v="16"/>
    </i>
    <i r="1">
      <x v="6"/>
      <x v="167"/>
      <x v="2"/>
      <x v="16"/>
    </i>
    <i t="default">
      <x v="822"/>
    </i>
    <i>
      <x v="823"/>
      <x v="8"/>
      <x v="106"/>
      <x v="2"/>
      <x v="2"/>
    </i>
    <i t="default">
      <x v="823"/>
    </i>
    <i>
      <x v="824"/>
      <x v="5"/>
      <x v="196"/>
      <x/>
      <x/>
    </i>
    <i t="default">
      <x v="824"/>
    </i>
    <i>
      <x v="825"/>
      <x v="8"/>
      <x v="336"/>
      <x/>
      <x/>
    </i>
    <i t="default">
      <x v="825"/>
    </i>
    <i>
      <x v="826"/>
      <x v="5"/>
      <x v="83"/>
      <x v="1"/>
      <x v="26"/>
    </i>
    <i t="default">
      <x v="826"/>
    </i>
    <i>
      <x v="827"/>
      <x v="7"/>
      <x v="171"/>
      <x v="2"/>
      <x v="2"/>
    </i>
    <i r="1">
      <x v="8"/>
      <x v="171"/>
      <x/>
      <x/>
    </i>
    <i t="default">
      <x v="827"/>
    </i>
    <i>
      <x v="828"/>
      <x v="2"/>
      <x v="1"/>
      <x v="2"/>
      <x v="3"/>
    </i>
    <i r="1">
      <x v="3"/>
      <x v="1"/>
      <x v="2"/>
      <x v="3"/>
    </i>
    <i t="default">
      <x v="828"/>
    </i>
    <i>
      <x v="829"/>
      <x v="1"/>
      <x v="1"/>
      <x/>
      <x/>
    </i>
    <i r="1">
      <x v="2"/>
      <x v="1"/>
      <x/>
      <x/>
    </i>
    <i r="1">
      <x v="3"/>
      <x v="1"/>
      <x/>
      <x/>
    </i>
    <i t="default">
      <x v="829"/>
    </i>
    <i>
      <x v="830"/>
      <x/>
      <x v="21"/>
      <x v="2"/>
      <x v="4"/>
    </i>
    <i r="1">
      <x v="1"/>
      <x v="21"/>
      <x v="2"/>
      <x v="4"/>
    </i>
    <i r="1">
      <x v="2"/>
      <x v="21"/>
      <x v="2"/>
      <x v="4"/>
    </i>
    <i r="1">
      <x v="3"/>
      <x v="21"/>
      <x v="2"/>
      <x v="3"/>
    </i>
    <i r="1">
      <x v="5"/>
      <x v="21"/>
      <x v="2"/>
      <x v="3"/>
    </i>
    <i r="1">
      <x v="6"/>
      <x v="21"/>
      <x v="2"/>
      <x v="3"/>
    </i>
    <i t="default">
      <x v="830"/>
    </i>
    <i>
      <x v="831"/>
      <x v="2"/>
      <x v="136"/>
      <x v="2"/>
      <x v="3"/>
    </i>
    <i r="1">
      <x v="4"/>
      <x v="71"/>
      <x v="2"/>
      <x v="3"/>
    </i>
    <i r="1">
      <x v="6"/>
      <x v="71"/>
      <x v="2"/>
      <x v="3"/>
    </i>
    <i r="1">
      <x v="7"/>
      <x v="71"/>
      <x v="2"/>
      <x v="3"/>
    </i>
    <i t="default">
      <x v="831"/>
    </i>
    <i>
      <x v="832"/>
      <x v="2"/>
      <x v="24"/>
      <x v="2"/>
      <x v="16"/>
    </i>
    <i r="1">
      <x v="3"/>
      <x v="71"/>
      <x v="2"/>
      <x v="16"/>
    </i>
    <i r="1">
      <x v="4"/>
      <x v="71"/>
      <x v="2"/>
      <x v="16"/>
    </i>
    <i r="1">
      <x v="5"/>
      <x v="71"/>
      <x v="2"/>
      <x v="16"/>
    </i>
    <i r="1">
      <x v="6"/>
      <x v="71"/>
      <x v="2"/>
      <x v="16"/>
    </i>
    <i r="1">
      <x v="7"/>
      <x v="71"/>
      <x v="2"/>
      <x v="1"/>
    </i>
    <i r="1">
      <x v="8"/>
      <x v="71"/>
      <x/>
      <x/>
    </i>
    <i t="default">
      <x v="832"/>
    </i>
    <i>
      <x v="833"/>
      <x v="2"/>
      <x v="136"/>
      <x v="2"/>
      <x v="17"/>
    </i>
    <i r="1">
      <x v="3"/>
      <x v="71"/>
      <x v="2"/>
      <x v="17"/>
    </i>
    <i r="1">
      <x v="4"/>
      <x v="71"/>
      <x v="2"/>
      <x v="17"/>
    </i>
    <i r="1">
      <x v="5"/>
      <x v="71"/>
      <x v="2"/>
      <x v="17"/>
    </i>
    <i r="1">
      <x v="6"/>
      <x v="236"/>
      <x v="2"/>
      <x v="17"/>
    </i>
    <i r="1">
      <x v="7"/>
      <x v="236"/>
      <x v="2"/>
      <x v="8"/>
    </i>
    <i r="1">
      <x v="8"/>
      <x v="272"/>
      <x v="2"/>
      <x v="8"/>
    </i>
    <i t="default">
      <x v="833"/>
    </i>
    <i>
      <x v="834"/>
      <x v="2"/>
      <x v="94"/>
      <x v="2"/>
      <x v="4"/>
    </i>
    <i t="default">
      <x v="834"/>
    </i>
    <i>
      <x v="835"/>
      <x v="6"/>
      <x v="18"/>
      <x v="1"/>
      <x v="27"/>
    </i>
    <i t="default">
      <x v="835"/>
    </i>
    <i>
      <x v="836"/>
      <x v="6"/>
      <x v="18"/>
      <x v="1"/>
      <x v="28"/>
    </i>
    <i t="default">
      <x v="836"/>
    </i>
    <i>
      <x v="837"/>
      <x v="6"/>
      <x v="23"/>
      <x v="1"/>
      <x v="26"/>
    </i>
    <i t="default">
      <x v="837"/>
    </i>
    <i>
      <x v="838"/>
      <x v="2"/>
      <x v="108"/>
      <x v="1"/>
      <x v="26"/>
    </i>
    <i t="default">
      <x v="838"/>
    </i>
    <i>
      <x v="839"/>
      <x v="6"/>
      <x v="208"/>
      <x v="1"/>
      <x v="27"/>
    </i>
    <i r="4">
      <x v="28"/>
    </i>
    <i r="1">
      <x v="8"/>
      <x v="208"/>
      <x v="1"/>
      <x v="27"/>
    </i>
    <i t="default">
      <x v="839"/>
    </i>
    <i>
      <x v="840"/>
      <x v="1"/>
      <x v="10"/>
      <x v="2"/>
      <x v="3"/>
    </i>
    <i t="default">
      <x v="840"/>
    </i>
    <i>
      <x v="841"/>
      <x v="1"/>
      <x v="10"/>
      <x/>
      <x/>
    </i>
    <i t="default">
      <x v="841"/>
    </i>
    <i>
      <x v="842"/>
      <x v="1"/>
      <x v="10"/>
      <x v="2"/>
      <x v="3"/>
    </i>
    <i t="default">
      <x v="842"/>
    </i>
    <i>
      <x v="843"/>
      <x/>
      <x v="28"/>
      <x v="1"/>
      <x v="10"/>
    </i>
    <i t="default">
      <x v="843"/>
    </i>
    <i>
      <x v="844"/>
      <x v="7"/>
      <x v="267"/>
      <x v="2"/>
      <x v="6"/>
    </i>
    <i r="1">
      <x v="8"/>
      <x v="267"/>
      <x v="2"/>
      <x v="6"/>
    </i>
    <i t="default">
      <x v="844"/>
    </i>
    <i>
      <x v="845"/>
      <x v="1"/>
      <x v="48"/>
      <x v="2"/>
      <x v="3"/>
    </i>
    <i t="default">
      <x v="845"/>
    </i>
    <i>
      <x v="846"/>
      <x v="1"/>
      <x v="48"/>
      <x v="2"/>
      <x v="17"/>
    </i>
    <i t="default">
      <x v="846"/>
    </i>
    <i>
      <x v="847"/>
      <x v="8"/>
      <x v="47"/>
      <x v="2"/>
      <x v="2"/>
    </i>
    <i t="default">
      <x v="847"/>
    </i>
    <i>
      <x v="848"/>
      <x v="8"/>
      <x v="113"/>
      <x v="3"/>
      <x/>
    </i>
    <i t="default">
      <x v="848"/>
    </i>
    <i>
      <x v="849"/>
      <x v="3"/>
      <x v="23"/>
      <x v="1"/>
      <x v="22"/>
    </i>
    <i t="default">
      <x v="849"/>
    </i>
    <i>
      <x v="850"/>
      <x v="2"/>
      <x v="18"/>
      <x v="1"/>
      <x v="19"/>
    </i>
    <i r="2">
      <x v="83"/>
      <x/>
      <x/>
    </i>
    <i r="1">
      <x v="3"/>
      <x v="83"/>
      <x/>
      <x/>
    </i>
    <i t="default">
      <x v="850"/>
    </i>
    <i>
      <x v="851"/>
      <x v="8"/>
      <x v="337"/>
      <x/>
      <x/>
    </i>
    <i t="default">
      <x v="851"/>
    </i>
    <i>
      <x v="852"/>
      <x v="3"/>
      <x v="13"/>
      <x v="2"/>
      <x v="4"/>
    </i>
    <i r="1">
      <x v="5"/>
      <x v="13"/>
      <x v="2"/>
      <x v="4"/>
    </i>
    <i t="default">
      <x v="852"/>
    </i>
    <i>
      <x v="853"/>
      <x v="7"/>
      <x/>
      <x v="2"/>
      <x v="5"/>
    </i>
    <i t="default">
      <x v="853"/>
    </i>
    <i>
      <x v="854"/>
      <x v="3"/>
      <x v="23"/>
      <x/>
      <x/>
    </i>
    <i r="1">
      <x v="4"/>
      <x v="23"/>
      <x/>
      <x/>
    </i>
    <i r="1">
      <x v="5"/>
      <x v="23"/>
      <x/>
      <x/>
    </i>
    <i r="1">
      <x v="6"/>
      <x v="23"/>
      <x/>
      <x/>
    </i>
    <i t="default">
      <x v="854"/>
    </i>
    <i>
      <x v="855"/>
      <x v="8"/>
      <x v="312"/>
      <x v="2"/>
      <x v="3"/>
    </i>
    <i t="default">
      <x v="855"/>
    </i>
    <i>
      <x v="856"/>
      <x v="7"/>
      <x v="270"/>
      <x v="2"/>
      <x v="2"/>
    </i>
    <i t="default">
      <x v="856"/>
    </i>
    <i>
      <x v="857"/>
      <x/>
      <x v="99"/>
      <x/>
      <x/>
    </i>
    <i t="default">
      <x v="857"/>
    </i>
  </rowItems>
  <colFields count="1">
    <field x="-2"/>
  </colFields>
  <colItems count="3">
    <i>
      <x/>
    </i>
    <i i="1">
      <x v="1"/>
    </i>
    <i i="2">
      <x v="2"/>
    </i>
  </colItems>
  <dataFields count="3">
    <dataField name="ABS" fld="3" baseField="11" baseItem="15" numFmtId="166"/>
    <dataField name="KAT " fld="4" baseField="11" baseItem="15" numFmtId="166"/>
    <dataField name="ČAS " fld="13" baseField="1" baseItem="0" numFmtId="165"/>
  </dataFields>
  <formats count="38">
    <format dxfId="96">
      <pivotArea outline="0" fieldPosition="0">
        <references count="1">
          <reference field="4294967294" count="1">
            <x v="1"/>
          </reference>
        </references>
      </pivotArea>
    </format>
    <format dxfId="95">
      <pivotArea outline="0" fieldPosition="0">
        <references count="1">
          <reference field="4294967294" count="1">
            <x v="0"/>
          </reference>
        </references>
      </pivotArea>
    </format>
    <format dxfId="94">
      <pivotArea dataOnly="0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3">
      <pivotArea dataOnly="0" labelOnly="1" outline="0" fieldPosition="0">
        <references count="1">
          <reference field="1" count="0"/>
        </references>
      </pivotArea>
    </format>
    <format dxfId="92">
      <pivotArea dataOnly="0" labelOnly="1" outline="0" fieldPosition="0">
        <references count="1">
          <reference field="10" count="0"/>
        </references>
      </pivotArea>
    </format>
    <format dxfId="91">
      <pivotArea type="all" dataOnly="0" outline="0" fieldPosition="0"/>
    </format>
    <format dxfId="90">
      <pivotArea type="all" dataOnly="0" outline="0" fieldPosition="0"/>
    </format>
    <format dxfId="89">
      <pivotArea dataOnly="0" outline="0" fieldPosition="0">
        <references count="1">
          <reference field="4294967294" count="1">
            <x v="0"/>
          </reference>
        </references>
      </pivotArea>
    </format>
    <format dxfId="88">
      <pivotArea dataOnly="0" outline="0" fieldPosition="0">
        <references count="1">
          <reference field="4294967294" count="1">
            <x v="1"/>
          </reference>
        </references>
      </pivotArea>
    </format>
    <format dxfId="87">
      <pivotArea dataOnly="0" outline="0" fieldPosition="0">
        <references count="1">
          <reference field="4294967294" count="1">
            <x v="1"/>
          </reference>
        </references>
      </pivotArea>
    </format>
    <format dxfId="86">
      <pivotArea dataOnly="0" outline="0" fieldPosition="0">
        <references count="1">
          <reference field="4294967294" count="1">
            <x v="0"/>
          </reference>
        </references>
      </pivotArea>
    </format>
    <format dxfId="85">
      <pivotArea dataOnly="0" outline="0" fieldPosition="0">
        <references count="1">
          <reference field="4294967294" count="1">
            <x v="2"/>
          </reference>
        </references>
      </pivotArea>
    </format>
    <format dxfId="84">
      <pivotArea field="6" type="button" dataOnly="0" labelOnly="1" outline="0"/>
    </format>
    <format dxfId="83">
      <pivotArea field="7" type="button" dataOnly="0" labelOnly="1" outline="0"/>
    </format>
    <format dxfId="82">
      <pivotArea field="1" type="button" dataOnly="0" labelOnly="1" outline="0" axis="axisRow" fieldPosition="1"/>
    </format>
    <format dxfId="81">
      <pivotArea field="2" type="button" dataOnly="0" labelOnly="1" outline="0" axis="axisRow" fieldPosition="3"/>
    </format>
    <format dxfId="80">
      <pivotArea field="10" type="button" dataOnly="0" labelOnly="1" outline="0" axis="axisRow" fieldPosition="4"/>
    </format>
    <format dxfId="7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8">
      <pivotArea dataOnly="0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7">
      <pivotArea dataOnly="0" labelOnly="1" outline="0" fieldPosition="0">
        <references count="1">
          <reference field="8" count="0"/>
        </references>
      </pivotArea>
    </format>
    <format dxfId="76">
      <pivotArea dataOnly="0" labelOnly="1" outline="0" fieldPosition="0">
        <references count="1">
          <reference field="10" count="0"/>
        </references>
      </pivotArea>
    </format>
    <format dxfId="75">
      <pivotArea type="all" dataOnly="0" outline="0" fieldPosition="0"/>
    </format>
    <format dxfId="74">
      <pivotArea dataOnly="0" labelOnly="1" outline="0" fieldPosition="0">
        <references count="1">
          <reference field="1" count="0"/>
        </references>
      </pivotArea>
    </format>
    <format dxfId="73">
      <pivotArea dataOnly="0" labelOnly="1" outline="0" fieldPosition="0">
        <references count="1">
          <reference field="1" count="0"/>
        </references>
      </pivotArea>
    </format>
    <format dxfId="72">
      <pivotArea dataOnly="0" labelOnly="1" outline="0" fieldPosition="0">
        <references count="1">
          <reference field="15" count="0"/>
        </references>
      </pivotArea>
    </format>
    <format dxfId="71">
      <pivotArea dataOnly="0" labelOnly="1" outline="0" fieldPosition="0">
        <references count="1">
          <reference field="2" count="0"/>
        </references>
      </pivotArea>
    </format>
    <format dxfId="70">
      <pivotArea dataOnly="0" labelOnly="1" outline="0" fieldPosition="0">
        <references count="1">
          <reference field="1" count="0"/>
        </references>
      </pivotArea>
    </format>
    <format dxfId="69">
      <pivotArea dataOnly="0" labelOnly="1" outline="0" fieldPosition="0">
        <references count="1">
          <reference field="1" count="0"/>
        </references>
      </pivotArea>
    </format>
    <format dxfId="68">
      <pivotArea dataOnly="0" labelOnly="1" outline="0" fieldPosition="0">
        <references count="1">
          <reference field="1" count="0"/>
        </references>
      </pivotArea>
    </format>
    <format dxfId="67">
      <pivotArea dataOnly="0" labelOnly="1" outline="0" fieldPosition="0">
        <references count="1">
          <reference field="1" count="0"/>
        </references>
      </pivotArea>
    </format>
    <format dxfId="6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5">
      <pivotArea dataOnly="0" outline="0" fieldPosition="0">
        <references count="1">
          <reference field="4294967294" count="1">
            <x v="0"/>
          </reference>
        </references>
      </pivotArea>
    </format>
    <format dxfId="64">
      <pivotArea dataOnly="0" outline="0" fieldPosition="0">
        <references count="1">
          <reference field="4294967294" count="1">
            <x v="2"/>
          </reference>
        </references>
      </pivotArea>
    </format>
    <format dxfId="63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62">
      <pivotArea type="all" dataOnly="0" outline="0" fieldPosition="0"/>
    </format>
    <format dxfId="61">
      <pivotArea dataOnly="0" labelOnly="1" outline="0" fieldPosition="0">
        <references count="1">
          <reference field="15" count="0"/>
        </references>
      </pivotArea>
    </format>
    <format dxfId="6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9">
      <pivotArea type="all" dataOnly="0" outline="0" fieldPosition="0"/>
    </format>
  </formats>
  <pivotTableStyleInfo name="PivotStyleLight18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závod" sourceName="závod">
  <pivotTables>
    <pivotTable tabId="7" name="VÝSLEDKY_absolutní"/>
  </pivotTables>
  <data>
    <tabular pivotCacheId="2">
      <items count="4">
        <i x="0"/>
        <i x="1"/>
        <i x="2" s="1"/>
        <i x="3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závod2" sourceName="závod">
  <pivotTables>
    <pivotTable tabId="40" name="Kontingenční tabulka 1"/>
  </pivotTables>
  <data>
    <tabular pivotCacheId="2">
      <items count="4">
        <i x="0"/>
        <i x="1"/>
        <i x="2" s="1"/>
        <i x="3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m_ž2" sourceName="m/ž">
  <pivotTables>
    <pivotTable tabId="40" name="Kontingenční tabulka 1"/>
  </pivotTables>
  <data>
    <tabular pivotCacheId="2" showMissing="0">
      <items count="2">
        <i x="1" s="1"/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kat2" sourceName="kat">
  <pivotTables>
    <pivotTable tabId="40" name="Kontingenční tabulka 1"/>
  </pivotTables>
  <data>
    <tabular pivotCacheId="2">
      <items count="29">
        <i x="24" s="1"/>
        <i x="26" s="1"/>
        <i x="7" s="1"/>
        <i x="9" s="1"/>
        <i x="25" s="1"/>
        <i x="27" s="1"/>
        <i x="8" s="1"/>
        <i x="28" s="1"/>
        <i x="10" s="1"/>
        <i x="17" s="1"/>
        <i x="16" s="1"/>
        <i x="20" s="1"/>
        <i x="21" s="1"/>
        <i x="0" s="1" nd="1"/>
        <i x="23" s="1" nd="1"/>
        <i x="1" s="1" nd="1"/>
        <i x="18" s="1" nd="1"/>
        <i x="22" s="1" nd="1"/>
        <i x="2" s="1" nd="1"/>
        <i x="13" s="1" nd="1"/>
        <i x="19" s="1" nd="1"/>
        <i x="5" s="1" nd="1"/>
        <i x="12" s="1" nd="1"/>
        <i x="6" s="1" nd="1"/>
        <i x="11" s="1" nd="1"/>
        <i x="3" s="1" nd="1"/>
        <i x="15" s="1" nd="1"/>
        <i x="4" s="1" nd="1"/>
        <i x="14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rok" sourceName="rok">
  <pivotTables>
    <pivotTable tabId="7" name="VÝSLEDKY_absolutní"/>
  </pivotTables>
  <data>
    <tabular pivotCacheId="2" showMissing="0" crossFilter="showItemsWithNoData">
      <items count="9">
        <i x="0"/>
        <i x="1"/>
        <i x="2"/>
        <i x="3"/>
        <i x="4"/>
        <i x="5"/>
        <i x="6"/>
        <i x="7"/>
        <i x="8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abc" sourceName="abc">
  <pivotTables>
    <pivotTable tabId="12" name="historie_bezce"/>
  </pivotTables>
  <data>
    <tabular pivotCacheId="2" customListSort="0" showMissing="0" crossFilter="showItemsWithNoData">
      <items count="27">
        <i x="26" s="1"/>
        <i x="21" s="1"/>
        <i x="0" s="1"/>
        <i x="6" s="1"/>
        <i x="7" s="1"/>
        <i x="1" s="1"/>
        <i x="24" s="1"/>
        <i x="2" s="1"/>
        <i x="8" s="1"/>
        <i x="17" s="1"/>
        <i x="18" s="1"/>
        <i x="9" s="1"/>
        <i x="10" s="1"/>
        <i x="3" s="1"/>
        <i x="11" s="1"/>
        <i x="23" s="1"/>
        <i x="12" s="1"/>
        <i x="13" s="1"/>
        <i x="25" s="1"/>
        <i x="4" s="1"/>
        <i x="19" s="1"/>
        <i x="14" s="1"/>
        <i x="20" s="1"/>
        <i x="15" s="1"/>
        <i x="16" s="1"/>
        <i x="22" s="1"/>
        <i x="5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prijmeni_a_jmeno" sourceName="prijmeni a jmeno">
  <pivotTables>
    <pivotTable tabId="12" name="historie_bezce"/>
  </pivotTables>
  <data>
    <tabular pivotCacheId="2">
      <items count="832">
        <i x="520" s="1"/>
        <i x="166" s="1"/>
        <i x="452" s="1"/>
        <i x="477" s="1"/>
        <i x="92" s="1"/>
        <i x="93" s="1"/>
        <i x="637" s="1"/>
        <i x="94" s="1"/>
        <i x="466" s="1"/>
        <i x="616" s="1"/>
        <i x="650" s="1"/>
        <i x="498" s="1"/>
        <i x="418" s="1"/>
        <i x="242" s="1"/>
        <i x="473" s="1"/>
        <i x="95" s="1"/>
        <i x="96" s="1"/>
        <i x="735" s="1"/>
        <i x="243" s="1"/>
        <i x="167" s="1"/>
        <i x="7" s="1"/>
        <i x="611" s="1"/>
        <i x="580" s="1"/>
        <i x="622" s="1"/>
        <i x="356" s="1"/>
        <i x="8" s="1"/>
        <i x="9" s="1"/>
        <i x="0" s="1"/>
        <i x="244" s="1"/>
        <i x="1" s="1"/>
        <i x="10" s="1"/>
        <i x="97" s="1"/>
        <i x="98" s="1"/>
        <i x="576" s="1"/>
        <i x="810" s="1"/>
        <i x="589" s="1"/>
        <i x="740" s="1"/>
        <i x="339" s="1"/>
        <i x="340" s="1"/>
        <i x="245" s="1"/>
        <i x="246" s="1"/>
        <i x="430" s="1"/>
        <i x="759" s="1"/>
        <i x="748" s="1"/>
        <i x="557" s="1"/>
        <i x="99" s="1"/>
        <i x="211" s="1"/>
        <i x="11" s="1"/>
        <i x="295" s="1"/>
        <i x="590" s="1"/>
        <i x="420" s="1"/>
        <i x="296" s="1"/>
        <i x="625" s="1"/>
        <i x="677" s="1"/>
        <i x="247" s="1"/>
        <i x="142" s="1"/>
        <i x="666" s="1"/>
        <i x="248" s="1"/>
        <i x="249" s="1"/>
        <i x="539" s="1"/>
        <i x="610" s="1"/>
        <i x="555" s="1"/>
        <i x="656" s="1"/>
        <i x="357" s="1"/>
        <i x="358" s="1"/>
        <i x="528" s="1"/>
        <i x="577" s="1"/>
        <i x="596" s="1"/>
        <i x="599" s="1"/>
        <i x="59" s="1"/>
        <i x="12" s="1"/>
        <i x="566" s="1"/>
        <i x="60" s="1"/>
        <i x="297" s="1"/>
        <i x="468" s="1"/>
        <i x="813" s="1"/>
        <i x="250" s="1"/>
        <i x="660" s="1"/>
        <i x="251" s="1"/>
        <i x="585" s="1"/>
        <i x="407" s="1"/>
        <i x="100" s="1"/>
        <i x="101" s="1"/>
        <i x="13" s="1"/>
        <i x="61" s="1"/>
        <i x="14" s="1"/>
        <i x="168" s="1"/>
        <i x="444" s="1"/>
        <i x="595" s="1"/>
        <i x="742" s="1"/>
        <i x="212" s="1"/>
        <i x="298" s="1"/>
        <i x="411" s="1"/>
        <i x="62" s="1"/>
        <i x="63" s="1"/>
        <i x="299" s="1"/>
        <i x="102" s="1"/>
        <i x="169" s="1"/>
        <i x="489" s="1"/>
        <i x="479" s="1"/>
        <i x="531" s="1"/>
        <i x="570" s="1"/>
        <i x="550" s="1"/>
        <i x="623" s="1"/>
        <i x="756" s="1"/>
        <i x="359" s="1"/>
        <i x="561" s="1"/>
        <i x="722" s="1"/>
        <i x="523" s="1"/>
        <i x="506" s="1"/>
        <i x="757" s="1"/>
        <i x="15" s="1"/>
        <i x="170" s="1"/>
        <i x="675" s="1"/>
        <i x="16" s="1"/>
        <i x="300" s="1"/>
        <i x="17" s="1"/>
        <i x="360" s="1"/>
        <i x="414" s="1"/>
        <i x="396" s="1"/>
        <i x="465" s="1"/>
        <i x="252" s="1"/>
        <i x="18" s="1"/>
        <i x="565" s="1"/>
        <i x="301" s="1"/>
        <i x="387" s="1"/>
        <i x="395" s="1"/>
        <i x="511" s="1"/>
        <i x="670" s="1"/>
        <i x="500" s="1"/>
        <i x="586" s="1"/>
        <i x="253" s="1"/>
        <i x="171" s="1"/>
        <i x="213" s="1"/>
        <i x="2" s="1"/>
        <i x="515" s="1"/>
        <i x="505" s="1"/>
        <i x="824" s="1"/>
        <i x="727" s="1"/>
        <i x="690" s="1"/>
        <i x="437" s="1"/>
        <i x="453" s="1"/>
        <i x="464" s="1"/>
        <i x="768" s="1"/>
        <i x="691" s="1"/>
        <i x="766" s="1"/>
        <i x="630" s="1"/>
        <i x="434" s="1"/>
        <i x="812" s="1"/>
        <i x="553" s="1"/>
        <i x="389" s="1"/>
        <i x="412" s="1"/>
        <i x="254" s="1"/>
        <i x="255" s="1"/>
        <i x="19" s="1"/>
        <i x="103" s="1"/>
        <i x="745" s="1"/>
        <i x="3" s="1"/>
        <i x="361" s="1"/>
        <i x="587" s="1"/>
        <i x="693" s="1"/>
        <i x="214" s="1"/>
        <i x="302" s="1"/>
        <i x="763" s="1"/>
        <i x="362" s="1"/>
        <i x="335" s="1"/>
        <i x="256" s="1"/>
        <i x="603" s="1"/>
        <i x="379" s="1"/>
        <i x="765" s="1"/>
        <i x="780" s="1"/>
        <i x="493" s="1"/>
        <i x="662" s="1"/>
        <i x="793" s="1"/>
        <i x="257" s="1"/>
        <i x="20" s="1"/>
        <i x="143" s="1"/>
        <i x="21" s="1"/>
        <i x="665" s="1"/>
        <i x="104" s="1"/>
        <i x="105" s="1"/>
        <i x="341" s="1"/>
        <i x="342" s="1"/>
        <i x="258" s="1"/>
        <i x="343" s="1"/>
        <i x="714" s="1"/>
        <i x="527" s="1"/>
        <i x="702" s="1"/>
        <i x="363" s="1"/>
        <i x="303" s="1"/>
        <i x="723" s="1"/>
        <i x="652" s="1"/>
        <i x="364" s="1"/>
        <i x="172" s="1"/>
        <i x="215" s="1"/>
        <i x="106" s="1"/>
        <i x="767" s="1"/>
        <i x="644" s="1"/>
        <i x="442" s="1"/>
        <i x="829" s="1"/>
        <i x="798" s="1"/>
        <i x="713" s="1"/>
        <i x="801" s="1"/>
        <i x="304" s="1"/>
        <i x="173" s="1"/>
        <i x="538" s="1"/>
        <i x="64" s="1"/>
        <i x="717" s="1"/>
        <i x="422" s="1"/>
        <i x="750" s="1"/>
        <i x="365" s="1"/>
        <i x="747" s="1"/>
        <i x="450" s="1"/>
        <i x="784" s="1"/>
        <i x="542" s="1"/>
        <i x="619" s="1"/>
        <i x="728" s="1"/>
        <i x="605" s="1"/>
        <i x="461" s="1"/>
        <i x="429" s="1"/>
        <i x="703" s="1"/>
        <i x="455" s="1"/>
        <i x="558" s="1"/>
        <i x="795" s="1"/>
        <i x="564" s="1"/>
        <i x="820" s="1"/>
        <i x="65" s="1"/>
        <i x="581" s="1"/>
        <i x="743" s="1"/>
        <i x="593" s="1"/>
        <i x="491" s="1"/>
        <i x="382" s="1"/>
        <i x="481" s="1"/>
        <i x="174" s="1"/>
        <i x="22" s="1"/>
        <i x="604" s="1"/>
        <i x="609" s="1"/>
        <i x="827" s="1"/>
        <i x="305" s="1"/>
        <i x="645" s="1"/>
        <i x="792" s="1"/>
        <i x="548" s="1"/>
        <i x="107" s="1"/>
        <i x="716" s="1"/>
        <i x="383" s="1"/>
        <i x="259" s="1"/>
        <i x="808" s="1"/>
        <i x="216" s="1"/>
        <i x="584" s="1"/>
        <i x="818" s="1"/>
        <i x="175" s="1"/>
        <i x="306" s="1"/>
        <i x="594" s="1"/>
        <i x="66" s="1"/>
        <i x="108" s="1"/>
        <i x="109" s="1"/>
        <i x="307" s="1"/>
        <i x="688" s="1"/>
        <i x="651" s="1"/>
        <i x="308" s="1"/>
        <i x="235" s="1"/>
        <i x="700" s="1"/>
        <i x="769" s="1"/>
        <i x="770" s="1"/>
        <i x="831" s="1"/>
        <i x="608" s="1"/>
        <i x="726" s="1"/>
        <i x="783" s="1"/>
        <i x="144" s="1"/>
        <i x="366" s="1"/>
        <i x="760" s="1"/>
        <i x="176" s="1"/>
        <i x="260" s="1"/>
        <i x="779" s="1"/>
        <i x="23" s="1"/>
        <i x="432" s="1"/>
        <i x="177" s="1"/>
        <i x="419" s="1"/>
        <i x="397" s="1"/>
        <i x="178" s="1"/>
        <i x="639" s="1"/>
        <i x="24" s="1"/>
        <i x="25" s="1"/>
        <i x="530" s="1"/>
        <i x="443" s="1"/>
        <i x="179" s="1"/>
        <i x="762" s="1"/>
        <i x="624" s="1"/>
        <i x="574" s="1"/>
        <i x="261" s="1"/>
        <i x="378" s="1"/>
        <i x="217" s="1"/>
        <i x="391" s="1"/>
        <i x="262" s="1"/>
        <i x="263" s="1"/>
        <i x="26" s="1"/>
        <i x="218" s="1"/>
        <i x="264" s="1"/>
        <i x="752" s="1"/>
        <i x="614" s="1"/>
        <i x="309" s="1"/>
        <i x="367" s="1"/>
        <i x="552" s="1"/>
        <i x="554" s="1"/>
        <i x="310" s="1"/>
        <i x="311" s="1"/>
        <i x="392" s="1"/>
        <i x="368" s="1"/>
        <i x="265" s="1"/>
        <i x="416" s="1"/>
        <i x="82" s="1"/>
        <i x="110" s="1"/>
        <i x="111" s="1"/>
        <i x="562" s="1"/>
        <i x="158" s="1"/>
        <i x="112" s="1"/>
        <i x="486" s="1"/>
        <i x="826" s="1"/>
        <i x="145" s="1"/>
        <i x="146" s="1"/>
        <i x="312" s="1"/>
        <i x="657" s="1"/>
        <i x="475" s="1"/>
        <i x="504" s="1"/>
        <i x="788" s="1"/>
        <i x="113" s="1"/>
        <i x="534" s="1"/>
        <i x="180" s="1"/>
        <i x="521" s="1"/>
        <i x="602" s="1"/>
        <i x="817" s="1"/>
        <i x="571" s="1"/>
        <i x="535" s="1"/>
        <i x="807" s="1"/>
        <i x="771" s="1"/>
        <i x="476" s="1"/>
        <i x="446" s="1"/>
        <i x="536" s="1"/>
        <i x="518" s="1"/>
        <i x="181" s="1"/>
        <i x="390" s="1"/>
        <i x="399" s="1"/>
        <i x="266" s="1"/>
        <i x="182" s="1"/>
        <i x="633" s="1"/>
        <i x="67" s="1"/>
        <i x="267" s="1"/>
        <i x="219" s="1"/>
        <i x="313" s="1"/>
        <i x="27" s="1"/>
        <i x="314" s="1"/>
        <i x="686" s="1"/>
        <i x="549" s="1"/>
        <i x="448" s="1"/>
        <i x="809" s="1"/>
        <i x="460" s="1"/>
        <i x="183" s="1"/>
        <i x="583" s="1"/>
        <i x="683" s="1"/>
        <i x="114" s="1"/>
        <i x="184" s="1"/>
        <i x="185" s="1"/>
        <i x="344" s="1"/>
        <i x="220" s="1"/>
        <i x="28" s="1"/>
        <i x="797" s="1"/>
        <i x="369" s="1"/>
        <i x="445" s="1"/>
        <i x="575" s="1"/>
        <i x="695" s="1"/>
        <i x="496" s="1"/>
        <i x="825" s="1"/>
        <i x="186" s="1"/>
        <i x="187" s="1"/>
        <i x="268" s="1"/>
        <i x="269" s="1"/>
        <i x="753" s="1"/>
        <i x="642" s="1"/>
        <i x="678" s="1"/>
        <i x="147" s="1"/>
        <i x="607" s="1"/>
        <i x="188" s="1"/>
        <i x="189" s="1"/>
        <i x="221" s="1"/>
        <i x="148" s="1"/>
        <i x="190" s="1"/>
        <i x="512" s="1"/>
        <i x="222" s="1"/>
        <i x="502" s="1"/>
        <i x="816" s="1"/>
        <i x="519" s="1"/>
        <i x="672" s="1"/>
        <i x="83" s="1"/>
        <i x="84" s="1"/>
        <i x="270" s="1"/>
        <i x="393" s="1"/>
        <i x="315" s="1"/>
        <i x="513" s="1"/>
        <i x="115" s="1"/>
        <i x="29" s="1"/>
        <i x="680" s="1"/>
        <i x="592" s="1"/>
        <i x="495" s="1"/>
        <i x="370" s="1"/>
        <i x="490" s="1"/>
        <i x="30" s="1"/>
        <i x="487" s="1"/>
        <i x="381" s="1"/>
        <i x="415" s="1"/>
        <i x="655" s="1"/>
        <i x="659" s="1"/>
        <i x="802" s="1"/>
        <i x="613" s="1"/>
        <i x="560" s="1"/>
        <i x="271" s="1"/>
        <i x="778" s="1"/>
        <i x="559" s="1"/>
        <i x="541" s="1"/>
        <i x="547" s="1"/>
        <i x="31" s="1"/>
        <i x="191" s="1"/>
        <i x="336" s="1"/>
        <i x="32" s="1"/>
        <i x="33" s="1"/>
        <i x="316" s="1"/>
        <i x="34" s="1"/>
        <i x="68" s="1"/>
        <i x="805" s="1"/>
        <i x="543" s="1"/>
        <i x="317" s="1"/>
        <i x="482" s="1"/>
        <i x="116" s="1"/>
        <i x="117" s="1"/>
        <i x="118" s="1"/>
        <i x="119" s="1"/>
        <i x="708" s="1"/>
        <i x="223" s="1"/>
        <i x="710" s="1"/>
        <i x="785" s="1"/>
        <i x="409" s="1"/>
        <i x="772" s="1"/>
        <i x="569" s="1"/>
        <i x="192" s="1"/>
        <i x="35" s="1"/>
        <i x="193" s="1"/>
        <i x="194" s="1"/>
        <i x="120" s="1"/>
        <i x="649" s="1"/>
        <i x="345" s="1"/>
        <i x="346" s="1"/>
        <i x="272" s="1"/>
        <i x="347" s="1"/>
        <i x="121" s="1"/>
        <i x="647" s="1"/>
        <i x="685" s="1"/>
        <i x="195" s="1"/>
        <i x="318" s="1"/>
        <i x="122" s="1"/>
        <i x="123" s="1"/>
        <i x="159" s="1"/>
        <i x="600" s="1"/>
        <i x="348" s="1"/>
        <i x="273" s="1"/>
        <i x="36" s="1"/>
        <i x="37" s="1"/>
        <i x="654" s="1"/>
        <i x="681" s="1"/>
        <i x="525" s="1"/>
        <i x="124" s="1"/>
        <i x="632" s="1"/>
        <i x="721" s="1"/>
        <i x="698" s="1"/>
        <i x="69" s="1"/>
        <i x="274" s="1"/>
        <i x="4" s="1"/>
        <i x="38" s="1"/>
        <i x="70" s="1"/>
        <i x="456" s="1"/>
        <i x="664" s="1"/>
        <i x="236" s="1"/>
        <i x="790" s="1"/>
        <i x="224" s="1"/>
        <i x="85" s="1"/>
        <i x="275" s="1"/>
        <i x="237" s="1"/>
        <i x="196" s="1"/>
        <i x="823" s="1"/>
        <i x="276" s="1"/>
        <i x="71" s="1"/>
        <i x="669" s="1"/>
        <i x="349" s="1"/>
        <i x="734" s="1"/>
        <i x="755" s="1"/>
        <i x="828" s="1"/>
        <i x="428" s="1"/>
        <i x="426" s="1"/>
        <i x="125" s="1"/>
        <i x="86" s="1"/>
        <i x="126" s="1"/>
        <i x="319" s="1"/>
        <i x="819" s="1"/>
        <i x="679" s="1"/>
        <i x="320" s="1"/>
        <i x="483" s="1"/>
        <i x="671" s="1"/>
        <i x="451" s="1"/>
        <i x="724" s="1"/>
        <i x="588" s="1"/>
        <i x="398" s="1"/>
        <i x="725" s="1"/>
        <i x="754" s="1"/>
        <i x="149" s="1"/>
        <i x="127" s="1"/>
        <i x="128" s="1"/>
        <i x="277" s="1"/>
        <i x="197" s="1"/>
        <i x="350" s="1"/>
        <i x="39" s="1"/>
        <i x="238" s="1"/>
        <i x="40" s="1"/>
        <i x="129" s="1"/>
        <i x="41" s="1"/>
        <i x="701" s="1"/>
        <i x="150" s="1"/>
        <i x="403" s="1"/>
        <i x="467" s="1"/>
        <i x="278" s="1"/>
        <i x="673" s="1"/>
        <i x="658" s="1"/>
        <i x="687" s="1"/>
        <i x="423" s="1"/>
        <i x="417" s="1"/>
        <i x="198" s="1"/>
        <i x="438" s="1"/>
        <i x="371" s="1"/>
        <i x="72" s="1"/>
        <i x="711" s="1"/>
        <i x="42" s="1"/>
        <i x="279" s="1"/>
        <i x="648" s="1"/>
        <i x="130" s="1"/>
        <i x="131" s="1"/>
        <i x="494" s="1"/>
        <i x="573" s="1"/>
        <i x="503" s="1"/>
        <i x="737" s="1"/>
        <i x="775" s="1"/>
        <i x="427" s="1"/>
        <i x="463" s="1"/>
        <i x="568" s="1"/>
        <i x="733" s="1"/>
        <i x="741" s="1"/>
        <i x="239" s="1"/>
        <i x="751" s="1"/>
        <i x="73" s="1"/>
        <i x="43" s="1"/>
        <i x="661" s="1"/>
        <i x="151" s="1"/>
        <i x="321" s="1"/>
        <i x="322" s="1"/>
        <i x="715" s="1"/>
        <i x="653" s="1"/>
        <i x="440" s="1"/>
        <i x="746" s="1"/>
        <i x="803" s="1"/>
        <i x="815" s="1"/>
        <i x="44" s="1"/>
        <i x="132" s="1"/>
        <i x="133" s="1"/>
        <i x="640" s="1"/>
        <i x="635" s="1"/>
        <i x="134" s="1"/>
        <i x="135" s="1"/>
        <i x="773" s="1"/>
        <i x="425" s="1"/>
        <i x="643" s="1"/>
        <i x="323" s="1"/>
        <i x="225" s="1"/>
        <i x="470" s="1"/>
        <i x="615" s="1"/>
        <i x="351" s="1"/>
        <i x="821" s="1"/>
        <i x="777" s="1"/>
        <i x="791" s="1"/>
        <i x="226" s="1"/>
        <i x="799" s="1"/>
        <i x="796" s="1"/>
        <i x="45" s="1"/>
        <i x="280" s="1"/>
        <i x="46" s="1"/>
        <i x="400" s="1"/>
        <i x="372" s="1"/>
        <i x="563" s="1"/>
        <i x="373" s="1"/>
        <i x="227" s="1"/>
        <i x="436" s="1"/>
        <i x="612" s="1"/>
        <i x="388" s="1"/>
        <i x="402" s="1"/>
        <i x="352" s="1"/>
        <i x="578" s="1"/>
        <i x="699" s="1"/>
        <i x="394" s="1"/>
        <i x="435" s="1"/>
        <i x="74" s="1"/>
        <i x="457" s="1"/>
        <i x="474" s="1"/>
        <i x="431" s="1"/>
        <i x="447" s="1"/>
        <i x="47" s="1"/>
        <i x="48" s="1"/>
        <i x="800" s="1"/>
        <i x="787" s="1"/>
        <i x="484" s="1"/>
        <i x="136" s="1"/>
        <i x="524" s="1"/>
        <i x="462" s="1"/>
        <i x="668" s="1"/>
        <i x="324" s="1"/>
        <i x="281" s="1"/>
        <i x="325" s="1"/>
        <i x="160" s="1"/>
        <i x="744" s="1"/>
        <i x="138" s="1"/>
        <i x="137" s="1"/>
        <i x="87" s="1"/>
        <i x="621" s="1"/>
        <i x="629" s="1"/>
        <i x="75" s="1"/>
        <i x="591" s="1"/>
        <i x="5" s="1"/>
        <i x="471" s="1"/>
        <i x="641" s="1"/>
        <i x="374" s="1"/>
        <i x="789" s="1"/>
        <i x="499" s="1"/>
        <i x="707" s="1"/>
        <i x="794" s="1"/>
        <i x="705" s="1"/>
        <i x="572" s="1"/>
        <i x="469" s="1"/>
        <i x="199" s="1"/>
        <i x="200" s="1"/>
        <i x="694" s="1"/>
        <i x="472" s="1"/>
        <i x="240" s="1"/>
        <i x="526" s="1"/>
        <i x="546" s="1"/>
        <i x="458" s="1"/>
        <i x="337" s="1"/>
        <i x="201" s="1"/>
        <i x="404" s="1"/>
        <i x="202" s="1"/>
        <i x="375" s="1"/>
        <i x="386" s="1"/>
        <i x="424" s="1"/>
        <i x="736" s="1"/>
        <i x="696" s="1"/>
        <i x="617" s="1"/>
        <i x="282" s="1"/>
        <i x="353" s="1"/>
        <i x="401" s="1"/>
        <i x="720" s="1"/>
        <i x="76" s="1"/>
        <i x="410" s="1"/>
        <i x="556" s="1"/>
        <i x="88" s="1"/>
        <i x="161" s="1"/>
        <i x="729" s="1"/>
        <i x="203" s="1"/>
        <i x="814" s="1"/>
        <i x="162" s="1"/>
        <i x="413" s="1"/>
        <i x="384" s="1"/>
        <i x="529" s="1"/>
        <i x="516" s="1"/>
        <i x="163" s="1"/>
        <i x="738" s="1"/>
        <i x="706" s="1"/>
        <i x="439" s="1"/>
        <i x="514" s="1"/>
        <i x="326" s="1"/>
        <i x="567" s="1"/>
        <i x="204" s="1"/>
        <i x="205" s="1"/>
        <i x="782" s="1"/>
        <i x="338" s="1"/>
        <i x="139" s="1"/>
        <i x="228" s="1"/>
        <i x="77" s="1"/>
        <i x="509" s="1"/>
        <i x="206" s="1"/>
        <i x="376" s="1"/>
        <i x="152" s="1"/>
        <i x="739" s="1"/>
        <i x="627" s="1"/>
        <i x="626" s="1"/>
        <i x="731" s="1"/>
        <i x="283" s="1"/>
        <i x="284" s="1"/>
        <i x="522" s="1"/>
        <i x="327" s="1"/>
        <i x="354" s="1"/>
        <i x="355" s="1"/>
        <i x="682" s="1"/>
        <i x="533" s="1"/>
        <i x="328" s="1"/>
        <i x="207" s="1"/>
        <i x="285" s="1"/>
        <i x="286" s="1"/>
        <i x="712" s="1"/>
        <i x="806" s="1"/>
        <i x="208" s="1"/>
        <i x="719" s="1"/>
        <i x="582" s="1"/>
        <i x="830" s="1"/>
        <i x="597" s="1"/>
        <i x="385" s="1"/>
        <i x="406" s="1"/>
        <i x="329" s="1"/>
        <i x="287" s="1"/>
        <i x="288" s="1"/>
        <i x="601" s="1"/>
        <i x="140" s="1"/>
        <i x="663" s="1"/>
        <i x="380" s="1"/>
        <i x="485" s="1"/>
        <i x="488" s="1"/>
        <i x="164" s="1"/>
        <i x="78" s="1"/>
        <i x="667" s="1"/>
        <i x="631" s="1"/>
        <i x="618" s="1"/>
        <i x="684" s="1"/>
        <i x="804" s="1"/>
        <i x="674" s="1"/>
        <i x="449" s="1"/>
        <i x="540" s="1"/>
        <i x="544" s="1"/>
        <i x="822" s="1"/>
        <i x="692" s="1"/>
        <i x="697" s="1"/>
        <i x="49" s="1"/>
        <i x="50" s="1"/>
        <i x="330" s="1"/>
        <i x="289" s="1"/>
        <i x="290" s="1"/>
        <i x="291" s="1"/>
        <i x="579" s="1"/>
        <i x="153" s="1"/>
        <i x="774" s="1"/>
        <i x="776" s="1"/>
        <i x="441" s="1"/>
        <i x="79" s="1"/>
        <i x="758" s="1"/>
        <i x="51" s="1"/>
        <i x="52" s="1"/>
        <i x="545" s="1"/>
        <i x="405" s="1"/>
        <i x="53" s="1"/>
        <i x="54" s="1"/>
        <i x="517" s="1"/>
        <i x="508" s="1"/>
        <i x="492" s="1"/>
        <i x="811" s="1"/>
        <i x="689" s="1"/>
        <i x="229" s="1"/>
        <i x="331" s="1"/>
        <i x="89" s="1"/>
        <i x="749" s="1"/>
        <i x="551" s="1"/>
        <i x="510" s="1"/>
        <i x="332" s="1"/>
        <i x="454" s="1"/>
        <i x="230" s="1"/>
        <i x="377" s="1"/>
        <i x="532" s="1"/>
        <i x="55" s="1"/>
        <i x="141" s="1"/>
        <i x="209" s="1"/>
        <i x="292" s="1"/>
        <i x="293" s="1"/>
        <i x="333" s="1"/>
        <i x="761" s="1"/>
        <i x="598" s="1"/>
        <i x="646" s="1"/>
        <i x="709" s="1"/>
        <i x="56" s="1"/>
        <i x="704" s="1"/>
        <i x="480" s="1"/>
        <i x="421" s="1"/>
        <i x="628" s="1"/>
        <i x="676" s="1"/>
        <i x="80" s="1"/>
        <i x="459" s="1"/>
        <i x="638" s="1"/>
        <i x="57" s="1"/>
        <i x="433" s="1"/>
        <i x="718" s="1"/>
        <i x="478" s="1"/>
        <i x="764" s="1"/>
        <i x="408" s="1"/>
        <i x="606" s="1"/>
        <i x="90" s="1"/>
        <i x="81" s="1"/>
        <i x="231" s="1"/>
        <i x="232" s="1"/>
        <i x="233" s="1"/>
        <i x="234" s="1"/>
        <i x="507" s="1"/>
        <i x="501" s="1"/>
        <i x="537" s="1"/>
        <i x="210" s="1"/>
        <i x="497" s="1"/>
        <i x="154" s="1"/>
        <i x="91" s="1"/>
        <i x="155" s="1"/>
        <i x="58" s="1"/>
        <i x="636" s="1"/>
        <i x="156" s="1"/>
        <i x="157" s="1"/>
        <i x="730" s="1"/>
        <i x="786" s="1"/>
        <i x="294" s="1"/>
        <i x="165" s="1"/>
        <i x="781" s="1"/>
        <i x="334" s="1"/>
        <i x="620" s="1"/>
        <i x="241" s="1"/>
        <i x="732" s="1"/>
        <i x="634" s="1"/>
        <i x="6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závod1" sourceName="závod">
  <pivotTables>
    <pivotTable tabId="23" name="Kontingenční tabulka 1"/>
  </pivotTables>
  <data>
    <tabular pivotCacheId="3">
      <items count="5">
        <i x="2"/>
        <i x="3"/>
        <i x="1" s="1"/>
        <i x="4"/>
        <i x="0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m_ž" sourceName="m/ž">
  <pivotTables>
    <pivotTable tabId="23" name="Kontingenční tabulka 1"/>
  </pivotTables>
  <data>
    <tabular pivotCacheId="3">
      <items count="2">
        <i x="0" s="1"/>
        <i x="1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kat1" sourceName="kat">
  <pivotTables>
    <pivotTable tabId="23" name="Kontingenční tabulka 1"/>
  </pivotTables>
  <data>
    <tabular pivotCacheId="3">
      <items count="18">
        <i x="9" s="1"/>
        <i x="10" s="1"/>
        <i x="4" s="1"/>
        <i x="1" s="1"/>
        <i x="2" s="1"/>
        <i x="5" s="1"/>
        <i x="6" s="1"/>
        <i x="7" s="1"/>
        <i x="8" s="1"/>
        <i x="3" s="1" nd="1"/>
        <i x="13" s="1" nd="1"/>
        <i x="14" s="1" nd="1"/>
        <i x="15" s="1" nd="1"/>
        <i x="17" s="1" nd="1"/>
        <i x="16" s="1" nd="1"/>
        <i x="11" s="1" nd="1"/>
        <i x="12" s="1" nd="1"/>
        <i x="0" s="1" nd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m_ž1" sourceName="m/ž">
  <pivotTables>
    <pivotTable tabId="7" name="VÝSLEDKY_absolutní"/>
  </pivotTables>
  <data>
    <tabular pivotCacheId="2" showMissing="0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Průřez_kat" sourceName="kat">
  <pivotTables>
    <pivotTable tabId="7" name="VÝSLEDKY_absolutní"/>
  </pivotTables>
  <data>
    <tabular pivotCacheId="2">
      <items count="29">
        <i x="24" s="1"/>
        <i x="26" s="1"/>
        <i x="25" s="1"/>
        <i x="27" s="1"/>
        <i x="8" s="1"/>
        <i x="28" s="1"/>
        <i x="17" s="1"/>
        <i x="20" s="1"/>
        <i x="21" s="1"/>
        <i x="0" s="1" nd="1"/>
        <i x="23" s="1" nd="1"/>
        <i x="1" s="1" nd="1"/>
        <i x="18" s="1" nd="1"/>
        <i x="7" s="1" nd="1"/>
        <i x="22" s="1" nd="1"/>
        <i x="2" s="1" nd="1"/>
        <i x="13" s="1" nd="1"/>
        <i x="19" s="1" nd="1"/>
        <i x="9" s="1" nd="1"/>
        <i x="5" s="1" nd="1"/>
        <i x="12" s="1" nd="1"/>
        <i x="6" s="1" nd="1"/>
        <i x="11" s="1" nd="1"/>
        <i x="3" s="1" nd="1"/>
        <i x="15" s="1" nd="1"/>
        <i x="4" s="1" nd="1"/>
        <i x="14" s="1" nd="1"/>
        <i x="10" s="1" nd="1"/>
        <i x="16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závod 2" cache="Průřez_závod1" caption="závod" style="Grey" rowHeight="144000"/>
  <slicer name="m/ž" cache="Průřez_m_ž" caption="m/ž" columnCount="3" style="Grey" rowHeight="144000"/>
  <slicer name="kat 2" cache="Průřez_kat1" caption="kat" columnCount="2" style="Grey" rowHeight="144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závod" cache="Průřez_závod" caption="závod" columnCount="2" style="SlicerStyleLight3 2" rowHeight="108000"/>
  <slicer name="rok" cache="Průřez_rok" caption="rok" columnCount="3" style="SlicerStyleLight3 2" rowHeight="108000"/>
  <slicer name="m/ž 1" cache="Průřez_m_ž1" caption="m/ž" columnCount="2" style="SlicerStyleLight3 2" rowHeight="108000"/>
  <slicer name="kat" cache="Průřez_kat" caption="kat" columnCount="3" style="SlicerStyleLight3 2" rowHeight="1080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závod 1" cache="Průřez_závod2" caption="závod" columnCount="2" style="SlicerStyleLight3 2" rowHeight="108000"/>
  <slicer name="m/ž 2" cache="Průřez_m_ž2" caption="m/ž" columnCount="2" style="SlicerStyleLight3 2" rowHeight="108000"/>
  <slicer name="kat 1" cache="Průřez_kat2" caption="kat" columnCount="3" style="SlicerStyleLight3 2" rowHeight="1080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bc" cache="Průřez_abc" caption="abc" columnCount="10" style="SlicerStyleLight3 2" rowHeight="108000"/>
  <slicer name="prijmeni a jmeno" cache="Průřez_prijmeni_a_jmeno" caption="prijmeni a jmeno" columnCount="3" style="SlicerStyleLight3 2" rowHeight="108000"/>
</slicers>
</file>

<file path=xl/tables/table1.xml><?xml version="1.0" encoding="utf-8"?>
<table xmlns="http://schemas.openxmlformats.org/spreadsheetml/2006/main" id="2" name="registrace" displayName="registrace" ref="B3:O932" totalsRowShown="0" headerRowDxfId="342" dataDxfId="341">
  <autoFilter ref="B3:O932"/>
  <sortState ref="B4:O972">
    <sortCondition ref="F4:F972"/>
    <sortCondition ref="G4:G972"/>
  </sortState>
  <tableColumns count="14">
    <tableColumn id="18" name="ident pro výsledky" dataDxfId="340">
      <calculatedColumnFormula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calculatedColumnFormula>
    </tableColumn>
    <tableColumn id="19" name="rok" dataDxfId="339"/>
    <tableColumn id="8" name="závod" dataDxfId="338"/>
    <tableColumn id="10" name="start_C" dataDxfId="337"/>
    <tableColumn id="2" name="prijmeni a jmeno" dataDxfId="336"/>
    <tableColumn id="4" name="nar" dataDxfId="335"/>
    <tableColumn id="3" name="klub / město" dataDxfId="334"/>
    <tableColumn id="13" name="m/ž" dataDxfId="333">
      <calculatedColumnFormula>IF(ISBLANK(registrace[[#This Row],[prijmeni a jmeno]]),"-",IF(RIGHT(LEFT(registrace[[#This Row],[prijmeni a jmeno]],SEARCH(" ",registrace[[#This Row],[prijmeni a jmeno]])-1),1)="á","Z","M"))</calculatedColumnFormula>
    </tableColumn>
    <tableColumn id="17" name="kat" dataDxfId="332">
      <calculatedColumnFormula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calculatedColumnFormula>
    </tableColumn>
    <tableColumn id="11" name="poznámka" dataDxfId="331"/>
    <tableColumn id="1" name="countif" dataDxfId="330">
      <calculatedColumnFormula>COUNTIFS(F:F,registrace[[#This Row],[prijmeni a jmeno]],G:G,registrace[[#This Row],[nar]])</calculatedColumnFormula>
    </tableColumn>
    <tableColumn id="21" name="k_start_č" dataDxfId="329">
      <calculatedColumnFormula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calculatedColumnFormula>
    </tableColumn>
    <tableColumn id="5" name="abc" dataDxfId="328">
      <calculatedColumnFormula>LEFT(registrace[[#This Row],[prijmeni a jmeno]],1)</calculatedColumnFormula>
    </tableColumn>
    <tableColumn id="6" name="if výsl hlavní" dataDxfId="327">
      <calculatedColumnFormula>IF(registrace[[#This Row],[závod]]="Hlavní závod",COUNTIF(HLAVNÍ!C:C,E4),"-")</calculatedColumnFormula>
    </tableColumn>
  </tableColumns>
  <tableStyleInfo name="Grey 02" showFirstColumn="0" showLastColumn="0" showRowStripes="1" showColumnStripes="0"/>
</table>
</file>

<file path=xl/tables/table10.xml><?xml version="1.0" encoding="utf-8"?>
<table xmlns="http://schemas.openxmlformats.org/spreadsheetml/2006/main" id="12" name="Tabulka469131113" displayName="Tabulka469131113" ref="B6:G41" totalsRowShown="0" headerRowDxfId="221">
  <tableColumns count="6">
    <tableColumn id="5" name="poř" dataDxfId="220"/>
    <tableColumn id="2" name="start_č" dataDxfId="219"/>
    <tableColumn id="7" name="jméno" dataDxfId="218">
      <calculatedColumnFormula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calculatedColumnFormula>
    </tableColumn>
    <tableColumn id="8" name="roč_nar" dataDxfId="217">
      <calculatedColumnFormula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calculatedColumnFormula>
    </tableColumn>
    <tableColumn id="9" name="klub" dataDxfId="216">
      <calculatedColumnFormula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calculatedColumnFormula>
    </tableColumn>
    <tableColumn id="6" name="čas" dataDxfId="215">
      <calculatedColumnFormula>IF(AND(ISBLANK(I7),ISBLANK(J7)),"-",TIME(0,I7,J7))</calculatedColumnFormula>
    </tableColumn>
  </tableColumns>
  <tableStyleInfo name="Blue" showFirstColumn="0" showLastColumn="0" showRowStripes="0" showColumnStripes="0"/>
</table>
</file>

<file path=xl/tables/table11.xml><?xml version="1.0" encoding="utf-8"?>
<table xmlns="http://schemas.openxmlformats.org/spreadsheetml/2006/main" id="13" name="Tabulka46710141214" displayName="Tabulka46710141214" ref="L6:Q41" totalsRowShown="0" headerRowDxfId="214">
  <tableColumns count="6">
    <tableColumn id="5" name="poř" dataDxfId="213"/>
    <tableColumn id="2" name="start_č" dataDxfId="212"/>
    <tableColumn id="7" name="jméno" dataDxfId="211">
      <calculatedColumnFormula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calculatedColumnFormula>
    </tableColumn>
    <tableColumn id="8" name="roč_nar" dataDxfId="210">
      <calculatedColumnFormula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calculatedColumnFormula>
    </tableColumn>
    <tableColumn id="9" name="klub" dataDxfId="209">
      <calculatedColumnFormula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calculatedColumnFormula>
    </tableColumn>
    <tableColumn id="6" name="čas" dataDxfId="208">
      <calculatedColumnFormula>IF(AND(ISBLANK(S7),ISBLANK(T7)),"-",TIME(0,S7,T7))</calculatedColumnFormula>
    </tableColumn>
  </tableColumns>
  <tableStyleInfo name="Red" showFirstColumn="0" showLastColumn="0" showRowStripes="0" showColumnStripes="0"/>
</table>
</file>

<file path=xl/tables/table12.xml><?xml version="1.0" encoding="utf-8"?>
<table xmlns="http://schemas.openxmlformats.org/spreadsheetml/2006/main" id="26" name="Tabulka469131127" displayName="Tabulka469131127" ref="B6:G41" totalsRowShown="0" headerRowDxfId="207">
  <tableColumns count="6">
    <tableColumn id="5" name="poř" dataDxfId="206"/>
    <tableColumn id="2" name="start_č" dataDxfId="205"/>
    <tableColumn id="7" name="jméno" dataDxfId="204">
      <calculatedColumnFormula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calculatedColumnFormula>
    </tableColumn>
    <tableColumn id="8" name="roč_nar" dataDxfId="203">
      <calculatedColumnFormula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calculatedColumnFormula>
    </tableColumn>
    <tableColumn id="9" name="klub" dataDxfId="202">
      <calculatedColumnFormula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calculatedColumnFormula>
    </tableColumn>
    <tableColumn id="6" name="čas" dataDxfId="201">
      <calculatedColumnFormula>IF(AND(ISBLANK(I7),ISBLANK(J7)),"-",TIME(0,I7,J7))</calculatedColumnFormula>
    </tableColumn>
  </tableColumns>
  <tableStyleInfo name="Blue" showFirstColumn="0" showLastColumn="0" showRowStripes="0" showColumnStripes="0"/>
</table>
</file>

<file path=xl/tables/table13.xml><?xml version="1.0" encoding="utf-8"?>
<table xmlns="http://schemas.openxmlformats.org/spreadsheetml/2006/main" id="27" name="Tabulka46710141228" displayName="Tabulka46710141228" ref="L6:Q41" totalsRowShown="0" headerRowDxfId="200">
  <tableColumns count="6">
    <tableColumn id="5" name="poř" dataDxfId="199"/>
    <tableColumn id="2" name="start_č" dataDxfId="198"/>
    <tableColumn id="7" name="jméno" dataDxfId="197">
      <calculatedColumnFormula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calculatedColumnFormula>
    </tableColumn>
    <tableColumn id="8" name="roč_nar" dataDxfId="196">
      <calculatedColumnFormula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calculatedColumnFormula>
    </tableColumn>
    <tableColumn id="9" name="klub" dataDxfId="195">
      <calculatedColumnFormula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calculatedColumnFormula>
    </tableColumn>
    <tableColumn id="6" name="čas" dataDxfId="194">
      <calculatedColumnFormula>IF(AND(ISBLANK(S7),ISBLANK(T7)),"-",TIME(0,S7,T7))</calculatedColumnFormula>
    </tableColumn>
  </tableColumns>
  <tableStyleInfo name="Red" showFirstColumn="0" showLastColumn="0" showRowStripes="0" showColumnStripes="0"/>
</table>
</file>

<file path=xl/tables/table14.xml><?xml version="1.0" encoding="utf-8"?>
<table xmlns="http://schemas.openxmlformats.org/spreadsheetml/2006/main" id="28" name="Tabulka469131129" displayName="Tabulka469131129" ref="B6:G41" totalsRowShown="0" headerRowDxfId="193">
  <tableColumns count="6">
    <tableColumn id="5" name="poř" dataDxfId="192"/>
    <tableColumn id="2" name="start_č" dataDxfId="191"/>
    <tableColumn id="7" name="jméno" dataDxfId="190">
      <calculatedColumnFormula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calculatedColumnFormula>
    </tableColumn>
    <tableColumn id="8" name="roč_nar" dataDxfId="189">
      <calculatedColumnFormula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calculatedColumnFormula>
    </tableColumn>
    <tableColumn id="9" name="klub" dataDxfId="188">
      <calculatedColumnFormula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calculatedColumnFormula>
    </tableColumn>
    <tableColumn id="6" name="čas" dataDxfId="187">
      <calculatedColumnFormula>IF(AND(ISBLANK(I7),ISBLANK(J7)),"-",TIME(0,I7,J7))</calculatedColumnFormula>
    </tableColumn>
  </tableColumns>
  <tableStyleInfo name="Blue" showFirstColumn="0" showLastColumn="0" showRowStripes="0" showColumnStripes="0"/>
</table>
</file>

<file path=xl/tables/table15.xml><?xml version="1.0" encoding="utf-8"?>
<table xmlns="http://schemas.openxmlformats.org/spreadsheetml/2006/main" id="29" name="Tabulka46710141230" displayName="Tabulka46710141230" ref="L6:Q41" totalsRowShown="0" headerRowDxfId="186">
  <tableColumns count="6">
    <tableColumn id="5" name="poř" dataDxfId="185"/>
    <tableColumn id="2" name="start_č" dataDxfId="184"/>
    <tableColumn id="7" name="jméno" dataDxfId="183">
      <calculatedColumnFormula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calculatedColumnFormula>
    </tableColumn>
    <tableColumn id="8" name="roč_nar" dataDxfId="182">
      <calculatedColumnFormula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calculatedColumnFormula>
    </tableColumn>
    <tableColumn id="9" name="klub" dataDxfId="181">
      <calculatedColumnFormula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calculatedColumnFormula>
    </tableColumn>
    <tableColumn id="6" name="čas" dataDxfId="180">
      <calculatedColumnFormula>IF(AND(ISBLANK(S7),ISBLANK(T7)),"-",TIME(0,S7,T7))</calculatedColumnFormula>
    </tableColumn>
  </tableColumns>
  <tableStyleInfo name="Red" showFirstColumn="0" showLastColumn="0" showRowStripes="0" showColumnStripes="0"/>
</table>
</file>

<file path=xl/tables/table16.xml><?xml version="1.0" encoding="utf-8"?>
<table xmlns="http://schemas.openxmlformats.org/spreadsheetml/2006/main" id="30" name="Tabulka469131131" displayName="Tabulka469131131" ref="B6:G41" totalsRowShown="0" headerRowDxfId="179">
  <tableColumns count="6">
    <tableColumn id="5" name="poř" dataDxfId="178"/>
    <tableColumn id="2" name="start_č" dataDxfId="177"/>
    <tableColumn id="7" name="jméno" dataDxfId="176">
      <calculatedColumnFormula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calculatedColumnFormula>
    </tableColumn>
    <tableColumn id="8" name="roč_nar" dataDxfId="175">
      <calculatedColumnFormula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calculatedColumnFormula>
    </tableColumn>
    <tableColumn id="9" name="klub" dataDxfId="174">
      <calculatedColumnFormula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calculatedColumnFormula>
    </tableColumn>
    <tableColumn id="6" name="čas" dataDxfId="173">
      <calculatedColumnFormula>IF(AND(ISBLANK(I7),ISBLANK(J7)),"-",TIME(0,I7,J7))</calculatedColumnFormula>
    </tableColumn>
  </tableColumns>
  <tableStyleInfo name="Blue" showFirstColumn="0" showLastColumn="0" showRowStripes="0" showColumnStripes="0"/>
</table>
</file>

<file path=xl/tables/table17.xml><?xml version="1.0" encoding="utf-8"?>
<table xmlns="http://schemas.openxmlformats.org/spreadsheetml/2006/main" id="31" name="Tabulka46710141232" displayName="Tabulka46710141232" ref="L6:Q41" totalsRowShown="0" headerRowDxfId="172">
  <tableColumns count="6">
    <tableColumn id="5" name="poř" dataDxfId="171"/>
    <tableColumn id="2" name="start_č" dataDxfId="170"/>
    <tableColumn id="7" name="jméno" dataDxfId="169">
      <calculatedColumnFormula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calculatedColumnFormula>
    </tableColumn>
    <tableColumn id="8" name="roč_nar" dataDxfId="168">
      <calculatedColumnFormula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calculatedColumnFormula>
    </tableColumn>
    <tableColumn id="9" name="klub" dataDxfId="167">
      <calculatedColumnFormula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calculatedColumnFormula>
    </tableColumn>
    <tableColumn id="6" name="čas" dataDxfId="166">
      <calculatedColumnFormula>IF(AND(ISBLANK(S7),ISBLANK(T7)),"-",TIME(0,S7,T7))</calculatedColumnFormula>
    </tableColumn>
  </tableColumns>
  <tableStyleInfo name="Red" showFirstColumn="0" showLastColumn="0" showRowStripes="0" showColumnStripes="0"/>
</table>
</file>

<file path=xl/tables/table18.xml><?xml version="1.0" encoding="utf-8"?>
<table xmlns="http://schemas.openxmlformats.org/spreadsheetml/2006/main" id="32" name="Tabulka469131133" displayName="Tabulka469131133" ref="B6:G41" totalsRowShown="0" headerRowDxfId="165">
  <tableColumns count="6">
    <tableColumn id="5" name="poř" dataDxfId="164"/>
    <tableColumn id="2" name="start_č" dataDxfId="163"/>
    <tableColumn id="7" name="jméno" dataDxfId="162">
      <calculatedColumnFormula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calculatedColumnFormula>
    </tableColumn>
    <tableColumn id="8" name="roč_nar" dataDxfId="161">
      <calculatedColumnFormula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calculatedColumnFormula>
    </tableColumn>
    <tableColumn id="9" name="klub" dataDxfId="160">
      <calculatedColumnFormula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calculatedColumnFormula>
    </tableColumn>
    <tableColumn id="6" name="čas" dataDxfId="159">
      <calculatedColumnFormula>IF(AND(ISBLANK(I7),ISBLANK(J7)),"-",TIME(0,I7,J7))</calculatedColumnFormula>
    </tableColumn>
  </tableColumns>
  <tableStyleInfo name="Blue" showFirstColumn="0" showLastColumn="0" showRowStripes="0" showColumnStripes="0"/>
</table>
</file>

<file path=xl/tables/table19.xml><?xml version="1.0" encoding="utf-8"?>
<table xmlns="http://schemas.openxmlformats.org/spreadsheetml/2006/main" id="33" name="Tabulka46710141234" displayName="Tabulka46710141234" ref="L6:Q41" totalsRowShown="0" headerRowDxfId="158">
  <tableColumns count="6">
    <tableColumn id="5" name="poř" dataDxfId="157"/>
    <tableColumn id="2" name="start_č" dataDxfId="156"/>
    <tableColumn id="7" name="jméno" dataDxfId="155">
      <calculatedColumnFormula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calculatedColumnFormula>
    </tableColumn>
    <tableColumn id="8" name="roč_nar" dataDxfId="154">
      <calculatedColumnFormula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calculatedColumnFormula>
    </tableColumn>
    <tableColumn id="9" name="klub" dataDxfId="153">
      <calculatedColumnFormula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calculatedColumnFormula>
    </tableColumn>
    <tableColumn id="6" name="čas" dataDxfId="152">
      <calculatedColumnFormula>IF(AND(ISBLANK(S7),ISBLANK(T7)),"-",TIME(0,S7,T7))</calculatedColumnFormula>
    </tableColumn>
  </tableColumns>
  <tableStyleInfo name="Red" showFirstColumn="0" showLastColumn="0" showRowStripes="0" showColumnStripes="0"/>
</table>
</file>

<file path=xl/tables/table2.xml><?xml version="1.0" encoding="utf-8"?>
<table xmlns="http://schemas.openxmlformats.org/spreadsheetml/2006/main" id="9" name="historie_vysledky" displayName="historie_vysledky" ref="B3:R1643" totalsRowShown="0" headerRowDxfId="319" dataDxfId="318">
  <autoFilter ref="B3:R1643"/>
  <sortState ref="B4:Z641">
    <sortCondition ref="C4:C641"/>
    <sortCondition ref="D4:D641"/>
    <sortCondition ref="H4:H641"/>
  </sortState>
  <tableColumns count="17">
    <tableColumn id="1" name="ident jbp" dataDxfId="317">
      <calculatedColumnFormula>CONCATENATE(historie_vysledky[[#This Row],[rok]]," :: ",H4," :: ",I4)</calculatedColumnFormula>
    </tableColumn>
    <tableColumn id="19" name="rok" dataDxfId="316"/>
    <tableColumn id="8" name="závod" dataDxfId="315"/>
    <tableColumn id="16" name="poř_abs" dataDxfId="314"/>
    <tableColumn id="14" name="poř_kat" dataDxfId="313"/>
    <tableColumn id="10" name="start_č" dataDxfId="312"/>
    <tableColumn id="2" name="prijmeni a jmeno" dataDxfId="311"/>
    <tableColumn id="4" name="nar" dataDxfId="310"/>
    <tableColumn id="3" name="klub" dataDxfId="309"/>
    <tableColumn id="13" name="m/ž" dataDxfId="308">
      <calculatedColumnFormula>IF(RIGHT(LEFT(historie_vysledky[[#This Row],[prijmeni a jmeno]],SEARCH(" ",historie_vysledky[[#This Row],[prijmeni a jmeno]])-1),1)="á","Z","M")</calculatedColumnFormula>
    </tableColumn>
    <tableColumn id="17" name="kat" dataDxfId="307">
      <calculatedColumnFormula>VLOOKUP(CONCATENATE(historie_vysledky[[#This Row],[rok]],"::",historie_vysledky[[#This Row],[závod]],"::",historie_vysledky[[#This Row],[m/ž]],"::",historie_vysledky[[#This Row],[rok]]-historie_vysledky[[#This Row],[nar]]),kategorie[],7,0)</calculatedColumnFormula>
    </tableColumn>
    <tableColumn id="21" name="vzdál" dataDxfId="306"/>
    <tableColumn id="11" name="poznámka" dataDxfId="305"/>
    <tableColumn id="15" name="čas" dataDxfId="304"/>
    <tableColumn id="5" name="abc" dataDxfId="303">
      <calculatedColumnFormula>LEFT(historie_vysledky[[#This Row],[prijmeni a jmeno]],1)</calculatedColumnFormula>
    </tableColumn>
    <tableColumn id="20" name="jmeno+nar" dataDxfId="302">
      <calculatedColumnFormula>CONCATENATE(historie_vysledky[[#This Row],[prijmeni a jmeno]],", ",historie_vysledky[[#This Row],[nar]])</calculatedColumnFormula>
    </tableColumn>
    <tableColumn id="12" name="jmeno+rok zavodu" dataDxfId="301">
      <calculatedColumnFormula>CONCATENATE(historie_vysledky[[#This Row],[prijmeni a jmeno]]," (",historie_vysledky[[#This Row],[nar]],")  v roce ",historie_vysledky[[#This Row],[rok]])</calculatedColumnFormula>
    </tableColumn>
  </tableColumns>
  <tableStyleInfo name="Grey 02" showFirstColumn="0" showLastColumn="0" showRowStripes="1" showColumnStripes="0"/>
</table>
</file>

<file path=xl/tables/table20.xml><?xml version="1.0" encoding="utf-8"?>
<table xmlns="http://schemas.openxmlformats.org/spreadsheetml/2006/main" id="4" name="zavody" displayName="zavody" ref="B1:B5" totalsRowShown="0" headerRowDxfId="58" dataDxfId="57">
  <autoFilter ref="B1:B5"/>
  <tableColumns count="1">
    <tableColumn id="2" name="závod letos" dataDxfId="56"/>
  </tableColumns>
  <tableStyleInfo name="Grey 01" showFirstColumn="0" showLastColumn="0" showRowStripes="1" showColumnStripes="0"/>
</table>
</file>

<file path=xl/tables/table21.xml><?xml version="1.0" encoding="utf-8"?>
<table xmlns="http://schemas.openxmlformats.org/spreadsheetml/2006/main" id="7" name="kategorie" displayName="kategorie" ref="D1:L2984" totalsRowShown="0" headerRowDxfId="55" dataDxfId="54">
  <autoFilter ref="D1:L2984"/>
  <tableColumns count="9">
    <tableColumn id="4" name="IDENT" dataDxfId="53">
      <calculatedColumnFormula>CONCATENATE(kategorie[[#This Row],[rok]],"::",kategorie[[#This Row],[závod]],"::",kategorie[[#This Row],[m/ž]],"::",kategorie[[#This Row],[věk]])</calculatedColumnFormula>
    </tableColumn>
    <tableColumn id="2" name="rok" dataDxfId="52"/>
    <tableColumn id="8" name="závod" dataDxfId="51"/>
    <tableColumn id="6" name="m/ž" dataDxfId="50"/>
    <tableColumn id="3" name="ročník" dataDxfId="49">
      <calculatedColumnFormula>kategorie[[#This Row],[rok]]-kategorie[[#This Row],[věk]]</calculatedColumnFormula>
    </tableColumn>
    <tableColumn id="7" name="věk" dataDxfId="48"/>
    <tableColumn id="5" name="kat" dataDxfId="47"/>
    <tableColumn id="1" name="km" dataDxfId="46"/>
    <tableColumn id="9" name="kat_jbp" dataDxfId="45"/>
  </tableColumns>
  <tableStyleInfo name="Grey 01" showFirstColumn="0" showLastColumn="0" showRowStripes="1" showColumnStripes="0"/>
</table>
</file>

<file path=xl/tables/table3.xml><?xml version="1.0" encoding="utf-8"?>
<table xmlns="http://schemas.openxmlformats.org/spreadsheetml/2006/main" id="34" name="Tabulka469131135" displayName="Tabulka469131135" ref="B5:O205" totalsRowShown="0" headerRowDxfId="297">
  <tableColumns count="14">
    <tableColumn id="5" name="poř" dataDxfId="296"/>
    <tableColumn id="2" name="start_č" dataDxfId="295"/>
    <tableColumn id="7" name="příjmení a jméno" dataDxfId="294">
      <calculatedColumnFormula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calculatedColumnFormula>
    </tableColumn>
    <tableColumn id="8" name="roč_nar" dataDxfId="293">
      <calculatedColumnFormula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calculatedColumnFormula>
    </tableColumn>
    <tableColumn id="9" name="klub" dataDxfId="292">
      <calculatedColumnFormula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calculatedColumnFormula>
    </tableColumn>
    <tableColumn id="6" name="čas" dataDxfId="291">
      <calculatedColumnFormula>TIME(Tabulka469131135[[#This Row],[hod]],Tabulka469131135[[#This Row],[min]],Tabulka469131135[[#This Row],[sec]])</calculatedColumnFormula>
    </tableColumn>
    <tableColumn id="1" name="m/ž" dataDxfId="290">
      <calculatedColumnFormula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calculatedColumnFormula>
    </tableColumn>
    <tableColumn id="4" name="kat" dataDxfId="289">
      <calculatedColumnFormula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calculatedColumnFormula>
    </tableColumn>
    <tableColumn id="3" name="v kat" dataDxfId="288">
      <calculatedColumnFormula>COUNTIFS($H$6:H6,H6,$I$6:I6,I6)</calculatedColumnFormula>
    </tableColumn>
    <tableColumn id="10" name="---" dataDxfId="287"/>
    <tableColumn id="11" name="hod" dataDxfId="286"/>
    <tableColumn id="14" name="min" dataDxfId="285"/>
    <tableColumn id="13" name="sec" dataDxfId="284"/>
    <tableColumn id="12" name="check 1" dataDxfId="283">
      <calculatedColumnFormula>IF(Tabulka469131135[[#This Row],[čas]]=0,"-",IF(Tabulka469131135[[#This Row],[poř]]=1,IF(G6&lt;G7,"ok","???"),IF(Tabulka469131135[[#This Row],[poř]]&lt;&gt;1,IF(G6&gt;=G5,"ok","???"))))</calculatedColumnFormula>
    </tableColumn>
  </tableColumns>
  <tableStyleInfo name="Grey 1" showFirstColumn="0" showLastColumn="0" showRowStripes="0" showColumnStripes="0"/>
</table>
</file>

<file path=xl/tables/table4.xml><?xml version="1.0" encoding="utf-8"?>
<table xmlns="http://schemas.openxmlformats.org/spreadsheetml/2006/main" id="36" name="Tabulka46913113537" displayName="Tabulka46913113537" ref="B5:O65" totalsRowShown="0" headerRowDxfId="276">
  <tableColumns count="14">
    <tableColumn id="5" name="poř" dataDxfId="275"/>
    <tableColumn id="2" name="start_č" dataDxfId="274"/>
    <tableColumn id="7" name="jméno" dataDxfId="273">
      <calculatedColumnFormula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calculatedColumnFormula>
    </tableColumn>
    <tableColumn id="8" name="roč_nar" dataDxfId="272">
      <calculatedColumnFormula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calculatedColumnFormula>
    </tableColumn>
    <tableColumn id="9" name="klub" dataDxfId="271">
      <calculatedColumnFormula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calculatedColumnFormula>
    </tableColumn>
    <tableColumn id="6" name="čas" dataDxfId="270">
      <calculatedColumnFormula>TIME(Tabulka46913113537[[#This Row],[hod]],Tabulka46913113537[[#This Row],[min]],Tabulka46913113537[[#This Row],[sec]])</calculatedColumnFormula>
    </tableColumn>
    <tableColumn id="1" name="m/ž" dataDxfId="269">
      <calculatedColumnFormula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calculatedColumnFormula>
    </tableColumn>
    <tableColumn id="4" name="kat" dataDxfId="268">
      <calculatedColumnFormula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calculatedColumnFormula>
    </tableColumn>
    <tableColumn id="3" name="poř_kat" dataDxfId="267">
      <calculatedColumnFormula>COUNTIFS($H$6:H6,H6,$I$6:I6,I6)</calculatedColumnFormula>
    </tableColumn>
    <tableColumn id="13" name="---" dataDxfId="266"/>
    <tableColumn id="10" name="hod" dataDxfId="265"/>
    <tableColumn id="11" name="min" dataDxfId="264"/>
    <tableColumn id="12" name="sec" dataDxfId="263"/>
    <tableColumn id="14" name="check" dataDxfId="262">
      <calculatedColumnFormula>IF(Tabulka46913113537[[#This Row],[čas]]=0,"-",IF(Tabulka46913113537[[#This Row],[poř]]=1,IF(G6&lt;G7,"ok","???"),IF(Tabulka46913113537[[#This Row],[poř]]&lt;&gt;1,IF(G6&gt;=G5,"ok","???"))))</calculatedColumnFormula>
    </tableColumn>
  </tableColumns>
  <tableStyleInfo name="Grey 1" showFirstColumn="0" showLastColumn="0" showRowStripes="0" showColumnStripes="0"/>
</table>
</file>

<file path=xl/tables/table5.xml><?xml version="1.0" encoding="utf-8"?>
<table xmlns="http://schemas.openxmlformats.org/spreadsheetml/2006/main" id="37" name="Tabulka4691311353738" displayName="Tabulka4691311353738" ref="B5:J21" totalsRowShown="0" headerRowDxfId="259">
  <tableColumns count="9">
    <tableColumn id="5" name="poř" dataDxfId="258"/>
    <tableColumn id="2" name="start_č" dataDxfId="257"/>
    <tableColumn id="7" name="jméno" dataDxfId="256">
      <calculatedColumnFormula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calculatedColumnFormula>
    </tableColumn>
    <tableColumn id="8" name="roč_nar" dataDxfId="255">
      <calculatedColumnFormula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calculatedColumnFormula>
    </tableColumn>
    <tableColumn id="9" name="klub" dataDxfId="254">
      <calculatedColumnFormula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calculatedColumnFormula>
    </tableColumn>
    <tableColumn id="6" name="čas" dataDxfId="253"/>
    <tableColumn id="1" name="m/ž" dataDxfId="252">
      <calculatedColumnFormula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calculatedColumnFormula>
    </tableColumn>
    <tableColumn id="4" name="kat" dataDxfId="251">
      <calculatedColumnFormula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calculatedColumnFormula>
    </tableColumn>
    <tableColumn id="3" name="poř_kat" dataDxfId="250"/>
  </tableColumns>
  <tableStyleInfo name="Grey 1" showFirstColumn="0" showLastColumn="0" showRowStripes="0" showColumnStripes="0"/>
</table>
</file>

<file path=xl/tables/table6.xml><?xml version="1.0" encoding="utf-8"?>
<table xmlns="http://schemas.openxmlformats.org/spreadsheetml/2006/main" id="10" name="Tabulka4691311" displayName="Tabulka4691311" ref="B6:G41" totalsRowShown="0" headerRowDxfId="249">
  <tableColumns count="6">
    <tableColumn id="5" name="poř" dataDxfId="248"/>
    <tableColumn id="2" name="start_č" dataDxfId="247"/>
    <tableColumn id="7" name="jméno" dataDxfId="246">
      <calculatedColumnFormula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calculatedColumnFormula>
    </tableColumn>
    <tableColumn id="8" name="roč_nar" dataDxfId="245">
      <calculatedColumnFormula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calculatedColumnFormula>
    </tableColumn>
    <tableColumn id="9" name="klub" dataDxfId="244">
      <calculatedColumnFormula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calculatedColumnFormula>
    </tableColumn>
    <tableColumn id="6" name="čas" dataDxfId="243">
      <calculatedColumnFormula>IF(AND(ISBLANK(I7),ISBLANK(J7)),"-",TIME(0,I7,J7))</calculatedColumnFormula>
    </tableColumn>
  </tableColumns>
  <tableStyleInfo name="Blue" showFirstColumn="0" showLastColumn="0" showRowStripes="0" showColumnStripes="0"/>
</table>
</file>

<file path=xl/tables/table7.xml><?xml version="1.0" encoding="utf-8"?>
<table xmlns="http://schemas.openxmlformats.org/spreadsheetml/2006/main" id="11" name="Tabulka467101412" displayName="Tabulka467101412" ref="L6:Q41" totalsRowShown="0" headerRowDxfId="242">
  <tableColumns count="6">
    <tableColumn id="5" name="poř" dataDxfId="241"/>
    <tableColumn id="2" name="start_č" dataDxfId="240"/>
    <tableColumn id="7" name="jméno" dataDxfId="239">
      <calculatedColumnFormula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calculatedColumnFormula>
    </tableColumn>
    <tableColumn id="8" name="roč_nar" dataDxfId="238">
      <calculatedColumnFormula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calculatedColumnFormula>
    </tableColumn>
    <tableColumn id="9" name="klub" dataDxfId="237">
      <calculatedColumnFormula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calculatedColumnFormula>
    </tableColumn>
    <tableColumn id="6" name="čas" dataDxfId="236">
      <calculatedColumnFormula>IF(AND(ISBLANK(S7),ISBLANK(T7)),"-",TIME(0,S7,T7))</calculatedColumnFormula>
    </tableColumn>
  </tableColumns>
  <tableStyleInfo name="Red" showFirstColumn="0" showLastColumn="0" showRowStripes="0" showColumnStripes="0"/>
</table>
</file>

<file path=xl/tables/table8.xml><?xml version="1.0" encoding="utf-8"?>
<table xmlns="http://schemas.openxmlformats.org/spreadsheetml/2006/main" id="5" name="Tabulka46913116" displayName="Tabulka46913116" ref="B6:G41" totalsRowShown="0" headerRowDxfId="235">
  <tableColumns count="6">
    <tableColumn id="5" name="poř" dataDxfId="234"/>
    <tableColumn id="2" name="start_č" dataDxfId="233"/>
    <tableColumn id="7" name="jméno" dataDxfId="232">
      <calculatedColumnFormula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calculatedColumnFormula>
    </tableColumn>
    <tableColumn id="8" name="roč_nar" dataDxfId="231">
      <calculatedColumnFormula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calculatedColumnFormula>
    </tableColumn>
    <tableColumn id="9" name="klub" dataDxfId="230">
      <calculatedColumnFormula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calculatedColumnFormula>
    </tableColumn>
    <tableColumn id="6" name="čas" dataDxfId="229">
      <calculatedColumnFormula>IF(AND(ISBLANK(I7),ISBLANK(J7)),"-",TIME(0,I7,J7))</calculatedColumnFormula>
    </tableColumn>
  </tableColumns>
  <tableStyleInfo name="Blue" showFirstColumn="0" showLastColumn="0" showRowStripes="0" showColumnStripes="0"/>
</table>
</file>

<file path=xl/tables/table9.xml><?xml version="1.0" encoding="utf-8"?>
<table xmlns="http://schemas.openxmlformats.org/spreadsheetml/2006/main" id="6" name="Tabulka4671014127" displayName="Tabulka4671014127" ref="L6:Q41" totalsRowShown="0" headerRowDxfId="228">
  <tableColumns count="6">
    <tableColumn id="5" name="poř" dataDxfId="227"/>
    <tableColumn id="2" name="start_č" dataDxfId="226"/>
    <tableColumn id="7" name="jméno" dataDxfId="225">
      <calculatedColumnFormula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calculatedColumnFormula>
    </tableColumn>
    <tableColumn id="8" name="roč_nar" dataDxfId="224">
      <calculatedColumnFormula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calculatedColumnFormula>
    </tableColumn>
    <tableColumn id="9" name="klub" dataDxfId="223">
      <calculatedColumnFormula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calculatedColumnFormula>
    </tableColumn>
    <tableColumn id="6" name="čas" dataDxfId="222">
      <calculatedColumnFormula>IF(AND(ISBLANK(S7),ISBLANK(T7)),"-",TIME(0,S7,T7))</calculatedColumnFormula>
    </tableColumn>
  </tableColumns>
  <tableStyleInfo name="Red" showFirstColumn="0" showLastColumn="0" showRowStripes="0" showColumnStripes="0"/>
</table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1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1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5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Relationship Id="rId4" Type="http://schemas.openxmlformats.org/officeDocument/2006/relationships/table" Target="../tables/table1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1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Relationship Id="rId6" Type="http://schemas.microsoft.com/office/2007/relationships/slicer" Target="../slicers/slicer1.xml"/><Relationship Id="rId5" Type="http://schemas.openxmlformats.org/officeDocument/2006/relationships/image" Target="../media/image1.png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image" Target="../media/image4.png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4"/>
    <pageSetUpPr fitToPage="1"/>
  </sheetPr>
  <dimension ref="A1:Y41"/>
  <sheetViews>
    <sheetView showGridLines="0" showRowColHeaders="0" workbookViewId="0">
      <pane ySplit="3" topLeftCell="A4" activePane="bottomLeft" state="frozen"/>
      <selection activeCell="P2" sqref="P2"/>
      <selection pane="bottomLeft" activeCell="B4" sqref="B4"/>
    </sheetView>
  </sheetViews>
  <sheetFormatPr defaultColWidth="0" defaultRowHeight="0" customHeight="1" zeroHeight="1"/>
  <cols>
    <col min="1" max="1" width="2.7109375" style="45" customWidth="1"/>
    <col min="2" max="2" width="13.7109375" style="37" customWidth="1"/>
    <col min="3" max="3" width="10.7109375" style="58" bestFit="1" customWidth="1"/>
    <col min="4" max="4" width="10.7109375" style="37" bestFit="1" customWidth="1"/>
    <col min="5" max="5" width="10.7109375" style="37" customWidth="1"/>
    <col min="6" max="6" width="8.85546875" style="37" bestFit="1" customWidth="1"/>
    <col min="7" max="7" width="8" style="37" bestFit="1" customWidth="1"/>
    <col min="8" max="8" width="5.7109375" style="37" customWidth="1"/>
    <col min="9" max="15" width="9.140625" style="37" hidden="1" customWidth="1"/>
    <col min="16" max="16" width="6.28515625" style="37" hidden="1" customWidth="1"/>
    <col min="17" max="23" width="9.140625" style="37" hidden="1" customWidth="1"/>
    <col min="24" max="25" width="6.28515625" style="37" hidden="1" customWidth="1"/>
    <col min="26" max="16384" width="9.140625" style="37" hidden="1"/>
  </cols>
  <sheetData>
    <row r="1" spans="1:15" ht="9.75" customHeight="1"/>
    <row r="2" spans="1:15" s="4" customFormat="1" ht="26.25">
      <c r="A2" s="69"/>
      <c r="B2" s="70" t="s">
        <v>678</v>
      </c>
      <c r="C2" s="70"/>
      <c r="D2" s="70"/>
      <c r="E2" s="132"/>
      <c r="F2" s="132"/>
      <c r="G2" s="107"/>
      <c r="H2" s="70"/>
    </row>
    <row r="3" spans="1:15" s="67" customFormat="1" ht="15.75" customHeight="1">
      <c r="A3" s="64"/>
      <c r="H3" s="66"/>
      <c r="I3" s="65"/>
      <c r="J3" s="65"/>
      <c r="K3" s="65"/>
      <c r="L3" s="65"/>
      <c r="M3" s="65"/>
      <c r="N3" s="65"/>
    </row>
    <row r="4" spans="1:15" ht="15.75">
      <c r="B4" s="71" t="s">
        <v>452</v>
      </c>
      <c r="C4" s="338" t="s">
        <v>641</v>
      </c>
      <c r="D4" s="339"/>
      <c r="E4" s="339"/>
      <c r="F4" s="339"/>
      <c r="G4" s="340"/>
      <c r="I4" s="3"/>
      <c r="J4" s="3"/>
      <c r="K4" s="3"/>
      <c r="L4" s="3"/>
      <c r="M4" s="3"/>
      <c r="N4" s="3"/>
    </row>
    <row r="5" spans="1:15" ht="15.75">
      <c r="B5" s="71" t="s">
        <v>453</v>
      </c>
      <c r="C5" s="352">
        <v>42819</v>
      </c>
      <c r="D5" s="353"/>
      <c r="E5" s="353"/>
      <c r="F5" s="354"/>
      <c r="G5" s="119">
        <f>YEAR(datum)</f>
        <v>2017</v>
      </c>
    </row>
    <row r="6" spans="1:15" ht="15.75">
      <c r="B6" s="66" t="s">
        <v>680</v>
      </c>
      <c r="C6" s="341" t="s">
        <v>198</v>
      </c>
      <c r="D6" s="342"/>
      <c r="E6" s="342"/>
      <c r="F6" s="342"/>
      <c r="G6" s="343"/>
    </row>
    <row r="7" spans="1:15" s="62" customFormat="1" ht="15.75">
      <c r="A7" s="46"/>
      <c r="B7" s="67" t="s">
        <v>681</v>
      </c>
      <c r="C7" s="344" t="s">
        <v>682</v>
      </c>
      <c r="D7" s="345"/>
      <c r="E7" s="345"/>
      <c r="F7" s="345"/>
      <c r="G7" s="346"/>
    </row>
    <row r="8" spans="1:15" ht="15.75">
      <c r="C8" s="347"/>
      <c r="D8" s="348"/>
      <c r="E8" s="348"/>
      <c r="F8" s="348"/>
      <c r="G8" s="349"/>
    </row>
    <row r="9" spans="1:15" ht="15.75">
      <c r="B9" s="74" t="s">
        <v>459</v>
      </c>
    </row>
    <row r="10" spans="1:15" s="3" customFormat="1" ht="15.75">
      <c r="A10" s="54"/>
      <c r="B10" s="350"/>
      <c r="C10" s="351"/>
      <c r="D10" s="351"/>
      <c r="E10" s="351"/>
      <c r="F10" s="351"/>
      <c r="G10" s="351"/>
      <c r="H10" s="37"/>
      <c r="I10" s="61"/>
      <c r="J10" s="61"/>
      <c r="K10" s="61"/>
      <c r="L10" s="61"/>
      <c r="M10" s="61"/>
      <c r="N10" s="61"/>
      <c r="O10" s="61"/>
    </row>
    <row r="11" spans="1:15" ht="15.75">
      <c r="B11" s="350"/>
      <c r="C11" s="351"/>
      <c r="D11" s="351"/>
      <c r="E11" s="351"/>
      <c r="F11" s="351"/>
      <c r="G11" s="351"/>
    </row>
    <row r="12" spans="1:15" ht="15.75">
      <c r="B12" s="350"/>
      <c r="C12" s="351"/>
      <c r="D12" s="351"/>
      <c r="E12" s="351"/>
      <c r="F12" s="351"/>
      <c r="G12" s="351"/>
    </row>
    <row r="13" spans="1:15" ht="15.75">
      <c r="D13" s="59"/>
      <c r="E13" s="59"/>
      <c r="F13" s="59"/>
      <c r="G13" s="59"/>
    </row>
    <row r="14" spans="1:15" ht="15.75">
      <c r="D14" s="59"/>
      <c r="E14" s="59"/>
      <c r="F14" s="59"/>
      <c r="G14" s="59"/>
    </row>
    <row r="15" spans="1:15" ht="15.75">
      <c r="D15" s="59"/>
      <c r="E15" s="59"/>
      <c r="F15" s="59"/>
      <c r="G15" s="59"/>
    </row>
    <row r="16" spans="1:15" ht="15.75">
      <c r="D16" s="59"/>
      <c r="E16" s="59"/>
      <c r="F16" s="59"/>
      <c r="G16" s="59"/>
    </row>
    <row r="17" spans="2:16" ht="15.75">
      <c r="D17" s="59"/>
      <c r="E17" s="59"/>
      <c r="F17" s="59"/>
      <c r="G17" s="59"/>
      <c r="I17" s="60"/>
      <c r="J17" s="60"/>
      <c r="K17" s="60"/>
      <c r="L17" s="60"/>
      <c r="M17" s="60"/>
      <c r="N17" s="60"/>
      <c r="O17" s="60"/>
      <c r="P17" s="60"/>
    </row>
    <row r="18" spans="2:16" ht="15.75">
      <c r="D18" s="58"/>
      <c r="E18" s="58"/>
      <c r="F18" s="58"/>
      <c r="G18" s="58"/>
    </row>
    <row r="19" spans="2:16" ht="15.75">
      <c r="B19" s="337" t="s">
        <v>679</v>
      </c>
      <c r="C19" s="337"/>
      <c r="D19" s="58"/>
      <c r="E19" s="58"/>
      <c r="F19" s="58"/>
      <c r="G19" s="58"/>
    </row>
    <row r="20" spans="2:16" ht="15.75">
      <c r="B20" s="337"/>
      <c r="C20" s="337"/>
      <c r="D20" s="58"/>
      <c r="E20" s="58"/>
      <c r="F20" s="58"/>
      <c r="G20" s="58"/>
    </row>
    <row r="21" spans="2:16" ht="15.75">
      <c r="B21" s="67" t="s">
        <v>684</v>
      </c>
      <c r="C21" s="68" t="s">
        <v>677</v>
      </c>
      <c r="D21" s="68" t="s">
        <v>671</v>
      </c>
      <c r="E21" s="68" t="s">
        <v>723</v>
      </c>
      <c r="F21" s="68" t="s">
        <v>846</v>
      </c>
      <c r="G21" s="68"/>
    </row>
    <row r="22" spans="2:16" ht="15.75">
      <c r="B22" s="75" t="s">
        <v>672</v>
      </c>
      <c r="C22" s="72">
        <v>15.4</v>
      </c>
      <c r="D22" s="76"/>
      <c r="E22" s="76">
        <f>COUNTIFS(REG!D:D,B22)</f>
        <v>180</v>
      </c>
      <c r="F22" s="76">
        <f>COUNTIFS(DATA!C:C,rok,DATA!D:D,B22,DATA!F:F,"&lt;&gt;DNS")</f>
        <v>180</v>
      </c>
      <c r="G22" s="76"/>
    </row>
    <row r="23" spans="2:16" ht="15.75">
      <c r="B23" s="75" t="s">
        <v>673</v>
      </c>
      <c r="C23" s="72">
        <v>4.8</v>
      </c>
      <c r="D23" s="76"/>
      <c r="E23" s="76">
        <f>COUNTIFS(REG!D:D,B23)</f>
        <v>45</v>
      </c>
      <c r="F23" s="76">
        <f>COUNTIFS(DATA!C:C,rok,DATA!D:D,B23,DATA!F:F,"&lt;&gt;DNS")</f>
        <v>41</v>
      </c>
      <c r="G23" s="76"/>
      <c r="H23" s="63"/>
    </row>
    <row r="24" spans="2:16" ht="15.75">
      <c r="B24" s="75" t="s">
        <v>675</v>
      </c>
      <c r="C24" s="72" t="s">
        <v>683</v>
      </c>
      <c r="D24" s="76"/>
      <c r="E24" s="76">
        <f>COUNTIFS(REG!D:D,B24)</f>
        <v>107</v>
      </c>
      <c r="F24" s="76">
        <f>COUNTIFS(DATA!C:C,rok,DATA!D:D,B24,DATA!F:F,"&lt;&gt;DNS")</f>
        <v>102</v>
      </c>
      <c r="G24" s="76"/>
      <c r="H24" s="63"/>
    </row>
    <row r="25" spans="2:16" ht="15.75">
      <c r="B25" s="75" t="s">
        <v>676</v>
      </c>
      <c r="C25" s="72">
        <v>0.16</v>
      </c>
      <c r="D25" s="76"/>
      <c r="E25" s="76">
        <f>COUNTIFS(REG!D:D,B25)</f>
        <v>16</v>
      </c>
      <c r="F25" s="76">
        <f>COUNTIFS(DATA!C:C,rok,DATA!D:D,B25,DATA!F:F,"&lt;&gt;DNS")</f>
        <v>16</v>
      </c>
      <c r="G25" s="76"/>
    </row>
    <row r="26" spans="2:16" ht="15.75">
      <c r="B26" s="77" t="s">
        <v>674</v>
      </c>
      <c r="C26" s="73">
        <v>0.16</v>
      </c>
      <c r="D26" s="78"/>
      <c r="E26" s="76"/>
      <c r="F26" s="76"/>
      <c r="G26" s="76"/>
    </row>
    <row r="27" spans="2:16" ht="15.75">
      <c r="B27" s="77"/>
      <c r="C27" s="73"/>
      <c r="D27" s="78"/>
      <c r="E27" s="78"/>
      <c r="F27" s="78"/>
      <c r="G27" s="78"/>
    </row>
    <row r="28" spans="2:16" ht="15.75">
      <c r="B28" s="79"/>
      <c r="C28" s="80"/>
      <c r="D28" s="81"/>
      <c r="E28" s="81"/>
      <c r="F28" s="81"/>
      <c r="G28" s="81"/>
    </row>
    <row r="29" spans="2:16" ht="15.75"/>
    <row r="30" spans="2:16" ht="15.75" hidden="1" customHeight="1"/>
    <row r="31" spans="2:16" ht="15.75" hidden="1" customHeight="1"/>
    <row r="32" spans="2:16" ht="15.75" hidden="1" customHeight="1"/>
    <row r="33" ht="15.75" hidden="1" customHeight="1"/>
    <row r="34" ht="15.75" hidden="1" customHeight="1"/>
    <row r="35" ht="15.75" hidden="1" customHeight="1"/>
    <row r="36" ht="15.75" hidden="1" customHeight="1"/>
    <row r="37" ht="15.75" hidden="1" customHeight="1"/>
    <row r="38" ht="15.75" hidden="1" customHeight="1"/>
    <row r="39" ht="15.75" hidden="1" customHeight="1"/>
    <row r="40" ht="15.75" hidden="1" customHeight="1"/>
    <row r="41" ht="15.75" hidden="1" customHeight="1"/>
  </sheetData>
  <sheetProtection password="C7B2" sheet="1" objects="1" scenarios="1"/>
  <dataConsolidate/>
  <mergeCells count="6">
    <mergeCell ref="B19:C20"/>
    <mergeCell ref="C4:G4"/>
    <mergeCell ref="C6:G6"/>
    <mergeCell ref="C7:G8"/>
    <mergeCell ref="B10:G12"/>
    <mergeCell ref="C5:F5"/>
  </mergeCells>
  <printOptions horizontalCentered="1"/>
  <pageMargins left="0" right="1.1811023622047245" top="0" bottom="0" header="0" footer="0"/>
  <pageSetup paperSize="9" orientation="landscape" r:id="rId1"/>
  <picture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5"/>
    <outlinePr summaryBelow="0" summaryRight="0"/>
    <pageSetUpPr fitToPage="1"/>
  </sheetPr>
  <dimension ref="A1:U41"/>
  <sheetViews>
    <sheetView showGridLines="0" showRowColHeaders="0" workbookViewId="0">
      <selection activeCell="B6" sqref="B6"/>
    </sheetView>
  </sheetViews>
  <sheetFormatPr defaultColWidth="0" defaultRowHeight="11.25" outlineLevelCol="1"/>
  <cols>
    <col min="1" max="1" width="2.7109375" style="6" customWidth="1"/>
    <col min="2" max="2" width="4.7109375" style="6" customWidth="1"/>
    <col min="3" max="3" width="6.42578125" style="6" bestFit="1" customWidth="1"/>
    <col min="4" max="4" width="13.7109375" style="6" bestFit="1" customWidth="1"/>
    <col min="5" max="5" width="6" style="35" bestFit="1" customWidth="1"/>
    <col min="6" max="6" width="20.7109375" style="6" customWidth="1"/>
    <col min="7" max="7" width="8.5703125" style="6" bestFit="1" customWidth="1" collapsed="1"/>
    <col min="8" max="8" width="1.7109375" style="6" hidden="1" customWidth="1" outlineLevel="1"/>
    <col min="9" max="9" width="3.5703125" style="186" hidden="1" customWidth="1" outlineLevel="1"/>
    <col min="10" max="10" width="3.28515625" style="186" hidden="1" customWidth="1" outlineLevel="1"/>
    <col min="11" max="11" width="5.7109375" style="6" customWidth="1"/>
    <col min="12" max="12" width="4.7109375" style="6" customWidth="1"/>
    <col min="13" max="13" width="6.42578125" style="6" bestFit="1" customWidth="1"/>
    <col min="14" max="14" width="13.7109375" style="6" bestFit="1" customWidth="1"/>
    <col min="15" max="15" width="6" style="35" bestFit="1" customWidth="1"/>
    <col min="16" max="16" width="20.7109375" style="6" customWidth="1"/>
    <col min="17" max="17" width="8.5703125" style="6" bestFit="1" customWidth="1" collapsed="1"/>
    <col min="18" max="18" width="1.7109375" style="6" hidden="1" customWidth="1" outlineLevel="1"/>
    <col min="19" max="19" width="3.5703125" style="186" hidden="1" customWidth="1" outlineLevel="1"/>
    <col min="20" max="20" width="3.28515625" style="186" hidden="1" customWidth="1" outlineLevel="1"/>
    <col min="21" max="21" width="9.140625" style="6" customWidth="1"/>
    <col min="22" max="16384" width="9.140625" style="6" hidden="1"/>
  </cols>
  <sheetData>
    <row r="1" spans="2:20">
      <c r="E1" s="6"/>
      <c r="O1" s="6"/>
    </row>
    <row r="2" spans="2:20" s="26" customFormat="1" ht="18.75">
      <c r="B2" s="108" t="s">
        <v>628</v>
      </c>
      <c r="C2" s="27"/>
      <c r="D2" s="27"/>
      <c r="E2" s="27"/>
      <c r="F2" s="27"/>
      <c r="I2" s="187"/>
      <c r="J2" s="187"/>
      <c r="L2" s="27"/>
      <c r="M2" s="27"/>
      <c r="N2" s="27"/>
      <c r="O2" s="27"/>
      <c r="P2" s="27"/>
      <c r="Q2" s="109">
        <v>2017</v>
      </c>
      <c r="S2" s="187"/>
      <c r="T2" s="187"/>
    </row>
    <row r="3" spans="2:20" s="37" customFormat="1" ht="12.75">
      <c r="B3" s="28" t="s">
        <v>627</v>
      </c>
      <c r="C3" s="36"/>
      <c r="D3" s="28" t="s">
        <v>297</v>
      </c>
      <c r="E3" s="1"/>
      <c r="F3" s="30" t="s">
        <v>630</v>
      </c>
      <c r="G3" s="106">
        <v>0.32</v>
      </c>
      <c r="I3" s="188"/>
      <c r="J3" s="188"/>
      <c r="L3" s="28"/>
      <c r="M3" s="36"/>
      <c r="N3" s="28"/>
      <c r="O3" s="1"/>
      <c r="P3" s="30"/>
      <c r="Q3" s="106"/>
      <c r="S3" s="188"/>
      <c r="T3" s="188"/>
    </row>
    <row r="4" spans="2:20" s="37" customFormat="1" ht="15.75">
      <c r="B4" s="28" t="s">
        <v>625</v>
      </c>
      <c r="C4" s="36"/>
      <c r="D4" s="206" t="s">
        <v>3185</v>
      </c>
      <c r="E4" s="29"/>
      <c r="F4" s="30" t="s">
        <v>626</v>
      </c>
      <c r="G4" s="105" t="s">
        <v>177</v>
      </c>
      <c r="I4" s="188"/>
      <c r="J4" s="188"/>
      <c r="L4" s="28"/>
      <c r="M4" s="36"/>
      <c r="N4" s="47"/>
      <c r="O4" s="29"/>
      <c r="P4" s="30" t="s">
        <v>626</v>
      </c>
      <c r="Q4" s="105" t="s">
        <v>318</v>
      </c>
      <c r="S4" s="188"/>
      <c r="T4" s="188"/>
    </row>
    <row r="5" spans="2:20">
      <c r="C5" s="41"/>
      <c r="D5" s="33">
        <v>5</v>
      </c>
      <c r="E5" s="33">
        <v>6</v>
      </c>
      <c r="F5" s="33">
        <v>7</v>
      </c>
      <c r="G5" s="41"/>
      <c r="M5" s="42"/>
      <c r="N5" s="33">
        <v>5</v>
      </c>
      <c r="O5" s="33">
        <v>6</v>
      </c>
      <c r="P5" s="33">
        <v>7</v>
      </c>
      <c r="Q5" s="42"/>
    </row>
    <row r="6" spans="2:20">
      <c r="B6" s="11" t="s">
        <v>292</v>
      </c>
      <c r="C6" s="11" t="s">
        <v>181</v>
      </c>
      <c r="D6" s="110" t="s">
        <v>624</v>
      </c>
      <c r="E6" s="11" t="s">
        <v>455</v>
      </c>
      <c r="F6" s="110" t="s">
        <v>46</v>
      </c>
      <c r="G6" s="11" t="s">
        <v>188</v>
      </c>
      <c r="I6" s="186" t="s">
        <v>2343</v>
      </c>
      <c r="J6" s="186" t="s">
        <v>2345</v>
      </c>
      <c r="L6" s="11" t="s">
        <v>292</v>
      </c>
      <c r="M6" s="11" t="s">
        <v>181</v>
      </c>
      <c r="N6" s="110" t="s">
        <v>624</v>
      </c>
      <c r="O6" s="11" t="s">
        <v>455</v>
      </c>
      <c r="P6" s="110" t="s">
        <v>46</v>
      </c>
      <c r="Q6" s="11" t="s">
        <v>188</v>
      </c>
      <c r="S6" s="186" t="s">
        <v>2343</v>
      </c>
      <c r="T6" s="186" t="s">
        <v>2345</v>
      </c>
    </row>
    <row r="7" spans="2:20" ht="12.75">
      <c r="B7" s="50">
        <v>1</v>
      </c>
      <c r="C7" s="52">
        <v>15</v>
      </c>
      <c r="D7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Čoka Jan</v>
      </c>
      <c r="E7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2007</v>
      </c>
      <c r="F7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Čéčova České Budějovice</v>
      </c>
      <c r="G7" s="180">
        <f>IF(AND(ISBLANK(I7),ISBLANK(J7)),"-",TIME(0,I7,J7))</f>
        <v>7.5231481481481471E-4</v>
      </c>
      <c r="I7" s="186">
        <v>1</v>
      </c>
      <c r="J7" s="186">
        <v>5.3</v>
      </c>
      <c r="L7" s="10">
        <v>1</v>
      </c>
      <c r="M7" s="102">
        <v>34</v>
      </c>
      <c r="N7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Eistlová Elen</v>
      </c>
      <c r="O7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2008</v>
      </c>
      <c r="P7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České Budějovice</v>
      </c>
      <c r="Q7" s="183">
        <f t="shared" ref="Q7:Q41" si="0">IF(AND(ISBLANK(S7),ISBLANK(T7)),"-",TIME(0,S7,T7))</f>
        <v>8.1018518518518516E-4</v>
      </c>
      <c r="S7" s="186">
        <v>1</v>
      </c>
      <c r="T7" s="186">
        <v>10.4</v>
      </c>
    </row>
    <row r="8" spans="2:20" ht="12.75">
      <c r="B8" s="50">
        <v>2</v>
      </c>
      <c r="C8" s="52">
        <v>10</v>
      </c>
      <c r="D8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Kaňka Jan</v>
      </c>
      <c r="E8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2007</v>
      </c>
      <c r="F8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ZŠ Fantova Kaplice</v>
      </c>
      <c r="G8" s="180">
        <f t="shared" ref="G8:G41" si="1">IF(AND(ISBLANK(I8),ISBLANK(J8)),"-",TIME(0,I8,J8))</f>
        <v>7.6388888888888893E-4</v>
      </c>
      <c r="I8" s="186">
        <v>1</v>
      </c>
      <c r="J8" s="186">
        <v>6.5</v>
      </c>
      <c r="L8" s="10">
        <v>2</v>
      </c>
      <c r="M8" s="102">
        <v>43</v>
      </c>
      <c r="N8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Candrová Michaela</v>
      </c>
      <c r="O8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2007</v>
      </c>
      <c r="P8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BH Triatlon České Budějovice</v>
      </c>
      <c r="Q8" s="183">
        <f t="shared" si="0"/>
        <v>8.449074074074075E-4</v>
      </c>
      <c r="S8" s="186">
        <v>1</v>
      </c>
      <c r="T8" s="186">
        <v>13.2</v>
      </c>
    </row>
    <row r="9" spans="2:20" ht="12.75">
      <c r="B9" s="50">
        <v>3</v>
      </c>
      <c r="C9" s="52">
        <v>35</v>
      </c>
      <c r="D9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Kotýnek Jan</v>
      </c>
      <c r="E9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2008</v>
      </c>
      <c r="F9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Sokol Zliv</v>
      </c>
      <c r="G9" s="180">
        <f t="shared" si="1"/>
        <v>7.7546296296296304E-4</v>
      </c>
      <c r="I9" s="186">
        <v>1</v>
      </c>
      <c r="J9" s="186">
        <v>7.8</v>
      </c>
      <c r="L9" s="10">
        <v>3</v>
      </c>
      <c r="M9" s="102">
        <v>40</v>
      </c>
      <c r="N9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Kahovcová Barbora</v>
      </c>
      <c r="O9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2009</v>
      </c>
      <c r="P9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ZŠ Fantova Kaplice</v>
      </c>
      <c r="Q9" s="183">
        <f t="shared" si="0"/>
        <v>8.6805555555555551E-4</v>
      </c>
      <c r="S9" s="186">
        <v>1</v>
      </c>
      <c r="T9" s="186">
        <v>15.2</v>
      </c>
    </row>
    <row r="10" spans="2:20" ht="12.75">
      <c r="B10" s="50">
        <v>4</v>
      </c>
      <c r="C10" s="52">
        <v>14</v>
      </c>
      <c r="D10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Čoka Tomáš</v>
      </c>
      <c r="E10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2008</v>
      </c>
      <c r="F10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Čéčova České Budějovice</v>
      </c>
      <c r="G10" s="180">
        <f t="shared" si="1"/>
        <v>8.1018518518518516E-4</v>
      </c>
      <c r="I10" s="186">
        <v>1</v>
      </c>
      <c r="J10" s="186">
        <v>10.199999999999999</v>
      </c>
      <c r="L10" s="10">
        <v>4</v>
      </c>
      <c r="M10" s="102">
        <v>84</v>
      </c>
      <c r="N10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Šulková Karolína</v>
      </c>
      <c r="O10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2008</v>
      </c>
      <c r="P10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ZŠ Benešov nad Černou</v>
      </c>
      <c r="Q10" s="183">
        <f t="shared" si="0"/>
        <v>8.7962962962962962E-4</v>
      </c>
      <c r="S10" s="186">
        <v>1</v>
      </c>
      <c r="T10" s="186">
        <v>16.399999999999999</v>
      </c>
    </row>
    <row r="11" spans="2:20" ht="12.75">
      <c r="B11" s="50">
        <v>5</v>
      </c>
      <c r="C11" s="52">
        <v>22</v>
      </c>
      <c r="D11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Lebeda David</v>
      </c>
      <c r="E11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2007</v>
      </c>
      <c r="F11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Hůrka</v>
      </c>
      <c r="G11" s="180">
        <f t="shared" si="1"/>
        <v>8.3333333333333339E-4</v>
      </c>
      <c r="I11" s="186">
        <v>1</v>
      </c>
      <c r="J11" s="186">
        <v>12.4</v>
      </c>
      <c r="L11" s="10">
        <v>5</v>
      </c>
      <c r="M11" s="102">
        <v>86</v>
      </c>
      <c r="N11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Michalčáková Adéla</v>
      </c>
      <c r="O11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2007</v>
      </c>
      <c r="P11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ZŠ Benešov nad Černou</v>
      </c>
      <c r="Q11" s="183">
        <f t="shared" si="0"/>
        <v>8.9120370370370362E-4</v>
      </c>
      <c r="S11" s="186">
        <v>1</v>
      </c>
      <c r="T11" s="186">
        <v>17.8</v>
      </c>
    </row>
    <row r="12" spans="2:20" ht="12.75">
      <c r="B12" s="50">
        <v>6</v>
      </c>
      <c r="C12" s="52">
        <v>2</v>
      </c>
      <c r="D12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Janák Benjamin</v>
      </c>
      <c r="E12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2009</v>
      </c>
      <c r="F12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Čéčova České Budějovice</v>
      </c>
      <c r="G12" s="180">
        <f t="shared" si="1"/>
        <v>8.6805555555555551E-4</v>
      </c>
      <c r="I12" s="186">
        <v>1</v>
      </c>
      <c r="J12" s="186">
        <v>15.4</v>
      </c>
      <c r="L12" s="10">
        <v>6</v>
      </c>
      <c r="M12" s="102">
        <v>45</v>
      </c>
      <c r="N12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Divišová Kristýna</v>
      </c>
      <c r="O12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2007</v>
      </c>
      <c r="P12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CBC Team</v>
      </c>
      <c r="Q12" s="183">
        <f t="shared" si="0"/>
        <v>9.2592592592592585E-4</v>
      </c>
      <c r="S12" s="186">
        <v>1</v>
      </c>
      <c r="T12" s="186">
        <v>20.3</v>
      </c>
    </row>
    <row r="13" spans="2:20" ht="12.75">
      <c r="B13" s="50">
        <v>7</v>
      </c>
      <c r="C13" s="52">
        <v>17</v>
      </c>
      <c r="D13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Gregar Daniel</v>
      </c>
      <c r="E13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2008</v>
      </c>
      <c r="F13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Hořice</v>
      </c>
      <c r="G13" s="180">
        <f t="shared" si="1"/>
        <v>8.7962962962962962E-4</v>
      </c>
      <c r="I13" s="186">
        <v>1</v>
      </c>
      <c r="J13" s="186">
        <v>16.100000000000001</v>
      </c>
      <c r="L13" s="10">
        <v>7</v>
      </c>
      <c r="M13" s="102">
        <v>88</v>
      </c>
      <c r="N13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Kaňková Zuzana</v>
      </c>
      <c r="O13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2009</v>
      </c>
      <c r="P13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ZŠ Fantova Kaplice</v>
      </c>
      <c r="Q13" s="183">
        <f t="shared" si="0"/>
        <v>9.3750000000000007E-4</v>
      </c>
      <c r="S13" s="186">
        <v>1</v>
      </c>
      <c r="T13" s="186">
        <v>21.5</v>
      </c>
    </row>
    <row r="14" spans="2:20" ht="12.75">
      <c r="B14" s="50">
        <v>8</v>
      </c>
      <c r="C14" s="52">
        <v>1</v>
      </c>
      <c r="D14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Cába Vilém</v>
      </c>
      <c r="E14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2007</v>
      </c>
      <c r="F14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Srubec</v>
      </c>
      <c r="G14" s="180">
        <f t="shared" si="1"/>
        <v>9.0277777777777784E-4</v>
      </c>
      <c r="I14" s="186">
        <v>1</v>
      </c>
      <c r="J14" s="186">
        <v>18.100000000000001</v>
      </c>
      <c r="L14" s="10">
        <v>8</v>
      </c>
      <c r="M14" s="102">
        <v>76</v>
      </c>
      <c r="N14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Bumbová Matylda</v>
      </c>
      <c r="O14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2007</v>
      </c>
      <c r="P14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Kamenictví Bumba</v>
      </c>
      <c r="Q14" s="183">
        <f t="shared" si="0"/>
        <v>9.4907407407407408E-4</v>
      </c>
      <c r="S14" s="186">
        <v>1</v>
      </c>
      <c r="T14" s="186">
        <v>22.1</v>
      </c>
    </row>
    <row r="15" spans="2:20" ht="12.75">
      <c r="B15" s="50">
        <v>9</v>
      </c>
      <c r="C15" s="52">
        <v>37</v>
      </c>
      <c r="D15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Kryštof Gloza</v>
      </c>
      <c r="E15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2009</v>
      </c>
      <c r="F15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TJ Hraničář Malonty</v>
      </c>
      <c r="G15" s="180">
        <f t="shared" si="1"/>
        <v>9.0277777777777784E-4</v>
      </c>
      <c r="I15" s="186">
        <v>1</v>
      </c>
      <c r="J15" s="186">
        <v>18.899999999999999</v>
      </c>
      <c r="L15" s="10">
        <v>9</v>
      </c>
      <c r="M15" s="102">
        <v>46</v>
      </c>
      <c r="N15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Sýkorová Kateřina</v>
      </c>
      <c r="O15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2007</v>
      </c>
      <c r="P15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RC Partizan Beograd</v>
      </c>
      <c r="Q15" s="183">
        <f t="shared" si="0"/>
        <v>9.6064814814814808E-4</v>
      </c>
      <c r="S15" s="186">
        <v>1</v>
      </c>
      <c r="T15" s="186">
        <v>23.3</v>
      </c>
    </row>
    <row r="16" spans="2:20" ht="12.75">
      <c r="B16" s="50">
        <v>10</v>
      </c>
      <c r="C16" s="52">
        <v>13</v>
      </c>
      <c r="D16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Udatný Matyáš</v>
      </c>
      <c r="E16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2009</v>
      </c>
      <c r="F16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Malonty</v>
      </c>
      <c r="G16" s="180">
        <f t="shared" si="1"/>
        <v>9.2592592592592585E-4</v>
      </c>
      <c r="I16" s="186">
        <v>1</v>
      </c>
      <c r="J16" s="186">
        <v>20.5</v>
      </c>
      <c r="L16" s="10">
        <v>10</v>
      </c>
      <c r="M16" s="102">
        <v>42</v>
      </c>
      <c r="N16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Outlá Andrea</v>
      </c>
      <c r="O16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2009</v>
      </c>
      <c r="P16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Plnej pupek s.r.o.</v>
      </c>
      <c r="Q16" s="183">
        <f t="shared" si="0"/>
        <v>9.7222222222222209E-4</v>
      </c>
      <c r="S16" s="186">
        <v>1</v>
      </c>
      <c r="T16" s="186">
        <v>24.8</v>
      </c>
    </row>
    <row r="17" spans="2:20" ht="12.75">
      <c r="B17" s="50">
        <v>11</v>
      </c>
      <c r="C17" s="52">
        <v>69</v>
      </c>
      <c r="D17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Mrenica Michal</v>
      </c>
      <c r="E17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2009</v>
      </c>
      <c r="F17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Malonty</v>
      </c>
      <c r="G17" s="180">
        <f t="shared" si="1"/>
        <v>9.3750000000000007E-4</v>
      </c>
      <c r="I17" s="186">
        <v>1</v>
      </c>
      <c r="J17" s="186">
        <v>21.3</v>
      </c>
      <c r="L17" s="10">
        <v>11</v>
      </c>
      <c r="M17" s="102">
        <v>79</v>
      </c>
      <c r="N17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Tomanová Anežka</v>
      </c>
      <c r="O17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2008</v>
      </c>
      <c r="P17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ZŠ Benešov nad Černou</v>
      </c>
      <c r="Q17" s="183">
        <f t="shared" si="0"/>
        <v>1.0069444444444444E-3</v>
      </c>
      <c r="S17" s="186">
        <v>1</v>
      </c>
      <c r="T17" s="186">
        <v>27.9</v>
      </c>
    </row>
    <row r="18" spans="2:20" ht="12.75">
      <c r="B18" s="50">
        <v>12</v>
      </c>
      <c r="C18" s="52">
        <v>27</v>
      </c>
      <c r="D18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Klimeš Vít</v>
      </c>
      <c r="E18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2008</v>
      </c>
      <c r="F18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SDH Třísov</v>
      </c>
      <c r="G18" s="180">
        <f t="shared" si="1"/>
        <v>9.6064814814814808E-4</v>
      </c>
      <c r="I18" s="186">
        <v>1</v>
      </c>
      <c r="J18" s="186">
        <v>23.9</v>
      </c>
      <c r="L18" s="10">
        <v>12</v>
      </c>
      <c r="M18" s="102">
        <v>37</v>
      </c>
      <c r="N18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Valterová Kristýna</v>
      </c>
      <c r="O18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2007</v>
      </c>
      <c r="P18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Orlando Bananas</v>
      </c>
      <c r="Q18" s="183">
        <f t="shared" si="0"/>
        <v>1.0300925925925926E-3</v>
      </c>
      <c r="S18" s="186">
        <v>1</v>
      </c>
      <c r="T18" s="186">
        <v>29.2</v>
      </c>
    </row>
    <row r="19" spans="2:20" ht="12.75">
      <c r="B19" s="50">
        <v>13</v>
      </c>
      <c r="C19" s="52">
        <v>24</v>
      </c>
      <c r="D19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Lebeda Ondřej</v>
      </c>
      <c r="E19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2009</v>
      </c>
      <c r="F19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Hůrka</v>
      </c>
      <c r="G19" s="180">
        <f t="shared" si="1"/>
        <v>9.7222222222222209E-4</v>
      </c>
      <c r="I19" s="186">
        <v>1</v>
      </c>
      <c r="J19" s="186">
        <v>24.3</v>
      </c>
      <c r="L19" s="10">
        <v>13</v>
      </c>
      <c r="M19" s="102">
        <v>74</v>
      </c>
      <c r="N19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Udatná Natálie</v>
      </c>
      <c r="O19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2009</v>
      </c>
      <c r="P19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Malonty</v>
      </c>
      <c r="Q19" s="183">
        <f t="shared" si="0"/>
        <v>1.0416666666666667E-3</v>
      </c>
      <c r="S19" s="186">
        <v>1</v>
      </c>
      <c r="T19" s="186">
        <v>30.1</v>
      </c>
    </row>
    <row r="20" spans="2:20" ht="12.75">
      <c r="B20" s="50">
        <v>14</v>
      </c>
      <c r="C20" s="52">
        <v>9</v>
      </c>
      <c r="D20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Purkrábek Lukáš</v>
      </c>
      <c r="E20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2009</v>
      </c>
      <c r="F20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Vyšší Brod</v>
      </c>
      <c r="G20" s="180">
        <f t="shared" si="1"/>
        <v>1.0185185185185186E-3</v>
      </c>
      <c r="I20" s="186">
        <v>1</v>
      </c>
      <c r="J20" s="186">
        <v>28.8</v>
      </c>
      <c r="L20" s="10">
        <v>14</v>
      </c>
      <c r="M20" s="102">
        <v>39</v>
      </c>
      <c r="N20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Plonerová Barbora</v>
      </c>
      <c r="O20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2009</v>
      </c>
      <c r="P20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ČOS Kamenný Újezd</v>
      </c>
      <c r="Q20" s="183">
        <f t="shared" si="0"/>
        <v>1.0416666666666667E-3</v>
      </c>
      <c r="S20" s="186">
        <v>1</v>
      </c>
      <c r="T20" s="186">
        <v>30.9</v>
      </c>
    </row>
    <row r="21" spans="2:20" ht="12.75">
      <c r="B21" s="50">
        <v>15</v>
      </c>
      <c r="C21" s="52">
        <v>16</v>
      </c>
      <c r="D21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Benedikt Gabriel</v>
      </c>
      <c r="E21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2009</v>
      </c>
      <c r="F21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Malonty</v>
      </c>
      <c r="G21" s="180">
        <f t="shared" si="1"/>
        <v>1.0532407407407407E-3</v>
      </c>
      <c r="I21" s="186">
        <v>1</v>
      </c>
      <c r="J21" s="186">
        <v>31.2</v>
      </c>
      <c r="L21" s="10">
        <v>15</v>
      </c>
      <c r="M21" s="102">
        <v>30</v>
      </c>
      <c r="N21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Latinerová Elisabeth</v>
      </c>
      <c r="O21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2010</v>
      </c>
      <c r="P21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Srubec</v>
      </c>
      <c r="Q21" s="183">
        <f t="shared" si="0"/>
        <v>1.0532407407407407E-3</v>
      </c>
      <c r="S21" s="186">
        <v>1</v>
      </c>
      <c r="T21" s="186">
        <v>31.7</v>
      </c>
    </row>
    <row r="22" spans="2:20" ht="12.75">
      <c r="B22" s="51">
        <v>16</v>
      </c>
      <c r="C22" s="53">
        <v>29</v>
      </c>
      <c r="D22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Uhlík Ondřej</v>
      </c>
      <c r="E22" s="12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2007</v>
      </c>
      <c r="F22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Malonty</v>
      </c>
      <c r="G22" s="180">
        <f t="shared" si="1"/>
        <v>1.0763888888888889E-3</v>
      </c>
      <c r="I22" s="186">
        <v>1</v>
      </c>
      <c r="J22" s="186">
        <v>33.6</v>
      </c>
      <c r="L22" s="40">
        <v>16</v>
      </c>
      <c r="M22" s="103">
        <v>44</v>
      </c>
      <c r="N22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Kostelná Kamila</v>
      </c>
      <c r="O22" s="12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2007</v>
      </c>
      <c r="P22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Malonty</v>
      </c>
      <c r="Q22" s="183">
        <f t="shared" si="0"/>
        <v>1.0879629629629629E-3</v>
      </c>
      <c r="S22" s="186">
        <v>1</v>
      </c>
      <c r="T22" s="186">
        <v>34.700000000000003</v>
      </c>
    </row>
    <row r="23" spans="2:20" ht="12.75">
      <c r="B23" s="51">
        <v>17</v>
      </c>
      <c r="C23" s="53"/>
      <c r="D23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23" s="12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23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23" s="180" t="str">
        <f t="shared" si="1"/>
        <v>-</v>
      </c>
      <c r="L23" s="40">
        <v>17</v>
      </c>
      <c r="M23" s="103"/>
      <c r="N23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23" s="12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23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23" s="183" t="str">
        <f t="shared" si="0"/>
        <v>-</v>
      </c>
    </row>
    <row r="24" spans="2:20" ht="12.75">
      <c r="B24" s="51">
        <v>18</v>
      </c>
      <c r="C24" s="53"/>
      <c r="D24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24" s="12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24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24" s="181" t="str">
        <f t="shared" si="1"/>
        <v>-</v>
      </c>
      <c r="L24" s="40">
        <v>18</v>
      </c>
      <c r="M24" s="103"/>
      <c r="N24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24" s="12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24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24" s="183" t="str">
        <f t="shared" si="0"/>
        <v>-</v>
      </c>
    </row>
    <row r="25" spans="2:20" ht="12.75">
      <c r="B25" s="51">
        <v>19</v>
      </c>
      <c r="C25" s="53"/>
      <c r="D25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25" s="12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25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25" s="181" t="str">
        <f t="shared" si="1"/>
        <v>-</v>
      </c>
      <c r="L25" s="40">
        <v>19</v>
      </c>
      <c r="M25" s="103"/>
      <c r="N25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25" s="12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25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25" s="184" t="str">
        <f t="shared" si="0"/>
        <v>-</v>
      </c>
    </row>
    <row r="26" spans="2:20" ht="12.75">
      <c r="B26" s="51">
        <v>20</v>
      </c>
      <c r="C26" s="53"/>
      <c r="D26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26" s="12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26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26" s="181" t="str">
        <f t="shared" si="1"/>
        <v>-</v>
      </c>
      <c r="L26" s="40">
        <v>20</v>
      </c>
      <c r="M26" s="103"/>
      <c r="N26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26" s="12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26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26" s="184" t="str">
        <f t="shared" si="0"/>
        <v>-</v>
      </c>
    </row>
    <row r="27" spans="2:20" ht="12.75">
      <c r="B27" s="51">
        <v>21</v>
      </c>
      <c r="C27" s="53"/>
      <c r="D27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27" s="12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27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27" s="181" t="str">
        <f t="shared" si="1"/>
        <v>-</v>
      </c>
      <c r="L27" s="40">
        <v>21</v>
      </c>
      <c r="M27" s="103"/>
      <c r="N27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27" s="12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27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27" s="184" t="str">
        <f t="shared" si="0"/>
        <v>-</v>
      </c>
    </row>
    <row r="28" spans="2:20" ht="12.75">
      <c r="B28" s="51">
        <v>22</v>
      </c>
      <c r="C28" s="53"/>
      <c r="D28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28" s="12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28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28" s="181" t="str">
        <f t="shared" si="1"/>
        <v>-</v>
      </c>
      <c r="L28" s="40">
        <v>22</v>
      </c>
      <c r="M28" s="103"/>
      <c r="N28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28" s="12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28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28" s="184" t="str">
        <f t="shared" si="0"/>
        <v>-</v>
      </c>
    </row>
    <row r="29" spans="2:20" ht="12.75">
      <c r="B29" s="51">
        <v>23</v>
      </c>
      <c r="C29" s="53"/>
      <c r="D29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29" s="12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29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29" s="181" t="str">
        <f t="shared" si="1"/>
        <v>-</v>
      </c>
      <c r="L29" s="40">
        <v>23</v>
      </c>
      <c r="M29" s="103"/>
      <c r="N29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29" s="12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29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29" s="184" t="str">
        <f t="shared" si="0"/>
        <v>-</v>
      </c>
    </row>
    <row r="30" spans="2:20" ht="12.75">
      <c r="B30" s="51">
        <v>24</v>
      </c>
      <c r="C30" s="53"/>
      <c r="D30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30" s="12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30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30" s="181" t="str">
        <f t="shared" si="1"/>
        <v>-</v>
      </c>
      <c r="L30" s="40">
        <v>24</v>
      </c>
      <c r="M30" s="103"/>
      <c r="N30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30" s="12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30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30" s="184" t="str">
        <f t="shared" si="0"/>
        <v>-</v>
      </c>
    </row>
    <row r="31" spans="2:20" ht="12.75">
      <c r="B31" s="51">
        <v>25</v>
      </c>
      <c r="C31" s="53"/>
      <c r="D31" s="32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31" s="12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31" s="34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31" s="181" t="str">
        <f t="shared" si="1"/>
        <v>-</v>
      </c>
      <c r="L31" s="40">
        <v>25</v>
      </c>
      <c r="M31" s="103"/>
      <c r="N31" s="32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31" s="12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31" s="34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31" s="184" t="str">
        <f t="shared" si="0"/>
        <v>-</v>
      </c>
    </row>
    <row r="32" spans="2:20" ht="12.75">
      <c r="B32" s="96">
        <v>26</v>
      </c>
      <c r="C32" s="97"/>
      <c r="D32" s="98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32" s="99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32" s="100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32" s="182" t="str">
        <f t="shared" si="1"/>
        <v>-</v>
      </c>
      <c r="L32" s="101">
        <v>26</v>
      </c>
      <c r="M32" s="104"/>
      <c r="N32" s="98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32" s="99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32" s="100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32" s="185" t="str">
        <f t="shared" si="0"/>
        <v>-</v>
      </c>
    </row>
    <row r="33" spans="2:17" ht="12.75">
      <c r="B33" s="96">
        <v>27</v>
      </c>
      <c r="C33" s="97"/>
      <c r="D33" s="98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33" s="99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33" s="100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33" s="182" t="str">
        <f t="shared" si="1"/>
        <v>-</v>
      </c>
      <c r="L33" s="101">
        <v>27</v>
      </c>
      <c r="M33" s="104"/>
      <c r="N33" s="98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33" s="99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33" s="100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33" s="185" t="str">
        <f t="shared" si="0"/>
        <v>-</v>
      </c>
    </row>
    <row r="34" spans="2:17" ht="12.75">
      <c r="B34" s="96">
        <v>28</v>
      </c>
      <c r="C34" s="97"/>
      <c r="D34" s="98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34" s="99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34" s="100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34" s="182" t="str">
        <f t="shared" si="1"/>
        <v>-</v>
      </c>
      <c r="L34" s="101">
        <v>28</v>
      </c>
      <c r="M34" s="104"/>
      <c r="N34" s="98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34" s="99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34" s="100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34" s="185" t="str">
        <f t="shared" si="0"/>
        <v>-</v>
      </c>
    </row>
    <row r="35" spans="2:17" ht="12.75">
      <c r="B35" s="96">
        <v>29</v>
      </c>
      <c r="C35" s="97"/>
      <c r="D35" s="98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35" s="99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35" s="100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35" s="182" t="str">
        <f t="shared" si="1"/>
        <v>-</v>
      </c>
      <c r="L35" s="101">
        <v>29</v>
      </c>
      <c r="M35" s="104"/>
      <c r="N35" s="98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35" s="99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35" s="100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35" s="185" t="str">
        <f t="shared" si="0"/>
        <v>-</v>
      </c>
    </row>
    <row r="36" spans="2:17" ht="12.75">
      <c r="B36" s="96">
        <v>30</v>
      </c>
      <c r="C36" s="97"/>
      <c r="D36" s="98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36" s="99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36" s="100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36" s="182" t="str">
        <f t="shared" si="1"/>
        <v>-</v>
      </c>
      <c r="L36" s="101">
        <v>30</v>
      </c>
      <c r="M36" s="104"/>
      <c r="N36" s="98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36" s="99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36" s="100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36" s="185" t="str">
        <f t="shared" si="0"/>
        <v>-</v>
      </c>
    </row>
    <row r="37" spans="2:17" ht="12.75">
      <c r="B37" s="96">
        <v>31</v>
      </c>
      <c r="C37" s="97"/>
      <c r="D37" s="98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37" s="99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37" s="100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37" s="182" t="str">
        <f t="shared" si="1"/>
        <v>-</v>
      </c>
      <c r="L37" s="101">
        <v>31</v>
      </c>
      <c r="M37" s="104"/>
      <c r="N37" s="98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37" s="99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37" s="100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37" s="185" t="str">
        <f t="shared" si="0"/>
        <v>-</v>
      </c>
    </row>
    <row r="38" spans="2:17" ht="12.75">
      <c r="B38" s="96">
        <v>32</v>
      </c>
      <c r="C38" s="97"/>
      <c r="D38" s="98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38" s="99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38" s="100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38" s="182" t="str">
        <f t="shared" si="1"/>
        <v>-</v>
      </c>
      <c r="L38" s="101">
        <v>32</v>
      </c>
      <c r="M38" s="104"/>
      <c r="N38" s="98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38" s="99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38" s="100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38" s="185" t="str">
        <f t="shared" si="0"/>
        <v>-</v>
      </c>
    </row>
    <row r="39" spans="2:17" ht="12.75">
      <c r="B39" s="96">
        <v>33</v>
      </c>
      <c r="C39" s="97"/>
      <c r="D39" s="98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39" s="99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39" s="100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39" s="182" t="str">
        <f t="shared" si="1"/>
        <v>-</v>
      </c>
      <c r="L39" s="101">
        <v>33</v>
      </c>
      <c r="M39" s="104"/>
      <c r="N39" s="98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39" s="99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39" s="100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39" s="185" t="str">
        <f t="shared" si="0"/>
        <v>-</v>
      </c>
    </row>
    <row r="40" spans="2:17" ht="12.75">
      <c r="B40" s="96">
        <v>34</v>
      </c>
      <c r="C40" s="97"/>
      <c r="D40" s="98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40" s="99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40" s="100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40" s="182" t="str">
        <f t="shared" si="1"/>
        <v>-</v>
      </c>
      <c r="L40" s="101">
        <v>34</v>
      </c>
      <c r="M40" s="104"/>
      <c r="N40" s="98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40" s="99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40" s="100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40" s="185" t="str">
        <f t="shared" si="0"/>
        <v>-</v>
      </c>
    </row>
    <row r="41" spans="2:17" ht="12.75">
      <c r="B41" s="96">
        <v>35</v>
      </c>
      <c r="C41" s="97"/>
      <c r="D41" s="98" t="str">
        <f>IF(ISBLANK(Tabulka469131113[[#This Row],[start_č]]),"-",IF(ISERROR(VLOOKUP(CONCATENATE(Q$2,"::",D$3,"::",D$4,"::",G$4,"::",Tabulka469131113[[#This Row],[start_č]]),registrace[[ident pro výsledky]:[klub / město]],D$5,0)),"-",VLOOKUP(CONCATENATE(Q$2,"::",D$3,"::",D$4,"::",G$4,"::",Tabulka469131113[[#This Row],[start_č]]),registrace[[ident pro výsledky]:[klub / město]],D$5,0)))</f>
        <v>-</v>
      </c>
      <c r="E41" s="99" t="str">
        <f>IF(ISBLANK(Tabulka469131113[[#This Row],[start_č]]),"-",IF(ISERROR(VLOOKUP(CONCATENATE(Q$2,"::",D$3,"::",D$4,"::",G$4,"::",Tabulka469131113[[#This Row],[start_č]]),registrace[[ident pro výsledky]:[klub / město]],E$5,0)),"-",VLOOKUP(CONCATENATE(Q$2,"::",D$3,"::",D$4,"::",G$4,"::",Tabulka469131113[[#This Row],[start_č]]),registrace[[ident pro výsledky]:[klub / město]],E$5,0)))</f>
        <v>-</v>
      </c>
      <c r="F41" s="100" t="str">
        <f>IF(ISBLANK(Tabulka469131113[[#This Row],[start_č]]),"-",IF(ISERROR(VLOOKUP(CONCATENATE(Q$2,"::",D$3,"::",D$4,"::",G$4,"::",Tabulka469131113[[#This Row],[start_č]]),registrace[[ident pro výsledky]:[klub / město]],F$5,0)),"-",VLOOKUP(CONCATENATE(Q$2,"::",D$3,"::",D$4,"::",G$4,"::",Tabulka469131113[[#This Row],[start_č]]),registrace[[ident pro výsledky]:[klub / město]],F$5,0)))</f>
        <v>-</v>
      </c>
      <c r="G41" s="182" t="str">
        <f t="shared" si="1"/>
        <v>-</v>
      </c>
      <c r="L41" s="101">
        <v>35</v>
      </c>
      <c r="M41" s="104"/>
      <c r="N41" s="98" t="str">
        <f>IF(ISBLANK(Tabulka46710141214[[#This Row],[start_č]]),"-",IF(ISERROR(VLOOKUP(CONCATENATE(Q$2,"::",D$3,"::",D$4,"::",Q$4,"::",Tabulka46710141214[[#This Row],[start_č]]),registrace[[ident pro výsledky]:[klub / město]],N$5,0)),"-",VLOOKUP(CONCATENATE(Q$2,"::",D$3,"::",D$4,"::",Q$4,"::",Tabulka46710141214[[#This Row],[start_č]]),registrace[[ident pro výsledky]:[klub / město]],N$5,0)))</f>
        <v>-</v>
      </c>
      <c r="O41" s="99" t="str">
        <f>IF(ISBLANK(Tabulka46710141214[[#This Row],[start_č]]),"-",IF(ISERROR(VLOOKUP(CONCATENATE(Q$2,"::",D$3,"::",D$4,"::",Q$4,"::",Tabulka46710141214[[#This Row],[start_č]]),registrace[[ident pro výsledky]:[klub / město]],O$5,0)),"-",VLOOKUP(CONCATENATE(Q$2,"::",D$3,"::",D$4,"::",Q$4,"::",Tabulka46710141214[[#This Row],[start_č]]),registrace[[ident pro výsledky]:[klub / město]],O$5,0)))</f>
        <v>-</v>
      </c>
      <c r="P41" s="100" t="str">
        <f>IF(ISBLANK(Tabulka46710141214[[#This Row],[start_č]]),"-",IF(ISERROR(VLOOKUP(CONCATENATE(Q$2,"::",D$3,"::",D$4,"::",Q$4,"::",Tabulka46710141214[[#This Row],[start_č]]),registrace[[ident pro výsledky]:[klub / město]],P$5,0)),"-",VLOOKUP(CONCATENATE(Q$2,"::",D$3,"::",D$4,"::",Q$4,"::",Tabulka46710141214[[#This Row],[start_č]]),registrace[[ident pro výsledky]:[klub / město]],P$5,0)))</f>
        <v>-</v>
      </c>
      <c r="Q41" s="185" t="str">
        <f t="shared" si="0"/>
        <v>-</v>
      </c>
    </row>
  </sheetData>
  <sheetProtection password="C7B2" sheet="1" objects="1" scenarios="1" autoFilter="0"/>
  <pageMargins left="0" right="0" top="0" bottom="0" header="0.19685039370078741" footer="0"/>
  <pageSetup paperSize="9" orientation="landscape" r:id="rId1"/>
  <headerFooter>
    <oddHeader>&amp;R&amp;G</oddHeader>
  </headerFooter>
  <legacyDrawingHF r:id="rId2"/>
  <tableParts count="2">
    <tablePart r:id="rId3"/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5"/>
    <outlinePr summaryBelow="0" summaryRight="0"/>
    <pageSetUpPr fitToPage="1"/>
  </sheetPr>
  <dimension ref="A1:V41"/>
  <sheetViews>
    <sheetView showGridLines="0" showRowColHeaders="0" workbookViewId="0">
      <selection activeCell="B6" sqref="B6"/>
    </sheetView>
  </sheetViews>
  <sheetFormatPr defaultColWidth="0" defaultRowHeight="11.25" outlineLevelCol="1"/>
  <cols>
    <col min="1" max="1" width="2.7109375" style="6" customWidth="1"/>
    <col min="2" max="2" width="4.7109375" style="6" customWidth="1"/>
    <col min="3" max="3" width="6.42578125" style="6" bestFit="1" customWidth="1"/>
    <col min="4" max="4" width="13.7109375" style="6" bestFit="1" customWidth="1"/>
    <col min="5" max="5" width="6" style="35" bestFit="1" customWidth="1"/>
    <col min="6" max="6" width="20.7109375" style="6" customWidth="1"/>
    <col min="7" max="7" width="8.5703125" style="6" bestFit="1" customWidth="1" collapsed="1"/>
    <col min="8" max="8" width="1.7109375" style="6" hidden="1" customWidth="1" outlineLevel="1"/>
    <col min="9" max="9" width="3.5703125" style="186" hidden="1" customWidth="1" outlineLevel="1"/>
    <col min="10" max="10" width="3.28515625" style="186" hidden="1" customWidth="1" outlineLevel="1"/>
    <col min="11" max="11" width="5.7109375" style="6" customWidth="1"/>
    <col min="12" max="12" width="4.7109375" style="6" customWidth="1"/>
    <col min="13" max="13" width="6.42578125" style="6" bestFit="1" customWidth="1"/>
    <col min="14" max="14" width="13.7109375" style="6" bestFit="1" customWidth="1"/>
    <col min="15" max="15" width="6" style="35" bestFit="1" customWidth="1"/>
    <col min="16" max="16" width="20.7109375" style="6" customWidth="1"/>
    <col min="17" max="17" width="8.5703125" style="6" bestFit="1" customWidth="1" collapsed="1"/>
    <col min="18" max="18" width="1.7109375" style="6" hidden="1" customWidth="1" outlineLevel="1"/>
    <col min="19" max="19" width="3.5703125" style="186" hidden="1" customWidth="1" outlineLevel="1"/>
    <col min="20" max="20" width="3.28515625" style="186" hidden="1" customWidth="1" outlineLevel="1"/>
    <col min="21" max="21" width="9.140625" style="6" customWidth="1"/>
    <col min="22" max="22" width="0" style="6" hidden="1" customWidth="1"/>
    <col min="23" max="16384" width="9.140625" style="6" hidden="1"/>
  </cols>
  <sheetData>
    <row r="1" spans="2:20">
      <c r="E1" s="6"/>
      <c r="O1" s="6"/>
    </row>
    <row r="2" spans="2:20" s="26" customFormat="1" ht="18.75">
      <c r="B2" s="108" t="s">
        <v>628</v>
      </c>
      <c r="C2" s="27"/>
      <c r="D2" s="27"/>
      <c r="E2" s="27"/>
      <c r="F2" s="27"/>
      <c r="I2" s="187"/>
      <c r="J2" s="187"/>
      <c r="L2" s="27"/>
      <c r="M2" s="27"/>
      <c r="N2" s="27"/>
      <c r="O2" s="27"/>
      <c r="P2" s="27"/>
      <c r="Q2" s="109">
        <f>index!rok</f>
        <v>2017</v>
      </c>
      <c r="S2" s="187"/>
      <c r="T2" s="187"/>
    </row>
    <row r="3" spans="2:20" s="37" customFormat="1" ht="12.75">
      <c r="B3" s="28" t="s">
        <v>627</v>
      </c>
      <c r="C3" s="36"/>
      <c r="D3" s="28" t="s">
        <v>297</v>
      </c>
      <c r="E3" s="1"/>
      <c r="F3" s="30" t="s">
        <v>630</v>
      </c>
      <c r="G3" s="106">
        <v>0.48</v>
      </c>
      <c r="I3" s="188"/>
      <c r="J3" s="188"/>
      <c r="L3" s="28"/>
      <c r="M3" s="36"/>
      <c r="N3" s="28"/>
      <c r="O3" s="1"/>
      <c r="P3" s="30"/>
      <c r="Q3" s="106"/>
      <c r="S3" s="188"/>
      <c r="T3" s="188"/>
    </row>
    <row r="4" spans="2:20" s="37" customFormat="1" ht="15.75">
      <c r="B4" s="28" t="s">
        <v>625</v>
      </c>
      <c r="C4" s="36"/>
      <c r="D4" s="206" t="s">
        <v>3186</v>
      </c>
      <c r="E4" s="29"/>
      <c r="F4" s="30" t="s">
        <v>626</v>
      </c>
      <c r="G4" s="105" t="s">
        <v>177</v>
      </c>
      <c r="I4" s="188"/>
      <c r="J4" s="188"/>
      <c r="L4" s="28"/>
      <c r="M4" s="36"/>
      <c r="N4" s="47"/>
      <c r="O4" s="29"/>
      <c r="P4" s="30" t="s">
        <v>626</v>
      </c>
      <c r="Q4" s="105" t="s">
        <v>318</v>
      </c>
      <c r="S4" s="188"/>
      <c r="T4" s="188"/>
    </row>
    <row r="5" spans="2:20">
      <c r="C5" s="41"/>
      <c r="D5" s="33">
        <v>5</v>
      </c>
      <c r="E5" s="33">
        <v>6</v>
      </c>
      <c r="F5" s="33">
        <v>7</v>
      </c>
      <c r="G5" s="41"/>
      <c r="M5" s="42"/>
      <c r="N5" s="33">
        <v>5</v>
      </c>
      <c r="O5" s="33">
        <v>6</v>
      </c>
      <c r="P5" s="33">
        <v>7</v>
      </c>
      <c r="Q5" s="42"/>
    </row>
    <row r="6" spans="2:20">
      <c r="B6" s="11" t="s">
        <v>292</v>
      </c>
      <c r="C6" s="11" t="s">
        <v>181</v>
      </c>
      <c r="D6" s="9" t="s">
        <v>624</v>
      </c>
      <c r="E6" s="11" t="s">
        <v>455</v>
      </c>
      <c r="F6" s="9" t="s">
        <v>46</v>
      </c>
      <c r="G6" s="11" t="s">
        <v>188</v>
      </c>
      <c r="I6" s="186" t="s">
        <v>2343</v>
      </c>
      <c r="J6" s="186" t="s">
        <v>2345</v>
      </c>
      <c r="L6" s="11" t="s">
        <v>292</v>
      </c>
      <c r="M6" s="11" t="s">
        <v>181</v>
      </c>
      <c r="N6" s="9" t="s">
        <v>624</v>
      </c>
      <c r="O6" s="11" t="s">
        <v>455</v>
      </c>
      <c r="P6" s="9" t="s">
        <v>46</v>
      </c>
      <c r="Q6" s="11" t="s">
        <v>188</v>
      </c>
      <c r="S6" s="186" t="s">
        <v>2343</v>
      </c>
      <c r="T6" s="186" t="s">
        <v>2345</v>
      </c>
    </row>
    <row r="7" spans="2:20" ht="12.75">
      <c r="B7" s="50">
        <v>1</v>
      </c>
      <c r="C7" s="52">
        <v>7</v>
      </c>
      <c r="D7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Mikšl Rostislav</v>
      </c>
      <c r="E7" s="12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2005</v>
      </c>
      <c r="F7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SKP České Budějovice</v>
      </c>
      <c r="G7" s="180">
        <f t="shared" ref="G7:G41" si="0">IF(AND(ISBLANK(I7),ISBLANK(J7)),"-",TIME(0,I7,J7))</f>
        <v>1.1458333333333333E-3</v>
      </c>
      <c r="I7" s="186">
        <v>1</v>
      </c>
      <c r="J7" s="186">
        <v>39.4</v>
      </c>
      <c r="L7" s="10">
        <v>1</v>
      </c>
      <c r="M7" s="102">
        <v>40</v>
      </c>
      <c r="N7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Gubaniová Tereza</v>
      </c>
      <c r="O7" s="12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2005</v>
      </c>
      <c r="P7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ZŠ Benešov nad Černou</v>
      </c>
      <c r="Q7" s="183">
        <f t="shared" ref="Q7:Q41" si="1">IF(AND(ISBLANK(S7),ISBLANK(T7)),"-",TIME(0,S7,T7))</f>
        <v>1.2152777777777778E-3</v>
      </c>
      <c r="S7" s="186">
        <v>1</v>
      </c>
      <c r="T7" s="186">
        <v>45.3</v>
      </c>
    </row>
    <row r="8" spans="2:20" ht="12.75">
      <c r="B8" s="50">
        <v>2</v>
      </c>
      <c r="C8" s="52">
        <v>39</v>
      </c>
      <c r="D8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Janda Jakub</v>
      </c>
      <c r="E8" s="12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2006</v>
      </c>
      <c r="F8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Sokol České Budějovice</v>
      </c>
      <c r="G8" s="180">
        <f t="shared" si="0"/>
        <v>1.1805555555555556E-3</v>
      </c>
      <c r="I8" s="186">
        <v>1</v>
      </c>
      <c r="J8" s="186">
        <v>42.1</v>
      </c>
      <c r="L8" s="10">
        <v>2</v>
      </c>
      <c r="M8" s="102">
        <v>29</v>
      </c>
      <c r="N8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Kvasníková Adéla</v>
      </c>
      <c r="O8" s="12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2006</v>
      </c>
      <c r="P8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ZŠ Benešov nad Černou</v>
      </c>
      <c r="Q8" s="183">
        <f t="shared" si="1"/>
        <v>1.2731481481481483E-3</v>
      </c>
      <c r="S8" s="186">
        <v>1</v>
      </c>
      <c r="T8" s="186">
        <v>50.2</v>
      </c>
    </row>
    <row r="9" spans="2:20" ht="12.75">
      <c r="B9" s="50">
        <v>3</v>
      </c>
      <c r="C9" s="52">
        <v>2</v>
      </c>
      <c r="D9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Tomáš Ondřej</v>
      </c>
      <c r="E9" s="12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2006</v>
      </c>
      <c r="F9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České Budějovice</v>
      </c>
      <c r="G9" s="180">
        <f t="shared" si="0"/>
        <v>1.1921296296296296E-3</v>
      </c>
      <c r="I9" s="186">
        <v>1</v>
      </c>
      <c r="J9" s="186">
        <v>43.3</v>
      </c>
      <c r="L9" s="10">
        <v>3</v>
      </c>
      <c r="M9" s="102">
        <v>49</v>
      </c>
      <c r="N9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Hrušková Barbora</v>
      </c>
      <c r="O9" s="12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2005</v>
      </c>
      <c r="P9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Borovany</v>
      </c>
      <c r="Q9" s="183">
        <f t="shared" si="1"/>
        <v>1.3078703703703705E-3</v>
      </c>
      <c r="S9" s="186">
        <v>1</v>
      </c>
      <c r="T9" s="186">
        <v>53.4</v>
      </c>
    </row>
    <row r="10" spans="2:20" ht="12.75">
      <c r="B10" s="50">
        <v>4</v>
      </c>
      <c r="C10" s="52">
        <v>10</v>
      </c>
      <c r="D10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Daniel Antonín</v>
      </c>
      <c r="E10" s="12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2006</v>
      </c>
      <c r="F10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ZŠ Benešov nad Černou</v>
      </c>
      <c r="G10" s="180">
        <f t="shared" si="0"/>
        <v>1.2731481481481483E-3</v>
      </c>
      <c r="I10" s="186">
        <v>1</v>
      </c>
      <c r="J10" s="186">
        <v>50.4</v>
      </c>
      <c r="L10" s="10">
        <v>4</v>
      </c>
      <c r="M10" s="102">
        <v>34</v>
      </c>
      <c r="N10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Staňková Karolína</v>
      </c>
      <c r="O10" s="12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2005</v>
      </c>
      <c r="P10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ZŠ Benešov nad Černou</v>
      </c>
      <c r="Q10" s="183">
        <f t="shared" si="1"/>
        <v>1.3194444444444443E-3</v>
      </c>
      <c r="S10" s="186">
        <v>1</v>
      </c>
      <c r="T10" s="186">
        <v>54.6</v>
      </c>
    </row>
    <row r="11" spans="2:20" ht="12.75">
      <c r="B11" s="50">
        <v>5</v>
      </c>
      <c r="C11" s="52">
        <v>47</v>
      </c>
      <c r="D11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Mikšl Martin</v>
      </c>
      <c r="E11" s="12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2006</v>
      </c>
      <c r="F11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SKP České Budějovice</v>
      </c>
      <c r="G11" s="180">
        <f t="shared" si="0"/>
        <v>1.3310185185185185E-3</v>
      </c>
      <c r="I11" s="186">
        <v>1</v>
      </c>
      <c r="J11" s="186">
        <v>55.8</v>
      </c>
      <c r="L11" s="10">
        <v>5</v>
      </c>
      <c r="M11" s="102">
        <v>25</v>
      </c>
      <c r="N11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Boháčová Tereza</v>
      </c>
      <c r="O11" s="12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2006</v>
      </c>
      <c r="P11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Rater České Budějovice</v>
      </c>
      <c r="Q11" s="183">
        <f t="shared" si="1"/>
        <v>1.3888888888888889E-3</v>
      </c>
      <c r="S11" s="186">
        <v>2</v>
      </c>
      <c r="T11" s="186">
        <v>0.5</v>
      </c>
    </row>
    <row r="12" spans="2:20" ht="12.75">
      <c r="B12" s="50">
        <v>6</v>
      </c>
      <c r="C12" s="52">
        <v>41</v>
      </c>
      <c r="D12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Outlý Jakub</v>
      </c>
      <c r="E12" s="12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2005</v>
      </c>
      <c r="F12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Plnej pupek s.r.o.</v>
      </c>
      <c r="G12" s="180">
        <f t="shared" si="0"/>
        <v>1.4351851851851854E-3</v>
      </c>
      <c r="I12" s="186">
        <v>2</v>
      </c>
      <c r="J12" s="186">
        <v>4.2</v>
      </c>
      <c r="L12" s="10">
        <v>6</v>
      </c>
      <c r="M12" s="102">
        <v>21</v>
      </c>
      <c r="N12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Nepivodová Barbora</v>
      </c>
      <c r="O12" s="12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2006</v>
      </c>
      <c r="P12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Český Krumlov</v>
      </c>
      <c r="Q12" s="183">
        <f t="shared" si="1"/>
        <v>1.4467592592592594E-3</v>
      </c>
      <c r="S12" s="186">
        <v>2</v>
      </c>
      <c r="T12" s="186">
        <v>5.3</v>
      </c>
    </row>
    <row r="13" spans="2:20" ht="12.75">
      <c r="B13" s="50">
        <v>7</v>
      </c>
      <c r="C13" s="52">
        <v>24</v>
      </c>
      <c r="D13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Nepivoda Jan</v>
      </c>
      <c r="E13" s="12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2006</v>
      </c>
      <c r="F13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Český Krumlov</v>
      </c>
      <c r="G13" s="180">
        <f t="shared" si="0"/>
        <v>1.4467592592592594E-3</v>
      </c>
      <c r="I13" s="186">
        <v>2</v>
      </c>
      <c r="J13" s="186">
        <v>5.5</v>
      </c>
      <c r="L13" s="10">
        <v>7</v>
      </c>
      <c r="M13" s="102">
        <v>48</v>
      </c>
      <c r="N13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Kaštánková Adéla</v>
      </c>
      <c r="O13" s="12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2006</v>
      </c>
      <c r="P13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Bujanov</v>
      </c>
      <c r="Q13" s="183">
        <f t="shared" si="1"/>
        <v>1.5046296296296294E-3</v>
      </c>
      <c r="S13" s="186">
        <v>2</v>
      </c>
      <c r="T13" s="186">
        <v>10.4</v>
      </c>
    </row>
    <row r="14" spans="2:20" ht="12.75">
      <c r="B14" s="50">
        <v>8</v>
      </c>
      <c r="C14" s="52"/>
      <c r="D14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14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14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14" s="180" t="str">
        <f t="shared" si="0"/>
        <v>-</v>
      </c>
      <c r="L14" s="10">
        <v>8</v>
      </c>
      <c r="M14" s="102">
        <v>22</v>
      </c>
      <c r="N14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Purkrábková Lucie</v>
      </c>
      <c r="O14" s="12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2006</v>
      </c>
      <c r="P14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Vyšší Brod</v>
      </c>
      <c r="Q14" s="183">
        <f t="shared" si="1"/>
        <v>1.5740740740740741E-3</v>
      </c>
      <c r="S14" s="186">
        <v>2</v>
      </c>
      <c r="T14" s="186">
        <v>16.5</v>
      </c>
    </row>
    <row r="15" spans="2:20" ht="12.75">
      <c r="B15" s="50">
        <v>9</v>
      </c>
      <c r="C15" s="52"/>
      <c r="D15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15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15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15" s="180" t="str">
        <f t="shared" si="0"/>
        <v>-</v>
      </c>
      <c r="L15" s="10">
        <v>9</v>
      </c>
      <c r="M15" s="102"/>
      <c r="N15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15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15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15" s="183" t="str">
        <f t="shared" si="1"/>
        <v>-</v>
      </c>
    </row>
    <row r="16" spans="2:20" ht="12.75">
      <c r="B16" s="50">
        <v>10</v>
      </c>
      <c r="C16" s="52"/>
      <c r="D16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16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16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16" s="180" t="str">
        <f t="shared" si="0"/>
        <v>-</v>
      </c>
      <c r="L16" s="10">
        <v>10</v>
      </c>
      <c r="M16" s="102"/>
      <c r="N16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16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16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16" s="183" t="str">
        <f t="shared" si="1"/>
        <v>-</v>
      </c>
    </row>
    <row r="17" spans="2:17" ht="12.75">
      <c r="B17" s="50">
        <v>11</v>
      </c>
      <c r="C17" s="52"/>
      <c r="D17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17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17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17" s="180" t="str">
        <f t="shared" si="0"/>
        <v>-</v>
      </c>
      <c r="L17" s="10">
        <v>11</v>
      </c>
      <c r="M17" s="102"/>
      <c r="N17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17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17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17" s="183" t="str">
        <f t="shared" si="1"/>
        <v>-</v>
      </c>
    </row>
    <row r="18" spans="2:17" ht="12.75">
      <c r="B18" s="50">
        <v>12</v>
      </c>
      <c r="C18" s="52"/>
      <c r="D18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18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18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18" s="180" t="str">
        <f t="shared" si="0"/>
        <v>-</v>
      </c>
      <c r="L18" s="10">
        <v>12</v>
      </c>
      <c r="M18" s="102"/>
      <c r="N18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18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18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18" s="183" t="str">
        <f t="shared" si="1"/>
        <v>-</v>
      </c>
    </row>
    <row r="19" spans="2:17" ht="12.75">
      <c r="B19" s="50">
        <v>13</v>
      </c>
      <c r="C19" s="52"/>
      <c r="D19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19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19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19" s="180" t="str">
        <f t="shared" si="0"/>
        <v>-</v>
      </c>
      <c r="L19" s="10">
        <v>13</v>
      </c>
      <c r="M19" s="102"/>
      <c r="N19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19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19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19" s="183" t="str">
        <f t="shared" si="1"/>
        <v>-</v>
      </c>
    </row>
    <row r="20" spans="2:17" ht="12.75">
      <c r="B20" s="50">
        <v>14</v>
      </c>
      <c r="C20" s="52"/>
      <c r="D20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20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20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20" s="180" t="str">
        <f t="shared" si="0"/>
        <v>-</v>
      </c>
      <c r="L20" s="10">
        <v>14</v>
      </c>
      <c r="M20" s="102"/>
      <c r="N20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20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20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20" s="183" t="str">
        <f t="shared" si="1"/>
        <v>-</v>
      </c>
    </row>
    <row r="21" spans="2:17" ht="12.75">
      <c r="B21" s="50">
        <v>15</v>
      </c>
      <c r="C21" s="52"/>
      <c r="D21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21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21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21" s="180" t="str">
        <f t="shared" si="0"/>
        <v>-</v>
      </c>
      <c r="L21" s="10">
        <v>15</v>
      </c>
      <c r="M21" s="102"/>
      <c r="N21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21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21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21" s="183" t="str">
        <f t="shared" si="1"/>
        <v>-</v>
      </c>
    </row>
    <row r="22" spans="2:17" ht="12.75">
      <c r="B22" s="51">
        <v>16</v>
      </c>
      <c r="C22" s="53"/>
      <c r="D22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22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22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22" s="181" t="str">
        <f t="shared" si="0"/>
        <v>-</v>
      </c>
      <c r="L22" s="40">
        <v>16</v>
      </c>
      <c r="M22" s="103"/>
      <c r="N22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22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22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22" s="184" t="str">
        <f t="shared" si="1"/>
        <v>-</v>
      </c>
    </row>
    <row r="23" spans="2:17" ht="12.75">
      <c r="B23" s="51">
        <v>17</v>
      </c>
      <c r="C23" s="53"/>
      <c r="D23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23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23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23" s="181" t="str">
        <f t="shared" si="0"/>
        <v>-</v>
      </c>
      <c r="L23" s="40">
        <v>17</v>
      </c>
      <c r="M23" s="103"/>
      <c r="N23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23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23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23" s="184" t="str">
        <f t="shared" si="1"/>
        <v>-</v>
      </c>
    </row>
    <row r="24" spans="2:17" ht="12.75">
      <c r="B24" s="51">
        <v>18</v>
      </c>
      <c r="C24" s="53"/>
      <c r="D24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24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24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24" s="181" t="str">
        <f t="shared" si="0"/>
        <v>-</v>
      </c>
      <c r="L24" s="40">
        <v>18</v>
      </c>
      <c r="M24" s="103"/>
      <c r="N24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24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24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24" s="184" t="str">
        <f t="shared" si="1"/>
        <v>-</v>
      </c>
    </row>
    <row r="25" spans="2:17" ht="12.75">
      <c r="B25" s="51">
        <v>19</v>
      </c>
      <c r="C25" s="53"/>
      <c r="D25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25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25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25" s="181" t="str">
        <f t="shared" si="0"/>
        <v>-</v>
      </c>
      <c r="L25" s="40">
        <v>19</v>
      </c>
      <c r="M25" s="103"/>
      <c r="N25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25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25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25" s="184" t="str">
        <f t="shared" si="1"/>
        <v>-</v>
      </c>
    </row>
    <row r="26" spans="2:17" ht="12.75">
      <c r="B26" s="51">
        <v>20</v>
      </c>
      <c r="C26" s="53"/>
      <c r="D26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26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26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26" s="181" t="str">
        <f t="shared" si="0"/>
        <v>-</v>
      </c>
      <c r="L26" s="40">
        <v>20</v>
      </c>
      <c r="M26" s="103"/>
      <c r="N26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26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26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26" s="184" t="str">
        <f t="shared" si="1"/>
        <v>-</v>
      </c>
    </row>
    <row r="27" spans="2:17" ht="12.75">
      <c r="B27" s="51">
        <v>21</v>
      </c>
      <c r="C27" s="53"/>
      <c r="D27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27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27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27" s="181" t="str">
        <f t="shared" si="0"/>
        <v>-</v>
      </c>
      <c r="L27" s="40">
        <v>21</v>
      </c>
      <c r="M27" s="103"/>
      <c r="N27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27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27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27" s="184" t="str">
        <f t="shared" si="1"/>
        <v>-</v>
      </c>
    </row>
    <row r="28" spans="2:17" ht="12.75">
      <c r="B28" s="51">
        <v>22</v>
      </c>
      <c r="C28" s="53"/>
      <c r="D28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28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28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28" s="181" t="str">
        <f t="shared" si="0"/>
        <v>-</v>
      </c>
      <c r="L28" s="40">
        <v>22</v>
      </c>
      <c r="M28" s="103"/>
      <c r="N28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28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28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28" s="184" t="str">
        <f t="shared" si="1"/>
        <v>-</v>
      </c>
    </row>
    <row r="29" spans="2:17" ht="12.75">
      <c r="B29" s="51">
        <v>23</v>
      </c>
      <c r="C29" s="53"/>
      <c r="D29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29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29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29" s="181" t="str">
        <f t="shared" si="0"/>
        <v>-</v>
      </c>
      <c r="L29" s="40">
        <v>23</v>
      </c>
      <c r="M29" s="103"/>
      <c r="N29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29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29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29" s="184" t="str">
        <f t="shared" si="1"/>
        <v>-</v>
      </c>
    </row>
    <row r="30" spans="2:17" ht="12.75">
      <c r="B30" s="51">
        <v>24</v>
      </c>
      <c r="C30" s="53"/>
      <c r="D30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30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30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30" s="181" t="str">
        <f t="shared" si="0"/>
        <v>-</v>
      </c>
      <c r="L30" s="40">
        <v>24</v>
      </c>
      <c r="M30" s="103"/>
      <c r="N30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30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30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30" s="184" t="str">
        <f t="shared" si="1"/>
        <v>-</v>
      </c>
    </row>
    <row r="31" spans="2:17" ht="12.75">
      <c r="B31" s="51">
        <v>25</v>
      </c>
      <c r="C31" s="53"/>
      <c r="D31" s="32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31" s="12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31" s="34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31" s="181" t="str">
        <f t="shared" si="0"/>
        <v>-</v>
      </c>
      <c r="L31" s="40">
        <v>25</v>
      </c>
      <c r="M31" s="103"/>
      <c r="N31" s="32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31" s="12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31" s="34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31" s="184" t="str">
        <f t="shared" si="1"/>
        <v>-</v>
      </c>
    </row>
    <row r="32" spans="2:17" ht="12.75">
      <c r="B32" s="96">
        <v>26</v>
      </c>
      <c r="C32" s="97"/>
      <c r="D32" s="98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32" s="99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32" s="100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32" s="182" t="str">
        <f t="shared" si="0"/>
        <v>-</v>
      </c>
      <c r="L32" s="101">
        <v>26</v>
      </c>
      <c r="M32" s="104"/>
      <c r="N32" s="98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32" s="99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32" s="100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32" s="185" t="str">
        <f t="shared" si="1"/>
        <v>-</v>
      </c>
    </row>
    <row r="33" spans="2:17" ht="12.75">
      <c r="B33" s="96">
        <v>27</v>
      </c>
      <c r="C33" s="97"/>
      <c r="D33" s="98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33" s="99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33" s="100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33" s="182" t="str">
        <f t="shared" si="0"/>
        <v>-</v>
      </c>
      <c r="L33" s="101">
        <v>27</v>
      </c>
      <c r="M33" s="104"/>
      <c r="N33" s="98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33" s="99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33" s="100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33" s="185" t="str">
        <f t="shared" si="1"/>
        <v>-</v>
      </c>
    </row>
    <row r="34" spans="2:17" ht="12.75">
      <c r="B34" s="96">
        <v>28</v>
      </c>
      <c r="C34" s="97"/>
      <c r="D34" s="98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34" s="99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34" s="100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34" s="182" t="str">
        <f t="shared" si="0"/>
        <v>-</v>
      </c>
      <c r="L34" s="101">
        <v>28</v>
      </c>
      <c r="M34" s="104"/>
      <c r="N34" s="98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34" s="99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34" s="100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34" s="185" t="str">
        <f t="shared" si="1"/>
        <v>-</v>
      </c>
    </row>
    <row r="35" spans="2:17" ht="12.75">
      <c r="B35" s="96">
        <v>29</v>
      </c>
      <c r="C35" s="97"/>
      <c r="D35" s="98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35" s="99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35" s="100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35" s="182" t="str">
        <f t="shared" si="0"/>
        <v>-</v>
      </c>
      <c r="L35" s="101">
        <v>29</v>
      </c>
      <c r="M35" s="104"/>
      <c r="N35" s="98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35" s="99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35" s="100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35" s="185" t="str">
        <f t="shared" si="1"/>
        <v>-</v>
      </c>
    </row>
    <row r="36" spans="2:17" ht="12.75">
      <c r="B36" s="96">
        <v>30</v>
      </c>
      <c r="C36" s="97"/>
      <c r="D36" s="98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36" s="99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36" s="100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36" s="182" t="str">
        <f t="shared" si="0"/>
        <v>-</v>
      </c>
      <c r="L36" s="101">
        <v>30</v>
      </c>
      <c r="M36" s="104"/>
      <c r="N36" s="98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36" s="99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36" s="100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36" s="185" t="str">
        <f t="shared" si="1"/>
        <v>-</v>
      </c>
    </row>
    <row r="37" spans="2:17" ht="12.75">
      <c r="B37" s="96">
        <v>31</v>
      </c>
      <c r="C37" s="97"/>
      <c r="D37" s="98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37" s="99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37" s="100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37" s="182" t="str">
        <f t="shared" si="0"/>
        <v>-</v>
      </c>
      <c r="L37" s="101">
        <v>31</v>
      </c>
      <c r="M37" s="104"/>
      <c r="N37" s="98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37" s="99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37" s="100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37" s="185" t="str">
        <f t="shared" si="1"/>
        <v>-</v>
      </c>
    </row>
    <row r="38" spans="2:17" ht="12.75">
      <c r="B38" s="96">
        <v>32</v>
      </c>
      <c r="C38" s="97"/>
      <c r="D38" s="98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38" s="99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38" s="100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38" s="182" t="str">
        <f t="shared" si="0"/>
        <v>-</v>
      </c>
      <c r="L38" s="101">
        <v>32</v>
      </c>
      <c r="M38" s="104"/>
      <c r="N38" s="98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38" s="99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38" s="100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38" s="185" t="str">
        <f t="shared" si="1"/>
        <v>-</v>
      </c>
    </row>
    <row r="39" spans="2:17" ht="12.75">
      <c r="B39" s="96">
        <v>33</v>
      </c>
      <c r="C39" s="97"/>
      <c r="D39" s="98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39" s="99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39" s="100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39" s="182" t="str">
        <f t="shared" si="0"/>
        <v>-</v>
      </c>
      <c r="L39" s="101">
        <v>33</v>
      </c>
      <c r="M39" s="104"/>
      <c r="N39" s="98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39" s="99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39" s="100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39" s="185" t="str">
        <f t="shared" si="1"/>
        <v>-</v>
      </c>
    </row>
    <row r="40" spans="2:17" ht="12.75">
      <c r="B40" s="96">
        <v>34</v>
      </c>
      <c r="C40" s="97"/>
      <c r="D40" s="98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40" s="99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40" s="100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40" s="182" t="str">
        <f t="shared" si="0"/>
        <v>-</v>
      </c>
      <c r="L40" s="101">
        <v>34</v>
      </c>
      <c r="M40" s="104"/>
      <c r="N40" s="98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40" s="99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40" s="100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40" s="185" t="str">
        <f t="shared" si="1"/>
        <v>-</v>
      </c>
    </row>
    <row r="41" spans="2:17" ht="12.75">
      <c r="B41" s="96">
        <v>35</v>
      </c>
      <c r="C41" s="97"/>
      <c r="D41" s="98" t="str">
        <f>IF(ISBLANK(Tabulka469131127[[#This Row],[start_č]]),"-",IF(ISERROR(VLOOKUP(CONCATENATE(Q$2,"::",D$3,"::",D$4,"::",G$4,"::",Tabulka469131127[[#This Row],[start_č]]),registrace[[ident pro výsledky]:[klub / město]],D$5,0)),"-",VLOOKUP(CONCATENATE(Q$2,"::",D$3,"::",D$4,"::",G$4,"::",Tabulka469131127[[#This Row],[start_č]]),registrace[[ident pro výsledky]:[klub / město]],D$5,0)))</f>
        <v>-</v>
      </c>
      <c r="E41" s="99" t="str">
        <f>IF(ISBLANK(Tabulka469131127[[#This Row],[start_č]]),"-",IF(ISERROR(VLOOKUP(CONCATENATE(Q$2,"::",D$3,"::",D$4,"::",G$4,"::",Tabulka469131127[[#This Row],[start_č]]),registrace[[ident pro výsledky]:[klub / město]],E$5,0)),"-",VLOOKUP(CONCATENATE(Q$2,"::",D$3,"::",D$4,"::",G$4,"::",Tabulka469131127[[#This Row],[start_č]]),registrace[[ident pro výsledky]:[klub / město]],E$5,0)))</f>
        <v>-</v>
      </c>
      <c r="F41" s="100" t="str">
        <f>IF(ISBLANK(Tabulka469131127[[#This Row],[start_č]]),"-",IF(ISERROR(VLOOKUP(CONCATENATE(Q$2,"::",D$3,"::",D$4,"::",G$4,"::",Tabulka469131127[[#This Row],[start_č]]),registrace[[ident pro výsledky]:[klub / město]],F$5,0)),"-",VLOOKUP(CONCATENATE(Q$2,"::",D$3,"::",D$4,"::",G$4,"::",Tabulka469131127[[#This Row],[start_č]]),registrace[[ident pro výsledky]:[klub / město]],F$5,0)))</f>
        <v>-</v>
      </c>
      <c r="G41" s="182" t="str">
        <f t="shared" si="0"/>
        <v>-</v>
      </c>
      <c r="L41" s="101">
        <v>35</v>
      </c>
      <c r="M41" s="104"/>
      <c r="N41" s="98" t="str">
        <f>IF(ISBLANK(Tabulka46710141228[[#This Row],[start_č]]),"-",IF(ISERROR(VLOOKUP(CONCATENATE(Q$2,"::",D$3,"::",D$4,"::",Q$4,"::",Tabulka46710141228[[#This Row],[start_č]]),registrace[[ident pro výsledky]:[klub / město]],N$5,0)),"-",VLOOKUP(CONCATENATE(Q$2,"::",D$3,"::",D$4,"::",Q$4,"::",Tabulka46710141228[[#This Row],[start_č]]),registrace[[ident pro výsledky]:[klub / město]],N$5,0)))</f>
        <v>-</v>
      </c>
      <c r="O41" s="99" t="str">
        <f>IF(ISBLANK(Tabulka46710141228[[#This Row],[start_č]]),"-",IF(ISERROR(VLOOKUP(CONCATENATE(Q$2,"::",D$3,"::",D$4,"::",Q$4,"::",Tabulka46710141228[[#This Row],[start_č]]),registrace[[ident pro výsledky]:[klub / město]],O$5,0)),"-",VLOOKUP(CONCATENATE(Q$2,"::",D$3,"::",D$4,"::",Q$4,"::",Tabulka46710141228[[#This Row],[start_č]]),registrace[[ident pro výsledky]:[klub / město]],O$5,0)))</f>
        <v>-</v>
      </c>
      <c r="P41" s="100" t="str">
        <f>IF(ISBLANK(Tabulka46710141228[[#This Row],[start_č]]),"-",IF(ISERROR(VLOOKUP(CONCATENATE(Q$2,"::",D$3,"::",D$4,"::",Q$4,"::",Tabulka46710141228[[#This Row],[start_č]]),registrace[[ident pro výsledky]:[klub / město]],P$5,0)),"-",VLOOKUP(CONCATENATE(Q$2,"::",D$3,"::",D$4,"::",Q$4,"::",Tabulka46710141228[[#This Row],[start_č]]),registrace[[ident pro výsledky]:[klub / město]],P$5,0)))</f>
        <v>-</v>
      </c>
      <c r="Q41" s="185" t="str">
        <f t="shared" si="1"/>
        <v>-</v>
      </c>
    </row>
  </sheetData>
  <sheetProtection password="C7B2" sheet="1" objects="1" scenarios="1" autoFilter="0"/>
  <pageMargins left="0" right="0" top="0" bottom="0" header="0.19685039370078741" footer="0"/>
  <pageSetup paperSize="9" orientation="landscape" r:id="rId1"/>
  <headerFooter>
    <oddHeader>&amp;R&amp;G</oddHeader>
  </headerFooter>
  <legacyDrawingHF r:id="rId2"/>
  <tableParts count="2">
    <tablePart r:id="rId3"/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5"/>
    <outlinePr summaryBelow="0" summaryRight="0"/>
    <pageSetUpPr fitToPage="1"/>
  </sheetPr>
  <dimension ref="A1:V41"/>
  <sheetViews>
    <sheetView showGridLines="0" showRowColHeaders="0" workbookViewId="0">
      <selection activeCell="B6" sqref="B6"/>
    </sheetView>
  </sheetViews>
  <sheetFormatPr defaultColWidth="0" defaultRowHeight="11.25" outlineLevelCol="1"/>
  <cols>
    <col min="1" max="1" width="2.7109375" style="6" customWidth="1"/>
    <col min="2" max="2" width="4.7109375" style="6" customWidth="1"/>
    <col min="3" max="3" width="6.42578125" style="6" bestFit="1" customWidth="1"/>
    <col min="4" max="4" width="13.7109375" style="6" bestFit="1" customWidth="1"/>
    <col min="5" max="5" width="6" style="35" bestFit="1" customWidth="1"/>
    <col min="6" max="6" width="20.7109375" style="6" customWidth="1"/>
    <col min="7" max="7" width="8.5703125" style="6" bestFit="1" customWidth="1" collapsed="1"/>
    <col min="8" max="8" width="1.7109375" style="6" hidden="1" customWidth="1" outlineLevel="1"/>
    <col min="9" max="9" width="3.5703125" style="186" hidden="1" customWidth="1" outlineLevel="1"/>
    <col min="10" max="10" width="3.28515625" style="186" hidden="1" customWidth="1" outlineLevel="1"/>
    <col min="11" max="11" width="5.7109375" style="6" customWidth="1"/>
    <col min="12" max="12" width="4.7109375" style="6" customWidth="1"/>
    <col min="13" max="13" width="6.42578125" style="6" bestFit="1" customWidth="1"/>
    <col min="14" max="14" width="13.7109375" style="6" bestFit="1" customWidth="1"/>
    <col min="15" max="15" width="6" style="35" bestFit="1" customWidth="1"/>
    <col min="16" max="16" width="20.7109375" style="6" customWidth="1"/>
    <col min="17" max="17" width="8.5703125" style="6" bestFit="1" customWidth="1" collapsed="1"/>
    <col min="18" max="18" width="1.7109375" style="6" hidden="1" customWidth="1" outlineLevel="1"/>
    <col min="19" max="19" width="3.5703125" style="186" hidden="1" customWidth="1" outlineLevel="1"/>
    <col min="20" max="20" width="3.28515625" style="186" hidden="1" customWidth="1" outlineLevel="1"/>
    <col min="21" max="21" width="9.140625" style="6" customWidth="1"/>
    <col min="22" max="22" width="0" style="6" hidden="1" customWidth="1"/>
    <col min="23" max="16384" width="9.140625" style="6" hidden="1"/>
  </cols>
  <sheetData>
    <row r="1" spans="2:20">
      <c r="E1" s="6"/>
      <c r="O1" s="6"/>
    </row>
    <row r="2" spans="2:20" s="26" customFormat="1" ht="18.75">
      <c r="B2" s="108" t="s">
        <v>628</v>
      </c>
      <c r="C2" s="27"/>
      <c r="D2" s="27"/>
      <c r="E2" s="27"/>
      <c r="F2" s="27"/>
      <c r="I2" s="187"/>
      <c r="J2" s="187"/>
      <c r="L2" s="27"/>
      <c r="M2" s="27"/>
      <c r="N2" s="27"/>
      <c r="O2" s="27"/>
      <c r="P2" s="27"/>
      <c r="Q2" s="109">
        <f>index!rok</f>
        <v>2017</v>
      </c>
      <c r="S2" s="187"/>
      <c r="T2" s="187"/>
    </row>
    <row r="3" spans="2:20" s="37" customFormat="1" ht="12.75">
      <c r="B3" s="28" t="s">
        <v>627</v>
      </c>
      <c r="C3" s="36"/>
      <c r="D3" s="28" t="s">
        <v>297</v>
      </c>
      <c r="E3" s="1"/>
      <c r="F3" s="30" t="s">
        <v>630</v>
      </c>
      <c r="G3" s="106">
        <v>0.48</v>
      </c>
      <c r="I3" s="188"/>
      <c r="J3" s="188"/>
      <c r="L3" s="28"/>
      <c r="M3" s="36"/>
      <c r="N3" s="28"/>
      <c r="O3" s="1"/>
      <c r="P3" s="30"/>
      <c r="Q3" s="106"/>
      <c r="S3" s="188"/>
      <c r="T3" s="188"/>
    </row>
    <row r="4" spans="2:20" s="37" customFormat="1" ht="15.75">
      <c r="B4" s="28" t="s">
        <v>625</v>
      </c>
      <c r="C4" s="36"/>
      <c r="D4" s="206" t="s">
        <v>3187</v>
      </c>
      <c r="E4" s="29"/>
      <c r="F4" s="30" t="s">
        <v>626</v>
      </c>
      <c r="G4" s="105" t="s">
        <v>177</v>
      </c>
      <c r="I4" s="188"/>
      <c r="J4" s="188"/>
      <c r="L4" s="28"/>
      <c r="M4" s="36"/>
      <c r="N4" s="47"/>
      <c r="O4" s="29"/>
      <c r="P4" s="30" t="s">
        <v>626</v>
      </c>
      <c r="Q4" s="105" t="s">
        <v>318</v>
      </c>
      <c r="S4" s="188"/>
      <c r="T4" s="188"/>
    </row>
    <row r="5" spans="2:20">
      <c r="C5" s="41"/>
      <c r="D5" s="33">
        <v>5</v>
      </c>
      <c r="E5" s="33">
        <v>6</v>
      </c>
      <c r="F5" s="33">
        <v>7</v>
      </c>
      <c r="G5" s="41"/>
      <c r="M5" s="42"/>
      <c r="N5" s="33">
        <v>5</v>
      </c>
      <c r="O5" s="33">
        <v>6</v>
      </c>
      <c r="P5" s="33">
        <v>7</v>
      </c>
      <c r="Q5" s="42"/>
    </row>
    <row r="6" spans="2:20">
      <c r="B6" s="11" t="s">
        <v>292</v>
      </c>
      <c r="C6" s="11" t="s">
        <v>181</v>
      </c>
      <c r="D6" s="110" t="s">
        <v>624</v>
      </c>
      <c r="E6" s="11" t="s">
        <v>455</v>
      </c>
      <c r="F6" s="9" t="s">
        <v>46</v>
      </c>
      <c r="G6" s="11" t="s">
        <v>188</v>
      </c>
      <c r="I6" s="186" t="s">
        <v>2343</v>
      </c>
      <c r="J6" s="186" t="s">
        <v>2345</v>
      </c>
      <c r="L6" s="11" t="s">
        <v>292</v>
      </c>
      <c r="M6" s="11" t="s">
        <v>181</v>
      </c>
      <c r="N6" s="110" t="s">
        <v>624</v>
      </c>
      <c r="O6" s="11" t="s">
        <v>455</v>
      </c>
      <c r="P6" s="110" t="s">
        <v>46</v>
      </c>
      <c r="Q6" s="11" t="s">
        <v>188</v>
      </c>
      <c r="S6" s="186" t="s">
        <v>2343</v>
      </c>
      <c r="T6" s="186" t="s">
        <v>2345</v>
      </c>
    </row>
    <row r="7" spans="2:20" ht="12.75">
      <c r="B7" s="50">
        <v>1</v>
      </c>
      <c r="C7" s="52">
        <v>29</v>
      </c>
      <c r="D7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Lolacher Tomáš</v>
      </c>
      <c r="E7" s="12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2003</v>
      </c>
      <c r="F7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CBC Team</v>
      </c>
      <c r="G7" s="180">
        <f t="shared" ref="G7:G41" si="0">IF(AND(ISBLANK(I7),ISBLANK(J7)),"-",TIME(0,I7,J7))</f>
        <v>1.0532407407407407E-3</v>
      </c>
      <c r="I7" s="186">
        <v>1</v>
      </c>
      <c r="J7" s="186">
        <v>31.5</v>
      </c>
      <c r="L7" s="10">
        <v>1</v>
      </c>
      <c r="M7" s="102">
        <v>74</v>
      </c>
      <c r="N7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Kundrátková Anežka</v>
      </c>
      <c r="O7" s="12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2004</v>
      </c>
      <c r="P7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Bujanov</v>
      </c>
      <c r="Q7" s="183">
        <f>IF(AND(ISBLANK(S7),ISBLANK(T7)),"-",TIME(0,S7,T7))</f>
        <v>1.4583333333333334E-3</v>
      </c>
      <c r="S7" s="186">
        <v>2</v>
      </c>
      <c r="T7" s="186">
        <v>6.8</v>
      </c>
    </row>
    <row r="8" spans="2:20" ht="12.75">
      <c r="B8" s="50">
        <v>2</v>
      </c>
      <c r="C8" s="52">
        <v>18</v>
      </c>
      <c r="D8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Tomečko Šimon</v>
      </c>
      <c r="E8" s="12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2003</v>
      </c>
      <c r="F8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ZŠ Benešov nad Černou</v>
      </c>
      <c r="G8" s="180">
        <f t="shared" si="0"/>
        <v>1.0648148148148147E-3</v>
      </c>
      <c r="I8" s="186">
        <v>1</v>
      </c>
      <c r="J8" s="186">
        <v>32.1</v>
      </c>
      <c r="L8" s="10">
        <v>2</v>
      </c>
      <c r="M8" s="102"/>
      <c r="N8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8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8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8" s="183" t="str">
        <f t="shared" ref="Q8:Q41" si="1">IF(AND(ISBLANK(S8),ISBLANK(T8)),"-",TIME(0,S8,T8))</f>
        <v>-</v>
      </c>
    </row>
    <row r="9" spans="2:20" ht="12.75">
      <c r="B9" s="50">
        <v>3</v>
      </c>
      <c r="C9" s="52">
        <v>20</v>
      </c>
      <c r="D9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Stejskal Filip</v>
      </c>
      <c r="E9" s="12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2003</v>
      </c>
      <c r="F9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Sokol České Budějovice</v>
      </c>
      <c r="G9" s="180">
        <f t="shared" si="0"/>
        <v>1.0763888888888889E-3</v>
      </c>
      <c r="I9" s="186">
        <v>1</v>
      </c>
      <c r="J9" s="186">
        <v>33.799999999999997</v>
      </c>
      <c r="L9" s="10">
        <v>3</v>
      </c>
      <c r="M9" s="102"/>
      <c r="N9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9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9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9" s="183" t="str">
        <f t="shared" si="1"/>
        <v>-</v>
      </c>
    </row>
    <row r="10" spans="2:20" ht="12.75">
      <c r="B10" s="50">
        <v>4</v>
      </c>
      <c r="C10" s="52">
        <v>32</v>
      </c>
      <c r="D10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Motl Pavel</v>
      </c>
      <c r="E10" s="12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2003</v>
      </c>
      <c r="F10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Bujanov</v>
      </c>
      <c r="G10" s="180">
        <f t="shared" si="0"/>
        <v>1.1689814814814816E-3</v>
      </c>
      <c r="I10" s="186">
        <v>1</v>
      </c>
      <c r="J10" s="186">
        <v>41.4</v>
      </c>
      <c r="L10" s="10">
        <v>4</v>
      </c>
      <c r="M10" s="102"/>
      <c r="N10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10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10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10" s="183" t="str">
        <f t="shared" si="1"/>
        <v>-</v>
      </c>
    </row>
    <row r="11" spans="2:20" ht="12.75">
      <c r="B11" s="50">
        <v>5</v>
      </c>
      <c r="C11" s="52">
        <v>30</v>
      </c>
      <c r="D11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Candra Tomáš</v>
      </c>
      <c r="E11" s="12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2004</v>
      </c>
      <c r="F11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BH Triatlon České Budějovice</v>
      </c>
      <c r="G11" s="180">
        <f t="shared" si="0"/>
        <v>1.2037037037037038E-3</v>
      </c>
      <c r="I11" s="186">
        <v>1</v>
      </c>
      <c r="J11" s="186">
        <v>44.6</v>
      </c>
      <c r="L11" s="10">
        <v>5</v>
      </c>
      <c r="M11" s="102"/>
      <c r="N11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11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11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11" s="183" t="str">
        <f t="shared" si="1"/>
        <v>-</v>
      </c>
    </row>
    <row r="12" spans="2:20" ht="12.75">
      <c r="B12" s="50">
        <v>6</v>
      </c>
      <c r="C12" s="52">
        <v>88</v>
      </c>
      <c r="D12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Bernkopf Slavomír</v>
      </c>
      <c r="E12" s="12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2003</v>
      </c>
      <c r="F12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Hněvanov</v>
      </c>
      <c r="G12" s="180">
        <f t="shared" si="0"/>
        <v>1.3194444444444443E-3</v>
      </c>
      <c r="I12" s="186">
        <v>1</v>
      </c>
      <c r="J12" s="186">
        <v>54.8</v>
      </c>
      <c r="L12" s="10">
        <v>6</v>
      </c>
      <c r="M12" s="102"/>
      <c r="N12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12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12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12" s="183" t="str">
        <f t="shared" si="1"/>
        <v>-</v>
      </c>
    </row>
    <row r="13" spans="2:20" ht="12.75">
      <c r="B13" s="50">
        <v>7</v>
      </c>
      <c r="C13" s="52">
        <v>27</v>
      </c>
      <c r="D13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Dunko Martin</v>
      </c>
      <c r="E13" s="12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2004</v>
      </c>
      <c r="F13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Šindlovy Dvory</v>
      </c>
      <c r="G13" s="180">
        <f t="shared" si="0"/>
        <v>1.4120370370370369E-3</v>
      </c>
      <c r="I13" s="186">
        <v>2</v>
      </c>
      <c r="J13" s="186">
        <v>2.8</v>
      </c>
      <c r="L13" s="10">
        <v>7</v>
      </c>
      <c r="M13" s="102"/>
      <c r="N13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13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13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13" s="183" t="str">
        <f t="shared" si="1"/>
        <v>-</v>
      </c>
    </row>
    <row r="14" spans="2:20" ht="12.75">
      <c r="B14" s="50">
        <v>8</v>
      </c>
      <c r="C14" s="52"/>
      <c r="D14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14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14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14" s="180" t="str">
        <f t="shared" si="0"/>
        <v>-</v>
      </c>
      <c r="L14" s="10">
        <v>8</v>
      </c>
      <c r="M14" s="102"/>
      <c r="N14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14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14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14" s="183" t="str">
        <f t="shared" si="1"/>
        <v>-</v>
      </c>
    </row>
    <row r="15" spans="2:20" ht="12.75">
      <c r="B15" s="50">
        <v>9</v>
      </c>
      <c r="C15" s="52"/>
      <c r="D15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15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15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15" s="180" t="str">
        <f t="shared" si="0"/>
        <v>-</v>
      </c>
      <c r="L15" s="10">
        <v>9</v>
      </c>
      <c r="M15" s="102"/>
      <c r="N15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15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15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15" s="183" t="str">
        <f t="shared" si="1"/>
        <v>-</v>
      </c>
    </row>
    <row r="16" spans="2:20" ht="12.75">
      <c r="B16" s="50">
        <v>10</v>
      </c>
      <c r="C16" s="52"/>
      <c r="D16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16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16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16" s="180" t="str">
        <f t="shared" si="0"/>
        <v>-</v>
      </c>
      <c r="L16" s="10">
        <v>10</v>
      </c>
      <c r="M16" s="102"/>
      <c r="N16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16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16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16" s="183" t="str">
        <f t="shared" si="1"/>
        <v>-</v>
      </c>
    </row>
    <row r="17" spans="2:17" ht="12.75">
      <c r="B17" s="50">
        <v>11</v>
      </c>
      <c r="C17" s="52"/>
      <c r="D17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17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17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17" s="180" t="str">
        <f t="shared" si="0"/>
        <v>-</v>
      </c>
      <c r="L17" s="10">
        <v>11</v>
      </c>
      <c r="M17" s="102"/>
      <c r="N17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17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17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17" s="183" t="str">
        <f t="shared" si="1"/>
        <v>-</v>
      </c>
    </row>
    <row r="18" spans="2:17" ht="12.75">
      <c r="B18" s="50">
        <v>12</v>
      </c>
      <c r="C18" s="52"/>
      <c r="D18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18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18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18" s="180" t="str">
        <f t="shared" si="0"/>
        <v>-</v>
      </c>
      <c r="L18" s="10">
        <v>12</v>
      </c>
      <c r="M18" s="102"/>
      <c r="N18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18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18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18" s="183" t="str">
        <f t="shared" si="1"/>
        <v>-</v>
      </c>
    </row>
    <row r="19" spans="2:17" ht="12.75">
      <c r="B19" s="50">
        <v>13</v>
      </c>
      <c r="C19" s="52"/>
      <c r="D19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19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19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19" s="180" t="str">
        <f t="shared" si="0"/>
        <v>-</v>
      </c>
      <c r="L19" s="10">
        <v>13</v>
      </c>
      <c r="M19" s="102"/>
      <c r="N19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19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19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19" s="183" t="str">
        <f t="shared" si="1"/>
        <v>-</v>
      </c>
    </row>
    <row r="20" spans="2:17" ht="12.75">
      <c r="B20" s="50">
        <v>14</v>
      </c>
      <c r="C20" s="52"/>
      <c r="D20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20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20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20" s="180" t="str">
        <f t="shared" si="0"/>
        <v>-</v>
      </c>
      <c r="L20" s="10">
        <v>14</v>
      </c>
      <c r="M20" s="102"/>
      <c r="N20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20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20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20" s="183" t="str">
        <f t="shared" si="1"/>
        <v>-</v>
      </c>
    </row>
    <row r="21" spans="2:17" ht="12.75">
      <c r="B21" s="50">
        <v>15</v>
      </c>
      <c r="C21" s="52"/>
      <c r="D21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21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21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21" s="180" t="str">
        <f t="shared" si="0"/>
        <v>-</v>
      </c>
      <c r="L21" s="10">
        <v>15</v>
      </c>
      <c r="M21" s="102"/>
      <c r="N21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21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21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21" s="183" t="str">
        <f t="shared" si="1"/>
        <v>-</v>
      </c>
    </row>
    <row r="22" spans="2:17" ht="12.75">
      <c r="B22" s="51">
        <v>16</v>
      </c>
      <c r="C22" s="53"/>
      <c r="D22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22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22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22" s="181" t="str">
        <f t="shared" si="0"/>
        <v>-</v>
      </c>
      <c r="L22" s="40">
        <v>16</v>
      </c>
      <c r="M22" s="103"/>
      <c r="N22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22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22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22" s="184" t="str">
        <f t="shared" si="1"/>
        <v>-</v>
      </c>
    </row>
    <row r="23" spans="2:17" ht="12.75">
      <c r="B23" s="51">
        <v>17</v>
      </c>
      <c r="C23" s="53"/>
      <c r="D23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23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23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23" s="181" t="str">
        <f t="shared" si="0"/>
        <v>-</v>
      </c>
      <c r="L23" s="40">
        <v>17</v>
      </c>
      <c r="M23" s="103"/>
      <c r="N23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23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23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23" s="184" t="str">
        <f t="shared" si="1"/>
        <v>-</v>
      </c>
    </row>
    <row r="24" spans="2:17" ht="12.75">
      <c r="B24" s="51">
        <v>18</v>
      </c>
      <c r="C24" s="53"/>
      <c r="D24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24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24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24" s="181" t="str">
        <f t="shared" si="0"/>
        <v>-</v>
      </c>
      <c r="L24" s="40">
        <v>18</v>
      </c>
      <c r="M24" s="103"/>
      <c r="N24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24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24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24" s="184" t="str">
        <f t="shared" si="1"/>
        <v>-</v>
      </c>
    </row>
    <row r="25" spans="2:17" ht="12.75">
      <c r="B25" s="51">
        <v>19</v>
      </c>
      <c r="C25" s="53"/>
      <c r="D25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25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25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25" s="181" t="str">
        <f t="shared" si="0"/>
        <v>-</v>
      </c>
      <c r="L25" s="40">
        <v>19</v>
      </c>
      <c r="M25" s="103"/>
      <c r="N25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25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25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25" s="184" t="str">
        <f t="shared" si="1"/>
        <v>-</v>
      </c>
    </row>
    <row r="26" spans="2:17" ht="12.75">
      <c r="B26" s="51">
        <v>20</v>
      </c>
      <c r="C26" s="53"/>
      <c r="D26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26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26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26" s="181" t="str">
        <f t="shared" si="0"/>
        <v>-</v>
      </c>
      <c r="L26" s="40">
        <v>20</v>
      </c>
      <c r="M26" s="103"/>
      <c r="N26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26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26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26" s="184" t="str">
        <f t="shared" si="1"/>
        <v>-</v>
      </c>
    </row>
    <row r="27" spans="2:17" ht="12.75">
      <c r="B27" s="51">
        <v>21</v>
      </c>
      <c r="C27" s="53"/>
      <c r="D27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27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27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27" s="181" t="str">
        <f t="shared" si="0"/>
        <v>-</v>
      </c>
      <c r="L27" s="40">
        <v>21</v>
      </c>
      <c r="M27" s="103"/>
      <c r="N27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27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27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27" s="184" t="str">
        <f t="shared" si="1"/>
        <v>-</v>
      </c>
    </row>
    <row r="28" spans="2:17" ht="12.75">
      <c r="B28" s="51">
        <v>22</v>
      </c>
      <c r="C28" s="53"/>
      <c r="D28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28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28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28" s="181" t="str">
        <f t="shared" si="0"/>
        <v>-</v>
      </c>
      <c r="L28" s="40">
        <v>22</v>
      </c>
      <c r="M28" s="103"/>
      <c r="N28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28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28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28" s="184" t="str">
        <f t="shared" si="1"/>
        <v>-</v>
      </c>
    </row>
    <row r="29" spans="2:17" ht="12.75">
      <c r="B29" s="51">
        <v>23</v>
      </c>
      <c r="C29" s="53"/>
      <c r="D29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29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29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29" s="181" t="str">
        <f t="shared" si="0"/>
        <v>-</v>
      </c>
      <c r="L29" s="40">
        <v>23</v>
      </c>
      <c r="M29" s="103"/>
      <c r="N29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29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29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29" s="184" t="str">
        <f t="shared" si="1"/>
        <v>-</v>
      </c>
    </row>
    <row r="30" spans="2:17" ht="12.75">
      <c r="B30" s="51">
        <v>24</v>
      </c>
      <c r="C30" s="53"/>
      <c r="D30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30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30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30" s="181" t="str">
        <f t="shared" si="0"/>
        <v>-</v>
      </c>
      <c r="L30" s="40">
        <v>24</v>
      </c>
      <c r="M30" s="103"/>
      <c r="N30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30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30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30" s="184" t="str">
        <f t="shared" si="1"/>
        <v>-</v>
      </c>
    </row>
    <row r="31" spans="2:17" ht="12.75">
      <c r="B31" s="51">
        <v>25</v>
      </c>
      <c r="C31" s="53"/>
      <c r="D31" s="32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31" s="12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31" s="34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31" s="181" t="str">
        <f t="shared" si="0"/>
        <v>-</v>
      </c>
      <c r="L31" s="40">
        <v>25</v>
      </c>
      <c r="M31" s="103"/>
      <c r="N31" s="32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31" s="12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31" s="34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31" s="184" t="str">
        <f t="shared" si="1"/>
        <v>-</v>
      </c>
    </row>
    <row r="32" spans="2:17" ht="12.75">
      <c r="B32" s="96">
        <v>26</v>
      </c>
      <c r="C32" s="97"/>
      <c r="D32" s="98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32" s="99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32" s="100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32" s="182" t="str">
        <f t="shared" si="0"/>
        <v>-</v>
      </c>
      <c r="L32" s="101">
        <v>26</v>
      </c>
      <c r="M32" s="104"/>
      <c r="N32" s="98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32" s="99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32" s="100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32" s="185" t="str">
        <f t="shared" si="1"/>
        <v>-</v>
      </c>
    </row>
    <row r="33" spans="2:17" ht="12.75">
      <c r="B33" s="96">
        <v>27</v>
      </c>
      <c r="C33" s="97"/>
      <c r="D33" s="98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33" s="99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33" s="100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33" s="182" t="str">
        <f t="shared" si="0"/>
        <v>-</v>
      </c>
      <c r="L33" s="101">
        <v>27</v>
      </c>
      <c r="M33" s="104"/>
      <c r="N33" s="98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33" s="99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33" s="100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33" s="185" t="str">
        <f t="shared" si="1"/>
        <v>-</v>
      </c>
    </row>
    <row r="34" spans="2:17" ht="12.75">
      <c r="B34" s="96">
        <v>28</v>
      </c>
      <c r="C34" s="97"/>
      <c r="D34" s="98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34" s="99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34" s="100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34" s="182" t="str">
        <f t="shared" si="0"/>
        <v>-</v>
      </c>
      <c r="L34" s="101">
        <v>28</v>
      </c>
      <c r="M34" s="104"/>
      <c r="N34" s="98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34" s="99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34" s="100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34" s="185" t="str">
        <f t="shared" si="1"/>
        <v>-</v>
      </c>
    </row>
    <row r="35" spans="2:17" ht="12.75">
      <c r="B35" s="96">
        <v>29</v>
      </c>
      <c r="C35" s="97"/>
      <c r="D35" s="98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35" s="99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35" s="100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35" s="182" t="str">
        <f t="shared" si="0"/>
        <v>-</v>
      </c>
      <c r="L35" s="101">
        <v>29</v>
      </c>
      <c r="M35" s="104"/>
      <c r="N35" s="98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35" s="99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35" s="100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35" s="185" t="str">
        <f t="shared" si="1"/>
        <v>-</v>
      </c>
    </row>
    <row r="36" spans="2:17" ht="12.75">
      <c r="B36" s="96">
        <v>30</v>
      </c>
      <c r="C36" s="97"/>
      <c r="D36" s="98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36" s="99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36" s="100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36" s="182" t="str">
        <f t="shared" si="0"/>
        <v>-</v>
      </c>
      <c r="L36" s="101">
        <v>30</v>
      </c>
      <c r="M36" s="104"/>
      <c r="N36" s="98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36" s="99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36" s="100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36" s="185" t="str">
        <f t="shared" si="1"/>
        <v>-</v>
      </c>
    </row>
    <row r="37" spans="2:17" ht="12.75">
      <c r="B37" s="96">
        <v>31</v>
      </c>
      <c r="C37" s="97"/>
      <c r="D37" s="98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37" s="99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37" s="100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37" s="182" t="str">
        <f t="shared" si="0"/>
        <v>-</v>
      </c>
      <c r="L37" s="101">
        <v>31</v>
      </c>
      <c r="M37" s="104"/>
      <c r="N37" s="98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37" s="99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37" s="100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37" s="185" t="str">
        <f t="shared" si="1"/>
        <v>-</v>
      </c>
    </row>
    <row r="38" spans="2:17" ht="12.75">
      <c r="B38" s="96">
        <v>32</v>
      </c>
      <c r="C38" s="97"/>
      <c r="D38" s="98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38" s="99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38" s="100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38" s="182" t="str">
        <f t="shared" si="0"/>
        <v>-</v>
      </c>
      <c r="L38" s="101">
        <v>32</v>
      </c>
      <c r="M38" s="104"/>
      <c r="N38" s="98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38" s="99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38" s="100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38" s="185" t="str">
        <f t="shared" si="1"/>
        <v>-</v>
      </c>
    </row>
    <row r="39" spans="2:17" ht="12.75">
      <c r="B39" s="96">
        <v>33</v>
      </c>
      <c r="C39" s="97"/>
      <c r="D39" s="98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39" s="99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39" s="100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39" s="182" t="str">
        <f t="shared" si="0"/>
        <v>-</v>
      </c>
      <c r="L39" s="101">
        <v>33</v>
      </c>
      <c r="M39" s="104"/>
      <c r="N39" s="98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39" s="99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39" s="100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39" s="185" t="str">
        <f t="shared" si="1"/>
        <v>-</v>
      </c>
    </row>
    <row r="40" spans="2:17" ht="12.75">
      <c r="B40" s="96">
        <v>34</v>
      </c>
      <c r="C40" s="97"/>
      <c r="D40" s="98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40" s="99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40" s="100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40" s="182" t="str">
        <f t="shared" si="0"/>
        <v>-</v>
      </c>
      <c r="L40" s="101">
        <v>34</v>
      </c>
      <c r="M40" s="104"/>
      <c r="N40" s="98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40" s="99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40" s="100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40" s="185" t="str">
        <f t="shared" si="1"/>
        <v>-</v>
      </c>
    </row>
    <row r="41" spans="2:17" ht="12.75">
      <c r="B41" s="96">
        <v>35</v>
      </c>
      <c r="C41" s="97"/>
      <c r="D41" s="98" t="str">
        <f>IF(ISBLANK(Tabulka469131129[[#This Row],[start_č]]),"-",IF(ISERROR(VLOOKUP(CONCATENATE(Q$2,"::",D$3,"::",D$4,"::",G$4,"::",Tabulka469131129[[#This Row],[start_č]]),registrace[[ident pro výsledky]:[klub / město]],D$5,0)),"-",VLOOKUP(CONCATENATE(Q$2,"::",D$3,"::",D$4,"::",G$4,"::",Tabulka469131129[[#This Row],[start_č]]),registrace[[ident pro výsledky]:[klub / město]],D$5,0)))</f>
        <v>-</v>
      </c>
      <c r="E41" s="99" t="str">
        <f>IF(ISBLANK(Tabulka469131129[[#This Row],[start_č]]),"-",IF(ISERROR(VLOOKUP(CONCATENATE(Q$2,"::",D$3,"::",D$4,"::",G$4,"::",Tabulka469131129[[#This Row],[start_č]]),registrace[[ident pro výsledky]:[klub / město]],E$5,0)),"-",VLOOKUP(CONCATENATE(Q$2,"::",D$3,"::",D$4,"::",G$4,"::",Tabulka469131129[[#This Row],[start_č]]),registrace[[ident pro výsledky]:[klub / město]],E$5,0)))</f>
        <v>-</v>
      </c>
      <c r="F41" s="100" t="str">
        <f>IF(ISBLANK(Tabulka469131129[[#This Row],[start_č]]),"-",IF(ISERROR(VLOOKUP(CONCATENATE(Q$2,"::",D$3,"::",D$4,"::",G$4,"::",Tabulka469131129[[#This Row],[start_č]]),registrace[[ident pro výsledky]:[klub / město]],F$5,0)),"-",VLOOKUP(CONCATENATE(Q$2,"::",D$3,"::",D$4,"::",G$4,"::",Tabulka469131129[[#This Row],[start_č]]),registrace[[ident pro výsledky]:[klub / město]],F$5,0)))</f>
        <v>-</v>
      </c>
      <c r="G41" s="182" t="str">
        <f t="shared" si="0"/>
        <v>-</v>
      </c>
      <c r="L41" s="101">
        <v>35</v>
      </c>
      <c r="M41" s="104"/>
      <c r="N41" s="98" t="str">
        <f>IF(ISBLANK(Tabulka46710141230[[#This Row],[start_č]]),"-",IF(ISERROR(VLOOKUP(CONCATENATE(Q$2,"::",D$3,"::",D$4,"::",Q$4,"::",Tabulka46710141230[[#This Row],[start_č]]),registrace[[ident pro výsledky]:[klub / město]],N$5,0)),"-",VLOOKUP(CONCATENATE(Q$2,"::",D$3,"::",D$4,"::",Q$4,"::",Tabulka46710141230[[#This Row],[start_č]]),registrace[[ident pro výsledky]:[klub / město]],N$5,0)))</f>
        <v>-</v>
      </c>
      <c r="O41" s="99" t="str">
        <f>IF(ISBLANK(Tabulka46710141230[[#This Row],[start_č]]),"-",IF(ISERROR(VLOOKUP(CONCATENATE(Q$2,"::",D$3,"::",D$4,"::",Q$4,"::",Tabulka46710141230[[#This Row],[start_č]]),registrace[[ident pro výsledky]:[klub / město]],O$5,0)),"-",VLOOKUP(CONCATENATE(Q$2,"::",D$3,"::",D$4,"::",Q$4,"::",Tabulka46710141230[[#This Row],[start_č]]),registrace[[ident pro výsledky]:[klub / město]],O$5,0)))</f>
        <v>-</v>
      </c>
      <c r="P41" s="100" t="str">
        <f>IF(ISBLANK(Tabulka46710141230[[#This Row],[start_č]]),"-",IF(ISERROR(VLOOKUP(CONCATENATE(Q$2,"::",D$3,"::",D$4,"::",Q$4,"::",Tabulka46710141230[[#This Row],[start_č]]),registrace[[ident pro výsledky]:[klub / město]],P$5,0)),"-",VLOOKUP(CONCATENATE(Q$2,"::",D$3,"::",D$4,"::",Q$4,"::",Tabulka46710141230[[#This Row],[start_č]]),registrace[[ident pro výsledky]:[klub / město]],P$5,0)))</f>
        <v>-</v>
      </c>
      <c r="Q41" s="185" t="str">
        <f t="shared" si="1"/>
        <v>-</v>
      </c>
    </row>
  </sheetData>
  <sheetProtection password="C7B2" sheet="1" objects="1" scenarios="1" autoFilter="0"/>
  <pageMargins left="0" right="0" top="0" bottom="0" header="0.19685039370078741" footer="0"/>
  <pageSetup paperSize="9" orientation="landscape" r:id="rId1"/>
  <headerFooter>
    <oddHeader>&amp;R&amp;G</oddHeader>
  </headerFooter>
  <legacyDrawingHF r:id="rId2"/>
  <tableParts count="2">
    <tablePart r:id="rId3"/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5"/>
    <outlinePr summaryBelow="0" summaryRight="0"/>
    <pageSetUpPr fitToPage="1"/>
  </sheetPr>
  <dimension ref="A1:V41"/>
  <sheetViews>
    <sheetView showGridLines="0" showRowColHeaders="0" workbookViewId="0">
      <selection activeCell="B6" sqref="B6"/>
    </sheetView>
  </sheetViews>
  <sheetFormatPr defaultColWidth="0" defaultRowHeight="11.25" outlineLevelCol="1"/>
  <cols>
    <col min="1" max="1" width="2.7109375" style="6" customWidth="1"/>
    <col min="2" max="2" width="4.7109375" style="6" customWidth="1"/>
    <col min="3" max="3" width="6.42578125" style="6" bestFit="1" customWidth="1"/>
    <col min="4" max="4" width="13.7109375" style="6" bestFit="1" customWidth="1"/>
    <col min="5" max="5" width="6" style="35" bestFit="1" customWidth="1"/>
    <col min="6" max="6" width="20.7109375" style="6" customWidth="1"/>
    <col min="7" max="7" width="8.5703125" style="6" bestFit="1" customWidth="1" collapsed="1"/>
    <col min="8" max="8" width="1.7109375" style="6" hidden="1" customWidth="1" outlineLevel="1"/>
    <col min="9" max="9" width="3.5703125" style="186" hidden="1" customWidth="1" outlineLevel="1"/>
    <col min="10" max="10" width="3.28515625" style="186" hidden="1" customWidth="1" outlineLevel="1"/>
    <col min="11" max="11" width="5.7109375" style="6" customWidth="1"/>
    <col min="12" max="12" width="4.7109375" style="6" customWidth="1"/>
    <col min="13" max="13" width="6.42578125" style="6" bestFit="1" customWidth="1"/>
    <col min="14" max="14" width="13.7109375" style="6" bestFit="1" customWidth="1"/>
    <col min="15" max="15" width="6" style="35" bestFit="1" customWidth="1"/>
    <col min="16" max="16" width="20.7109375" style="6" customWidth="1"/>
    <col min="17" max="17" width="8.5703125" style="6" bestFit="1" customWidth="1" collapsed="1"/>
    <col min="18" max="18" width="1.7109375" style="6" hidden="1" customWidth="1" outlineLevel="1"/>
    <col min="19" max="19" width="3.5703125" style="186" hidden="1" customWidth="1" outlineLevel="1"/>
    <col min="20" max="20" width="3.28515625" style="186" hidden="1" customWidth="1" outlineLevel="1"/>
    <col min="21" max="21" width="9.140625" style="6" customWidth="1"/>
    <col min="22" max="22" width="0" style="6" hidden="1" customWidth="1"/>
    <col min="23" max="16384" width="9.140625" style="6" hidden="1"/>
  </cols>
  <sheetData>
    <row r="1" spans="2:20">
      <c r="E1" s="6"/>
      <c r="O1" s="6"/>
    </row>
    <row r="2" spans="2:20" s="26" customFormat="1" ht="18.75">
      <c r="B2" s="108" t="s">
        <v>628</v>
      </c>
      <c r="C2" s="27"/>
      <c r="D2" s="27"/>
      <c r="E2" s="27"/>
      <c r="F2" s="27"/>
      <c r="I2" s="187"/>
      <c r="J2" s="187"/>
      <c r="L2" s="27"/>
      <c r="M2" s="27"/>
      <c r="N2" s="27"/>
      <c r="O2" s="27"/>
      <c r="P2" s="27"/>
      <c r="Q2" s="109">
        <f>index!rok</f>
        <v>2017</v>
      </c>
      <c r="S2" s="187"/>
      <c r="T2" s="187"/>
    </row>
    <row r="3" spans="2:20" s="37" customFormat="1" ht="12.75">
      <c r="B3" s="28" t="s">
        <v>627</v>
      </c>
      <c r="C3" s="36"/>
      <c r="D3" s="28" t="s">
        <v>297</v>
      </c>
      <c r="E3" s="1"/>
      <c r="F3" s="30" t="s">
        <v>630</v>
      </c>
      <c r="G3" s="106">
        <v>1</v>
      </c>
      <c r="I3" s="188"/>
      <c r="J3" s="188"/>
      <c r="L3" s="28"/>
      <c r="M3" s="36"/>
      <c r="N3" s="28"/>
      <c r="O3" s="1"/>
      <c r="P3" s="30"/>
      <c r="Q3" s="106"/>
      <c r="S3" s="188"/>
      <c r="T3" s="188"/>
    </row>
    <row r="4" spans="2:20" s="37" customFormat="1" ht="15.75">
      <c r="B4" s="28" t="s">
        <v>625</v>
      </c>
      <c r="C4" s="36"/>
      <c r="D4" s="206" t="s">
        <v>3188</v>
      </c>
      <c r="E4" s="29"/>
      <c r="F4" s="30" t="s">
        <v>626</v>
      </c>
      <c r="G4" s="105" t="s">
        <v>177</v>
      </c>
      <c r="I4" s="188"/>
      <c r="J4" s="188"/>
      <c r="L4" s="28"/>
      <c r="M4" s="36"/>
      <c r="N4" s="47"/>
      <c r="O4" s="29"/>
      <c r="P4" s="30" t="s">
        <v>626</v>
      </c>
      <c r="Q4" s="105" t="s">
        <v>318</v>
      </c>
      <c r="S4" s="188"/>
      <c r="T4" s="188"/>
    </row>
    <row r="5" spans="2:20">
      <c r="C5" s="41"/>
      <c r="D5" s="33">
        <v>5</v>
      </c>
      <c r="E5" s="33">
        <v>6</v>
      </c>
      <c r="F5" s="33">
        <v>7</v>
      </c>
      <c r="G5" s="41"/>
      <c r="M5" s="42"/>
      <c r="N5" s="33">
        <v>5</v>
      </c>
      <c r="O5" s="33">
        <v>6</v>
      </c>
      <c r="P5" s="33">
        <v>7</v>
      </c>
      <c r="Q5" s="42"/>
    </row>
    <row r="6" spans="2:20">
      <c r="B6" s="11" t="s">
        <v>292</v>
      </c>
      <c r="C6" s="11" t="s">
        <v>181</v>
      </c>
      <c r="D6" s="9" t="s">
        <v>624</v>
      </c>
      <c r="E6" s="11" t="s">
        <v>455</v>
      </c>
      <c r="F6" s="9" t="s">
        <v>46</v>
      </c>
      <c r="G6" s="11" t="s">
        <v>188</v>
      </c>
      <c r="I6" s="186" t="s">
        <v>2343</v>
      </c>
      <c r="J6" s="186" t="s">
        <v>2345</v>
      </c>
      <c r="L6" s="11" t="s">
        <v>292</v>
      </c>
      <c r="M6" s="11" t="s">
        <v>181</v>
      </c>
      <c r="N6" s="9" t="s">
        <v>624</v>
      </c>
      <c r="O6" s="11" t="s">
        <v>455</v>
      </c>
      <c r="P6" s="9" t="s">
        <v>46</v>
      </c>
      <c r="Q6" s="11" t="s">
        <v>188</v>
      </c>
      <c r="S6" s="186" t="s">
        <v>2343</v>
      </c>
      <c r="T6" s="186" t="s">
        <v>2345</v>
      </c>
    </row>
    <row r="7" spans="2:20" ht="12.75">
      <c r="B7" s="50">
        <v>1</v>
      </c>
      <c r="C7" s="52">
        <v>41</v>
      </c>
      <c r="D7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Gloza Ondřej</v>
      </c>
      <c r="E7" s="12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2002</v>
      </c>
      <c r="F7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Malonty</v>
      </c>
      <c r="G7" s="180">
        <f t="shared" ref="G7:G41" si="0">IF(AND(ISBLANK(I7),ISBLANK(J7)),"-",TIME(0,I7,J7))</f>
        <v>2.5000000000000001E-3</v>
      </c>
      <c r="I7" s="186">
        <v>3</v>
      </c>
      <c r="J7" s="186">
        <v>36.700000000000003</v>
      </c>
      <c r="L7" s="10">
        <v>1</v>
      </c>
      <c r="M7" s="102">
        <v>20</v>
      </c>
      <c r="N7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Tejnecká Eliška</v>
      </c>
      <c r="O7" s="12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2002</v>
      </c>
      <c r="P7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Rychnov nad Malší</v>
      </c>
      <c r="Q7" s="183">
        <f>IF(AND(ISBLANK(S7),ISBLANK(T7)),"-",TIME(0,S7,T7))</f>
        <v>3.3912037037037036E-3</v>
      </c>
      <c r="S7" s="186">
        <v>4</v>
      </c>
      <c r="T7" s="186">
        <v>53.8</v>
      </c>
    </row>
    <row r="8" spans="2:20" ht="12.75">
      <c r="B8" s="50">
        <v>2</v>
      </c>
      <c r="C8" s="52">
        <v>84</v>
      </c>
      <c r="D8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Kopecký Jiří</v>
      </c>
      <c r="E8" s="12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2001</v>
      </c>
      <c r="F8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Šindlovy Dvory</v>
      </c>
      <c r="G8" s="180">
        <f t="shared" si="0"/>
        <v>2.627314814814815E-3</v>
      </c>
      <c r="I8" s="186">
        <v>3</v>
      </c>
      <c r="J8" s="186">
        <v>47.2</v>
      </c>
      <c r="L8" s="10">
        <v>2</v>
      </c>
      <c r="M8" s="102"/>
      <c r="N8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8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8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8" s="183" t="str">
        <f t="shared" ref="Q8:Q41" si="1">IF(AND(ISBLANK(S8),ISBLANK(T8)),"-",TIME(0,S8,T8))</f>
        <v>-</v>
      </c>
    </row>
    <row r="9" spans="2:20" ht="12.75">
      <c r="B9" s="50">
        <v>3</v>
      </c>
      <c r="C9" s="52">
        <v>29</v>
      </c>
      <c r="D9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Kerekanič Zdeněk</v>
      </c>
      <c r="E9" s="12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2001</v>
      </c>
      <c r="F9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Šindlovy Dvory</v>
      </c>
      <c r="G9" s="180">
        <f t="shared" si="0"/>
        <v>2.6620370370370374E-3</v>
      </c>
      <c r="I9" s="186">
        <v>3</v>
      </c>
      <c r="J9" s="186">
        <v>50.9</v>
      </c>
      <c r="L9" s="10">
        <v>3</v>
      </c>
      <c r="M9" s="102"/>
      <c r="N9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9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9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9" s="183" t="str">
        <f t="shared" si="1"/>
        <v>-</v>
      </c>
    </row>
    <row r="10" spans="2:20" ht="12.75">
      <c r="B10" s="50">
        <v>4</v>
      </c>
      <c r="C10" s="52">
        <v>50</v>
      </c>
      <c r="D10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Stejskal Filip</v>
      </c>
      <c r="E10" s="12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2003</v>
      </c>
      <c r="F10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Sokol České Budějovice</v>
      </c>
      <c r="G10" s="180">
        <f t="shared" si="0"/>
        <v>2.6967592592592594E-3</v>
      </c>
      <c r="I10" s="186">
        <v>3</v>
      </c>
      <c r="J10" s="186">
        <v>53.5</v>
      </c>
      <c r="L10" s="10">
        <v>4</v>
      </c>
      <c r="M10" s="102"/>
      <c r="N10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10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10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10" s="183" t="str">
        <f t="shared" si="1"/>
        <v>-</v>
      </c>
    </row>
    <row r="11" spans="2:20" ht="12.75">
      <c r="B11" s="50">
        <v>5</v>
      </c>
      <c r="C11" s="52">
        <v>7</v>
      </c>
      <c r="D11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Stejskal Ladislav</v>
      </c>
      <c r="E11" s="12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2001</v>
      </c>
      <c r="F11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České Budějovice</v>
      </c>
      <c r="G11" s="180">
        <f t="shared" si="0"/>
        <v>2.9050925925925928E-3</v>
      </c>
      <c r="I11" s="186">
        <v>4</v>
      </c>
      <c r="J11" s="186">
        <v>11</v>
      </c>
      <c r="L11" s="10">
        <v>5</v>
      </c>
      <c r="M11" s="102"/>
      <c r="N11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11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11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11" s="183" t="str">
        <f t="shared" si="1"/>
        <v>-</v>
      </c>
    </row>
    <row r="12" spans="2:20" ht="12.75">
      <c r="B12" s="50">
        <v>6</v>
      </c>
      <c r="C12" s="52">
        <v>54</v>
      </c>
      <c r="D12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Chmátal Lukáš</v>
      </c>
      <c r="E12" s="12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2002</v>
      </c>
      <c r="F12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Šindlovy Dvory</v>
      </c>
      <c r="G12" s="180">
        <f t="shared" si="0"/>
        <v>3.2060185185185191E-3</v>
      </c>
      <c r="I12" s="186">
        <v>4</v>
      </c>
      <c r="J12" s="186">
        <v>37</v>
      </c>
      <c r="L12" s="10">
        <v>6</v>
      </c>
      <c r="M12" s="102"/>
      <c r="N12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12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12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12" s="183" t="str">
        <f t="shared" si="1"/>
        <v>-</v>
      </c>
    </row>
    <row r="13" spans="2:20" ht="12.75">
      <c r="B13" s="50">
        <v>7</v>
      </c>
      <c r="C13" s="52">
        <v>72</v>
      </c>
      <c r="D13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Markovič Koloman</v>
      </c>
      <c r="E13" s="12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2002</v>
      </c>
      <c r="F13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Šindlovy Dvory</v>
      </c>
      <c r="G13" s="180">
        <f t="shared" si="0"/>
        <v>3.6805555555555554E-3</v>
      </c>
      <c r="I13" s="186">
        <v>5</v>
      </c>
      <c r="J13" s="186">
        <v>18.7</v>
      </c>
      <c r="L13" s="10">
        <v>7</v>
      </c>
      <c r="M13" s="102"/>
      <c r="N13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13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13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13" s="183" t="str">
        <f t="shared" si="1"/>
        <v>-</v>
      </c>
    </row>
    <row r="14" spans="2:20" ht="12.75">
      <c r="B14" s="50">
        <v>8</v>
      </c>
      <c r="C14" s="52">
        <v>85</v>
      </c>
      <c r="D14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Nanár Richard</v>
      </c>
      <c r="E14" s="12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2001</v>
      </c>
      <c r="F14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Šindlovy Dvory</v>
      </c>
      <c r="G14" s="180">
        <f t="shared" si="0"/>
        <v>3.8078703703703707E-3</v>
      </c>
      <c r="I14" s="186">
        <v>5</v>
      </c>
      <c r="J14" s="186">
        <v>29.9</v>
      </c>
      <c r="L14" s="10">
        <v>8</v>
      </c>
      <c r="M14" s="102"/>
      <c r="N14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14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14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14" s="183" t="str">
        <f t="shared" si="1"/>
        <v>-</v>
      </c>
    </row>
    <row r="15" spans="2:20" ht="12.75">
      <c r="B15" s="50">
        <v>9</v>
      </c>
      <c r="C15" s="52">
        <v>11</v>
      </c>
      <c r="D15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Dunko Martin</v>
      </c>
      <c r="E15" s="12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2004</v>
      </c>
      <c r="F15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Šindlovy Dvory</v>
      </c>
      <c r="G15" s="180">
        <f t="shared" si="0"/>
        <v>3.8194444444444443E-3</v>
      </c>
      <c r="I15" s="186">
        <v>5</v>
      </c>
      <c r="J15" s="186">
        <v>30.7</v>
      </c>
      <c r="L15" s="10">
        <v>9</v>
      </c>
      <c r="M15" s="102"/>
      <c r="N15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15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15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15" s="183" t="str">
        <f t="shared" si="1"/>
        <v>-</v>
      </c>
    </row>
    <row r="16" spans="2:20" ht="12.75">
      <c r="B16" s="50">
        <v>10</v>
      </c>
      <c r="C16" s="52">
        <v>36</v>
      </c>
      <c r="D16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Harmečný Tadeáš</v>
      </c>
      <c r="E16" s="12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2002</v>
      </c>
      <c r="F16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Šindlovy Dvory</v>
      </c>
      <c r="G16" s="180">
        <f t="shared" si="0"/>
        <v>3.8310185185185183E-3</v>
      </c>
      <c r="I16" s="186">
        <v>5</v>
      </c>
      <c r="J16" s="186">
        <v>31.8</v>
      </c>
      <c r="L16" s="10">
        <v>10</v>
      </c>
      <c r="M16" s="102"/>
      <c r="N16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16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16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16" s="183" t="str">
        <f t="shared" si="1"/>
        <v>-</v>
      </c>
    </row>
    <row r="17" spans="2:17" ht="12.75">
      <c r="B17" s="50">
        <v>11</v>
      </c>
      <c r="C17" s="52"/>
      <c r="D17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17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17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17" s="180" t="str">
        <f t="shared" si="0"/>
        <v>-</v>
      </c>
      <c r="L17" s="10">
        <v>11</v>
      </c>
      <c r="M17" s="102"/>
      <c r="N17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17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17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17" s="183" t="str">
        <f t="shared" si="1"/>
        <v>-</v>
      </c>
    </row>
    <row r="18" spans="2:17" ht="12.75">
      <c r="B18" s="50">
        <v>12</v>
      </c>
      <c r="C18" s="52"/>
      <c r="D18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18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18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18" s="180" t="str">
        <f t="shared" si="0"/>
        <v>-</v>
      </c>
      <c r="L18" s="10">
        <v>12</v>
      </c>
      <c r="M18" s="102"/>
      <c r="N18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18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18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18" s="183" t="str">
        <f t="shared" si="1"/>
        <v>-</v>
      </c>
    </row>
    <row r="19" spans="2:17" ht="12.75">
      <c r="B19" s="50">
        <v>13</v>
      </c>
      <c r="C19" s="52"/>
      <c r="D19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19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19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19" s="180" t="str">
        <f t="shared" si="0"/>
        <v>-</v>
      </c>
      <c r="L19" s="10">
        <v>13</v>
      </c>
      <c r="M19" s="102"/>
      <c r="N19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19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19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19" s="183" t="str">
        <f t="shared" si="1"/>
        <v>-</v>
      </c>
    </row>
    <row r="20" spans="2:17" ht="12.75">
      <c r="B20" s="50">
        <v>14</v>
      </c>
      <c r="C20" s="52"/>
      <c r="D20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20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20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20" s="180" t="str">
        <f t="shared" si="0"/>
        <v>-</v>
      </c>
      <c r="L20" s="10">
        <v>14</v>
      </c>
      <c r="M20" s="102"/>
      <c r="N20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20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20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20" s="183" t="str">
        <f t="shared" si="1"/>
        <v>-</v>
      </c>
    </row>
    <row r="21" spans="2:17" ht="12.75">
      <c r="B21" s="50">
        <v>15</v>
      </c>
      <c r="C21" s="52"/>
      <c r="D21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21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21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21" s="180" t="str">
        <f t="shared" si="0"/>
        <v>-</v>
      </c>
      <c r="L21" s="10">
        <v>15</v>
      </c>
      <c r="M21" s="102"/>
      <c r="N21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21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21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21" s="183" t="str">
        <f t="shared" si="1"/>
        <v>-</v>
      </c>
    </row>
    <row r="22" spans="2:17" ht="12.75">
      <c r="B22" s="51">
        <v>16</v>
      </c>
      <c r="C22" s="53"/>
      <c r="D22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22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22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22" s="181" t="str">
        <f t="shared" si="0"/>
        <v>-</v>
      </c>
      <c r="L22" s="40">
        <v>16</v>
      </c>
      <c r="M22" s="103"/>
      <c r="N22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22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22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22" s="184" t="str">
        <f t="shared" si="1"/>
        <v>-</v>
      </c>
    </row>
    <row r="23" spans="2:17" ht="12.75">
      <c r="B23" s="51">
        <v>17</v>
      </c>
      <c r="C23" s="53"/>
      <c r="D23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23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23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23" s="181" t="str">
        <f t="shared" si="0"/>
        <v>-</v>
      </c>
      <c r="L23" s="40">
        <v>17</v>
      </c>
      <c r="M23" s="103"/>
      <c r="N23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23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23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23" s="184" t="str">
        <f t="shared" si="1"/>
        <v>-</v>
      </c>
    </row>
    <row r="24" spans="2:17" ht="12.75">
      <c r="B24" s="51">
        <v>18</v>
      </c>
      <c r="C24" s="53"/>
      <c r="D24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24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24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24" s="181" t="str">
        <f t="shared" si="0"/>
        <v>-</v>
      </c>
      <c r="L24" s="40">
        <v>18</v>
      </c>
      <c r="M24" s="103"/>
      <c r="N24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24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24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24" s="184" t="str">
        <f t="shared" si="1"/>
        <v>-</v>
      </c>
    </row>
    <row r="25" spans="2:17" ht="12.75">
      <c r="B25" s="51">
        <v>19</v>
      </c>
      <c r="C25" s="53"/>
      <c r="D25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25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25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25" s="181" t="str">
        <f t="shared" si="0"/>
        <v>-</v>
      </c>
      <c r="L25" s="40">
        <v>19</v>
      </c>
      <c r="M25" s="103"/>
      <c r="N25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25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25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25" s="184" t="str">
        <f t="shared" si="1"/>
        <v>-</v>
      </c>
    </row>
    <row r="26" spans="2:17" ht="12.75">
      <c r="B26" s="51">
        <v>20</v>
      </c>
      <c r="C26" s="53"/>
      <c r="D26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26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26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26" s="181" t="str">
        <f t="shared" si="0"/>
        <v>-</v>
      </c>
      <c r="L26" s="40">
        <v>20</v>
      </c>
      <c r="M26" s="103"/>
      <c r="N26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26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26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26" s="184" t="str">
        <f t="shared" si="1"/>
        <v>-</v>
      </c>
    </row>
    <row r="27" spans="2:17" ht="12.75">
      <c r="B27" s="51">
        <v>21</v>
      </c>
      <c r="C27" s="53"/>
      <c r="D27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27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27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27" s="181" t="str">
        <f t="shared" si="0"/>
        <v>-</v>
      </c>
      <c r="L27" s="40">
        <v>21</v>
      </c>
      <c r="M27" s="103"/>
      <c r="N27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27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27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27" s="184" t="str">
        <f t="shared" si="1"/>
        <v>-</v>
      </c>
    </row>
    <row r="28" spans="2:17" ht="12.75">
      <c r="B28" s="51">
        <v>22</v>
      </c>
      <c r="C28" s="53"/>
      <c r="D28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28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28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28" s="181" t="str">
        <f t="shared" si="0"/>
        <v>-</v>
      </c>
      <c r="L28" s="40">
        <v>22</v>
      </c>
      <c r="M28" s="103"/>
      <c r="N28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28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28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28" s="184" t="str">
        <f t="shared" si="1"/>
        <v>-</v>
      </c>
    </row>
    <row r="29" spans="2:17" ht="12.75">
      <c r="B29" s="51">
        <v>23</v>
      </c>
      <c r="C29" s="53"/>
      <c r="D29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29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29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29" s="181" t="str">
        <f t="shared" si="0"/>
        <v>-</v>
      </c>
      <c r="L29" s="40">
        <v>23</v>
      </c>
      <c r="M29" s="103"/>
      <c r="N29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29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29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29" s="184" t="str">
        <f t="shared" si="1"/>
        <v>-</v>
      </c>
    </row>
    <row r="30" spans="2:17" ht="12.75">
      <c r="B30" s="51">
        <v>24</v>
      </c>
      <c r="C30" s="53"/>
      <c r="D30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30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30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30" s="181" t="str">
        <f t="shared" si="0"/>
        <v>-</v>
      </c>
      <c r="L30" s="40">
        <v>24</v>
      </c>
      <c r="M30" s="103"/>
      <c r="N30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30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30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30" s="184" t="str">
        <f t="shared" si="1"/>
        <v>-</v>
      </c>
    </row>
    <row r="31" spans="2:17" ht="12.75">
      <c r="B31" s="51">
        <v>25</v>
      </c>
      <c r="C31" s="53"/>
      <c r="D31" s="32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31" s="12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31" s="34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31" s="181" t="str">
        <f t="shared" si="0"/>
        <v>-</v>
      </c>
      <c r="L31" s="40">
        <v>25</v>
      </c>
      <c r="M31" s="103"/>
      <c r="N31" s="32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31" s="12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31" s="34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31" s="184" t="str">
        <f t="shared" si="1"/>
        <v>-</v>
      </c>
    </row>
    <row r="32" spans="2:17" ht="12.75">
      <c r="B32" s="96">
        <v>26</v>
      </c>
      <c r="C32" s="97"/>
      <c r="D32" s="98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32" s="99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32" s="100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32" s="182" t="str">
        <f t="shared" si="0"/>
        <v>-</v>
      </c>
      <c r="L32" s="101">
        <v>26</v>
      </c>
      <c r="M32" s="104"/>
      <c r="N32" s="98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32" s="99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32" s="100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32" s="185" t="str">
        <f t="shared" si="1"/>
        <v>-</v>
      </c>
    </row>
    <row r="33" spans="2:17" ht="12.75">
      <c r="B33" s="96">
        <v>27</v>
      </c>
      <c r="C33" s="97"/>
      <c r="D33" s="98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33" s="99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33" s="100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33" s="182" t="str">
        <f t="shared" si="0"/>
        <v>-</v>
      </c>
      <c r="L33" s="101">
        <v>27</v>
      </c>
      <c r="M33" s="104"/>
      <c r="N33" s="98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33" s="99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33" s="100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33" s="185" t="str">
        <f t="shared" si="1"/>
        <v>-</v>
      </c>
    </row>
    <row r="34" spans="2:17" ht="12.75">
      <c r="B34" s="96">
        <v>28</v>
      </c>
      <c r="C34" s="97"/>
      <c r="D34" s="98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34" s="99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34" s="100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34" s="182" t="str">
        <f t="shared" si="0"/>
        <v>-</v>
      </c>
      <c r="L34" s="101">
        <v>28</v>
      </c>
      <c r="M34" s="104"/>
      <c r="N34" s="98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34" s="99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34" s="100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34" s="185" t="str">
        <f t="shared" si="1"/>
        <v>-</v>
      </c>
    </row>
    <row r="35" spans="2:17" ht="12.75">
      <c r="B35" s="96">
        <v>29</v>
      </c>
      <c r="C35" s="97"/>
      <c r="D35" s="98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35" s="99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35" s="100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35" s="182" t="str">
        <f t="shared" si="0"/>
        <v>-</v>
      </c>
      <c r="L35" s="101">
        <v>29</v>
      </c>
      <c r="M35" s="104"/>
      <c r="N35" s="98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35" s="99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35" s="100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35" s="185" t="str">
        <f t="shared" si="1"/>
        <v>-</v>
      </c>
    </row>
    <row r="36" spans="2:17" ht="12.75">
      <c r="B36" s="96">
        <v>30</v>
      </c>
      <c r="C36" s="97"/>
      <c r="D36" s="98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36" s="99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36" s="100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36" s="182" t="str">
        <f t="shared" si="0"/>
        <v>-</v>
      </c>
      <c r="L36" s="101">
        <v>30</v>
      </c>
      <c r="M36" s="104"/>
      <c r="N36" s="98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36" s="99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36" s="100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36" s="185" t="str">
        <f t="shared" si="1"/>
        <v>-</v>
      </c>
    </row>
    <row r="37" spans="2:17" ht="12.75">
      <c r="B37" s="96">
        <v>31</v>
      </c>
      <c r="C37" s="97"/>
      <c r="D37" s="98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37" s="99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37" s="100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37" s="182" t="str">
        <f t="shared" si="0"/>
        <v>-</v>
      </c>
      <c r="L37" s="101">
        <v>31</v>
      </c>
      <c r="M37" s="104"/>
      <c r="N37" s="98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37" s="99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37" s="100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37" s="185" t="str">
        <f t="shared" si="1"/>
        <v>-</v>
      </c>
    </row>
    <row r="38" spans="2:17" ht="12.75">
      <c r="B38" s="96">
        <v>32</v>
      </c>
      <c r="C38" s="97"/>
      <c r="D38" s="98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38" s="99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38" s="100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38" s="182" t="str">
        <f t="shared" si="0"/>
        <v>-</v>
      </c>
      <c r="L38" s="101">
        <v>32</v>
      </c>
      <c r="M38" s="104"/>
      <c r="N38" s="98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38" s="99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38" s="100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38" s="185" t="str">
        <f t="shared" si="1"/>
        <v>-</v>
      </c>
    </row>
    <row r="39" spans="2:17" ht="12.75">
      <c r="B39" s="96">
        <v>33</v>
      </c>
      <c r="C39" s="97"/>
      <c r="D39" s="98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39" s="99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39" s="100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39" s="182" t="str">
        <f t="shared" si="0"/>
        <v>-</v>
      </c>
      <c r="L39" s="101">
        <v>33</v>
      </c>
      <c r="M39" s="104"/>
      <c r="N39" s="98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39" s="99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39" s="100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39" s="185" t="str">
        <f t="shared" si="1"/>
        <v>-</v>
      </c>
    </row>
    <row r="40" spans="2:17" ht="12.75">
      <c r="B40" s="96">
        <v>34</v>
      </c>
      <c r="C40" s="97"/>
      <c r="D40" s="98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40" s="99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40" s="100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40" s="182" t="str">
        <f t="shared" si="0"/>
        <v>-</v>
      </c>
      <c r="L40" s="101">
        <v>34</v>
      </c>
      <c r="M40" s="104"/>
      <c r="N40" s="98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40" s="99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40" s="100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40" s="185" t="str">
        <f t="shared" si="1"/>
        <v>-</v>
      </c>
    </row>
    <row r="41" spans="2:17" ht="12.75">
      <c r="B41" s="96">
        <v>35</v>
      </c>
      <c r="C41" s="97"/>
      <c r="D41" s="98" t="str">
        <f>IF(ISBLANK(Tabulka469131131[[#This Row],[start_č]]),"-",IF(ISERROR(VLOOKUP(CONCATENATE(Q$2,"::",D$3,"::",D$4,"::",G$4,"::",Tabulka469131131[[#This Row],[start_č]]),registrace[[ident pro výsledky]:[klub / město]],D$5,0)),"-",VLOOKUP(CONCATENATE(Q$2,"::",D$3,"::",D$4,"::",G$4,"::",Tabulka469131131[[#This Row],[start_č]]),registrace[[ident pro výsledky]:[klub / město]],D$5,0)))</f>
        <v>-</v>
      </c>
      <c r="E41" s="99" t="str">
        <f>IF(ISBLANK(Tabulka469131131[[#This Row],[start_č]]),"-",IF(ISERROR(VLOOKUP(CONCATENATE(Q$2,"::",D$3,"::",D$4,"::",G$4,"::",Tabulka469131131[[#This Row],[start_č]]),registrace[[ident pro výsledky]:[klub / město]],E$5,0)),"-",VLOOKUP(CONCATENATE(Q$2,"::",D$3,"::",D$4,"::",G$4,"::",Tabulka469131131[[#This Row],[start_č]]),registrace[[ident pro výsledky]:[klub / město]],E$5,0)))</f>
        <v>-</v>
      </c>
      <c r="F41" s="100" t="str">
        <f>IF(ISBLANK(Tabulka469131131[[#This Row],[start_č]]),"-",IF(ISERROR(VLOOKUP(CONCATENATE(Q$2,"::",D$3,"::",D$4,"::",G$4,"::",Tabulka469131131[[#This Row],[start_č]]),registrace[[ident pro výsledky]:[klub / město]],F$5,0)),"-",VLOOKUP(CONCATENATE(Q$2,"::",D$3,"::",D$4,"::",G$4,"::",Tabulka469131131[[#This Row],[start_č]]),registrace[[ident pro výsledky]:[klub / město]],F$5,0)))</f>
        <v>-</v>
      </c>
      <c r="G41" s="182" t="str">
        <f t="shared" si="0"/>
        <v>-</v>
      </c>
      <c r="L41" s="101">
        <v>35</v>
      </c>
      <c r="M41" s="104"/>
      <c r="N41" s="98" t="str">
        <f>IF(ISBLANK(Tabulka46710141232[[#This Row],[start_č]]),"-",IF(ISERROR(VLOOKUP(CONCATENATE(Q$2,"::",D$3,"::",D$4,"::",Q$4,"::",Tabulka46710141232[[#This Row],[start_č]]),registrace[[ident pro výsledky]:[klub / město]],N$5,0)),"-",VLOOKUP(CONCATENATE(Q$2,"::",D$3,"::",D$4,"::",Q$4,"::",Tabulka46710141232[[#This Row],[start_č]]),registrace[[ident pro výsledky]:[klub / město]],N$5,0)))</f>
        <v>-</v>
      </c>
      <c r="O41" s="99" t="str">
        <f>IF(ISBLANK(Tabulka46710141232[[#This Row],[start_č]]),"-",IF(ISERROR(VLOOKUP(CONCATENATE(Q$2,"::",D$3,"::",D$4,"::",Q$4,"::",Tabulka46710141232[[#This Row],[start_č]]),registrace[[ident pro výsledky]:[klub / město]],O$5,0)),"-",VLOOKUP(CONCATENATE(Q$2,"::",D$3,"::",D$4,"::",Q$4,"::",Tabulka46710141232[[#This Row],[start_č]]),registrace[[ident pro výsledky]:[klub / město]],O$5,0)))</f>
        <v>-</v>
      </c>
      <c r="P41" s="100" t="str">
        <f>IF(ISBLANK(Tabulka46710141232[[#This Row],[start_č]]),"-",IF(ISERROR(VLOOKUP(CONCATENATE(Q$2,"::",D$3,"::",D$4,"::",Q$4,"::",Tabulka46710141232[[#This Row],[start_č]]),registrace[[ident pro výsledky]:[klub / město]],P$5,0)),"-",VLOOKUP(CONCATENATE(Q$2,"::",D$3,"::",D$4,"::",Q$4,"::",Tabulka46710141232[[#This Row],[start_č]]),registrace[[ident pro výsledky]:[klub / město]],P$5,0)))</f>
        <v>-</v>
      </c>
      <c r="Q41" s="185" t="str">
        <f t="shared" si="1"/>
        <v>-</v>
      </c>
    </row>
  </sheetData>
  <sheetProtection password="C7B2" sheet="1" objects="1" scenarios="1" autoFilter="0"/>
  <pageMargins left="0" right="0" top="0" bottom="0" header="0.19685039370078741" footer="0"/>
  <pageSetup paperSize="9" orientation="landscape" r:id="rId1"/>
  <headerFooter>
    <oddHeader>&amp;R&amp;G</oddHeader>
  </headerFooter>
  <legacyDrawingHF r:id="rId2"/>
  <tableParts count="2">
    <tablePart r:id="rId3"/>
    <tablePart r:id="rId4"/>
  </tableParts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5"/>
    <outlinePr summaryBelow="0" summaryRight="0"/>
    <pageSetUpPr fitToPage="1"/>
  </sheetPr>
  <dimension ref="A1:V41"/>
  <sheetViews>
    <sheetView showGridLines="0" showRowColHeaders="0" workbookViewId="0">
      <selection activeCell="B6" sqref="B6"/>
    </sheetView>
  </sheetViews>
  <sheetFormatPr defaultColWidth="0" defaultRowHeight="11.25" outlineLevelCol="1"/>
  <cols>
    <col min="1" max="1" width="2.7109375" style="6" customWidth="1"/>
    <col min="2" max="2" width="4.7109375" style="6" customWidth="1"/>
    <col min="3" max="3" width="6.42578125" style="6" bestFit="1" customWidth="1"/>
    <col min="4" max="4" width="13.7109375" style="6" bestFit="1" customWidth="1"/>
    <col min="5" max="5" width="6" style="35" bestFit="1" customWidth="1"/>
    <col min="6" max="6" width="20.7109375" style="6" customWidth="1"/>
    <col min="7" max="7" width="8.5703125" style="6" bestFit="1" customWidth="1" collapsed="1"/>
    <col min="8" max="8" width="1.7109375" style="6" hidden="1" customWidth="1" outlineLevel="1"/>
    <col min="9" max="9" width="3.5703125" style="186" hidden="1" customWidth="1" outlineLevel="1"/>
    <col min="10" max="10" width="3.28515625" style="186" hidden="1" customWidth="1" outlineLevel="1"/>
    <col min="11" max="11" width="5.7109375" style="6" customWidth="1"/>
    <col min="12" max="12" width="4.7109375" style="6" customWidth="1"/>
    <col min="13" max="13" width="6.42578125" style="6" bestFit="1" customWidth="1"/>
    <col min="14" max="14" width="13.7109375" style="6" bestFit="1" customWidth="1"/>
    <col min="15" max="15" width="6" style="35" bestFit="1" customWidth="1"/>
    <col min="16" max="16" width="20.7109375" style="6" customWidth="1"/>
    <col min="17" max="17" width="8.5703125" style="6" bestFit="1" customWidth="1" collapsed="1"/>
    <col min="18" max="18" width="1.7109375" style="6" hidden="1" customWidth="1" outlineLevel="1"/>
    <col min="19" max="19" width="3.5703125" style="186" hidden="1" customWidth="1" outlineLevel="1"/>
    <col min="20" max="20" width="3.28515625" style="186" hidden="1" customWidth="1" outlineLevel="1"/>
    <col min="21" max="22" width="9.140625" style="6" customWidth="1"/>
    <col min="23" max="16384" width="9.140625" style="6" hidden="1"/>
  </cols>
  <sheetData>
    <row r="1" spans="2:20">
      <c r="E1" s="6"/>
      <c r="O1" s="6"/>
    </row>
    <row r="2" spans="2:20" s="26" customFormat="1" ht="18.75">
      <c r="B2" s="108" t="s">
        <v>628</v>
      </c>
      <c r="C2" s="27"/>
      <c r="D2" s="27"/>
      <c r="E2" s="27"/>
      <c r="F2" s="27"/>
      <c r="I2" s="187"/>
      <c r="J2" s="187"/>
      <c r="L2" s="27"/>
      <c r="M2" s="27"/>
      <c r="N2" s="27"/>
      <c r="O2" s="27"/>
      <c r="P2" s="27"/>
      <c r="Q2" s="109">
        <f>index!rok</f>
        <v>2017</v>
      </c>
      <c r="S2" s="187"/>
      <c r="T2" s="187"/>
    </row>
    <row r="3" spans="2:20" s="37" customFormat="1" ht="12.75">
      <c r="B3" s="28" t="s">
        <v>627</v>
      </c>
      <c r="C3" s="36"/>
      <c r="D3" s="28" t="s">
        <v>297</v>
      </c>
      <c r="E3" s="1"/>
      <c r="F3" s="30" t="s">
        <v>630</v>
      </c>
      <c r="G3" s="106">
        <v>1.7</v>
      </c>
      <c r="I3" s="188"/>
      <c r="J3" s="188"/>
      <c r="L3" s="28"/>
      <c r="M3" s="36"/>
      <c r="N3" s="28"/>
      <c r="O3" s="1"/>
      <c r="P3" s="30"/>
      <c r="Q3" s="106"/>
      <c r="S3" s="188"/>
      <c r="T3" s="188"/>
    </row>
    <row r="4" spans="2:20" s="37" customFormat="1" ht="15.75">
      <c r="B4" s="28" t="s">
        <v>625</v>
      </c>
      <c r="C4" s="36"/>
      <c r="D4" s="206" t="s">
        <v>3189</v>
      </c>
      <c r="E4" s="29"/>
      <c r="F4" s="30" t="s">
        <v>626</v>
      </c>
      <c r="G4" s="105" t="s">
        <v>177</v>
      </c>
      <c r="I4" s="188"/>
      <c r="J4" s="188"/>
      <c r="L4" s="28"/>
      <c r="M4" s="36"/>
      <c r="N4" s="47"/>
      <c r="O4" s="29"/>
      <c r="P4" s="30" t="s">
        <v>626</v>
      </c>
      <c r="Q4" s="105" t="s">
        <v>318</v>
      </c>
      <c r="S4" s="188"/>
      <c r="T4" s="188"/>
    </row>
    <row r="5" spans="2:20">
      <c r="C5" s="41"/>
      <c r="D5" s="33">
        <v>5</v>
      </c>
      <c r="E5" s="33">
        <v>6</v>
      </c>
      <c r="F5" s="33">
        <v>7</v>
      </c>
      <c r="G5" s="41"/>
      <c r="M5" s="42"/>
      <c r="N5" s="33">
        <v>5</v>
      </c>
      <c r="O5" s="33">
        <v>6</v>
      </c>
      <c r="P5" s="33">
        <v>7</v>
      </c>
      <c r="Q5" s="42"/>
    </row>
    <row r="6" spans="2:20">
      <c r="B6" s="11" t="s">
        <v>292</v>
      </c>
      <c r="C6" s="11" t="s">
        <v>181</v>
      </c>
      <c r="D6" s="9" t="s">
        <v>624</v>
      </c>
      <c r="E6" s="11" t="s">
        <v>455</v>
      </c>
      <c r="F6" s="9" t="s">
        <v>46</v>
      </c>
      <c r="G6" s="11" t="s">
        <v>188</v>
      </c>
      <c r="I6" s="186" t="s">
        <v>2343</v>
      </c>
      <c r="J6" s="186" t="s">
        <v>2345</v>
      </c>
      <c r="L6" s="11" t="s">
        <v>292</v>
      </c>
      <c r="M6" s="11" t="s">
        <v>181</v>
      </c>
      <c r="N6" s="9" t="s">
        <v>624</v>
      </c>
      <c r="O6" s="11" t="s">
        <v>455</v>
      </c>
      <c r="P6" s="9" t="s">
        <v>46</v>
      </c>
      <c r="Q6" s="11" t="s">
        <v>188</v>
      </c>
      <c r="S6" s="186" t="s">
        <v>2343</v>
      </c>
      <c r="T6" s="186" t="s">
        <v>2345</v>
      </c>
    </row>
    <row r="7" spans="2:20" ht="12.75">
      <c r="B7" s="50">
        <v>1</v>
      </c>
      <c r="C7" s="52">
        <v>64</v>
      </c>
      <c r="D7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Jeřábek František</v>
      </c>
      <c r="E7" s="12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1999</v>
      </c>
      <c r="F7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SOŠ Velešín</v>
      </c>
      <c r="G7" s="180">
        <f>IF(AND(ISBLANK(I7),ISBLANK(J7)),"-",TIME(0,I7,J7))</f>
        <v>5.3819444444444453E-3</v>
      </c>
      <c r="I7" s="186">
        <v>7</v>
      </c>
      <c r="J7" s="186">
        <v>45.9</v>
      </c>
      <c r="L7" s="10">
        <v>1</v>
      </c>
      <c r="M7" s="102"/>
      <c r="N7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7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7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7" s="183" t="str">
        <f t="shared" ref="Q7:Q41" si="0">IF(AND(ISBLANK(S7),ISBLANK(T7)),"-",TIME(0,S7,T7))</f>
        <v>-</v>
      </c>
    </row>
    <row r="8" spans="2:20" ht="12.75">
      <c r="B8" s="50">
        <v>2</v>
      </c>
      <c r="C8" s="52"/>
      <c r="D8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8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8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8" s="180" t="str">
        <f t="shared" ref="G8:G41" si="1">IF(AND(ISBLANK(I8),ISBLANK(J8)),"-",TIME(0,I8,J8))</f>
        <v>-</v>
      </c>
      <c r="L8" s="10">
        <v>2</v>
      </c>
      <c r="M8" s="102"/>
      <c r="N8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8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8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8" s="183" t="str">
        <f t="shared" si="0"/>
        <v>-</v>
      </c>
    </row>
    <row r="9" spans="2:20" ht="12.75">
      <c r="B9" s="50">
        <v>3</v>
      </c>
      <c r="C9" s="52"/>
      <c r="D9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9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9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9" s="180" t="str">
        <f t="shared" si="1"/>
        <v>-</v>
      </c>
      <c r="L9" s="10">
        <v>3</v>
      </c>
      <c r="M9" s="102"/>
      <c r="N9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9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9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9" s="183" t="str">
        <f t="shared" si="0"/>
        <v>-</v>
      </c>
    </row>
    <row r="10" spans="2:20" ht="12.75">
      <c r="B10" s="50">
        <v>4</v>
      </c>
      <c r="C10" s="52"/>
      <c r="D10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10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10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10" s="180" t="str">
        <f t="shared" si="1"/>
        <v>-</v>
      </c>
      <c r="L10" s="10">
        <v>4</v>
      </c>
      <c r="M10" s="102"/>
      <c r="N10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10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10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10" s="183" t="str">
        <f t="shared" si="0"/>
        <v>-</v>
      </c>
    </row>
    <row r="11" spans="2:20" ht="12.75">
      <c r="B11" s="50">
        <v>5</v>
      </c>
      <c r="C11" s="52"/>
      <c r="D11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11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11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11" s="180" t="str">
        <f t="shared" si="1"/>
        <v>-</v>
      </c>
      <c r="L11" s="10">
        <v>5</v>
      </c>
      <c r="M11" s="102"/>
      <c r="N11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11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11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11" s="183" t="str">
        <f t="shared" si="0"/>
        <v>-</v>
      </c>
    </row>
    <row r="12" spans="2:20" ht="12.75">
      <c r="B12" s="50">
        <v>6</v>
      </c>
      <c r="C12" s="52"/>
      <c r="D12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12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12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12" s="180" t="str">
        <f t="shared" si="1"/>
        <v>-</v>
      </c>
      <c r="L12" s="10">
        <v>6</v>
      </c>
      <c r="M12" s="102"/>
      <c r="N12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12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12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12" s="183" t="str">
        <f t="shared" si="0"/>
        <v>-</v>
      </c>
    </row>
    <row r="13" spans="2:20" ht="12.75">
      <c r="B13" s="50">
        <v>7</v>
      </c>
      <c r="C13" s="52"/>
      <c r="D13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13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13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13" s="180" t="str">
        <f t="shared" si="1"/>
        <v>-</v>
      </c>
      <c r="L13" s="10">
        <v>7</v>
      </c>
      <c r="M13" s="102"/>
      <c r="N13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13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13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13" s="183" t="str">
        <f t="shared" si="0"/>
        <v>-</v>
      </c>
    </row>
    <row r="14" spans="2:20" ht="12.75">
      <c r="B14" s="50">
        <v>8</v>
      </c>
      <c r="C14" s="52"/>
      <c r="D14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14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14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14" s="180" t="str">
        <f t="shared" si="1"/>
        <v>-</v>
      </c>
      <c r="L14" s="10">
        <v>8</v>
      </c>
      <c r="M14" s="102"/>
      <c r="N14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14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14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14" s="183" t="str">
        <f t="shared" si="0"/>
        <v>-</v>
      </c>
    </row>
    <row r="15" spans="2:20" ht="12.75">
      <c r="B15" s="50">
        <v>9</v>
      </c>
      <c r="C15" s="52"/>
      <c r="D15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15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15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15" s="180" t="str">
        <f t="shared" si="1"/>
        <v>-</v>
      </c>
      <c r="L15" s="10">
        <v>9</v>
      </c>
      <c r="M15" s="102"/>
      <c r="N15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15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15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15" s="183" t="str">
        <f t="shared" si="0"/>
        <v>-</v>
      </c>
    </row>
    <row r="16" spans="2:20" ht="12.75">
      <c r="B16" s="50">
        <v>10</v>
      </c>
      <c r="C16" s="52"/>
      <c r="D16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16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16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16" s="180" t="str">
        <f t="shared" si="1"/>
        <v>-</v>
      </c>
      <c r="L16" s="10">
        <v>10</v>
      </c>
      <c r="M16" s="102"/>
      <c r="N16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16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16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16" s="183" t="str">
        <f t="shared" si="0"/>
        <v>-</v>
      </c>
    </row>
    <row r="17" spans="2:17" ht="12.75">
      <c r="B17" s="50">
        <v>11</v>
      </c>
      <c r="C17" s="52"/>
      <c r="D17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17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17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17" s="180" t="str">
        <f t="shared" si="1"/>
        <v>-</v>
      </c>
      <c r="L17" s="10">
        <v>11</v>
      </c>
      <c r="M17" s="102"/>
      <c r="N17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17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17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17" s="183" t="str">
        <f t="shared" si="0"/>
        <v>-</v>
      </c>
    </row>
    <row r="18" spans="2:17" ht="12.75">
      <c r="B18" s="50">
        <v>12</v>
      </c>
      <c r="C18" s="52"/>
      <c r="D18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18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18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18" s="180" t="str">
        <f t="shared" si="1"/>
        <v>-</v>
      </c>
      <c r="L18" s="10">
        <v>12</v>
      </c>
      <c r="M18" s="102"/>
      <c r="N18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18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18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18" s="183" t="str">
        <f t="shared" si="0"/>
        <v>-</v>
      </c>
    </row>
    <row r="19" spans="2:17" ht="12.75">
      <c r="B19" s="50">
        <v>13</v>
      </c>
      <c r="C19" s="52"/>
      <c r="D19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19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19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19" s="180" t="str">
        <f t="shared" si="1"/>
        <v>-</v>
      </c>
      <c r="L19" s="10">
        <v>13</v>
      </c>
      <c r="M19" s="102"/>
      <c r="N19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19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19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19" s="183" t="str">
        <f t="shared" si="0"/>
        <v>-</v>
      </c>
    </row>
    <row r="20" spans="2:17" ht="12.75">
      <c r="B20" s="50">
        <v>14</v>
      </c>
      <c r="C20" s="52"/>
      <c r="D20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20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20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20" s="180" t="str">
        <f t="shared" si="1"/>
        <v>-</v>
      </c>
      <c r="L20" s="10">
        <v>14</v>
      </c>
      <c r="M20" s="102"/>
      <c r="N20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20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20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20" s="183" t="str">
        <f t="shared" si="0"/>
        <v>-</v>
      </c>
    </row>
    <row r="21" spans="2:17" ht="12.75">
      <c r="B21" s="50">
        <v>15</v>
      </c>
      <c r="C21" s="52"/>
      <c r="D21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21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21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21" s="180" t="str">
        <f t="shared" si="1"/>
        <v>-</v>
      </c>
      <c r="L21" s="10">
        <v>15</v>
      </c>
      <c r="M21" s="102"/>
      <c r="N21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21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21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21" s="183" t="str">
        <f t="shared" si="0"/>
        <v>-</v>
      </c>
    </row>
    <row r="22" spans="2:17" ht="12.75">
      <c r="B22" s="51">
        <v>16</v>
      </c>
      <c r="C22" s="53"/>
      <c r="D22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22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22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22" s="181" t="str">
        <f t="shared" si="1"/>
        <v>-</v>
      </c>
      <c r="L22" s="40">
        <v>16</v>
      </c>
      <c r="M22" s="103"/>
      <c r="N22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22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22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22" s="184" t="str">
        <f t="shared" si="0"/>
        <v>-</v>
      </c>
    </row>
    <row r="23" spans="2:17" ht="12.75">
      <c r="B23" s="51">
        <v>17</v>
      </c>
      <c r="C23" s="53"/>
      <c r="D23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23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23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23" s="181" t="str">
        <f t="shared" si="1"/>
        <v>-</v>
      </c>
      <c r="L23" s="40">
        <v>17</v>
      </c>
      <c r="M23" s="103"/>
      <c r="N23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23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23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23" s="184" t="str">
        <f t="shared" si="0"/>
        <v>-</v>
      </c>
    </row>
    <row r="24" spans="2:17" ht="12.75">
      <c r="B24" s="51">
        <v>18</v>
      </c>
      <c r="C24" s="53"/>
      <c r="D24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24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24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24" s="181" t="str">
        <f t="shared" si="1"/>
        <v>-</v>
      </c>
      <c r="L24" s="40">
        <v>18</v>
      </c>
      <c r="M24" s="103"/>
      <c r="N24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24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24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24" s="184" t="str">
        <f t="shared" si="0"/>
        <v>-</v>
      </c>
    </row>
    <row r="25" spans="2:17" ht="12.75">
      <c r="B25" s="51">
        <v>19</v>
      </c>
      <c r="C25" s="53"/>
      <c r="D25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25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25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25" s="181" t="str">
        <f t="shared" si="1"/>
        <v>-</v>
      </c>
      <c r="L25" s="40">
        <v>19</v>
      </c>
      <c r="M25" s="103"/>
      <c r="N25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25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25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25" s="184" t="str">
        <f t="shared" si="0"/>
        <v>-</v>
      </c>
    </row>
    <row r="26" spans="2:17" ht="12.75">
      <c r="B26" s="51">
        <v>20</v>
      </c>
      <c r="C26" s="53"/>
      <c r="D26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26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26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26" s="181" t="str">
        <f t="shared" si="1"/>
        <v>-</v>
      </c>
      <c r="L26" s="40">
        <v>20</v>
      </c>
      <c r="M26" s="103"/>
      <c r="N26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26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26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26" s="184" t="str">
        <f t="shared" si="0"/>
        <v>-</v>
      </c>
    </row>
    <row r="27" spans="2:17" ht="12.75">
      <c r="B27" s="51">
        <v>21</v>
      </c>
      <c r="C27" s="53"/>
      <c r="D27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27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27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27" s="181" t="str">
        <f t="shared" si="1"/>
        <v>-</v>
      </c>
      <c r="L27" s="40">
        <v>21</v>
      </c>
      <c r="M27" s="103"/>
      <c r="N27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27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27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27" s="184" t="str">
        <f t="shared" si="0"/>
        <v>-</v>
      </c>
    </row>
    <row r="28" spans="2:17" ht="12.75">
      <c r="B28" s="51">
        <v>22</v>
      </c>
      <c r="C28" s="53"/>
      <c r="D28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28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28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28" s="181" t="str">
        <f t="shared" si="1"/>
        <v>-</v>
      </c>
      <c r="L28" s="40">
        <v>22</v>
      </c>
      <c r="M28" s="103"/>
      <c r="N28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28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28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28" s="184" t="str">
        <f t="shared" si="0"/>
        <v>-</v>
      </c>
    </row>
    <row r="29" spans="2:17" ht="12.75">
      <c r="B29" s="51">
        <v>23</v>
      </c>
      <c r="C29" s="53"/>
      <c r="D29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29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29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29" s="181" t="str">
        <f t="shared" si="1"/>
        <v>-</v>
      </c>
      <c r="L29" s="40">
        <v>23</v>
      </c>
      <c r="M29" s="103"/>
      <c r="N29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29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29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29" s="184" t="str">
        <f t="shared" si="0"/>
        <v>-</v>
      </c>
    </row>
    <row r="30" spans="2:17" ht="12.75">
      <c r="B30" s="51">
        <v>24</v>
      </c>
      <c r="C30" s="53"/>
      <c r="D30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30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30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30" s="181" t="str">
        <f t="shared" si="1"/>
        <v>-</v>
      </c>
      <c r="L30" s="40">
        <v>24</v>
      </c>
      <c r="M30" s="103"/>
      <c r="N30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30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30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30" s="184" t="str">
        <f t="shared" si="0"/>
        <v>-</v>
      </c>
    </row>
    <row r="31" spans="2:17" ht="12.75">
      <c r="B31" s="51">
        <v>25</v>
      </c>
      <c r="C31" s="53"/>
      <c r="D31" s="32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31" s="12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31" s="34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31" s="181" t="str">
        <f t="shared" si="1"/>
        <v>-</v>
      </c>
      <c r="L31" s="40">
        <v>25</v>
      </c>
      <c r="M31" s="103"/>
      <c r="N31" s="32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31" s="12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31" s="34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31" s="184" t="str">
        <f t="shared" si="0"/>
        <v>-</v>
      </c>
    </row>
    <row r="32" spans="2:17" ht="12.75">
      <c r="B32" s="96">
        <v>26</v>
      </c>
      <c r="C32" s="97"/>
      <c r="D32" s="98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32" s="99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32" s="100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32" s="182" t="str">
        <f t="shared" si="1"/>
        <v>-</v>
      </c>
      <c r="L32" s="101">
        <v>26</v>
      </c>
      <c r="M32" s="104"/>
      <c r="N32" s="98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32" s="99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32" s="100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32" s="185" t="str">
        <f t="shared" si="0"/>
        <v>-</v>
      </c>
    </row>
    <row r="33" spans="2:17" ht="12.75">
      <c r="B33" s="96">
        <v>27</v>
      </c>
      <c r="C33" s="97"/>
      <c r="D33" s="98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33" s="99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33" s="100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33" s="182" t="str">
        <f t="shared" si="1"/>
        <v>-</v>
      </c>
      <c r="L33" s="101">
        <v>27</v>
      </c>
      <c r="M33" s="104"/>
      <c r="N33" s="98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33" s="99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33" s="100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33" s="185" t="str">
        <f t="shared" si="0"/>
        <v>-</v>
      </c>
    </row>
    <row r="34" spans="2:17" ht="12.75">
      <c r="B34" s="96">
        <v>28</v>
      </c>
      <c r="C34" s="97"/>
      <c r="D34" s="98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34" s="99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34" s="100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34" s="182" t="str">
        <f t="shared" si="1"/>
        <v>-</v>
      </c>
      <c r="L34" s="101">
        <v>28</v>
      </c>
      <c r="M34" s="104"/>
      <c r="N34" s="98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34" s="99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34" s="100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34" s="185" t="str">
        <f t="shared" si="0"/>
        <v>-</v>
      </c>
    </row>
    <row r="35" spans="2:17" ht="12.75">
      <c r="B35" s="96">
        <v>29</v>
      </c>
      <c r="C35" s="97"/>
      <c r="D35" s="98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35" s="99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35" s="100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35" s="182" t="str">
        <f t="shared" si="1"/>
        <v>-</v>
      </c>
      <c r="L35" s="101">
        <v>29</v>
      </c>
      <c r="M35" s="104"/>
      <c r="N35" s="98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35" s="99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35" s="100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35" s="185" t="str">
        <f t="shared" si="0"/>
        <v>-</v>
      </c>
    </row>
    <row r="36" spans="2:17" ht="12.75">
      <c r="B36" s="96">
        <v>30</v>
      </c>
      <c r="C36" s="97"/>
      <c r="D36" s="98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36" s="99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36" s="100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36" s="182" t="str">
        <f t="shared" si="1"/>
        <v>-</v>
      </c>
      <c r="L36" s="101">
        <v>30</v>
      </c>
      <c r="M36" s="104"/>
      <c r="N36" s="98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36" s="99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36" s="100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36" s="185" t="str">
        <f t="shared" si="0"/>
        <v>-</v>
      </c>
    </row>
    <row r="37" spans="2:17" ht="12.75">
      <c r="B37" s="96">
        <v>31</v>
      </c>
      <c r="C37" s="97"/>
      <c r="D37" s="98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37" s="99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37" s="100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37" s="182" t="str">
        <f t="shared" si="1"/>
        <v>-</v>
      </c>
      <c r="L37" s="101">
        <v>31</v>
      </c>
      <c r="M37" s="104"/>
      <c r="N37" s="98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37" s="99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37" s="100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37" s="185" t="str">
        <f t="shared" si="0"/>
        <v>-</v>
      </c>
    </row>
    <row r="38" spans="2:17" ht="12.75">
      <c r="B38" s="96">
        <v>32</v>
      </c>
      <c r="C38" s="97"/>
      <c r="D38" s="98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38" s="99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38" s="100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38" s="182" t="str">
        <f t="shared" si="1"/>
        <v>-</v>
      </c>
      <c r="L38" s="101">
        <v>32</v>
      </c>
      <c r="M38" s="104"/>
      <c r="N38" s="98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38" s="99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38" s="100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38" s="185" t="str">
        <f t="shared" si="0"/>
        <v>-</v>
      </c>
    </row>
    <row r="39" spans="2:17" ht="12.75">
      <c r="B39" s="96">
        <v>33</v>
      </c>
      <c r="C39" s="97"/>
      <c r="D39" s="98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39" s="99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39" s="100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39" s="182" t="str">
        <f t="shared" si="1"/>
        <v>-</v>
      </c>
      <c r="L39" s="101">
        <v>33</v>
      </c>
      <c r="M39" s="104"/>
      <c r="N39" s="98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39" s="99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39" s="100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39" s="185" t="str">
        <f t="shared" si="0"/>
        <v>-</v>
      </c>
    </row>
    <row r="40" spans="2:17" ht="12.75">
      <c r="B40" s="96">
        <v>34</v>
      </c>
      <c r="C40" s="97"/>
      <c r="D40" s="98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40" s="99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40" s="100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40" s="182" t="str">
        <f t="shared" si="1"/>
        <v>-</v>
      </c>
      <c r="L40" s="101">
        <v>34</v>
      </c>
      <c r="M40" s="104"/>
      <c r="N40" s="98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40" s="99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40" s="100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40" s="185" t="str">
        <f t="shared" si="0"/>
        <v>-</v>
      </c>
    </row>
    <row r="41" spans="2:17" ht="12.75">
      <c r="B41" s="96">
        <v>35</v>
      </c>
      <c r="C41" s="97"/>
      <c r="D41" s="98" t="str">
        <f>IF(ISBLANK(Tabulka469131133[[#This Row],[start_č]]),"-",IF(ISERROR(VLOOKUP(CONCATENATE(Q$2,"::",D$3,"::",D$4,"::",G$4,"::",Tabulka469131133[[#This Row],[start_č]]),registrace[[ident pro výsledky]:[klub / město]],D$5,0)),"-",VLOOKUP(CONCATENATE(Q$2,"::",D$3,"::",D$4,"::",G$4,"::",Tabulka469131133[[#This Row],[start_č]]),registrace[[ident pro výsledky]:[klub / město]],D$5,0)))</f>
        <v>-</v>
      </c>
      <c r="E41" s="99" t="str">
        <f>IF(ISBLANK(Tabulka469131133[[#This Row],[start_č]]),"-",IF(ISERROR(VLOOKUP(CONCATENATE(Q$2,"::",D$3,"::",D$4,"::",G$4,"::",Tabulka469131133[[#This Row],[start_č]]),registrace[[ident pro výsledky]:[klub / město]],E$5,0)),"-",VLOOKUP(CONCATENATE(Q$2,"::",D$3,"::",D$4,"::",G$4,"::",Tabulka469131133[[#This Row],[start_č]]),registrace[[ident pro výsledky]:[klub / město]],E$5,0)))</f>
        <v>-</v>
      </c>
      <c r="F41" s="100" t="str">
        <f>IF(ISBLANK(Tabulka469131133[[#This Row],[start_č]]),"-",IF(ISERROR(VLOOKUP(CONCATENATE(Q$2,"::",D$3,"::",D$4,"::",G$4,"::",Tabulka469131133[[#This Row],[start_č]]),registrace[[ident pro výsledky]:[klub / město]],F$5,0)),"-",VLOOKUP(CONCATENATE(Q$2,"::",D$3,"::",D$4,"::",G$4,"::",Tabulka469131133[[#This Row],[start_č]]),registrace[[ident pro výsledky]:[klub / město]],F$5,0)))</f>
        <v>-</v>
      </c>
      <c r="G41" s="182" t="str">
        <f t="shared" si="1"/>
        <v>-</v>
      </c>
      <c r="L41" s="101">
        <v>35</v>
      </c>
      <c r="M41" s="104"/>
      <c r="N41" s="98" t="str">
        <f>IF(ISBLANK(Tabulka46710141234[[#This Row],[start_č]]),"-",IF(ISERROR(VLOOKUP(CONCATENATE(Q$2,"::",D$3,"::",D$4,"::",Q$4,"::",Tabulka46710141234[[#This Row],[start_č]]),registrace[[ident pro výsledky]:[klub / město]],N$5,0)),"-",VLOOKUP(CONCATENATE(Q$2,"::",D$3,"::",D$4,"::",Q$4,"::",Tabulka46710141234[[#This Row],[start_č]]),registrace[[ident pro výsledky]:[klub / město]],N$5,0)))</f>
        <v>-</v>
      </c>
      <c r="O41" s="99" t="str">
        <f>IF(ISBLANK(Tabulka46710141234[[#This Row],[start_č]]),"-",IF(ISERROR(VLOOKUP(CONCATENATE(Q$2,"::",D$3,"::",D$4,"::",Q$4,"::",Tabulka46710141234[[#This Row],[start_č]]),registrace[[ident pro výsledky]:[klub / město]],O$5,0)),"-",VLOOKUP(CONCATENATE(Q$2,"::",D$3,"::",D$4,"::",Q$4,"::",Tabulka46710141234[[#This Row],[start_č]]),registrace[[ident pro výsledky]:[klub / město]],O$5,0)))</f>
        <v>-</v>
      </c>
      <c r="P41" s="100" t="str">
        <f>IF(ISBLANK(Tabulka46710141234[[#This Row],[start_č]]),"-",IF(ISERROR(VLOOKUP(CONCATENATE(Q$2,"::",D$3,"::",D$4,"::",Q$4,"::",Tabulka46710141234[[#This Row],[start_č]]),registrace[[ident pro výsledky]:[klub / město]],P$5,0)),"-",VLOOKUP(CONCATENATE(Q$2,"::",D$3,"::",D$4,"::",Q$4,"::",Tabulka46710141234[[#This Row],[start_č]]),registrace[[ident pro výsledky]:[klub / město]],P$5,0)))</f>
        <v>-</v>
      </c>
      <c r="Q41" s="185" t="str">
        <f t="shared" si="0"/>
        <v>-</v>
      </c>
    </row>
  </sheetData>
  <sheetProtection password="C7B2" sheet="1" objects="1" scenarios="1" autoFilter="0"/>
  <pageMargins left="0" right="0" top="0" bottom="0" header="0.19685039370078741" footer="0"/>
  <pageSetup paperSize="9" orientation="landscape" r:id="rId1"/>
  <headerFooter>
    <oddHeader>&amp;R&amp;G</oddHeader>
  </headerFooter>
  <legacyDrawingHF r:id="rId2"/>
  <tableParts count="2">
    <tablePart r:id="rId3"/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C2:M1644"/>
  <sheetViews>
    <sheetView showGridLines="0" showRowColHeaders="0" workbookViewId="0">
      <pane xSplit="1" ySplit="4" topLeftCell="B119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RowHeight="11.25"/>
  <cols>
    <col min="1" max="1" width="26.7109375" style="6" customWidth="1"/>
    <col min="2" max="2" width="1.7109375" style="6" customWidth="1"/>
    <col min="3" max="3" width="7.7109375" style="123" customWidth="1"/>
    <col min="4" max="4" width="9.42578125" style="6" bestFit="1" customWidth="1"/>
    <col min="5" max="5" width="6.42578125" style="274" bestFit="1" customWidth="1"/>
    <col min="6" max="6" width="5.7109375" style="44" bestFit="1" customWidth="1"/>
    <col min="7" max="7" width="19.140625" style="9" bestFit="1" customWidth="1"/>
    <col min="8" max="8" width="24.5703125" style="6" bestFit="1" customWidth="1"/>
    <col min="9" max="9" width="5.5703125" style="7" bestFit="1" customWidth="1"/>
    <col min="10" max="10" width="5.7109375" style="145" bestFit="1" customWidth="1"/>
    <col min="11" max="11" width="5.42578125" style="9" bestFit="1" customWidth="1"/>
    <col min="12" max="12" width="6.140625" style="274" customWidth="1"/>
    <col min="13" max="13" width="7.28515625" style="6" customWidth="1"/>
    <col min="14" max="16384" width="9.140625" style="6"/>
  </cols>
  <sheetData>
    <row r="2" spans="3:13" ht="15" customHeight="1">
      <c r="C2" s="153" t="s">
        <v>722</v>
      </c>
      <c r="D2" s="35"/>
      <c r="E2" s="319"/>
      <c r="F2" s="320"/>
      <c r="G2" s="320"/>
    </row>
    <row r="3" spans="3:13">
      <c r="C3" s="313" t="s">
        <v>872</v>
      </c>
      <c r="G3" s="321"/>
    </row>
    <row r="4" spans="3:13">
      <c r="C4" s="272" t="s">
        <v>298</v>
      </c>
      <c r="D4" s="8" t="s">
        <v>213</v>
      </c>
      <c r="E4" s="275" t="s">
        <v>3069</v>
      </c>
      <c r="F4" s="273" t="s">
        <v>181</v>
      </c>
      <c r="G4" s="8" t="s">
        <v>136</v>
      </c>
      <c r="H4" s="8" t="s">
        <v>46</v>
      </c>
      <c r="I4" s="8" t="s">
        <v>182</v>
      </c>
      <c r="J4" s="8" t="s">
        <v>45</v>
      </c>
      <c r="K4" s="8" t="s">
        <v>185</v>
      </c>
      <c r="L4" s="275" t="s">
        <v>3070</v>
      </c>
      <c r="M4" s="322" t="s">
        <v>293</v>
      </c>
    </row>
    <row r="5" spans="3:13">
      <c r="C5" s="7">
        <v>2017</v>
      </c>
      <c r="D5" s="6" t="s">
        <v>186</v>
      </c>
      <c r="E5" s="300">
        <v>1</v>
      </c>
      <c r="F5" s="12">
        <v>92</v>
      </c>
      <c r="G5" s="6" t="s">
        <v>167</v>
      </c>
      <c r="H5" s="6" t="s">
        <v>8</v>
      </c>
      <c r="I5" s="7">
        <v>1992</v>
      </c>
      <c r="J5" s="7" t="s">
        <v>177</v>
      </c>
      <c r="K5" s="7" t="s">
        <v>2604</v>
      </c>
      <c r="L5" s="11">
        <v>1</v>
      </c>
      <c r="M5" s="322">
        <v>3.8599537037037036E-2</v>
      </c>
    </row>
    <row r="6" spans="3:13">
      <c r="C6" s="7">
        <v>2017</v>
      </c>
      <c r="D6" s="6" t="s">
        <v>186</v>
      </c>
      <c r="E6" s="300">
        <v>2</v>
      </c>
      <c r="F6" s="12" t="s">
        <v>2811</v>
      </c>
      <c r="G6" s="6" t="s">
        <v>2778</v>
      </c>
      <c r="H6" s="6" t="s">
        <v>741</v>
      </c>
      <c r="I6" s="7">
        <v>1986</v>
      </c>
      <c r="J6" s="7" t="s">
        <v>177</v>
      </c>
      <c r="K6" s="7" t="s">
        <v>2605</v>
      </c>
      <c r="L6" s="11">
        <v>1</v>
      </c>
      <c r="M6" s="322">
        <v>3.9178240740740743E-2</v>
      </c>
    </row>
    <row r="7" spans="3:13">
      <c r="C7" s="7">
        <v>2017</v>
      </c>
      <c r="D7" s="6" t="s">
        <v>186</v>
      </c>
      <c r="E7" s="300">
        <v>3</v>
      </c>
      <c r="F7" s="12">
        <v>87</v>
      </c>
      <c r="G7" s="6" t="s">
        <v>113</v>
      </c>
      <c r="H7" s="6" t="s">
        <v>535</v>
      </c>
      <c r="I7" s="7">
        <v>1987</v>
      </c>
      <c r="J7" s="7" t="s">
        <v>177</v>
      </c>
      <c r="K7" s="7" t="s">
        <v>2605</v>
      </c>
      <c r="L7" s="11">
        <v>2</v>
      </c>
      <c r="M7" s="322">
        <v>3.9699074074074074E-2</v>
      </c>
    </row>
    <row r="8" spans="3:13">
      <c r="C8" s="7">
        <v>2017</v>
      </c>
      <c r="D8" s="6" t="s">
        <v>186</v>
      </c>
      <c r="E8" s="300">
        <v>4</v>
      </c>
      <c r="F8" s="12">
        <v>106</v>
      </c>
      <c r="G8" s="6" t="s">
        <v>2300</v>
      </c>
      <c r="H8" s="6" t="s">
        <v>321</v>
      </c>
      <c r="I8" s="7">
        <v>1990</v>
      </c>
      <c r="J8" s="7" t="s">
        <v>177</v>
      </c>
      <c r="K8" s="7" t="s">
        <v>2604</v>
      </c>
      <c r="L8" s="11">
        <v>2</v>
      </c>
      <c r="M8" s="322">
        <v>4.0092592592592589E-2</v>
      </c>
    </row>
    <row r="9" spans="3:13">
      <c r="C9" s="7">
        <v>2017</v>
      </c>
      <c r="D9" s="6" t="s">
        <v>186</v>
      </c>
      <c r="E9" s="300">
        <v>5</v>
      </c>
      <c r="F9" s="12" t="s">
        <v>2762</v>
      </c>
      <c r="G9" s="6" t="s">
        <v>163</v>
      </c>
      <c r="H9" s="6" t="s">
        <v>286</v>
      </c>
      <c r="I9" s="7">
        <v>1967</v>
      </c>
      <c r="J9" s="7" t="s">
        <v>177</v>
      </c>
      <c r="K9" s="7" t="s">
        <v>2607</v>
      </c>
      <c r="L9" s="11">
        <v>1</v>
      </c>
      <c r="M9" s="322">
        <v>4.0289351851851847E-2</v>
      </c>
    </row>
    <row r="10" spans="3:13">
      <c r="C10" s="7">
        <v>2017</v>
      </c>
      <c r="D10" s="6" t="s">
        <v>186</v>
      </c>
      <c r="E10" s="300">
        <v>6</v>
      </c>
      <c r="F10" s="12">
        <v>46</v>
      </c>
      <c r="G10" s="6" t="s">
        <v>775</v>
      </c>
      <c r="H10" s="6" t="s">
        <v>2718</v>
      </c>
      <c r="I10" s="7">
        <v>1967</v>
      </c>
      <c r="J10" s="7" t="s">
        <v>177</v>
      </c>
      <c r="K10" s="7" t="s">
        <v>2607</v>
      </c>
      <c r="L10" s="11">
        <v>2</v>
      </c>
      <c r="M10" s="322">
        <v>4.0648148148148149E-2</v>
      </c>
    </row>
    <row r="11" spans="3:13">
      <c r="C11" s="7">
        <v>2017</v>
      </c>
      <c r="D11" s="6" t="s">
        <v>186</v>
      </c>
      <c r="E11" s="300">
        <v>7</v>
      </c>
      <c r="F11" s="12">
        <v>113</v>
      </c>
      <c r="G11" s="6" t="s">
        <v>2643</v>
      </c>
      <c r="H11" s="6" t="s">
        <v>284</v>
      </c>
      <c r="I11" s="7">
        <v>1988</v>
      </c>
      <c r="J11" s="7" t="s">
        <v>177</v>
      </c>
      <c r="K11" s="7" t="s">
        <v>2604</v>
      </c>
      <c r="L11" s="11">
        <v>3</v>
      </c>
      <c r="M11" s="322">
        <v>4.1342592592592591E-2</v>
      </c>
    </row>
    <row r="12" spans="3:13">
      <c r="C12" s="7">
        <v>2017</v>
      </c>
      <c r="D12" s="6" t="s">
        <v>186</v>
      </c>
      <c r="E12" s="300">
        <v>8</v>
      </c>
      <c r="F12" s="12">
        <v>112</v>
      </c>
      <c r="G12" s="6" t="s">
        <v>917</v>
      </c>
      <c r="H12" s="6" t="s">
        <v>2670</v>
      </c>
      <c r="I12" s="7">
        <v>1993</v>
      </c>
      <c r="J12" s="7" t="s">
        <v>177</v>
      </c>
      <c r="K12" s="7" t="s">
        <v>2604</v>
      </c>
      <c r="L12" s="11">
        <v>4</v>
      </c>
      <c r="M12" s="322">
        <v>4.207175925925926E-2</v>
      </c>
    </row>
    <row r="13" spans="3:13">
      <c r="C13" s="7">
        <v>2017</v>
      </c>
      <c r="D13" s="6" t="s">
        <v>186</v>
      </c>
      <c r="E13" s="300">
        <v>9</v>
      </c>
      <c r="F13" s="12">
        <v>89</v>
      </c>
      <c r="G13" s="6" t="s">
        <v>84</v>
      </c>
      <c r="H13" s="6" t="s">
        <v>284</v>
      </c>
      <c r="I13" s="7">
        <v>1979</v>
      </c>
      <c r="J13" s="7" t="s">
        <v>177</v>
      </c>
      <c r="K13" s="7" t="s">
        <v>2605</v>
      </c>
      <c r="L13" s="11">
        <v>3</v>
      </c>
      <c r="M13" s="322">
        <v>4.2291666666666665E-2</v>
      </c>
    </row>
    <row r="14" spans="3:13">
      <c r="C14" s="7">
        <v>2017</v>
      </c>
      <c r="D14" s="6" t="s">
        <v>186</v>
      </c>
      <c r="E14" s="300">
        <v>10</v>
      </c>
      <c r="F14" s="12">
        <v>111</v>
      </c>
      <c r="G14" s="6" t="s">
        <v>2366</v>
      </c>
      <c r="H14" s="6" t="s">
        <v>2367</v>
      </c>
      <c r="I14" s="7">
        <v>1965</v>
      </c>
      <c r="J14" s="7" t="s">
        <v>177</v>
      </c>
      <c r="K14" s="7" t="s">
        <v>2607</v>
      </c>
      <c r="L14" s="11">
        <v>3</v>
      </c>
      <c r="M14" s="322">
        <v>4.2407407407407401E-2</v>
      </c>
    </row>
    <row r="15" spans="3:13">
      <c r="C15" s="7">
        <v>2017</v>
      </c>
      <c r="D15" s="6" t="s">
        <v>186</v>
      </c>
      <c r="E15" s="300">
        <v>11</v>
      </c>
      <c r="F15" s="12">
        <v>79</v>
      </c>
      <c r="G15" s="6" t="s">
        <v>76</v>
      </c>
      <c r="H15" s="6" t="s">
        <v>895</v>
      </c>
      <c r="I15" s="7">
        <v>1980</v>
      </c>
      <c r="J15" s="7" t="s">
        <v>177</v>
      </c>
      <c r="K15" s="7" t="s">
        <v>2605</v>
      </c>
      <c r="L15" s="11">
        <v>4</v>
      </c>
      <c r="M15" s="322">
        <v>4.2511574074074077E-2</v>
      </c>
    </row>
    <row r="16" spans="3:13">
      <c r="C16" s="7">
        <v>2017</v>
      </c>
      <c r="D16" s="6" t="s">
        <v>186</v>
      </c>
      <c r="E16" s="300">
        <v>12</v>
      </c>
      <c r="F16" s="12">
        <v>83</v>
      </c>
      <c r="G16" s="6" t="s">
        <v>58</v>
      </c>
      <c r="H16" s="6" t="s">
        <v>2630</v>
      </c>
      <c r="I16" s="7">
        <v>1974</v>
      </c>
      <c r="J16" s="7" t="s">
        <v>177</v>
      </c>
      <c r="K16" s="7" t="s">
        <v>2606</v>
      </c>
      <c r="L16" s="11">
        <v>1</v>
      </c>
      <c r="M16" s="322">
        <v>4.2835648148148144E-2</v>
      </c>
    </row>
    <row r="17" spans="3:13">
      <c r="C17" s="7">
        <v>2017</v>
      </c>
      <c r="D17" s="6" t="s">
        <v>186</v>
      </c>
      <c r="E17" s="300">
        <v>13</v>
      </c>
      <c r="F17" s="12" t="s">
        <v>2755</v>
      </c>
      <c r="G17" s="6" t="s">
        <v>189</v>
      </c>
      <c r="H17" s="6" t="s">
        <v>2369</v>
      </c>
      <c r="I17" s="7">
        <v>1974</v>
      </c>
      <c r="J17" s="7" t="s">
        <v>177</v>
      </c>
      <c r="K17" s="7" t="s">
        <v>2606</v>
      </c>
      <c r="L17" s="11">
        <v>2</v>
      </c>
      <c r="M17" s="322">
        <v>4.2916666666666665E-2</v>
      </c>
    </row>
    <row r="18" spans="3:13">
      <c r="C18" s="7">
        <v>2017</v>
      </c>
      <c r="D18" s="6" t="s">
        <v>186</v>
      </c>
      <c r="E18" s="300">
        <v>14</v>
      </c>
      <c r="F18" s="12">
        <v>4</v>
      </c>
      <c r="G18" s="6" t="s">
        <v>55</v>
      </c>
      <c r="H18" s="6" t="s">
        <v>889</v>
      </c>
      <c r="I18" s="7">
        <v>1969</v>
      </c>
      <c r="J18" s="7" t="s">
        <v>177</v>
      </c>
      <c r="K18" s="7" t="s">
        <v>2606</v>
      </c>
      <c r="L18" s="11">
        <v>3</v>
      </c>
      <c r="M18" s="322">
        <v>4.2939814814814813E-2</v>
      </c>
    </row>
    <row r="19" spans="3:13">
      <c r="C19" s="7">
        <v>2017</v>
      </c>
      <c r="D19" s="6" t="s">
        <v>186</v>
      </c>
      <c r="E19" s="300">
        <v>15</v>
      </c>
      <c r="F19" s="12">
        <v>53</v>
      </c>
      <c r="G19" s="6" t="s">
        <v>954</v>
      </c>
      <c r="H19" s="6" t="s">
        <v>2720</v>
      </c>
      <c r="I19" s="7">
        <v>1991</v>
      </c>
      <c r="J19" s="7" t="s">
        <v>318</v>
      </c>
      <c r="K19" s="7" t="s">
        <v>2610</v>
      </c>
      <c r="L19" s="11">
        <v>1</v>
      </c>
      <c r="M19" s="322">
        <v>4.3090277777777776E-2</v>
      </c>
    </row>
    <row r="20" spans="3:13">
      <c r="C20" s="7">
        <v>2017</v>
      </c>
      <c r="D20" s="6" t="s">
        <v>186</v>
      </c>
      <c r="E20" s="300">
        <v>16</v>
      </c>
      <c r="F20" s="12">
        <v>91</v>
      </c>
      <c r="G20" s="6" t="s">
        <v>99</v>
      </c>
      <c r="H20" s="6" t="s">
        <v>2656</v>
      </c>
      <c r="I20" s="7">
        <v>1984</v>
      </c>
      <c r="J20" s="7" t="s">
        <v>177</v>
      </c>
      <c r="K20" s="7" t="s">
        <v>2605</v>
      </c>
      <c r="L20" s="11">
        <v>5</v>
      </c>
      <c r="M20" s="322">
        <v>4.3506944444444445E-2</v>
      </c>
    </row>
    <row r="21" spans="3:13">
      <c r="C21" s="7">
        <v>2017</v>
      </c>
      <c r="D21" s="6" t="s">
        <v>186</v>
      </c>
      <c r="E21" s="300">
        <v>17</v>
      </c>
      <c r="F21" s="12" t="s">
        <v>2815</v>
      </c>
      <c r="G21" s="6" t="s">
        <v>768</v>
      </c>
      <c r="H21" s="6" t="s">
        <v>769</v>
      </c>
      <c r="I21" s="7">
        <v>1995</v>
      </c>
      <c r="J21" s="7" t="s">
        <v>177</v>
      </c>
      <c r="K21" s="7" t="s">
        <v>2604</v>
      </c>
      <c r="L21" s="11">
        <v>5</v>
      </c>
      <c r="M21" s="322">
        <v>4.3680555555555556E-2</v>
      </c>
    </row>
    <row r="22" spans="3:13">
      <c r="C22" s="7">
        <v>2017</v>
      </c>
      <c r="D22" s="6" t="s">
        <v>186</v>
      </c>
      <c r="E22" s="300">
        <v>18</v>
      </c>
      <c r="F22" s="12" t="s">
        <v>2817</v>
      </c>
      <c r="G22" s="6" t="s">
        <v>383</v>
      </c>
      <c r="H22" s="6" t="s">
        <v>784</v>
      </c>
      <c r="I22" s="7">
        <v>1976</v>
      </c>
      <c r="J22" s="7" t="s">
        <v>177</v>
      </c>
      <c r="K22" s="7" t="s">
        <v>2606</v>
      </c>
      <c r="L22" s="11">
        <v>4</v>
      </c>
      <c r="M22" s="322">
        <v>4.3750000000000004E-2</v>
      </c>
    </row>
    <row r="23" spans="3:13">
      <c r="C23" s="7">
        <v>2017</v>
      </c>
      <c r="D23" s="6" t="s">
        <v>186</v>
      </c>
      <c r="E23" s="300">
        <v>19</v>
      </c>
      <c r="F23" s="12">
        <v>20</v>
      </c>
      <c r="G23" s="6" t="s">
        <v>2324</v>
      </c>
      <c r="H23" s="6" t="s">
        <v>37</v>
      </c>
      <c r="I23" s="7">
        <v>1987</v>
      </c>
      <c r="J23" s="7" t="s">
        <v>177</v>
      </c>
      <c r="K23" s="7" t="s">
        <v>2605</v>
      </c>
      <c r="L23" s="11">
        <v>6</v>
      </c>
      <c r="M23" s="322">
        <v>4.3773148148148144E-2</v>
      </c>
    </row>
    <row r="24" spans="3:13">
      <c r="C24" s="7">
        <v>2017</v>
      </c>
      <c r="D24" s="6" t="s">
        <v>186</v>
      </c>
      <c r="E24" s="300">
        <v>20</v>
      </c>
      <c r="F24" s="12">
        <v>8</v>
      </c>
      <c r="G24" s="6" t="s">
        <v>65</v>
      </c>
      <c r="H24" s="6" t="s">
        <v>892</v>
      </c>
      <c r="I24" s="7">
        <v>1973</v>
      </c>
      <c r="J24" s="7" t="s">
        <v>177</v>
      </c>
      <c r="K24" s="7" t="s">
        <v>2606</v>
      </c>
      <c r="L24" s="11">
        <v>5</v>
      </c>
      <c r="M24" s="322">
        <v>4.3807870370370372E-2</v>
      </c>
    </row>
    <row r="25" spans="3:13">
      <c r="C25" s="7">
        <v>2017</v>
      </c>
      <c r="D25" s="6" t="s">
        <v>186</v>
      </c>
      <c r="E25" s="300">
        <v>21</v>
      </c>
      <c r="F25" s="12">
        <v>80</v>
      </c>
      <c r="G25" s="6" t="s">
        <v>72</v>
      </c>
      <c r="H25" s="6" t="s">
        <v>892</v>
      </c>
      <c r="I25" s="7">
        <v>1980</v>
      </c>
      <c r="J25" s="7" t="s">
        <v>177</v>
      </c>
      <c r="K25" s="7" t="s">
        <v>2605</v>
      </c>
      <c r="L25" s="11">
        <v>7</v>
      </c>
      <c r="M25" s="322">
        <v>4.4143518518518519E-2</v>
      </c>
    </row>
    <row r="26" spans="3:13">
      <c r="C26" s="7">
        <v>2017</v>
      </c>
      <c r="D26" s="6" t="s">
        <v>186</v>
      </c>
      <c r="E26" s="300">
        <v>22</v>
      </c>
      <c r="F26" s="12">
        <v>52</v>
      </c>
      <c r="G26" s="6" t="s">
        <v>948</v>
      </c>
      <c r="H26" s="6" t="s">
        <v>2720</v>
      </c>
      <c r="I26" s="7">
        <v>1993</v>
      </c>
      <c r="J26" s="7" t="s">
        <v>177</v>
      </c>
      <c r="K26" s="7" t="s">
        <v>2604</v>
      </c>
      <c r="L26" s="11">
        <v>6</v>
      </c>
      <c r="M26" s="322">
        <v>4.4259259259259255E-2</v>
      </c>
    </row>
    <row r="27" spans="3:13">
      <c r="C27" s="7">
        <v>2017</v>
      </c>
      <c r="D27" s="6" t="s">
        <v>186</v>
      </c>
      <c r="E27" s="300">
        <v>23</v>
      </c>
      <c r="F27" s="12" t="s">
        <v>2803</v>
      </c>
      <c r="G27" s="6" t="s">
        <v>2770</v>
      </c>
      <c r="H27" s="6">
        <v>0</v>
      </c>
      <c r="I27" s="7">
        <v>1989</v>
      </c>
      <c r="J27" s="7" t="s">
        <v>177</v>
      </c>
      <c r="K27" s="7" t="s">
        <v>2604</v>
      </c>
      <c r="L27" s="11">
        <v>7</v>
      </c>
      <c r="M27" s="322">
        <v>4.4351851851851858E-2</v>
      </c>
    </row>
    <row r="28" spans="3:13">
      <c r="C28" s="7">
        <v>2017</v>
      </c>
      <c r="D28" s="6" t="s">
        <v>186</v>
      </c>
      <c r="E28" s="300">
        <v>24</v>
      </c>
      <c r="F28" s="12">
        <v>26</v>
      </c>
      <c r="G28" s="6" t="s">
        <v>160</v>
      </c>
      <c r="H28" s="6" t="s">
        <v>2673</v>
      </c>
      <c r="I28" s="7">
        <v>1981</v>
      </c>
      <c r="J28" s="7" t="s">
        <v>177</v>
      </c>
      <c r="K28" s="7" t="s">
        <v>2605</v>
      </c>
      <c r="L28" s="11">
        <v>8</v>
      </c>
      <c r="M28" s="322">
        <v>4.4618055555555557E-2</v>
      </c>
    </row>
    <row r="29" spans="3:13">
      <c r="C29" s="7">
        <v>2017</v>
      </c>
      <c r="D29" s="6" t="s">
        <v>186</v>
      </c>
      <c r="E29" s="11">
        <v>25</v>
      </c>
      <c r="F29" s="12" t="s">
        <v>2788</v>
      </c>
      <c r="G29" s="6" t="s">
        <v>961</v>
      </c>
      <c r="H29" s="6" t="s">
        <v>962</v>
      </c>
      <c r="I29" s="7">
        <v>1975</v>
      </c>
      <c r="J29" s="7" t="s">
        <v>177</v>
      </c>
      <c r="K29" s="7" t="s">
        <v>2606</v>
      </c>
      <c r="L29" s="11">
        <v>6</v>
      </c>
      <c r="M29" s="322">
        <v>4.4664351851851851E-2</v>
      </c>
    </row>
    <row r="30" spans="3:13">
      <c r="C30" s="7">
        <v>2017</v>
      </c>
      <c r="D30" s="6" t="s">
        <v>186</v>
      </c>
      <c r="E30" s="11">
        <v>26</v>
      </c>
      <c r="F30" s="12">
        <v>70</v>
      </c>
      <c r="G30" s="6" t="s">
        <v>83</v>
      </c>
      <c r="H30" s="6" t="s">
        <v>299</v>
      </c>
      <c r="I30" s="7">
        <v>1969</v>
      </c>
      <c r="J30" s="7" t="s">
        <v>177</v>
      </c>
      <c r="K30" s="7" t="s">
        <v>2606</v>
      </c>
      <c r="L30" s="11">
        <v>7</v>
      </c>
      <c r="M30" s="322">
        <v>4.4699074074074079E-2</v>
      </c>
    </row>
    <row r="31" spans="3:13">
      <c r="C31" s="7">
        <v>2017</v>
      </c>
      <c r="D31" s="6" t="s">
        <v>186</v>
      </c>
      <c r="E31" s="11">
        <v>27</v>
      </c>
      <c r="F31" s="12">
        <v>115</v>
      </c>
      <c r="G31" s="6" t="s">
        <v>2674</v>
      </c>
      <c r="H31" s="6" t="s">
        <v>2675</v>
      </c>
      <c r="I31" s="7">
        <v>1970</v>
      </c>
      <c r="J31" s="7" t="s">
        <v>177</v>
      </c>
      <c r="K31" s="7" t="s">
        <v>2606</v>
      </c>
      <c r="L31" s="11">
        <v>8</v>
      </c>
      <c r="M31" s="322">
        <v>4.4733796296296292E-2</v>
      </c>
    </row>
    <row r="32" spans="3:13">
      <c r="C32" s="7">
        <v>2017</v>
      </c>
      <c r="D32" s="6" t="s">
        <v>186</v>
      </c>
      <c r="E32" s="11">
        <v>28</v>
      </c>
      <c r="F32" s="12">
        <v>10</v>
      </c>
      <c r="G32" s="6" t="s">
        <v>929</v>
      </c>
      <c r="H32" s="6" t="s">
        <v>2646</v>
      </c>
      <c r="I32" s="7">
        <v>1983</v>
      </c>
      <c r="J32" s="7" t="s">
        <v>177</v>
      </c>
      <c r="K32" s="7" t="s">
        <v>2605</v>
      </c>
      <c r="L32" s="11">
        <v>9</v>
      </c>
      <c r="M32" s="322">
        <v>4.5127314814814821E-2</v>
      </c>
    </row>
    <row r="33" spans="3:13">
      <c r="C33" s="7">
        <v>2017</v>
      </c>
      <c r="D33" s="6" t="s">
        <v>186</v>
      </c>
      <c r="E33" s="11">
        <v>29</v>
      </c>
      <c r="F33" s="12" t="s">
        <v>2796</v>
      </c>
      <c r="G33" s="6" t="s">
        <v>539</v>
      </c>
      <c r="H33" s="6" t="s">
        <v>294</v>
      </c>
      <c r="I33" s="7">
        <v>1980</v>
      </c>
      <c r="J33" s="7" t="s">
        <v>177</v>
      </c>
      <c r="K33" s="7" t="s">
        <v>2605</v>
      </c>
      <c r="L33" s="11">
        <v>10</v>
      </c>
      <c r="M33" s="322">
        <v>4.5231481481481484E-2</v>
      </c>
    </row>
    <row r="34" spans="3:13">
      <c r="C34" s="7">
        <v>2017</v>
      </c>
      <c r="D34" s="6" t="s">
        <v>186</v>
      </c>
      <c r="E34" s="11">
        <v>30</v>
      </c>
      <c r="F34" s="12">
        <v>3</v>
      </c>
      <c r="G34" s="6" t="s">
        <v>885</v>
      </c>
      <c r="H34" s="6" t="s">
        <v>284</v>
      </c>
      <c r="I34" s="7">
        <v>1978</v>
      </c>
      <c r="J34" s="7" t="s">
        <v>177</v>
      </c>
      <c r="K34" s="7" t="s">
        <v>2605</v>
      </c>
      <c r="L34" s="11">
        <v>11</v>
      </c>
      <c r="M34" s="322">
        <v>4.5266203703703704E-2</v>
      </c>
    </row>
    <row r="35" spans="3:13">
      <c r="C35" s="7">
        <v>2017</v>
      </c>
      <c r="D35" s="6" t="s">
        <v>186</v>
      </c>
      <c r="E35" s="11">
        <v>31</v>
      </c>
      <c r="F35" s="12" t="s">
        <v>2799</v>
      </c>
      <c r="G35" s="6" t="s">
        <v>2765</v>
      </c>
      <c r="H35" s="6" t="s">
        <v>286</v>
      </c>
      <c r="I35" s="7">
        <v>1995</v>
      </c>
      <c r="J35" s="7" t="s">
        <v>177</v>
      </c>
      <c r="K35" s="7" t="s">
        <v>2604</v>
      </c>
      <c r="L35" s="11">
        <v>8</v>
      </c>
      <c r="M35" s="322">
        <v>4.5324074074074072E-2</v>
      </c>
    </row>
    <row r="36" spans="3:13">
      <c r="C36" s="7">
        <v>2017</v>
      </c>
      <c r="D36" s="6" t="s">
        <v>186</v>
      </c>
      <c r="E36" s="11">
        <v>32</v>
      </c>
      <c r="F36" s="12" t="s">
        <v>2759</v>
      </c>
      <c r="G36" s="6" t="s">
        <v>2662</v>
      </c>
      <c r="H36" s="6" t="s">
        <v>534</v>
      </c>
      <c r="I36" s="7">
        <v>1972</v>
      </c>
      <c r="J36" s="7" t="s">
        <v>177</v>
      </c>
      <c r="K36" s="7" t="s">
        <v>2606</v>
      </c>
      <c r="L36" s="11">
        <v>9</v>
      </c>
      <c r="M36" s="322">
        <v>4.5428240740740734E-2</v>
      </c>
    </row>
    <row r="37" spans="3:13">
      <c r="C37" s="7">
        <v>2017</v>
      </c>
      <c r="D37" s="6" t="s">
        <v>186</v>
      </c>
      <c r="E37" s="11">
        <v>33</v>
      </c>
      <c r="F37" s="12">
        <v>41</v>
      </c>
      <c r="G37" s="6" t="s">
        <v>901</v>
      </c>
      <c r="H37" s="6" t="s">
        <v>902</v>
      </c>
      <c r="I37" s="7">
        <v>1975</v>
      </c>
      <c r="J37" s="7" t="s">
        <v>318</v>
      </c>
      <c r="K37" s="7" t="s">
        <v>2611</v>
      </c>
      <c r="L37" s="11">
        <v>1</v>
      </c>
      <c r="M37" s="322">
        <v>4.5451388888888888E-2</v>
      </c>
    </row>
    <row r="38" spans="3:13">
      <c r="C38" s="7">
        <v>2017</v>
      </c>
      <c r="D38" s="6" t="s">
        <v>186</v>
      </c>
      <c r="E38" s="11">
        <v>34</v>
      </c>
      <c r="F38" s="12">
        <v>40</v>
      </c>
      <c r="G38" s="6" t="s">
        <v>191</v>
      </c>
      <c r="H38" s="6" t="s">
        <v>2623</v>
      </c>
      <c r="I38" s="7">
        <v>1975</v>
      </c>
      <c r="J38" s="7" t="s">
        <v>177</v>
      </c>
      <c r="K38" s="7" t="s">
        <v>2606</v>
      </c>
      <c r="L38" s="11">
        <v>10</v>
      </c>
      <c r="M38" s="322">
        <v>4.5486111111111109E-2</v>
      </c>
    </row>
    <row r="39" spans="3:13">
      <c r="C39" s="7">
        <v>2017</v>
      </c>
      <c r="D39" s="6" t="s">
        <v>186</v>
      </c>
      <c r="E39" s="11">
        <v>35</v>
      </c>
      <c r="F39" s="12" t="s">
        <v>2818</v>
      </c>
      <c r="G39" s="6" t="s">
        <v>174</v>
      </c>
      <c r="H39" s="6" t="s">
        <v>33</v>
      </c>
      <c r="I39" s="7">
        <v>1964</v>
      </c>
      <c r="J39" s="7" t="s">
        <v>177</v>
      </c>
      <c r="K39" s="7" t="s">
        <v>2607</v>
      </c>
      <c r="L39" s="11">
        <v>4</v>
      </c>
      <c r="M39" s="322">
        <v>4.5555555555555551E-2</v>
      </c>
    </row>
    <row r="40" spans="3:13">
      <c r="C40" s="7">
        <v>2017</v>
      </c>
      <c r="D40" s="6" t="s">
        <v>186</v>
      </c>
      <c r="E40" s="11">
        <v>36</v>
      </c>
      <c r="F40" s="12">
        <v>42</v>
      </c>
      <c r="G40" s="6" t="s">
        <v>140</v>
      </c>
      <c r="H40" s="6" t="s">
        <v>2357</v>
      </c>
      <c r="I40" s="7">
        <v>1975</v>
      </c>
      <c r="J40" s="7" t="s">
        <v>318</v>
      </c>
      <c r="K40" s="7" t="s">
        <v>2611</v>
      </c>
      <c r="L40" s="11">
        <v>2</v>
      </c>
      <c r="M40" s="322">
        <v>4.5578703703703705E-2</v>
      </c>
    </row>
    <row r="41" spans="3:13">
      <c r="C41" s="7">
        <v>2017</v>
      </c>
      <c r="D41" s="6" t="s">
        <v>186</v>
      </c>
      <c r="E41" s="11">
        <v>37</v>
      </c>
      <c r="F41" s="12">
        <v>65</v>
      </c>
      <c r="G41" s="6" t="s">
        <v>92</v>
      </c>
      <c r="H41" s="6" t="s">
        <v>25</v>
      </c>
      <c r="I41" s="7">
        <v>1965</v>
      </c>
      <c r="J41" s="7" t="s">
        <v>177</v>
      </c>
      <c r="K41" s="7" t="s">
        <v>2607</v>
      </c>
      <c r="L41" s="11">
        <v>5</v>
      </c>
      <c r="M41" s="322">
        <v>4.5601851851851859E-2</v>
      </c>
    </row>
    <row r="42" spans="3:13">
      <c r="C42" s="7">
        <v>2017</v>
      </c>
      <c r="D42" s="6" t="s">
        <v>186</v>
      </c>
      <c r="E42" s="11">
        <v>38</v>
      </c>
      <c r="F42" s="12">
        <v>105</v>
      </c>
      <c r="G42" s="6" t="s">
        <v>894</v>
      </c>
      <c r="H42" s="6" t="s">
        <v>648</v>
      </c>
      <c r="I42" s="7">
        <v>1957</v>
      </c>
      <c r="J42" s="7" t="s">
        <v>177</v>
      </c>
      <c r="K42" s="7" t="s">
        <v>2608</v>
      </c>
      <c r="L42" s="11">
        <v>1</v>
      </c>
      <c r="M42" s="322">
        <v>4.5682870370370367E-2</v>
      </c>
    </row>
    <row r="43" spans="3:13">
      <c r="C43" s="7">
        <v>2017</v>
      </c>
      <c r="D43" s="6" t="s">
        <v>186</v>
      </c>
      <c r="E43" s="11">
        <v>39</v>
      </c>
      <c r="F43" s="12">
        <v>90</v>
      </c>
      <c r="G43" s="6" t="s">
        <v>106</v>
      </c>
      <c r="H43" s="6" t="s">
        <v>2656</v>
      </c>
      <c r="I43" s="7">
        <v>1987</v>
      </c>
      <c r="J43" s="7" t="s">
        <v>318</v>
      </c>
      <c r="K43" s="7" t="s">
        <v>2610</v>
      </c>
      <c r="L43" s="11">
        <v>2</v>
      </c>
      <c r="M43" s="322">
        <v>4.5706018518518521E-2</v>
      </c>
    </row>
    <row r="44" spans="3:13">
      <c r="C44" s="7">
        <v>2017</v>
      </c>
      <c r="D44" s="6" t="s">
        <v>186</v>
      </c>
      <c r="E44" s="11">
        <v>40</v>
      </c>
      <c r="F44" s="12">
        <v>51</v>
      </c>
      <c r="G44" s="6" t="s">
        <v>2637</v>
      </c>
      <c r="H44" s="6" t="s">
        <v>2638</v>
      </c>
      <c r="I44" s="7">
        <v>1975</v>
      </c>
      <c r="J44" s="7" t="s">
        <v>177</v>
      </c>
      <c r="K44" s="7" t="s">
        <v>2606</v>
      </c>
      <c r="L44" s="11">
        <v>11</v>
      </c>
      <c r="M44" s="322">
        <v>4.5891203703703705E-2</v>
      </c>
    </row>
    <row r="45" spans="3:13">
      <c r="C45" s="7">
        <v>2017</v>
      </c>
      <c r="D45" s="6" t="s">
        <v>186</v>
      </c>
      <c r="E45" s="11">
        <v>41</v>
      </c>
      <c r="F45" s="12" t="s">
        <v>2807</v>
      </c>
      <c r="G45" s="6" t="s">
        <v>2775</v>
      </c>
      <c r="H45" s="6" t="s">
        <v>2776</v>
      </c>
      <c r="I45" s="7">
        <v>1967</v>
      </c>
      <c r="J45" s="7" t="s">
        <v>177</v>
      </c>
      <c r="K45" s="7" t="s">
        <v>2607</v>
      </c>
      <c r="L45" s="11">
        <v>6</v>
      </c>
      <c r="M45" s="322">
        <v>4.5983796296296293E-2</v>
      </c>
    </row>
    <row r="46" spans="3:13">
      <c r="C46" s="7">
        <v>2017</v>
      </c>
      <c r="D46" s="6" t="s">
        <v>186</v>
      </c>
      <c r="E46" s="11">
        <v>42</v>
      </c>
      <c r="F46" s="12">
        <v>49</v>
      </c>
      <c r="G46" s="6" t="s">
        <v>2276</v>
      </c>
      <c r="H46" s="6" t="s">
        <v>2277</v>
      </c>
      <c r="I46" s="7">
        <v>1976</v>
      </c>
      <c r="J46" s="7" t="s">
        <v>177</v>
      </c>
      <c r="K46" s="7" t="s">
        <v>2606</v>
      </c>
      <c r="L46" s="11">
        <v>12</v>
      </c>
      <c r="M46" s="322">
        <v>4.6192129629629632E-2</v>
      </c>
    </row>
    <row r="47" spans="3:13">
      <c r="C47" s="7">
        <v>2017</v>
      </c>
      <c r="D47" s="6" t="s">
        <v>186</v>
      </c>
      <c r="E47" s="11">
        <v>43</v>
      </c>
      <c r="F47" s="12" t="s">
        <v>2802</v>
      </c>
      <c r="G47" s="6" t="s">
        <v>2769</v>
      </c>
      <c r="H47" s="6">
        <v>0</v>
      </c>
      <c r="I47" s="7">
        <v>1985</v>
      </c>
      <c r="J47" s="7" t="s">
        <v>177</v>
      </c>
      <c r="K47" s="7" t="s">
        <v>2605</v>
      </c>
      <c r="L47" s="11">
        <v>12</v>
      </c>
      <c r="M47" s="322">
        <v>4.6307870370370374E-2</v>
      </c>
    </row>
    <row r="48" spans="3:13">
      <c r="C48" s="7">
        <v>2017</v>
      </c>
      <c r="D48" s="6" t="s">
        <v>186</v>
      </c>
      <c r="E48" s="11">
        <v>44</v>
      </c>
      <c r="F48" s="12">
        <v>110</v>
      </c>
      <c r="G48" s="6" t="s">
        <v>2304</v>
      </c>
      <c r="H48" s="6" t="s">
        <v>2305</v>
      </c>
      <c r="I48" s="7">
        <v>1981</v>
      </c>
      <c r="J48" s="7" t="s">
        <v>177</v>
      </c>
      <c r="K48" s="7" t="s">
        <v>2605</v>
      </c>
      <c r="L48" s="11">
        <v>13</v>
      </c>
      <c r="M48" s="322">
        <v>4.6469907407407411E-2</v>
      </c>
    </row>
    <row r="49" spans="3:13">
      <c r="C49" s="7">
        <v>2017</v>
      </c>
      <c r="D49" s="6" t="s">
        <v>186</v>
      </c>
      <c r="E49" s="11">
        <v>45</v>
      </c>
      <c r="F49" s="12" t="s">
        <v>2814</v>
      </c>
      <c r="G49" s="6" t="s">
        <v>897</v>
      </c>
      <c r="H49" s="6" t="s">
        <v>951</v>
      </c>
      <c r="I49" s="7">
        <v>1984</v>
      </c>
      <c r="J49" s="7" t="s">
        <v>177</v>
      </c>
      <c r="K49" s="7" t="s">
        <v>2605</v>
      </c>
      <c r="L49" s="11">
        <v>14</v>
      </c>
      <c r="M49" s="322">
        <v>4.6793981481481478E-2</v>
      </c>
    </row>
    <row r="50" spans="3:13">
      <c r="C50" s="7">
        <v>2017</v>
      </c>
      <c r="D50" s="6" t="s">
        <v>186</v>
      </c>
      <c r="E50" s="11">
        <v>46</v>
      </c>
      <c r="F50" s="12">
        <v>100</v>
      </c>
      <c r="G50" s="6" t="s">
        <v>109</v>
      </c>
      <c r="H50" s="6" t="s">
        <v>281</v>
      </c>
      <c r="I50" s="7">
        <v>1976</v>
      </c>
      <c r="J50" s="7" t="s">
        <v>177</v>
      </c>
      <c r="K50" s="7" t="s">
        <v>2606</v>
      </c>
      <c r="L50" s="11">
        <v>13</v>
      </c>
      <c r="M50" s="322">
        <v>4.6990740740740743E-2</v>
      </c>
    </row>
    <row r="51" spans="3:13">
      <c r="C51" s="7">
        <v>2017</v>
      </c>
      <c r="D51" s="6" t="s">
        <v>186</v>
      </c>
      <c r="E51" s="11">
        <v>47</v>
      </c>
      <c r="F51" s="12">
        <v>74</v>
      </c>
      <c r="G51" s="6" t="s">
        <v>2729</v>
      </c>
      <c r="H51" s="6" t="s">
        <v>294</v>
      </c>
      <c r="I51" s="7">
        <v>1977</v>
      </c>
      <c r="J51" s="7" t="s">
        <v>177</v>
      </c>
      <c r="K51" s="7" t="s">
        <v>2606</v>
      </c>
      <c r="L51" s="11">
        <v>14</v>
      </c>
      <c r="M51" s="322">
        <v>4.7511574074074074E-2</v>
      </c>
    </row>
    <row r="52" spans="3:13">
      <c r="C52" s="7">
        <v>2017</v>
      </c>
      <c r="D52" s="6" t="s">
        <v>186</v>
      </c>
      <c r="E52" s="11">
        <v>48</v>
      </c>
      <c r="F52" s="12" t="s">
        <v>2781</v>
      </c>
      <c r="G52" s="6" t="s">
        <v>2362</v>
      </c>
      <c r="H52" s="6" t="s">
        <v>280</v>
      </c>
      <c r="I52" s="7">
        <v>1988</v>
      </c>
      <c r="J52" s="7" t="s">
        <v>177</v>
      </c>
      <c r="K52" s="7" t="s">
        <v>2604</v>
      </c>
      <c r="L52" s="11">
        <v>9</v>
      </c>
      <c r="M52" s="322">
        <v>4.7754629629629626E-2</v>
      </c>
    </row>
    <row r="53" spans="3:13">
      <c r="C53" s="7">
        <v>2017</v>
      </c>
      <c r="D53" s="6" t="s">
        <v>186</v>
      </c>
      <c r="E53" s="11">
        <v>49</v>
      </c>
      <c r="F53" s="12" t="s">
        <v>2822</v>
      </c>
      <c r="G53" s="6" t="s">
        <v>175</v>
      </c>
      <c r="H53" s="6" t="s">
        <v>38</v>
      </c>
      <c r="I53" s="7">
        <v>1973</v>
      </c>
      <c r="J53" s="7" t="s">
        <v>177</v>
      </c>
      <c r="K53" s="7" t="s">
        <v>2606</v>
      </c>
      <c r="L53" s="11">
        <v>15</v>
      </c>
      <c r="M53" s="322">
        <v>4.7939814814814817E-2</v>
      </c>
    </row>
    <row r="54" spans="3:13">
      <c r="C54" s="7">
        <v>2017</v>
      </c>
      <c r="D54" s="6" t="s">
        <v>186</v>
      </c>
      <c r="E54" s="11">
        <v>50</v>
      </c>
      <c r="F54" s="12">
        <v>78</v>
      </c>
      <c r="G54" s="6" t="s">
        <v>51</v>
      </c>
      <c r="H54" s="6" t="s">
        <v>6</v>
      </c>
      <c r="I54" s="7">
        <v>1971</v>
      </c>
      <c r="J54" s="7" t="s">
        <v>177</v>
      </c>
      <c r="K54" s="7" t="s">
        <v>2606</v>
      </c>
      <c r="L54" s="11">
        <v>16</v>
      </c>
      <c r="M54" s="322">
        <v>4.8009259259259258E-2</v>
      </c>
    </row>
    <row r="55" spans="3:13">
      <c r="C55" s="7">
        <v>2017</v>
      </c>
      <c r="D55" s="6" t="s">
        <v>186</v>
      </c>
      <c r="E55" s="11">
        <v>51</v>
      </c>
      <c r="F55" s="12">
        <v>73</v>
      </c>
      <c r="G55" s="6" t="s">
        <v>2679</v>
      </c>
      <c r="H55" s="6" t="s">
        <v>898</v>
      </c>
      <c r="I55" s="7">
        <v>1963</v>
      </c>
      <c r="J55" s="7" t="s">
        <v>177</v>
      </c>
      <c r="K55" s="7" t="s">
        <v>2607</v>
      </c>
      <c r="L55" s="11">
        <v>7</v>
      </c>
      <c r="M55" s="322">
        <v>4.8055555555555553E-2</v>
      </c>
    </row>
    <row r="56" spans="3:13">
      <c r="C56" s="7">
        <v>2017</v>
      </c>
      <c r="D56" s="6" t="s">
        <v>186</v>
      </c>
      <c r="E56" s="11">
        <v>52</v>
      </c>
      <c r="F56" s="12">
        <v>63</v>
      </c>
      <c r="G56" s="6" t="s">
        <v>74</v>
      </c>
      <c r="H56" s="6" t="s">
        <v>18</v>
      </c>
      <c r="I56" s="7">
        <v>1966</v>
      </c>
      <c r="J56" s="7" t="s">
        <v>177</v>
      </c>
      <c r="K56" s="7" t="s">
        <v>2607</v>
      </c>
      <c r="L56" s="11">
        <v>8</v>
      </c>
      <c r="M56" s="322">
        <v>4.809027777777778E-2</v>
      </c>
    </row>
    <row r="57" spans="3:13">
      <c r="C57" s="7">
        <v>2017</v>
      </c>
      <c r="D57" s="6" t="s">
        <v>186</v>
      </c>
      <c r="E57" s="11">
        <v>53</v>
      </c>
      <c r="F57" s="12">
        <v>28</v>
      </c>
      <c r="G57" s="6" t="s">
        <v>121</v>
      </c>
      <c r="H57" s="6" t="s">
        <v>2292</v>
      </c>
      <c r="I57" s="7">
        <v>1969</v>
      </c>
      <c r="J57" s="7" t="s">
        <v>318</v>
      </c>
      <c r="K57" s="7" t="s">
        <v>2612</v>
      </c>
      <c r="L57" s="11">
        <v>1</v>
      </c>
      <c r="M57" s="322">
        <v>4.8113425925925928E-2</v>
      </c>
    </row>
    <row r="58" spans="3:13">
      <c r="C58" s="7">
        <v>2017</v>
      </c>
      <c r="D58" s="6" t="s">
        <v>186</v>
      </c>
      <c r="E58" s="11">
        <v>54</v>
      </c>
      <c r="F58" s="12">
        <v>23</v>
      </c>
      <c r="G58" s="6" t="s">
        <v>195</v>
      </c>
      <c r="H58" s="6" t="s">
        <v>2667</v>
      </c>
      <c r="I58" s="7">
        <v>1974</v>
      </c>
      <c r="J58" s="7" t="s">
        <v>177</v>
      </c>
      <c r="K58" s="7" t="s">
        <v>2606</v>
      </c>
      <c r="L58" s="11">
        <v>17</v>
      </c>
      <c r="M58" s="322">
        <v>4.8136574074074075E-2</v>
      </c>
    </row>
    <row r="59" spans="3:13">
      <c r="C59" s="7">
        <v>2017</v>
      </c>
      <c r="D59" s="6" t="s">
        <v>186</v>
      </c>
      <c r="E59" s="11">
        <v>55</v>
      </c>
      <c r="F59" s="12" t="s">
        <v>2786</v>
      </c>
      <c r="G59" s="6" t="s">
        <v>60</v>
      </c>
      <c r="H59" s="6" t="s">
        <v>11</v>
      </c>
      <c r="I59" s="7">
        <v>1969</v>
      </c>
      <c r="J59" s="7" t="s">
        <v>177</v>
      </c>
      <c r="K59" s="7" t="s">
        <v>2606</v>
      </c>
      <c r="L59" s="11">
        <v>18</v>
      </c>
      <c r="M59" s="322">
        <v>4.8171296296296295E-2</v>
      </c>
    </row>
    <row r="60" spans="3:13">
      <c r="C60" s="7">
        <v>2017</v>
      </c>
      <c r="D60" s="6" t="s">
        <v>186</v>
      </c>
      <c r="E60" s="11">
        <v>56</v>
      </c>
      <c r="F60" s="12">
        <v>19</v>
      </c>
      <c r="G60" s="6" t="s">
        <v>108</v>
      </c>
      <c r="H60" s="6" t="s">
        <v>37</v>
      </c>
      <c r="I60" s="7">
        <v>1959</v>
      </c>
      <c r="J60" s="7" t="s">
        <v>177</v>
      </c>
      <c r="K60" s="7" t="s">
        <v>2607</v>
      </c>
      <c r="L60" s="11">
        <v>9</v>
      </c>
      <c r="M60" s="322">
        <v>4.8240740740740744E-2</v>
      </c>
    </row>
    <row r="61" spans="3:13">
      <c r="C61" s="7">
        <v>2017</v>
      </c>
      <c r="D61" s="6" t="s">
        <v>186</v>
      </c>
      <c r="E61" s="11">
        <v>57</v>
      </c>
      <c r="F61" s="12" t="s">
        <v>2758</v>
      </c>
      <c r="G61" s="6" t="s">
        <v>909</v>
      </c>
      <c r="H61" s="6" t="s">
        <v>910</v>
      </c>
      <c r="I61" s="7">
        <v>1962</v>
      </c>
      <c r="J61" s="7" t="s">
        <v>177</v>
      </c>
      <c r="K61" s="7" t="s">
        <v>2607</v>
      </c>
      <c r="L61" s="11">
        <v>10</v>
      </c>
      <c r="M61" s="322">
        <v>4.8287037037037038E-2</v>
      </c>
    </row>
    <row r="62" spans="3:13">
      <c r="C62" s="7">
        <v>2017</v>
      </c>
      <c r="D62" s="6" t="s">
        <v>186</v>
      </c>
      <c r="E62" s="11">
        <v>58</v>
      </c>
      <c r="F62" s="12" t="s">
        <v>2783</v>
      </c>
      <c r="G62" s="6" t="s">
        <v>947</v>
      </c>
      <c r="H62" s="6" t="s">
        <v>971</v>
      </c>
      <c r="I62" s="7">
        <v>1983</v>
      </c>
      <c r="J62" s="7" t="s">
        <v>177</v>
      </c>
      <c r="K62" s="7" t="s">
        <v>2605</v>
      </c>
      <c r="L62" s="11">
        <v>15</v>
      </c>
      <c r="M62" s="322">
        <v>4.8356481481481479E-2</v>
      </c>
    </row>
    <row r="63" spans="3:13">
      <c r="C63" s="7">
        <v>2017</v>
      </c>
      <c r="D63" s="6" t="s">
        <v>186</v>
      </c>
      <c r="E63" s="11">
        <v>59</v>
      </c>
      <c r="F63" s="12">
        <v>43</v>
      </c>
      <c r="G63" s="6" t="s">
        <v>2713</v>
      </c>
      <c r="H63" s="6" t="s">
        <v>286</v>
      </c>
      <c r="I63" s="7">
        <v>2000</v>
      </c>
      <c r="J63" s="7" t="s">
        <v>177</v>
      </c>
      <c r="K63" s="7" t="s">
        <v>2604</v>
      </c>
      <c r="L63" s="11">
        <v>10</v>
      </c>
      <c r="M63" s="322">
        <v>4.8460648148148149E-2</v>
      </c>
    </row>
    <row r="64" spans="3:13">
      <c r="C64" s="7">
        <v>2017</v>
      </c>
      <c r="D64" s="6" t="s">
        <v>186</v>
      </c>
      <c r="E64" s="11">
        <v>60</v>
      </c>
      <c r="F64" s="12" t="s">
        <v>2763</v>
      </c>
      <c r="G64" s="6" t="s">
        <v>2744</v>
      </c>
      <c r="H64" s="6" t="s">
        <v>2745</v>
      </c>
      <c r="I64" s="7">
        <v>1970</v>
      </c>
      <c r="J64" s="7" t="s">
        <v>177</v>
      </c>
      <c r="K64" s="7" t="s">
        <v>2606</v>
      </c>
      <c r="L64" s="11">
        <v>19</v>
      </c>
      <c r="M64" s="322">
        <v>4.8518518518518516E-2</v>
      </c>
    </row>
    <row r="65" spans="3:13">
      <c r="C65" s="7">
        <v>2017</v>
      </c>
      <c r="D65" s="6" t="s">
        <v>186</v>
      </c>
      <c r="E65" s="11">
        <v>61</v>
      </c>
      <c r="F65" s="12">
        <v>96</v>
      </c>
      <c r="G65" s="6" t="s">
        <v>2665</v>
      </c>
      <c r="H65" s="6" t="s">
        <v>2666</v>
      </c>
      <c r="I65" s="7">
        <v>1983</v>
      </c>
      <c r="J65" s="7" t="s">
        <v>177</v>
      </c>
      <c r="K65" s="7" t="s">
        <v>2605</v>
      </c>
      <c r="L65" s="11">
        <v>16</v>
      </c>
      <c r="M65" s="322">
        <v>4.8587962962962965E-2</v>
      </c>
    </row>
    <row r="66" spans="3:13">
      <c r="C66" s="7">
        <v>2017</v>
      </c>
      <c r="D66" s="6" t="s">
        <v>186</v>
      </c>
      <c r="E66" s="11">
        <v>62</v>
      </c>
      <c r="F66" s="12">
        <v>116</v>
      </c>
      <c r="G66" s="6" t="s">
        <v>87</v>
      </c>
      <c r="H66" s="6" t="s">
        <v>892</v>
      </c>
      <c r="I66" s="7">
        <v>1991</v>
      </c>
      <c r="J66" s="7" t="s">
        <v>177</v>
      </c>
      <c r="K66" s="7" t="s">
        <v>2604</v>
      </c>
      <c r="L66" s="11">
        <v>11</v>
      </c>
      <c r="M66" s="322">
        <v>4.8622685185185179E-2</v>
      </c>
    </row>
    <row r="67" spans="3:13">
      <c r="C67" s="7">
        <v>2017</v>
      </c>
      <c r="D67" s="6" t="s">
        <v>186</v>
      </c>
      <c r="E67" s="11">
        <v>63</v>
      </c>
      <c r="F67" s="12">
        <v>93</v>
      </c>
      <c r="G67" s="6" t="s">
        <v>2677</v>
      </c>
      <c r="H67" s="6" t="s">
        <v>2678</v>
      </c>
      <c r="I67" s="7">
        <v>1990</v>
      </c>
      <c r="J67" s="7" t="s">
        <v>177</v>
      </c>
      <c r="K67" s="7" t="s">
        <v>2604</v>
      </c>
      <c r="L67" s="11">
        <v>12</v>
      </c>
      <c r="M67" s="322">
        <v>4.8634259259259259E-2</v>
      </c>
    </row>
    <row r="68" spans="3:13">
      <c r="C68" s="7">
        <v>2017</v>
      </c>
      <c r="D68" s="6" t="s">
        <v>186</v>
      </c>
      <c r="E68" s="11">
        <v>64</v>
      </c>
      <c r="F68" s="12">
        <v>47</v>
      </c>
      <c r="G68" s="6" t="s">
        <v>2647</v>
      </c>
      <c r="H68" s="6" t="s">
        <v>2648</v>
      </c>
      <c r="I68" s="7">
        <v>1968</v>
      </c>
      <c r="J68" s="7" t="s">
        <v>177</v>
      </c>
      <c r="K68" s="7" t="s">
        <v>2606</v>
      </c>
      <c r="L68" s="11">
        <v>20</v>
      </c>
      <c r="M68" s="322">
        <v>4.8692129629629627E-2</v>
      </c>
    </row>
    <row r="69" spans="3:13">
      <c r="C69" s="7">
        <v>2017</v>
      </c>
      <c r="D69" s="6" t="s">
        <v>186</v>
      </c>
      <c r="E69" s="11">
        <v>65</v>
      </c>
      <c r="F69" s="12">
        <v>24</v>
      </c>
      <c r="G69" s="6" t="s">
        <v>2328</v>
      </c>
      <c r="H69" s="6" t="s">
        <v>284</v>
      </c>
      <c r="I69" s="7">
        <v>1985</v>
      </c>
      <c r="J69" s="7" t="s">
        <v>177</v>
      </c>
      <c r="K69" s="7" t="s">
        <v>2605</v>
      </c>
      <c r="L69" s="11">
        <v>17</v>
      </c>
      <c r="M69" s="322">
        <v>4.8715277777777781E-2</v>
      </c>
    </row>
    <row r="70" spans="3:13">
      <c r="C70" s="7">
        <v>2017</v>
      </c>
      <c r="D70" s="6" t="s">
        <v>186</v>
      </c>
      <c r="E70" s="11">
        <v>66</v>
      </c>
      <c r="F70" s="12" t="s">
        <v>2751</v>
      </c>
      <c r="G70" s="6" t="s">
        <v>974</v>
      </c>
      <c r="H70" s="6" t="s">
        <v>975</v>
      </c>
      <c r="I70" s="7">
        <v>1962</v>
      </c>
      <c r="J70" s="7" t="s">
        <v>318</v>
      </c>
      <c r="K70" s="7" t="s">
        <v>2612</v>
      </c>
      <c r="L70" s="11">
        <v>2</v>
      </c>
      <c r="M70" s="322">
        <v>4.8738425925925921E-2</v>
      </c>
    </row>
    <row r="71" spans="3:13">
      <c r="C71" s="7">
        <v>2017</v>
      </c>
      <c r="D71" s="6" t="s">
        <v>186</v>
      </c>
      <c r="E71" s="11">
        <v>67</v>
      </c>
      <c r="F71" s="12" t="s">
        <v>2797</v>
      </c>
      <c r="G71" s="6" t="s">
        <v>123</v>
      </c>
      <c r="H71" s="6" t="s">
        <v>702</v>
      </c>
      <c r="I71" s="7">
        <v>1963</v>
      </c>
      <c r="J71" s="7" t="s">
        <v>177</v>
      </c>
      <c r="K71" s="7" t="s">
        <v>2607</v>
      </c>
      <c r="L71" s="11">
        <v>11</v>
      </c>
      <c r="M71" s="322">
        <v>4.898148148148148E-2</v>
      </c>
    </row>
    <row r="72" spans="3:13">
      <c r="C72" s="7">
        <v>2017</v>
      </c>
      <c r="D72" s="6" t="s">
        <v>186</v>
      </c>
      <c r="E72" s="11">
        <v>68</v>
      </c>
      <c r="F72" s="12">
        <v>85</v>
      </c>
      <c r="G72" s="6" t="s">
        <v>2734</v>
      </c>
      <c r="H72" s="6" t="s">
        <v>12</v>
      </c>
      <c r="I72" s="7">
        <v>1964</v>
      </c>
      <c r="J72" s="7" t="s">
        <v>177</v>
      </c>
      <c r="K72" s="7" t="s">
        <v>2607</v>
      </c>
      <c r="L72" s="11">
        <v>12</v>
      </c>
      <c r="M72" s="322">
        <v>4.925925925925926E-2</v>
      </c>
    </row>
    <row r="73" spans="3:13">
      <c r="C73" s="7">
        <v>2017</v>
      </c>
      <c r="D73" s="6" t="s">
        <v>186</v>
      </c>
      <c r="E73" s="11">
        <v>69</v>
      </c>
      <c r="F73" s="12">
        <v>35</v>
      </c>
      <c r="G73" s="6" t="s">
        <v>89</v>
      </c>
      <c r="H73" s="6" t="s">
        <v>796</v>
      </c>
      <c r="I73" s="7">
        <v>1982</v>
      </c>
      <c r="J73" s="7" t="s">
        <v>177</v>
      </c>
      <c r="K73" s="7" t="s">
        <v>2605</v>
      </c>
      <c r="L73" s="11">
        <v>18</v>
      </c>
      <c r="M73" s="322">
        <v>4.9386574074074076E-2</v>
      </c>
    </row>
    <row r="74" spans="3:13">
      <c r="C74" s="7">
        <v>2017</v>
      </c>
      <c r="D74" s="6" t="s">
        <v>186</v>
      </c>
      <c r="E74" s="11">
        <v>70</v>
      </c>
      <c r="F74" s="12" t="s">
        <v>2782</v>
      </c>
      <c r="G74" s="6" t="s">
        <v>48</v>
      </c>
      <c r="H74" s="6" t="s">
        <v>2</v>
      </c>
      <c r="I74" s="7">
        <v>1970</v>
      </c>
      <c r="J74" s="7" t="s">
        <v>177</v>
      </c>
      <c r="K74" s="7" t="s">
        <v>2606</v>
      </c>
      <c r="L74" s="11">
        <v>21</v>
      </c>
      <c r="M74" s="322">
        <v>4.9490740740740745E-2</v>
      </c>
    </row>
    <row r="75" spans="3:13">
      <c r="C75" s="7">
        <v>2017</v>
      </c>
      <c r="D75" s="6" t="s">
        <v>186</v>
      </c>
      <c r="E75" s="11">
        <v>71</v>
      </c>
      <c r="F75" s="12">
        <v>117</v>
      </c>
      <c r="G75" s="6" t="s">
        <v>2668</v>
      </c>
      <c r="H75" s="6" t="s">
        <v>2669</v>
      </c>
      <c r="I75" s="7">
        <v>1989</v>
      </c>
      <c r="J75" s="7" t="s">
        <v>177</v>
      </c>
      <c r="K75" s="7" t="s">
        <v>2604</v>
      </c>
      <c r="L75" s="11">
        <v>13</v>
      </c>
      <c r="M75" s="322">
        <v>4.9722222222222223E-2</v>
      </c>
    </row>
    <row r="76" spans="3:13">
      <c r="C76" s="7">
        <v>2017</v>
      </c>
      <c r="D76" s="6" t="s">
        <v>186</v>
      </c>
      <c r="E76" s="11">
        <v>72</v>
      </c>
      <c r="F76" s="12">
        <v>37</v>
      </c>
      <c r="G76" s="6" t="s">
        <v>2704</v>
      </c>
      <c r="H76" s="6" t="s">
        <v>2705</v>
      </c>
      <c r="I76" s="7">
        <v>1980</v>
      </c>
      <c r="J76" s="7" t="s">
        <v>177</v>
      </c>
      <c r="K76" s="7" t="s">
        <v>2605</v>
      </c>
      <c r="L76" s="11">
        <v>19</v>
      </c>
      <c r="M76" s="322">
        <v>4.9918981481481474E-2</v>
      </c>
    </row>
    <row r="77" spans="3:13">
      <c r="C77" s="7">
        <v>2017</v>
      </c>
      <c r="D77" s="6" t="s">
        <v>186</v>
      </c>
      <c r="E77" s="11">
        <v>73</v>
      </c>
      <c r="F77" s="12">
        <v>1</v>
      </c>
      <c r="G77" s="6" t="s">
        <v>877</v>
      </c>
      <c r="H77" s="6" t="s">
        <v>2615</v>
      </c>
      <c r="I77" s="7">
        <v>1978</v>
      </c>
      <c r="J77" s="7" t="s">
        <v>177</v>
      </c>
      <c r="K77" s="7" t="s">
        <v>2605</v>
      </c>
      <c r="L77" s="11">
        <v>20</v>
      </c>
      <c r="M77" s="322">
        <v>4.9999999999999996E-2</v>
      </c>
    </row>
    <row r="78" spans="3:13">
      <c r="C78" s="7">
        <v>2017</v>
      </c>
      <c r="D78" s="6" t="s">
        <v>186</v>
      </c>
      <c r="E78" s="11">
        <v>74</v>
      </c>
      <c r="F78" s="12">
        <v>22</v>
      </c>
      <c r="G78" s="6" t="s">
        <v>222</v>
      </c>
      <c r="H78" s="6" t="s">
        <v>916</v>
      </c>
      <c r="I78" s="7">
        <v>1973</v>
      </c>
      <c r="J78" s="7" t="s">
        <v>177</v>
      </c>
      <c r="K78" s="7" t="s">
        <v>2606</v>
      </c>
      <c r="L78" s="11">
        <v>22</v>
      </c>
      <c r="M78" s="322">
        <v>5.0231481481481481E-2</v>
      </c>
    </row>
    <row r="79" spans="3:13">
      <c r="C79" s="7">
        <v>2017</v>
      </c>
      <c r="D79" s="6" t="s">
        <v>186</v>
      </c>
      <c r="E79" s="11">
        <v>75</v>
      </c>
      <c r="F79" s="12">
        <v>75</v>
      </c>
      <c r="G79" s="6" t="s">
        <v>2325</v>
      </c>
      <c r="H79" s="6" t="s">
        <v>2305</v>
      </c>
      <c r="I79" s="7">
        <v>1975</v>
      </c>
      <c r="J79" s="7" t="s">
        <v>318</v>
      </c>
      <c r="K79" s="7" t="s">
        <v>2611</v>
      </c>
      <c r="L79" s="11">
        <v>3</v>
      </c>
      <c r="M79" s="322">
        <v>5.0347222222222217E-2</v>
      </c>
    </row>
    <row r="80" spans="3:13">
      <c r="C80" s="7">
        <v>2017</v>
      </c>
      <c r="D80" s="6" t="s">
        <v>186</v>
      </c>
      <c r="E80" s="11">
        <v>76</v>
      </c>
      <c r="F80" s="12">
        <v>27</v>
      </c>
      <c r="G80" s="6" t="s">
        <v>2331</v>
      </c>
      <c r="H80" s="6" t="s">
        <v>2332</v>
      </c>
      <c r="I80" s="7">
        <v>1971</v>
      </c>
      <c r="J80" s="7" t="s">
        <v>177</v>
      </c>
      <c r="K80" s="7" t="s">
        <v>2606</v>
      </c>
      <c r="L80" s="11">
        <v>23</v>
      </c>
      <c r="M80" s="322">
        <v>5.0370370370370371E-2</v>
      </c>
    </row>
    <row r="81" spans="3:13">
      <c r="C81" s="7">
        <v>2017</v>
      </c>
      <c r="D81" s="6" t="s">
        <v>186</v>
      </c>
      <c r="E81" s="11">
        <v>77</v>
      </c>
      <c r="F81" s="12" t="s">
        <v>2784</v>
      </c>
      <c r="G81" s="6" t="s">
        <v>2627</v>
      </c>
      <c r="H81" s="6" t="s">
        <v>2628</v>
      </c>
      <c r="I81" s="7">
        <v>1979</v>
      </c>
      <c r="J81" s="7" t="s">
        <v>177</v>
      </c>
      <c r="K81" s="7" t="s">
        <v>2605</v>
      </c>
      <c r="L81" s="11">
        <v>21</v>
      </c>
      <c r="M81" s="322">
        <v>5.0416666666666665E-2</v>
      </c>
    </row>
    <row r="82" spans="3:13">
      <c r="C82" s="7">
        <v>2017</v>
      </c>
      <c r="D82" s="6" t="s">
        <v>186</v>
      </c>
      <c r="E82" s="11">
        <v>78</v>
      </c>
      <c r="F82" s="12" t="s">
        <v>2820</v>
      </c>
      <c r="G82" s="6" t="s">
        <v>2659</v>
      </c>
      <c r="H82" s="6" t="s">
        <v>2660</v>
      </c>
      <c r="I82" s="7">
        <v>1980</v>
      </c>
      <c r="J82" s="7" t="s">
        <v>177</v>
      </c>
      <c r="K82" s="7" t="s">
        <v>2605</v>
      </c>
      <c r="L82" s="11">
        <v>22</v>
      </c>
      <c r="M82" s="322">
        <v>5.0462962962962959E-2</v>
      </c>
    </row>
    <row r="83" spans="3:13">
      <c r="C83" s="7">
        <v>2017</v>
      </c>
      <c r="D83" s="6" t="s">
        <v>186</v>
      </c>
      <c r="E83" s="11">
        <v>79</v>
      </c>
      <c r="F83" s="12">
        <v>17</v>
      </c>
      <c r="G83" s="6" t="s">
        <v>103</v>
      </c>
      <c r="H83" s="6" t="s">
        <v>533</v>
      </c>
      <c r="I83" s="7">
        <v>1968</v>
      </c>
      <c r="J83" s="7" t="s">
        <v>177</v>
      </c>
      <c r="K83" s="7" t="s">
        <v>2606</v>
      </c>
      <c r="L83" s="11">
        <v>24</v>
      </c>
      <c r="M83" s="322">
        <v>5.0509259259259254E-2</v>
      </c>
    </row>
    <row r="84" spans="3:13">
      <c r="C84" s="7">
        <v>2017</v>
      </c>
      <c r="D84" s="6" t="s">
        <v>186</v>
      </c>
      <c r="E84" s="11">
        <v>80</v>
      </c>
      <c r="F84" s="12">
        <v>88</v>
      </c>
      <c r="G84" s="6" t="s">
        <v>2636</v>
      </c>
      <c r="H84" s="6" t="s">
        <v>284</v>
      </c>
      <c r="I84" s="7">
        <v>1988</v>
      </c>
      <c r="J84" s="7" t="s">
        <v>177</v>
      </c>
      <c r="K84" s="7" t="s">
        <v>2604</v>
      </c>
      <c r="L84" s="11">
        <v>14</v>
      </c>
      <c r="M84" s="322">
        <v>5.0543981481481481E-2</v>
      </c>
    </row>
    <row r="85" spans="3:13">
      <c r="C85" s="7">
        <v>2017</v>
      </c>
      <c r="D85" s="6" t="s">
        <v>186</v>
      </c>
      <c r="E85" s="11">
        <v>81</v>
      </c>
      <c r="F85" s="12">
        <v>81</v>
      </c>
      <c r="G85" s="6" t="s">
        <v>546</v>
      </c>
      <c r="H85" s="6" t="s">
        <v>23</v>
      </c>
      <c r="I85" s="7">
        <v>1981</v>
      </c>
      <c r="J85" s="7" t="s">
        <v>318</v>
      </c>
      <c r="K85" s="7" t="s">
        <v>2611</v>
      </c>
      <c r="L85" s="11">
        <v>4</v>
      </c>
      <c r="M85" s="322">
        <v>5.0578703703703709E-2</v>
      </c>
    </row>
    <row r="86" spans="3:13">
      <c r="C86" s="7">
        <v>2017</v>
      </c>
      <c r="D86" s="6" t="s">
        <v>186</v>
      </c>
      <c r="E86" s="11">
        <v>82</v>
      </c>
      <c r="F86" s="12" t="s">
        <v>2804</v>
      </c>
      <c r="G86" s="6" t="s">
        <v>2772</v>
      </c>
      <c r="H86" s="6" t="s">
        <v>316</v>
      </c>
      <c r="I86" s="7">
        <v>1966</v>
      </c>
      <c r="J86" s="7" t="s">
        <v>177</v>
      </c>
      <c r="K86" s="7" t="s">
        <v>2607</v>
      </c>
      <c r="L86" s="11">
        <v>13</v>
      </c>
      <c r="M86" s="322">
        <v>5.0694444444444452E-2</v>
      </c>
    </row>
    <row r="87" spans="3:13">
      <c r="C87" s="7">
        <v>2017</v>
      </c>
      <c r="D87" s="6" t="s">
        <v>186</v>
      </c>
      <c r="E87" s="11">
        <v>83</v>
      </c>
      <c r="F87" s="12" t="s">
        <v>2805</v>
      </c>
      <c r="G87" s="6" t="s">
        <v>2773</v>
      </c>
      <c r="H87" s="6" t="s">
        <v>535</v>
      </c>
      <c r="I87" s="7">
        <v>1980</v>
      </c>
      <c r="J87" s="7" t="s">
        <v>177</v>
      </c>
      <c r="K87" s="7" t="s">
        <v>2605</v>
      </c>
      <c r="L87" s="11">
        <v>23</v>
      </c>
      <c r="M87" s="322">
        <v>5.0798611111111114E-2</v>
      </c>
    </row>
    <row r="88" spans="3:13">
      <c r="C88" s="7">
        <v>2017</v>
      </c>
      <c r="D88" s="6" t="s">
        <v>186</v>
      </c>
      <c r="E88" s="11">
        <v>84</v>
      </c>
      <c r="F88" s="12">
        <v>103</v>
      </c>
      <c r="G88" s="6" t="s">
        <v>102</v>
      </c>
      <c r="H88" s="6" t="s">
        <v>2356</v>
      </c>
      <c r="I88" s="7">
        <v>1952</v>
      </c>
      <c r="J88" s="7" t="s">
        <v>177</v>
      </c>
      <c r="K88" s="7" t="s">
        <v>2608</v>
      </c>
      <c r="L88" s="11">
        <v>2</v>
      </c>
      <c r="M88" s="322">
        <v>5.1030092592592592E-2</v>
      </c>
    </row>
    <row r="89" spans="3:13">
      <c r="C89" s="7">
        <v>2017</v>
      </c>
      <c r="D89" s="6" t="s">
        <v>186</v>
      </c>
      <c r="E89" s="11">
        <v>85</v>
      </c>
      <c r="F89" s="12">
        <v>84</v>
      </c>
      <c r="G89" s="6" t="s">
        <v>57</v>
      </c>
      <c r="H89" s="6" t="s">
        <v>2629</v>
      </c>
      <c r="I89" s="7">
        <v>1972</v>
      </c>
      <c r="J89" s="7" t="s">
        <v>177</v>
      </c>
      <c r="K89" s="7" t="s">
        <v>2606</v>
      </c>
      <c r="L89" s="11">
        <v>25</v>
      </c>
      <c r="M89" s="322">
        <v>5.1168981481481489E-2</v>
      </c>
    </row>
    <row r="90" spans="3:13">
      <c r="C90" s="7">
        <v>2017</v>
      </c>
      <c r="D90" s="6" t="s">
        <v>186</v>
      </c>
      <c r="E90" s="11">
        <v>86</v>
      </c>
      <c r="F90" s="12">
        <v>66</v>
      </c>
      <c r="G90" s="6" t="s">
        <v>110</v>
      </c>
      <c r="H90" s="6" t="s">
        <v>648</v>
      </c>
      <c r="I90" s="7">
        <v>1966</v>
      </c>
      <c r="J90" s="7" t="s">
        <v>177</v>
      </c>
      <c r="K90" s="7" t="s">
        <v>2607</v>
      </c>
      <c r="L90" s="11">
        <v>14</v>
      </c>
      <c r="M90" s="322">
        <v>5.1388888888888894E-2</v>
      </c>
    </row>
    <row r="91" spans="3:13">
      <c r="C91" s="7">
        <v>2017</v>
      </c>
      <c r="D91" s="6" t="s">
        <v>186</v>
      </c>
      <c r="E91" s="11">
        <v>87</v>
      </c>
      <c r="F91" s="12">
        <v>71</v>
      </c>
      <c r="G91" s="6" t="s">
        <v>2727</v>
      </c>
      <c r="H91" s="6" t="s">
        <v>235</v>
      </c>
      <c r="I91" s="7">
        <v>1984</v>
      </c>
      <c r="J91" s="7" t="s">
        <v>177</v>
      </c>
      <c r="K91" s="7" t="s">
        <v>2605</v>
      </c>
      <c r="L91" s="11">
        <v>24</v>
      </c>
      <c r="M91" s="322">
        <v>5.1435185185185188E-2</v>
      </c>
    </row>
    <row r="92" spans="3:13">
      <c r="C92" s="7">
        <v>2017</v>
      </c>
      <c r="D92" s="6" t="s">
        <v>186</v>
      </c>
      <c r="E92" s="11">
        <v>88</v>
      </c>
      <c r="F92" s="12" t="s">
        <v>2800</v>
      </c>
      <c r="G92" s="6" t="s">
        <v>2766</v>
      </c>
      <c r="H92" s="6" t="s">
        <v>2767</v>
      </c>
      <c r="I92" s="7">
        <v>1974</v>
      </c>
      <c r="J92" s="7" t="s">
        <v>177</v>
      </c>
      <c r="K92" s="7" t="s">
        <v>2606</v>
      </c>
      <c r="L92" s="11">
        <v>26</v>
      </c>
      <c r="M92" s="322">
        <v>5.1701388888888887E-2</v>
      </c>
    </row>
    <row r="93" spans="3:13">
      <c r="C93" s="7">
        <v>2017</v>
      </c>
      <c r="D93" s="6" t="s">
        <v>186</v>
      </c>
      <c r="E93" s="11">
        <v>89</v>
      </c>
      <c r="F93" s="12">
        <v>25</v>
      </c>
      <c r="G93" s="6" t="s">
        <v>118</v>
      </c>
      <c r="H93" s="6" t="s">
        <v>2</v>
      </c>
      <c r="I93" s="7">
        <v>1949</v>
      </c>
      <c r="J93" s="7" t="s">
        <v>177</v>
      </c>
      <c r="K93" s="7" t="s">
        <v>2608</v>
      </c>
      <c r="L93" s="11">
        <v>3</v>
      </c>
      <c r="M93" s="322">
        <v>5.2013888888888887E-2</v>
      </c>
    </row>
    <row r="94" spans="3:13">
      <c r="C94" s="7">
        <v>2017</v>
      </c>
      <c r="D94" s="6" t="s">
        <v>186</v>
      </c>
      <c r="E94" s="11">
        <v>90</v>
      </c>
      <c r="F94" s="12">
        <v>7</v>
      </c>
      <c r="G94" s="6" t="s">
        <v>2294</v>
      </c>
      <c r="H94" s="6" t="s">
        <v>2634</v>
      </c>
      <c r="I94" s="7">
        <v>1976</v>
      </c>
      <c r="J94" s="7" t="s">
        <v>177</v>
      </c>
      <c r="K94" s="7" t="s">
        <v>2606</v>
      </c>
      <c r="L94" s="11">
        <v>27</v>
      </c>
      <c r="M94" s="322">
        <v>5.2048611111111108E-2</v>
      </c>
    </row>
    <row r="95" spans="3:13">
      <c r="C95" s="7">
        <v>2017</v>
      </c>
      <c r="D95" s="6" t="s">
        <v>186</v>
      </c>
      <c r="E95" s="11">
        <v>91</v>
      </c>
      <c r="F95" s="12" t="s">
        <v>2746</v>
      </c>
      <c r="G95" s="6" t="s">
        <v>762</v>
      </c>
      <c r="H95" s="6" t="s">
        <v>2369</v>
      </c>
      <c r="I95" s="7">
        <v>1980</v>
      </c>
      <c r="J95" s="7" t="s">
        <v>318</v>
      </c>
      <c r="K95" s="7" t="s">
        <v>2611</v>
      </c>
      <c r="L95" s="11">
        <v>5</v>
      </c>
      <c r="M95" s="322">
        <v>5.2233796296296299E-2</v>
      </c>
    </row>
    <row r="96" spans="3:13">
      <c r="C96" s="7">
        <v>2017</v>
      </c>
      <c r="D96" s="6" t="s">
        <v>186</v>
      </c>
      <c r="E96" s="11">
        <v>92</v>
      </c>
      <c r="F96" s="12" t="s">
        <v>2798</v>
      </c>
      <c r="G96" s="6" t="s">
        <v>2764</v>
      </c>
      <c r="H96" s="6" t="s">
        <v>286</v>
      </c>
      <c r="I96" s="7">
        <v>1961</v>
      </c>
      <c r="J96" s="7" t="s">
        <v>177</v>
      </c>
      <c r="K96" s="7" t="s">
        <v>2607</v>
      </c>
      <c r="L96" s="11">
        <v>15</v>
      </c>
      <c r="M96" s="322">
        <v>5.28587962962963E-2</v>
      </c>
    </row>
    <row r="97" spans="3:13">
      <c r="C97" s="7">
        <v>2017</v>
      </c>
      <c r="D97" s="6" t="s">
        <v>186</v>
      </c>
      <c r="E97" s="11">
        <v>93</v>
      </c>
      <c r="F97" s="12">
        <v>15</v>
      </c>
      <c r="G97" s="6" t="s">
        <v>731</v>
      </c>
      <c r="H97" s="6" t="s">
        <v>732</v>
      </c>
      <c r="I97" s="7">
        <v>1982</v>
      </c>
      <c r="J97" s="7" t="s">
        <v>177</v>
      </c>
      <c r="K97" s="7" t="s">
        <v>2605</v>
      </c>
      <c r="L97" s="11">
        <v>25</v>
      </c>
      <c r="M97" s="322">
        <v>5.303240740740741E-2</v>
      </c>
    </row>
    <row r="98" spans="3:13">
      <c r="C98" s="7">
        <v>2017</v>
      </c>
      <c r="D98" s="6" t="s">
        <v>186</v>
      </c>
      <c r="E98" s="11">
        <v>94</v>
      </c>
      <c r="F98" s="12">
        <v>62</v>
      </c>
      <c r="G98" s="6" t="s">
        <v>200</v>
      </c>
      <c r="H98" s="6" t="s">
        <v>17</v>
      </c>
      <c r="I98" s="7">
        <v>1977</v>
      </c>
      <c r="J98" s="7" t="s">
        <v>177</v>
      </c>
      <c r="K98" s="7" t="s">
        <v>2606</v>
      </c>
      <c r="L98" s="11">
        <v>28</v>
      </c>
      <c r="M98" s="322">
        <v>5.3078703703703704E-2</v>
      </c>
    </row>
    <row r="99" spans="3:13">
      <c r="C99" s="7">
        <v>2017</v>
      </c>
      <c r="D99" s="6" t="s">
        <v>186</v>
      </c>
      <c r="E99" s="11">
        <v>95</v>
      </c>
      <c r="F99" s="12" t="s">
        <v>2750</v>
      </c>
      <c r="G99" s="6" t="s">
        <v>2620</v>
      </c>
      <c r="H99" s="6" t="s">
        <v>463</v>
      </c>
      <c r="I99" s="7">
        <v>1980</v>
      </c>
      <c r="J99" s="7" t="s">
        <v>177</v>
      </c>
      <c r="K99" s="7" t="s">
        <v>2605</v>
      </c>
      <c r="L99" s="11">
        <v>26</v>
      </c>
      <c r="M99" s="322">
        <v>5.3611111111111109E-2</v>
      </c>
    </row>
    <row r="100" spans="3:13">
      <c r="C100" s="7">
        <v>2017</v>
      </c>
      <c r="D100" s="6" t="s">
        <v>186</v>
      </c>
      <c r="E100" s="11">
        <v>96</v>
      </c>
      <c r="F100" s="12" t="s">
        <v>2785</v>
      </c>
      <c r="G100" s="6" t="s">
        <v>2631</v>
      </c>
      <c r="H100" s="6" t="s">
        <v>2632</v>
      </c>
      <c r="I100" s="7">
        <v>1978</v>
      </c>
      <c r="J100" s="7" t="s">
        <v>177</v>
      </c>
      <c r="K100" s="7" t="s">
        <v>2605</v>
      </c>
      <c r="L100" s="11">
        <v>27</v>
      </c>
      <c r="M100" s="322">
        <v>5.3611111111111109E-2</v>
      </c>
    </row>
    <row r="101" spans="3:13">
      <c r="C101" s="7">
        <v>2017</v>
      </c>
      <c r="D101" s="6" t="s">
        <v>186</v>
      </c>
      <c r="E101" s="11">
        <v>97</v>
      </c>
      <c r="F101" s="12">
        <v>16</v>
      </c>
      <c r="G101" s="6" t="s">
        <v>2652</v>
      </c>
      <c r="H101" s="6" t="s">
        <v>284</v>
      </c>
      <c r="I101" s="7">
        <v>1978</v>
      </c>
      <c r="J101" s="7" t="s">
        <v>177</v>
      </c>
      <c r="K101" s="7" t="s">
        <v>2605</v>
      </c>
      <c r="L101" s="11">
        <v>28</v>
      </c>
      <c r="M101" s="322">
        <v>5.3703703703703698E-2</v>
      </c>
    </row>
    <row r="102" spans="3:13">
      <c r="C102" s="7">
        <v>2017</v>
      </c>
      <c r="D102" s="6" t="s">
        <v>186</v>
      </c>
      <c r="E102" s="11">
        <v>98</v>
      </c>
      <c r="F102" s="12">
        <v>56</v>
      </c>
      <c r="G102" s="6" t="s">
        <v>2653</v>
      </c>
      <c r="H102" s="6" t="s">
        <v>2642</v>
      </c>
      <c r="I102" s="7">
        <v>1975</v>
      </c>
      <c r="J102" s="7" t="s">
        <v>318</v>
      </c>
      <c r="K102" s="7" t="s">
        <v>2611</v>
      </c>
      <c r="L102" s="11">
        <v>6</v>
      </c>
      <c r="M102" s="322">
        <v>5.393518518518519E-2</v>
      </c>
    </row>
    <row r="103" spans="3:13">
      <c r="C103" s="7">
        <v>2017</v>
      </c>
      <c r="D103" s="6" t="s">
        <v>186</v>
      </c>
      <c r="E103" s="11">
        <v>99</v>
      </c>
      <c r="F103" s="12">
        <v>54</v>
      </c>
      <c r="G103" s="6" t="s">
        <v>2641</v>
      </c>
      <c r="H103" s="6" t="s">
        <v>2642</v>
      </c>
      <c r="I103" s="7">
        <v>1975</v>
      </c>
      <c r="J103" s="7" t="s">
        <v>177</v>
      </c>
      <c r="K103" s="7" t="s">
        <v>2606</v>
      </c>
      <c r="L103" s="11">
        <v>29</v>
      </c>
      <c r="M103" s="322">
        <v>5.393518518518519E-2</v>
      </c>
    </row>
    <row r="104" spans="3:13">
      <c r="C104" s="7">
        <v>2017</v>
      </c>
      <c r="D104" s="6" t="s">
        <v>186</v>
      </c>
      <c r="E104" s="11">
        <v>100</v>
      </c>
      <c r="F104" s="12" t="s">
        <v>2748</v>
      </c>
      <c r="G104" s="6" t="s">
        <v>882</v>
      </c>
      <c r="H104" s="6" t="s">
        <v>2617</v>
      </c>
      <c r="I104" s="7">
        <v>1977</v>
      </c>
      <c r="J104" s="7" t="s">
        <v>177</v>
      </c>
      <c r="K104" s="7" t="s">
        <v>2606</v>
      </c>
      <c r="L104" s="11">
        <v>30</v>
      </c>
      <c r="M104" s="322">
        <v>5.4108796296296301E-2</v>
      </c>
    </row>
    <row r="105" spans="3:13">
      <c r="C105" s="7">
        <v>2017</v>
      </c>
      <c r="D105" s="6" t="s">
        <v>186</v>
      </c>
      <c r="E105" s="11">
        <v>101</v>
      </c>
      <c r="F105" s="12">
        <v>94</v>
      </c>
      <c r="G105" s="6" t="s">
        <v>875</v>
      </c>
      <c r="H105" s="6" t="s">
        <v>876</v>
      </c>
      <c r="I105" s="7">
        <v>1977</v>
      </c>
      <c r="J105" s="7" t="s">
        <v>318</v>
      </c>
      <c r="K105" s="7" t="s">
        <v>2611</v>
      </c>
      <c r="L105" s="11">
        <v>7</v>
      </c>
      <c r="M105" s="322">
        <v>5.4143518518518514E-2</v>
      </c>
    </row>
    <row r="106" spans="3:13">
      <c r="C106" s="7">
        <v>2017</v>
      </c>
      <c r="D106" s="6" t="s">
        <v>186</v>
      </c>
      <c r="E106" s="11">
        <v>102</v>
      </c>
      <c r="F106" s="12" t="s">
        <v>2825</v>
      </c>
      <c r="G106" s="6" t="s">
        <v>2777</v>
      </c>
      <c r="H106" s="6" t="s">
        <v>14</v>
      </c>
      <c r="I106" s="7">
        <v>1975</v>
      </c>
      <c r="J106" s="7" t="s">
        <v>318</v>
      </c>
      <c r="K106" s="7" t="s">
        <v>2611</v>
      </c>
      <c r="L106" s="11">
        <v>8</v>
      </c>
      <c r="M106" s="322">
        <v>5.4305555555555551E-2</v>
      </c>
    </row>
    <row r="107" spans="3:13">
      <c r="C107" s="7">
        <v>2017</v>
      </c>
      <c r="D107" s="6" t="s">
        <v>186</v>
      </c>
      <c r="E107" s="11">
        <v>103</v>
      </c>
      <c r="F107" s="12">
        <v>104</v>
      </c>
      <c r="G107" s="6" t="s">
        <v>141</v>
      </c>
      <c r="H107" s="6" t="s">
        <v>1</v>
      </c>
      <c r="I107" s="7">
        <v>1955</v>
      </c>
      <c r="J107" s="7" t="s">
        <v>177</v>
      </c>
      <c r="K107" s="7" t="s">
        <v>2608</v>
      </c>
      <c r="L107" s="11">
        <v>4</v>
      </c>
      <c r="M107" s="322">
        <v>5.4618055555555552E-2</v>
      </c>
    </row>
    <row r="108" spans="3:13">
      <c r="C108" s="7">
        <v>2017</v>
      </c>
      <c r="D108" s="6" t="s">
        <v>186</v>
      </c>
      <c r="E108" s="11">
        <v>104</v>
      </c>
      <c r="F108" s="12" t="s">
        <v>2761</v>
      </c>
      <c r="G108" s="6" t="s">
        <v>2361</v>
      </c>
      <c r="H108" s="6" t="s">
        <v>316</v>
      </c>
      <c r="I108" s="7">
        <v>1973</v>
      </c>
      <c r="J108" s="7" t="s">
        <v>177</v>
      </c>
      <c r="K108" s="7" t="s">
        <v>2606</v>
      </c>
      <c r="L108" s="11">
        <v>31</v>
      </c>
      <c r="M108" s="322">
        <v>5.4652777777777772E-2</v>
      </c>
    </row>
    <row r="109" spans="3:13">
      <c r="C109" s="7">
        <v>2017</v>
      </c>
      <c r="D109" s="6" t="s">
        <v>186</v>
      </c>
      <c r="E109" s="11">
        <v>105</v>
      </c>
      <c r="F109" s="12" t="s">
        <v>2826</v>
      </c>
      <c r="G109" s="6" t="s">
        <v>2779</v>
      </c>
      <c r="H109" s="6" t="s">
        <v>34</v>
      </c>
      <c r="I109" s="7">
        <v>1976</v>
      </c>
      <c r="J109" s="7" t="s">
        <v>177</v>
      </c>
      <c r="K109" s="7" t="s">
        <v>2606</v>
      </c>
      <c r="L109" s="11">
        <v>32</v>
      </c>
      <c r="M109" s="322">
        <v>5.4745370370370368E-2</v>
      </c>
    </row>
    <row r="110" spans="3:13">
      <c r="C110" s="7">
        <v>2017</v>
      </c>
      <c r="D110" s="6" t="s">
        <v>186</v>
      </c>
      <c r="E110" s="11">
        <v>106</v>
      </c>
      <c r="F110" s="12" t="s">
        <v>2813</v>
      </c>
      <c r="G110" s="6" t="s">
        <v>2298</v>
      </c>
      <c r="H110" s="6" t="s">
        <v>2299</v>
      </c>
      <c r="I110" s="7">
        <v>1974</v>
      </c>
      <c r="J110" s="7" t="s">
        <v>318</v>
      </c>
      <c r="K110" s="7" t="s">
        <v>2611</v>
      </c>
      <c r="L110" s="11">
        <v>9</v>
      </c>
      <c r="M110" s="322">
        <v>5.4803240740740743E-2</v>
      </c>
    </row>
    <row r="111" spans="3:13">
      <c r="C111" s="7">
        <v>2017</v>
      </c>
      <c r="D111" s="6" t="s">
        <v>186</v>
      </c>
      <c r="E111" s="11">
        <v>107</v>
      </c>
      <c r="F111" s="12">
        <v>39</v>
      </c>
      <c r="G111" s="6" t="s">
        <v>2671</v>
      </c>
      <c r="H111" s="6" t="s">
        <v>2672</v>
      </c>
      <c r="I111" s="7">
        <v>1977</v>
      </c>
      <c r="J111" s="7" t="s">
        <v>177</v>
      </c>
      <c r="K111" s="7" t="s">
        <v>2606</v>
      </c>
      <c r="L111" s="11">
        <v>33</v>
      </c>
      <c r="M111" s="322">
        <v>5.486111111111111E-2</v>
      </c>
    </row>
    <row r="112" spans="3:13">
      <c r="C112" s="7">
        <v>2017</v>
      </c>
      <c r="D112" s="6" t="s">
        <v>186</v>
      </c>
      <c r="E112" s="11">
        <v>108</v>
      </c>
      <c r="F112" s="12">
        <v>98</v>
      </c>
      <c r="G112" s="6" t="s">
        <v>122</v>
      </c>
      <c r="H112" s="6" t="s">
        <v>41</v>
      </c>
      <c r="I112" s="7">
        <v>1963</v>
      </c>
      <c r="J112" s="7" t="s">
        <v>177</v>
      </c>
      <c r="K112" s="7" t="s">
        <v>2607</v>
      </c>
      <c r="L112" s="11">
        <v>16</v>
      </c>
      <c r="M112" s="322">
        <v>5.4976851851851853E-2</v>
      </c>
    </row>
    <row r="113" spans="3:13">
      <c r="C113" s="7">
        <v>2017</v>
      </c>
      <c r="D113" s="6" t="s">
        <v>186</v>
      </c>
      <c r="E113" s="10">
        <v>109</v>
      </c>
      <c r="F113" s="12">
        <v>68</v>
      </c>
      <c r="G113" s="6" t="s">
        <v>56</v>
      </c>
      <c r="H113" s="6" t="s">
        <v>2292</v>
      </c>
      <c r="I113" s="7">
        <v>1968</v>
      </c>
      <c r="J113" s="7" t="s">
        <v>177</v>
      </c>
      <c r="K113" s="7" t="s">
        <v>2606</v>
      </c>
      <c r="L113" s="10">
        <v>34</v>
      </c>
      <c r="M113" s="322">
        <v>5.5069444444444449E-2</v>
      </c>
    </row>
    <row r="114" spans="3:13">
      <c r="C114" s="7">
        <v>2017</v>
      </c>
      <c r="D114" s="6" t="s">
        <v>186</v>
      </c>
      <c r="E114" s="11">
        <v>110</v>
      </c>
      <c r="F114" s="12" t="s">
        <v>2749</v>
      </c>
      <c r="G114" s="6" t="s">
        <v>2283</v>
      </c>
      <c r="H114" s="6" t="s">
        <v>284</v>
      </c>
      <c r="I114" s="7">
        <v>1977</v>
      </c>
      <c r="J114" s="7" t="s">
        <v>318</v>
      </c>
      <c r="K114" s="7" t="s">
        <v>2611</v>
      </c>
      <c r="L114" s="11">
        <v>10</v>
      </c>
      <c r="M114" s="322">
        <v>5.5115740740740743E-2</v>
      </c>
    </row>
    <row r="115" spans="3:13">
      <c r="C115" s="7">
        <v>2017</v>
      </c>
      <c r="D115" s="6" t="s">
        <v>186</v>
      </c>
      <c r="E115" s="11">
        <v>111</v>
      </c>
      <c r="F115" s="12">
        <v>72</v>
      </c>
      <c r="G115" s="6" t="s">
        <v>2728</v>
      </c>
      <c r="H115" s="6" t="s">
        <v>235</v>
      </c>
      <c r="I115" s="7">
        <v>1985</v>
      </c>
      <c r="J115" s="7" t="s">
        <v>177</v>
      </c>
      <c r="K115" s="7" t="s">
        <v>2605</v>
      </c>
      <c r="L115" s="11">
        <v>29</v>
      </c>
      <c r="M115" s="322">
        <v>5.5173611111111111E-2</v>
      </c>
    </row>
    <row r="116" spans="3:13">
      <c r="C116" s="7">
        <v>2017</v>
      </c>
      <c r="D116" s="6" t="s">
        <v>186</v>
      </c>
      <c r="E116" s="11">
        <v>112</v>
      </c>
      <c r="F116" s="12">
        <v>118</v>
      </c>
      <c r="G116" s="6" t="s">
        <v>2330</v>
      </c>
      <c r="H116" s="6" t="s">
        <v>284</v>
      </c>
      <c r="I116" s="7">
        <v>1971</v>
      </c>
      <c r="J116" s="7" t="s">
        <v>177</v>
      </c>
      <c r="K116" s="7" t="s">
        <v>2606</v>
      </c>
      <c r="L116" s="11">
        <v>35</v>
      </c>
      <c r="M116" s="322">
        <v>5.5185185185185191E-2</v>
      </c>
    </row>
    <row r="117" spans="3:13">
      <c r="C117" s="7">
        <v>2017</v>
      </c>
      <c r="D117" s="6" t="s">
        <v>186</v>
      </c>
      <c r="E117" s="11">
        <v>113</v>
      </c>
      <c r="F117" s="12" t="s">
        <v>2824</v>
      </c>
      <c r="G117" s="6" t="s">
        <v>2681</v>
      </c>
      <c r="H117" s="6" t="s">
        <v>2682</v>
      </c>
      <c r="I117" s="7">
        <v>1967</v>
      </c>
      <c r="J117" s="7" t="s">
        <v>177</v>
      </c>
      <c r="K117" s="7" t="s">
        <v>2607</v>
      </c>
      <c r="L117" s="11">
        <v>17</v>
      </c>
      <c r="M117" s="322">
        <v>5.527777777777778E-2</v>
      </c>
    </row>
    <row r="118" spans="3:13">
      <c r="C118" s="7">
        <v>2017</v>
      </c>
      <c r="D118" s="6" t="s">
        <v>186</v>
      </c>
      <c r="E118" s="11">
        <v>114</v>
      </c>
      <c r="F118" s="12">
        <v>99</v>
      </c>
      <c r="G118" s="6" t="s">
        <v>2735</v>
      </c>
      <c r="H118" s="6" t="s">
        <v>2736</v>
      </c>
      <c r="I118" s="7">
        <v>1982</v>
      </c>
      <c r="J118" s="7" t="s">
        <v>318</v>
      </c>
      <c r="K118" s="7" t="s">
        <v>2611</v>
      </c>
      <c r="L118" s="11">
        <v>11</v>
      </c>
      <c r="M118" s="322">
        <v>5.541666666666667E-2</v>
      </c>
    </row>
    <row r="119" spans="3:13">
      <c r="C119" s="7">
        <v>2017</v>
      </c>
      <c r="D119" s="6" t="s">
        <v>186</v>
      </c>
      <c r="E119" s="11">
        <v>115</v>
      </c>
      <c r="F119" s="12">
        <v>13</v>
      </c>
      <c r="G119" s="6" t="s">
        <v>2650</v>
      </c>
      <c r="H119" s="6" t="s">
        <v>2622</v>
      </c>
      <c r="I119" s="7">
        <v>1988</v>
      </c>
      <c r="J119" s="7" t="s">
        <v>177</v>
      </c>
      <c r="K119" s="7" t="s">
        <v>2604</v>
      </c>
      <c r="L119" s="11">
        <v>15</v>
      </c>
      <c r="M119" s="322">
        <v>5.5497685185185185E-2</v>
      </c>
    </row>
    <row r="120" spans="3:13">
      <c r="C120" s="7">
        <v>2017</v>
      </c>
      <c r="D120" s="6" t="s">
        <v>186</v>
      </c>
      <c r="E120" s="11">
        <v>116</v>
      </c>
      <c r="F120" s="12" t="s">
        <v>2792</v>
      </c>
      <c r="G120" s="6" t="s">
        <v>914</v>
      </c>
      <c r="H120" s="6" t="s">
        <v>915</v>
      </c>
      <c r="I120" s="7">
        <v>1970</v>
      </c>
      <c r="J120" s="7" t="s">
        <v>177</v>
      </c>
      <c r="K120" s="7" t="s">
        <v>2606</v>
      </c>
      <c r="L120" s="11">
        <v>36</v>
      </c>
      <c r="M120" s="322">
        <v>5.5532407407407412E-2</v>
      </c>
    </row>
    <row r="121" spans="3:13">
      <c r="C121" s="7">
        <v>2017</v>
      </c>
      <c r="D121" s="6" t="s">
        <v>186</v>
      </c>
      <c r="E121" s="11">
        <v>117</v>
      </c>
      <c r="F121" s="12">
        <v>76</v>
      </c>
      <c r="G121" s="6" t="s">
        <v>2274</v>
      </c>
      <c r="H121" s="6" t="s">
        <v>2275</v>
      </c>
      <c r="I121" s="7">
        <v>1976</v>
      </c>
      <c r="J121" s="7" t="s">
        <v>177</v>
      </c>
      <c r="K121" s="7" t="s">
        <v>2606</v>
      </c>
      <c r="L121" s="11">
        <v>37</v>
      </c>
      <c r="M121" s="322">
        <v>5.5601851851851847E-2</v>
      </c>
    </row>
    <row r="122" spans="3:13">
      <c r="C122" s="7">
        <v>2017</v>
      </c>
      <c r="D122" s="6" t="s">
        <v>186</v>
      </c>
      <c r="E122" s="11">
        <v>118</v>
      </c>
      <c r="F122" s="12">
        <v>29</v>
      </c>
      <c r="G122" s="6" t="s">
        <v>920</v>
      </c>
      <c r="H122" s="6" t="s">
        <v>284</v>
      </c>
      <c r="I122" s="7">
        <v>1973</v>
      </c>
      <c r="J122" s="7" t="s">
        <v>177</v>
      </c>
      <c r="K122" s="7" t="s">
        <v>2606</v>
      </c>
      <c r="L122" s="11">
        <v>38</v>
      </c>
      <c r="M122" s="322">
        <v>5.5694444444444442E-2</v>
      </c>
    </row>
    <row r="123" spans="3:13">
      <c r="C123" s="7">
        <v>2017</v>
      </c>
      <c r="D123" s="6" t="s">
        <v>186</v>
      </c>
      <c r="E123" s="11">
        <v>119</v>
      </c>
      <c r="F123" s="12">
        <v>33</v>
      </c>
      <c r="G123" s="6" t="s">
        <v>2613</v>
      </c>
      <c r="H123" s="6" t="s">
        <v>2614</v>
      </c>
      <c r="I123" s="7">
        <v>1974</v>
      </c>
      <c r="J123" s="7" t="s">
        <v>318</v>
      </c>
      <c r="K123" s="7" t="s">
        <v>2611</v>
      </c>
      <c r="L123" s="11">
        <v>12</v>
      </c>
      <c r="M123" s="322">
        <v>5.5972222222222222E-2</v>
      </c>
    </row>
    <row r="124" spans="3:13">
      <c r="C124" s="7">
        <v>2017</v>
      </c>
      <c r="D124" s="6" t="s">
        <v>186</v>
      </c>
      <c r="E124" s="11">
        <v>120</v>
      </c>
      <c r="F124" s="12">
        <v>86</v>
      </c>
      <c r="G124" s="6" t="s">
        <v>63</v>
      </c>
      <c r="H124" s="6" t="s">
        <v>904</v>
      </c>
      <c r="I124" s="7">
        <v>1954</v>
      </c>
      <c r="J124" s="7" t="s">
        <v>318</v>
      </c>
      <c r="K124" s="7" t="s">
        <v>2612</v>
      </c>
      <c r="L124" s="11">
        <v>3</v>
      </c>
      <c r="M124" s="322">
        <v>5.6122685185185185E-2</v>
      </c>
    </row>
    <row r="125" spans="3:13">
      <c r="C125" s="7">
        <v>2017</v>
      </c>
      <c r="D125" s="6" t="s">
        <v>186</v>
      </c>
      <c r="E125" s="11">
        <v>121</v>
      </c>
      <c r="F125" s="12" t="s">
        <v>2789</v>
      </c>
      <c r="G125" s="6" t="s">
        <v>90</v>
      </c>
      <c r="H125" s="6" t="s">
        <v>648</v>
      </c>
      <c r="I125" s="7">
        <v>1973</v>
      </c>
      <c r="J125" s="7" t="s">
        <v>318</v>
      </c>
      <c r="K125" s="7" t="s">
        <v>2611</v>
      </c>
      <c r="L125" s="11">
        <v>13</v>
      </c>
      <c r="M125" s="322">
        <v>5.6481481481481487E-2</v>
      </c>
    </row>
    <row r="126" spans="3:13">
      <c r="C126" s="7">
        <v>2017</v>
      </c>
      <c r="D126" s="6" t="s">
        <v>186</v>
      </c>
      <c r="E126" s="11">
        <v>122</v>
      </c>
      <c r="F126" s="12" t="s">
        <v>2801</v>
      </c>
      <c r="G126" s="6" t="s">
        <v>2768</v>
      </c>
      <c r="H126" s="6">
        <v>0</v>
      </c>
      <c r="I126" s="7">
        <v>1988</v>
      </c>
      <c r="J126" s="7" t="s">
        <v>177</v>
      </c>
      <c r="K126" s="7" t="s">
        <v>2604</v>
      </c>
      <c r="L126" s="11">
        <v>16</v>
      </c>
      <c r="M126" s="322">
        <v>5.6504629629629627E-2</v>
      </c>
    </row>
    <row r="127" spans="3:13">
      <c r="C127" s="7">
        <v>2017</v>
      </c>
      <c r="D127" s="6" t="s">
        <v>186</v>
      </c>
      <c r="E127" s="11">
        <v>123</v>
      </c>
      <c r="F127" s="12" t="s">
        <v>2794</v>
      </c>
      <c r="G127" s="6" t="s">
        <v>479</v>
      </c>
      <c r="H127" s="6" t="s">
        <v>474</v>
      </c>
      <c r="I127" s="7">
        <v>1967</v>
      </c>
      <c r="J127" s="7" t="s">
        <v>177</v>
      </c>
      <c r="K127" s="7" t="s">
        <v>2607</v>
      </c>
      <c r="L127" s="11">
        <v>18</v>
      </c>
      <c r="M127" s="322">
        <v>5.6979166666666664E-2</v>
      </c>
    </row>
    <row r="128" spans="3:13">
      <c r="C128" s="7">
        <v>2017</v>
      </c>
      <c r="D128" s="6" t="s">
        <v>186</v>
      </c>
      <c r="E128" s="11">
        <v>124</v>
      </c>
      <c r="F128" s="12">
        <v>77</v>
      </c>
      <c r="G128" s="6" t="s">
        <v>176</v>
      </c>
      <c r="H128" s="6" t="s">
        <v>2680</v>
      </c>
      <c r="I128" s="7">
        <v>1977</v>
      </c>
      <c r="J128" s="7" t="s">
        <v>318</v>
      </c>
      <c r="K128" s="7" t="s">
        <v>2611</v>
      </c>
      <c r="L128" s="11">
        <v>14</v>
      </c>
      <c r="M128" s="322">
        <v>5.7141203703703708E-2</v>
      </c>
    </row>
    <row r="129" spans="3:13">
      <c r="C129" s="7">
        <v>2017</v>
      </c>
      <c r="D129" s="6" t="s">
        <v>186</v>
      </c>
      <c r="E129" s="11">
        <v>125</v>
      </c>
      <c r="F129" s="12" t="s">
        <v>2791</v>
      </c>
      <c r="G129" s="6" t="s">
        <v>721</v>
      </c>
      <c r="H129" s="6" t="s">
        <v>32</v>
      </c>
      <c r="I129" s="7">
        <v>1973</v>
      </c>
      <c r="J129" s="7" t="s">
        <v>177</v>
      </c>
      <c r="K129" s="7" t="s">
        <v>2606</v>
      </c>
      <c r="L129" s="11">
        <v>39</v>
      </c>
      <c r="M129" s="322">
        <v>5.7210648148148142E-2</v>
      </c>
    </row>
    <row r="130" spans="3:13">
      <c r="C130" s="7">
        <v>2017</v>
      </c>
      <c r="D130" s="6" t="s">
        <v>186</v>
      </c>
      <c r="E130" s="11">
        <v>126</v>
      </c>
      <c r="F130" s="12" t="s">
        <v>2760</v>
      </c>
      <c r="G130" s="6" t="s">
        <v>2664</v>
      </c>
      <c r="H130" s="6" t="s">
        <v>2640</v>
      </c>
      <c r="I130" s="7">
        <v>1987</v>
      </c>
      <c r="J130" s="7" t="s">
        <v>318</v>
      </c>
      <c r="K130" s="7" t="s">
        <v>2610</v>
      </c>
      <c r="L130" s="11">
        <v>3</v>
      </c>
      <c r="M130" s="322">
        <v>5.7418981481481481E-2</v>
      </c>
    </row>
    <row r="131" spans="3:13">
      <c r="C131" s="7">
        <v>2017</v>
      </c>
      <c r="D131" s="6" t="s">
        <v>186</v>
      </c>
      <c r="E131" s="11">
        <v>127</v>
      </c>
      <c r="F131" s="12" t="s">
        <v>2754</v>
      </c>
      <c r="G131" s="6" t="s">
        <v>68</v>
      </c>
      <c r="H131" s="6" t="s">
        <v>2640</v>
      </c>
      <c r="I131" s="7">
        <v>1981</v>
      </c>
      <c r="J131" s="7" t="s">
        <v>177</v>
      </c>
      <c r="K131" s="7" t="s">
        <v>2605</v>
      </c>
      <c r="L131" s="11">
        <v>30</v>
      </c>
      <c r="M131" s="322">
        <v>5.7418981481481481E-2</v>
      </c>
    </row>
    <row r="132" spans="3:13">
      <c r="C132" s="7">
        <v>2017</v>
      </c>
      <c r="D132" s="6" t="s">
        <v>186</v>
      </c>
      <c r="E132" s="11">
        <v>128</v>
      </c>
      <c r="F132" s="12">
        <v>102</v>
      </c>
      <c r="G132" s="6" t="s">
        <v>137</v>
      </c>
      <c r="H132" s="6" t="s">
        <v>1</v>
      </c>
      <c r="I132" s="7">
        <v>1947</v>
      </c>
      <c r="J132" s="7" t="s">
        <v>177</v>
      </c>
      <c r="K132" s="7" t="s">
        <v>2609</v>
      </c>
      <c r="L132" s="11">
        <v>1</v>
      </c>
      <c r="M132" s="322">
        <v>5.7592592592592591E-2</v>
      </c>
    </row>
    <row r="133" spans="3:13">
      <c r="C133" s="7">
        <v>2017</v>
      </c>
      <c r="D133" s="6" t="s">
        <v>186</v>
      </c>
      <c r="E133" s="11">
        <v>129</v>
      </c>
      <c r="F133" s="12" t="s">
        <v>2756</v>
      </c>
      <c r="G133" s="6" t="s">
        <v>78</v>
      </c>
      <c r="H133" s="6" t="s">
        <v>669</v>
      </c>
      <c r="I133" s="7">
        <v>1952</v>
      </c>
      <c r="J133" s="7" t="s">
        <v>177</v>
      </c>
      <c r="K133" s="7" t="s">
        <v>2608</v>
      </c>
      <c r="L133" s="11">
        <v>5</v>
      </c>
      <c r="M133" s="322">
        <v>5.7638888888888885E-2</v>
      </c>
    </row>
    <row r="134" spans="3:13">
      <c r="C134" s="7">
        <v>2017</v>
      </c>
      <c r="D134" s="6" t="s">
        <v>186</v>
      </c>
      <c r="E134" s="11">
        <v>130</v>
      </c>
      <c r="F134" s="12">
        <v>64</v>
      </c>
      <c r="G134" s="6" t="s">
        <v>2726</v>
      </c>
      <c r="H134" s="6" t="s">
        <v>44</v>
      </c>
      <c r="I134" s="7">
        <v>1973</v>
      </c>
      <c r="J134" s="7" t="s">
        <v>177</v>
      </c>
      <c r="K134" s="7" t="s">
        <v>2606</v>
      </c>
      <c r="L134" s="11">
        <v>40</v>
      </c>
      <c r="M134" s="322">
        <v>5.7754629629629628E-2</v>
      </c>
    </row>
    <row r="135" spans="3:13">
      <c r="C135" s="7">
        <v>2017</v>
      </c>
      <c r="D135" s="6" t="s">
        <v>186</v>
      </c>
      <c r="E135" s="11">
        <v>131</v>
      </c>
      <c r="F135" s="12" t="s">
        <v>2780</v>
      </c>
      <c r="G135" s="6" t="s">
        <v>2616</v>
      </c>
      <c r="H135" s="6" t="s">
        <v>534</v>
      </c>
      <c r="I135" s="7">
        <v>1986</v>
      </c>
      <c r="J135" s="7" t="s">
        <v>177</v>
      </c>
      <c r="K135" s="7" t="s">
        <v>2605</v>
      </c>
      <c r="L135" s="11">
        <v>31</v>
      </c>
      <c r="M135" s="322">
        <v>5.7847222222222223E-2</v>
      </c>
    </row>
    <row r="136" spans="3:13">
      <c r="C136" s="7">
        <v>2017</v>
      </c>
      <c r="D136" s="6" t="s">
        <v>186</v>
      </c>
      <c r="E136" s="11">
        <v>132</v>
      </c>
      <c r="F136" s="12">
        <v>67</v>
      </c>
      <c r="G136" s="6" t="s">
        <v>209</v>
      </c>
      <c r="H136" s="6" t="s">
        <v>2341</v>
      </c>
      <c r="I136" s="7">
        <v>1970</v>
      </c>
      <c r="J136" s="7" t="s">
        <v>318</v>
      </c>
      <c r="K136" s="7" t="s">
        <v>2612</v>
      </c>
      <c r="L136" s="11">
        <v>4</v>
      </c>
      <c r="M136" s="322">
        <v>5.7986111111111106E-2</v>
      </c>
    </row>
    <row r="137" spans="3:13">
      <c r="C137" s="7">
        <v>2017</v>
      </c>
      <c r="D137" s="6" t="s">
        <v>186</v>
      </c>
      <c r="E137" s="11">
        <v>133</v>
      </c>
      <c r="F137" s="12">
        <v>69</v>
      </c>
      <c r="G137" s="6" t="s">
        <v>779</v>
      </c>
      <c r="H137" s="6" t="s">
        <v>284</v>
      </c>
      <c r="I137" s="7">
        <v>1972</v>
      </c>
      <c r="J137" s="7" t="s">
        <v>318</v>
      </c>
      <c r="K137" s="7" t="s">
        <v>2612</v>
      </c>
      <c r="L137" s="11">
        <v>5</v>
      </c>
      <c r="M137" s="322">
        <v>5.7997685185185187E-2</v>
      </c>
    </row>
    <row r="138" spans="3:13">
      <c r="C138" s="7">
        <v>2017</v>
      </c>
      <c r="D138" s="6" t="s">
        <v>186</v>
      </c>
      <c r="E138" s="11">
        <v>134</v>
      </c>
      <c r="F138" s="12">
        <v>44</v>
      </c>
      <c r="G138" s="6" t="s">
        <v>2657</v>
      </c>
      <c r="H138" s="6" t="s">
        <v>2658</v>
      </c>
      <c r="I138" s="7">
        <v>1976</v>
      </c>
      <c r="J138" s="7" t="s">
        <v>177</v>
      </c>
      <c r="K138" s="7" t="s">
        <v>2606</v>
      </c>
      <c r="L138" s="11">
        <v>41</v>
      </c>
      <c r="M138" s="322">
        <v>5.8159722222222217E-2</v>
      </c>
    </row>
    <row r="139" spans="3:13">
      <c r="C139" s="7">
        <v>2017</v>
      </c>
      <c r="D139" s="6" t="s">
        <v>186</v>
      </c>
      <c r="E139" s="11">
        <v>135</v>
      </c>
      <c r="F139" s="12" t="s">
        <v>2810</v>
      </c>
      <c r="G139" s="6" t="s">
        <v>2618</v>
      </c>
      <c r="H139" s="6" t="s">
        <v>2619</v>
      </c>
      <c r="I139" s="7">
        <v>1981</v>
      </c>
      <c r="J139" s="7" t="s">
        <v>177</v>
      </c>
      <c r="K139" s="7" t="s">
        <v>2605</v>
      </c>
      <c r="L139" s="11">
        <v>32</v>
      </c>
      <c r="M139" s="322">
        <v>5.8194444444444444E-2</v>
      </c>
    </row>
    <row r="140" spans="3:13">
      <c r="C140" s="7">
        <v>2017</v>
      </c>
      <c r="D140" s="6" t="s">
        <v>186</v>
      </c>
      <c r="E140" s="11">
        <v>136</v>
      </c>
      <c r="F140" s="12">
        <v>119</v>
      </c>
      <c r="G140" s="6" t="s">
        <v>2742</v>
      </c>
      <c r="H140" s="6" t="s">
        <v>2743</v>
      </c>
      <c r="I140" s="7">
        <v>1988</v>
      </c>
      <c r="J140" s="7" t="s">
        <v>177</v>
      </c>
      <c r="K140" s="7" t="s">
        <v>2604</v>
      </c>
      <c r="L140" s="11">
        <v>17</v>
      </c>
      <c r="M140" s="322">
        <v>5.8321759259259261E-2</v>
      </c>
    </row>
    <row r="141" spans="3:13">
      <c r="C141" s="7">
        <v>2017</v>
      </c>
      <c r="D141" s="6" t="s">
        <v>186</v>
      </c>
      <c r="E141" s="11">
        <v>137</v>
      </c>
      <c r="F141" s="12">
        <v>21</v>
      </c>
      <c r="G141" s="6" t="s">
        <v>716</v>
      </c>
      <c r="H141" s="6" t="s">
        <v>1014</v>
      </c>
      <c r="I141" s="7">
        <v>1975</v>
      </c>
      <c r="J141" s="7" t="s">
        <v>177</v>
      </c>
      <c r="K141" s="7" t="s">
        <v>2606</v>
      </c>
      <c r="L141" s="11">
        <v>42</v>
      </c>
      <c r="M141" s="322">
        <v>5.8472222222222224E-2</v>
      </c>
    </row>
    <row r="142" spans="3:13">
      <c r="C142" s="7">
        <v>2017</v>
      </c>
      <c r="D142" s="6" t="s">
        <v>186</v>
      </c>
      <c r="E142" s="11">
        <v>138</v>
      </c>
      <c r="F142" s="12" t="s">
        <v>2793</v>
      </c>
      <c r="G142" s="6" t="s">
        <v>2771</v>
      </c>
      <c r="H142" s="6" t="s">
        <v>2663</v>
      </c>
      <c r="I142" s="7">
        <v>1979</v>
      </c>
      <c r="J142" s="7" t="s">
        <v>177</v>
      </c>
      <c r="K142" s="7" t="s">
        <v>2605</v>
      </c>
      <c r="L142" s="11">
        <v>33</v>
      </c>
      <c r="M142" s="322">
        <v>5.8611111111111114E-2</v>
      </c>
    </row>
    <row r="143" spans="3:13">
      <c r="C143" s="7">
        <v>2017</v>
      </c>
      <c r="D143" s="6" t="s">
        <v>186</v>
      </c>
      <c r="E143" s="11">
        <v>139</v>
      </c>
      <c r="F143" s="12" t="s">
        <v>2812</v>
      </c>
      <c r="G143" s="6" t="s">
        <v>2287</v>
      </c>
      <c r="H143" s="6" t="s">
        <v>2275</v>
      </c>
      <c r="I143" s="7">
        <v>1981</v>
      </c>
      <c r="J143" s="7" t="s">
        <v>177</v>
      </c>
      <c r="K143" s="7" t="s">
        <v>2605</v>
      </c>
      <c r="L143" s="11">
        <v>34</v>
      </c>
      <c r="M143" s="322">
        <v>5.8773148148148151E-2</v>
      </c>
    </row>
    <row r="144" spans="3:13">
      <c r="C144" s="7">
        <v>2017</v>
      </c>
      <c r="D144" s="6" t="s">
        <v>186</v>
      </c>
      <c r="E144" s="11">
        <v>140</v>
      </c>
      <c r="F144" s="12" t="s">
        <v>2816</v>
      </c>
      <c r="G144" s="6" t="s">
        <v>2355</v>
      </c>
      <c r="H144" s="6" t="s">
        <v>2275</v>
      </c>
      <c r="I144" s="7">
        <v>1978</v>
      </c>
      <c r="J144" s="7" t="s">
        <v>318</v>
      </c>
      <c r="K144" s="7" t="s">
        <v>2611</v>
      </c>
      <c r="L144" s="11">
        <v>15</v>
      </c>
      <c r="M144" s="322">
        <v>5.8831018518518519E-2</v>
      </c>
    </row>
    <row r="145" spans="3:13">
      <c r="C145" s="7">
        <v>2017</v>
      </c>
      <c r="D145" s="6" t="s">
        <v>186</v>
      </c>
      <c r="E145" s="11">
        <v>141</v>
      </c>
      <c r="F145" s="12">
        <v>45</v>
      </c>
      <c r="G145" s="6" t="s">
        <v>205</v>
      </c>
      <c r="H145" s="6" t="s">
        <v>17</v>
      </c>
      <c r="I145" s="7">
        <v>1972</v>
      </c>
      <c r="J145" s="7" t="s">
        <v>177</v>
      </c>
      <c r="K145" s="7" t="s">
        <v>2606</v>
      </c>
      <c r="L145" s="11">
        <v>43</v>
      </c>
      <c r="M145" s="322">
        <v>5.9513888888888887E-2</v>
      </c>
    </row>
    <row r="146" spans="3:13">
      <c r="C146" s="7">
        <v>2017</v>
      </c>
      <c r="D146" s="6" t="s">
        <v>186</v>
      </c>
      <c r="E146" s="11">
        <v>142</v>
      </c>
      <c r="F146" s="12">
        <v>108</v>
      </c>
      <c r="G146" s="6" t="s">
        <v>2626</v>
      </c>
      <c r="H146" s="6" t="s">
        <v>14</v>
      </c>
      <c r="I146" s="7">
        <v>1976</v>
      </c>
      <c r="J146" s="7" t="s">
        <v>318</v>
      </c>
      <c r="K146" s="7" t="s">
        <v>2611</v>
      </c>
      <c r="L146" s="11">
        <v>16</v>
      </c>
      <c r="M146" s="322">
        <v>5.9606481481481483E-2</v>
      </c>
    </row>
    <row r="147" spans="3:13">
      <c r="C147" s="7">
        <v>2017</v>
      </c>
      <c r="D147" s="6" t="s">
        <v>186</v>
      </c>
      <c r="E147" s="11">
        <v>143</v>
      </c>
      <c r="F147" s="12" t="s">
        <v>2795</v>
      </c>
      <c r="G147" s="6" t="s">
        <v>115</v>
      </c>
      <c r="H147" s="6" t="s">
        <v>295</v>
      </c>
      <c r="I147" s="7">
        <v>1941</v>
      </c>
      <c r="J147" s="7" t="s">
        <v>177</v>
      </c>
      <c r="K147" s="7" t="s">
        <v>2609</v>
      </c>
      <c r="L147" s="11">
        <v>2</v>
      </c>
      <c r="M147" s="322">
        <v>5.9629629629629623E-2</v>
      </c>
    </row>
    <row r="148" spans="3:13">
      <c r="C148" s="7">
        <v>2017</v>
      </c>
      <c r="D148" s="6" t="s">
        <v>186</v>
      </c>
      <c r="E148" s="11">
        <v>144</v>
      </c>
      <c r="F148" s="12" t="s">
        <v>2821</v>
      </c>
      <c r="G148" s="6" t="s">
        <v>2661</v>
      </c>
      <c r="H148" s="6" t="s">
        <v>284</v>
      </c>
      <c r="I148" s="7">
        <v>1988</v>
      </c>
      <c r="J148" s="7" t="s">
        <v>318</v>
      </c>
      <c r="K148" s="7" t="s">
        <v>2610</v>
      </c>
      <c r="L148" s="11">
        <v>4</v>
      </c>
      <c r="M148" s="322">
        <v>5.9699074074074071E-2</v>
      </c>
    </row>
    <row r="149" spans="3:13">
      <c r="C149" s="7">
        <v>2017</v>
      </c>
      <c r="D149" s="6" t="s">
        <v>186</v>
      </c>
      <c r="E149" s="11">
        <v>145</v>
      </c>
      <c r="F149" s="12">
        <v>58</v>
      </c>
      <c r="G149" s="6" t="s">
        <v>2339</v>
      </c>
      <c r="H149" s="6" t="s">
        <v>2275</v>
      </c>
      <c r="I149" s="7">
        <v>1977</v>
      </c>
      <c r="J149" s="7" t="s">
        <v>318</v>
      </c>
      <c r="K149" s="7" t="s">
        <v>2611</v>
      </c>
      <c r="L149" s="11">
        <v>17</v>
      </c>
      <c r="M149" s="322">
        <v>5.9780092592592593E-2</v>
      </c>
    </row>
    <row r="150" spans="3:13">
      <c r="C150" s="7">
        <v>2017</v>
      </c>
      <c r="D150" s="6" t="s">
        <v>186</v>
      </c>
      <c r="E150" s="11">
        <v>146</v>
      </c>
      <c r="F150" s="12" t="s">
        <v>2823</v>
      </c>
      <c r="G150" s="6" t="s">
        <v>2335</v>
      </c>
      <c r="H150" s="6" t="s">
        <v>2275</v>
      </c>
      <c r="I150" s="7">
        <v>1977</v>
      </c>
      <c r="J150" s="7" t="s">
        <v>318</v>
      </c>
      <c r="K150" s="7" t="s">
        <v>2611</v>
      </c>
      <c r="L150" s="11">
        <v>18</v>
      </c>
      <c r="M150" s="322">
        <v>5.9965277777777777E-2</v>
      </c>
    </row>
    <row r="151" spans="3:13">
      <c r="C151" s="7">
        <v>2017</v>
      </c>
      <c r="D151" s="6" t="s">
        <v>186</v>
      </c>
      <c r="E151" s="11">
        <v>147</v>
      </c>
      <c r="F151" s="12">
        <v>48</v>
      </c>
      <c r="G151" s="6" t="s">
        <v>2633</v>
      </c>
      <c r="H151" s="6" t="s">
        <v>755</v>
      </c>
      <c r="I151" s="7">
        <v>1985</v>
      </c>
      <c r="J151" s="7" t="s">
        <v>177</v>
      </c>
      <c r="K151" s="7" t="s">
        <v>2605</v>
      </c>
      <c r="L151" s="11">
        <v>35</v>
      </c>
      <c r="M151" s="322">
        <v>6.0578703703703697E-2</v>
      </c>
    </row>
    <row r="152" spans="3:13">
      <c r="C152" s="7">
        <v>2017</v>
      </c>
      <c r="D152" s="6" t="s">
        <v>186</v>
      </c>
      <c r="E152" s="11">
        <v>148</v>
      </c>
      <c r="F152" s="12">
        <v>97</v>
      </c>
      <c r="G152" s="6" t="s">
        <v>2358</v>
      </c>
      <c r="H152" s="6" t="s">
        <v>316</v>
      </c>
      <c r="I152" s="7">
        <v>1957</v>
      </c>
      <c r="J152" s="7" t="s">
        <v>318</v>
      </c>
      <c r="K152" s="7" t="s">
        <v>2612</v>
      </c>
      <c r="L152" s="11">
        <v>6</v>
      </c>
      <c r="M152" s="322">
        <v>6.084490740740741E-2</v>
      </c>
    </row>
    <row r="153" spans="3:13">
      <c r="C153" s="7">
        <v>2017</v>
      </c>
      <c r="D153" s="6" t="s">
        <v>186</v>
      </c>
      <c r="E153" s="11">
        <v>149</v>
      </c>
      <c r="F153" s="12" t="s">
        <v>2753</v>
      </c>
      <c r="G153" s="6" t="s">
        <v>950</v>
      </c>
      <c r="H153" s="6" t="s">
        <v>883</v>
      </c>
      <c r="I153" s="7">
        <v>1964</v>
      </c>
      <c r="J153" s="7" t="s">
        <v>318</v>
      </c>
      <c r="K153" s="7" t="s">
        <v>2612</v>
      </c>
      <c r="L153" s="11">
        <v>7</v>
      </c>
      <c r="M153" s="322">
        <v>6.0879629629629638E-2</v>
      </c>
    </row>
    <row r="154" spans="3:13">
      <c r="C154" s="7">
        <v>2017</v>
      </c>
      <c r="D154" s="6" t="s">
        <v>186</v>
      </c>
      <c r="E154" s="11">
        <v>150</v>
      </c>
      <c r="F154" s="12">
        <v>101</v>
      </c>
      <c r="G154" s="6" t="s">
        <v>2737</v>
      </c>
      <c r="H154" s="6" t="s">
        <v>2738</v>
      </c>
      <c r="I154" s="7">
        <v>1975</v>
      </c>
      <c r="J154" s="7" t="s">
        <v>177</v>
      </c>
      <c r="K154" s="7" t="s">
        <v>2606</v>
      </c>
      <c r="L154" s="11">
        <v>44</v>
      </c>
      <c r="M154" s="322">
        <v>6.0891203703703704E-2</v>
      </c>
    </row>
    <row r="155" spans="3:13">
      <c r="C155" s="7">
        <v>2017</v>
      </c>
      <c r="D155" s="6" t="s">
        <v>186</v>
      </c>
      <c r="E155" s="11">
        <v>151</v>
      </c>
      <c r="F155" s="12" t="s">
        <v>2819</v>
      </c>
      <c r="G155" s="6" t="s">
        <v>386</v>
      </c>
      <c r="H155" s="6" t="s">
        <v>284</v>
      </c>
      <c r="I155" s="7">
        <v>1974</v>
      </c>
      <c r="J155" s="7" t="s">
        <v>177</v>
      </c>
      <c r="K155" s="7" t="s">
        <v>2606</v>
      </c>
      <c r="L155" s="11">
        <v>45</v>
      </c>
      <c r="M155" s="322">
        <v>6.1377314814814815E-2</v>
      </c>
    </row>
    <row r="156" spans="3:13">
      <c r="C156" s="7">
        <v>2017</v>
      </c>
      <c r="D156" s="6" t="s">
        <v>186</v>
      </c>
      <c r="E156" s="11">
        <v>152</v>
      </c>
      <c r="F156" s="12">
        <v>82</v>
      </c>
      <c r="G156" s="6" t="s">
        <v>2733</v>
      </c>
      <c r="H156" s="6" t="s">
        <v>2725</v>
      </c>
      <c r="I156" s="7">
        <v>1978</v>
      </c>
      <c r="J156" s="7" t="s">
        <v>318</v>
      </c>
      <c r="K156" s="7" t="s">
        <v>2611</v>
      </c>
      <c r="L156" s="11">
        <v>19</v>
      </c>
      <c r="M156" s="322">
        <v>6.1412037037037036E-2</v>
      </c>
    </row>
    <row r="157" spans="3:13">
      <c r="C157" s="7">
        <v>2017</v>
      </c>
      <c r="D157" s="6" t="s">
        <v>186</v>
      </c>
      <c r="E157" s="11">
        <v>153</v>
      </c>
      <c r="F157" s="12">
        <v>36</v>
      </c>
      <c r="G157" s="6" t="s">
        <v>492</v>
      </c>
      <c r="H157" s="6" t="s">
        <v>328</v>
      </c>
      <c r="I157" s="7">
        <v>1997</v>
      </c>
      <c r="J157" s="7" t="s">
        <v>318</v>
      </c>
      <c r="K157" s="7" t="s">
        <v>2610</v>
      </c>
      <c r="L157" s="11">
        <v>5</v>
      </c>
      <c r="M157" s="322">
        <v>6.1539351851851852E-2</v>
      </c>
    </row>
    <row r="158" spans="3:13">
      <c r="C158" s="7">
        <v>2017</v>
      </c>
      <c r="D158" s="6" t="s">
        <v>186</v>
      </c>
      <c r="E158" s="11">
        <v>154</v>
      </c>
      <c r="F158" s="12">
        <v>34</v>
      </c>
      <c r="G158" s="6" t="s">
        <v>2699</v>
      </c>
      <c r="H158" s="6" t="s">
        <v>328</v>
      </c>
      <c r="I158" s="7">
        <v>1992</v>
      </c>
      <c r="J158" s="7" t="s">
        <v>177</v>
      </c>
      <c r="K158" s="7" t="s">
        <v>2604</v>
      </c>
      <c r="L158" s="11">
        <v>18</v>
      </c>
      <c r="M158" s="322">
        <v>6.1539351851851852E-2</v>
      </c>
    </row>
    <row r="159" spans="3:13">
      <c r="C159" s="7">
        <v>2017</v>
      </c>
      <c r="D159" s="6" t="s">
        <v>186</v>
      </c>
      <c r="E159" s="11">
        <v>155</v>
      </c>
      <c r="F159" s="12">
        <v>114</v>
      </c>
      <c r="G159" s="6" t="s">
        <v>2309</v>
      </c>
      <c r="H159" s="6" t="s">
        <v>2649</v>
      </c>
      <c r="I159" s="7">
        <v>1965</v>
      </c>
      <c r="J159" s="7" t="s">
        <v>177</v>
      </c>
      <c r="K159" s="7" t="s">
        <v>2607</v>
      </c>
      <c r="L159" s="11">
        <v>19</v>
      </c>
      <c r="M159" s="322">
        <v>6.2037037037037036E-2</v>
      </c>
    </row>
    <row r="160" spans="3:13">
      <c r="C160" s="7">
        <v>2017</v>
      </c>
      <c r="D160" s="6" t="s">
        <v>186</v>
      </c>
      <c r="E160" s="11">
        <v>156</v>
      </c>
      <c r="F160" s="12">
        <v>2</v>
      </c>
      <c r="G160" s="6" t="s">
        <v>881</v>
      </c>
      <c r="H160" s="6" t="s">
        <v>284</v>
      </c>
      <c r="I160" s="7">
        <v>1953</v>
      </c>
      <c r="J160" s="7" t="s">
        <v>177</v>
      </c>
      <c r="K160" s="7" t="s">
        <v>2608</v>
      </c>
      <c r="L160" s="11">
        <v>6</v>
      </c>
      <c r="M160" s="322">
        <v>6.2118055555555551E-2</v>
      </c>
    </row>
    <row r="161" spans="3:13">
      <c r="C161" s="7">
        <v>2017</v>
      </c>
      <c r="D161" s="6" t="s">
        <v>186</v>
      </c>
      <c r="E161" s="11">
        <v>157</v>
      </c>
      <c r="F161" s="12">
        <v>109</v>
      </c>
      <c r="G161" s="6" t="s">
        <v>2740</v>
      </c>
      <c r="H161" s="6" t="s">
        <v>2741</v>
      </c>
      <c r="I161" s="7">
        <v>1976</v>
      </c>
      <c r="J161" s="7" t="s">
        <v>177</v>
      </c>
      <c r="K161" s="7" t="s">
        <v>2606</v>
      </c>
      <c r="L161" s="11">
        <v>46</v>
      </c>
      <c r="M161" s="322">
        <v>6.2430555555555552E-2</v>
      </c>
    </row>
    <row r="162" spans="3:13">
      <c r="C162" s="7">
        <v>2017</v>
      </c>
      <c r="D162" s="6" t="s">
        <v>186</v>
      </c>
      <c r="E162" s="11">
        <v>158</v>
      </c>
      <c r="F162" s="12">
        <v>61</v>
      </c>
      <c r="G162" s="6" t="s">
        <v>134</v>
      </c>
      <c r="H162" s="6" t="s">
        <v>2292</v>
      </c>
      <c r="I162" s="7">
        <v>1962</v>
      </c>
      <c r="J162" s="7" t="s">
        <v>318</v>
      </c>
      <c r="K162" s="7" t="s">
        <v>2612</v>
      </c>
      <c r="L162" s="11">
        <v>8</v>
      </c>
      <c r="M162" s="322">
        <v>6.2743055555555552E-2</v>
      </c>
    </row>
    <row r="163" spans="3:13">
      <c r="C163" s="7">
        <v>2017</v>
      </c>
      <c r="D163" s="6" t="s">
        <v>186</v>
      </c>
      <c r="E163" s="11">
        <v>159</v>
      </c>
      <c r="F163" s="12" t="s">
        <v>2806</v>
      </c>
      <c r="G163" s="6" t="s">
        <v>2774</v>
      </c>
      <c r="H163" s="6" t="s">
        <v>316</v>
      </c>
      <c r="I163" s="7">
        <v>1984</v>
      </c>
      <c r="J163" s="7" t="s">
        <v>318</v>
      </c>
      <c r="K163" s="7" t="s">
        <v>2610</v>
      </c>
      <c r="L163" s="11">
        <v>6</v>
      </c>
      <c r="M163" s="322">
        <v>6.2766203703703713E-2</v>
      </c>
    </row>
    <row r="164" spans="3:13">
      <c r="C164" s="7">
        <v>2017</v>
      </c>
      <c r="D164" s="6" t="s">
        <v>186</v>
      </c>
      <c r="E164" s="11">
        <v>160</v>
      </c>
      <c r="F164" s="12" t="s">
        <v>2787</v>
      </c>
      <c r="G164" s="6" t="s">
        <v>2302</v>
      </c>
      <c r="H164" s="6" t="s">
        <v>883</v>
      </c>
      <c r="I164" s="7">
        <v>1990</v>
      </c>
      <c r="J164" s="7" t="s">
        <v>318</v>
      </c>
      <c r="K164" s="7" t="s">
        <v>2610</v>
      </c>
      <c r="L164" s="11">
        <v>7</v>
      </c>
      <c r="M164" s="322">
        <v>6.283564814814814E-2</v>
      </c>
    </row>
    <row r="165" spans="3:13">
      <c r="C165" s="7">
        <v>2017</v>
      </c>
      <c r="D165" s="6" t="s">
        <v>186</v>
      </c>
      <c r="E165" s="11">
        <v>161</v>
      </c>
      <c r="F165" s="12">
        <v>50</v>
      </c>
      <c r="G165" s="6" t="s">
        <v>919</v>
      </c>
      <c r="H165" s="6" t="s">
        <v>284</v>
      </c>
      <c r="I165" s="7">
        <v>1972</v>
      </c>
      <c r="J165" s="7" t="s">
        <v>177</v>
      </c>
      <c r="K165" s="7" t="s">
        <v>2606</v>
      </c>
      <c r="L165" s="11">
        <v>47</v>
      </c>
      <c r="M165" s="322">
        <v>6.2916666666666662E-2</v>
      </c>
    </row>
    <row r="166" spans="3:13">
      <c r="C166" s="7">
        <v>2017</v>
      </c>
      <c r="D166" s="6" t="s">
        <v>186</v>
      </c>
      <c r="E166" s="11">
        <v>162</v>
      </c>
      <c r="F166" s="12">
        <v>60</v>
      </c>
      <c r="G166" s="6" t="s">
        <v>73</v>
      </c>
      <c r="H166" s="6" t="s">
        <v>17</v>
      </c>
      <c r="I166" s="7">
        <v>1970</v>
      </c>
      <c r="J166" s="7" t="s">
        <v>177</v>
      </c>
      <c r="K166" s="7" t="s">
        <v>2606</v>
      </c>
      <c r="L166" s="11">
        <v>48</v>
      </c>
      <c r="M166" s="322">
        <v>6.3483796296296302E-2</v>
      </c>
    </row>
    <row r="167" spans="3:13">
      <c r="C167" s="7">
        <v>2017</v>
      </c>
      <c r="D167" s="6" t="s">
        <v>186</v>
      </c>
      <c r="E167" s="11">
        <v>163</v>
      </c>
      <c r="F167" s="12">
        <v>11</v>
      </c>
      <c r="G167" s="6" t="s">
        <v>2306</v>
      </c>
      <c r="H167" s="6" t="s">
        <v>883</v>
      </c>
      <c r="I167" s="7">
        <v>1973</v>
      </c>
      <c r="J167" s="7" t="s">
        <v>318</v>
      </c>
      <c r="K167" s="7" t="s">
        <v>2611</v>
      </c>
      <c r="L167" s="11">
        <v>20</v>
      </c>
      <c r="M167" s="322">
        <v>6.3530092592592582E-2</v>
      </c>
    </row>
    <row r="168" spans="3:13">
      <c r="C168" s="7">
        <v>2017</v>
      </c>
      <c r="D168" s="6" t="s">
        <v>186</v>
      </c>
      <c r="E168" s="11">
        <v>164</v>
      </c>
      <c r="F168" s="12">
        <v>9</v>
      </c>
      <c r="G168" s="6" t="s">
        <v>2644</v>
      </c>
      <c r="H168" s="6" t="s">
        <v>2645</v>
      </c>
      <c r="I168" s="7">
        <v>1986</v>
      </c>
      <c r="J168" s="7" t="s">
        <v>177</v>
      </c>
      <c r="K168" s="7" t="s">
        <v>2605</v>
      </c>
      <c r="L168" s="11">
        <v>36</v>
      </c>
      <c r="M168" s="322">
        <v>6.3541666666666663E-2</v>
      </c>
    </row>
    <row r="169" spans="3:13">
      <c r="C169" s="7">
        <v>2017</v>
      </c>
      <c r="D169" s="6" t="s">
        <v>186</v>
      </c>
      <c r="E169" s="11">
        <v>165</v>
      </c>
      <c r="F169" s="12">
        <v>57</v>
      </c>
      <c r="G169" s="6" t="s">
        <v>2655</v>
      </c>
      <c r="H169" s="6" t="s">
        <v>2654</v>
      </c>
      <c r="I169" s="7">
        <v>1999</v>
      </c>
      <c r="J169" s="7" t="s">
        <v>318</v>
      </c>
      <c r="K169" s="7" t="s">
        <v>2610</v>
      </c>
      <c r="L169" s="11">
        <v>8</v>
      </c>
      <c r="M169" s="322">
        <v>6.3692129629629626E-2</v>
      </c>
    </row>
    <row r="170" spans="3:13">
      <c r="C170" s="7">
        <v>2017</v>
      </c>
      <c r="D170" s="6" t="s">
        <v>186</v>
      </c>
      <c r="E170" s="11">
        <v>166</v>
      </c>
      <c r="F170" s="12">
        <v>59</v>
      </c>
      <c r="G170" s="6" t="s">
        <v>127</v>
      </c>
      <c r="H170" s="6" t="s">
        <v>17</v>
      </c>
      <c r="I170" s="7">
        <v>1975</v>
      </c>
      <c r="J170" s="7" t="s">
        <v>177</v>
      </c>
      <c r="K170" s="7" t="s">
        <v>2606</v>
      </c>
      <c r="L170" s="11">
        <v>49</v>
      </c>
      <c r="M170" s="322">
        <v>6.4733796296296289E-2</v>
      </c>
    </row>
    <row r="171" spans="3:13">
      <c r="C171" s="7">
        <v>2017</v>
      </c>
      <c r="D171" s="6" t="s">
        <v>186</v>
      </c>
      <c r="E171" s="11">
        <v>167</v>
      </c>
      <c r="F171" s="12">
        <v>14</v>
      </c>
      <c r="G171" s="6" t="s">
        <v>2651</v>
      </c>
      <c r="H171" s="6" t="s">
        <v>2622</v>
      </c>
      <c r="I171" s="7">
        <v>1989</v>
      </c>
      <c r="J171" s="7" t="s">
        <v>318</v>
      </c>
      <c r="K171" s="7" t="s">
        <v>2610</v>
      </c>
      <c r="L171" s="11">
        <v>9</v>
      </c>
      <c r="M171" s="322">
        <v>6.4930555555555561E-2</v>
      </c>
    </row>
    <row r="172" spans="3:13">
      <c r="C172" s="7">
        <v>2017</v>
      </c>
      <c r="D172" s="6" t="s">
        <v>186</v>
      </c>
      <c r="E172" s="11">
        <v>168</v>
      </c>
      <c r="F172" s="12">
        <v>120</v>
      </c>
      <c r="G172" s="6" t="s">
        <v>156</v>
      </c>
      <c r="H172" s="6" t="s">
        <v>657</v>
      </c>
      <c r="I172" s="7">
        <v>1953</v>
      </c>
      <c r="J172" s="7" t="s">
        <v>177</v>
      </c>
      <c r="K172" s="7" t="s">
        <v>2608</v>
      </c>
      <c r="L172" s="11">
        <v>7</v>
      </c>
      <c r="M172" s="322">
        <v>6.6435185185185194E-2</v>
      </c>
    </row>
    <row r="173" spans="3:13">
      <c r="C173" s="7">
        <v>2017</v>
      </c>
      <c r="D173" s="6" t="s">
        <v>186</v>
      </c>
      <c r="E173" s="11">
        <v>169</v>
      </c>
      <c r="F173" s="12" t="s">
        <v>2752</v>
      </c>
      <c r="G173" s="6" t="s">
        <v>54</v>
      </c>
      <c r="H173" s="6" t="s">
        <v>648</v>
      </c>
      <c r="I173" s="7">
        <v>1950</v>
      </c>
      <c r="J173" s="7" t="s">
        <v>177</v>
      </c>
      <c r="K173" s="7" t="s">
        <v>2608</v>
      </c>
      <c r="L173" s="11">
        <v>8</v>
      </c>
      <c r="M173" s="322">
        <v>6.7118055555555556E-2</v>
      </c>
    </row>
    <row r="174" spans="3:13">
      <c r="C174" s="7">
        <v>2017</v>
      </c>
      <c r="D174" s="6" t="s">
        <v>186</v>
      </c>
      <c r="E174" s="11">
        <v>170</v>
      </c>
      <c r="F174" s="12">
        <v>18</v>
      </c>
      <c r="G174" s="6" t="s">
        <v>2316</v>
      </c>
      <c r="H174" s="6" t="s">
        <v>284</v>
      </c>
      <c r="I174" s="7">
        <v>1977</v>
      </c>
      <c r="J174" s="7" t="s">
        <v>177</v>
      </c>
      <c r="K174" s="7" t="s">
        <v>2606</v>
      </c>
      <c r="L174" s="11">
        <v>50</v>
      </c>
      <c r="M174" s="322">
        <v>6.8599537037037042E-2</v>
      </c>
    </row>
    <row r="175" spans="3:13">
      <c r="C175" s="7">
        <v>2017</v>
      </c>
      <c r="D175" s="6" t="s">
        <v>186</v>
      </c>
      <c r="E175" s="11">
        <v>171</v>
      </c>
      <c r="F175" s="12">
        <v>31</v>
      </c>
      <c r="G175" s="6" t="s">
        <v>2333</v>
      </c>
      <c r="H175" s="6" t="s">
        <v>285</v>
      </c>
      <c r="I175" s="7">
        <v>1976</v>
      </c>
      <c r="J175" s="7" t="s">
        <v>318</v>
      </c>
      <c r="K175" s="7" t="s">
        <v>2611</v>
      </c>
      <c r="L175" s="11">
        <v>21</v>
      </c>
      <c r="M175" s="322">
        <v>6.8634259259259256E-2</v>
      </c>
    </row>
    <row r="176" spans="3:13">
      <c r="C176" s="7">
        <v>2017</v>
      </c>
      <c r="D176" s="6" t="s">
        <v>186</v>
      </c>
      <c r="E176" s="11">
        <v>172</v>
      </c>
      <c r="F176" s="12" t="s">
        <v>2747</v>
      </c>
      <c r="G176" s="6" t="s">
        <v>879</v>
      </c>
      <c r="H176" s="6" t="s">
        <v>37</v>
      </c>
      <c r="I176" s="7">
        <v>1968</v>
      </c>
      <c r="J176" s="7" t="s">
        <v>318</v>
      </c>
      <c r="K176" s="7" t="s">
        <v>2612</v>
      </c>
      <c r="L176" s="11">
        <v>9</v>
      </c>
      <c r="M176" s="322">
        <v>6.9444444444444434E-2</v>
      </c>
    </row>
    <row r="177" spans="3:13">
      <c r="C177" s="7">
        <v>2017</v>
      </c>
      <c r="D177" s="6" t="s">
        <v>186</v>
      </c>
      <c r="E177" s="11">
        <v>173</v>
      </c>
      <c r="F177" s="12">
        <v>107</v>
      </c>
      <c r="G177" s="6" t="s">
        <v>2739</v>
      </c>
      <c r="H177" s="6" t="s">
        <v>2323</v>
      </c>
      <c r="I177" s="7">
        <v>1996</v>
      </c>
      <c r="J177" s="7" t="s">
        <v>318</v>
      </c>
      <c r="K177" s="7" t="s">
        <v>2610</v>
      </c>
      <c r="L177" s="11">
        <v>10</v>
      </c>
      <c r="M177" s="322">
        <v>7.0381944444444441E-2</v>
      </c>
    </row>
    <row r="178" spans="3:13">
      <c r="C178" s="7">
        <v>2017</v>
      </c>
      <c r="D178" s="6" t="s">
        <v>186</v>
      </c>
      <c r="E178" s="11">
        <v>174</v>
      </c>
      <c r="F178" s="12">
        <v>95</v>
      </c>
      <c r="G178" s="6" t="s">
        <v>2621</v>
      </c>
      <c r="H178" s="6" t="s">
        <v>2622</v>
      </c>
      <c r="I178" s="7">
        <v>1991</v>
      </c>
      <c r="J178" s="7" t="s">
        <v>318</v>
      </c>
      <c r="K178" s="7" t="s">
        <v>2610</v>
      </c>
      <c r="L178" s="11">
        <v>11</v>
      </c>
      <c r="M178" s="322">
        <v>7.2083333333333333E-2</v>
      </c>
    </row>
    <row r="179" spans="3:13">
      <c r="C179" s="7">
        <v>2017</v>
      </c>
      <c r="D179" s="6" t="s">
        <v>186</v>
      </c>
      <c r="E179" s="11">
        <v>175</v>
      </c>
      <c r="F179" s="12">
        <v>38</v>
      </c>
      <c r="G179" s="6" t="s">
        <v>139</v>
      </c>
      <c r="H179" s="6" t="s">
        <v>690</v>
      </c>
      <c r="I179" s="7">
        <v>1969</v>
      </c>
      <c r="J179" s="7" t="s">
        <v>318</v>
      </c>
      <c r="K179" s="7" t="s">
        <v>2612</v>
      </c>
      <c r="L179" s="11">
        <v>10</v>
      </c>
      <c r="M179" s="322">
        <v>7.318287037037037E-2</v>
      </c>
    </row>
    <row r="180" spans="3:13">
      <c r="C180" s="7">
        <v>2017</v>
      </c>
      <c r="D180" s="6" t="s">
        <v>186</v>
      </c>
      <c r="E180" s="11">
        <v>176</v>
      </c>
      <c r="F180" s="12" t="s">
        <v>2757</v>
      </c>
      <c r="G180" s="6" t="s">
        <v>2313</v>
      </c>
      <c r="H180" s="6" t="s">
        <v>2275</v>
      </c>
      <c r="I180" s="7">
        <v>1970</v>
      </c>
      <c r="J180" s="7" t="s">
        <v>177</v>
      </c>
      <c r="K180" s="7" t="s">
        <v>2606</v>
      </c>
      <c r="L180" s="11">
        <v>51</v>
      </c>
      <c r="M180" s="322">
        <v>7.5381944444444446E-2</v>
      </c>
    </row>
    <row r="181" spans="3:13">
      <c r="C181" s="7">
        <v>2017</v>
      </c>
      <c r="D181" s="6" t="s">
        <v>186</v>
      </c>
      <c r="E181" s="11">
        <v>177</v>
      </c>
      <c r="F181" s="12">
        <v>5</v>
      </c>
      <c r="G181" s="6" t="s">
        <v>206</v>
      </c>
      <c r="H181" s="6" t="s">
        <v>284</v>
      </c>
      <c r="I181" s="7">
        <v>1978</v>
      </c>
      <c r="J181" s="7" t="s">
        <v>177</v>
      </c>
      <c r="K181" s="7" t="s">
        <v>2605</v>
      </c>
      <c r="L181" s="11">
        <v>37</v>
      </c>
      <c r="M181" s="322">
        <v>7.7129629629629631E-2</v>
      </c>
    </row>
    <row r="182" spans="3:13">
      <c r="C182" s="7">
        <v>2017</v>
      </c>
      <c r="D182" s="6" t="s">
        <v>186</v>
      </c>
      <c r="E182" s="11">
        <v>178</v>
      </c>
      <c r="F182" s="12">
        <v>6</v>
      </c>
      <c r="G182" s="6" t="s">
        <v>970</v>
      </c>
      <c r="H182" s="6" t="s">
        <v>284</v>
      </c>
      <c r="I182" s="7">
        <v>1980</v>
      </c>
      <c r="J182" s="7" t="s">
        <v>318</v>
      </c>
      <c r="K182" s="7" t="s">
        <v>2611</v>
      </c>
      <c r="L182" s="11">
        <v>22</v>
      </c>
      <c r="M182" s="322">
        <v>7.7129629629629631E-2</v>
      </c>
    </row>
    <row r="183" spans="3:13">
      <c r="C183" s="7">
        <v>2017</v>
      </c>
      <c r="D183" s="6" t="s">
        <v>186</v>
      </c>
      <c r="E183" s="11">
        <v>179</v>
      </c>
      <c r="F183" s="12" t="s">
        <v>2790</v>
      </c>
      <c r="G183" s="6" t="s">
        <v>905</v>
      </c>
      <c r="H183" s="6" t="s">
        <v>235</v>
      </c>
      <c r="I183" s="7">
        <v>1984</v>
      </c>
      <c r="J183" s="7" t="s">
        <v>318</v>
      </c>
      <c r="K183" s="7" t="s">
        <v>2610</v>
      </c>
      <c r="L183" s="11">
        <v>12</v>
      </c>
      <c r="M183" s="322">
        <v>7.9525462962962964E-2</v>
      </c>
    </row>
    <row r="184" spans="3:13">
      <c r="C184" s="7">
        <v>2017</v>
      </c>
      <c r="D184" s="6" t="s">
        <v>186</v>
      </c>
      <c r="E184" s="11">
        <v>180</v>
      </c>
      <c r="F184" s="12">
        <v>30</v>
      </c>
      <c r="G184" s="6" t="s">
        <v>2676</v>
      </c>
      <c r="H184" s="6" t="s">
        <v>284</v>
      </c>
      <c r="I184" s="7">
        <v>1973</v>
      </c>
      <c r="J184" s="7" t="s">
        <v>318</v>
      </c>
      <c r="K184" s="7" t="s">
        <v>2611</v>
      </c>
      <c r="L184" s="11">
        <v>23</v>
      </c>
      <c r="M184" s="322">
        <v>8.9490740740740746E-2</v>
      </c>
    </row>
    <row r="185" spans="3:13"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</row>
    <row r="186" spans="3:13"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</row>
    <row r="187" spans="3:13"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</row>
    <row r="188" spans="3:13"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</row>
    <row r="189" spans="3:13"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</row>
    <row r="190" spans="3:13"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</row>
    <row r="191" spans="3:13"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</row>
    <row r="192" spans="3:13"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</row>
    <row r="193" spans="3:13"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</row>
    <row r="194" spans="3:13"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</row>
    <row r="195" spans="3:13"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</row>
    <row r="196" spans="3:13"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</row>
    <row r="197" spans="3:13"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</row>
    <row r="198" spans="3:13"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</row>
    <row r="199" spans="3:13"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</row>
    <row r="200" spans="3:13"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</row>
    <row r="201" spans="3:13"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</row>
    <row r="202" spans="3:13"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</row>
    <row r="203" spans="3:13"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</row>
    <row r="204" spans="3:13"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</row>
    <row r="205" spans="3:13"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</row>
    <row r="206" spans="3:13"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</row>
    <row r="207" spans="3:13"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</row>
    <row r="208" spans="3:13"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</row>
    <row r="209" spans="3:13"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</row>
    <row r="210" spans="3:13"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</row>
    <row r="211" spans="3:13"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</row>
    <row r="212" spans="3:13"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</row>
    <row r="213" spans="3:13"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</row>
    <row r="214" spans="3:13"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</row>
    <row r="215" spans="3:13"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</row>
    <row r="216" spans="3:13"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</row>
    <row r="217" spans="3:13"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</row>
    <row r="218" spans="3:13"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</row>
    <row r="219" spans="3:13"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</row>
    <row r="220" spans="3:13"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</row>
    <row r="221" spans="3:13"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</row>
    <row r="222" spans="3:13"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</row>
    <row r="223" spans="3:13"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</row>
    <row r="224" spans="3:13"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</row>
    <row r="225" spans="3:13"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</row>
    <row r="226" spans="3:13"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</row>
    <row r="227" spans="3:13"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</row>
    <row r="228" spans="3:13"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</row>
    <row r="229" spans="3:13"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</row>
    <row r="230" spans="3:13"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</row>
    <row r="231" spans="3:13"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</row>
    <row r="232" spans="3:13"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</row>
    <row r="233" spans="3:13"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</row>
    <row r="234" spans="3:13"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</row>
    <row r="235" spans="3:13"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</row>
    <row r="236" spans="3:13"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</row>
    <row r="237" spans="3:13"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</row>
    <row r="238" spans="3:13"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</row>
    <row r="239" spans="3:13"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</row>
    <row r="240" spans="3:13"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</row>
    <row r="241" spans="3:13"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</row>
    <row r="242" spans="3:13"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</row>
    <row r="243" spans="3:13"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</row>
    <row r="244" spans="3:13"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</row>
    <row r="245" spans="3:13"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</row>
    <row r="246" spans="3:13"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</row>
    <row r="247" spans="3:13"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</row>
    <row r="248" spans="3:13"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</row>
    <row r="249" spans="3:13"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</row>
    <row r="250" spans="3:13"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</row>
    <row r="251" spans="3:13"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</row>
    <row r="252" spans="3:13"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</row>
    <row r="253" spans="3:13"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</row>
    <row r="254" spans="3:13"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</row>
    <row r="255" spans="3:13"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</row>
    <row r="256" spans="3:13"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</row>
    <row r="257" spans="3:13"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</row>
    <row r="258" spans="3:13"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</row>
    <row r="259" spans="3:13"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</row>
    <row r="260" spans="3:13"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</row>
    <row r="261" spans="3:13"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</row>
    <row r="262" spans="3:13"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</row>
    <row r="263" spans="3:13"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</row>
    <row r="264" spans="3:13"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</row>
    <row r="265" spans="3:13"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</row>
    <row r="266" spans="3:13"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</row>
    <row r="267" spans="3:13"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</row>
    <row r="268" spans="3:13"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</row>
    <row r="269" spans="3:13"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</row>
    <row r="270" spans="3:13"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</row>
    <row r="271" spans="3:13"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</row>
    <row r="272" spans="3:13"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</row>
    <row r="273" spans="3:13"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</row>
    <row r="274" spans="3:13"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</row>
    <row r="275" spans="3:13"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</row>
    <row r="276" spans="3:13"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</row>
    <row r="277" spans="3:13"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</row>
    <row r="278" spans="3:13"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</row>
    <row r="279" spans="3:13"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</row>
    <row r="280" spans="3:13"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</row>
    <row r="281" spans="3:13"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</row>
    <row r="282" spans="3:13"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</row>
    <row r="283" spans="3:13"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</row>
    <row r="284" spans="3:13"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</row>
    <row r="285" spans="3:13"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</row>
    <row r="286" spans="3:13"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</row>
    <row r="287" spans="3:13"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</row>
    <row r="288" spans="3:13"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</row>
    <row r="289" spans="3:13"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</row>
    <row r="290" spans="3:13"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</row>
    <row r="291" spans="3:13"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</row>
    <row r="292" spans="3:13"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</row>
    <row r="293" spans="3:13"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</row>
    <row r="294" spans="3:13"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</row>
    <row r="295" spans="3:13"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</row>
    <row r="296" spans="3:13"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</row>
    <row r="297" spans="3:13"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</row>
    <row r="298" spans="3:13"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</row>
    <row r="299" spans="3:13"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</row>
    <row r="300" spans="3:13"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</row>
    <row r="301" spans="3:13"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</row>
    <row r="302" spans="3:13"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</row>
    <row r="303" spans="3:13"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</row>
    <row r="304" spans="3:13"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</row>
    <row r="305" spans="3:13"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</row>
    <row r="306" spans="3:13"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</row>
    <row r="307" spans="3:13"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</row>
    <row r="308" spans="3:13"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</row>
    <row r="309" spans="3:13"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</row>
    <row r="310" spans="3:13"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</row>
    <row r="311" spans="3:13"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</row>
    <row r="312" spans="3:13"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</row>
    <row r="313" spans="3:13"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</row>
    <row r="314" spans="3:13"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</row>
    <row r="315" spans="3:13"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</row>
    <row r="316" spans="3:13"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</row>
    <row r="317" spans="3:13"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</row>
    <row r="318" spans="3:13"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</row>
    <row r="319" spans="3:13"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</row>
    <row r="320" spans="3:13"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</row>
    <row r="321" spans="3:13"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</row>
    <row r="322" spans="3:13"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</row>
    <row r="323" spans="3:13"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</row>
    <row r="324" spans="3:13"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</row>
    <row r="325" spans="3:13"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</row>
    <row r="326" spans="3:13"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</row>
    <row r="327" spans="3:13"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</row>
    <row r="328" spans="3:13"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</row>
    <row r="329" spans="3:13"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</row>
    <row r="330" spans="3:13"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</row>
    <row r="331" spans="3:13"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</row>
    <row r="332" spans="3:13"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</row>
    <row r="333" spans="3:13"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</row>
    <row r="334" spans="3:13"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</row>
    <row r="335" spans="3:13"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</row>
    <row r="336" spans="3:13"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</row>
    <row r="337" spans="3:13"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</row>
    <row r="338" spans="3:13"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</row>
    <row r="339" spans="3:13"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</row>
    <row r="340" spans="3:13"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</row>
    <row r="341" spans="3:13"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</row>
    <row r="342" spans="3:13"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</row>
    <row r="343" spans="3:13"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</row>
    <row r="344" spans="3:13"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</row>
    <row r="345" spans="3:13"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</row>
    <row r="346" spans="3:13"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</row>
    <row r="347" spans="3:13"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</row>
    <row r="348" spans="3:13"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</row>
    <row r="349" spans="3:13"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</row>
    <row r="350" spans="3:13"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</row>
    <row r="351" spans="3:13"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</row>
    <row r="352" spans="3:13"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</row>
    <row r="353" spans="3:13"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</row>
    <row r="354" spans="3:13"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</row>
    <row r="355" spans="3:13"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</row>
    <row r="356" spans="3:13"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</row>
    <row r="357" spans="3:13"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</row>
    <row r="358" spans="3:13"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</row>
    <row r="359" spans="3:13"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</row>
    <row r="360" spans="3:13"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</row>
    <row r="361" spans="3:13"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</row>
    <row r="362" spans="3:13"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</row>
    <row r="363" spans="3:13"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</row>
    <row r="364" spans="3:13"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</row>
    <row r="365" spans="3:13"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</row>
    <row r="366" spans="3:13"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</row>
    <row r="367" spans="3:13"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</row>
    <row r="368" spans="3:13"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</row>
    <row r="369" spans="3:13"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</row>
    <row r="370" spans="3:13"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</row>
    <row r="371" spans="3:13"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</row>
    <row r="372" spans="3:13"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</row>
    <row r="373" spans="3:13"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</row>
    <row r="374" spans="3:13"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</row>
    <row r="375" spans="3:13"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</row>
    <row r="376" spans="3:13"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</row>
    <row r="377" spans="3:13"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</row>
    <row r="378" spans="3:13"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</row>
    <row r="379" spans="3:13"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</row>
    <row r="380" spans="3:13"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</row>
    <row r="381" spans="3:13"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</row>
    <row r="382" spans="3:13"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</row>
    <row r="383" spans="3:13"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</row>
    <row r="384" spans="3:13"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</row>
    <row r="385" spans="3:13"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</row>
    <row r="386" spans="3:13"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</row>
    <row r="387" spans="3:13"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</row>
    <row r="388" spans="3:13"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</row>
    <row r="389" spans="3:13"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</row>
    <row r="390" spans="3:13"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</row>
    <row r="391" spans="3:13"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</row>
    <row r="392" spans="3:13"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</row>
    <row r="393" spans="3:13"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</row>
    <row r="394" spans="3:13"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</row>
    <row r="395" spans="3:13"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</row>
    <row r="396" spans="3:13"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</row>
    <row r="397" spans="3:13"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</row>
    <row r="398" spans="3:13"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</row>
    <row r="399" spans="3:13"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</row>
    <row r="400" spans="3:13"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</row>
    <row r="401" spans="3:13"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</row>
    <row r="402" spans="3:13"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</row>
    <row r="403" spans="3:13"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</row>
    <row r="404" spans="3:13"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</row>
    <row r="405" spans="3:13"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</row>
    <row r="406" spans="3:13"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</row>
    <row r="407" spans="3:13"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</row>
    <row r="408" spans="3:13"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</row>
    <row r="409" spans="3:13"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</row>
    <row r="410" spans="3:13"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</row>
    <row r="411" spans="3:13"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</row>
    <row r="412" spans="3:13"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</row>
    <row r="413" spans="3:13"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</row>
    <row r="414" spans="3:13"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</row>
    <row r="415" spans="3:13"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</row>
    <row r="416" spans="3:13"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</row>
    <row r="417" spans="3:13"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</row>
    <row r="418" spans="3:13"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</row>
    <row r="419" spans="3:13"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</row>
    <row r="420" spans="3:13"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</row>
    <row r="421" spans="3:13"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</row>
    <row r="422" spans="3:13"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</row>
    <row r="423" spans="3:13"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</row>
    <row r="424" spans="3:13"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</row>
    <row r="425" spans="3:13"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</row>
    <row r="426" spans="3:13"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</row>
    <row r="427" spans="3:13"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</row>
    <row r="428" spans="3:13"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</row>
    <row r="429" spans="3:13"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</row>
    <row r="430" spans="3:13"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</row>
    <row r="431" spans="3:13"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</row>
    <row r="432" spans="3:13"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</row>
    <row r="433" spans="3:13"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</row>
    <row r="434" spans="3:13"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</row>
    <row r="435" spans="3:13"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</row>
    <row r="436" spans="3:13"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</row>
    <row r="437" spans="3:13"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</row>
    <row r="438" spans="3:13"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</row>
    <row r="439" spans="3:13"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</row>
    <row r="440" spans="3:13"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</row>
    <row r="441" spans="3:13"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</row>
    <row r="442" spans="3:13"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</row>
    <row r="443" spans="3:13"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</row>
    <row r="444" spans="3:13"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</row>
    <row r="445" spans="3:13"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</row>
    <row r="446" spans="3:13"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</row>
    <row r="447" spans="3:13"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</row>
    <row r="448" spans="3:13"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</row>
    <row r="449" spans="3:13"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</row>
    <row r="450" spans="3:13"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</row>
    <row r="451" spans="3:13"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</row>
    <row r="452" spans="3:13"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</row>
    <row r="453" spans="3:13"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</row>
    <row r="454" spans="3:13"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</row>
    <row r="455" spans="3:13"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</row>
    <row r="456" spans="3:13"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</row>
    <row r="457" spans="3:13"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</row>
    <row r="458" spans="3:13"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</row>
    <row r="459" spans="3:13"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</row>
    <row r="460" spans="3:13"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</row>
    <row r="461" spans="3:13"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</row>
    <row r="462" spans="3:13"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</row>
    <row r="463" spans="3:13"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</row>
    <row r="464" spans="3:13"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</row>
    <row r="465" spans="3:13"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</row>
    <row r="466" spans="3:13"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</row>
    <row r="467" spans="3:13"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</row>
    <row r="468" spans="3:13"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</row>
    <row r="469" spans="3:13"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</row>
    <row r="470" spans="3:13"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</row>
    <row r="471" spans="3:13"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</row>
    <row r="472" spans="3:13"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</row>
    <row r="473" spans="3:13"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</row>
    <row r="474" spans="3:13"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</row>
    <row r="475" spans="3:13"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</row>
    <row r="476" spans="3:13"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</row>
    <row r="477" spans="3:13"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</row>
    <row r="478" spans="3:13"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</row>
    <row r="479" spans="3:13"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</row>
    <row r="480" spans="3:13"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</row>
    <row r="481" spans="3:13"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</row>
    <row r="482" spans="3:13"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</row>
    <row r="483" spans="3:13"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</row>
    <row r="484" spans="3:13"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</row>
    <row r="485" spans="3:13"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</row>
    <row r="486" spans="3:13"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</row>
    <row r="487" spans="3:13"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</row>
    <row r="488" spans="3:13"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</row>
    <row r="489" spans="3:13"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</row>
    <row r="490" spans="3:13"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</row>
    <row r="491" spans="3:13"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</row>
    <row r="492" spans="3:13"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</row>
    <row r="493" spans="3:13"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</row>
    <row r="494" spans="3:13"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</row>
    <row r="495" spans="3:13"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</row>
    <row r="496" spans="3:13"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</row>
    <row r="497" spans="3:13"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</row>
    <row r="498" spans="3:13"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</row>
    <row r="499" spans="3:13"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</row>
    <row r="500" spans="3:13"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</row>
    <row r="501" spans="3:13"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</row>
    <row r="502" spans="3:13"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</row>
    <row r="503" spans="3:13"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</row>
    <row r="504" spans="3:13"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</row>
    <row r="505" spans="3:13"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</row>
    <row r="506" spans="3:13"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</row>
    <row r="507" spans="3:13"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</row>
    <row r="508" spans="3:13"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</row>
    <row r="509" spans="3:13"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</row>
    <row r="510" spans="3:13"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</row>
    <row r="511" spans="3:13"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</row>
    <row r="512" spans="3:13"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</row>
    <row r="513" spans="3:13"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</row>
    <row r="514" spans="3:13"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</row>
    <row r="515" spans="3:13"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</row>
    <row r="516" spans="3:13"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</row>
    <row r="517" spans="3:13"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</row>
    <row r="518" spans="3:13"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</row>
    <row r="519" spans="3:13"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</row>
    <row r="520" spans="3:13"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</row>
    <row r="521" spans="3:13"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</row>
    <row r="522" spans="3:13"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</row>
    <row r="523" spans="3:13"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</row>
    <row r="524" spans="3:13"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</row>
    <row r="525" spans="3:13"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</row>
    <row r="526" spans="3:13"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</row>
    <row r="527" spans="3:13"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</row>
    <row r="528" spans="3:13"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</row>
    <row r="529" spans="3:13"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</row>
    <row r="530" spans="3:13"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</row>
    <row r="531" spans="3:13"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</row>
    <row r="532" spans="3:13"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</row>
    <row r="533" spans="3:13"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</row>
    <row r="534" spans="3:13"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</row>
    <row r="535" spans="3:13"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</row>
    <row r="536" spans="3:13"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</row>
    <row r="537" spans="3:13"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</row>
    <row r="538" spans="3:13"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</row>
    <row r="539" spans="3:13"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</row>
    <row r="540" spans="3:13"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</row>
    <row r="541" spans="3:13"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</row>
    <row r="542" spans="3:13"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</row>
    <row r="543" spans="3:13"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</row>
    <row r="544" spans="3:13"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</row>
    <row r="545" spans="3:13"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</row>
    <row r="546" spans="3:13"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</row>
    <row r="547" spans="3:13"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</row>
    <row r="548" spans="3:13"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</row>
    <row r="549" spans="3:13"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</row>
    <row r="550" spans="3:13"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</row>
    <row r="551" spans="3:13"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</row>
    <row r="552" spans="3:13"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</row>
    <row r="553" spans="3:13"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</row>
    <row r="554" spans="3:13"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</row>
    <row r="555" spans="3:13"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</row>
    <row r="556" spans="3:13"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</row>
    <row r="557" spans="3:13"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</row>
    <row r="558" spans="3:13"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</row>
    <row r="559" spans="3:13"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</row>
    <row r="560" spans="3:13"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</row>
    <row r="561" spans="3:13"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</row>
    <row r="562" spans="3:13"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</row>
    <row r="563" spans="3:13"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</row>
    <row r="564" spans="3:13"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</row>
    <row r="565" spans="3:13"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</row>
    <row r="566" spans="3:13"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</row>
    <row r="567" spans="3:13"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</row>
    <row r="568" spans="3:13"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</row>
    <row r="569" spans="3:13"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</row>
    <row r="570" spans="3:13"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</row>
    <row r="571" spans="3:13"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</row>
    <row r="572" spans="3:13"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</row>
    <row r="573" spans="3:13"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</row>
    <row r="574" spans="3:13"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</row>
    <row r="575" spans="3:13"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</row>
    <row r="576" spans="3:13"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</row>
    <row r="577" spans="3:13"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</row>
    <row r="578" spans="3:13"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</row>
    <row r="579" spans="3:13"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</row>
    <row r="580" spans="3:13"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</row>
    <row r="581" spans="3:13"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</row>
    <row r="582" spans="3:13"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</row>
    <row r="583" spans="3:13"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</row>
    <row r="584" spans="3:13"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</row>
    <row r="585" spans="3:13"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</row>
    <row r="586" spans="3:13"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</row>
    <row r="587" spans="3:13"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</row>
    <row r="588" spans="3:13"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</row>
    <row r="589" spans="3:13"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</row>
    <row r="590" spans="3:13"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</row>
    <row r="591" spans="3:13"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</row>
    <row r="592" spans="3:13"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</row>
    <row r="593" spans="3:13"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</row>
    <row r="594" spans="3:13"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</row>
    <row r="595" spans="3:13"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</row>
    <row r="596" spans="3:13"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</row>
    <row r="597" spans="3:13"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</row>
    <row r="598" spans="3:13"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</row>
    <row r="599" spans="3:13"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</row>
    <row r="600" spans="3:13"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</row>
    <row r="601" spans="3:13"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</row>
    <row r="602" spans="3:13"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</row>
    <row r="603" spans="3:13"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</row>
    <row r="604" spans="3:13"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</row>
    <row r="605" spans="3:13"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</row>
    <row r="606" spans="3:13"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</row>
    <row r="607" spans="3:13"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</row>
    <row r="608" spans="3:13"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</row>
    <row r="609" spans="3:13"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</row>
    <row r="610" spans="3:13"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</row>
    <row r="611" spans="3:13"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</row>
    <row r="612" spans="3:13"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</row>
    <row r="613" spans="3:13"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</row>
    <row r="614" spans="3:13"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</row>
    <row r="615" spans="3:13"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</row>
    <row r="616" spans="3:13"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</row>
    <row r="617" spans="3:13"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</row>
    <row r="618" spans="3:13"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</row>
    <row r="619" spans="3:13"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</row>
    <row r="620" spans="3:13"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</row>
    <row r="621" spans="3:13"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</row>
    <row r="622" spans="3:13"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</row>
    <row r="623" spans="3:13"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</row>
    <row r="624" spans="3:13"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</row>
    <row r="625" spans="3:13"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</row>
    <row r="626" spans="3:13"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</row>
    <row r="627" spans="3:13"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</row>
    <row r="628" spans="3:13"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</row>
    <row r="629" spans="3:13"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</row>
    <row r="630" spans="3:13"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</row>
    <row r="631" spans="3:13"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</row>
    <row r="632" spans="3:13"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</row>
    <row r="633" spans="3:13"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</row>
    <row r="634" spans="3:13"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</row>
    <row r="635" spans="3:13"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</row>
    <row r="636" spans="3:13"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</row>
    <row r="637" spans="3:13"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</row>
    <row r="638" spans="3:13"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</row>
    <row r="639" spans="3:13"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</row>
    <row r="640" spans="3:13"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</row>
    <row r="641" spans="3:13"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</row>
    <row r="642" spans="3:13"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</row>
    <row r="643" spans="3:13"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</row>
    <row r="644" spans="3:13"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</row>
    <row r="645" spans="3:13"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</row>
    <row r="646" spans="3:13"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</row>
    <row r="647" spans="3:13"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</row>
    <row r="648" spans="3:13"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</row>
    <row r="649" spans="3:13"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</row>
    <row r="650" spans="3:13"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</row>
    <row r="651" spans="3:13"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</row>
    <row r="652" spans="3:13"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</row>
    <row r="653" spans="3:13"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</row>
    <row r="654" spans="3:13"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</row>
    <row r="655" spans="3:13"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</row>
    <row r="656" spans="3:13"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</row>
    <row r="657" spans="3:13"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</row>
    <row r="658" spans="3:13"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</row>
    <row r="659" spans="3:13"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</row>
    <row r="660" spans="3:13"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</row>
    <row r="661" spans="3:13"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</row>
    <row r="662" spans="3:13"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</row>
    <row r="663" spans="3:13"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</row>
    <row r="664" spans="3:13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</row>
    <row r="665" spans="3:13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</row>
    <row r="666" spans="3:13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</row>
    <row r="667" spans="3:13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</row>
    <row r="668" spans="3:13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</row>
    <row r="669" spans="3:13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</row>
    <row r="670" spans="3:13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</row>
    <row r="671" spans="3:13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</row>
    <row r="672" spans="3:13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</row>
    <row r="673" spans="3:13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</row>
    <row r="674" spans="3:13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</row>
    <row r="675" spans="3:13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</row>
    <row r="676" spans="3:13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</row>
    <row r="677" spans="3:13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</row>
    <row r="678" spans="3:13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</row>
    <row r="679" spans="3:13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</row>
    <row r="680" spans="3:13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</row>
    <row r="681" spans="3:13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</row>
    <row r="682" spans="3:13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</row>
    <row r="683" spans="3:13"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</row>
    <row r="684" spans="3:13"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</row>
    <row r="685" spans="3:13"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</row>
    <row r="686" spans="3:13"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</row>
    <row r="687" spans="3:13"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</row>
    <row r="688" spans="3:13"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</row>
    <row r="689" spans="3:13"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</row>
    <row r="690" spans="3:13"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</row>
    <row r="691" spans="3:13"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</row>
    <row r="692" spans="3:13"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</row>
    <row r="693" spans="3:13"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</row>
    <row r="694" spans="3:13"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</row>
    <row r="695" spans="3:13"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</row>
    <row r="696" spans="3:13"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</row>
    <row r="697" spans="3:13"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</row>
    <row r="698" spans="3:13"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</row>
    <row r="699" spans="3:13"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</row>
    <row r="700" spans="3:13"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</row>
    <row r="701" spans="3:13"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</row>
    <row r="702" spans="3:13"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</row>
    <row r="703" spans="3:13"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</row>
    <row r="704" spans="3:13"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</row>
    <row r="705" spans="3:13"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</row>
    <row r="706" spans="3:13"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</row>
    <row r="707" spans="3:13"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</row>
    <row r="708" spans="3:13"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</row>
    <row r="709" spans="3:13"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</row>
    <row r="710" spans="3:13"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</row>
    <row r="711" spans="3:13"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</row>
    <row r="712" spans="3:13"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</row>
    <row r="713" spans="3:13"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</row>
    <row r="714" spans="3:13"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</row>
    <row r="715" spans="3:13"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</row>
    <row r="716" spans="3:13"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</row>
    <row r="717" spans="3:13"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</row>
    <row r="718" spans="3:13"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</row>
    <row r="719" spans="3:13"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</row>
    <row r="720" spans="3:13"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</row>
    <row r="721" spans="3:13"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</row>
    <row r="722" spans="3:13"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</row>
    <row r="723" spans="3:13"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</row>
    <row r="724" spans="3:13"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</row>
    <row r="725" spans="3:13"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</row>
    <row r="726" spans="3:13"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</row>
    <row r="727" spans="3:13"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</row>
    <row r="728" spans="3:13"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</row>
    <row r="729" spans="3:13"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</row>
    <row r="730" spans="3:13"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</row>
    <row r="731" spans="3:13"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</row>
    <row r="732" spans="3:13"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</row>
    <row r="733" spans="3:13"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</row>
    <row r="734" spans="3:13"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</row>
    <row r="735" spans="3:13"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</row>
    <row r="736" spans="3:13"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</row>
    <row r="737" spans="3:13"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</row>
    <row r="738" spans="3:13"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</row>
    <row r="739" spans="3:13"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</row>
    <row r="740" spans="3:13"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</row>
    <row r="741" spans="3:13"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</row>
    <row r="742" spans="3:13"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</row>
    <row r="743" spans="3:13"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</row>
    <row r="744" spans="3:13"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</row>
    <row r="745" spans="3:13"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</row>
    <row r="746" spans="3:13"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</row>
    <row r="747" spans="3:13"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</row>
    <row r="748" spans="3:13"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</row>
    <row r="749" spans="3:13"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</row>
    <row r="750" spans="3:13"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</row>
    <row r="751" spans="3:13"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</row>
    <row r="752" spans="3:13"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</row>
    <row r="753" spans="3:13"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</row>
    <row r="754" spans="3:13"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</row>
    <row r="755" spans="3:13"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</row>
    <row r="756" spans="3:13"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</row>
    <row r="757" spans="3:13"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</row>
    <row r="758" spans="3:13"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</row>
    <row r="759" spans="3:13"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</row>
    <row r="760" spans="3:13"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</row>
    <row r="761" spans="3:13"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</row>
    <row r="762" spans="3:13"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</row>
    <row r="763" spans="3:13"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</row>
    <row r="764" spans="3:13"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</row>
    <row r="765" spans="3:13"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</row>
    <row r="766" spans="3:13"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</row>
    <row r="767" spans="3:13"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</row>
    <row r="768" spans="3:13"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</row>
    <row r="769" spans="3:13"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</row>
    <row r="770" spans="3:13"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</row>
    <row r="771" spans="3:13"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</row>
    <row r="772" spans="3:13"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</row>
    <row r="773" spans="3:13"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</row>
    <row r="774" spans="3:13"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</row>
    <row r="775" spans="3:13"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</row>
    <row r="776" spans="3:13"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</row>
    <row r="777" spans="3:13"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</row>
    <row r="778" spans="3:13"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</row>
    <row r="779" spans="3:13"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</row>
    <row r="780" spans="3:13"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</row>
    <row r="781" spans="3:13"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</row>
    <row r="782" spans="3:13"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</row>
    <row r="783" spans="3:13"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</row>
    <row r="784" spans="3:13"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</row>
    <row r="785" spans="3:13"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</row>
    <row r="786" spans="3:13"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</row>
    <row r="787" spans="3:13"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</row>
    <row r="788" spans="3:13"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</row>
    <row r="789" spans="3:13"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</row>
    <row r="790" spans="3:13"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</row>
    <row r="791" spans="3:13"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</row>
    <row r="792" spans="3:13"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</row>
    <row r="793" spans="3:13"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</row>
    <row r="794" spans="3:13"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</row>
    <row r="795" spans="3:13"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</row>
    <row r="796" spans="3:13"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</row>
    <row r="797" spans="3:13"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</row>
    <row r="798" spans="3:13"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</row>
    <row r="799" spans="3:13"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</row>
    <row r="800" spans="3:13"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</row>
    <row r="801" spans="3:13"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</row>
    <row r="802" spans="3:13"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</row>
    <row r="803" spans="3:13"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</row>
    <row r="804" spans="3:13"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</row>
    <row r="805" spans="3:13"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</row>
    <row r="806" spans="3:13"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</row>
    <row r="807" spans="3:13"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</row>
    <row r="808" spans="3:13"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</row>
    <row r="809" spans="3:13"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</row>
    <row r="810" spans="3:13"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</row>
    <row r="811" spans="3:13"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</row>
    <row r="812" spans="3:13"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</row>
    <row r="813" spans="3:13"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</row>
    <row r="814" spans="3:13"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</row>
    <row r="815" spans="3:13"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</row>
    <row r="816" spans="3:13"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</row>
    <row r="817" spans="3:13"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</row>
    <row r="818" spans="3:13"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</row>
    <row r="819" spans="3:13"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</row>
    <row r="820" spans="3:13"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</row>
    <row r="821" spans="3:13"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</row>
    <row r="822" spans="3:13"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</row>
    <row r="823" spans="3:13"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</row>
    <row r="824" spans="3:13"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</row>
    <row r="825" spans="3:13"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</row>
    <row r="826" spans="3:13"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</row>
    <row r="827" spans="3:13"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</row>
    <row r="828" spans="3:13"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</row>
    <row r="829" spans="3:13"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</row>
    <row r="830" spans="3:13"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</row>
    <row r="831" spans="3:13"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</row>
    <row r="832" spans="3:13"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</row>
    <row r="833" spans="3:13"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</row>
    <row r="834" spans="3:13"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</row>
    <row r="835" spans="3:13"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</row>
    <row r="836" spans="3:13"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</row>
    <row r="837" spans="3:13"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</row>
    <row r="838" spans="3:13"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</row>
    <row r="839" spans="3:13"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</row>
    <row r="840" spans="3:13"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</row>
    <row r="841" spans="3:13"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</row>
    <row r="842" spans="3:13"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</row>
    <row r="843" spans="3:13"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</row>
    <row r="844" spans="3:13"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</row>
    <row r="845" spans="3:13"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</row>
    <row r="846" spans="3:13"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</row>
    <row r="847" spans="3:13"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</row>
    <row r="848" spans="3:13"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</row>
    <row r="849" spans="3:13"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</row>
    <row r="850" spans="3:13"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</row>
    <row r="851" spans="3:13"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</row>
    <row r="852" spans="3:13"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</row>
    <row r="853" spans="3:13"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</row>
    <row r="854" spans="3:13"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</row>
    <row r="855" spans="3:13"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</row>
    <row r="856" spans="3:13"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</row>
    <row r="857" spans="3:13"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</row>
    <row r="858" spans="3:13"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</row>
    <row r="859" spans="3:13"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</row>
    <row r="860" spans="3:13"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</row>
    <row r="861" spans="3:13"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</row>
    <row r="862" spans="3:13"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</row>
    <row r="863" spans="3:13"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</row>
    <row r="864" spans="3:13"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</row>
    <row r="865" spans="3:13"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</row>
    <row r="866" spans="3:13"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</row>
    <row r="867" spans="3:13"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</row>
    <row r="868" spans="3:13"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</row>
    <row r="869" spans="3:13"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</row>
    <row r="870" spans="3:13"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</row>
    <row r="871" spans="3:13"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</row>
    <row r="872" spans="3:13"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</row>
    <row r="873" spans="3:13"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</row>
    <row r="874" spans="3:13"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</row>
    <row r="875" spans="3:13"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</row>
    <row r="876" spans="3:13"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</row>
    <row r="877" spans="3:13"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</row>
    <row r="878" spans="3:13"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</row>
    <row r="879" spans="3:13"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</row>
    <row r="880" spans="3:13"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</row>
    <row r="881" spans="3:13"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</row>
    <row r="882" spans="3:13"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</row>
    <row r="883" spans="3:13"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</row>
    <row r="884" spans="3:13"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</row>
    <row r="885" spans="3:13"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</row>
    <row r="886" spans="3:13"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</row>
    <row r="887" spans="3:13"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</row>
    <row r="888" spans="3:13"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</row>
    <row r="889" spans="3:13"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</row>
    <row r="890" spans="3:13"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</row>
    <row r="891" spans="3:13"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</row>
    <row r="892" spans="3:13"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</row>
    <row r="893" spans="3:13"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</row>
    <row r="894" spans="3:13"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</row>
    <row r="895" spans="3:13"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</row>
    <row r="896" spans="3:13"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</row>
    <row r="897" spans="3:13"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</row>
    <row r="898" spans="3:13"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</row>
    <row r="899" spans="3:13"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</row>
    <row r="900" spans="3:13"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</row>
    <row r="901" spans="3:13"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</row>
    <row r="902" spans="3:13"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</row>
    <row r="903" spans="3:13"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</row>
    <row r="904" spans="3:13"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</row>
    <row r="905" spans="3:13"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</row>
    <row r="906" spans="3:13"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</row>
    <row r="907" spans="3:13"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</row>
    <row r="908" spans="3:13"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</row>
    <row r="909" spans="3:13"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</row>
    <row r="910" spans="3:13"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</row>
    <row r="911" spans="3:13"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</row>
    <row r="912" spans="3:13"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</row>
    <row r="913" spans="3:13"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</row>
    <row r="914" spans="3:13"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</row>
    <row r="915" spans="3:13"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</row>
    <row r="916" spans="3:13"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</row>
    <row r="917" spans="3:13"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</row>
    <row r="918" spans="3:13"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</row>
    <row r="919" spans="3:13"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</row>
    <row r="920" spans="3:13"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</row>
    <row r="921" spans="3:13"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</row>
    <row r="922" spans="3:13"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</row>
    <row r="923" spans="3:13"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</row>
    <row r="924" spans="3:13"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</row>
    <row r="925" spans="3:13"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</row>
    <row r="926" spans="3:13"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</row>
    <row r="927" spans="3:13"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</row>
    <row r="928" spans="3:13"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</row>
    <row r="929" spans="3:13"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</row>
    <row r="930" spans="3:13"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</row>
    <row r="931" spans="3:13"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</row>
    <row r="932" spans="3:13"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</row>
    <row r="933" spans="3:13"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</row>
    <row r="934" spans="3:13"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</row>
    <row r="935" spans="3:13"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</row>
    <row r="936" spans="3:13"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</row>
    <row r="937" spans="3:13"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</row>
    <row r="938" spans="3:13"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</row>
    <row r="939" spans="3:13"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</row>
    <row r="940" spans="3:13"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</row>
    <row r="941" spans="3:13"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</row>
    <row r="942" spans="3:13"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</row>
    <row r="943" spans="3:13"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</row>
    <row r="944" spans="3:13"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</row>
    <row r="945" spans="3:13"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</row>
    <row r="946" spans="3:13"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</row>
    <row r="947" spans="3:13"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</row>
    <row r="948" spans="3:13"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</row>
    <row r="949" spans="3:13"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</row>
    <row r="950" spans="3:13"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</row>
    <row r="951" spans="3:13"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</row>
    <row r="952" spans="3:13"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</row>
    <row r="953" spans="3:13"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</row>
    <row r="954" spans="3:13"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</row>
    <row r="955" spans="3:13"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</row>
    <row r="956" spans="3:13"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</row>
    <row r="957" spans="3:13"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</row>
    <row r="958" spans="3:13"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</row>
    <row r="959" spans="3:13"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</row>
    <row r="960" spans="3:13"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</row>
    <row r="961" spans="3:13"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</row>
    <row r="962" spans="3:13"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</row>
    <row r="963" spans="3:13"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</row>
    <row r="964" spans="3:13"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</row>
    <row r="965" spans="3:13"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</row>
    <row r="966" spans="3:13"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</row>
    <row r="967" spans="3:13"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</row>
    <row r="968" spans="3:13"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</row>
    <row r="969" spans="3:13"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</row>
    <row r="970" spans="3:13"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</row>
    <row r="971" spans="3:13"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</row>
    <row r="972" spans="3:13"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</row>
    <row r="973" spans="3:13"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</row>
    <row r="974" spans="3:13"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</row>
    <row r="975" spans="3:13"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</row>
    <row r="976" spans="3:13"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</row>
    <row r="977" spans="3:13"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</row>
    <row r="978" spans="3:13"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</row>
    <row r="979" spans="3:13"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</row>
    <row r="980" spans="3:13"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</row>
    <row r="981" spans="3:13"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</row>
    <row r="982" spans="3:13"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</row>
    <row r="983" spans="3:13"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</row>
    <row r="984" spans="3:13"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</row>
    <row r="985" spans="3:13"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</row>
    <row r="986" spans="3:13"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</row>
    <row r="987" spans="3:13"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</row>
    <row r="988" spans="3:13"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</row>
    <row r="989" spans="3:13"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</row>
    <row r="990" spans="3:13"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</row>
    <row r="991" spans="3:13"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</row>
    <row r="992" spans="3:13"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</row>
    <row r="993" spans="3:13"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</row>
    <row r="994" spans="3:13"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</row>
    <row r="995" spans="3:13"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</row>
    <row r="996" spans="3:13"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</row>
    <row r="997" spans="3:13"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</row>
    <row r="998" spans="3:13"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</row>
    <row r="999" spans="3:13"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</row>
    <row r="1000" spans="3:13"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</row>
    <row r="1001" spans="3:13"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</row>
    <row r="1002" spans="3:13"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</row>
    <row r="1003" spans="3:13"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</row>
    <row r="1004" spans="3:13"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</row>
    <row r="1005" spans="3:13">
      <c r="C1005" s="35"/>
      <c r="D1005" s="35"/>
      <c r="E1005" s="35"/>
      <c r="F1005" s="35"/>
      <c r="G1005" s="35"/>
      <c r="H1005" s="35"/>
      <c r="I1005" s="35"/>
      <c r="J1005" s="35"/>
      <c r="K1005" s="35"/>
      <c r="L1005" s="35"/>
      <c r="M1005" s="35"/>
    </row>
    <row r="1006" spans="3:13">
      <c r="C1006" s="35"/>
      <c r="D1006" s="35"/>
      <c r="E1006" s="35"/>
      <c r="F1006" s="35"/>
      <c r="G1006" s="35"/>
      <c r="H1006" s="35"/>
      <c r="I1006" s="35"/>
      <c r="J1006" s="35"/>
      <c r="K1006" s="35"/>
      <c r="L1006" s="35"/>
      <c r="M1006" s="35"/>
    </row>
    <row r="1007" spans="3:13">
      <c r="C1007" s="35"/>
      <c r="D1007" s="35"/>
      <c r="E1007" s="35"/>
      <c r="F1007" s="35"/>
      <c r="G1007" s="35"/>
      <c r="H1007" s="35"/>
      <c r="I1007" s="35"/>
      <c r="J1007" s="35"/>
      <c r="K1007" s="35"/>
      <c r="L1007" s="35"/>
      <c r="M1007" s="35"/>
    </row>
    <row r="1008" spans="3:13">
      <c r="C1008" s="35"/>
      <c r="D1008" s="35"/>
      <c r="E1008" s="35"/>
      <c r="F1008" s="35"/>
      <c r="G1008" s="35"/>
      <c r="H1008" s="35"/>
      <c r="I1008" s="35"/>
      <c r="J1008" s="35"/>
      <c r="K1008" s="35"/>
      <c r="L1008" s="35"/>
      <c r="M1008" s="35"/>
    </row>
    <row r="1009" spans="3:13">
      <c r="C1009" s="35"/>
      <c r="D1009" s="35"/>
      <c r="E1009" s="35"/>
      <c r="F1009" s="35"/>
      <c r="G1009" s="35"/>
      <c r="H1009" s="35"/>
      <c r="I1009" s="35"/>
      <c r="J1009" s="35"/>
      <c r="K1009" s="35"/>
      <c r="L1009" s="35"/>
      <c r="M1009" s="35"/>
    </row>
    <row r="1010" spans="3:13">
      <c r="C1010" s="35"/>
      <c r="D1010" s="35"/>
      <c r="E1010" s="35"/>
      <c r="F1010" s="35"/>
      <c r="G1010" s="35"/>
      <c r="H1010" s="35"/>
      <c r="I1010" s="35"/>
      <c r="J1010" s="35"/>
      <c r="K1010" s="35"/>
      <c r="L1010" s="35"/>
      <c r="M1010" s="35"/>
    </row>
    <row r="1011" spans="3:13">
      <c r="C1011" s="35"/>
      <c r="D1011" s="35"/>
      <c r="E1011" s="35"/>
      <c r="F1011" s="35"/>
      <c r="G1011" s="35"/>
      <c r="H1011" s="35"/>
      <c r="I1011" s="35"/>
      <c r="J1011" s="35"/>
      <c r="K1011" s="35"/>
      <c r="L1011" s="35"/>
      <c r="M1011" s="35"/>
    </row>
    <row r="1012" spans="3:13">
      <c r="C1012" s="35"/>
      <c r="D1012" s="35"/>
      <c r="E1012" s="35"/>
      <c r="F1012" s="35"/>
      <c r="G1012" s="35"/>
      <c r="H1012" s="35"/>
      <c r="I1012" s="35"/>
      <c r="J1012" s="35"/>
      <c r="K1012" s="35"/>
      <c r="L1012" s="35"/>
      <c r="M1012" s="35"/>
    </row>
    <row r="1013" spans="3:13">
      <c r="C1013" s="35"/>
      <c r="D1013" s="35"/>
      <c r="E1013" s="35"/>
      <c r="F1013" s="35"/>
      <c r="G1013" s="35"/>
      <c r="H1013" s="35"/>
      <c r="I1013" s="35"/>
      <c r="J1013" s="35"/>
      <c r="K1013" s="35"/>
      <c r="L1013" s="35"/>
      <c r="M1013" s="35"/>
    </row>
    <row r="1014" spans="3:13">
      <c r="C1014" s="35"/>
      <c r="D1014" s="35"/>
      <c r="E1014" s="35"/>
      <c r="F1014" s="35"/>
      <c r="G1014" s="35"/>
      <c r="H1014" s="35"/>
      <c r="I1014" s="35"/>
      <c r="J1014" s="35"/>
      <c r="K1014" s="35"/>
      <c r="L1014" s="35"/>
      <c r="M1014" s="35"/>
    </row>
    <row r="1015" spans="3:13">
      <c r="C1015" s="35"/>
      <c r="D1015" s="35"/>
      <c r="E1015" s="35"/>
      <c r="F1015" s="35"/>
      <c r="G1015" s="35"/>
      <c r="H1015" s="35"/>
      <c r="I1015" s="35"/>
      <c r="J1015" s="35"/>
      <c r="K1015" s="35"/>
      <c r="L1015" s="35"/>
      <c r="M1015" s="35"/>
    </row>
    <row r="1016" spans="3:13">
      <c r="C1016" s="35"/>
      <c r="D1016" s="35"/>
      <c r="E1016" s="35"/>
      <c r="F1016" s="35"/>
      <c r="G1016" s="35"/>
      <c r="H1016" s="35"/>
      <c r="I1016" s="35"/>
      <c r="J1016" s="35"/>
      <c r="K1016" s="35"/>
      <c r="L1016" s="35"/>
      <c r="M1016" s="35"/>
    </row>
    <row r="1017" spans="3:13">
      <c r="C1017" s="35"/>
      <c r="D1017" s="35"/>
      <c r="E1017" s="35"/>
      <c r="F1017" s="35"/>
      <c r="G1017" s="35"/>
      <c r="H1017" s="35"/>
      <c r="I1017" s="35"/>
      <c r="J1017" s="35"/>
      <c r="K1017" s="35"/>
      <c r="L1017" s="35"/>
      <c r="M1017" s="35"/>
    </row>
    <row r="1018" spans="3:13">
      <c r="C1018" s="35"/>
      <c r="D1018" s="35"/>
      <c r="E1018" s="35"/>
      <c r="F1018" s="35"/>
      <c r="G1018" s="35"/>
      <c r="H1018" s="35"/>
      <c r="I1018" s="35"/>
      <c r="J1018" s="35"/>
      <c r="K1018" s="35"/>
      <c r="L1018" s="35"/>
      <c r="M1018" s="35"/>
    </row>
    <row r="1019" spans="3:13">
      <c r="C1019" s="35"/>
      <c r="D1019" s="35"/>
      <c r="E1019" s="35"/>
      <c r="F1019" s="35"/>
      <c r="G1019" s="35"/>
      <c r="H1019" s="35"/>
      <c r="I1019" s="35"/>
      <c r="J1019" s="35"/>
      <c r="K1019" s="35"/>
      <c r="L1019" s="35"/>
      <c r="M1019" s="35"/>
    </row>
    <row r="1020" spans="3:13">
      <c r="C1020" s="35"/>
      <c r="D1020" s="35"/>
      <c r="E1020" s="35"/>
      <c r="F1020" s="35"/>
      <c r="G1020" s="35"/>
      <c r="H1020" s="35"/>
      <c r="I1020" s="35"/>
      <c r="J1020" s="35"/>
      <c r="K1020" s="35"/>
      <c r="L1020" s="35"/>
      <c r="M1020" s="35"/>
    </row>
    <row r="1021" spans="3:13">
      <c r="C1021" s="35"/>
      <c r="D1021" s="35"/>
      <c r="E1021" s="35"/>
      <c r="F1021" s="35"/>
      <c r="G1021" s="35"/>
      <c r="H1021" s="35"/>
      <c r="I1021" s="35"/>
      <c r="J1021" s="35"/>
      <c r="K1021" s="35"/>
      <c r="L1021" s="35"/>
      <c r="M1021" s="35"/>
    </row>
    <row r="1022" spans="3:13">
      <c r="C1022" s="35"/>
      <c r="D1022" s="35"/>
      <c r="E1022" s="35"/>
      <c r="F1022" s="35"/>
      <c r="G1022" s="35"/>
      <c r="H1022" s="35"/>
      <c r="I1022" s="35"/>
      <c r="J1022" s="35"/>
      <c r="K1022" s="35"/>
      <c r="L1022" s="35"/>
      <c r="M1022" s="35"/>
    </row>
    <row r="1023" spans="3:13">
      <c r="C1023" s="35"/>
      <c r="D1023" s="35"/>
      <c r="E1023" s="35"/>
      <c r="F1023" s="35"/>
      <c r="G1023" s="35"/>
      <c r="H1023" s="35"/>
      <c r="I1023" s="35"/>
      <c r="J1023" s="35"/>
      <c r="K1023" s="35"/>
      <c r="L1023" s="35"/>
      <c r="M1023" s="35"/>
    </row>
    <row r="1024" spans="3:13">
      <c r="C1024" s="35"/>
      <c r="D1024" s="35"/>
      <c r="E1024" s="35"/>
      <c r="F1024" s="35"/>
      <c r="G1024" s="35"/>
      <c r="H1024" s="35"/>
      <c r="I1024" s="35"/>
      <c r="J1024" s="35"/>
      <c r="K1024" s="35"/>
      <c r="L1024" s="35"/>
      <c r="M1024" s="35"/>
    </row>
    <row r="1025" spans="3:13">
      <c r="C1025" s="35"/>
      <c r="D1025" s="35"/>
      <c r="E1025" s="35"/>
      <c r="F1025" s="35"/>
      <c r="G1025" s="35"/>
      <c r="H1025" s="35"/>
      <c r="I1025" s="35"/>
      <c r="J1025" s="35"/>
      <c r="K1025" s="35"/>
      <c r="L1025" s="35"/>
      <c r="M1025" s="35"/>
    </row>
    <row r="1026" spans="3:13">
      <c r="C1026" s="35"/>
      <c r="D1026" s="35"/>
      <c r="E1026" s="35"/>
      <c r="F1026" s="35"/>
      <c r="G1026" s="35"/>
      <c r="H1026" s="35"/>
      <c r="I1026" s="35"/>
      <c r="J1026" s="35"/>
      <c r="K1026" s="35"/>
      <c r="L1026" s="35"/>
      <c r="M1026" s="35"/>
    </row>
    <row r="1027" spans="3:13">
      <c r="C1027" s="35"/>
      <c r="D1027" s="35"/>
      <c r="E1027" s="35"/>
      <c r="F1027" s="35"/>
      <c r="G1027" s="35"/>
      <c r="H1027" s="35"/>
      <c r="I1027" s="35"/>
      <c r="J1027" s="35"/>
      <c r="K1027" s="35"/>
      <c r="L1027" s="35"/>
      <c r="M1027" s="35"/>
    </row>
    <row r="1028" spans="3:13">
      <c r="C1028" s="35"/>
      <c r="D1028" s="35"/>
      <c r="E1028" s="35"/>
      <c r="F1028" s="35"/>
      <c r="G1028" s="35"/>
      <c r="H1028" s="35"/>
      <c r="I1028" s="35"/>
      <c r="J1028" s="35"/>
      <c r="K1028" s="35"/>
      <c r="L1028" s="35"/>
      <c r="M1028" s="35"/>
    </row>
    <row r="1029" spans="3:13">
      <c r="C1029" s="35"/>
      <c r="D1029" s="35"/>
      <c r="E1029" s="35"/>
      <c r="F1029" s="35"/>
      <c r="G1029" s="35"/>
      <c r="H1029" s="35"/>
      <c r="I1029" s="35"/>
      <c r="J1029" s="35"/>
      <c r="K1029" s="35"/>
      <c r="L1029" s="35"/>
      <c r="M1029" s="35"/>
    </row>
    <row r="1030" spans="3:13">
      <c r="C1030" s="35"/>
      <c r="D1030" s="35"/>
      <c r="E1030" s="35"/>
      <c r="F1030" s="35"/>
      <c r="G1030" s="35"/>
      <c r="H1030" s="35"/>
      <c r="I1030" s="35"/>
      <c r="J1030" s="35"/>
      <c r="K1030" s="35"/>
      <c r="L1030" s="35"/>
      <c r="M1030" s="35"/>
    </row>
    <row r="1031" spans="3:13">
      <c r="C1031" s="35"/>
      <c r="D1031" s="35"/>
      <c r="E1031" s="35"/>
      <c r="F1031" s="35"/>
      <c r="G1031" s="35"/>
      <c r="H1031" s="35"/>
      <c r="I1031" s="35"/>
      <c r="J1031" s="35"/>
      <c r="K1031" s="35"/>
      <c r="L1031" s="35"/>
      <c r="M1031" s="35"/>
    </row>
    <row r="1032" spans="3:13">
      <c r="C1032" s="35"/>
      <c r="D1032" s="35"/>
      <c r="E1032" s="35"/>
      <c r="F1032" s="35"/>
      <c r="G1032" s="35"/>
      <c r="H1032" s="35"/>
      <c r="I1032" s="35"/>
      <c r="J1032" s="35"/>
      <c r="K1032" s="35"/>
      <c r="L1032" s="35"/>
      <c r="M1032" s="35"/>
    </row>
    <row r="1033" spans="3:13">
      <c r="C1033" s="35"/>
      <c r="D1033" s="35"/>
      <c r="E1033" s="35"/>
      <c r="F1033" s="35"/>
      <c r="G1033" s="35"/>
      <c r="H1033" s="35"/>
      <c r="I1033" s="35"/>
      <c r="J1033" s="35"/>
      <c r="K1033" s="35"/>
      <c r="L1033" s="35"/>
      <c r="M1033" s="35"/>
    </row>
    <row r="1034" spans="3:13">
      <c r="C1034" s="35"/>
      <c r="D1034" s="35"/>
      <c r="E1034" s="35"/>
      <c r="F1034" s="35"/>
      <c r="G1034" s="35"/>
      <c r="H1034" s="35"/>
      <c r="I1034" s="35"/>
      <c r="J1034" s="35"/>
      <c r="K1034" s="35"/>
      <c r="L1034" s="35"/>
      <c r="M1034" s="35"/>
    </row>
    <row r="1035" spans="3:13">
      <c r="C1035" s="35"/>
      <c r="D1035" s="35"/>
      <c r="E1035" s="35"/>
      <c r="F1035" s="35"/>
      <c r="G1035" s="35"/>
      <c r="H1035" s="35"/>
      <c r="I1035" s="35"/>
      <c r="J1035" s="35"/>
      <c r="K1035" s="35"/>
      <c r="L1035" s="35"/>
      <c r="M1035" s="35"/>
    </row>
    <row r="1036" spans="3:13">
      <c r="C1036" s="35"/>
      <c r="D1036" s="35"/>
      <c r="E1036" s="35"/>
      <c r="F1036" s="35"/>
      <c r="G1036" s="35"/>
      <c r="H1036" s="35"/>
      <c r="I1036" s="35"/>
      <c r="J1036" s="35"/>
      <c r="K1036" s="35"/>
      <c r="L1036" s="35"/>
      <c r="M1036" s="35"/>
    </row>
    <row r="1037" spans="3:13">
      <c r="C1037" s="35"/>
      <c r="D1037" s="35"/>
      <c r="E1037" s="35"/>
      <c r="F1037" s="35"/>
      <c r="G1037" s="35"/>
      <c r="H1037" s="35"/>
      <c r="I1037" s="35"/>
      <c r="J1037" s="35"/>
      <c r="K1037" s="35"/>
      <c r="L1037" s="35"/>
      <c r="M1037" s="35"/>
    </row>
    <row r="1038" spans="3:13">
      <c r="C1038" s="35"/>
      <c r="D1038" s="35"/>
      <c r="E1038" s="35"/>
      <c r="F1038" s="35"/>
      <c r="G1038" s="35"/>
      <c r="H1038" s="35"/>
      <c r="I1038" s="35"/>
      <c r="J1038" s="35"/>
      <c r="K1038" s="35"/>
      <c r="L1038" s="35"/>
      <c r="M1038" s="35"/>
    </row>
    <row r="1039" spans="3:13">
      <c r="C1039" s="35"/>
      <c r="D1039" s="35"/>
      <c r="E1039" s="35"/>
      <c r="F1039" s="35"/>
      <c r="G1039" s="35"/>
      <c r="H1039" s="35"/>
      <c r="I1039" s="35"/>
      <c r="J1039" s="35"/>
      <c r="K1039" s="35"/>
      <c r="L1039" s="35"/>
      <c r="M1039" s="35"/>
    </row>
    <row r="1040" spans="3:13">
      <c r="C1040" s="35"/>
      <c r="D1040" s="35"/>
      <c r="E1040" s="35"/>
      <c r="F1040" s="35"/>
      <c r="G1040" s="35"/>
      <c r="H1040" s="35"/>
      <c r="I1040" s="35"/>
      <c r="J1040" s="35"/>
      <c r="K1040" s="35"/>
      <c r="L1040" s="35"/>
      <c r="M1040" s="35"/>
    </row>
    <row r="1041" spans="3:13">
      <c r="C1041" s="35"/>
      <c r="D1041" s="35"/>
      <c r="E1041" s="35"/>
      <c r="F1041" s="35"/>
      <c r="G1041" s="35"/>
      <c r="H1041" s="35"/>
      <c r="I1041" s="35"/>
      <c r="J1041" s="35"/>
      <c r="K1041" s="35"/>
      <c r="L1041" s="35"/>
      <c r="M1041" s="35"/>
    </row>
    <row r="1042" spans="3:13">
      <c r="C1042" s="35"/>
      <c r="D1042" s="35"/>
      <c r="E1042" s="35"/>
      <c r="F1042" s="35"/>
      <c r="G1042" s="35"/>
      <c r="H1042" s="35"/>
      <c r="I1042" s="35"/>
      <c r="J1042" s="35"/>
      <c r="K1042" s="35"/>
      <c r="L1042" s="35"/>
      <c r="M1042" s="35"/>
    </row>
    <row r="1043" spans="3:13">
      <c r="C1043" s="35"/>
      <c r="D1043" s="35"/>
      <c r="E1043" s="35"/>
      <c r="F1043" s="35"/>
      <c r="G1043" s="35"/>
      <c r="H1043" s="35"/>
      <c r="I1043" s="35"/>
      <c r="J1043" s="35"/>
      <c r="K1043" s="35"/>
      <c r="L1043" s="35"/>
      <c r="M1043" s="35"/>
    </row>
    <row r="1044" spans="3:13">
      <c r="C1044" s="35"/>
      <c r="D1044" s="35"/>
      <c r="E1044" s="35"/>
      <c r="F1044" s="35"/>
      <c r="G1044" s="35"/>
      <c r="H1044" s="35"/>
      <c r="I1044" s="35"/>
      <c r="J1044" s="35"/>
      <c r="K1044" s="35"/>
      <c r="L1044" s="35"/>
      <c r="M1044" s="35"/>
    </row>
    <row r="1045" spans="3:13">
      <c r="C1045" s="35"/>
      <c r="D1045" s="35"/>
      <c r="E1045" s="35"/>
      <c r="F1045" s="35"/>
      <c r="G1045" s="35"/>
      <c r="H1045" s="35"/>
      <c r="I1045" s="35"/>
      <c r="J1045" s="35"/>
      <c r="K1045" s="35"/>
      <c r="L1045" s="35"/>
      <c r="M1045" s="35"/>
    </row>
    <row r="1046" spans="3:13">
      <c r="C1046" s="35"/>
      <c r="D1046" s="35"/>
      <c r="E1046" s="35"/>
      <c r="F1046" s="35"/>
      <c r="G1046" s="35"/>
      <c r="H1046" s="35"/>
      <c r="I1046" s="35"/>
      <c r="J1046" s="35"/>
      <c r="K1046" s="35"/>
      <c r="L1046" s="35"/>
      <c r="M1046" s="35"/>
    </row>
    <row r="1047" spans="3:13">
      <c r="C1047" s="35"/>
      <c r="D1047" s="35"/>
      <c r="E1047" s="35"/>
      <c r="F1047" s="35"/>
      <c r="G1047" s="35"/>
      <c r="H1047" s="35"/>
      <c r="I1047" s="35"/>
      <c r="J1047" s="35"/>
      <c r="K1047" s="35"/>
      <c r="L1047" s="35"/>
      <c r="M1047" s="35"/>
    </row>
    <row r="1048" spans="3:13">
      <c r="C1048" s="35"/>
      <c r="D1048" s="35"/>
      <c r="E1048" s="35"/>
      <c r="F1048" s="35"/>
      <c r="G1048" s="35"/>
      <c r="H1048" s="35"/>
      <c r="I1048" s="35"/>
      <c r="J1048" s="35"/>
      <c r="K1048" s="35"/>
      <c r="L1048" s="35"/>
      <c r="M1048" s="35"/>
    </row>
    <row r="1049" spans="3:13">
      <c r="C1049" s="35"/>
      <c r="D1049" s="35"/>
      <c r="E1049" s="35"/>
      <c r="F1049" s="35"/>
      <c r="G1049" s="35"/>
      <c r="H1049" s="35"/>
      <c r="I1049" s="35"/>
      <c r="J1049" s="35"/>
      <c r="K1049" s="35"/>
      <c r="L1049" s="35"/>
      <c r="M1049" s="35"/>
    </row>
    <row r="1050" spans="3:13">
      <c r="C1050" s="35"/>
      <c r="D1050" s="35"/>
      <c r="E1050" s="35"/>
      <c r="F1050" s="35"/>
      <c r="G1050" s="35"/>
      <c r="H1050" s="35"/>
      <c r="I1050" s="35"/>
      <c r="J1050" s="35"/>
      <c r="K1050" s="35"/>
      <c r="L1050" s="35"/>
      <c r="M1050" s="35"/>
    </row>
    <row r="1051" spans="3:13">
      <c r="C1051" s="35"/>
      <c r="D1051" s="35"/>
      <c r="E1051" s="35"/>
      <c r="F1051" s="35"/>
      <c r="G1051" s="35"/>
      <c r="H1051" s="35"/>
      <c r="I1051" s="35"/>
      <c r="J1051" s="35"/>
      <c r="K1051" s="35"/>
      <c r="L1051" s="35"/>
      <c r="M1051" s="35"/>
    </row>
    <row r="1052" spans="3:13">
      <c r="C1052" s="35"/>
      <c r="D1052" s="35"/>
      <c r="E1052" s="35"/>
      <c r="F1052" s="35"/>
      <c r="G1052" s="35"/>
      <c r="H1052" s="35"/>
      <c r="I1052" s="35"/>
      <c r="J1052" s="35"/>
      <c r="K1052" s="35"/>
      <c r="L1052" s="35"/>
      <c r="M1052" s="35"/>
    </row>
    <row r="1053" spans="3:13">
      <c r="C1053" s="35"/>
      <c r="D1053" s="35"/>
      <c r="E1053" s="35"/>
      <c r="F1053" s="35"/>
      <c r="G1053" s="35"/>
      <c r="H1053" s="35"/>
      <c r="I1053" s="35"/>
      <c r="J1053" s="35"/>
      <c r="K1053" s="35"/>
      <c r="L1053" s="35"/>
      <c r="M1053" s="35"/>
    </row>
    <row r="1054" spans="3:13">
      <c r="C1054" s="35"/>
      <c r="D1054" s="35"/>
      <c r="E1054" s="35"/>
      <c r="F1054" s="35"/>
      <c r="G1054" s="35"/>
      <c r="H1054" s="35"/>
      <c r="I1054" s="35"/>
      <c r="J1054" s="35"/>
      <c r="K1054" s="35"/>
      <c r="L1054" s="35"/>
      <c r="M1054" s="35"/>
    </row>
    <row r="1055" spans="3:13">
      <c r="C1055" s="35"/>
      <c r="D1055" s="35"/>
      <c r="E1055" s="35"/>
      <c r="F1055" s="35"/>
      <c r="G1055" s="35"/>
      <c r="H1055" s="35"/>
      <c r="I1055" s="35"/>
      <c r="J1055" s="35"/>
      <c r="K1055" s="35"/>
      <c r="L1055" s="35"/>
      <c r="M1055" s="35"/>
    </row>
    <row r="1056" spans="3:13">
      <c r="C1056" s="35"/>
      <c r="D1056" s="35"/>
      <c r="E1056" s="35"/>
      <c r="F1056" s="35"/>
      <c r="G1056" s="35"/>
      <c r="H1056" s="35"/>
      <c r="I1056" s="35"/>
      <c r="J1056" s="35"/>
      <c r="K1056" s="35"/>
      <c r="L1056" s="35"/>
      <c r="M1056" s="35"/>
    </row>
    <row r="1057" spans="3:13">
      <c r="C1057" s="35"/>
      <c r="D1057" s="35"/>
      <c r="E1057" s="35"/>
      <c r="F1057" s="35"/>
      <c r="G1057" s="35"/>
      <c r="H1057" s="35"/>
      <c r="I1057" s="35"/>
      <c r="J1057" s="35"/>
      <c r="K1057" s="35"/>
      <c r="L1057" s="35"/>
      <c r="M1057" s="35"/>
    </row>
    <row r="1058" spans="3:13">
      <c r="C1058" s="35"/>
      <c r="D1058" s="35"/>
      <c r="E1058" s="35"/>
      <c r="F1058" s="35"/>
      <c r="G1058" s="35"/>
      <c r="H1058" s="35"/>
      <c r="I1058" s="35"/>
      <c r="J1058" s="35"/>
      <c r="K1058" s="35"/>
      <c r="L1058" s="35"/>
      <c r="M1058" s="35"/>
    </row>
    <row r="1059" spans="3:13">
      <c r="C1059" s="35"/>
      <c r="D1059" s="35"/>
      <c r="E1059" s="35"/>
      <c r="F1059" s="35"/>
      <c r="G1059" s="35"/>
      <c r="H1059" s="35"/>
      <c r="I1059" s="35"/>
      <c r="J1059" s="35"/>
      <c r="K1059" s="35"/>
      <c r="L1059" s="35"/>
      <c r="M1059" s="35"/>
    </row>
    <row r="1060" spans="3:13">
      <c r="C1060" s="35"/>
      <c r="D1060" s="35"/>
      <c r="E1060" s="35"/>
      <c r="F1060" s="35"/>
      <c r="G1060" s="35"/>
      <c r="H1060" s="35"/>
      <c r="I1060" s="35"/>
      <c r="J1060" s="35"/>
      <c r="K1060" s="35"/>
      <c r="L1060" s="35"/>
      <c r="M1060" s="35"/>
    </row>
    <row r="1061" spans="3:13">
      <c r="C1061" s="35"/>
      <c r="D1061" s="35"/>
      <c r="E1061" s="35"/>
      <c r="F1061" s="35"/>
      <c r="G1061" s="35"/>
      <c r="H1061" s="35"/>
      <c r="I1061" s="35"/>
      <c r="J1061" s="35"/>
      <c r="K1061" s="35"/>
      <c r="L1061" s="35"/>
      <c r="M1061" s="35"/>
    </row>
    <row r="1062" spans="3:13">
      <c r="C1062" s="35"/>
      <c r="D1062" s="35"/>
      <c r="E1062" s="35"/>
      <c r="F1062" s="35"/>
      <c r="G1062" s="35"/>
      <c r="H1062" s="35"/>
      <c r="I1062" s="35"/>
      <c r="J1062" s="35"/>
      <c r="K1062" s="35"/>
      <c r="L1062" s="35"/>
      <c r="M1062" s="35"/>
    </row>
    <row r="1063" spans="3:13">
      <c r="C1063" s="35"/>
      <c r="D1063" s="35"/>
      <c r="E1063" s="35"/>
      <c r="F1063" s="35"/>
      <c r="G1063" s="35"/>
      <c r="H1063" s="35"/>
      <c r="I1063" s="35"/>
      <c r="J1063" s="35"/>
      <c r="K1063" s="35"/>
      <c r="L1063" s="35"/>
      <c r="M1063" s="35"/>
    </row>
    <row r="1064" spans="3:13">
      <c r="C1064" s="35"/>
      <c r="D1064" s="35"/>
      <c r="E1064" s="35"/>
      <c r="F1064" s="35"/>
      <c r="G1064" s="35"/>
      <c r="H1064" s="35"/>
      <c r="I1064" s="35"/>
      <c r="J1064" s="35"/>
      <c r="K1064" s="35"/>
      <c r="L1064" s="35"/>
      <c r="M1064" s="35"/>
    </row>
    <row r="1065" spans="3:13">
      <c r="C1065" s="35"/>
      <c r="D1065" s="35"/>
      <c r="E1065" s="35"/>
      <c r="F1065" s="35"/>
      <c r="G1065" s="35"/>
      <c r="H1065" s="35"/>
      <c r="I1065" s="35"/>
      <c r="J1065" s="35"/>
      <c r="K1065" s="35"/>
      <c r="L1065" s="35"/>
      <c r="M1065" s="35"/>
    </row>
    <row r="1066" spans="3:13">
      <c r="C1066" s="35"/>
      <c r="D1066" s="35"/>
      <c r="E1066" s="35"/>
      <c r="F1066" s="35"/>
      <c r="G1066" s="35"/>
      <c r="H1066" s="35"/>
      <c r="I1066" s="35"/>
      <c r="J1066" s="35"/>
      <c r="K1066" s="35"/>
      <c r="L1066" s="35"/>
      <c r="M1066" s="35"/>
    </row>
    <row r="1067" spans="3:13">
      <c r="C1067" s="35"/>
      <c r="D1067" s="35"/>
      <c r="E1067" s="35"/>
      <c r="F1067" s="35"/>
      <c r="G1067" s="35"/>
      <c r="H1067" s="35"/>
      <c r="I1067" s="35"/>
      <c r="J1067" s="35"/>
      <c r="K1067" s="35"/>
      <c r="L1067" s="35"/>
      <c r="M1067" s="35"/>
    </row>
    <row r="1068" spans="3:13">
      <c r="C1068" s="35"/>
      <c r="D1068" s="35"/>
      <c r="E1068" s="35"/>
      <c r="F1068" s="35"/>
      <c r="G1068" s="35"/>
      <c r="H1068" s="35"/>
      <c r="I1068" s="35"/>
      <c r="J1068" s="35"/>
      <c r="K1068" s="35"/>
      <c r="L1068" s="35"/>
      <c r="M1068" s="35"/>
    </row>
    <row r="1069" spans="3:13">
      <c r="C1069" s="35"/>
      <c r="D1069" s="35"/>
      <c r="E1069" s="35"/>
      <c r="F1069" s="35"/>
      <c r="G1069" s="35"/>
      <c r="H1069" s="35"/>
      <c r="I1069" s="35"/>
      <c r="J1069" s="35"/>
      <c r="K1069" s="35"/>
      <c r="L1069" s="35"/>
      <c r="M1069" s="35"/>
    </row>
    <row r="1070" spans="3:13">
      <c r="C1070" s="35"/>
      <c r="D1070" s="35"/>
      <c r="E1070" s="35"/>
      <c r="F1070" s="35"/>
      <c r="G1070" s="35"/>
      <c r="H1070" s="35"/>
      <c r="I1070" s="35"/>
      <c r="J1070" s="35"/>
      <c r="K1070" s="35"/>
      <c r="L1070" s="35"/>
      <c r="M1070" s="35"/>
    </row>
    <row r="1071" spans="3:13">
      <c r="C1071" s="35"/>
      <c r="D1071" s="35"/>
      <c r="E1071" s="35"/>
      <c r="F1071" s="35"/>
      <c r="G1071" s="35"/>
      <c r="H1071" s="35"/>
      <c r="I1071" s="35"/>
      <c r="J1071" s="35"/>
      <c r="K1071" s="35"/>
      <c r="L1071" s="35"/>
      <c r="M1071" s="35"/>
    </row>
    <row r="1072" spans="3:13">
      <c r="C1072" s="35"/>
      <c r="D1072" s="35"/>
      <c r="E1072" s="35"/>
      <c r="F1072" s="35"/>
      <c r="G1072" s="35"/>
      <c r="H1072" s="35"/>
      <c r="I1072" s="35"/>
      <c r="J1072" s="35"/>
      <c r="K1072" s="35"/>
      <c r="L1072" s="35"/>
      <c r="M1072" s="35"/>
    </row>
    <row r="1073" spans="3:13">
      <c r="C1073" s="35"/>
      <c r="D1073" s="35"/>
      <c r="E1073" s="35"/>
      <c r="F1073" s="35"/>
      <c r="G1073" s="35"/>
      <c r="H1073" s="35"/>
      <c r="I1073" s="35"/>
      <c r="J1073" s="35"/>
      <c r="K1073" s="35"/>
      <c r="L1073" s="35"/>
      <c r="M1073" s="35"/>
    </row>
    <row r="1074" spans="3:13">
      <c r="C1074" s="35"/>
      <c r="D1074" s="35"/>
      <c r="E1074" s="35"/>
      <c r="F1074" s="35"/>
      <c r="G1074" s="35"/>
      <c r="H1074" s="35"/>
      <c r="I1074" s="35"/>
      <c r="J1074" s="35"/>
      <c r="K1074" s="35"/>
      <c r="L1074" s="35"/>
      <c r="M1074" s="35"/>
    </row>
    <row r="1075" spans="3:13">
      <c r="C1075" s="35"/>
      <c r="D1075" s="35"/>
      <c r="E1075" s="35"/>
      <c r="F1075" s="35"/>
      <c r="G1075" s="35"/>
      <c r="H1075" s="35"/>
      <c r="I1075" s="35"/>
      <c r="J1075" s="35"/>
      <c r="K1075" s="35"/>
      <c r="L1075" s="35"/>
      <c r="M1075" s="35"/>
    </row>
    <row r="1076" spans="3:13">
      <c r="C1076" s="35"/>
      <c r="D1076" s="35"/>
      <c r="E1076" s="35"/>
      <c r="F1076" s="35"/>
      <c r="G1076" s="35"/>
      <c r="H1076" s="35"/>
      <c r="I1076" s="35"/>
      <c r="J1076" s="35"/>
      <c r="K1076" s="35"/>
      <c r="L1076" s="35"/>
      <c r="M1076" s="35"/>
    </row>
    <row r="1077" spans="3:13">
      <c r="C1077" s="35"/>
      <c r="D1077" s="35"/>
      <c r="E1077" s="35"/>
      <c r="F1077" s="35"/>
      <c r="G1077" s="35"/>
      <c r="H1077" s="35"/>
      <c r="I1077" s="35"/>
      <c r="J1077" s="35"/>
      <c r="K1077" s="35"/>
      <c r="L1077" s="35"/>
      <c r="M1077" s="35"/>
    </row>
    <row r="1078" spans="3:13">
      <c r="C1078" s="35"/>
      <c r="D1078" s="35"/>
      <c r="E1078" s="35"/>
      <c r="F1078" s="35"/>
      <c r="G1078" s="35"/>
      <c r="H1078" s="35"/>
      <c r="I1078" s="35"/>
      <c r="J1078" s="35"/>
      <c r="K1078" s="35"/>
      <c r="L1078" s="35"/>
      <c r="M1078" s="35"/>
    </row>
    <row r="1079" spans="3:13">
      <c r="C1079" s="35"/>
      <c r="D1079" s="35"/>
      <c r="E1079" s="35"/>
      <c r="F1079" s="35"/>
      <c r="G1079" s="35"/>
      <c r="H1079" s="35"/>
      <c r="I1079" s="35"/>
      <c r="J1079" s="35"/>
      <c r="K1079" s="35"/>
      <c r="L1079" s="35"/>
      <c r="M1079" s="35"/>
    </row>
    <row r="1080" spans="3:13">
      <c r="C1080" s="35"/>
      <c r="D1080" s="35"/>
      <c r="E1080" s="35"/>
      <c r="F1080" s="35"/>
      <c r="G1080" s="35"/>
      <c r="H1080" s="35"/>
      <c r="I1080" s="35"/>
      <c r="J1080" s="35"/>
      <c r="K1080" s="35"/>
      <c r="L1080" s="35"/>
      <c r="M1080" s="35"/>
    </row>
    <row r="1081" spans="3:13">
      <c r="C1081" s="35"/>
      <c r="D1081" s="35"/>
      <c r="E1081" s="35"/>
      <c r="F1081" s="35"/>
      <c r="G1081" s="35"/>
      <c r="H1081" s="35"/>
      <c r="I1081" s="35"/>
      <c r="J1081" s="35"/>
      <c r="K1081" s="35"/>
      <c r="L1081" s="35"/>
      <c r="M1081" s="35"/>
    </row>
    <row r="1082" spans="3:13">
      <c r="C1082" s="35"/>
      <c r="D1082" s="35"/>
      <c r="E1082" s="35"/>
      <c r="F1082" s="35"/>
      <c r="G1082" s="35"/>
      <c r="H1082" s="35"/>
      <c r="I1082" s="35"/>
      <c r="J1082" s="35"/>
      <c r="K1082" s="35"/>
      <c r="L1082" s="35"/>
      <c r="M1082" s="35"/>
    </row>
    <row r="1083" spans="3:13">
      <c r="C1083" s="35"/>
      <c r="D1083" s="35"/>
      <c r="E1083" s="35"/>
      <c r="F1083" s="35"/>
      <c r="G1083" s="35"/>
      <c r="H1083" s="35"/>
      <c r="I1083" s="35"/>
      <c r="J1083" s="35"/>
      <c r="K1083" s="35"/>
      <c r="L1083" s="35"/>
      <c r="M1083" s="35"/>
    </row>
    <row r="1084" spans="3:13">
      <c r="C1084" s="35"/>
      <c r="D1084" s="35"/>
      <c r="E1084" s="35"/>
      <c r="F1084" s="35"/>
      <c r="G1084" s="35"/>
      <c r="H1084" s="35"/>
      <c r="I1084" s="35"/>
      <c r="J1084" s="35"/>
      <c r="K1084" s="35"/>
      <c r="L1084" s="35"/>
      <c r="M1084" s="35"/>
    </row>
    <row r="1085" spans="3:13">
      <c r="C1085" s="35"/>
      <c r="D1085" s="35"/>
      <c r="E1085" s="35"/>
      <c r="F1085" s="35"/>
      <c r="G1085" s="35"/>
      <c r="H1085" s="35"/>
      <c r="I1085" s="35"/>
      <c r="J1085" s="35"/>
      <c r="K1085" s="35"/>
      <c r="L1085" s="35"/>
      <c r="M1085" s="35"/>
    </row>
    <row r="1086" spans="3:13">
      <c r="C1086" s="35"/>
      <c r="D1086" s="35"/>
      <c r="E1086" s="35"/>
      <c r="F1086" s="35"/>
      <c r="G1086" s="35"/>
      <c r="H1086" s="35"/>
      <c r="I1086" s="35"/>
      <c r="J1086" s="35"/>
      <c r="K1086" s="35"/>
      <c r="L1086" s="35"/>
      <c r="M1086" s="35"/>
    </row>
    <row r="1087" spans="3:13">
      <c r="C1087" s="35"/>
      <c r="D1087" s="35"/>
      <c r="E1087" s="35"/>
      <c r="F1087" s="35"/>
      <c r="G1087" s="35"/>
      <c r="H1087" s="35"/>
      <c r="I1087" s="35"/>
      <c r="J1087" s="35"/>
      <c r="K1087" s="35"/>
      <c r="L1087" s="35"/>
      <c r="M1087" s="35"/>
    </row>
    <row r="1088" spans="3:13">
      <c r="C1088" s="35"/>
      <c r="D1088" s="35"/>
      <c r="E1088" s="35"/>
      <c r="F1088" s="35"/>
      <c r="G1088" s="35"/>
      <c r="H1088" s="35"/>
      <c r="I1088" s="35"/>
      <c r="J1088" s="35"/>
      <c r="K1088" s="35"/>
      <c r="L1088" s="35"/>
      <c r="M1088" s="35"/>
    </row>
    <row r="1089" spans="3:13">
      <c r="C1089" s="35"/>
      <c r="D1089" s="35"/>
      <c r="E1089" s="35"/>
      <c r="F1089" s="35"/>
      <c r="G1089" s="35"/>
      <c r="H1089" s="35"/>
      <c r="I1089" s="35"/>
      <c r="J1089" s="35"/>
      <c r="K1089" s="35"/>
      <c r="L1089" s="35"/>
      <c r="M1089" s="35"/>
    </row>
    <row r="1090" spans="3:13">
      <c r="C1090" s="35"/>
      <c r="D1090" s="35"/>
      <c r="E1090" s="35"/>
      <c r="F1090" s="35"/>
      <c r="G1090" s="35"/>
      <c r="H1090" s="35"/>
      <c r="I1090" s="35"/>
      <c r="J1090" s="35"/>
      <c r="K1090" s="35"/>
      <c r="L1090" s="35"/>
      <c r="M1090" s="35"/>
    </row>
    <row r="1091" spans="3:13">
      <c r="C1091" s="35"/>
      <c r="D1091" s="35"/>
      <c r="E1091" s="35"/>
      <c r="F1091" s="35"/>
      <c r="G1091" s="35"/>
      <c r="H1091" s="35"/>
      <c r="I1091" s="35"/>
      <c r="J1091" s="35"/>
      <c r="K1091" s="35"/>
      <c r="L1091" s="35"/>
      <c r="M1091" s="35"/>
    </row>
    <row r="1092" spans="3:13">
      <c r="C1092" s="35"/>
      <c r="D1092" s="35"/>
      <c r="E1092" s="35"/>
      <c r="F1092" s="35"/>
      <c r="G1092" s="35"/>
      <c r="H1092" s="35"/>
      <c r="I1092" s="35"/>
      <c r="J1092" s="35"/>
      <c r="K1092" s="35"/>
      <c r="L1092" s="35"/>
      <c r="M1092" s="35"/>
    </row>
    <row r="1093" spans="3:13">
      <c r="C1093" s="35"/>
      <c r="D1093" s="35"/>
      <c r="E1093" s="35"/>
      <c r="F1093" s="35"/>
      <c r="G1093" s="35"/>
      <c r="H1093" s="35"/>
      <c r="I1093" s="35"/>
      <c r="J1093" s="35"/>
      <c r="K1093" s="35"/>
      <c r="L1093" s="35"/>
      <c r="M1093" s="35"/>
    </row>
    <row r="1094" spans="3:13">
      <c r="C1094" s="35"/>
      <c r="D1094" s="35"/>
      <c r="E1094" s="35"/>
      <c r="F1094" s="35"/>
      <c r="G1094" s="35"/>
      <c r="H1094" s="35"/>
      <c r="I1094" s="35"/>
      <c r="J1094" s="35"/>
      <c r="K1094" s="35"/>
      <c r="L1094" s="35"/>
      <c r="M1094" s="35"/>
    </row>
    <row r="1095" spans="3:13">
      <c r="C1095" s="35"/>
      <c r="D1095" s="35"/>
      <c r="E1095" s="35"/>
      <c r="F1095" s="35"/>
      <c r="G1095" s="35"/>
      <c r="H1095" s="35"/>
      <c r="I1095" s="35"/>
      <c r="J1095" s="35"/>
      <c r="K1095" s="35"/>
      <c r="L1095" s="35"/>
      <c r="M1095" s="35"/>
    </row>
    <row r="1096" spans="3:13">
      <c r="C1096" s="35"/>
      <c r="D1096" s="35"/>
      <c r="E1096" s="35"/>
      <c r="F1096" s="35"/>
      <c r="G1096" s="35"/>
      <c r="H1096" s="35"/>
      <c r="I1096" s="35"/>
      <c r="J1096" s="35"/>
      <c r="K1096" s="35"/>
      <c r="L1096" s="35"/>
      <c r="M1096" s="35"/>
    </row>
    <row r="1097" spans="3:13">
      <c r="C1097" s="35"/>
      <c r="D1097" s="35"/>
      <c r="E1097" s="35"/>
      <c r="F1097" s="35"/>
      <c r="G1097" s="35"/>
      <c r="H1097" s="35"/>
      <c r="I1097" s="35"/>
      <c r="J1097" s="35"/>
      <c r="K1097" s="35"/>
      <c r="L1097" s="35"/>
      <c r="M1097" s="35"/>
    </row>
    <row r="1098" spans="3:13">
      <c r="C1098" s="35"/>
      <c r="D1098" s="35"/>
      <c r="E1098" s="35"/>
      <c r="F1098" s="35"/>
      <c r="G1098" s="35"/>
      <c r="H1098" s="35"/>
      <c r="I1098" s="35"/>
      <c r="J1098" s="35"/>
      <c r="K1098" s="35"/>
      <c r="L1098" s="35"/>
      <c r="M1098" s="35"/>
    </row>
    <row r="1099" spans="3:13">
      <c r="C1099" s="35"/>
      <c r="D1099" s="35"/>
      <c r="E1099" s="35"/>
      <c r="F1099" s="35"/>
      <c r="G1099" s="35"/>
      <c r="H1099" s="35"/>
      <c r="I1099" s="35"/>
      <c r="J1099" s="35"/>
      <c r="K1099" s="35"/>
      <c r="L1099" s="35"/>
      <c r="M1099" s="35"/>
    </row>
    <row r="1100" spans="3:13">
      <c r="C1100" s="35"/>
      <c r="D1100" s="35"/>
      <c r="E1100" s="35"/>
      <c r="F1100" s="35"/>
      <c r="G1100" s="35"/>
      <c r="H1100" s="35"/>
      <c r="I1100" s="35"/>
      <c r="J1100" s="35"/>
      <c r="K1100" s="35"/>
      <c r="L1100" s="35"/>
      <c r="M1100" s="35"/>
    </row>
    <row r="1101" spans="3:13">
      <c r="C1101" s="35"/>
      <c r="D1101" s="35"/>
      <c r="E1101" s="35"/>
      <c r="F1101" s="35"/>
      <c r="G1101" s="35"/>
      <c r="H1101" s="35"/>
      <c r="I1101" s="35"/>
      <c r="J1101" s="35"/>
      <c r="K1101" s="35"/>
      <c r="L1101" s="35"/>
      <c r="M1101" s="35"/>
    </row>
    <row r="1102" spans="3:13">
      <c r="C1102" s="35"/>
      <c r="D1102" s="35"/>
      <c r="E1102" s="35"/>
      <c r="F1102" s="35"/>
      <c r="G1102" s="35"/>
      <c r="H1102" s="35"/>
      <c r="I1102" s="35"/>
      <c r="J1102" s="35"/>
      <c r="K1102" s="35"/>
      <c r="L1102" s="35"/>
      <c r="M1102" s="35"/>
    </row>
    <row r="1103" spans="3:13">
      <c r="C1103" s="35"/>
      <c r="D1103" s="35"/>
      <c r="E1103" s="35"/>
      <c r="F1103" s="35"/>
      <c r="G1103" s="35"/>
      <c r="H1103" s="35"/>
      <c r="I1103" s="35"/>
      <c r="J1103" s="35"/>
      <c r="K1103" s="35"/>
      <c r="L1103" s="35"/>
      <c r="M1103" s="35"/>
    </row>
    <row r="1104" spans="3:13">
      <c r="C1104" s="35"/>
      <c r="D1104" s="35"/>
      <c r="E1104" s="35"/>
      <c r="F1104" s="35"/>
      <c r="G1104" s="35"/>
      <c r="H1104" s="35"/>
      <c r="I1104" s="35"/>
      <c r="J1104" s="35"/>
      <c r="K1104" s="35"/>
      <c r="L1104" s="35"/>
      <c r="M1104" s="35"/>
    </row>
    <row r="1105" spans="3:13">
      <c r="C1105" s="35"/>
      <c r="D1105" s="35"/>
      <c r="E1105" s="35"/>
      <c r="F1105" s="35"/>
      <c r="G1105" s="35"/>
      <c r="H1105" s="35"/>
      <c r="I1105" s="35"/>
      <c r="J1105" s="35"/>
      <c r="K1105" s="35"/>
      <c r="L1105" s="35"/>
      <c r="M1105" s="35"/>
    </row>
    <row r="1106" spans="3:13">
      <c r="C1106" s="35"/>
      <c r="D1106" s="35"/>
      <c r="E1106" s="35"/>
      <c r="F1106" s="35"/>
      <c r="G1106" s="35"/>
      <c r="H1106" s="35"/>
      <c r="I1106" s="35"/>
      <c r="J1106" s="35"/>
      <c r="K1106" s="35"/>
      <c r="L1106" s="35"/>
      <c r="M1106" s="35"/>
    </row>
    <row r="1107" spans="3:13">
      <c r="C1107" s="35"/>
      <c r="D1107" s="35"/>
      <c r="E1107" s="35"/>
      <c r="F1107" s="35"/>
      <c r="G1107" s="35"/>
      <c r="H1107" s="35"/>
      <c r="I1107" s="35"/>
      <c r="J1107" s="35"/>
      <c r="K1107" s="35"/>
      <c r="L1107" s="35"/>
      <c r="M1107" s="35"/>
    </row>
    <row r="1108" spans="3:13">
      <c r="C1108" s="35"/>
      <c r="D1108" s="35"/>
      <c r="E1108" s="35"/>
      <c r="F1108" s="35"/>
      <c r="G1108" s="35"/>
      <c r="H1108" s="35"/>
      <c r="I1108" s="35"/>
      <c r="J1108" s="35"/>
      <c r="K1108" s="35"/>
      <c r="L1108" s="35"/>
      <c r="M1108" s="35"/>
    </row>
    <row r="1109" spans="3:13">
      <c r="C1109" s="35"/>
      <c r="D1109" s="35"/>
      <c r="E1109" s="35"/>
      <c r="F1109" s="35"/>
      <c r="G1109" s="35"/>
      <c r="H1109" s="35"/>
      <c r="I1109" s="35"/>
      <c r="J1109" s="35"/>
      <c r="K1109" s="35"/>
      <c r="L1109" s="35"/>
      <c r="M1109" s="35"/>
    </row>
    <row r="1110" spans="3:13">
      <c r="C1110" s="35"/>
      <c r="D1110" s="35"/>
      <c r="E1110" s="35"/>
      <c r="F1110" s="35"/>
      <c r="G1110" s="35"/>
      <c r="H1110" s="35"/>
      <c r="I1110" s="35"/>
      <c r="J1110" s="35"/>
      <c r="K1110" s="35"/>
      <c r="L1110" s="35"/>
      <c r="M1110" s="35"/>
    </row>
    <row r="1111" spans="3:13">
      <c r="C1111" s="35"/>
      <c r="D1111" s="35"/>
      <c r="E1111" s="35"/>
      <c r="F1111" s="35"/>
      <c r="G1111" s="35"/>
      <c r="H1111" s="35"/>
      <c r="I1111" s="35"/>
      <c r="J1111" s="35"/>
      <c r="K1111" s="35"/>
      <c r="L1111" s="35"/>
      <c r="M1111" s="35"/>
    </row>
    <row r="1112" spans="3:13">
      <c r="C1112" s="35"/>
      <c r="D1112" s="35"/>
      <c r="E1112" s="35"/>
      <c r="F1112" s="35"/>
      <c r="G1112" s="35"/>
      <c r="H1112" s="35"/>
      <c r="I1112" s="35"/>
      <c r="J1112" s="35"/>
      <c r="K1112" s="35"/>
      <c r="L1112" s="35"/>
      <c r="M1112" s="35"/>
    </row>
    <row r="1113" spans="3:13">
      <c r="C1113" s="35"/>
      <c r="D1113" s="35"/>
      <c r="E1113" s="35"/>
      <c r="F1113" s="35"/>
      <c r="G1113" s="35"/>
      <c r="H1113" s="35"/>
      <c r="I1113" s="35"/>
      <c r="J1113" s="35"/>
      <c r="K1113" s="35"/>
      <c r="L1113" s="35"/>
      <c r="M1113" s="35"/>
    </row>
    <row r="1114" spans="3:13">
      <c r="C1114" s="35"/>
      <c r="D1114" s="35"/>
      <c r="E1114" s="35"/>
      <c r="F1114" s="35"/>
      <c r="G1114" s="35"/>
      <c r="H1114" s="35"/>
      <c r="I1114" s="35"/>
      <c r="J1114" s="35"/>
      <c r="K1114" s="35"/>
      <c r="L1114" s="35"/>
      <c r="M1114" s="35"/>
    </row>
    <row r="1115" spans="3:13">
      <c r="C1115" s="35"/>
      <c r="D1115" s="35"/>
      <c r="E1115" s="35"/>
      <c r="F1115" s="35"/>
      <c r="G1115" s="35"/>
      <c r="H1115" s="35"/>
      <c r="I1115" s="35"/>
      <c r="J1115" s="35"/>
      <c r="K1115" s="35"/>
      <c r="L1115" s="35"/>
      <c r="M1115" s="35"/>
    </row>
    <row r="1116" spans="3:13">
      <c r="C1116" s="35"/>
      <c r="D1116" s="35"/>
      <c r="E1116" s="35"/>
      <c r="F1116" s="35"/>
      <c r="G1116" s="35"/>
      <c r="H1116" s="35"/>
      <c r="I1116" s="35"/>
      <c r="J1116" s="35"/>
      <c r="K1116" s="35"/>
      <c r="L1116" s="35"/>
      <c r="M1116" s="35"/>
    </row>
    <row r="1117" spans="3:13">
      <c r="C1117" s="35"/>
      <c r="D1117" s="35"/>
      <c r="E1117" s="35"/>
      <c r="F1117" s="35"/>
      <c r="G1117" s="35"/>
      <c r="H1117" s="35"/>
      <c r="I1117" s="35"/>
      <c r="J1117" s="35"/>
      <c r="K1117" s="35"/>
      <c r="L1117" s="35"/>
      <c r="M1117" s="35"/>
    </row>
    <row r="1118" spans="3:13">
      <c r="C1118" s="35"/>
      <c r="D1118" s="35"/>
      <c r="E1118" s="35"/>
      <c r="F1118" s="35"/>
      <c r="G1118" s="35"/>
      <c r="H1118" s="35"/>
      <c r="I1118" s="35"/>
      <c r="J1118" s="35"/>
      <c r="K1118" s="35"/>
      <c r="L1118" s="35"/>
      <c r="M1118" s="35"/>
    </row>
    <row r="1119" spans="3:13">
      <c r="C1119" s="35"/>
      <c r="D1119" s="35"/>
      <c r="E1119" s="35"/>
      <c r="F1119" s="35"/>
      <c r="G1119" s="35"/>
      <c r="H1119" s="35"/>
      <c r="I1119" s="35"/>
      <c r="J1119" s="35"/>
      <c r="K1119" s="35"/>
      <c r="L1119" s="35"/>
      <c r="M1119" s="35"/>
    </row>
    <row r="1120" spans="3:13">
      <c r="C1120" s="35"/>
      <c r="D1120" s="35"/>
      <c r="E1120" s="35"/>
      <c r="F1120" s="35"/>
      <c r="G1120" s="35"/>
      <c r="H1120" s="35"/>
      <c r="I1120" s="35"/>
      <c r="J1120" s="35"/>
      <c r="K1120" s="35"/>
      <c r="L1120" s="35"/>
      <c r="M1120" s="35"/>
    </row>
    <row r="1121" spans="3:13">
      <c r="C1121" s="35"/>
      <c r="D1121" s="35"/>
      <c r="E1121" s="35"/>
      <c r="F1121" s="35"/>
      <c r="G1121" s="35"/>
      <c r="H1121" s="35"/>
      <c r="I1121" s="35"/>
      <c r="J1121" s="35"/>
      <c r="K1121" s="35"/>
      <c r="L1121" s="35"/>
      <c r="M1121" s="35"/>
    </row>
    <row r="1122" spans="3:13">
      <c r="C1122" s="35"/>
      <c r="D1122" s="35"/>
      <c r="E1122" s="35"/>
      <c r="F1122" s="35"/>
      <c r="G1122" s="35"/>
      <c r="H1122" s="35"/>
      <c r="I1122" s="35"/>
      <c r="J1122" s="35"/>
      <c r="K1122" s="35"/>
      <c r="L1122" s="35"/>
      <c r="M1122" s="35"/>
    </row>
    <row r="1123" spans="3:13">
      <c r="C1123" s="35"/>
      <c r="D1123" s="35"/>
      <c r="E1123" s="35"/>
      <c r="F1123" s="35"/>
      <c r="G1123" s="35"/>
      <c r="H1123" s="35"/>
      <c r="I1123" s="35"/>
      <c r="J1123" s="35"/>
      <c r="K1123" s="35"/>
      <c r="L1123" s="35"/>
      <c r="M1123" s="35"/>
    </row>
    <row r="1124" spans="3:13">
      <c r="C1124" s="35"/>
      <c r="D1124" s="35"/>
      <c r="E1124" s="35"/>
      <c r="F1124" s="35"/>
      <c r="G1124" s="35"/>
      <c r="H1124" s="35"/>
      <c r="I1124" s="35"/>
      <c r="J1124" s="35"/>
      <c r="K1124" s="35"/>
      <c r="L1124" s="35"/>
      <c r="M1124" s="35"/>
    </row>
    <row r="1125" spans="3:13">
      <c r="C1125" s="35"/>
      <c r="D1125" s="35"/>
      <c r="E1125" s="35"/>
      <c r="F1125" s="35"/>
      <c r="G1125" s="35"/>
      <c r="H1125" s="35"/>
      <c r="I1125" s="35"/>
      <c r="J1125" s="35"/>
      <c r="K1125" s="35"/>
      <c r="L1125" s="35"/>
      <c r="M1125" s="35"/>
    </row>
    <row r="1126" spans="3:13">
      <c r="C1126" s="35"/>
      <c r="D1126" s="35"/>
      <c r="E1126" s="35"/>
      <c r="F1126" s="35"/>
      <c r="G1126" s="35"/>
      <c r="H1126" s="35"/>
      <c r="I1126" s="35"/>
      <c r="J1126" s="35"/>
      <c r="K1126" s="35"/>
      <c r="L1126" s="35"/>
      <c r="M1126" s="35"/>
    </row>
    <row r="1127" spans="3:13">
      <c r="C1127" s="35"/>
      <c r="D1127" s="35"/>
      <c r="E1127" s="35"/>
      <c r="F1127" s="35"/>
      <c r="G1127" s="35"/>
      <c r="H1127" s="35"/>
      <c r="I1127" s="35"/>
      <c r="J1127" s="35"/>
      <c r="K1127" s="35"/>
      <c r="L1127" s="35"/>
      <c r="M1127" s="35"/>
    </row>
    <row r="1128" spans="3:13">
      <c r="C1128" s="35"/>
      <c r="D1128" s="35"/>
      <c r="E1128" s="35"/>
      <c r="F1128" s="35"/>
      <c r="G1128" s="35"/>
      <c r="H1128" s="35"/>
      <c r="I1128" s="35"/>
      <c r="J1128" s="35"/>
      <c r="K1128" s="35"/>
      <c r="L1128" s="35"/>
      <c r="M1128" s="35"/>
    </row>
    <row r="1129" spans="3:13">
      <c r="C1129" s="35"/>
      <c r="D1129" s="35"/>
      <c r="E1129" s="35"/>
      <c r="F1129" s="35"/>
      <c r="G1129" s="35"/>
      <c r="H1129" s="35"/>
      <c r="I1129" s="35"/>
      <c r="J1129" s="35"/>
      <c r="K1129" s="35"/>
      <c r="L1129" s="35"/>
      <c r="M1129" s="35"/>
    </row>
    <row r="1130" spans="3:13">
      <c r="C1130" s="35"/>
      <c r="D1130" s="35"/>
      <c r="E1130" s="35"/>
      <c r="F1130" s="35"/>
      <c r="G1130" s="35"/>
      <c r="H1130" s="35"/>
      <c r="I1130" s="35"/>
      <c r="J1130" s="35"/>
      <c r="K1130" s="35"/>
      <c r="L1130" s="35"/>
      <c r="M1130" s="35"/>
    </row>
    <row r="1131" spans="3:13">
      <c r="C1131" s="35"/>
      <c r="D1131" s="35"/>
      <c r="E1131" s="35"/>
      <c r="F1131" s="35"/>
      <c r="G1131" s="35"/>
      <c r="H1131" s="35"/>
      <c r="I1131" s="35"/>
      <c r="J1131" s="35"/>
      <c r="K1131" s="35"/>
      <c r="L1131" s="35"/>
      <c r="M1131" s="35"/>
    </row>
    <row r="1132" spans="3:13">
      <c r="C1132" s="35"/>
      <c r="D1132" s="35"/>
      <c r="E1132" s="35"/>
      <c r="F1132" s="35"/>
      <c r="G1132" s="35"/>
      <c r="H1132" s="35"/>
      <c r="I1132" s="35"/>
      <c r="J1132" s="35"/>
      <c r="K1132" s="35"/>
      <c r="L1132" s="35"/>
      <c r="M1132" s="35"/>
    </row>
    <row r="1133" spans="3:13">
      <c r="C1133" s="35"/>
      <c r="D1133" s="35"/>
      <c r="E1133" s="35"/>
      <c r="F1133" s="35"/>
      <c r="G1133" s="35"/>
      <c r="H1133" s="35"/>
      <c r="I1133" s="35"/>
      <c r="J1133" s="35"/>
      <c r="K1133" s="35"/>
      <c r="L1133" s="35"/>
      <c r="M1133" s="35"/>
    </row>
    <row r="1134" spans="3:13">
      <c r="C1134" s="35"/>
      <c r="D1134" s="35"/>
      <c r="E1134" s="35"/>
      <c r="F1134" s="35"/>
      <c r="G1134" s="35"/>
      <c r="H1134" s="35"/>
      <c r="I1134" s="35"/>
      <c r="J1134" s="35"/>
      <c r="K1134" s="35"/>
      <c r="L1134" s="35"/>
      <c r="M1134" s="35"/>
    </row>
    <row r="1135" spans="3:13">
      <c r="C1135" s="35"/>
      <c r="D1135" s="35"/>
      <c r="E1135" s="35"/>
      <c r="F1135" s="35"/>
      <c r="G1135" s="35"/>
      <c r="H1135" s="35"/>
      <c r="I1135" s="35"/>
      <c r="J1135" s="35"/>
      <c r="K1135" s="35"/>
      <c r="L1135" s="35"/>
      <c r="M1135" s="35"/>
    </row>
    <row r="1136" spans="3:13">
      <c r="C1136" s="35"/>
      <c r="D1136" s="35"/>
      <c r="E1136" s="35"/>
      <c r="F1136" s="35"/>
      <c r="G1136" s="35"/>
      <c r="H1136" s="35"/>
      <c r="I1136" s="35"/>
      <c r="J1136" s="35"/>
      <c r="K1136" s="35"/>
      <c r="L1136" s="35"/>
      <c r="M1136" s="35"/>
    </row>
    <row r="1137" spans="3:13">
      <c r="C1137" s="35"/>
      <c r="D1137" s="35"/>
      <c r="E1137" s="35"/>
      <c r="F1137" s="35"/>
      <c r="G1137" s="35"/>
      <c r="H1137" s="35"/>
      <c r="I1137" s="35"/>
      <c r="J1137" s="35"/>
      <c r="K1137" s="35"/>
      <c r="L1137" s="35"/>
      <c r="M1137" s="35"/>
    </row>
    <row r="1138" spans="3:13">
      <c r="C1138" s="35"/>
      <c r="D1138" s="35"/>
      <c r="E1138" s="35"/>
      <c r="F1138" s="35"/>
      <c r="G1138" s="35"/>
      <c r="H1138" s="35"/>
      <c r="I1138" s="35"/>
      <c r="J1138" s="35"/>
      <c r="K1138" s="35"/>
      <c r="L1138" s="35"/>
      <c r="M1138" s="35"/>
    </row>
    <row r="1139" spans="3:13">
      <c r="C1139" s="35"/>
      <c r="D1139" s="35"/>
      <c r="E1139" s="35"/>
      <c r="F1139" s="35"/>
      <c r="G1139" s="35"/>
      <c r="H1139" s="35"/>
      <c r="I1139" s="35"/>
      <c r="J1139" s="35"/>
      <c r="K1139" s="35"/>
      <c r="L1139" s="35"/>
      <c r="M1139" s="35"/>
    </row>
    <row r="1140" spans="3:13">
      <c r="C1140" s="35"/>
      <c r="D1140" s="35"/>
      <c r="E1140" s="35"/>
      <c r="F1140" s="35"/>
      <c r="G1140" s="35"/>
      <c r="H1140" s="35"/>
      <c r="I1140" s="35"/>
      <c r="J1140" s="35"/>
      <c r="K1140" s="35"/>
      <c r="L1140" s="35"/>
      <c r="M1140" s="35"/>
    </row>
    <row r="1141" spans="3:13">
      <c r="C1141" s="35"/>
      <c r="D1141" s="35"/>
      <c r="E1141" s="35"/>
      <c r="F1141" s="35"/>
      <c r="G1141" s="35"/>
      <c r="H1141" s="35"/>
      <c r="I1141" s="35"/>
      <c r="J1141" s="35"/>
      <c r="K1141" s="35"/>
      <c r="L1141" s="35"/>
      <c r="M1141" s="35"/>
    </row>
    <row r="1142" spans="3:13">
      <c r="C1142" s="35"/>
      <c r="D1142" s="35"/>
      <c r="E1142" s="35"/>
      <c r="F1142" s="35"/>
      <c r="G1142" s="35"/>
      <c r="H1142" s="35"/>
      <c r="I1142" s="35"/>
      <c r="J1142" s="35"/>
      <c r="K1142" s="35"/>
      <c r="L1142" s="35"/>
      <c r="M1142" s="35"/>
    </row>
    <row r="1143" spans="3:13">
      <c r="C1143" s="35"/>
      <c r="D1143" s="35"/>
      <c r="E1143" s="35"/>
      <c r="F1143" s="35"/>
      <c r="G1143" s="35"/>
      <c r="H1143" s="35"/>
      <c r="I1143" s="35"/>
      <c r="J1143" s="35"/>
      <c r="K1143" s="35"/>
      <c r="L1143" s="35"/>
      <c r="M1143" s="35"/>
    </row>
    <row r="1144" spans="3:13">
      <c r="C1144" s="35"/>
      <c r="D1144" s="35"/>
      <c r="E1144" s="35"/>
      <c r="F1144" s="35"/>
      <c r="G1144" s="35"/>
      <c r="H1144" s="35"/>
      <c r="I1144" s="35"/>
      <c r="J1144" s="35"/>
      <c r="K1144" s="35"/>
      <c r="L1144" s="35"/>
      <c r="M1144" s="35"/>
    </row>
    <row r="1145" spans="3:13">
      <c r="C1145" s="35"/>
      <c r="D1145" s="35"/>
      <c r="E1145" s="35"/>
      <c r="F1145" s="35"/>
      <c r="G1145" s="35"/>
      <c r="H1145" s="35"/>
      <c r="I1145" s="35"/>
      <c r="J1145" s="35"/>
      <c r="K1145" s="35"/>
      <c r="L1145" s="35"/>
      <c r="M1145" s="35"/>
    </row>
    <row r="1146" spans="3:13">
      <c r="C1146" s="35"/>
      <c r="D1146" s="35"/>
      <c r="E1146" s="35"/>
      <c r="F1146" s="35"/>
      <c r="G1146" s="35"/>
      <c r="H1146" s="35"/>
      <c r="I1146" s="35"/>
      <c r="J1146" s="35"/>
      <c r="K1146" s="35"/>
      <c r="L1146" s="35"/>
      <c r="M1146" s="35"/>
    </row>
    <row r="1147" spans="3:13">
      <c r="C1147" s="35"/>
      <c r="D1147" s="35"/>
      <c r="E1147" s="35"/>
      <c r="F1147" s="35"/>
      <c r="G1147" s="35"/>
      <c r="H1147" s="35"/>
      <c r="I1147" s="35"/>
      <c r="J1147" s="35"/>
      <c r="K1147" s="35"/>
      <c r="L1147" s="35"/>
      <c r="M1147" s="35"/>
    </row>
    <row r="1148" spans="3:13">
      <c r="C1148" s="35"/>
      <c r="D1148" s="35"/>
      <c r="E1148" s="35"/>
      <c r="F1148" s="35"/>
      <c r="G1148" s="35"/>
      <c r="H1148" s="35"/>
      <c r="I1148" s="35"/>
      <c r="J1148" s="35"/>
      <c r="K1148" s="35"/>
      <c r="L1148" s="35"/>
      <c r="M1148" s="35"/>
    </row>
    <row r="1149" spans="3:13">
      <c r="C1149" s="35"/>
      <c r="D1149" s="35"/>
      <c r="E1149" s="35"/>
      <c r="F1149" s="35"/>
      <c r="G1149" s="35"/>
      <c r="H1149" s="35"/>
      <c r="I1149" s="35"/>
      <c r="J1149" s="35"/>
      <c r="K1149" s="35"/>
      <c r="L1149" s="35"/>
      <c r="M1149" s="35"/>
    </row>
    <row r="1150" spans="3:13">
      <c r="C1150" s="35"/>
      <c r="D1150" s="35"/>
      <c r="E1150" s="35"/>
      <c r="F1150" s="35"/>
      <c r="G1150" s="35"/>
      <c r="H1150" s="35"/>
      <c r="I1150" s="35"/>
      <c r="J1150" s="35"/>
      <c r="K1150" s="35"/>
      <c r="L1150" s="35"/>
      <c r="M1150" s="35"/>
    </row>
    <row r="1151" spans="3:13">
      <c r="C1151" s="35"/>
      <c r="D1151" s="35"/>
      <c r="E1151" s="35"/>
      <c r="F1151" s="35"/>
      <c r="G1151" s="35"/>
      <c r="H1151" s="35"/>
      <c r="I1151" s="35"/>
      <c r="J1151" s="35"/>
      <c r="K1151" s="35"/>
      <c r="L1151" s="35"/>
      <c r="M1151" s="35"/>
    </row>
    <row r="1152" spans="3:13">
      <c r="C1152" s="35"/>
      <c r="D1152" s="35"/>
      <c r="E1152" s="35"/>
      <c r="F1152" s="35"/>
      <c r="G1152" s="35"/>
      <c r="H1152" s="35"/>
      <c r="I1152" s="35"/>
      <c r="J1152" s="35"/>
      <c r="K1152" s="35"/>
      <c r="L1152" s="35"/>
      <c r="M1152" s="35"/>
    </row>
    <row r="1153" spans="3:13">
      <c r="C1153" s="35"/>
      <c r="D1153" s="35"/>
      <c r="E1153" s="35"/>
      <c r="F1153" s="35"/>
      <c r="G1153" s="35"/>
      <c r="H1153" s="35"/>
      <c r="I1153" s="35"/>
      <c r="J1153" s="35"/>
      <c r="K1153" s="35"/>
      <c r="L1153" s="35"/>
      <c r="M1153" s="35"/>
    </row>
    <row r="1154" spans="3:13">
      <c r="C1154" s="35"/>
      <c r="D1154" s="35"/>
      <c r="E1154" s="35"/>
      <c r="F1154" s="35"/>
      <c r="G1154" s="35"/>
      <c r="H1154" s="35"/>
      <c r="I1154" s="35"/>
      <c r="J1154" s="35"/>
      <c r="K1154" s="35"/>
      <c r="L1154" s="35"/>
      <c r="M1154" s="35"/>
    </row>
    <row r="1155" spans="3:13">
      <c r="C1155" s="35"/>
      <c r="D1155" s="35"/>
      <c r="E1155" s="35"/>
      <c r="F1155" s="35"/>
      <c r="G1155" s="35"/>
      <c r="H1155" s="35"/>
      <c r="I1155" s="35"/>
      <c r="J1155" s="35"/>
      <c r="K1155" s="35"/>
      <c r="L1155" s="35"/>
      <c r="M1155" s="35"/>
    </row>
    <row r="1156" spans="3:13">
      <c r="C1156" s="35"/>
      <c r="D1156" s="35"/>
      <c r="E1156" s="35"/>
      <c r="F1156" s="35"/>
      <c r="G1156" s="35"/>
      <c r="H1156" s="35"/>
      <c r="I1156" s="35"/>
      <c r="J1156" s="35"/>
      <c r="K1156" s="35"/>
      <c r="L1156" s="35"/>
      <c r="M1156" s="35"/>
    </row>
    <row r="1157" spans="3:13">
      <c r="C1157" s="35"/>
      <c r="D1157" s="35"/>
      <c r="E1157" s="35"/>
      <c r="F1157" s="35"/>
      <c r="G1157" s="35"/>
      <c r="H1157" s="35"/>
      <c r="I1157" s="35"/>
      <c r="J1157" s="35"/>
      <c r="K1157" s="35"/>
      <c r="L1157" s="35"/>
      <c r="M1157" s="35"/>
    </row>
    <row r="1158" spans="3:13">
      <c r="C1158" s="35"/>
      <c r="D1158" s="35"/>
      <c r="E1158" s="35"/>
      <c r="F1158" s="35"/>
      <c r="G1158" s="35"/>
      <c r="H1158" s="35"/>
      <c r="I1158" s="35"/>
      <c r="J1158" s="35"/>
      <c r="K1158" s="35"/>
      <c r="L1158" s="35"/>
      <c r="M1158" s="35"/>
    </row>
    <row r="1159" spans="3:13">
      <c r="C1159" s="35"/>
      <c r="D1159" s="35"/>
      <c r="E1159" s="35"/>
      <c r="F1159" s="35"/>
      <c r="G1159" s="35"/>
      <c r="H1159" s="35"/>
      <c r="I1159" s="35"/>
      <c r="J1159" s="35"/>
      <c r="K1159" s="35"/>
      <c r="L1159" s="35"/>
      <c r="M1159" s="35"/>
    </row>
    <row r="1160" spans="3:13">
      <c r="C1160" s="35"/>
      <c r="D1160" s="35"/>
      <c r="E1160" s="35"/>
      <c r="F1160" s="35"/>
      <c r="G1160" s="35"/>
      <c r="H1160" s="35"/>
      <c r="I1160" s="35"/>
      <c r="J1160" s="35"/>
      <c r="K1160" s="35"/>
      <c r="L1160" s="35"/>
      <c r="M1160" s="35"/>
    </row>
    <row r="1161" spans="3:13">
      <c r="C1161" s="35"/>
      <c r="D1161" s="35"/>
      <c r="E1161" s="35"/>
      <c r="F1161" s="35"/>
      <c r="G1161" s="35"/>
      <c r="H1161" s="35"/>
      <c r="I1161" s="35"/>
      <c r="J1161" s="35"/>
      <c r="K1161" s="35"/>
      <c r="L1161" s="35"/>
      <c r="M1161" s="35"/>
    </row>
    <row r="1162" spans="3:13">
      <c r="C1162" s="35"/>
      <c r="D1162" s="35"/>
      <c r="E1162" s="35"/>
      <c r="F1162" s="35"/>
      <c r="G1162" s="35"/>
      <c r="H1162" s="35"/>
      <c r="I1162" s="35"/>
      <c r="J1162" s="35"/>
      <c r="K1162" s="35"/>
      <c r="L1162" s="35"/>
      <c r="M1162" s="35"/>
    </row>
    <row r="1163" spans="3:13">
      <c r="C1163" s="35"/>
      <c r="D1163" s="35"/>
      <c r="E1163" s="35"/>
      <c r="F1163" s="35"/>
      <c r="G1163" s="35"/>
      <c r="H1163" s="35"/>
      <c r="I1163" s="35"/>
      <c r="J1163" s="35"/>
      <c r="K1163" s="35"/>
      <c r="L1163" s="35"/>
      <c r="M1163" s="35"/>
    </row>
    <row r="1164" spans="3:13">
      <c r="C1164" s="35"/>
      <c r="D1164" s="35"/>
      <c r="E1164" s="35"/>
      <c r="F1164" s="35"/>
      <c r="G1164" s="35"/>
      <c r="H1164" s="35"/>
      <c r="I1164" s="35"/>
      <c r="J1164" s="35"/>
      <c r="K1164" s="35"/>
      <c r="L1164" s="35"/>
      <c r="M1164" s="35"/>
    </row>
    <row r="1165" spans="3:13">
      <c r="C1165" s="35"/>
      <c r="D1165" s="35"/>
      <c r="E1165" s="35"/>
      <c r="F1165" s="35"/>
      <c r="G1165" s="35"/>
      <c r="H1165" s="35"/>
      <c r="I1165" s="35"/>
      <c r="J1165" s="35"/>
      <c r="K1165" s="35"/>
      <c r="L1165" s="35"/>
      <c r="M1165" s="35"/>
    </row>
    <row r="1166" spans="3:13">
      <c r="C1166" s="35"/>
      <c r="D1166" s="35"/>
      <c r="E1166" s="35"/>
      <c r="F1166" s="35"/>
      <c r="G1166" s="35"/>
      <c r="H1166" s="35"/>
      <c r="I1166" s="35"/>
      <c r="J1166" s="35"/>
      <c r="K1166" s="35"/>
      <c r="L1166" s="35"/>
      <c r="M1166" s="35"/>
    </row>
    <row r="1167" spans="3:13">
      <c r="C1167" s="35"/>
      <c r="D1167" s="35"/>
      <c r="E1167" s="35"/>
      <c r="F1167" s="35"/>
      <c r="G1167" s="35"/>
      <c r="H1167" s="35"/>
      <c r="I1167" s="35"/>
      <c r="J1167" s="35"/>
      <c r="K1167" s="35"/>
      <c r="L1167" s="35"/>
      <c r="M1167" s="35"/>
    </row>
    <row r="1168" spans="3:13">
      <c r="C1168" s="35"/>
      <c r="D1168" s="35"/>
      <c r="E1168" s="35"/>
      <c r="F1168" s="35"/>
      <c r="G1168" s="35"/>
      <c r="H1168" s="35"/>
      <c r="I1168" s="35"/>
      <c r="J1168" s="35"/>
      <c r="K1168" s="35"/>
      <c r="L1168" s="35"/>
      <c r="M1168" s="35"/>
    </row>
    <row r="1169" spans="3:13">
      <c r="C1169" s="35"/>
      <c r="D1169" s="35"/>
      <c r="E1169" s="35"/>
      <c r="F1169" s="35"/>
      <c r="G1169" s="35"/>
      <c r="H1169" s="35"/>
      <c r="I1169" s="35"/>
      <c r="J1169" s="35"/>
      <c r="K1169" s="35"/>
      <c r="L1169" s="35"/>
      <c r="M1169" s="35"/>
    </row>
    <row r="1170" spans="3:13">
      <c r="C1170" s="35"/>
      <c r="D1170" s="35"/>
      <c r="E1170" s="35"/>
      <c r="F1170" s="35"/>
      <c r="G1170" s="35"/>
      <c r="H1170" s="35"/>
      <c r="I1170" s="35"/>
      <c r="J1170" s="35"/>
      <c r="K1170" s="35"/>
      <c r="L1170" s="35"/>
      <c r="M1170" s="35"/>
    </row>
    <row r="1171" spans="3:13">
      <c r="C1171" s="35"/>
      <c r="D1171" s="35"/>
      <c r="E1171" s="35"/>
      <c r="F1171" s="35"/>
      <c r="G1171" s="35"/>
      <c r="H1171" s="35"/>
      <c r="I1171" s="35"/>
      <c r="J1171" s="35"/>
      <c r="K1171" s="35"/>
      <c r="L1171" s="35"/>
      <c r="M1171" s="35"/>
    </row>
    <row r="1172" spans="3:13">
      <c r="C1172" s="35"/>
      <c r="D1172" s="35"/>
      <c r="E1172" s="35"/>
      <c r="F1172" s="35"/>
      <c r="G1172" s="35"/>
      <c r="H1172" s="35"/>
      <c r="I1172" s="35"/>
      <c r="J1172" s="35"/>
      <c r="K1172" s="35"/>
      <c r="L1172" s="35"/>
      <c r="M1172" s="35"/>
    </row>
    <row r="1173" spans="3:13">
      <c r="C1173" s="35"/>
      <c r="D1173" s="35"/>
      <c r="E1173" s="35"/>
      <c r="F1173" s="35"/>
      <c r="G1173" s="35"/>
      <c r="H1173" s="35"/>
      <c r="I1173" s="35"/>
      <c r="J1173" s="35"/>
      <c r="K1173" s="35"/>
      <c r="L1173" s="35"/>
      <c r="M1173" s="35"/>
    </row>
    <row r="1174" spans="3:13">
      <c r="C1174" s="35"/>
      <c r="D1174" s="35"/>
      <c r="E1174" s="35"/>
      <c r="F1174" s="35"/>
      <c r="G1174" s="35"/>
      <c r="H1174" s="35"/>
      <c r="I1174" s="35"/>
      <c r="J1174" s="35"/>
      <c r="K1174" s="35"/>
      <c r="L1174" s="35"/>
      <c r="M1174" s="35"/>
    </row>
    <row r="1175" spans="3:13">
      <c r="C1175" s="35"/>
      <c r="D1175" s="35"/>
      <c r="E1175" s="35"/>
      <c r="F1175" s="35"/>
      <c r="G1175" s="35"/>
      <c r="H1175" s="35"/>
      <c r="I1175" s="35"/>
      <c r="J1175" s="35"/>
      <c r="K1175" s="35"/>
      <c r="L1175" s="35"/>
      <c r="M1175" s="35"/>
    </row>
    <row r="1176" spans="3:13">
      <c r="C1176" s="35"/>
      <c r="D1176" s="35"/>
      <c r="E1176" s="35"/>
      <c r="F1176" s="35"/>
      <c r="G1176" s="35"/>
      <c r="H1176" s="35"/>
      <c r="I1176" s="35"/>
      <c r="J1176" s="35"/>
      <c r="K1176" s="35"/>
      <c r="L1176" s="35"/>
      <c r="M1176" s="35"/>
    </row>
    <row r="1177" spans="3:13">
      <c r="C1177" s="35"/>
      <c r="D1177" s="35"/>
      <c r="E1177" s="35"/>
      <c r="F1177" s="35"/>
      <c r="G1177" s="35"/>
      <c r="H1177" s="35"/>
      <c r="I1177" s="35"/>
      <c r="J1177" s="35"/>
      <c r="K1177" s="35"/>
      <c r="L1177" s="35"/>
      <c r="M1177" s="35"/>
    </row>
    <row r="1178" spans="3:13">
      <c r="C1178" s="35"/>
      <c r="D1178" s="35"/>
      <c r="E1178" s="35"/>
      <c r="F1178" s="35"/>
      <c r="G1178" s="35"/>
      <c r="H1178" s="35"/>
      <c r="I1178" s="35"/>
      <c r="J1178" s="35"/>
      <c r="K1178" s="35"/>
      <c r="L1178" s="35"/>
      <c r="M1178" s="35"/>
    </row>
    <row r="1179" spans="3:13">
      <c r="C1179" s="35"/>
      <c r="D1179" s="35"/>
      <c r="E1179" s="35"/>
      <c r="F1179" s="35"/>
      <c r="G1179" s="35"/>
      <c r="H1179" s="35"/>
      <c r="I1179" s="35"/>
      <c r="J1179" s="35"/>
      <c r="K1179" s="35"/>
      <c r="L1179" s="35"/>
      <c r="M1179" s="35"/>
    </row>
    <row r="1180" spans="3:13">
      <c r="C1180" s="35"/>
      <c r="D1180" s="35"/>
      <c r="E1180" s="35"/>
      <c r="F1180" s="35"/>
      <c r="G1180" s="35"/>
      <c r="H1180" s="35"/>
      <c r="I1180" s="35"/>
      <c r="J1180" s="35"/>
      <c r="K1180" s="35"/>
      <c r="L1180" s="35"/>
      <c r="M1180" s="35"/>
    </row>
    <row r="1181" spans="3:13">
      <c r="C1181" s="35"/>
      <c r="D1181" s="35"/>
      <c r="E1181" s="35"/>
      <c r="F1181" s="35"/>
      <c r="G1181" s="35"/>
      <c r="H1181" s="35"/>
      <c r="I1181" s="35"/>
      <c r="J1181" s="35"/>
      <c r="K1181" s="35"/>
      <c r="L1181" s="35"/>
      <c r="M1181" s="35"/>
    </row>
    <row r="1182" spans="3:13">
      <c r="C1182" s="35"/>
      <c r="D1182" s="35"/>
      <c r="E1182" s="35"/>
      <c r="F1182" s="35"/>
      <c r="G1182" s="35"/>
      <c r="H1182" s="35"/>
      <c r="I1182" s="35"/>
      <c r="J1182" s="35"/>
      <c r="K1182" s="35"/>
      <c r="L1182" s="35"/>
      <c r="M1182" s="35"/>
    </row>
    <row r="1183" spans="3:13">
      <c r="C1183" s="35"/>
      <c r="D1183" s="35"/>
      <c r="E1183" s="35"/>
      <c r="F1183" s="35"/>
      <c r="G1183" s="35"/>
      <c r="H1183" s="35"/>
      <c r="I1183" s="35"/>
      <c r="J1183" s="35"/>
      <c r="K1183" s="35"/>
      <c r="L1183" s="35"/>
      <c r="M1183" s="35"/>
    </row>
    <row r="1184" spans="3:13">
      <c r="C1184" s="35"/>
      <c r="D1184" s="35"/>
      <c r="E1184" s="35"/>
      <c r="F1184" s="35"/>
      <c r="G1184" s="35"/>
      <c r="H1184" s="35"/>
      <c r="I1184" s="35"/>
      <c r="J1184" s="35"/>
      <c r="K1184" s="35"/>
      <c r="L1184" s="35"/>
      <c r="M1184" s="35"/>
    </row>
    <row r="1185" spans="3:13">
      <c r="C1185" s="35"/>
      <c r="D1185" s="35"/>
      <c r="E1185" s="35"/>
      <c r="F1185" s="35"/>
      <c r="G1185" s="35"/>
      <c r="H1185" s="35"/>
      <c r="I1185" s="35"/>
      <c r="J1185" s="35"/>
      <c r="K1185" s="35"/>
      <c r="L1185" s="35"/>
      <c r="M1185" s="35"/>
    </row>
    <row r="1186" spans="3:13">
      <c r="C1186" s="35"/>
      <c r="D1186" s="35"/>
      <c r="E1186" s="35"/>
      <c r="F1186" s="35"/>
      <c r="G1186" s="35"/>
      <c r="H1186" s="35"/>
      <c r="I1186" s="35"/>
      <c r="J1186" s="35"/>
      <c r="K1186" s="35"/>
      <c r="L1186" s="35"/>
      <c r="M1186" s="35"/>
    </row>
    <row r="1187" spans="3:13">
      <c r="C1187" s="35"/>
      <c r="D1187" s="35"/>
      <c r="E1187" s="35"/>
      <c r="F1187" s="35"/>
      <c r="G1187" s="35"/>
      <c r="H1187" s="35"/>
      <c r="I1187" s="35"/>
      <c r="J1187" s="35"/>
      <c r="K1187" s="35"/>
      <c r="L1187" s="35"/>
      <c r="M1187" s="35"/>
    </row>
    <row r="1188" spans="3:13">
      <c r="C1188" s="35"/>
      <c r="D1188" s="35"/>
      <c r="E1188" s="35"/>
      <c r="F1188" s="35"/>
      <c r="G1188" s="35"/>
      <c r="H1188" s="35"/>
      <c r="I1188" s="35"/>
      <c r="J1188" s="35"/>
      <c r="K1188" s="35"/>
      <c r="L1188" s="35"/>
      <c r="M1188" s="35"/>
    </row>
    <row r="1189" spans="3:13">
      <c r="C1189" s="35"/>
      <c r="D1189" s="35"/>
      <c r="E1189" s="35"/>
      <c r="F1189" s="35"/>
      <c r="G1189" s="35"/>
      <c r="H1189" s="35"/>
      <c r="I1189" s="35"/>
      <c r="J1189" s="35"/>
      <c r="K1189" s="35"/>
      <c r="L1189" s="35"/>
      <c r="M1189" s="35"/>
    </row>
    <row r="1190" spans="3:13">
      <c r="C1190" s="35"/>
      <c r="D1190" s="35"/>
      <c r="E1190" s="35"/>
      <c r="F1190" s="35"/>
      <c r="G1190" s="35"/>
      <c r="H1190" s="35"/>
      <c r="I1190" s="35"/>
      <c r="J1190" s="35"/>
      <c r="K1190" s="35"/>
      <c r="L1190" s="35"/>
      <c r="M1190" s="35"/>
    </row>
    <row r="1191" spans="3:13">
      <c r="C1191" s="35"/>
      <c r="D1191" s="35"/>
      <c r="E1191" s="35"/>
      <c r="F1191" s="35"/>
      <c r="G1191" s="35"/>
      <c r="H1191" s="35"/>
      <c r="I1191" s="35"/>
      <c r="J1191" s="35"/>
      <c r="K1191" s="35"/>
      <c r="L1191" s="35"/>
      <c r="M1191" s="35"/>
    </row>
    <row r="1192" spans="3:13">
      <c r="C1192" s="35"/>
      <c r="D1192" s="35"/>
      <c r="E1192" s="35"/>
      <c r="F1192" s="35"/>
      <c r="G1192" s="35"/>
      <c r="H1192" s="35"/>
      <c r="I1192" s="35"/>
      <c r="J1192" s="35"/>
      <c r="K1192" s="35"/>
      <c r="L1192" s="35"/>
      <c r="M1192" s="35"/>
    </row>
    <row r="1193" spans="3:13">
      <c r="C1193" s="35"/>
      <c r="D1193" s="35"/>
      <c r="E1193" s="35"/>
      <c r="F1193" s="35"/>
      <c r="G1193" s="35"/>
      <c r="H1193" s="35"/>
      <c r="I1193" s="35"/>
      <c r="J1193" s="35"/>
      <c r="K1193" s="35"/>
      <c r="L1193" s="35"/>
      <c r="M1193" s="35"/>
    </row>
    <row r="1194" spans="3:13">
      <c r="C1194" s="35"/>
      <c r="D1194" s="35"/>
      <c r="E1194" s="35"/>
      <c r="F1194" s="35"/>
      <c r="G1194" s="35"/>
      <c r="H1194" s="35"/>
      <c r="I1194" s="35"/>
      <c r="J1194" s="35"/>
      <c r="K1194" s="35"/>
      <c r="L1194" s="35"/>
      <c r="M1194" s="35"/>
    </row>
    <row r="1195" spans="3:13">
      <c r="C1195" s="35"/>
      <c r="D1195" s="35"/>
      <c r="E1195" s="35"/>
      <c r="F1195" s="35"/>
      <c r="G1195" s="35"/>
      <c r="H1195" s="35"/>
      <c r="I1195" s="35"/>
      <c r="J1195" s="35"/>
      <c r="K1195" s="35"/>
      <c r="L1195" s="35"/>
      <c r="M1195" s="35"/>
    </row>
    <row r="1196" spans="3:13">
      <c r="C1196" s="35"/>
      <c r="D1196" s="35"/>
      <c r="E1196" s="35"/>
      <c r="F1196" s="35"/>
      <c r="G1196" s="35"/>
      <c r="H1196" s="35"/>
      <c r="I1196" s="35"/>
      <c r="J1196" s="35"/>
      <c r="K1196" s="35"/>
      <c r="L1196" s="35"/>
      <c r="M1196" s="35"/>
    </row>
    <row r="1197" spans="3:13">
      <c r="C1197" s="35"/>
      <c r="D1197" s="35"/>
      <c r="E1197" s="35"/>
      <c r="F1197" s="35"/>
      <c r="G1197" s="35"/>
      <c r="H1197" s="35"/>
      <c r="I1197" s="35"/>
      <c r="J1197" s="35"/>
      <c r="K1197" s="35"/>
      <c r="L1197" s="35"/>
      <c r="M1197" s="35"/>
    </row>
    <row r="1198" spans="3:13">
      <c r="C1198" s="35"/>
      <c r="D1198" s="35"/>
      <c r="E1198" s="35"/>
      <c r="F1198" s="35"/>
      <c r="G1198" s="35"/>
      <c r="H1198" s="35"/>
      <c r="I1198" s="35"/>
      <c r="J1198" s="35"/>
      <c r="K1198" s="35"/>
      <c r="L1198" s="35"/>
      <c r="M1198" s="35"/>
    </row>
    <row r="1199" spans="3:13">
      <c r="C1199" s="35"/>
      <c r="D1199" s="35"/>
      <c r="E1199" s="35"/>
      <c r="F1199" s="35"/>
      <c r="G1199" s="35"/>
      <c r="H1199" s="35"/>
      <c r="I1199" s="35"/>
      <c r="J1199" s="35"/>
      <c r="K1199" s="35"/>
      <c r="L1199" s="35"/>
      <c r="M1199" s="35"/>
    </row>
    <row r="1200" spans="3:13">
      <c r="C1200" s="35"/>
      <c r="D1200" s="35"/>
      <c r="E1200" s="35"/>
      <c r="F1200" s="35"/>
      <c r="G1200" s="35"/>
      <c r="H1200" s="35"/>
      <c r="I1200" s="35"/>
      <c r="J1200" s="35"/>
      <c r="K1200" s="35"/>
      <c r="L1200" s="35"/>
      <c r="M1200" s="35"/>
    </row>
    <row r="1201" spans="3:13">
      <c r="C1201" s="35"/>
      <c r="D1201" s="35"/>
      <c r="E1201" s="35"/>
      <c r="F1201" s="35"/>
      <c r="G1201" s="35"/>
      <c r="H1201" s="35"/>
      <c r="I1201" s="35"/>
      <c r="J1201" s="35"/>
      <c r="K1201" s="35"/>
      <c r="L1201" s="35"/>
      <c r="M1201" s="35"/>
    </row>
    <row r="1202" spans="3:13">
      <c r="C1202" s="35"/>
      <c r="D1202" s="35"/>
      <c r="E1202" s="35"/>
      <c r="F1202" s="35"/>
      <c r="G1202" s="35"/>
      <c r="H1202" s="35"/>
      <c r="I1202" s="35"/>
      <c r="J1202" s="35"/>
      <c r="K1202" s="35"/>
      <c r="L1202" s="35"/>
      <c r="M1202" s="35"/>
    </row>
    <row r="1203" spans="3:13">
      <c r="C1203" s="35"/>
      <c r="D1203" s="35"/>
      <c r="E1203" s="35"/>
      <c r="F1203" s="35"/>
      <c r="G1203" s="35"/>
      <c r="H1203" s="35"/>
      <c r="I1203" s="35"/>
      <c r="J1203" s="35"/>
      <c r="K1203" s="35"/>
      <c r="L1203" s="35"/>
      <c r="M1203" s="35"/>
    </row>
    <row r="1204" spans="3:13">
      <c r="C1204" s="35"/>
      <c r="D1204" s="35"/>
      <c r="E1204" s="35"/>
      <c r="F1204" s="35"/>
      <c r="G1204" s="35"/>
      <c r="H1204" s="35"/>
      <c r="I1204" s="35"/>
      <c r="J1204" s="35"/>
      <c r="K1204" s="35"/>
      <c r="L1204" s="35"/>
      <c r="M1204" s="35"/>
    </row>
    <row r="1205" spans="3:13">
      <c r="C1205" s="35"/>
      <c r="D1205" s="35"/>
      <c r="E1205" s="35"/>
      <c r="F1205" s="35"/>
      <c r="G1205" s="35"/>
      <c r="H1205" s="35"/>
      <c r="I1205" s="35"/>
      <c r="J1205" s="35"/>
      <c r="K1205" s="35"/>
      <c r="L1205" s="35"/>
      <c r="M1205" s="35"/>
    </row>
    <row r="1206" spans="3:13">
      <c r="C1206" s="35"/>
      <c r="D1206" s="35"/>
      <c r="E1206" s="35"/>
      <c r="F1206" s="35"/>
      <c r="G1206" s="35"/>
      <c r="H1206" s="35"/>
      <c r="I1206" s="35"/>
      <c r="J1206" s="35"/>
      <c r="K1206" s="35"/>
      <c r="L1206" s="35"/>
      <c r="M1206" s="35"/>
    </row>
    <row r="1207" spans="3:13">
      <c r="C1207" s="35"/>
      <c r="D1207" s="35"/>
      <c r="E1207" s="35"/>
      <c r="F1207" s="35"/>
      <c r="G1207" s="35"/>
      <c r="H1207" s="35"/>
      <c r="I1207" s="35"/>
      <c r="J1207" s="35"/>
      <c r="K1207" s="35"/>
      <c r="L1207" s="35"/>
      <c r="M1207" s="35"/>
    </row>
    <row r="1208" spans="3:13">
      <c r="C1208" s="35"/>
      <c r="D1208" s="35"/>
      <c r="E1208" s="35"/>
      <c r="F1208" s="35"/>
      <c r="G1208" s="35"/>
      <c r="H1208" s="35"/>
      <c r="I1208" s="35"/>
      <c r="J1208" s="35"/>
      <c r="K1208" s="35"/>
      <c r="L1208" s="35"/>
      <c r="M1208" s="35"/>
    </row>
    <row r="1209" spans="3:13">
      <c r="C1209" s="35"/>
      <c r="D1209" s="35"/>
      <c r="E1209" s="35"/>
      <c r="F1209" s="35"/>
      <c r="G1209" s="35"/>
      <c r="H1209" s="35"/>
      <c r="I1209" s="35"/>
      <c r="J1209" s="35"/>
      <c r="K1209" s="35"/>
      <c r="L1209" s="35"/>
      <c r="M1209" s="35"/>
    </row>
    <row r="1210" spans="3:13">
      <c r="C1210" s="35"/>
      <c r="D1210" s="35"/>
      <c r="E1210" s="35"/>
      <c r="F1210" s="35"/>
      <c r="G1210" s="35"/>
      <c r="H1210" s="35"/>
      <c r="I1210" s="35"/>
      <c r="J1210" s="35"/>
      <c r="K1210" s="35"/>
      <c r="L1210" s="35"/>
      <c r="M1210" s="35"/>
    </row>
    <row r="1211" spans="3:13">
      <c r="C1211" s="35"/>
      <c r="D1211" s="35"/>
      <c r="E1211" s="35"/>
      <c r="F1211" s="35"/>
      <c r="G1211" s="35"/>
      <c r="H1211" s="35"/>
      <c r="I1211" s="35"/>
      <c r="J1211" s="35"/>
      <c r="K1211" s="35"/>
      <c r="L1211" s="35"/>
      <c r="M1211" s="35"/>
    </row>
    <row r="1212" spans="3:13">
      <c r="C1212" s="35"/>
      <c r="D1212" s="35"/>
      <c r="E1212" s="35"/>
      <c r="F1212" s="35"/>
      <c r="G1212" s="35"/>
      <c r="H1212" s="35"/>
      <c r="I1212" s="35"/>
      <c r="J1212" s="35"/>
      <c r="K1212" s="35"/>
      <c r="L1212" s="35"/>
      <c r="M1212" s="35"/>
    </row>
    <row r="1213" spans="3:13">
      <c r="C1213" s="35"/>
      <c r="D1213" s="35"/>
      <c r="E1213" s="35"/>
      <c r="F1213" s="35"/>
      <c r="G1213" s="35"/>
      <c r="H1213" s="35"/>
      <c r="I1213" s="35"/>
      <c r="J1213" s="35"/>
      <c r="K1213" s="35"/>
      <c r="L1213" s="35"/>
      <c r="M1213" s="35"/>
    </row>
    <row r="1214" spans="3:13">
      <c r="C1214" s="35"/>
      <c r="D1214" s="35"/>
      <c r="E1214" s="35"/>
      <c r="F1214" s="35"/>
      <c r="G1214" s="35"/>
      <c r="H1214" s="35"/>
      <c r="I1214" s="35"/>
      <c r="J1214" s="35"/>
      <c r="K1214" s="35"/>
      <c r="L1214" s="35"/>
      <c r="M1214" s="35"/>
    </row>
    <row r="1215" spans="3:13">
      <c r="C1215" s="35"/>
      <c r="D1215" s="35"/>
      <c r="E1215" s="35"/>
      <c r="F1215" s="35"/>
      <c r="G1215" s="35"/>
      <c r="H1215" s="35"/>
      <c r="I1215" s="35"/>
      <c r="J1215" s="35"/>
      <c r="K1215" s="35"/>
      <c r="L1215" s="35"/>
      <c r="M1215" s="35"/>
    </row>
    <row r="1216" spans="3:13">
      <c r="C1216" s="35"/>
      <c r="D1216" s="35"/>
      <c r="E1216" s="35"/>
      <c r="F1216" s="35"/>
      <c r="G1216" s="35"/>
      <c r="H1216" s="35"/>
      <c r="I1216" s="35"/>
      <c r="J1216" s="35"/>
      <c r="K1216" s="35"/>
      <c r="L1216" s="35"/>
      <c r="M1216" s="35"/>
    </row>
    <row r="1217" spans="3:13">
      <c r="C1217" s="35"/>
      <c r="D1217" s="35"/>
      <c r="E1217" s="35"/>
      <c r="F1217" s="35"/>
      <c r="G1217" s="35"/>
      <c r="H1217" s="35"/>
      <c r="I1217" s="35"/>
      <c r="J1217" s="35"/>
      <c r="K1217" s="35"/>
      <c r="L1217" s="35"/>
      <c r="M1217" s="35"/>
    </row>
    <row r="1218" spans="3:13">
      <c r="C1218" s="35"/>
      <c r="D1218" s="35"/>
      <c r="E1218" s="35"/>
      <c r="F1218" s="35"/>
      <c r="G1218" s="35"/>
      <c r="H1218" s="35"/>
      <c r="I1218" s="35"/>
      <c r="J1218" s="35"/>
      <c r="K1218" s="35"/>
      <c r="L1218" s="35"/>
      <c r="M1218" s="35"/>
    </row>
    <row r="1219" spans="3:13">
      <c r="C1219" s="35"/>
      <c r="D1219" s="35"/>
      <c r="E1219" s="35"/>
      <c r="F1219" s="35"/>
      <c r="G1219" s="35"/>
      <c r="H1219" s="35"/>
      <c r="I1219" s="35"/>
      <c r="J1219" s="35"/>
      <c r="K1219" s="35"/>
      <c r="L1219" s="35"/>
      <c r="M1219" s="35"/>
    </row>
    <row r="1220" spans="3:13">
      <c r="C1220" s="35"/>
      <c r="D1220" s="35"/>
      <c r="E1220" s="35"/>
      <c r="F1220" s="35"/>
      <c r="G1220" s="35"/>
      <c r="H1220" s="35"/>
      <c r="I1220" s="35"/>
      <c r="J1220" s="35"/>
      <c r="K1220" s="35"/>
      <c r="L1220" s="35"/>
      <c r="M1220" s="35"/>
    </row>
    <row r="1221" spans="3:13">
      <c r="C1221" s="35"/>
      <c r="D1221" s="35"/>
      <c r="E1221" s="35"/>
      <c r="F1221" s="35"/>
      <c r="G1221" s="35"/>
      <c r="H1221" s="35"/>
      <c r="I1221" s="35"/>
      <c r="J1221" s="35"/>
      <c r="K1221" s="35"/>
      <c r="L1221" s="35"/>
      <c r="M1221" s="35"/>
    </row>
    <row r="1222" spans="3:13">
      <c r="C1222" s="35"/>
      <c r="D1222" s="35"/>
      <c r="E1222" s="35"/>
      <c r="F1222" s="35"/>
      <c r="G1222" s="35"/>
      <c r="H1222" s="35"/>
      <c r="I1222" s="35"/>
      <c r="J1222" s="35"/>
      <c r="K1222" s="35"/>
      <c r="L1222" s="35"/>
      <c r="M1222" s="35"/>
    </row>
    <row r="1223" spans="3:13">
      <c r="C1223" s="35"/>
      <c r="D1223" s="35"/>
      <c r="E1223" s="35"/>
      <c r="F1223" s="35"/>
      <c r="G1223" s="35"/>
      <c r="H1223" s="35"/>
      <c r="I1223" s="35"/>
      <c r="J1223" s="35"/>
      <c r="K1223" s="35"/>
      <c r="L1223" s="35"/>
      <c r="M1223" s="35"/>
    </row>
    <row r="1224" spans="3:13">
      <c r="C1224" s="35"/>
      <c r="D1224" s="35"/>
      <c r="E1224" s="35"/>
      <c r="F1224" s="35"/>
      <c r="G1224" s="35"/>
      <c r="H1224" s="35"/>
      <c r="I1224" s="35"/>
      <c r="J1224" s="35"/>
      <c r="K1224" s="35"/>
      <c r="L1224" s="35"/>
      <c r="M1224" s="35"/>
    </row>
    <row r="1225" spans="3:13">
      <c r="C1225" s="35"/>
      <c r="D1225" s="35"/>
      <c r="E1225" s="35"/>
      <c r="F1225" s="35"/>
      <c r="G1225" s="35"/>
      <c r="H1225" s="35"/>
      <c r="I1225" s="35"/>
      <c r="J1225" s="35"/>
      <c r="K1225" s="35"/>
      <c r="L1225" s="35"/>
      <c r="M1225" s="35"/>
    </row>
    <row r="1226" spans="3:13">
      <c r="C1226" s="35"/>
      <c r="D1226" s="35"/>
      <c r="E1226" s="35"/>
      <c r="F1226" s="35"/>
      <c r="G1226" s="35"/>
      <c r="H1226" s="35"/>
      <c r="I1226" s="35"/>
      <c r="J1226" s="35"/>
      <c r="K1226" s="35"/>
      <c r="L1226" s="35"/>
      <c r="M1226" s="35"/>
    </row>
    <row r="1227" spans="3:13">
      <c r="C1227" s="35"/>
      <c r="D1227" s="35"/>
      <c r="E1227" s="35"/>
      <c r="F1227" s="35"/>
      <c r="G1227" s="35"/>
      <c r="H1227" s="35"/>
      <c r="I1227" s="35"/>
      <c r="J1227" s="35"/>
      <c r="K1227" s="35"/>
      <c r="L1227" s="35"/>
      <c r="M1227" s="35"/>
    </row>
    <row r="1228" spans="3:13">
      <c r="C1228" s="35"/>
      <c r="D1228" s="35"/>
      <c r="E1228" s="35"/>
      <c r="F1228" s="35"/>
      <c r="G1228" s="35"/>
      <c r="H1228" s="35"/>
      <c r="I1228" s="35"/>
      <c r="J1228" s="35"/>
      <c r="K1228" s="35"/>
      <c r="L1228" s="35"/>
      <c r="M1228" s="35"/>
    </row>
    <row r="1229" spans="3:13">
      <c r="C1229" s="35"/>
      <c r="D1229" s="35"/>
      <c r="E1229" s="35"/>
      <c r="F1229" s="35"/>
      <c r="G1229" s="35"/>
      <c r="H1229" s="35"/>
      <c r="I1229" s="35"/>
      <c r="J1229" s="35"/>
      <c r="K1229" s="35"/>
      <c r="L1229" s="35"/>
      <c r="M1229" s="35"/>
    </row>
    <row r="1230" spans="3:13">
      <c r="C1230" s="35"/>
      <c r="D1230" s="35"/>
      <c r="E1230" s="35"/>
      <c r="F1230" s="35"/>
      <c r="G1230" s="35"/>
      <c r="H1230" s="35"/>
      <c r="I1230" s="35"/>
      <c r="J1230" s="35"/>
      <c r="K1230" s="35"/>
      <c r="L1230" s="35"/>
      <c r="M1230" s="35"/>
    </row>
    <row r="1231" spans="3:13">
      <c r="C1231" s="35"/>
      <c r="D1231" s="35"/>
      <c r="E1231" s="35"/>
      <c r="F1231" s="35"/>
      <c r="G1231" s="35"/>
      <c r="H1231" s="35"/>
      <c r="I1231" s="35"/>
      <c r="J1231" s="35"/>
      <c r="K1231" s="35"/>
      <c r="L1231" s="35"/>
      <c r="M1231" s="35"/>
    </row>
    <row r="1232" spans="3:13">
      <c r="C1232" s="35"/>
      <c r="D1232" s="35"/>
      <c r="E1232" s="35"/>
      <c r="F1232" s="35"/>
      <c r="G1232" s="35"/>
      <c r="H1232" s="35"/>
      <c r="I1232" s="35"/>
      <c r="J1232" s="35"/>
      <c r="K1232" s="35"/>
      <c r="L1232" s="35"/>
      <c r="M1232" s="35"/>
    </row>
    <row r="1233" spans="3:13">
      <c r="C1233" s="35"/>
      <c r="D1233" s="35"/>
      <c r="E1233" s="35"/>
      <c r="F1233" s="35"/>
      <c r="G1233" s="35"/>
      <c r="H1233" s="35"/>
      <c r="I1233" s="35"/>
      <c r="J1233" s="35"/>
      <c r="K1233" s="35"/>
      <c r="L1233" s="35"/>
      <c r="M1233" s="35"/>
    </row>
    <row r="1234" spans="3:13">
      <c r="C1234" s="35"/>
      <c r="D1234" s="35"/>
      <c r="E1234" s="35"/>
      <c r="F1234" s="35"/>
      <c r="G1234" s="35"/>
      <c r="H1234" s="35"/>
      <c r="I1234" s="35"/>
      <c r="J1234" s="35"/>
      <c r="K1234" s="35"/>
      <c r="L1234" s="35"/>
      <c r="M1234" s="35"/>
    </row>
    <row r="1235" spans="3:13">
      <c r="C1235" s="35"/>
      <c r="D1235" s="35"/>
      <c r="E1235" s="35"/>
      <c r="F1235" s="35"/>
      <c r="G1235" s="35"/>
      <c r="H1235" s="35"/>
      <c r="I1235" s="35"/>
      <c r="J1235" s="35"/>
      <c r="K1235" s="35"/>
      <c r="L1235" s="35"/>
      <c r="M1235" s="35"/>
    </row>
    <row r="1236" spans="3:13">
      <c r="C1236" s="35"/>
      <c r="D1236" s="35"/>
      <c r="E1236" s="35"/>
      <c r="F1236" s="35"/>
      <c r="G1236" s="35"/>
      <c r="H1236" s="35"/>
      <c r="I1236" s="35"/>
      <c r="J1236" s="35"/>
      <c r="K1236" s="35"/>
      <c r="L1236" s="35"/>
      <c r="M1236" s="35"/>
    </row>
    <row r="1237" spans="3:13">
      <c r="C1237" s="35"/>
      <c r="D1237" s="35"/>
      <c r="E1237" s="35"/>
      <c r="F1237" s="35"/>
      <c r="G1237" s="35"/>
      <c r="H1237" s="35"/>
      <c r="I1237" s="35"/>
      <c r="J1237" s="35"/>
      <c r="K1237" s="35"/>
      <c r="L1237" s="35"/>
      <c r="M1237" s="35"/>
    </row>
    <row r="1238" spans="3:13">
      <c r="C1238" s="35"/>
      <c r="D1238" s="35"/>
      <c r="E1238" s="35"/>
      <c r="F1238" s="35"/>
      <c r="G1238" s="35"/>
      <c r="H1238" s="35"/>
      <c r="I1238" s="35"/>
      <c r="J1238" s="35"/>
      <c r="K1238" s="35"/>
      <c r="L1238" s="35"/>
      <c r="M1238" s="35"/>
    </row>
    <row r="1239" spans="3:13">
      <c r="C1239" s="35"/>
      <c r="D1239" s="35"/>
      <c r="E1239" s="35"/>
      <c r="F1239" s="35"/>
      <c r="G1239" s="35"/>
      <c r="H1239" s="35"/>
      <c r="I1239" s="35"/>
      <c r="J1239" s="35"/>
      <c r="K1239" s="35"/>
      <c r="L1239" s="35"/>
      <c r="M1239" s="35"/>
    </row>
    <row r="1240" spans="3:13">
      <c r="C1240" s="35"/>
      <c r="D1240" s="35"/>
      <c r="E1240" s="35"/>
      <c r="F1240" s="35"/>
      <c r="G1240" s="35"/>
      <c r="H1240" s="35"/>
      <c r="I1240" s="35"/>
      <c r="J1240" s="35"/>
      <c r="K1240" s="35"/>
      <c r="L1240" s="35"/>
      <c r="M1240" s="35"/>
    </row>
    <row r="1241" spans="3:13">
      <c r="C1241" s="35"/>
      <c r="D1241" s="35"/>
      <c r="E1241" s="35"/>
      <c r="F1241" s="35"/>
      <c r="G1241" s="35"/>
      <c r="H1241" s="35"/>
      <c r="I1241" s="35"/>
      <c r="J1241" s="35"/>
      <c r="K1241" s="35"/>
      <c r="L1241" s="35"/>
      <c r="M1241" s="35"/>
    </row>
    <row r="1242" spans="3:13">
      <c r="C1242" s="35"/>
      <c r="D1242" s="35"/>
      <c r="E1242" s="35"/>
      <c r="F1242" s="35"/>
      <c r="G1242" s="35"/>
      <c r="H1242" s="35"/>
      <c r="I1242" s="35"/>
      <c r="J1242" s="35"/>
      <c r="K1242" s="35"/>
      <c r="L1242" s="35"/>
      <c r="M1242" s="35"/>
    </row>
    <row r="1243" spans="3:13">
      <c r="C1243" s="35"/>
      <c r="D1243" s="35"/>
      <c r="E1243" s="35"/>
      <c r="F1243" s="35"/>
      <c r="G1243" s="35"/>
      <c r="H1243" s="35"/>
      <c r="I1243" s="35"/>
      <c r="J1243" s="35"/>
      <c r="K1243" s="35"/>
      <c r="L1243" s="35"/>
      <c r="M1243" s="35"/>
    </row>
    <row r="1244" spans="3:13">
      <c r="C1244" s="35"/>
      <c r="D1244" s="35"/>
      <c r="E1244" s="35"/>
      <c r="F1244" s="35"/>
      <c r="G1244" s="35"/>
      <c r="H1244" s="35"/>
      <c r="I1244" s="35"/>
      <c r="J1244" s="35"/>
      <c r="K1244" s="35"/>
      <c r="L1244" s="35"/>
      <c r="M1244" s="35"/>
    </row>
    <row r="1245" spans="3:13">
      <c r="C1245" s="35"/>
      <c r="D1245" s="35"/>
      <c r="E1245" s="35"/>
      <c r="F1245" s="35"/>
      <c r="G1245" s="35"/>
      <c r="H1245" s="35"/>
      <c r="I1245" s="35"/>
      <c r="J1245" s="35"/>
      <c r="K1245" s="35"/>
      <c r="L1245" s="35"/>
      <c r="M1245" s="35"/>
    </row>
    <row r="1246" spans="3:13">
      <c r="C1246" s="35"/>
      <c r="D1246" s="35"/>
      <c r="E1246" s="35"/>
      <c r="F1246" s="35"/>
      <c r="G1246" s="35"/>
      <c r="H1246" s="35"/>
      <c r="I1246" s="35"/>
      <c r="J1246" s="35"/>
      <c r="K1246" s="35"/>
      <c r="L1246" s="35"/>
      <c r="M1246" s="35"/>
    </row>
    <row r="1247" spans="3:13">
      <c r="C1247" s="35"/>
      <c r="D1247" s="35"/>
      <c r="E1247" s="35"/>
      <c r="F1247" s="35"/>
      <c r="G1247" s="35"/>
      <c r="H1247" s="35"/>
      <c r="I1247" s="35"/>
      <c r="J1247" s="35"/>
      <c r="K1247" s="35"/>
      <c r="L1247" s="35"/>
      <c r="M1247" s="35"/>
    </row>
    <row r="1248" spans="3:13">
      <c r="C1248" s="35"/>
      <c r="D1248" s="35"/>
      <c r="E1248" s="35"/>
      <c r="F1248" s="35"/>
      <c r="G1248" s="35"/>
      <c r="H1248" s="35"/>
      <c r="I1248" s="35"/>
      <c r="J1248" s="35"/>
      <c r="K1248" s="35"/>
      <c r="L1248" s="35"/>
      <c r="M1248" s="35"/>
    </row>
    <row r="1249" spans="3:13">
      <c r="C1249" s="35"/>
      <c r="D1249" s="35"/>
      <c r="E1249" s="35"/>
      <c r="F1249" s="35"/>
      <c r="G1249" s="35"/>
      <c r="H1249" s="35"/>
      <c r="I1249" s="35"/>
      <c r="J1249" s="35"/>
      <c r="K1249" s="35"/>
      <c r="L1249" s="35"/>
      <c r="M1249" s="35"/>
    </row>
    <row r="1250" spans="3:13">
      <c r="C1250" s="35"/>
      <c r="D1250" s="35"/>
      <c r="E1250" s="35"/>
      <c r="F1250" s="35"/>
      <c r="G1250" s="35"/>
      <c r="H1250" s="35"/>
      <c r="I1250" s="35"/>
      <c r="J1250" s="35"/>
      <c r="K1250" s="35"/>
      <c r="L1250" s="35"/>
      <c r="M1250" s="35"/>
    </row>
    <row r="1251" spans="3:13">
      <c r="C1251" s="35"/>
      <c r="D1251" s="35"/>
      <c r="E1251" s="35"/>
      <c r="F1251" s="35"/>
      <c r="G1251" s="35"/>
      <c r="H1251" s="35"/>
      <c r="I1251" s="35"/>
      <c r="J1251" s="35"/>
      <c r="K1251" s="35"/>
      <c r="L1251" s="35"/>
      <c r="M1251" s="35"/>
    </row>
    <row r="1252" spans="3:13">
      <c r="C1252" s="35"/>
      <c r="D1252" s="35"/>
      <c r="E1252" s="35"/>
      <c r="F1252" s="35"/>
      <c r="G1252" s="35"/>
      <c r="H1252" s="35"/>
      <c r="I1252" s="35"/>
      <c r="J1252" s="35"/>
      <c r="K1252" s="35"/>
      <c r="L1252" s="35"/>
      <c r="M1252" s="35"/>
    </row>
    <row r="1253" spans="3:13">
      <c r="C1253" s="35"/>
      <c r="D1253" s="35"/>
      <c r="E1253" s="35"/>
      <c r="F1253" s="35"/>
      <c r="G1253" s="35"/>
      <c r="H1253" s="35"/>
      <c r="I1253" s="35"/>
      <c r="J1253" s="35"/>
      <c r="K1253" s="35"/>
      <c r="L1253" s="35"/>
      <c r="M1253" s="35"/>
    </row>
    <row r="1254" spans="3:13">
      <c r="C1254" s="35"/>
      <c r="D1254" s="35"/>
      <c r="E1254" s="35"/>
      <c r="F1254" s="35"/>
      <c r="G1254" s="35"/>
      <c r="H1254" s="35"/>
      <c r="I1254" s="35"/>
      <c r="J1254" s="35"/>
      <c r="K1254" s="35"/>
      <c r="L1254" s="35"/>
      <c r="M1254" s="35"/>
    </row>
    <row r="1255" spans="3:13">
      <c r="C1255" s="35"/>
      <c r="D1255" s="35"/>
      <c r="E1255" s="35"/>
      <c r="F1255" s="35"/>
      <c r="G1255" s="35"/>
      <c r="H1255" s="35"/>
      <c r="I1255" s="35"/>
      <c r="J1255" s="35"/>
      <c r="K1255" s="35"/>
      <c r="L1255" s="35"/>
      <c r="M1255" s="35"/>
    </row>
    <row r="1256" spans="3:13">
      <c r="C1256" s="35"/>
      <c r="D1256" s="35"/>
      <c r="E1256" s="35"/>
      <c r="F1256" s="35"/>
      <c r="G1256" s="35"/>
      <c r="H1256" s="35"/>
      <c r="I1256" s="35"/>
      <c r="J1256" s="35"/>
      <c r="K1256" s="35"/>
      <c r="L1256" s="35"/>
      <c r="M1256" s="35"/>
    </row>
    <row r="1257" spans="3:13">
      <c r="C1257" s="35"/>
      <c r="D1257" s="35"/>
      <c r="E1257" s="35"/>
      <c r="F1257" s="35"/>
      <c r="G1257" s="35"/>
      <c r="H1257" s="35"/>
      <c r="I1257" s="35"/>
      <c r="J1257" s="35"/>
      <c r="K1257" s="35"/>
      <c r="L1257" s="35"/>
      <c r="M1257" s="35"/>
    </row>
    <row r="1258" spans="3:13">
      <c r="C1258" s="35"/>
      <c r="D1258" s="35"/>
      <c r="E1258" s="35"/>
      <c r="F1258" s="35"/>
      <c r="G1258" s="35"/>
      <c r="H1258" s="35"/>
      <c r="I1258" s="35"/>
      <c r="J1258" s="35"/>
      <c r="K1258" s="35"/>
      <c r="L1258" s="35"/>
      <c r="M1258" s="35"/>
    </row>
    <row r="1259" spans="3:13">
      <c r="C1259" s="35"/>
      <c r="D1259" s="35"/>
      <c r="E1259" s="35"/>
      <c r="F1259" s="35"/>
      <c r="G1259" s="35"/>
      <c r="H1259" s="35"/>
      <c r="I1259" s="35"/>
      <c r="J1259" s="35"/>
      <c r="K1259" s="35"/>
      <c r="L1259" s="35"/>
      <c r="M1259" s="35"/>
    </row>
    <row r="1260" spans="3:13">
      <c r="C1260" s="35"/>
      <c r="D1260" s="35"/>
      <c r="E1260" s="35"/>
      <c r="F1260" s="35"/>
      <c r="G1260" s="35"/>
      <c r="H1260" s="35"/>
      <c r="I1260" s="35"/>
      <c r="J1260" s="35"/>
      <c r="K1260" s="35"/>
      <c r="L1260" s="35"/>
      <c r="M1260" s="35"/>
    </row>
    <row r="1261" spans="3:13">
      <c r="C1261" s="35"/>
      <c r="D1261" s="35"/>
      <c r="E1261" s="35"/>
      <c r="F1261" s="35"/>
      <c r="G1261" s="35"/>
      <c r="H1261" s="35"/>
      <c r="I1261" s="35"/>
      <c r="J1261" s="35"/>
      <c r="K1261" s="35"/>
      <c r="L1261" s="35"/>
      <c r="M1261" s="35"/>
    </row>
    <row r="1262" spans="3:13">
      <c r="C1262" s="35"/>
      <c r="D1262" s="35"/>
      <c r="E1262" s="35"/>
      <c r="F1262" s="35"/>
      <c r="G1262" s="35"/>
      <c r="H1262" s="35"/>
      <c r="I1262" s="35"/>
      <c r="J1262" s="35"/>
      <c r="K1262" s="35"/>
      <c r="L1262" s="35"/>
      <c r="M1262" s="35"/>
    </row>
    <row r="1263" spans="3:13">
      <c r="C1263" s="35"/>
      <c r="D1263" s="35"/>
      <c r="E1263" s="35"/>
      <c r="F1263" s="35"/>
      <c r="G1263" s="35"/>
      <c r="H1263" s="35"/>
      <c r="I1263" s="35"/>
      <c r="J1263" s="35"/>
      <c r="K1263" s="35"/>
      <c r="L1263" s="35"/>
      <c r="M1263" s="35"/>
    </row>
    <row r="1264" spans="3:13">
      <c r="C1264" s="35"/>
      <c r="D1264" s="35"/>
      <c r="E1264" s="35"/>
      <c r="F1264" s="35"/>
      <c r="G1264" s="35"/>
      <c r="H1264" s="35"/>
      <c r="I1264" s="35"/>
      <c r="J1264" s="35"/>
      <c r="K1264" s="35"/>
      <c r="L1264" s="35"/>
      <c r="M1264" s="35"/>
    </row>
    <row r="1265" spans="3:13">
      <c r="C1265" s="35"/>
      <c r="D1265" s="35"/>
      <c r="E1265" s="35"/>
      <c r="F1265" s="35"/>
      <c r="G1265" s="35"/>
      <c r="H1265" s="35"/>
      <c r="I1265" s="35"/>
      <c r="J1265" s="35"/>
      <c r="K1265" s="35"/>
      <c r="L1265" s="35"/>
      <c r="M1265" s="35"/>
    </row>
    <row r="1266" spans="3:13">
      <c r="C1266" s="35"/>
      <c r="D1266" s="35"/>
      <c r="E1266" s="35"/>
      <c r="F1266" s="35"/>
      <c r="G1266" s="35"/>
      <c r="H1266" s="35"/>
      <c r="I1266" s="35"/>
      <c r="J1266" s="35"/>
      <c r="K1266" s="35"/>
      <c r="L1266" s="35"/>
      <c r="M1266" s="35"/>
    </row>
    <row r="1267" spans="3:13">
      <c r="C1267" s="35"/>
      <c r="D1267" s="35"/>
      <c r="E1267" s="35"/>
      <c r="F1267" s="35"/>
      <c r="G1267" s="35"/>
      <c r="H1267" s="35"/>
      <c r="I1267" s="35"/>
      <c r="J1267" s="35"/>
      <c r="K1267" s="35"/>
      <c r="L1267" s="35"/>
      <c r="M1267" s="35"/>
    </row>
    <row r="1268" spans="3:13">
      <c r="C1268" s="35"/>
      <c r="D1268" s="35"/>
      <c r="E1268" s="35"/>
      <c r="F1268" s="35"/>
      <c r="G1268" s="35"/>
      <c r="H1268" s="35"/>
      <c r="I1268" s="35"/>
      <c r="J1268" s="35"/>
      <c r="K1268" s="35"/>
      <c r="L1268" s="35"/>
      <c r="M1268" s="35"/>
    </row>
    <row r="1269" spans="3:13">
      <c r="C1269" s="35"/>
      <c r="D1269" s="35"/>
      <c r="E1269" s="35"/>
      <c r="F1269" s="35"/>
      <c r="G1269" s="35"/>
      <c r="H1269" s="35"/>
      <c r="I1269" s="35"/>
      <c r="J1269" s="35"/>
      <c r="K1269" s="35"/>
      <c r="L1269" s="35"/>
      <c r="M1269" s="35"/>
    </row>
    <row r="1270" spans="3:13">
      <c r="C1270" s="35"/>
      <c r="D1270" s="35"/>
      <c r="E1270" s="35"/>
      <c r="F1270" s="35"/>
      <c r="G1270" s="35"/>
      <c r="H1270" s="35"/>
      <c r="I1270" s="35"/>
      <c r="J1270" s="35"/>
      <c r="K1270" s="35"/>
      <c r="L1270" s="35"/>
      <c r="M1270" s="35"/>
    </row>
    <row r="1271" spans="3:13">
      <c r="C1271" s="35"/>
      <c r="D1271" s="35"/>
      <c r="E1271" s="35"/>
      <c r="F1271" s="35"/>
      <c r="G1271" s="35"/>
      <c r="H1271" s="35"/>
      <c r="I1271" s="35"/>
      <c r="J1271" s="35"/>
      <c r="K1271" s="35"/>
      <c r="L1271" s="35"/>
      <c r="M1271" s="35"/>
    </row>
    <row r="1272" spans="3:13">
      <c r="C1272" s="35"/>
      <c r="D1272" s="35"/>
      <c r="E1272" s="35"/>
      <c r="F1272" s="35"/>
      <c r="G1272" s="35"/>
      <c r="H1272" s="35"/>
      <c r="I1272" s="35"/>
      <c r="J1272" s="35"/>
      <c r="K1272" s="35"/>
      <c r="L1272" s="35"/>
      <c r="M1272" s="35"/>
    </row>
    <row r="1273" spans="3:13">
      <c r="C1273" s="35"/>
      <c r="D1273" s="35"/>
      <c r="E1273" s="35"/>
      <c r="F1273" s="35"/>
      <c r="G1273" s="35"/>
      <c r="H1273" s="35"/>
      <c r="I1273" s="35"/>
      <c r="J1273" s="35"/>
      <c r="K1273" s="35"/>
      <c r="L1273" s="35"/>
      <c r="M1273" s="35"/>
    </row>
    <row r="1274" spans="3:13">
      <c r="C1274" s="35"/>
      <c r="D1274" s="35"/>
      <c r="E1274" s="35"/>
      <c r="F1274" s="35"/>
      <c r="G1274" s="35"/>
      <c r="H1274" s="35"/>
      <c r="I1274" s="35"/>
      <c r="J1274" s="35"/>
      <c r="K1274" s="35"/>
      <c r="L1274" s="35"/>
      <c r="M1274" s="35"/>
    </row>
    <row r="1275" spans="3:13">
      <c r="C1275" s="35"/>
      <c r="D1275" s="35"/>
      <c r="E1275" s="35"/>
      <c r="F1275" s="35"/>
      <c r="G1275" s="35"/>
      <c r="H1275" s="35"/>
      <c r="I1275" s="35"/>
      <c r="J1275" s="35"/>
      <c r="K1275" s="35"/>
      <c r="L1275" s="35"/>
      <c r="M1275" s="35"/>
    </row>
    <row r="1276" spans="3:13">
      <c r="C1276" s="35"/>
      <c r="D1276" s="35"/>
      <c r="E1276" s="35"/>
      <c r="F1276" s="35"/>
      <c r="G1276" s="35"/>
      <c r="H1276" s="35"/>
      <c r="I1276" s="35"/>
      <c r="J1276" s="35"/>
      <c r="K1276" s="35"/>
      <c r="L1276" s="35"/>
      <c r="M1276" s="35"/>
    </row>
    <row r="1277" spans="3:13">
      <c r="C1277" s="35"/>
      <c r="D1277" s="35"/>
      <c r="E1277" s="35"/>
      <c r="F1277" s="35"/>
      <c r="G1277" s="35"/>
      <c r="H1277" s="35"/>
      <c r="I1277" s="35"/>
      <c r="J1277" s="35"/>
      <c r="K1277" s="35"/>
      <c r="L1277" s="35"/>
      <c r="M1277" s="35"/>
    </row>
    <row r="1278" spans="3:13">
      <c r="C1278" s="35"/>
      <c r="D1278" s="35"/>
      <c r="E1278" s="35"/>
      <c r="F1278" s="35"/>
      <c r="G1278" s="35"/>
      <c r="H1278" s="35"/>
      <c r="I1278" s="35"/>
      <c r="J1278" s="35"/>
      <c r="K1278" s="35"/>
      <c r="L1278" s="35"/>
      <c r="M1278" s="35"/>
    </row>
    <row r="1279" spans="3:13">
      <c r="C1279" s="35"/>
      <c r="D1279" s="35"/>
      <c r="E1279" s="35"/>
      <c r="F1279" s="35"/>
      <c r="G1279" s="35"/>
      <c r="H1279" s="35"/>
      <c r="I1279" s="35"/>
      <c r="J1279" s="35"/>
      <c r="K1279" s="35"/>
      <c r="L1279" s="35"/>
      <c r="M1279" s="35"/>
    </row>
    <row r="1280" spans="3:13">
      <c r="C1280" s="35"/>
      <c r="D1280" s="35"/>
      <c r="E1280" s="35"/>
      <c r="F1280" s="35"/>
      <c r="G1280" s="35"/>
      <c r="H1280" s="35"/>
      <c r="I1280" s="35"/>
      <c r="J1280" s="35"/>
      <c r="K1280" s="35"/>
      <c r="L1280" s="35"/>
      <c r="M1280" s="35"/>
    </row>
    <row r="1281" spans="3:13">
      <c r="C1281" s="35"/>
      <c r="D1281" s="35"/>
      <c r="E1281" s="35"/>
      <c r="F1281" s="35"/>
      <c r="G1281" s="35"/>
      <c r="H1281" s="35"/>
      <c r="I1281" s="35"/>
      <c r="J1281" s="35"/>
      <c r="K1281" s="35"/>
      <c r="L1281" s="35"/>
      <c r="M1281" s="35"/>
    </row>
    <row r="1282" spans="3:13">
      <c r="C1282" s="35"/>
      <c r="D1282" s="35"/>
      <c r="E1282" s="35"/>
      <c r="F1282" s="35"/>
      <c r="G1282" s="35"/>
      <c r="H1282" s="35"/>
      <c r="I1282" s="35"/>
      <c r="J1282" s="35"/>
      <c r="K1282" s="35"/>
      <c r="L1282" s="35"/>
      <c r="M1282" s="35"/>
    </row>
    <row r="1283" spans="3:13">
      <c r="C1283" s="35"/>
      <c r="D1283" s="35"/>
      <c r="E1283" s="35"/>
      <c r="F1283" s="35"/>
      <c r="G1283" s="35"/>
      <c r="H1283" s="35"/>
      <c r="I1283" s="35"/>
      <c r="J1283" s="35"/>
      <c r="K1283" s="35"/>
      <c r="L1283" s="35"/>
      <c r="M1283" s="35"/>
    </row>
    <row r="1284" spans="3:13">
      <c r="C1284" s="35"/>
      <c r="D1284" s="35"/>
      <c r="E1284" s="35"/>
      <c r="F1284" s="35"/>
      <c r="G1284" s="35"/>
      <c r="H1284" s="35"/>
      <c r="I1284" s="35"/>
      <c r="J1284" s="35"/>
      <c r="K1284" s="35"/>
      <c r="L1284" s="35"/>
      <c r="M1284" s="35"/>
    </row>
    <row r="1285" spans="3:13">
      <c r="C1285" s="35"/>
      <c r="D1285" s="35"/>
      <c r="E1285" s="35"/>
      <c r="F1285" s="35"/>
      <c r="G1285" s="35"/>
      <c r="H1285" s="35"/>
      <c r="I1285" s="35"/>
      <c r="J1285" s="35"/>
      <c r="K1285" s="35"/>
      <c r="L1285" s="35"/>
      <c r="M1285" s="35"/>
    </row>
    <row r="1286" spans="3:13">
      <c r="C1286" s="35"/>
      <c r="D1286" s="35"/>
      <c r="E1286" s="35"/>
      <c r="F1286" s="35"/>
      <c r="G1286" s="35"/>
      <c r="H1286" s="35"/>
      <c r="I1286" s="35"/>
      <c r="J1286" s="35"/>
      <c r="K1286" s="35"/>
      <c r="L1286" s="35"/>
      <c r="M1286" s="35"/>
    </row>
    <row r="1287" spans="3:13">
      <c r="C1287" s="35"/>
      <c r="D1287" s="35"/>
      <c r="E1287" s="35"/>
      <c r="F1287" s="35"/>
      <c r="G1287" s="35"/>
      <c r="H1287" s="35"/>
      <c r="I1287" s="35"/>
      <c r="J1287" s="35"/>
      <c r="K1287" s="35"/>
      <c r="L1287" s="35"/>
      <c r="M1287" s="35"/>
    </row>
    <row r="1288" spans="3:13">
      <c r="C1288" s="35"/>
      <c r="D1288" s="35"/>
      <c r="E1288" s="35"/>
      <c r="F1288" s="35"/>
      <c r="G1288" s="35"/>
      <c r="H1288" s="35"/>
      <c r="I1288" s="35"/>
      <c r="J1288" s="35"/>
      <c r="K1288" s="35"/>
      <c r="L1288" s="35"/>
      <c r="M1288" s="35"/>
    </row>
    <row r="1289" spans="3:13">
      <c r="C1289" s="35"/>
      <c r="D1289" s="35"/>
      <c r="E1289" s="35"/>
      <c r="F1289" s="35"/>
      <c r="G1289" s="35"/>
      <c r="H1289" s="35"/>
      <c r="I1289" s="35"/>
      <c r="J1289" s="35"/>
      <c r="K1289" s="35"/>
      <c r="L1289" s="35"/>
      <c r="M1289" s="35"/>
    </row>
    <row r="1290" spans="3:13">
      <c r="C1290" s="35"/>
      <c r="D1290" s="35"/>
      <c r="E1290" s="35"/>
      <c r="F1290" s="35"/>
      <c r="G1290" s="35"/>
      <c r="H1290" s="35"/>
      <c r="I1290" s="35"/>
      <c r="J1290" s="35"/>
      <c r="K1290" s="35"/>
      <c r="L1290" s="35"/>
      <c r="M1290" s="35"/>
    </row>
    <row r="1291" spans="3:13">
      <c r="C1291" s="35"/>
      <c r="D1291" s="35"/>
      <c r="E1291" s="35"/>
      <c r="F1291" s="35"/>
      <c r="G1291" s="35"/>
      <c r="H1291" s="35"/>
      <c r="I1291" s="35"/>
      <c r="J1291" s="35"/>
      <c r="K1291" s="35"/>
      <c r="L1291" s="35"/>
      <c r="M1291" s="35"/>
    </row>
    <row r="1292" spans="3:13">
      <c r="C1292" s="35"/>
      <c r="D1292" s="35"/>
      <c r="E1292" s="35"/>
      <c r="F1292" s="35"/>
      <c r="G1292" s="35"/>
      <c r="H1292" s="35"/>
      <c r="I1292" s="35"/>
      <c r="J1292" s="35"/>
      <c r="K1292" s="35"/>
      <c r="L1292" s="35"/>
      <c r="M1292" s="35"/>
    </row>
    <row r="1293" spans="3:13">
      <c r="C1293" s="35"/>
      <c r="D1293" s="35"/>
      <c r="E1293" s="35"/>
      <c r="F1293" s="35"/>
      <c r="G1293" s="35"/>
      <c r="H1293" s="35"/>
      <c r="I1293" s="35"/>
      <c r="J1293" s="35"/>
      <c r="K1293" s="35"/>
      <c r="L1293" s="35"/>
      <c r="M1293" s="35"/>
    </row>
    <row r="1294" spans="3:13">
      <c r="C1294" s="35"/>
      <c r="D1294" s="35"/>
      <c r="E1294" s="35"/>
      <c r="F1294" s="35"/>
      <c r="G1294" s="35"/>
      <c r="H1294" s="35"/>
      <c r="I1294" s="35"/>
      <c r="J1294" s="35"/>
      <c r="K1294" s="35"/>
      <c r="L1294" s="35"/>
      <c r="M1294" s="35"/>
    </row>
    <row r="1295" spans="3:13">
      <c r="C1295" s="35"/>
      <c r="D1295" s="35"/>
      <c r="E1295" s="35"/>
      <c r="F1295" s="35"/>
      <c r="G1295" s="35"/>
      <c r="H1295" s="35"/>
      <c r="I1295" s="35"/>
      <c r="J1295" s="35"/>
      <c r="K1295" s="35"/>
      <c r="L1295" s="35"/>
      <c r="M1295" s="35"/>
    </row>
    <row r="1296" spans="3:13">
      <c r="C1296" s="35"/>
      <c r="D1296" s="35"/>
      <c r="E1296" s="35"/>
      <c r="F1296" s="35"/>
      <c r="G1296" s="35"/>
      <c r="H1296" s="35"/>
      <c r="I1296" s="35"/>
      <c r="J1296" s="35"/>
      <c r="K1296" s="35"/>
      <c r="L1296" s="35"/>
      <c r="M1296" s="35"/>
    </row>
    <row r="1297" spans="3:13">
      <c r="C1297" s="35"/>
      <c r="D1297" s="35"/>
      <c r="E1297" s="35"/>
      <c r="F1297" s="35"/>
      <c r="G1297" s="35"/>
      <c r="H1297" s="35"/>
      <c r="I1297" s="35"/>
      <c r="J1297" s="35"/>
      <c r="K1297" s="35"/>
      <c r="L1297" s="35"/>
      <c r="M1297" s="35"/>
    </row>
    <row r="1298" spans="3:13">
      <c r="C1298" s="35"/>
      <c r="D1298" s="35"/>
      <c r="E1298" s="35"/>
      <c r="F1298" s="35"/>
      <c r="G1298" s="35"/>
      <c r="H1298" s="35"/>
      <c r="I1298" s="35"/>
      <c r="J1298" s="35"/>
      <c r="K1298" s="35"/>
      <c r="L1298" s="35"/>
      <c r="M1298" s="35"/>
    </row>
    <row r="1299" spans="3:13">
      <c r="C1299" s="35"/>
      <c r="D1299" s="35"/>
      <c r="E1299" s="35"/>
      <c r="F1299" s="35"/>
      <c r="G1299" s="35"/>
      <c r="H1299" s="35"/>
      <c r="I1299" s="35"/>
      <c r="J1299" s="35"/>
      <c r="K1299" s="35"/>
      <c r="L1299" s="35"/>
      <c r="M1299" s="35"/>
    </row>
    <row r="1300" spans="3:13">
      <c r="C1300" s="35"/>
      <c r="D1300" s="35"/>
      <c r="E1300" s="35"/>
      <c r="F1300" s="35"/>
      <c r="G1300" s="35"/>
      <c r="H1300" s="35"/>
      <c r="I1300" s="35"/>
      <c r="J1300" s="35"/>
      <c r="K1300" s="35"/>
      <c r="L1300" s="35"/>
      <c r="M1300" s="35"/>
    </row>
    <row r="1301" spans="3:13">
      <c r="C1301" s="35"/>
      <c r="D1301" s="35"/>
      <c r="E1301" s="35"/>
      <c r="F1301" s="35"/>
      <c r="G1301" s="35"/>
      <c r="H1301" s="35"/>
      <c r="I1301" s="35"/>
      <c r="J1301" s="35"/>
      <c r="K1301" s="35"/>
      <c r="L1301" s="35"/>
      <c r="M1301" s="35"/>
    </row>
    <row r="1302" spans="3:13">
      <c r="C1302" s="35"/>
      <c r="D1302" s="35"/>
      <c r="E1302" s="35"/>
      <c r="F1302" s="35"/>
      <c r="G1302" s="35"/>
      <c r="H1302" s="35"/>
      <c r="I1302" s="35"/>
      <c r="J1302" s="35"/>
      <c r="K1302" s="35"/>
      <c r="L1302" s="35"/>
      <c r="M1302" s="35"/>
    </row>
    <row r="1303" spans="3:13">
      <c r="C1303" s="35"/>
      <c r="D1303" s="35"/>
      <c r="E1303" s="35"/>
      <c r="F1303" s="35"/>
      <c r="G1303" s="35"/>
      <c r="H1303" s="35"/>
      <c r="I1303" s="35"/>
      <c r="J1303" s="35"/>
      <c r="K1303" s="35"/>
      <c r="L1303" s="35"/>
      <c r="M1303" s="35"/>
    </row>
    <row r="1304" spans="3:13">
      <c r="C1304" s="35"/>
      <c r="D1304" s="35"/>
      <c r="E1304" s="35"/>
      <c r="F1304" s="35"/>
      <c r="G1304" s="35"/>
      <c r="H1304" s="35"/>
      <c r="I1304" s="35"/>
      <c r="J1304" s="35"/>
      <c r="K1304" s="35"/>
      <c r="L1304" s="35"/>
      <c r="M1304" s="35"/>
    </row>
    <row r="1305" spans="3:13">
      <c r="C1305" s="35"/>
      <c r="D1305" s="35"/>
      <c r="E1305" s="35"/>
      <c r="F1305" s="35"/>
      <c r="G1305" s="35"/>
      <c r="H1305" s="35"/>
      <c r="I1305" s="35"/>
      <c r="J1305" s="35"/>
      <c r="K1305" s="35"/>
      <c r="L1305" s="35"/>
      <c r="M1305" s="35"/>
    </row>
    <row r="1306" spans="3:13">
      <c r="C1306" s="35"/>
      <c r="D1306" s="35"/>
      <c r="E1306" s="35"/>
      <c r="F1306" s="35"/>
      <c r="G1306" s="35"/>
      <c r="H1306" s="35"/>
      <c r="I1306" s="35"/>
      <c r="J1306" s="35"/>
      <c r="K1306" s="35"/>
      <c r="L1306" s="35"/>
      <c r="M1306" s="35"/>
    </row>
    <row r="1307" spans="3:13">
      <c r="C1307" s="35"/>
      <c r="D1307" s="35"/>
      <c r="E1307" s="35"/>
      <c r="F1307" s="35"/>
      <c r="G1307" s="35"/>
      <c r="H1307" s="35"/>
      <c r="I1307" s="35"/>
      <c r="J1307" s="35"/>
      <c r="K1307" s="35"/>
      <c r="L1307" s="35"/>
      <c r="M1307" s="35"/>
    </row>
    <row r="1308" spans="3:13">
      <c r="C1308" s="35"/>
      <c r="D1308" s="35"/>
      <c r="E1308" s="35"/>
      <c r="F1308" s="35"/>
      <c r="G1308" s="35"/>
      <c r="H1308" s="35"/>
      <c r="I1308" s="35"/>
      <c r="J1308" s="35"/>
      <c r="K1308" s="35"/>
      <c r="L1308" s="35"/>
      <c r="M1308" s="35"/>
    </row>
    <row r="1309" spans="3:13">
      <c r="C1309" s="35"/>
      <c r="D1309" s="35"/>
      <c r="E1309" s="35"/>
      <c r="F1309" s="35"/>
      <c r="G1309" s="35"/>
      <c r="H1309" s="35"/>
      <c r="I1309" s="35"/>
      <c r="J1309" s="35"/>
      <c r="K1309" s="35"/>
      <c r="L1309" s="35"/>
      <c r="M1309" s="35"/>
    </row>
    <row r="1310" spans="3:13">
      <c r="C1310" s="35"/>
      <c r="D1310" s="35"/>
      <c r="E1310" s="35"/>
      <c r="F1310" s="35"/>
      <c r="G1310" s="35"/>
      <c r="H1310" s="35"/>
      <c r="I1310" s="35"/>
      <c r="J1310" s="35"/>
      <c r="K1310" s="35"/>
      <c r="L1310" s="35"/>
      <c r="M1310" s="35"/>
    </row>
    <row r="1311" spans="3:13">
      <c r="C1311" s="35"/>
      <c r="D1311" s="35"/>
      <c r="E1311" s="35"/>
      <c r="F1311" s="35"/>
      <c r="G1311" s="35"/>
      <c r="H1311" s="35"/>
      <c r="I1311" s="35"/>
      <c r="J1311" s="35"/>
      <c r="K1311" s="35"/>
      <c r="L1311" s="35"/>
      <c r="M1311" s="35"/>
    </row>
    <row r="1312" spans="3:13">
      <c r="C1312" s="35"/>
      <c r="D1312" s="35"/>
      <c r="E1312" s="35"/>
      <c r="F1312" s="35"/>
      <c r="G1312" s="35"/>
      <c r="H1312" s="35"/>
      <c r="I1312" s="35"/>
      <c r="J1312" s="35"/>
      <c r="K1312" s="35"/>
      <c r="L1312" s="35"/>
      <c r="M1312" s="35"/>
    </row>
    <row r="1313" spans="3:13">
      <c r="C1313" s="35"/>
      <c r="D1313" s="35"/>
      <c r="E1313" s="35"/>
      <c r="F1313" s="35"/>
      <c r="G1313" s="35"/>
      <c r="H1313" s="35"/>
      <c r="I1313" s="35"/>
      <c r="J1313" s="35"/>
      <c r="K1313" s="35"/>
      <c r="L1313" s="35"/>
      <c r="M1313" s="35"/>
    </row>
    <row r="1314" spans="3:13">
      <c r="C1314" s="35"/>
      <c r="D1314" s="35"/>
      <c r="E1314" s="35"/>
      <c r="F1314" s="35"/>
      <c r="G1314" s="35"/>
      <c r="H1314" s="35"/>
      <c r="I1314" s="35"/>
      <c r="J1314" s="35"/>
      <c r="K1314" s="35"/>
      <c r="L1314" s="35"/>
      <c r="M1314" s="35"/>
    </row>
    <row r="1315" spans="3:13">
      <c r="C1315" s="35"/>
      <c r="D1315" s="35"/>
      <c r="E1315" s="35"/>
      <c r="F1315" s="35"/>
      <c r="G1315" s="35"/>
      <c r="H1315" s="35"/>
      <c r="I1315" s="35"/>
      <c r="J1315" s="35"/>
      <c r="K1315" s="35"/>
      <c r="L1315" s="35"/>
      <c r="M1315" s="35"/>
    </row>
    <row r="1316" spans="3:13">
      <c r="C1316" s="35"/>
      <c r="D1316" s="35"/>
      <c r="E1316" s="35"/>
      <c r="F1316" s="35"/>
      <c r="G1316" s="35"/>
      <c r="H1316" s="35"/>
      <c r="I1316" s="35"/>
      <c r="J1316" s="35"/>
      <c r="K1316" s="35"/>
      <c r="L1316" s="35"/>
      <c r="M1316" s="35"/>
    </row>
    <row r="1317" spans="3:13">
      <c r="C1317" s="35"/>
      <c r="D1317" s="35"/>
      <c r="E1317" s="35"/>
      <c r="F1317" s="35"/>
      <c r="G1317" s="35"/>
      <c r="H1317" s="35"/>
      <c r="I1317" s="35"/>
      <c r="J1317" s="35"/>
      <c r="K1317" s="35"/>
      <c r="L1317" s="35"/>
      <c r="M1317" s="35"/>
    </row>
    <row r="1318" spans="3:13">
      <c r="C1318" s="35"/>
      <c r="D1318" s="35"/>
      <c r="E1318" s="35"/>
      <c r="F1318" s="35"/>
      <c r="G1318" s="35"/>
      <c r="H1318" s="35"/>
      <c r="I1318" s="35"/>
      <c r="J1318" s="35"/>
      <c r="K1318" s="35"/>
      <c r="L1318" s="35"/>
      <c r="M1318" s="35"/>
    </row>
    <row r="1319" spans="3:13">
      <c r="C1319" s="35"/>
      <c r="D1319" s="35"/>
      <c r="E1319" s="35"/>
      <c r="F1319" s="35"/>
      <c r="G1319" s="35"/>
      <c r="H1319" s="35"/>
      <c r="I1319" s="35"/>
      <c r="J1319" s="35"/>
      <c r="K1319" s="35"/>
      <c r="L1319" s="35"/>
      <c r="M1319" s="35"/>
    </row>
    <row r="1320" spans="3:13">
      <c r="C1320" s="35"/>
      <c r="D1320" s="35"/>
      <c r="E1320" s="35"/>
      <c r="F1320" s="35"/>
      <c r="G1320" s="35"/>
      <c r="H1320" s="35"/>
      <c r="I1320" s="35"/>
      <c r="J1320" s="35"/>
      <c r="K1320" s="35"/>
      <c r="L1320" s="35"/>
      <c r="M1320" s="35"/>
    </row>
    <row r="1321" spans="3:13">
      <c r="C1321" s="35"/>
      <c r="D1321" s="35"/>
      <c r="E1321" s="35"/>
      <c r="F1321" s="35"/>
      <c r="G1321" s="35"/>
      <c r="H1321" s="35"/>
      <c r="I1321" s="35"/>
      <c r="J1321" s="35"/>
      <c r="K1321" s="35"/>
      <c r="L1321" s="35"/>
      <c r="M1321" s="35"/>
    </row>
    <row r="1322" spans="3:13">
      <c r="C1322" s="35"/>
      <c r="D1322" s="35"/>
      <c r="E1322" s="35"/>
      <c r="F1322" s="35"/>
      <c r="G1322" s="35"/>
      <c r="H1322" s="35"/>
      <c r="I1322" s="35"/>
      <c r="J1322" s="35"/>
      <c r="K1322" s="35"/>
      <c r="L1322" s="35"/>
      <c r="M1322" s="35"/>
    </row>
    <row r="1323" spans="3:13">
      <c r="C1323" s="35"/>
      <c r="D1323" s="35"/>
      <c r="E1323" s="35"/>
      <c r="F1323" s="35"/>
      <c r="G1323" s="35"/>
      <c r="H1323" s="35"/>
      <c r="I1323" s="35"/>
      <c r="J1323" s="35"/>
      <c r="K1323" s="35"/>
      <c r="L1323" s="35"/>
      <c r="M1323" s="35"/>
    </row>
    <row r="1324" spans="3:13">
      <c r="C1324" s="35"/>
      <c r="D1324" s="35"/>
      <c r="E1324" s="35"/>
      <c r="F1324" s="35"/>
      <c r="G1324" s="35"/>
      <c r="H1324" s="35"/>
      <c r="I1324" s="35"/>
      <c r="J1324" s="35"/>
      <c r="K1324" s="35"/>
      <c r="L1324" s="35"/>
      <c r="M1324" s="35"/>
    </row>
    <row r="1325" spans="3:13">
      <c r="C1325" s="35"/>
      <c r="D1325" s="35"/>
      <c r="E1325" s="35"/>
      <c r="F1325" s="35"/>
      <c r="G1325" s="35"/>
      <c r="H1325" s="35"/>
      <c r="I1325" s="35"/>
      <c r="J1325" s="35"/>
      <c r="K1325" s="35"/>
      <c r="L1325" s="35"/>
      <c r="M1325" s="35"/>
    </row>
    <row r="1326" spans="3:13">
      <c r="C1326" s="35"/>
      <c r="D1326" s="35"/>
      <c r="E1326" s="35"/>
      <c r="F1326" s="35"/>
      <c r="G1326" s="35"/>
      <c r="H1326" s="35"/>
      <c r="I1326" s="35"/>
      <c r="J1326" s="35"/>
      <c r="K1326" s="35"/>
      <c r="L1326" s="35"/>
      <c r="M1326" s="35"/>
    </row>
    <row r="1327" spans="3:13">
      <c r="C1327" s="35"/>
      <c r="D1327" s="35"/>
      <c r="E1327" s="35"/>
      <c r="F1327" s="35"/>
      <c r="G1327" s="35"/>
      <c r="H1327" s="35"/>
      <c r="I1327" s="35"/>
      <c r="J1327" s="35"/>
      <c r="K1327" s="35"/>
      <c r="L1327" s="35"/>
      <c r="M1327" s="35"/>
    </row>
    <row r="1328" spans="3:13">
      <c r="C1328" s="35"/>
      <c r="D1328" s="35"/>
      <c r="E1328" s="35"/>
      <c r="F1328" s="35"/>
      <c r="G1328" s="35"/>
      <c r="H1328" s="35"/>
      <c r="I1328" s="35"/>
      <c r="J1328" s="35"/>
      <c r="K1328" s="35"/>
      <c r="L1328" s="35"/>
      <c r="M1328" s="35"/>
    </row>
    <row r="1329" spans="3:13">
      <c r="C1329" s="35"/>
      <c r="D1329" s="35"/>
      <c r="E1329" s="35"/>
      <c r="F1329" s="35"/>
      <c r="G1329" s="35"/>
      <c r="H1329" s="35"/>
      <c r="I1329" s="35"/>
      <c r="J1329" s="35"/>
      <c r="K1329" s="35"/>
      <c r="L1329" s="35"/>
      <c r="M1329" s="35"/>
    </row>
    <row r="1330" spans="3:13">
      <c r="C1330" s="35"/>
      <c r="D1330" s="35"/>
      <c r="E1330" s="35"/>
      <c r="F1330" s="35"/>
      <c r="G1330" s="35"/>
      <c r="H1330" s="35"/>
      <c r="I1330" s="35"/>
      <c r="J1330" s="35"/>
      <c r="K1330" s="35"/>
      <c r="L1330" s="35"/>
      <c r="M1330" s="35"/>
    </row>
    <row r="1331" spans="3:13">
      <c r="C1331" s="35"/>
      <c r="D1331" s="35"/>
      <c r="E1331" s="35"/>
      <c r="F1331" s="35"/>
      <c r="G1331" s="35"/>
      <c r="H1331" s="35"/>
      <c r="I1331" s="35"/>
      <c r="J1331" s="35"/>
      <c r="K1331" s="35"/>
      <c r="L1331" s="35"/>
      <c r="M1331" s="35"/>
    </row>
    <row r="1332" spans="3:13">
      <c r="C1332" s="35"/>
      <c r="D1332" s="35"/>
      <c r="E1332" s="35"/>
      <c r="F1332" s="35"/>
      <c r="G1332" s="35"/>
      <c r="H1332" s="35"/>
      <c r="I1332" s="35"/>
      <c r="J1332" s="35"/>
      <c r="K1332" s="35"/>
      <c r="L1332" s="35"/>
      <c r="M1332" s="35"/>
    </row>
    <row r="1333" spans="3:13">
      <c r="C1333" s="35"/>
      <c r="D1333" s="35"/>
      <c r="E1333" s="35"/>
      <c r="F1333" s="35"/>
      <c r="G1333" s="35"/>
      <c r="H1333" s="35"/>
      <c r="I1333" s="35"/>
      <c r="J1333" s="35"/>
      <c r="K1333" s="35"/>
      <c r="L1333" s="35"/>
      <c r="M1333" s="35"/>
    </row>
    <row r="1334" spans="3:13">
      <c r="C1334" s="35"/>
      <c r="D1334" s="35"/>
      <c r="E1334" s="35"/>
      <c r="F1334" s="35"/>
      <c r="G1334" s="35"/>
      <c r="H1334" s="35"/>
      <c r="I1334" s="35"/>
      <c r="J1334" s="35"/>
      <c r="K1334" s="35"/>
      <c r="L1334" s="35"/>
      <c r="M1334" s="35"/>
    </row>
    <row r="1335" spans="3:13">
      <c r="C1335" s="35"/>
      <c r="D1335" s="35"/>
      <c r="E1335" s="35"/>
      <c r="F1335" s="35"/>
      <c r="G1335" s="35"/>
      <c r="H1335" s="35"/>
      <c r="I1335" s="35"/>
      <c r="J1335" s="35"/>
      <c r="K1335" s="35"/>
      <c r="L1335" s="35"/>
      <c r="M1335" s="35"/>
    </row>
    <row r="1336" spans="3:13">
      <c r="C1336" s="35"/>
      <c r="D1336" s="35"/>
      <c r="E1336" s="35"/>
      <c r="F1336" s="35"/>
      <c r="G1336" s="35"/>
      <c r="H1336" s="35"/>
      <c r="I1336" s="35"/>
      <c r="J1336" s="35"/>
      <c r="K1336" s="35"/>
      <c r="L1336" s="35"/>
      <c r="M1336" s="35"/>
    </row>
    <row r="1337" spans="3:13">
      <c r="C1337" s="35"/>
      <c r="D1337" s="35"/>
      <c r="E1337" s="35"/>
      <c r="F1337" s="35"/>
      <c r="G1337" s="35"/>
      <c r="H1337" s="35"/>
      <c r="I1337" s="35"/>
      <c r="J1337" s="35"/>
      <c r="K1337" s="35"/>
      <c r="L1337" s="35"/>
      <c r="M1337" s="35"/>
    </row>
    <row r="1338" spans="3:13">
      <c r="C1338" s="35"/>
      <c r="D1338" s="35"/>
      <c r="E1338" s="35"/>
      <c r="F1338" s="35"/>
      <c r="G1338" s="35"/>
      <c r="H1338" s="35"/>
      <c r="I1338" s="35"/>
      <c r="J1338" s="35"/>
      <c r="K1338" s="35"/>
      <c r="L1338" s="35"/>
      <c r="M1338" s="35"/>
    </row>
    <row r="1339" spans="3:13">
      <c r="C1339" s="35"/>
      <c r="D1339" s="35"/>
      <c r="E1339" s="35"/>
      <c r="F1339" s="35"/>
      <c r="G1339" s="35"/>
      <c r="H1339" s="35"/>
      <c r="I1339" s="35"/>
      <c r="J1339" s="35"/>
      <c r="K1339" s="35"/>
      <c r="L1339" s="35"/>
      <c r="M1339" s="35"/>
    </row>
    <row r="1340" spans="3:13">
      <c r="C1340" s="35"/>
      <c r="D1340" s="35"/>
      <c r="E1340" s="35"/>
      <c r="F1340" s="35"/>
      <c r="G1340" s="35"/>
      <c r="H1340" s="35"/>
      <c r="I1340" s="35"/>
      <c r="J1340" s="35"/>
      <c r="K1340" s="35"/>
      <c r="L1340" s="35"/>
      <c r="M1340" s="35"/>
    </row>
    <row r="1341" spans="3:13">
      <c r="C1341" s="35"/>
      <c r="D1341" s="35"/>
      <c r="E1341" s="35"/>
      <c r="F1341" s="35"/>
      <c r="G1341" s="35"/>
      <c r="H1341" s="35"/>
      <c r="I1341" s="35"/>
      <c r="J1341" s="35"/>
      <c r="K1341" s="35"/>
      <c r="L1341" s="35"/>
      <c r="M1341" s="35"/>
    </row>
    <row r="1342" spans="3:13">
      <c r="C1342" s="35"/>
      <c r="D1342" s="35"/>
      <c r="E1342" s="35"/>
      <c r="F1342" s="35"/>
      <c r="G1342" s="35"/>
      <c r="H1342" s="35"/>
      <c r="I1342" s="35"/>
      <c r="J1342" s="35"/>
      <c r="K1342" s="35"/>
      <c r="L1342" s="35"/>
      <c r="M1342" s="35"/>
    </row>
    <row r="1343" spans="3:13">
      <c r="C1343" s="35"/>
      <c r="D1343" s="35"/>
      <c r="E1343" s="35"/>
      <c r="F1343" s="35"/>
      <c r="G1343" s="35"/>
      <c r="H1343" s="35"/>
      <c r="I1343" s="35"/>
      <c r="J1343" s="35"/>
      <c r="K1343" s="35"/>
      <c r="L1343" s="35"/>
      <c r="M1343" s="35"/>
    </row>
    <row r="1344" spans="3:13">
      <c r="C1344" s="35"/>
      <c r="D1344" s="35"/>
      <c r="E1344" s="35"/>
      <c r="F1344" s="35"/>
      <c r="G1344" s="35"/>
      <c r="H1344" s="35"/>
      <c r="I1344" s="35"/>
      <c r="J1344" s="35"/>
      <c r="K1344" s="35"/>
      <c r="L1344" s="35"/>
      <c r="M1344" s="35"/>
    </row>
    <row r="1345" spans="3:13">
      <c r="C1345" s="35"/>
      <c r="D1345" s="35"/>
      <c r="E1345" s="35"/>
      <c r="F1345" s="35"/>
      <c r="G1345" s="35"/>
      <c r="H1345" s="35"/>
      <c r="I1345" s="35"/>
      <c r="J1345" s="35"/>
      <c r="K1345" s="35"/>
      <c r="L1345" s="35"/>
      <c r="M1345" s="35"/>
    </row>
    <row r="1346" spans="3:13">
      <c r="C1346" s="35"/>
      <c r="D1346" s="35"/>
      <c r="E1346" s="35"/>
      <c r="F1346" s="35"/>
      <c r="G1346" s="35"/>
      <c r="H1346" s="35"/>
      <c r="I1346" s="35"/>
      <c r="J1346" s="35"/>
      <c r="K1346" s="35"/>
      <c r="L1346" s="35"/>
      <c r="M1346" s="35"/>
    </row>
    <row r="1347" spans="3:13">
      <c r="C1347" s="35"/>
      <c r="D1347" s="35"/>
      <c r="E1347" s="35"/>
      <c r="F1347" s="35"/>
      <c r="G1347" s="35"/>
      <c r="H1347" s="35"/>
      <c r="I1347" s="35"/>
      <c r="J1347" s="35"/>
      <c r="K1347" s="35"/>
      <c r="L1347" s="35"/>
      <c r="M1347" s="35"/>
    </row>
    <row r="1348" spans="3:13">
      <c r="C1348" s="35"/>
      <c r="D1348" s="35"/>
      <c r="E1348" s="35"/>
      <c r="F1348" s="35"/>
      <c r="G1348" s="35"/>
      <c r="H1348" s="35"/>
      <c r="I1348" s="35"/>
      <c r="J1348" s="35"/>
      <c r="K1348" s="35"/>
      <c r="L1348" s="35"/>
      <c r="M1348" s="35"/>
    </row>
    <row r="1349" spans="3:13">
      <c r="C1349" s="35"/>
      <c r="D1349" s="35"/>
      <c r="E1349" s="35"/>
      <c r="F1349" s="35"/>
      <c r="G1349" s="35"/>
      <c r="H1349" s="35"/>
      <c r="I1349" s="35"/>
      <c r="J1349" s="35"/>
      <c r="K1349" s="35"/>
      <c r="L1349" s="35"/>
      <c r="M1349" s="35"/>
    </row>
    <row r="1350" spans="3:13">
      <c r="C1350" s="35"/>
      <c r="D1350" s="35"/>
      <c r="E1350" s="35"/>
      <c r="F1350" s="35"/>
      <c r="G1350" s="35"/>
      <c r="H1350" s="35"/>
      <c r="I1350" s="35"/>
      <c r="J1350" s="35"/>
      <c r="K1350" s="35"/>
      <c r="L1350" s="35"/>
      <c r="M1350" s="35"/>
    </row>
    <row r="1351" spans="3:13">
      <c r="C1351" s="35"/>
      <c r="D1351" s="35"/>
      <c r="E1351" s="35"/>
      <c r="F1351" s="35"/>
      <c r="G1351" s="35"/>
      <c r="H1351" s="35"/>
      <c r="I1351" s="35"/>
      <c r="J1351" s="35"/>
      <c r="K1351" s="35"/>
      <c r="L1351" s="35"/>
      <c r="M1351" s="35"/>
    </row>
    <row r="1352" spans="3:13">
      <c r="C1352" s="35"/>
      <c r="D1352" s="35"/>
      <c r="E1352" s="35"/>
      <c r="F1352" s="35"/>
      <c r="G1352" s="35"/>
      <c r="H1352" s="35"/>
      <c r="I1352" s="35"/>
      <c r="J1352" s="35"/>
      <c r="K1352" s="35"/>
      <c r="L1352" s="35"/>
      <c r="M1352" s="35"/>
    </row>
    <row r="1353" spans="3:13">
      <c r="C1353" s="35"/>
      <c r="D1353" s="35"/>
      <c r="E1353" s="35"/>
      <c r="F1353" s="35"/>
      <c r="G1353" s="35"/>
      <c r="H1353" s="35"/>
      <c r="I1353" s="35"/>
      <c r="J1353" s="35"/>
      <c r="K1353" s="35"/>
      <c r="L1353" s="35"/>
      <c r="M1353" s="35"/>
    </row>
    <row r="1354" spans="3:13">
      <c r="C1354" s="35"/>
      <c r="D1354" s="35"/>
      <c r="E1354" s="35"/>
      <c r="F1354" s="35"/>
      <c r="G1354" s="35"/>
      <c r="H1354" s="35"/>
      <c r="I1354" s="35"/>
      <c r="J1354" s="35"/>
      <c r="K1354" s="35"/>
      <c r="L1354" s="35"/>
      <c r="M1354" s="35"/>
    </row>
    <row r="1355" spans="3:13">
      <c r="C1355" s="35"/>
      <c r="D1355" s="35"/>
      <c r="E1355" s="35"/>
      <c r="F1355" s="35"/>
      <c r="G1355" s="35"/>
      <c r="H1355" s="35"/>
      <c r="I1355" s="35"/>
      <c r="J1355" s="35"/>
      <c r="K1355" s="35"/>
      <c r="L1355" s="35"/>
      <c r="M1355" s="35"/>
    </row>
    <row r="1356" spans="3:13">
      <c r="C1356" s="35"/>
      <c r="D1356" s="35"/>
      <c r="E1356" s="35"/>
      <c r="F1356" s="35"/>
      <c r="G1356" s="35"/>
      <c r="H1356" s="35"/>
      <c r="I1356" s="35"/>
      <c r="J1356" s="35"/>
      <c r="K1356" s="35"/>
      <c r="L1356" s="35"/>
      <c r="M1356" s="35"/>
    </row>
    <row r="1357" spans="3:13">
      <c r="C1357" s="35"/>
      <c r="D1357" s="35"/>
      <c r="E1357" s="35"/>
      <c r="F1357" s="35"/>
      <c r="G1357" s="35"/>
      <c r="H1357" s="35"/>
      <c r="I1357" s="35"/>
      <c r="J1357" s="35"/>
      <c r="K1357" s="35"/>
      <c r="L1357" s="35"/>
      <c r="M1357" s="35"/>
    </row>
    <row r="1358" spans="3:13">
      <c r="C1358" s="35"/>
      <c r="D1358" s="35"/>
      <c r="E1358" s="35"/>
      <c r="F1358" s="35"/>
      <c r="G1358" s="35"/>
      <c r="H1358" s="35"/>
      <c r="I1358" s="35"/>
      <c r="J1358" s="35"/>
      <c r="K1358" s="35"/>
      <c r="L1358" s="35"/>
      <c r="M1358" s="35"/>
    </row>
    <row r="1359" spans="3:13">
      <c r="C1359" s="35"/>
      <c r="D1359" s="35"/>
      <c r="E1359" s="35"/>
      <c r="F1359" s="35"/>
      <c r="G1359" s="35"/>
      <c r="H1359" s="35"/>
      <c r="I1359" s="35"/>
      <c r="J1359" s="35"/>
      <c r="K1359" s="35"/>
      <c r="L1359" s="35"/>
      <c r="M1359" s="35"/>
    </row>
    <row r="1360" spans="3:13">
      <c r="C1360" s="35"/>
      <c r="D1360" s="35"/>
      <c r="E1360" s="35"/>
      <c r="F1360" s="35"/>
      <c r="G1360" s="35"/>
      <c r="H1360" s="35"/>
      <c r="I1360" s="35"/>
      <c r="J1360" s="35"/>
      <c r="K1360" s="35"/>
      <c r="L1360" s="35"/>
      <c r="M1360" s="35"/>
    </row>
    <row r="1361" spans="3:13">
      <c r="C1361" s="35"/>
      <c r="D1361" s="35"/>
      <c r="E1361" s="35"/>
      <c r="F1361" s="35"/>
      <c r="G1361" s="35"/>
      <c r="H1361" s="35"/>
      <c r="I1361" s="35"/>
      <c r="J1361" s="35"/>
      <c r="K1361" s="35"/>
      <c r="L1361" s="35"/>
      <c r="M1361" s="35"/>
    </row>
    <row r="1362" spans="3:13">
      <c r="C1362" s="35"/>
      <c r="D1362" s="35"/>
      <c r="E1362" s="35"/>
      <c r="F1362" s="35"/>
      <c r="G1362" s="35"/>
      <c r="H1362" s="35"/>
      <c r="I1362" s="35"/>
      <c r="J1362" s="35"/>
      <c r="K1362" s="35"/>
      <c r="L1362" s="35"/>
      <c r="M1362" s="35"/>
    </row>
    <row r="1363" spans="3:13">
      <c r="C1363" s="35"/>
      <c r="D1363" s="35"/>
      <c r="E1363" s="35"/>
      <c r="F1363" s="35"/>
      <c r="G1363" s="35"/>
      <c r="H1363" s="35"/>
      <c r="I1363" s="35"/>
      <c r="J1363" s="35"/>
      <c r="K1363" s="35"/>
      <c r="L1363" s="35"/>
      <c r="M1363" s="35"/>
    </row>
    <row r="1364" spans="3:13">
      <c r="C1364" s="35"/>
      <c r="D1364" s="35"/>
      <c r="E1364" s="35"/>
      <c r="F1364" s="35"/>
      <c r="G1364" s="35"/>
      <c r="H1364" s="35"/>
      <c r="I1364" s="35"/>
      <c r="J1364" s="35"/>
      <c r="K1364" s="35"/>
      <c r="L1364" s="35"/>
      <c r="M1364" s="35"/>
    </row>
    <row r="1365" spans="3:13">
      <c r="C1365" s="35"/>
      <c r="D1365" s="35"/>
      <c r="E1365" s="35"/>
      <c r="F1365" s="35"/>
      <c r="G1365" s="35"/>
      <c r="H1365" s="35"/>
      <c r="I1365" s="35"/>
      <c r="J1365" s="35"/>
      <c r="K1365" s="35"/>
      <c r="L1365" s="35"/>
      <c r="M1365" s="35"/>
    </row>
    <row r="1366" spans="3:13">
      <c r="C1366" s="35"/>
      <c r="D1366" s="35"/>
      <c r="E1366" s="35"/>
      <c r="F1366" s="35"/>
      <c r="G1366" s="35"/>
      <c r="H1366" s="35"/>
      <c r="I1366" s="35"/>
      <c r="J1366" s="35"/>
      <c r="K1366" s="35"/>
      <c r="L1366" s="35"/>
      <c r="M1366" s="35"/>
    </row>
    <row r="1367" spans="3:13">
      <c r="C1367" s="35"/>
      <c r="D1367" s="35"/>
      <c r="E1367" s="35"/>
      <c r="F1367" s="35"/>
      <c r="G1367" s="35"/>
      <c r="H1367" s="35"/>
      <c r="I1367" s="35"/>
      <c r="J1367" s="35"/>
      <c r="K1367" s="35"/>
      <c r="L1367" s="35"/>
      <c r="M1367" s="35"/>
    </row>
    <row r="1368" spans="3:13">
      <c r="C1368" s="35"/>
      <c r="D1368" s="35"/>
      <c r="E1368" s="35"/>
      <c r="F1368" s="35"/>
      <c r="G1368" s="35"/>
      <c r="H1368" s="35"/>
      <c r="I1368" s="35"/>
      <c r="J1368" s="35"/>
      <c r="K1368" s="35"/>
      <c r="L1368" s="35"/>
      <c r="M1368" s="35"/>
    </row>
    <row r="1369" spans="3:13">
      <c r="C1369" s="35"/>
      <c r="D1369" s="35"/>
      <c r="E1369" s="35"/>
      <c r="F1369" s="35"/>
      <c r="G1369" s="35"/>
      <c r="H1369" s="35"/>
      <c r="I1369" s="35"/>
      <c r="J1369" s="35"/>
      <c r="K1369" s="35"/>
      <c r="L1369" s="35"/>
      <c r="M1369" s="35"/>
    </row>
    <row r="1370" spans="3:13">
      <c r="C1370" s="35"/>
      <c r="D1370" s="35"/>
      <c r="E1370" s="35"/>
      <c r="F1370" s="35"/>
      <c r="G1370" s="35"/>
      <c r="H1370" s="35"/>
      <c r="I1370" s="35"/>
      <c r="J1370" s="35"/>
      <c r="K1370" s="35"/>
      <c r="L1370" s="35"/>
      <c r="M1370" s="35"/>
    </row>
    <row r="1371" spans="3:13">
      <c r="C1371" s="35"/>
      <c r="D1371" s="35"/>
      <c r="E1371" s="35"/>
      <c r="F1371" s="35"/>
      <c r="G1371" s="35"/>
      <c r="H1371" s="35"/>
      <c r="I1371" s="35"/>
      <c r="J1371" s="35"/>
      <c r="K1371" s="35"/>
      <c r="L1371" s="35"/>
      <c r="M1371" s="35"/>
    </row>
    <row r="1372" spans="3:13">
      <c r="C1372" s="35"/>
      <c r="D1372" s="35"/>
      <c r="E1372" s="35"/>
      <c r="F1372" s="35"/>
      <c r="G1372" s="35"/>
      <c r="H1372" s="35"/>
      <c r="I1372" s="35"/>
      <c r="J1372" s="35"/>
      <c r="K1372" s="35"/>
      <c r="L1372" s="35"/>
      <c r="M1372" s="35"/>
    </row>
    <row r="1373" spans="3:13">
      <c r="C1373" s="35"/>
      <c r="D1373" s="35"/>
      <c r="E1373" s="35"/>
      <c r="F1373" s="35"/>
      <c r="G1373" s="35"/>
      <c r="H1373" s="35"/>
      <c r="I1373" s="35"/>
      <c r="J1373" s="35"/>
      <c r="K1373" s="35"/>
      <c r="L1373" s="35"/>
      <c r="M1373" s="35"/>
    </row>
    <row r="1374" spans="3:13">
      <c r="C1374" s="35"/>
      <c r="D1374" s="35"/>
      <c r="E1374" s="35"/>
      <c r="F1374" s="35"/>
      <c r="G1374" s="35"/>
      <c r="H1374" s="35"/>
      <c r="I1374" s="35"/>
      <c r="J1374" s="35"/>
      <c r="K1374" s="35"/>
      <c r="L1374" s="35"/>
      <c r="M1374" s="35"/>
    </row>
    <row r="1375" spans="3:13">
      <c r="C1375" s="35"/>
      <c r="D1375" s="35"/>
      <c r="E1375" s="35"/>
      <c r="F1375" s="35"/>
      <c r="G1375" s="35"/>
      <c r="H1375" s="35"/>
      <c r="I1375" s="35"/>
      <c r="J1375" s="35"/>
      <c r="K1375" s="35"/>
      <c r="L1375" s="35"/>
      <c r="M1375" s="35"/>
    </row>
    <row r="1376" spans="3:13">
      <c r="C1376" s="35"/>
      <c r="D1376" s="35"/>
      <c r="E1376" s="35"/>
      <c r="F1376" s="35"/>
      <c r="G1376" s="35"/>
      <c r="H1376" s="35"/>
      <c r="I1376" s="35"/>
      <c r="J1376" s="35"/>
      <c r="K1376" s="35"/>
      <c r="L1376" s="35"/>
      <c r="M1376" s="35"/>
    </row>
    <row r="1377" spans="3:13">
      <c r="C1377" s="35"/>
      <c r="D1377" s="35"/>
      <c r="E1377" s="35"/>
      <c r="F1377" s="35"/>
      <c r="G1377" s="35"/>
      <c r="H1377" s="35"/>
      <c r="I1377" s="35"/>
      <c r="J1377" s="35"/>
      <c r="K1377" s="35"/>
      <c r="L1377" s="35"/>
      <c r="M1377" s="35"/>
    </row>
    <row r="1378" spans="3:13">
      <c r="C1378" s="35"/>
      <c r="D1378" s="35"/>
      <c r="E1378" s="35"/>
      <c r="F1378" s="35"/>
      <c r="G1378" s="35"/>
      <c r="H1378" s="35"/>
      <c r="I1378" s="35"/>
      <c r="J1378" s="35"/>
      <c r="K1378" s="35"/>
      <c r="L1378" s="35"/>
      <c r="M1378" s="35"/>
    </row>
    <row r="1379" spans="3:13">
      <c r="C1379" s="35"/>
      <c r="D1379" s="35"/>
      <c r="E1379" s="35"/>
      <c r="F1379" s="35"/>
      <c r="G1379" s="35"/>
      <c r="H1379" s="35"/>
      <c r="I1379" s="35"/>
      <c r="J1379" s="35"/>
      <c r="K1379" s="35"/>
      <c r="L1379" s="35"/>
      <c r="M1379" s="35"/>
    </row>
    <row r="1380" spans="3:13">
      <c r="C1380" s="35"/>
      <c r="D1380" s="35"/>
      <c r="E1380" s="35"/>
      <c r="F1380" s="35"/>
      <c r="G1380" s="35"/>
      <c r="H1380" s="35"/>
      <c r="I1380" s="35"/>
      <c r="J1380" s="35"/>
      <c r="K1380" s="35"/>
      <c r="L1380" s="35"/>
      <c r="M1380" s="35"/>
    </row>
    <row r="1381" spans="3:13">
      <c r="C1381" s="35"/>
      <c r="D1381" s="35"/>
      <c r="E1381" s="35"/>
      <c r="F1381" s="35"/>
      <c r="G1381" s="35"/>
      <c r="H1381" s="35"/>
      <c r="I1381" s="35"/>
      <c r="J1381" s="35"/>
      <c r="K1381" s="35"/>
      <c r="L1381" s="35"/>
      <c r="M1381" s="35"/>
    </row>
    <row r="1382" spans="3:13">
      <c r="C1382" s="35"/>
      <c r="D1382" s="35"/>
      <c r="E1382" s="35"/>
      <c r="F1382" s="35"/>
      <c r="G1382" s="35"/>
      <c r="H1382" s="35"/>
      <c r="I1382" s="35"/>
      <c r="J1382" s="35"/>
      <c r="K1382" s="35"/>
      <c r="L1382" s="35"/>
      <c r="M1382" s="35"/>
    </row>
    <row r="1383" spans="3:13">
      <c r="C1383" s="35"/>
      <c r="D1383" s="35"/>
      <c r="E1383" s="35"/>
      <c r="F1383" s="35"/>
      <c r="G1383" s="35"/>
      <c r="H1383" s="35"/>
      <c r="I1383" s="35"/>
      <c r="J1383" s="35"/>
      <c r="K1383" s="35"/>
      <c r="L1383" s="35"/>
      <c r="M1383" s="35"/>
    </row>
    <row r="1384" spans="3:13">
      <c r="C1384" s="35"/>
      <c r="D1384" s="35"/>
      <c r="E1384" s="35"/>
      <c r="F1384" s="35"/>
      <c r="G1384" s="35"/>
      <c r="H1384" s="35"/>
      <c r="I1384" s="35"/>
      <c r="J1384" s="35"/>
      <c r="K1384" s="35"/>
      <c r="L1384" s="35"/>
      <c r="M1384" s="35"/>
    </row>
    <row r="1385" spans="3:13">
      <c r="C1385" s="35"/>
      <c r="D1385" s="35"/>
      <c r="E1385" s="35"/>
      <c r="F1385" s="35"/>
      <c r="G1385" s="35"/>
      <c r="H1385" s="35"/>
      <c r="I1385" s="35"/>
      <c r="J1385" s="35"/>
      <c r="K1385" s="35"/>
      <c r="L1385" s="35"/>
      <c r="M1385" s="35"/>
    </row>
    <row r="1386" spans="3:13">
      <c r="C1386" s="35"/>
      <c r="D1386" s="35"/>
      <c r="E1386" s="35"/>
      <c r="F1386" s="35"/>
      <c r="G1386" s="35"/>
      <c r="H1386" s="35"/>
      <c r="I1386" s="35"/>
      <c r="J1386" s="35"/>
      <c r="K1386" s="35"/>
      <c r="L1386" s="35"/>
      <c r="M1386" s="35"/>
    </row>
    <row r="1387" spans="3:13">
      <c r="C1387" s="35"/>
      <c r="D1387" s="35"/>
      <c r="E1387" s="35"/>
      <c r="F1387" s="35"/>
      <c r="G1387" s="35"/>
      <c r="H1387" s="35"/>
      <c r="I1387" s="35"/>
      <c r="J1387" s="35"/>
      <c r="K1387" s="35"/>
      <c r="L1387" s="35"/>
      <c r="M1387" s="35"/>
    </row>
    <row r="1388" spans="3:13">
      <c r="C1388" s="35"/>
      <c r="D1388" s="35"/>
      <c r="E1388" s="35"/>
      <c r="F1388" s="35"/>
      <c r="G1388" s="35"/>
      <c r="H1388" s="35"/>
      <c r="I1388" s="35"/>
      <c r="J1388" s="35"/>
      <c r="K1388" s="35"/>
      <c r="L1388" s="35"/>
      <c r="M1388" s="35"/>
    </row>
    <row r="1389" spans="3:13">
      <c r="C1389" s="35"/>
      <c r="D1389" s="35"/>
      <c r="E1389" s="35"/>
      <c r="F1389" s="35"/>
      <c r="G1389" s="35"/>
      <c r="H1389" s="35"/>
      <c r="I1389" s="35"/>
      <c r="J1389" s="35"/>
      <c r="K1389" s="35"/>
      <c r="L1389" s="35"/>
      <c r="M1389" s="35"/>
    </row>
    <row r="1390" spans="3:13">
      <c r="C1390" s="35"/>
      <c r="D1390" s="35"/>
      <c r="E1390" s="35"/>
      <c r="F1390" s="35"/>
      <c r="G1390" s="35"/>
      <c r="H1390" s="35"/>
      <c r="I1390" s="35"/>
      <c r="J1390" s="35"/>
      <c r="K1390" s="35"/>
      <c r="L1390" s="35"/>
      <c r="M1390" s="35"/>
    </row>
    <row r="1391" spans="3:13">
      <c r="C1391" s="35"/>
      <c r="D1391" s="35"/>
      <c r="E1391" s="35"/>
      <c r="F1391" s="35"/>
      <c r="G1391" s="35"/>
      <c r="H1391" s="35"/>
      <c r="I1391" s="35"/>
      <c r="J1391" s="35"/>
      <c r="K1391" s="35"/>
      <c r="L1391" s="35"/>
      <c r="M1391" s="35"/>
    </row>
    <row r="1392" spans="3:13">
      <c r="C1392" s="35"/>
      <c r="D1392" s="35"/>
      <c r="E1392" s="35"/>
      <c r="F1392" s="35"/>
      <c r="G1392" s="35"/>
      <c r="H1392" s="35"/>
      <c r="I1392" s="35"/>
      <c r="J1392" s="35"/>
      <c r="K1392" s="35"/>
      <c r="L1392" s="35"/>
      <c r="M1392" s="35"/>
    </row>
    <row r="1393" spans="3:13">
      <c r="C1393" s="35"/>
      <c r="D1393" s="35"/>
      <c r="E1393" s="35"/>
      <c r="F1393" s="35"/>
      <c r="G1393" s="35"/>
      <c r="H1393" s="35"/>
      <c r="I1393" s="35"/>
      <c r="J1393" s="35"/>
      <c r="K1393" s="35"/>
      <c r="L1393" s="35"/>
      <c r="M1393" s="35"/>
    </row>
    <row r="1394" spans="3:13">
      <c r="C1394" s="35"/>
      <c r="D1394" s="35"/>
      <c r="E1394" s="35"/>
      <c r="F1394" s="35"/>
      <c r="G1394" s="35"/>
      <c r="H1394" s="35"/>
      <c r="I1394" s="35"/>
      <c r="J1394" s="35"/>
      <c r="K1394" s="35"/>
      <c r="L1394" s="35"/>
      <c r="M1394" s="35"/>
    </row>
    <row r="1395" spans="3:13">
      <c r="C1395" s="35"/>
      <c r="D1395" s="35"/>
      <c r="E1395" s="35"/>
      <c r="F1395" s="35"/>
      <c r="G1395" s="35"/>
      <c r="H1395" s="35"/>
      <c r="I1395" s="35"/>
      <c r="J1395" s="35"/>
      <c r="K1395" s="35"/>
      <c r="L1395" s="35"/>
      <c r="M1395" s="35"/>
    </row>
    <row r="1396" spans="3:13">
      <c r="C1396" s="35"/>
      <c r="D1396" s="35"/>
      <c r="E1396" s="35"/>
      <c r="F1396" s="35"/>
      <c r="G1396" s="35"/>
      <c r="H1396" s="35"/>
      <c r="I1396" s="35"/>
      <c r="J1396" s="35"/>
      <c r="K1396" s="35"/>
      <c r="L1396" s="35"/>
      <c r="M1396" s="35"/>
    </row>
    <row r="1397" spans="3:13">
      <c r="C1397" s="35"/>
      <c r="D1397" s="35"/>
      <c r="E1397" s="35"/>
      <c r="F1397" s="35"/>
      <c r="G1397" s="35"/>
      <c r="H1397" s="35"/>
      <c r="I1397" s="35"/>
      <c r="J1397" s="35"/>
      <c r="K1397" s="35"/>
      <c r="L1397" s="35"/>
      <c r="M1397" s="35"/>
    </row>
    <row r="1398" spans="3:13">
      <c r="C1398" s="35"/>
      <c r="D1398" s="35"/>
      <c r="E1398" s="35"/>
      <c r="F1398" s="35"/>
      <c r="G1398" s="35"/>
      <c r="H1398" s="35"/>
      <c r="I1398" s="35"/>
      <c r="J1398" s="35"/>
      <c r="K1398" s="35"/>
      <c r="L1398" s="35"/>
      <c r="M1398" s="35"/>
    </row>
    <row r="1399" spans="3:13">
      <c r="C1399" s="35"/>
      <c r="D1399" s="35"/>
      <c r="E1399" s="35"/>
      <c r="F1399" s="35"/>
      <c r="G1399" s="35"/>
      <c r="H1399" s="35"/>
      <c r="I1399" s="35"/>
      <c r="J1399" s="35"/>
      <c r="K1399" s="35"/>
      <c r="L1399" s="35"/>
      <c r="M1399" s="35"/>
    </row>
    <row r="1400" spans="3:13">
      <c r="C1400" s="35"/>
      <c r="D1400" s="35"/>
      <c r="E1400" s="35"/>
      <c r="F1400" s="35"/>
      <c r="G1400" s="35"/>
      <c r="H1400" s="35"/>
      <c r="I1400" s="35"/>
      <c r="J1400" s="35"/>
      <c r="K1400" s="35"/>
      <c r="L1400" s="35"/>
      <c r="M1400" s="35"/>
    </row>
    <row r="1401" spans="3:13">
      <c r="C1401" s="35"/>
      <c r="D1401" s="35"/>
      <c r="E1401" s="35"/>
      <c r="F1401" s="35"/>
      <c r="G1401" s="35"/>
      <c r="H1401" s="35"/>
      <c r="I1401" s="35"/>
      <c r="J1401" s="35"/>
      <c r="K1401" s="35"/>
      <c r="L1401" s="35"/>
      <c r="M1401" s="35"/>
    </row>
    <row r="1402" spans="3:13">
      <c r="C1402" s="35"/>
      <c r="D1402" s="35"/>
      <c r="E1402" s="35"/>
      <c r="F1402" s="35"/>
      <c r="G1402" s="35"/>
      <c r="H1402" s="35"/>
      <c r="I1402" s="35"/>
      <c r="J1402" s="35"/>
      <c r="K1402" s="35"/>
      <c r="L1402" s="35"/>
      <c r="M1402" s="35"/>
    </row>
    <row r="1403" spans="3:13">
      <c r="C1403" s="35"/>
      <c r="D1403" s="35"/>
      <c r="E1403" s="35"/>
      <c r="F1403" s="35"/>
      <c r="G1403" s="35"/>
      <c r="H1403" s="35"/>
      <c r="I1403" s="35"/>
      <c r="J1403" s="35"/>
      <c r="K1403" s="35"/>
      <c r="L1403" s="35"/>
      <c r="M1403" s="35"/>
    </row>
    <row r="1404" spans="3:13">
      <c r="C1404" s="35"/>
      <c r="D1404" s="35"/>
      <c r="E1404" s="35"/>
      <c r="F1404" s="35"/>
      <c r="G1404" s="35"/>
      <c r="H1404" s="35"/>
      <c r="I1404" s="35"/>
      <c r="J1404" s="35"/>
      <c r="K1404" s="35"/>
      <c r="L1404" s="35"/>
      <c r="M1404" s="35"/>
    </row>
    <row r="1405" spans="3:13">
      <c r="C1405" s="35"/>
      <c r="D1405" s="35"/>
      <c r="E1405" s="35"/>
      <c r="F1405" s="35"/>
      <c r="G1405" s="35"/>
      <c r="H1405" s="35"/>
      <c r="I1405" s="35"/>
      <c r="J1405" s="35"/>
      <c r="K1405" s="35"/>
      <c r="L1405" s="35"/>
      <c r="M1405" s="35"/>
    </row>
    <row r="1406" spans="3:13">
      <c r="C1406" s="35"/>
      <c r="D1406" s="35"/>
      <c r="E1406" s="35"/>
      <c r="F1406" s="35"/>
      <c r="G1406" s="35"/>
      <c r="H1406" s="35"/>
      <c r="I1406" s="35"/>
      <c r="J1406" s="35"/>
      <c r="K1406" s="35"/>
      <c r="L1406" s="35"/>
      <c r="M1406" s="35"/>
    </row>
    <row r="1407" spans="3:13">
      <c r="C1407" s="35"/>
      <c r="D1407" s="35"/>
      <c r="E1407" s="35"/>
      <c r="F1407" s="35"/>
      <c r="G1407" s="35"/>
      <c r="H1407" s="35"/>
      <c r="I1407" s="35"/>
      <c r="J1407" s="35"/>
      <c r="K1407" s="35"/>
      <c r="L1407" s="35"/>
      <c r="M1407" s="35"/>
    </row>
    <row r="1408" spans="3:13">
      <c r="C1408" s="35"/>
      <c r="D1408" s="35"/>
      <c r="E1408" s="35"/>
      <c r="F1408" s="35"/>
      <c r="G1408" s="35"/>
      <c r="H1408" s="35"/>
      <c r="I1408" s="35"/>
      <c r="J1408" s="35"/>
      <c r="K1408" s="35"/>
      <c r="L1408" s="35"/>
      <c r="M1408" s="35"/>
    </row>
    <row r="1409" spans="3:13">
      <c r="C1409" s="35"/>
      <c r="D1409" s="35"/>
      <c r="E1409" s="35"/>
      <c r="F1409" s="35"/>
      <c r="G1409" s="35"/>
      <c r="H1409" s="35"/>
      <c r="I1409" s="35"/>
      <c r="J1409" s="35"/>
      <c r="K1409" s="35"/>
      <c r="L1409" s="35"/>
      <c r="M1409" s="35"/>
    </row>
    <row r="1410" spans="3:13">
      <c r="C1410" s="35"/>
      <c r="D1410" s="35"/>
      <c r="E1410" s="35"/>
      <c r="F1410" s="35"/>
      <c r="G1410" s="35"/>
      <c r="H1410" s="35"/>
      <c r="I1410" s="35"/>
      <c r="J1410" s="35"/>
      <c r="K1410" s="35"/>
      <c r="L1410" s="35"/>
      <c r="M1410" s="35"/>
    </row>
    <row r="1411" spans="3:13">
      <c r="C1411" s="35"/>
      <c r="D1411" s="35"/>
      <c r="E1411" s="35"/>
      <c r="F1411" s="35"/>
      <c r="G1411" s="35"/>
      <c r="H1411" s="35"/>
      <c r="I1411" s="35"/>
      <c r="J1411" s="35"/>
      <c r="K1411" s="35"/>
      <c r="L1411" s="35"/>
      <c r="M1411" s="35"/>
    </row>
    <row r="1412" spans="3:13">
      <c r="C1412" s="35"/>
      <c r="D1412" s="35"/>
      <c r="E1412" s="35"/>
      <c r="F1412" s="35"/>
      <c r="G1412" s="35"/>
      <c r="H1412" s="35"/>
      <c r="I1412" s="35"/>
      <c r="J1412" s="35"/>
      <c r="K1412" s="35"/>
      <c r="L1412" s="35"/>
      <c r="M1412" s="35"/>
    </row>
    <row r="1413" spans="3:13">
      <c r="C1413" s="35"/>
      <c r="D1413" s="35"/>
      <c r="E1413" s="35"/>
      <c r="F1413" s="35"/>
      <c r="G1413" s="35"/>
      <c r="H1413" s="35"/>
      <c r="I1413" s="35"/>
      <c r="J1413" s="35"/>
      <c r="K1413" s="35"/>
      <c r="L1413" s="35"/>
      <c r="M1413" s="35"/>
    </row>
    <row r="1414" spans="3:13">
      <c r="C1414" s="35"/>
      <c r="D1414" s="35"/>
      <c r="E1414" s="35"/>
      <c r="F1414" s="35"/>
      <c r="G1414" s="35"/>
      <c r="H1414" s="35"/>
      <c r="I1414" s="35"/>
      <c r="J1414" s="35"/>
      <c r="K1414" s="35"/>
      <c r="L1414" s="35"/>
      <c r="M1414" s="35"/>
    </row>
    <row r="1415" spans="3:13">
      <c r="C1415" s="35"/>
      <c r="D1415" s="35"/>
      <c r="E1415" s="35"/>
      <c r="F1415" s="35"/>
      <c r="G1415" s="35"/>
      <c r="H1415" s="35"/>
      <c r="I1415" s="35"/>
      <c r="J1415" s="35"/>
      <c r="K1415" s="35"/>
      <c r="L1415" s="35"/>
      <c r="M1415" s="35"/>
    </row>
    <row r="1416" spans="3:13">
      <c r="C1416" s="35"/>
      <c r="D1416" s="35"/>
      <c r="E1416" s="35"/>
      <c r="F1416" s="35"/>
      <c r="G1416" s="35"/>
      <c r="H1416" s="35"/>
      <c r="I1416" s="35"/>
      <c r="J1416" s="35"/>
      <c r="K1416" s="35"/>
      <c r="L1416" s="35"/>
      <c r="M1416" s="35"/>
    </row>
    <row r="1417" spans="3:13">
      <c r="C1417" s="35"/>
      <c r="D1417" s="35"/>
      <c r="E1417" s="35"/>
      <c r="F1417" s="35"/>
      <c r="G1417" s="35"/>
      <c r="H1417" s="35"/>
      <c r="I1417" s="35"/>
      <c r="J1417" s="35"/>
      <c r="K1417" s="35"/>
      <c r="L1417" s="35"/>
      <c r="M1417" s="35"/>
    </row>
    <row r="1418" spans="3:13">
      <c r="C1418" s="35"/>
      <c r="D1418" s="35"/>
      <c r="E1418" s="35"/>
      <c r="F1418" s="35"/>
      <c r="G1418" s="35"/>
      <c r="H1418" s="35"/>
      <c r="I1418" s="35"/>
      <c r="J1418" s="35"/>
      <c r="K1418" s="35"/>
      <c r="L1418" s="35"/>
      <c r="M1418" s="35"/>
    </row>
    <row r="1419" spans="3:13">
      <c r="C1419" s="35"/>
      <c r="D1419" s="35"/>
      <c r="E1419" s="35"/>
      <c r="F1419" s="35"/>
      <c r="G1419" s="35"/>
      <c r="H1419" s="35"/>
      <c r="I1419" s="35"/>
      <c r="J1419" s="35"/>
      <c r="K1419" s="35"/>
      <c r="L1419" s="35"/>
      <c r="M1419" s="35"/>
    </row>
    <row r="1420" spans="3:13">
      <c r="C1420" s="35"/>
      <c r="D1420" s="35"/>
      <c r="E1420" s="35"/>
      <c r="F1420" s="35"/>
      <c r="G1420" s="35"/>
      <c r="H1420" s="35"/>
      <c r="I1420" s="35"/>
      <c r="J1420" s="35"/>
      <c r="K1420" s="35"/>
      <c r="L1420" s="35"/>
      <c r="M1420" s="35"/>
    </row>
    <row r="1421" spans="3:13">
      <c r="C1421" s="35"/>
      <c r="D1421" s="35"/>
      <c r="E1421" s="35"/>
      <c r="F1421" s="35"/>
      <c r="G1421" s="35"/>
      <c r="H1421" s="35"/>
      <c r="I1421" s="35"/>
      <c r="J1421" s="35"/>
      <c r="K1421" s="35"/>
      <c r="L1421" s="35"/>
      <c r="M1421" s="35"/>
    </row>
    <row r="1422" spans="3:13">
      <c r="C1422" s="35"/>
      <c r="D1422" s="35"/>
      <c r="E1422" s="35"/>
      <c r="F1422" s="35"/>
      <c r="G1422" s="35"/>
      <c r="H1422" s="35"/>
      <c r="I1422" s="35"/>
      <c r="J1422" s="35"/>
      <c r="K1422" s="35"/>
      <c r="L1422" s="35"/>
      <c r="M1422" s="35"/>
    </row>
    <row r="1423" spans="3:13">
      <c r="C1423" s="35"/>
      <c r="D1423" s="35"/>
      <c r="E1423" s="35"/>
      <c r="F1423" s="35"/>
      <c r="G1423" s="35"/>
      <c r="H1423" s="35"/>
      <c r="I1423" s="35"/>
      <c r="J1423" s="35"/>
      <c r="K1423" s="35"/>
      <c r="L1423" s="35"/>
      <c r="M1423" s="35"/>
    </row>
    <row r="1424" spans="3:13">
      <c r="C1424" s="35"/>
      <c r="D1424" s="35"/>
      <c r="E1424" s="35"/>
      <c r="F1424" s="35"/>
      <c r="G1424" s="35"/>
      <c r="H1424" s="35"/>
      <c r="I1424" s="35"/>
      <c r="J1424" s="35"/>
      <c r="K1424" s="35"/>
      <c r="L1424" s="35"/>
      <c r="M1424" s="35"/>
    </row>
    <row r="1425" spans="3:13">
      <c r="C1425" s="35"/>
      <c r="D1425" s="35"/>
      <c r="E1425" s="35"/>
      <c r="F1425" s="35"/>
      <c r="G1425" s="35"/>
      <c r="H1425" s="35"/>
      <c r="I1425" s="35"/>
      <c r="J1425" s="35"/>
      <c r="K1425" s="35"/>
      <c r="L1425" s="35"/>
      <c r="M1425" s="35"/>
    </row>
    <row r="1426" spans="3:13">
      <c r="C1426" s="35"/>
      <c r="D1426" s="35"/>
      <c r="E1426" s="35"/>
      <c r="F1426" s="35"/>
      <c r="G1426" s="35"/>
      <c r="H1426" s="35"/>
      <c r="I1426" s="35"/>
      <c r="J1426" s="35"/>
      <c r="K1426" s="35"/>
      <c r="L1426" s="35"/>
      <c r="M1426" s="35"/>
    </row>
    <row r="1427" spans="3:13">
      <c r="C1427" s="35"/>
      <c r="D1427" s="35"/>
      <c r="E1427" s="35"/>
      <c r="F1427" s="35"/>
      <c r="G1427" s="35"/>
      <c r="H1427" s="35"/>
      <c r="I1427" s="35"/>
      <c r="J1427" s="35"/>
      <c r="K1427" s="35"/>
      <c r="L1427" s="35"/>
      <c r="M1427" s="35"/>
    </row>
    <row r="1428" spans="3:13">
      <c r="C1428" s="35"/>
      <c r="D1428" s="35"/>
      <c r="E1428" s="35"/>
      <c r="F1428" s="35"/>
      <c r="G1428" s="35"/>
      <c r="H1428" s="35"/>
      <c r="I1428" s="35"/>
      <c r="J1428" s="35"/>
      <c r="K1428" s="35"/>
      <c r="L1428" s="35"/>
      <c r="M1428" s="35"/>
    </row>
    <row r="1429" spans="3:13">
      <c r="C1429" s="35"/>
      <c r="D1429" s="35"/>
      <c r="E1429" s="35"/>
      <c r="F1429" s="35"/>
      <c r="G1429" s="35"/>
      <c r="H1429" s="35"/>
      <c r="I1429" s="35"/>
      <c r="J1429" s="35"/>
      <c r="K1429" s="35"/>
      <c r="L1429" s="35"/>
      <c r="M1429" s="35"/>
    </row>
    <row r="1430" spans="3:13">
      <c r="C1430" s="35"/>
      <c r="D1430" s="35"/>
      <c r="E1430" s="35"/>
      <c r="F1430" s="35"/>
      <c r="G1430" s="35"/>
      <c r="H1430" s="35"/>
      <c r="I1430" s="35"/>
      <c r="J1430" s="35"/>
      <c r="K1430" s="35"/>
      <c r="L1430" s="35"/>
      <c r="M1430" s="35"/>
    </row>
    <row r="1431" spans="3:13">
      <c r="C1431" s="35"/>
      <c r="D1431" s="35"/>
      <c r="E1431" s="35"/>
      <c r="F1431" s="35"/>
      <c r="G1431" s="35"/>
      <c r="H1431" s="35"/>
      <c r="I1431" s="35"/>
      <c r="J1431" s="35"/>
      <c r="K1431" s="35"/>
      <c r="L1431" s="35"/>
      <c r="M1431" s="35"/>
    </row>
    <row r="1432" spans="3:13">
      <c r="C1432" s="35"/>
      <c r="D1432" s="35"/>
      <c r="E1432" s="35"/>
      <c r="F1432" s="35"/>
      <c r="G1432" s="35"/>
      <c r="H1432" s="35"/>
      <c r="I1432" s="35"/>
      <c r="J1432" s="35"/>
      <c r="K1432" s="35"/>
      <c r="L1432" s="35"/>
      <c r="M1432" s="35"/>
    </row>
    <row r="1433" spans="3:13">
      <c r="C1433" s="35"/>
      <c r="D1433" s="35"/>
      <c r="E1433" s="35"/>
      <c r="F1433" s="35"/>
      <c r="G1433" s="35"/>
      <c r="H1433" s="35"/>
      <c r="I1433" s="35"/>
      <c r="J1433" s="35"/>
      <c r="K1433" s="35"/>
      <c r="L1433" s="35"/>
      <c r="M1433" s="35"/>
    </row>
    <row r="1434" spans="3:13">
      <c r="C1434" s="35"/>
      <c r="D1434" s="35"/>
      <c r="E1434" s="35"/>
      <c r="F1434" s="35"/>
      <c r="G1434" s="35"/>
      <c r="H1434" s="35"/>
      <c r="I1434" s="35"/>
      <c r="J1434" s="35"/>
      <c r="K1434" s="35"/>
      <c r="L1434" s="35"/>
      <c r="M1434" s="35"/>
    </row>
    <row r="1435" spans="3:13">
      <c r="C1435" s="35"/>
      <c r="D1435" s="35"/>
      <c r="E1435" s="35"/>
      <c r="F1435" s="35"/>
      <c r="G1435" s="35"/>
      <c r="H1435" s="35"/>
      <c r="I1435" s="35"/>
      <c r="J1435" s="35"/>
      <c r="K1435" s="35"/>
      <c r="L1435" s="35"/>
      <c r="M1435" s="35"/>
    </row>
    <row r="1436" spans="3:13">
      <c r="C1436" s="35"/>
      <c r="D1436" s="35"/>
      <c r="E1436" s="35"/>
      <c r="F1436" s="35"/>
      <c r="G1436" s="35"/>
      <c r="H1436" s="35"/>
      <c r="I1436" s="35"/>
      <c r="J1436" s="35"/>
      <c r="K1436" s="35"/>
      <c r="L1436" s="35"/>
      <c r="M1436" s="35"/>
    </row>
    <row r="1437" spans="3:13">
      <c r="C1437" s="35"/>
      <c r="D1437" s="35"/>
      <c r="E1437" s="35"/>
      <c r="F1437" s="35"/>
      <c r="G1437" s="35"/>
      <c r="H1437" s="35"/>
      <c r="I1437" s="35"/>
      <c r="J1437" s="35"/>
      <c r="K1437" s="35"/>
      <c r="L1437" s="35"/>
      <c r="M1437" s="35"/>
    </row>
    <row r="1438" spans="3:13">
      <c r="C1438" s="35"/>
      <c r="D1438" s="35"/>
      <c r="E1438" s="35"/>
      <c r="F1438" s="35"/>
      <c r="G1438" s="35"/>
      <c r="H1438" s="35"/>
      <c r="I1438" s="35"/>
      <c r="J1438" s="35"/>
      <c r="K1438" s="35"/>
      <c r="L1438" s="35"/>
      <c r="M1438" s="35"/>
    </row>
    <row r="1439" spans="3:13">
      <c r="C1439" s="35"/>
      <c r="D1439" s="35"/>
      <c r="E1439" s="35"/>
      <c r="F1439" s="35"/>
      <c r="G1439" s="35"/>
      <c r="H1439" s="35"/>
      <c r="I1439" s="35"/>
      <c r="J1439" s="35"/>
      <c r="K1439" s="35"/>
      <c r="L1439" s="35"/>
      <c r="M1439" s="35"/>
    </row>
    <row r="1440" spans="3:13">
      <c r="C1440" s="35"/>
      <c r="D1440" s="35"/>
      <c r="E1440" s="35"/>
      <c r="F1440" s="35"/>
      <c r="G1440" s="35"/>
      <c r="H1440" s="35"/>
      <c r="I1440" s="35"/>
      <c r="J1440" s="35"/>
      <c r="K1440" s="35"/>
      <c r="L1440" s="35"/>
      <c r="M1440" s="35"/>
    </row>
    <row r="1441" spans="3:13">
      <c r="C1441" s="35"/>
      <c r="D1441" s="35"/>
      <c r="E1441" s="35"/>
      <c r="F1441" s="35"/>
      <c r="G1441" s="35"/>
      <c r="H1441" s="35"/>
      <c r="I1441" s="35"/>
      <c r="J1441" s="35"/>
      <c r="K1441" s="35"/>
      <c r="L1441" s="35"/>
      <c r="M1441" s="35"/>
    </row>
    <row r="1442" spans="3:13">
      <c r="C1442" s="35"/>
      <c r="D1442" s="35"/>
      <c r="E1442" s="35"/>
      <c r="F1442" s="35"/>
      <c r="G1442" s="35"/>
      <c r="H1442" s="35"/>
      <c r="I1442" s="35"/>
      <c r="J1442" s="35"/>
      <c r="K1442" s="35"/>
      <c r="L1442" s="35"/>
      <c r="M1442" s="35"/>
    </row>
    <row r="1443" spans="3:13">
      <c r="C1443" s="35"/>
      <c r="D1443" s="35"/>
      <c r="E1443" s="35"/>
      <c r="F1443" s="35"/>
      <c r="G1443" s="35"/>
      <c r="H1443" s="35"/>
      <c r="I1443" s="35"/>
      <c r="J1443" s="35"/>
      <c r="K1443" s="35"/>
      <c r="L1443" s="35"/>
      <c r="M1443" s="35"/>
    </row>
    <row r="1444" spans="3:13">
      <c r="C1444" s="35"/>
      <c r="D1444" s="35"/>
      <c r="E1444" s="35"/>
      <c r="F1444" s="35"/>
      <c r="G1444" s="35"/>
      <c r="H1444" s="35"/>
      <c r="I1444" s="35"/>
      <c r="J1444" s="35"/>
      <c r="K1444" s="35"/>
      <c r="L1444" s="35"/>
      <c r="M1444" s="35"/>
    </row>
    <row r="1445" spans="3:13">
      <c r="C1445" s="35"/>
      <c r="D1445" s="35"/>
      <c r="E1445" s="35"/>
      <c r="F1445" s="35"/>
      <c r="G1445" s="35"/>
      <c r="H1445" s="35"/>
      <c r="I1445" s="35"/>
      <c r="J1445" s="35"/>
      <c r="K1445" s="35"/>
      <c r="L1445" s="35"/>
      <c r="M1445" s="35"/>
    </row>
    <row r="1446" spans="3:13">
      <c r="C1446" s="35"/>
      <c r="D1446" s="35"/>
      <c r="E1446" s="35"/>
      <c r="F1446" s="35"/>
      <c r="G1446" s="35"/>
      <c r="H1446" s="35"/>
      <c r="I1446" s="35"/>
      <c r="J1446" s="35"/>
      <c r="K1446" s="35"/>
      <c r="L1446" s="35"/>
      <c r="M1446" s="35"/>
    </row>
    <row r="1447" spans="3:13">
      <c r="C1447" s="35"/>
      <c r="D1447" s="35"/>
      <c r="E1447" s="35"/>
      <c r="F1447" s="35"/>
      <c r="G1447" s="35"/>
      <c r="H1447" s="35"/>
      <c r="I1447" s="35"/>
      <c r="J1447" s="35"/>
      <c r="K1447" s="35"/>
      <c r="L1447" s="35"/>
      <c r="M1447" s="35"/>
    </row>
    <row r="1448" spans="3:13">
      <c r="C1448" s="35"/>
      <c r="D1448" s="35"/>
      <c r="E1448" s="35"/>
      <c r="F1448" s="35"/>
      <c r="G1448" s="35"/>
      <c r="H1448" s="35"/>
      <c r="I1448" s="35"/>
      <c r="J1448" s="35"/>
      <c r="K1448" s="35"/>
      <c r="L1448" s="35"/>
      <c r="M1448" s="35"/>
    </row>
    <row r="1449" spans="3:13">
      <c r="C1449" s="35"/>
      <c r="D1449" s="35"/>
      <c r="E1449" s="35"/>
      <c r="F1449" s="35"/>
      <c r="G1449" s="35"/>
      <c r="H1449" s="35"/>
      <c r="I1449" s="35"/>
      <c r="J1449" s="35"/>
      <c r="K1449" s="35"/>
      <c r="L1449" s="35"/>
      <c r="M1449" s="35"/>
    </row>
    <row r="1450" spans="3:13">
      <c r="C1450" s="35"/>
      <c r="D1450" s="35"/>
      <c r="E1450" s="35"/>
      <c r="F1450" s="35"/>
      <c r="G1450" s="35"/>
      <c r="H1450" s="35"/>
      <c r="I1450" s="35"/>
      <c r="J1450" s="35"/>
      <c r="K1450" s="35"/>
      <c r="L1450" s="35"/>
      <c r="M1450" s="35"/>
    </row>
    <row r="1451" spans="3:13">
      <c r="C1451" s="35"/>
      <c r="D1451" s="35"/>
      <c r="E1451" s="35"/>
      <c r="F1451" s="35"/>
      <c r="G1451" s="35"/>
      <c r="H1451" s="35"/>
      <c r="I1451" s="35"/>
      <c r="J1451" s="35"/>
      <c r="K1451" s="35"/>
      <c r="L1451" s="35"/>
      <c r="M1451" s="35"/>
    </row>
    <row r="1452" spans="3:13">
      <c r="C1452" s="35"/>
      <c r="D1452" s="35"/>
      <c r="E1452" s="35"/>
      <c r="F1452" s="35"/>
      <c r="G1452" s="35"/>
      <c r="H1452" s="35"/>
      <c r="I1452" s="35"/>
      <c r="J1452" s="35"/>
      <c r="K1452" s="35"/>
      <c r="L1452" s="35"/>
      <c r="M1452" s="35"/>
    </row>
    <row r="1453" spans="3:13">
      <c r="C1453" s="35"/>
      <c r="D1453" s="35"/>
      <c r="E1453" s="35"/>
      <c r="F1453" s="35"/>
      <c r="G1453" s="35"/>
      <c r="H1453" s="35"/>
      <c r="I1453" s="35"/>
      <c r="J1453" s="35"/>
      <c r="K1453" s="35"/>
      <c r="L1453" s="35"/>
      <c r="M1453" s="35"/>
    </row>
    <row r="1454" spans="3:13">
      <c r="C1454" s="35"/>
      <c r="D1454" s="35"/>
      <c r="E1454" s="35"/>
      <c r="F1454" s="35"/>
      <c r="G1454" s="35"/>
      <c r="H1454" s="35"/>
      <c r="I1454" s="35"/>
      <c r="J1454" s="35"/>
      <c r="K1454" s="35"/>
      <c r="L1454" s="35"/>
      <c r="M1454" s="35"/>
    </row>
    <row r="1455" spans="3:13">
      <c r="C1455" s="35"/>
      <c r="D1455" s="35"/>
      <c r="E1455" s="35"/>
      <c r="F1455" s="35"/>
      <c r="G1455" s="35"/>
      <c r="H1455" s="35"/>
      <c r="I1455" s="35"/>
      <c r="J1455" s="35"/>
      <c r="K1455" s="35"/>
      <c r="L1455" s="35"/>
      <c r="M1455" s="35"/>
    </row>
    <row r="1456" spans="3:13">
      <c r="C1456" s="35"/>
      <c r="D1456" s="35"/>
      <c r="E1456" s="35"/>
      <c r="F1456" s="35"/>
      <c r="G1456" s="35"/>
      <c r="H1456" s="35"/>
      <c r="I1456" s="35"/>
      <c r="J1456" s="35"/>
      <c r="K1456" s="35"/>
      <c r="L1456" s="35"/>
      <c r="M1456" s="35"/>
    </row>
    <row r="1457" spans="3:13">
      <c r="C1457" s="35"/>
      <c r="D1457" s="35"/>
      <c r="E1457" s="35"/>
      <c r="F1457" s="35"/>
      <c r="G1457" s="35"/>
      <c r="H1457" s="35"/>
      <c r="I1457" s="35"/>
      <c r="J1457" s="35"/>
      <c r="K1457" s="35"/>
      <c r="L1457" s="35"/>
      <c r="M1457" s="35"/>
    </row>
    <row r="1458" spans="3:13">
      <c r="C1458" s="35"/>
      <c r="D1458" s="35"/>
      <c r="E1458" s="35"/>
      <c r="F1458" s="35"/>
      <c r="G1458" s="35"/>
      <c r="H1458" s="35"/>
      <c r="I1458" s="35"/>
      <c r="J1458" s="35"/>
      <c r="K1458" s="35"/>
      <c r="L1458" s="35"/>
      <c r="M1458" s="35"/>
    </row>
    <row r="1459" spans="3:13">
      <c r="C1459" s="35"/>
      <c r="D1459" s="35"/>
      <c r="E1459" s="35"/>
      <c r="F1459" s="35"/>
      <c r="G1459" s="35"/>
      <c r="H1459" s="35"/>
      <c r="I1459" s="35"/>
      <c r="J1459" s="35"/>
      <c r="K1459" s="35"/>
      <c r="L1459" s="35"/>
      <c r="M1459" s="35"/>
    </row>
    <row r="1460" spans="3:13">
      <c r="C1460" s="35"/>
      <c r="D1460" s="35"/>
      <c r="E1460" s="35"/>
      <c r="F1460" s="35"/>
      <c r="G1460" s="35"/>
      <c r="H1460" s="35"/>
      <c r="I1460" s="35"/>
      <c r="J1460" s="35"/>
      <c r="K1460" s="35"/>
      <c r="L1460" s="35"/>
      <c r="M1460" s="35"/>
    </row>
    <row r="1461" spans="3:13">
      <c r="C1461" s="35"/>
      <c r="D1461" s="35"/>
      <c r="E1461" s="35"/>
      <c r="F1461" s="35"/>
      <c r="G1461" s="35"/>
      <c r="H1461" s="35"/>
      <c r="I1461" s="35"/>
      <c r="J1461" s="35"/>
      <c r="K1461" s="35"/>
      <c r="L1461" s="35"/>
      <c r="M1461" s="35"/>
    </row>
    <row r="1462" spans="3:13">
      <c r="C1462" s="35"/>
      <c r="D1462" s="35"/>
      <c r="E1462" s="35"/>
      <c r="F1462" s="35"/>
      <c r="G1462" s="35"/>
      <c r="H1462" s="35"/>
      <c r="I1462" s="35"/>
      <c r="J1462" s="35"/>
      <c r="K1462" s="35"/>
      <c r="L1462" s="35"/>
      <c r="M1462" s="35"/>
    </row>
    <row r="1463" spans="3:13">
      <c r="C1463" s="35"/>
      <c r="D1463" s="35"/>
      <c r="E1463" s="35"/>
      <c r="F1463" s="35"/>
      <c r="G1463" s="35"/>
      <c r="H1463" s="35"/>
      <c r="I1463" s="35"/>
      <c r="J1463" s="35"/>
      <c r="K1463" s="35"/>
      <c r="L1463" s="35"/>
      <c r="M1463" s="35"/>
    </row>
    <row r="1464" spans="3:13">
      <c r="C1464" s="35"/>
      <c r="D1464" s="35"/>
      <c r="E1464" s="35"/>
      <c r="F1464" s="35"/>
      <c r="G1464" s="35"/>
      <c r="H1464" s="35"/>
      <c r="I1464" s="35"/>
      <c r="J1464" s="35"/>
      <c r="K1464" s="35"/>
      <c r="L1464" s="35"/>
      <c r="M1464" s="35"/>
    </row>
    <row r="1465" spans="3:13">
      <c r="C1465" s="35"/>
      <c r="D1465" s="35"/>
      <c r="E1465" s="35"/>
      <c r="F1465" s="35"/>
      <c r="G1465" s="35"/>
      <c r="H1465" s="35"/>
      <c r="I1465" s="35"/>
      <c r="J1465" s="35"/>
      <c r="K1465" s="35"/>
      <c r="L1465" s="35"/>
      <c r="M1465" s="35"/>
    </row>
    <row r="1466" spans="3:13">
      <c r="C1466" s="35"/>
      <c r="D1466" s="35"/>
      <c r="E1466" s="35"/>
      <c r="F1466" s="35"/>
      <c r="G1466" s="35"/>
      <c r="H1466" s="35"/>
      <c r="I1466" s="35"/>
      <c r="J1466" s="35"/>
      <c r="K1466" s="35"/>
      <c r="L1466" s="35"/>
      <c r="M1466" s="35"/>
    </row>
    <row r="1467" spans="3:13">
      <c r="C1467" s="35"/>
      <c r="D1467" s="35"/>
      <c r="E1467" s="35"/>
      <c r="F1467" s="35"/>
      <c r="G1467" s="35"/>
      <c r="H1467" s="35"/>
      <c r="I1467" s="35"/>
      <c r="J1467" s="35"/>
      <c r="K1467" s="35"/>
      <c r="L1467" s="35"/>
      <c r="M1467" s="35"/>
    </row>
    <row r="1468" spans="3:13">
      <c r="C1468" s="35"/>
      <c r="D1468" s="35"/>
      <c r="E1468" s="35"/>
      <c r="F1468" s="35"/>
      <c r="G1468" s="35"/>
      <c r="H1468" s="35"/>
      <c r="I1468" s="35"/>
      <c r="J1468" s="35"/>
      <c r="K1468" s="35"/>
      <c r="L1468" s="35"/>
      <c r="M1468" s="35"/>
    </row>
    <row r="1469" spans="3:13">
      <c r="C1469" s="35"/>
      <c r="D1469" s="35"/>
      <c r="E1469" s="35"/>
      <c r="F1469" s="35"/>
      <c r="G1469" s="35"/>
      <c r="H1469" s="35"/>
      <c r="I1469" s="35"/>
      <c r="J1469" s="35"/>
      <c r="K1469" s="35"/>
      <c r="L1469" s="35"/>
      <c r="M1469" s="35"/>
    </row>
    <row r="1470" spans="3:13">
      <c r="C1470" s="35"/>
      <c r="D1470" s="35"/>
      <c r="E1470" s="35"/>
      <c r="F1470" s="35"/>
      <c r="G1470" s="35"/>
      <c r="H1470" s="35"/>
      <c r="I1470" s="35"/>
      <c r="J1470" s="35"/>
      <c r="K1470" s="35"/>
      <c r="L1470" s="35"/>
      <c r="M1470" s="35"/>
    </row>
    <row r="1471" spans="3:13">
      <c r="C1471" s="35"/>
      <c r="D1471" s="35"/>
      <c r="E1471" s="35"/>
      <c r="F1471" s="35"/>
      <c r="G1471" s="35"/>
      <c r="H1471" s="35"/>
      <c r="I1471" s="35"/>
      <c r="J1471" s="35"/>
      <c r="K1471" s="35"/>
      <c r="L1471" s="35"/>
      <c r="M1471" s="35"/>
    </row>
    <row r="1472" spans="3:13">
      <c r="C1472" s="35"/>
      <c r="D1472" s="35"/>
      <c r="E1472" s="35"/>
      <c r="F1472" s="35"/>
      <c r="G1472" s="35"/>
      <c r="H1472" s="35"/>
      <c r="I1472" s="35"/>
      <c r="J1472" s="35"/>
      <c r="K1472" s="35"/>
      <c r="L1472" s="35"/>
      <c r="M1472" s="35"/>
    </row>
    <row r="1473" spans="3:13">
      <c r="C1473" s="35"/>
      <c r="D1473" s="35"/>
      <c r="E1473" s="35"/>
      <c r="F1473" s="35"/>
      <c r="G1473" s="35"/>
      <c r="H1473" s="35"/>
      <c r="I1473" s="35"/>
      <c r="J1473" s="35"/>
      <c r="K1473" s="35"/>
      <c r="L1473" s="35"/>
      <c r="M1473" s="35"/>
    </row>
    <row r="1474" spans="3:13">
      <c r="C1474" s="35"/>
      <c r="D1474" s="35"/>
      <c r="E1474" s="35"/>
      <c r="F1474" s="35"/>
      <c r="G1474" s="35"/>
      <c r="H1474" s="35"/>
      <c r="I1474" s="35"/>
      <c r="J1474" s="35"/>
      <c r="K1474" s="35"/>
      <c r="L1474" s="35"/>
      <c r="M1474" s="35"/>
    </row>
    <row r="1475" spans="3:13">
      <c r="C1475" s="35"/>
      <c r="D1475" s="35"/>
      <c r="E1475" s="35"/>
      <c r="F1475" s="35"/>
      <c r="G1475" s="35"/>
      <c r="H1475" s="35"/>
      <c r="I1475" s="35"/>
      <c r="J1475" s="35"/>
      <c r="K1475" s="35"/>
      <c r="L1475" s="35"/>
      <c r="M1475" s="35"/>
    </row>
    <row r="1476" spans="3:13">
      <c r="C1476" s="35"/>
      <c r="D1476" s="35"/>
      <c r="E1476" s="35"/>
      <c r="F1476" s="35"/>
      <c r="G1476" s="35"/>
      <c r="H1476" s="35"/>
      <c r="I1476" s="35"/>
      <c r="J1476" s="35"/>
      <c r="K1476" s="35"/>
      <c r="L1476" s="35"/>
      <c r="M1476" s="35"/>
    </row>
    <row r="1477" spans="3:13">
      <c r="C1477" s="35"/>
      <c r="D1477" s="35"/>
      <c r="E1477" s="35"/>
      <c r="F1477" s="35"/>
      <c r="G1477" s="35"/>
      <c r="H1477" s="35"/>
      <c r="I1477" s="35"/>
      <c r="J1477" s="35"/>
      <c r="K1477" s="35"/>
      <c r="L1477" s="35"/>
      <c r="M1477" s="35"/>
    </row>
    <row r="1478" spans="3:13">
      <c r="C1478" s="35"/>
      <c r="D1478" s="35"/>
      <c r="E1478" s="35"/>
      <c r="F1478" s="35"/>
      <c r="G1478" s="35"/>
      <c r="H1478" s="35"/>
      <c r="I1478" s="35"/>
      <c r="J1478" s="35"/>
      <c r="K1478" s="35"/>
      <c r="L1478" s="35"/>
      <c r="M1478" s="35"/>
    </row>
    <row r="1479" spans="3:13">
      <c r="C1479" s="35"/>
      <c r="D1479" s="35"/>
      <c r="E1479" s="35"/>
      <c r="F1479" s="35"/>
      <c r="G1479" s="35"/>
      <c r="H1479" s="35"/>
      <c r="I1479" s="35"/>
      <c r="J1479" s="35"/>
      <c r="K1479" s="35"/>
      <c r="L1479" s="35"/>
      <c r="M1479" s="35"/>
    </row>
    <row r="1480" spans="3:13">
      <c r="C1480" s="35"/>
      <c r="D1480" s="35"/>
      <c r="E1480" s="35"/>
      <c r="F1480" s="35"/>
      <c r="G1480" s="35"/>
      <c r="H1480" s="35"/>
      <c r="I1480" s="35"/>
      <c r="J1480" s="35"/>
      <c r="K1480" s="35"/>
      <c r="L1480" s="35"/>
      <c r="M1480" s="35"/>
    </row>
    <row r="1481" spans="3:13">
      <c r="C1481" s="35"/>
      <c r="D1481" s="35"/>
      <c r="E1481" s="35"/>
      <c r="F1481" s="35"/>
      <c r="G1481" s="35"/>
      <c r="H1481" s="35"/>
      <c r="I1481" s="35"/>
      <c r="J1481" s="35"/>
      <c r="K1481" s="35"/>
      <c r="L1481" s="35"/>
      <c r="M1481" s="35"/>
    </row>
    <row r="1482" spans="3:13">
      <c r="C1482" s="35"/>
      <c r="D1482" s="35"/>
      <c r="E1482" s="35"/>
      <c r="F1482" s="35"/>
      <c r="G1482" s="35"/>
      <c r="H1482" s="35"/>
      <c r="I1482" s="35"/>
      <c r="J1482" s="35"/>
      <c r="K1482" s="35"/>
      <c r="L1482" s="35"/>
      <c r="M1482" s="35"/>
    </row>
    <row r="1483" spans="3:13">
      <c r="C1483" s="35"/>
      <c r="D1483" s="35"/>
      <c r="E1483" s="35"/>
      <c r="F1483" s="35"/>
      <c r="G1483" s="35"/>
      <c r="H1483" s="35"/>
      <c r="I1483" s="35"/>
      <c r="J1483" s="35"/>
      <c r="K1483" s="35"/>
      <c r="L1483" s="35"/>
      <c r="M1483" s="35"/>
    </row>
    <row r="1484" spans="3:13">
      <c r="C1484" s="35"/>
      <c r="D1484" s="35"/>
      <c r="E1484" s="35"/>
      <c r="F1484" s="35"/>
      <c r="G1484" s="35"/>
      <c r="H1484" s="35"/>
      <c r="I1484" s="35"/>
      <c r="J1484" s="35"/>
      <c r="K1484" s="35"/>
      <c r="L1484" s="35"/>
      <c r="M1484" s="35"/>
    </row>
    <row r="1485" spans="3:13">
      <c r="C1485" s="35"/>
      <c r="D1485" s="35"/>
      <c r="E1485" s="35"/>
      <c r="F1485" s="35"/>
      <c r="G1485" s="35"/>
      <c r="H1485" s="35"/>
      <c r="I1485" s="35"/>
      <c r="J1485" s="35"/>
      <c r="K1485" s="35"/>
      <c r="L1485" s="35"/>
      <c r="M1485" s="35"/>
    </row>
    <row r="1486" spans="3:13">
      <c r="C1486" s="35"/>
      <c r="D1486" s="35"/>
      <c r="E1486" s="35"/>
      <c r="F1486" s="35"/>
      <c r="G1486" s="35"/>
      <c r="H1486" s="35"/>
      <c r="I1486" s="35"/>
      <c r="J1486" s="35"/>
      <c r="K1486" s="35"/>
      <c r="L1486" s="35"/>
      <c r="M1486" s="35"/>
    </row>
    <row r="1487" spans="3:13">
      <c r="C1487" s="35"/>
      <c r="D1487" s="35"/>
      <c r="E1487" s="35"/>
      <c r="F1487" s="35"/>
      <c r="G1487" s="35"/>
      <c r="H1487" s="35"/>
      <c r="I1487" s="35"/>
      <c r="J1487" s="35"/>
      <c r="K1487" s="35"/>
      <c r="L1487" s="35"/>
      <c r="M1487" s="35"/>
    </row>
    <row r="1488" spans="3:13">
      <c r="C1488" s="35"/>
      <c r="D1488" s="35"/>
      <c r="E1488" s="35"/>
      <c r="F1488" s="35"/>
      <c r="G1488" s="35"/>
      <c r="H1488" s="35"/>
      <c r="I1488" s="35"/>
      <c r="J1488" s="35"/>
      <c r="K1488" s="35"/>
      <c r="L1488" s="35"/>
      <c r="M1488" s="35"/>
    </row>
    <row r="1489" spans="3:13">
      <c r="C1489" s="35"/>
      <c r="D1489" s="35"/>
      <c r="E1489" s="35"/>
      <c r="F1489" s="35"/>
      <c r="G1489" s="35"/>
      <c r="H1489" s="35"/>
      <c r="I1489" s="35"/>
      <c r="J1489" s="35"/>
      <c r="K1489" s="35"/>
      <c r="L1489" s="35"/>
      <c r="M1489" s="35"/>
    </row>
    <row r="1490" spans="3:13">
      <c r="C1490" s="35"/>
      <c r="D1490" s="35"/>
      <c r="E1490" s="35"/>
      <c r="F1490" s="35"/>
      <c r="G1490" s="35"/>
      <c r="H1490" s="35"/>
      <c r="I1490" s="35"/>
      <c r="J1490" s="35"/>
      <c r="K1490" s="35"/>
      <c r="L1490" s="35"/>
      <c r="M1490" s="35"/>
    </row>
    <row r="1491" spans="3:13">
      <c r="C1491" s="35"/>
      <c r="D1491" s="35"/>
      <c r="E1491" s="35"/>
      <c r="F1491" s="35"/>
      <c r="G1491" s="35"/>
      <c r="H1491" s="35"/>
      <c r="I1491" s="35"/>
      <c r="J1491" s="35"/>
      <c r="K1491" s="35"/>
      <c r="L1491" s="35"/>
      <c r="M1491" s="35"/>
    </row>
    <row r="1492" spans="3:13">
      <c r="C1492" s="35"/>
      <c r="D1492" s="35"/>
      <c r="E1492" s="35"/>
      <c r="F1492" s="35"/>
      <c r="G1492" s="35"/>
      <c r="H1492" s="35"/>
      <c r="I1492" s="35"/>
      <c r="J1492" s="35"/>
      <c r="K1492" s="35"/>
      <c r="L1492" s="35"/>
      <c r="M1492" s="35"/>
    </row>
    <row r="1493" spans="3:13">
      <c r="C1493" s="35"/>
      <c r="D1493" s="35"/>
      <c r="E1493" s="35"/>
      <c r="F1493" s="35"/>
      <c r="G1493" s="35"/>
      <c r="H1493" s="35"/>
      <c r="I1493" s="35"/>
      <c r="J1493" s="35"/>
      <c r="K1493" s="35"/>
      <c r="L1493" s="35"/>
      <c r="M1493" s="35"/>
    </row>
    <row r="1494" spans="3:13">
      <c r="C1494" s="35"/>
      <c r="D1494" s="35"/>
      <c r="E1494" s="35"/>
      <c r="F1494" s="35"/>
      <c r="G1494" s="35"/>
      <c r="H1494" s="35"/>
      <c r="I1494" s="35"/>
      <c r="J1494" s="35"/>
      <c r="K1494" s="35"/>
      <c r="L1494" s="35"/>
      <c r="M1494" s="35"/>
    </row>
    <row r="1495" spans="3:13">
      <c r="C1495" s="35"/>
      <c r="D1495" s="35"/>
      <c r="E1495" s="35"/>
      <c r="F1495" s="35"/>
      <c r="G1495" s="35"/>
      <c r="H1495" s="35"/>
      <c r="I1495" s="35"/>
      <c r="J1495" s="35"/>
      <c r="K1495" s="35"/>
      <c r="L1495" s="35"/>
      <c r="M1495" s="35"/>
    </row>
    <row r="1496" spans="3:13">
      <c r="C1496" s="35"/>
      <c r="D1496" s="35"/>
      <c r="E1496" s="35"/>
      <c r="F1496" s="35"/>
      <c r="G1496" s="35"/>
      <c r="H1496" s="35"/>
      <c r="I1496" s="35"/>
      <c r="J1496" s="35"/>
      <c r="K1496" s="35"/>
      <c r="L1496" s="35"/>
      <c r="M1496" s="35"/>
    </row>
    <row r="1497" spans="3:13">
      <c r="C1497" s="35"/>
      <c r="D1497" s="35"/>
      <c r="E1497" s="35"/>
      <c r="F1497" s="35"/>
      <c r="G1497" s="35"/>
      <c r="H1497" s="35"/>
      <c r="I1497" s="35"/>
      <c r="J1497" s="35"/>
      <c r="K1497" s="35"/>
      <c r="L1497" s="35"/>
      <c r="M1497" s="35"/>
    </row>
    <row r="1498" spans="3:13">
      <c r="C1498" s="35"/>
      <c r="D1498" s="35"/>
      <c r="E1498" s="35"/>
      <c r="F1498" s="35"/>
      <c r="G1498" s="35"/>
      <c r="H1498" s="35"/>
      <c r="I1498" s="35"/>
      <c r="J1498" s="35"/>
      <c r="K1498" s="35"/>
      <c r="L1498" s="35"/>
      <c r="M1498" s="35"/>
    </row>
    <row r="1499" spans="3:13">
      <c r="C1499" s="35"/>
      <c r="D1499" s="35"/>
      <c r="E1499" s="35"/>
      <c r="F1499" s="35"/>
      <c r="G1499" s="35"/>
      <c r="H1499" s="35"/>
      <c r="I1499" s="35"/>
      <c r="J1499" s="35"/>
      <c r="K1499" s="35"/>
      <c r="L1499" s="35"/>
      <c r="M1499" s="35"/>
    </row>
    <row r="1500" spans="3:13">
      <c r="C1500" s="35"/>
      <c r="D1500" s="35"/>
      <c r="E1500" s="35"/>
      <c r="F1500" s="35"/>
      <c r="G1500" s="35"/>
      <c r="H1500" s="35"/>
      <c r="I1500" s="35"/>
      <c r="J1500" s="35"/>
      <c r="K1500" s="35"/>
      <c r="L1500" s="35"/>
      <c r="M1500" s="35"/>
    </row>
    <row r="1501" spans="3:13">
      <c r="C1501" s="35"/>
      <c r="D1501" s="35"/>
      <c r="E1501" s="35"/>
      <c r="F1501" s="35"/>
      <c r="G1501" s="35"/>
      <c r="H1501" s="35"/>
      <c r="I1501" s="35"/>
      <c r="J1501" s="35"/>
      <c r="K1501" s="35"/>
      <c r="L1501" s="35"/>
      <c r="M1501" s="35"/>
    </row>
    <row r="1502" spans="3:13">
      <c r="C1502" s="35"/>
      <c r="D1502" s="35"/>
      <c r="E1502" s="35"/>
      <c r="F1502" s="35"/>
      <c r="G1502" s="35"/>
      <c r="H1502" s="35"/>
      <c r="I1502" s="35"/>
      <c r="J1502" s="35"/>
      <c r="K1502" s="35"/>
      <c r="L1502" s="35"/>
      <c r="M1502" s="35"/>
    </row>
    <row r="1503" spans="3:13">
      <c r="C1503" s="35"/>
      <c r="D1503" s="35"/>
      <c r="E1503" s="35"/>
      <c r="F1503" s="35"/>
      <c r="G1503" s="35"/>
      <c r="H1503" s="35"/>
      <c r="I1503" s="35"/>
      <c r="J1503" s="35"/>
      <c r="K1503" s="35"/>
      <c r="L1503" s="35"/>
      <c r="M1503" s="35"/>
    </row>
    <row r="1504" spans="3:13">
      <c r="C1504" s="35"/>
      <c r="D1504" s="35"/>
      <c r="E1504" s="35"/>
      <c r="F1504" s="35"/>
      <c r="G1504" s="35"/>
      <c r="H1504" s="35"/>
      <c r="I1504" s="35"/>
      <c r="J1504" s="35"/>
      <c r="K1504" s="35"/>
      <c r="L1504" s="35"/>
      <c r="M1504" s="35"/>
    </row>
    <row r="1505" spans="3:13">
      <c r="C1505" s="35"/>
      <c r="D1505" s="35"/>
      <c r="E1505" s="35"/>
      <c r="F1505" s="35"/>
      <c r="G1505" s="35"/>
      <c r="H1505" s="35"/>
      <c r="I1505" s="35"/>
      <c r="J1505" s="35"/>
      <c r="K1505" s="35"/>
      <c r="L1505" s="35"/>
      <c r="M1505" s="35"/>
    </row>
    <row r="1506" spans="3:13">
      <c r="C1506" s="35"/>
      <c r="D1506" s="35"/>
      <c r="E1506" s="35"/>
      <c r="F1506" s="35"/>
      <c r="G1506" s="35"/>
      <c r="H1506" s="35"/>
      <c r="I1506" s="35"/>
      <c r="J1506" s="35"/>
      <c r="K1506" s="35"/>
      <c r="L1506" s="35"/>
      <c r="M1506" s="35"/>
    </row>
    <row r="1507" spans="3:13">
      <c r="C1507" s="35"/>
      <c r="D1507" s="35"/>
      <c r="E1507" s="35"/>
      <c r="F1507" s="35"/>
      <c r="G1507" s="35"/>
      <c r="H1507" s="35"/>
      <c r="I1507" s="35"/>
      <c r="J1507" s="35"/>
      <c r="K1507" s="35"/>
      <c r="L1507" s="35"/>
      <c r="M1507" s="35"/>
    </row>
    <row r="1508" spans="3:13">
      <c r="C1508" s="35"/>
      <c r="D1508" s="35"/>
      <c r="E1508" s="35"/>
      <c r="F1508" s="35"/>
      <c r="G1508" s="35"/>
      <c r="H1508" s="35"/>
      <c r="I1508" s="35"/>
      <c r="J1508" s="35"/>
      <c r="K1508" s="35"/>
      <c r="L1508" s="35"/>
      <c r="M1508" s="35"/>
    </row>
    <row r="1509" spans="3:13">
      <c r="C1509" s="35"/>
      <c r="D1509" s="35"/>
      <c r="E1509" s="35"/>
      <c r="F1509" s="35"/>
      <c r="G1509" s="35"/>
      <c r="H1509" s="35"/>
      <c r="I1509" s="35"/>
      <c r="J1509" s="35"/>
      <c r="K1509" s="35"/>
      <c r="L1509" s="35"/>
      <c r="M1509" s="35"/>
    </row>
    <row r="1510" spans="3:13">
      <c r="C1510" s="35"/>
      <c r="D1510" s="35"/>
      <c r="E1510" s="35"/>
      <c r="F1510" s="35"/>
      <c r="G1510" s="35"/>
      <c r="H1510" s="35"/>
      <c r="I1510" s="35"/>
      <c r="J1510" s="35"/>
      <c r="K1510" s="35"/>
      <c r="L1510" s="35"/>
      <c r="M1510" s="35"/>
    </row>
    <row r="1511" spans="3:13">
      <c r="C1511" s="35"/>
      <c r="D1511" s="35"/>
      <c r="E1511" s="35"/>
      <c r="F1511" s="35"/>
      <c r="G1511" s="35"/>
      <c r="H1511" s="35"/>
      <c r="I1511" s="35"/>
      <c r="J1511" s="35"/>
      <c r="K1511" s="35"/>
      <c r="L1511" s="35"/>
      <c r="M1511" s="35"/>
    </row>
    <row r="1512" spans="3:13">
      <c r="C1512" s="35"/>
      <c r="D1512" s="35"/>
      <c r="E1512" s="35"/>
      <c r="F1512" s="35"/>
      <c r="G1512" s="35"/>
      <c r="H1512" s="35"/>
      <c r="I1512" s="35"/>
      <c r="J1512" s="35"/>
      <c r="K1512" s="35"/>
      <c r="L1512" s="35"/>
      <c r="M1512" s="35"/>
    </row>
    <row r="1513" spans="3:13">
      <c r="C1513" s="35"/>
      <c r="D1513" s="35"/>
      <c r="E1513" s="35"/>
      <c r="F1513" s="35"/>
      <c r="G1513" s="35"/>
      <c r="H1513" s="35"/>
      <c r="I1513" s="35"/>
      <c r="J1513" s="35"/>
      <c r="K1513" s="35"/>
      <c r="L1513" s="35"/>
      <c r="M1513" s="35"/>
    </row>
    <row r="1514" spans="3:13">
      <c r="C1514" s="35"/>
      <c r="D1514" s="35"/>
      <c r="E1514" s="35"/>
      <c r="F1514" s="35"/>
      <c r="G1514" s="35"/>
      <c r="H1514" s="35"/>
      <c r="I1514" s="35"/>
      <c r="J1514" s="35"/>
      <c r="K1514" s="35"/>
      <c r="L1514" s="35"/>
      <c r="M1514" s="35"/>
    </row>
    <row r="1515" spans="3:13">
      <c r="C1515" s="35"/>
      <c r="D1515" s="35"/>
      <c r="E1515" s="35"/>
      <c r="F1515" s="35"/>
      <c r="G1515" s="35"/>
      <c r="H1515" s="35"/>
      <c r="I1515" s="35"/>
      <c r="J1515" s="35"/>
      <c r="K1515" s="35"/>
      <c r="L1515" s="35"/>
      <c r="M1515" s="35"/>
    </row>
    <row r="1516" spans="3:13">
      <c r="C1516" s="35"/>
      <c r="D1516" s="35"/>
      <c r="E1516" s="35"/>
      <c r="F1516" s="35"/>
      <c r="G1516" s="35"/>
      <c r="H1516" s="35"/>
      <c r="I1516" s="35"/>
      <c r="J1516" s="35"/>
      <c r="K1516" s="35"/>
      <c r="L1516" s="35"/>
      <c r="M1516" s="35"/>
    </row>
    <row r="1517" spans="3:13">
      <c r="C1517" s="35"/>
      <c r="D1517" s="35"/>
      <c r="E1517" s="35"/>
      <c r="F1517" s="35"/>
      <c r="G1517" s="35"/>
      <c r="H1517" s="35"/>
      <c r="I1517" s="35"/>
      <c r="J1517" s="35"/>
      <c r="K1517" s="35"/>
      <c r="L1517" s="35"/>
      <c r="M1517" s="35"/>
    </row>
    <row r="1518" spans="3:13">
      <c r="C1518" s="35"/>
      <c r="D1518" s="35"/>
      <c r="E1518" s="35"/>
      <c r="F1518" s="35"/>
      <c r="G1518" s="35"/>
      <c r="H1518" s="35"/>
      <c r="I1518" s="35"/>
      <c r="J1518" s="35"/>
      <c r="K1518" s="35"/>
      <c r="L1518" s="35"/>
      <c r="M1518" s="35"/>
    </row>
    <row r="1519" spans="3:13">
      <c r="C1519" s="35"/>
      <c r="D1519" s="35"/>
      <c r="E1519" s="35"/>
      <c r="F1519" s="35"/>
      <c r="G1519" s="35"/>
      <c r="H1519" s="35"/>
      <c r="I1519" s="35"/>
      <c r="J1519" s="35"/>
      <c r="K1519" s="35"/>
      <c r="L1519" s="35"/>
      <c r="M1519" s="35"/>
    </row>
    <row r="1520" spans="3:13">
      <c r="C1520" s="35"/>
      <c r="D1520" s="35"/>
      <c r="E1520" s="35"/>
      <c r="F1520" s="35"/>
      <c r="G1520" s="35"/>
      <c r="H1520" s="35"/>
      <c r="I1520" s="35"/>
      <c r="J1520" s="35"/>
      <c r="K1520" s="35"/>
      <c r="L1520" s="35"/>
      <c r="M1520" s="35"/>
    </row>
    <row r="1521" spans="3:13">
      <c r="C1521" s="35"/>
      <c r="D1521" s="35"/>
      <c r="E1521" s="35"/>
      <c r="F1521" s="35"/>
      <c r="G1521" s="35"/>
      <c r="H1521" s="35"/>
      <c r="I1521" s="35"/>
      <c r="J1521" s="35"/>
      <c r="K1521" s="35"/>
      <c r="L1521" s="35"/>
      <c r="M1521" s="35"/>
    </row>
    <row r="1522" spans="3:13">
      <c r="C1522" s="35"/>
      <c r="D1522" s="35"/>
      <c r="E1522" s="35"/>
      <c r="F1522" s="35"/>
      <c r="G1522" s="35"/>
      <c r="H1522" s="35"/>
      <c r="I1522" s="35"/>
      <c r="J1522" s="35"/>
      <c r="K1522" s="35"/>
      <c r="L1522" s="35"/>
      <c r="M1522" s="35"/>
    </row>
    <row r="1523" spans="3:13">
      <c r="C1523" s="35"/>
      <c r="D1523" s="35"/>
      <c r="E1523" s="35"/>
      <c r="F1523" s="35"/>
      <c r="G1523" s="35"/>
      <c r="H1523" s="35"/>
      <c r="I1523" s="35"/>
      <c r="J1523" s="35"/>
      <c r="K1523" s="35"/>
      <c r="L1523" s="35"/>
      <c r="M1523" s="35"/>
    </row>
    <row r="1524" spans="3:13">
      <c r="C1524" s="35"/>
      <c r="D1524" s="35"/>
      <c r="E1524" s="35"/>
      <c r="F1524" s="35"/>
      <c r="G1524" s="35"/>
      <c r="H1524" s="35"/>
      <c r="I1524" s="35"/>
      <c r="J1524" s="35"/>
      <c r="K1524" s="35"/>
      <c r="L1524" s="35"/>
      <c r="M1524" s="35"/>
    </row>
    <row r="1525" spans="3:13">
      <c r="C1525" s="35"/>
      <c r="D1525" s="35"/>
      <c r="E1525" s="35"/>
      <c r="F1525" s="35"/>
      <c r="G1525" s="35"/>
      <c r="H1525" s="35"/>
      <c r="I1525" s="35"/>
      <c r="J1525" s="35"/>
      <c r="K1525" s="35"/>
      <c r="L1525" s="35"/>
      <c r="M1525" s="35"/>
    </row>
    <row r="1526" spans="3:13">
      <c r="C1526" s="35"/>
      <c r="D1526" s="35"/>
      <c r="E1526" s="35"/>
      <c r="F1526" s="35"/>
      <c r="G1526" s="35"/>
      <c r="H1526" s="35"/>
      <c r="I1526" s="35"/>
      <c r="J1526" s="35"/>
      <c r="K1526" s="35"/>
      <c r="L1526" s="35"/>
      <c r="M1526" s="35"/>
    </row>
    <row r="1527" spans="3:13">
      <c r="C1527" s="35"/>
      <c r="D1527" s="35"/>
      <c r="E1527" s="35"/>
      <c r="F1527" s="35"/>
      <c r="G1527" s="35"/>
      <c r="H1527" s="35"/>
      <c r="I1527" s="35"/>
      <c r="J1527" s="35"/>
      <c r="K1527" s="35"/>
      <c r="L1527" s="35"/>
      <c r="M1527" s="35"/>
    </row>
    <row r="1528" spans="3:13">
      <c r="C1528" s="35"/>
      <c r="D1528" s="35"/>
      <c r="E1528" s="35"/>
      <c r="F1528" s="35"/>
      <c r="G1528" s="35"/>
      <c r="H1528" s="35"/>
      <c r="I1528" s="35"/>
      <c r="J1528" s="35"/>
      <c r="K1528" s="35"/>
      <c r="L1528" s="35"/>
      <c r="M1528" s="35"/>
    </row>
    <row r="1529" spans="3:13">
      <c r="C1529" s="35"/>
      <c r="D1529" s="35"/>
      <c r="E1529" s="35"/>
      <c r="F1529" s="35"/>
      <c r="G1529" s="35"/>
      <c r="H1529" s="35"/>
      <c r="I1529" s="35"/>
      <c r="J1529" s="35"/>
      <c r="K1529" s="35"/>
      <c r="L1529" s="35"/>
      <c r="M1529" s="35"/>
    </row>
    <row r="1530" spans="3:13">
      <c r="C1530" s="35"/>
      <c r="D1530" s="35"/>
      <c r="E1530" s="35"/>
      <c r="F1530" s="35"/>
      <c r="G1530" s="35"/>
      <c r="H1530" s="35"/>
      <c r="I1530" s="35"/>
      <c r="J1530" s="35"/>
      <c r="K1530" s="35"/>
      <c r="L1530" s="35"/>
      <c r="M1530" s="35"/>
    </row>
    <row r="1531" spans="3:13">
      <c r="C1531" s="35"/>
      <c r="D1531" s="35"/>
      <c r="E1531" s="35"/>
      <c r="F1531" s="35"/>
      <c r="G1531" s="35"/>
      <c r="H1531" s="35"/>
      <c r="I1531" s="35"/>
      <c r="J1531" s="35"/>
      <c r="K1531" s="35"/>
      <c r="L1531" s="35"/>
      <c r="M1531" s="35"/>
    </row>
    <row r="1532" spans="3:13">
      <c r="C1532" s="35"/>
      <c r="D1532" s="35"/>
      <c r="E1532" s="35"/>
      <c r="F1532" s="35"/>
      <c r="G1532" s="35"/>
      <c r="H1532" s="35"/>
      <c r="I1532" s="35"/>
      <c r="J1532" s="35"/>
      <c r="K1532" s="35"/>
      <c r="L1532" s="35"/>
      <c r="M1532" s="35"/>
    </row>
    <row r="1533" spans="3:13">
      <c r="C1533" s="35"/>
      <c r="D1533" s="35"/>
      <c r="E1533" s="35"/>
      <c r="F1533" s="35"/>
      <c r="G1533" s="35"/>
      <c r="H1533" s="35"/>
      <c r="I1533" s="35"/>
      <c r="J1533" s="35"/>
      <c r="K1533" s="35"/>
      <c r="L1533" s="35"/>
      <c r="M1533" s="35"/>
    </row>
    <row r="1534" spans="3:13">
      <c r="C1534" s="35"/>
      <c r="D1534" s="35"/>
      <c r="E1534" s="35"/>
      <c r="F1534" s="35"/>
      <c r="G1534" s="35"/>
      <c r="H1534" s="35"/>
      <c r="I1534" s="35"/>
      <c r="J1534" s="35"/>
      <c r="K1534" s="35"/>
      <c r="L1534" s="35"/>
      <c r="M1534" s="35"/>
    </row>
    <row r="1535" spans="3:13">
      <c r="C1535" s="35"/>
      <c r="D1535" s="35"/>
      <c r="E1535" s="35"/>
      <c r="F1535" s="35"/>
      <c r="G1535" s="35"/>
      <c r="H1535" s="35"/>
      <c r="I1535" s="35"/>
      <c r="J1535" s="35"/>
      <c r="K1535" s="35"/>
      <c r="L1535" s="35"/>
      <c r="M1535" s="35"/>
    </row>
    <row r="1536" spans="3:13">
      <c r="C1536" s="35"/>
      <c r="D1536" s="35"/>
      <c r="E1536" s="35"/>
      <c r="F1536" s="35"/>
      <c r="G1536" s="35"/>
      <c r="H1536" s="35"/>
      <c r="I1536" s="35"/>
      <c r="J1536" s="35"/>
      <c r="K1536" s="35"/>
      <c r="L1536" s="35"/>
      <c r="M1536" s="35"/>
    </row>
    <row r="1537" spans="3:13">
      <c r="C1537" s="35"/>
      <c r="D1537" s="35"/>
      <c r="E1537" s="35"/>
      <c r="F1537" s="35"/>
      <c r="G1537" s="35"/>
      <c r="H1537" s="35"/>
      <c r="I1537" s="35"/>
      <c r="J1537" s="35"/>
      <c r="K1537" s="35"/>
      <c r="L1537" s="35"/>
      <c r="M1537" s="35"/>
    </row>
    <row r="1538" spans="3:13">
      <c r="C1538" s="35"/>
      <c r="D1538" s="35"/>
      <c r="E1538" s="35"/>
      <c r="F1538" s="35"/>
      <c r="G1538" s="35"/>
      <c r="H1538" s="35"/>
      <c r="I1538" s="35"/>
      <c r="J1538" s="35"/>
      <c r="K1538" s="35"/>
      <c r="L1538" s="35"/>
      <c r="M1538" s="35"/>
    </row>
    <row r="1539" spans="3:13">
      <c r="C1539" s="35"/>
      <c r="D1539" s="35"/>
      <c r="E1539" s="35"/>
      <c r="F1539" s="35"/>
      <c r="G1539" s="35"/>
      <c r="H1539" s="35"/>
      <c r="I1539" s="35"/>
      <c r="J1539" s="35"/>
      <c r="K1539" s="35"/>
      <c r="L1539" s="35"/>
      <c r="M1539" s="35"/>
    </row>
    <row r="1540" spans="3:13">
      <c r="C1540" s="35"/>
      <c r="D1540" s="35"/>
      <c r="E1540" s="35"/>
      <c r="F1540" s="35"/>
      <c r="G1540" s="35"/>
      <c r="H1540" s="35"/>
      <c r="I1540" s="35"/>
      <c r="J1540" s="35"/>
      <c r="K1540" s="35"/>
      <c r="L1540" s="35"/>
      <c r="M1540" s="35"/>
    </row>
    <row r="1541" spans="3:13">
      <c r="C1541" s="35"/>
      <c r="D1541" s="35"/>
      <c r="E1541" s="35"/>
      <c r="F1541" s="35"/>
      <c r="G1541" s="35"/>
      <c r="H1541" s="35"/>
      <c r="I1541" s="35"/>
      <c r="J1541" s="35"/>
      <c r="K1541" s="35"/>
      <c r="L1541" s="35"/>
      <c r="M1541" s="35"/>
    </row>
    <row r="1542" spans="3:13">
      <c r="C1542" s="35"/>
      <c r="D1542" s="35"/>
      <c r="E1542" s="35"/>
      <c r="F1542" s="35"/>
      <c r="G1542" s="35"/>
      <c r="H1542" s="35"/>
      <c r="I1542" s="35"/>
      <c r="J1542" s="35"/>
      <c r="K1542" s="35"/>
      <c r="L1542" s="35"/>
      <c r="M1542" s="35"/>
    </row>
    <row r="1543" spans="3:13">
      <c r="C1543" s="35"/>
      <c r="D1543" s="35"/>
      <c r="E1543" s="35"/>
      <c r="F1543" s="35"/>
      <c r="G1543" s="35"/>
      <c r="H1543" s="35"/>
      <c r="I1543" s="35"/>
      <c r="J1543" s="35"/>
      <c r="K1543" s="35"/>
      <c r="L1543" s="35"/>
      <c r="M1543" s="35"/>
    </row>
    <row r="1544" spans="3:13">
      <c r="C1544" s="35"/>
      <c r="D1544" s="35"/>
      <c r="E1544" s="35"/>
      <c r="F1544" s="35"/>
      <c r="G1544" s="35"/>
      <c r="H1544" s="35"/>
      <c r="I1544" s="35"/>
      <c r="J1544" s="35"/>
      <c r="K1544" s="35"/>
      <c r="L1544" s="35"/>
      <c r="M1544" s="35"/>
    </row>
    <row r="1545" spans="3:13">
      <c r="C1545" s="35"/>
      <c r="D1545" s="35"/>
      <c r="E1545" s="35"/>
      <c r="F1545" s="35"/>
      <c r="G1545" s="35"/>
      <c r="H1545" s="35"/>
      <c r="I1545" s="35"/>
      <c r="J1545" s="35"/>
      <c r="K1545" s="35"/>
      <c r="L1545" s="35"/>
      <c r="M1545" s="35"/>
    </row>
    <row r="1546" spans="3:13">
      <c r="C1546" s="35"/>
      <c r="D1546" s="35"/>
      <c r="E1546" s="35"/>
      <c r="F1546" s="35"/>
      <c r="G1546" s="35"/>
      <c r="H1546" s="35"/>
      <c r="I1546" s="35"/>
      <c r="J1546" s="35"/>
      <c r="K1546" s="35"/>
      <c r="L1546" s="35"/>
      <c r="M1546" s="35"/>
    </row>
    <row r="1547" spans="3:13">
      <c r="C1547" s="35"/>
      <c r="D1547" s="35"/>
      <c r="E1547" s="35"/>
      <c r="F1547" s="35"/>
      <c r="G1547" s="35"/>
      <c r="H1547" s="35"/>
      <c r="I1547" s="35"/>
      <c r="J1547" s="35"/>
      <c r="K1547" s="35"/>
      <c r="L1547" s="35"/>
      <c r="M1547" s="35"/>
    </row>
    <row r="1548" spans="3:13">
      <c r="C1548" s="35"/>
      <c r="D1548" s="35"/>
      <c r="E1548" s="35"/>
      <c r="F1548" s="35"/>
      <c r="G1548" s="35"/>
      <c r="H1548" s="35"/>
      <c r="I1548" s="35"/>
      <c r="J1548" s="35"/>
      <c r="K1548" s="35"/>
      <c r="L1548" s="35"/>
      <c r="M1548" s="35"/>
    </row>
    <row r="1549" spans="3:13">
      <c r="C1549" s="35"/>
      <c r="D1549" s="35"/>
      <c r="E1549" s="35"/>
      <c r="F1549" s="35"/>
      <c r="G1549" s="35"/>
      <c r="H1549" s="35"/>
      <c r="I1549" s="35"/>
      <c r="J1549" s="35"/>
      <c r="K1549" s="35"/>
      <c r="L1549" s="35"/>
      <c r="M1549" s="35"/>
    </row>
    <row r="1550" spans="3:13">
      <c r="C1550" s="35"/>
      <c r="D1550" s="35"/>
      <c r="E1550" s="35"/>
      <c r="F1550" s="35"/>
      <c r="G1550" s="35"/>
      <c r="H1550" s="35"/>
      <c r="I1550" s="35"/>
      <c r="J1550" s="35"/>
      <c r="K1550" s="35"/>
      <c r="L1550" s="35"/>
      <c r="M1550" s="35"/>
    </row>
    <row r="1551" spans="3:13">
      <c r="C1551" s="35"/>
      <c r="D1551" s="35"/>
      <c r="E1551" s="35"/>
      <c r="F1551" s="35"/>
      <c r="G1551" s="35"/>
      <c r="H1551" s="35"/>
      <c r="I1551" s="35"/>
      <c r="J1551" s="35"/>
      <c r="K1551" s="35"/>
      <c r="L1551" s="35"/>
      <c r="M1551" s="35"/>
    </row>
    <row r="1552" spans="3:13">
      <c r="C1552" s="35"/>
      <c r="D1552" s="35"/>
      <c r="E1552" s="35"/>
      <c r="F1552" s="35"/>
      <c r="G1552" s="35"/>
      <c r="H1552" s="35"/>
      <c r="I1552" s="35"/>
      <c r="J1552" s="35"/>
      <c r="K1552" s="35"/>
      <c r="L1552" s="35"/>
      <c r="M1552" s="35"/>
    </row>
    <row r="1553" spans="3:13">
      <c r="C1553" s="35"/>
      <c r="D1553" s="35"/>
      <c r="E1553" s="35"/>
      <c r="F1553" s="35"/>
      <c r="G1553" s="35"/>
      <c r="H1553" s="35"/>
      <c r="I1553" s="35"/>
      <c r="J1553" s="35"/>
      <c r="K1553" s="35"/>
      <c r="L1553" s="35"/>
      <c r="M1553" s="35"/>
    </row>
    <row r="1554" spans="3:13">
      <c r="C1554" s="35"/>
      <c r="D1554" s="35"/>
      <c r="E1554" s="35"/>
      <c r="F1554" s="35"/>
      <c r="G1554" s="35"/>
      <c r="H1554" s="35"/>
      <c r="I1554" s="35"/>
      <c r="J1554" s="35"/>
      <c r="K1554" s="35"/>
      <c r="L1554" s="35"/>
      <c r="M1554" s="35"/>
    </row>
    <row r="1555" spans="3:13">
      <c r="C1555" s="35"/>
      <c r="D1555" s="35"/>
      <c r="E1555" s="35"/>
      <c r="F1555" s="35"/>
      <c r="G1555" s="35"/>
      <c r="H1555" s="35"/>
      <c r="I1555" s="35"/>
      <c r="J1555" s="35"/>
      <c r="K1555" s="35"/>
      <c r="L1555" s="35"/>
      <c r="M1555" s="35"/>
    </row>
    <row r="1556" spans="3:13">
      <c r="C1556" s="35"/>
      <c r="D1556" s="35"/>
      <c r="E1556" s="35"/>
      <c r="F1556" s="35"/>
      <c r="G1556" s="35"/>
      <c r="H1556" s="35"/>
      <c r="I1556" s="35"/>
      <c r="J1556" s="35"/>
      <c r="K1556" s="35"/>
      <c r="L1556" s="35"/>
      <c r="M1556" s="35"/>
    </row>
    <row r="1557" spans="3:13">
      <c r="C1557" s="35"/>
      <c r="D1557" s="35"/>
      <c r="E1557" s="35"/>
      <c r="F1557" s="35"/>
      <c r="G1557" s="35"/>
      <c r="H1557" s="35"/>
      <c r="I1557" s="35"/>
      <c r="J1557" s="35"/>
      <c r="K1557" s="35"/>
      <c r="L1557" s="35"/>
      <c r="M1557" s="35"/>
    </row>
    <row r="1558" spans="3:13">
      <c r="C1558" s="35"/>
      <c r="D1558" s="35"/>
      <c r="E1558" s="35"/>
      <c r="F1558" s="35"/>
      <c r="G1558" s="35"/>
      <c r="H1558" s="35"/>
      <c r="I1558" s="35"/>
      <c r="J1558" s="35"/>
      <c r="K1558" s="35"/>
      <c r="L1558" s="35"/>
      <c r="M1558" s="35"/>
    </row>
    <row r="1559" spans="3:13">
      <c r="C1559" s="35"/>
      <c r="D1559" s="35"/>
      <c r="E1559" s="35"/>
      <c r="F1559" s="35"/>
      <c r="G1559" s="35"/>
      <c r="H1559" s="35"/>
      <c r="I1559" s="35"/>
      <c r="J1559" s="35"/>
      <c r="K1559" s="35"/>
      <c r="L1559" s="35"/>
      <c r="M1559" s="35"/>
    </row>
    <row r="1560" spans="3:13">
      <c r="C1560" s="35"/>
      <c r="D1560" s="35"/>
      <c r="E1560" s="35"/>
      <c r="F1560" s="35"/>
      <c r="G1560" s="35"/>
      <c r="H1560" s="35"/>
      <c r="I1560" s="35"/>
      <c r="J1560" s="35"/>
      <c r="K1560" s="35"/>
      <c r="L1560" s="35"/>
      <c r="M1560" s="35"/>
    </row>
    <row r="1561" spans="3:13">
      <c r="C1561" s="35"/>
      <c r="D1561" s="35"/>
      <c r="E1561" s="35"/>
      <c r="F1561" s="35"/>
      <c r="G1561" s="35"/>
      <c r="H1561" s="35"/>
      <c r="I1561" s="35"/>
      <c r="J1561" s="35"/>
      <c r="K1561" s="35"/>
      <c r="L1561" s="35"/>
      <c r="M1561" s="35"/>
    </row>
    <row r="1562" spans="3:13">
      <c r="C1562" s="35"/>
      <c r="D1562" s="35"/>
      <c r="E1562" s="35"/>
      <c r="F1562" s="35"/>
      <c r="G1562" s="35"/>
      <c r="H1562" s="35"/>
      <c r="I1562" s="35"/>
      <c r="J1562" s="35"/>
      <c r="K1562" s="35"/>
      <c r="L1562" s="35"/>
      <c r="M1562" s="35"/>
    </row>
    <row r="1563" spans="3:13">
      <c r="C1563" s="35"/>
      <c r="D1563" s="35"/>
      <c r="E1563" s="35"/>
      <c r="F1563" s="35"/>
      <c r="G1563" s="35"/>
      <c r="H1563" s="35"/>
      <c r="I1563" s="35"/>
      <c r="J1563" s="35"/>
      <c r="K1563" s="35"/>
      <c r="L1563" s="35"/>
      <c r="M1563" s="35"/>
    </row>
    <row r="1564" spans="3:13">
      <c r="C1564" s="35"/>
      <c r="D1564" s="35"/>
      <c r="E1564" s="35"/>
      <c r="F1564" s="35"/>
      <c r="G1564" s="35"/>
      <c r="H1564" s="35"/>
      <c r="I1564" s="35"/>
      <c r="J1564" s="35"/>
      <c r="K1564" s="35"/>
      <c r="L1564" s="35"/>
      <c r="M1564" s="35"/>
    </row>
    <row r="1565" spans="3:13">
      <c r="C1565" s="35"/>
      <c r="D1565" s="35"/>
      <c r="E1565" s="35"/>
      <c r="F1565" s="35"/>
      <c r="G1565" s="35"/>
      <c r="H1565" s="35"/>
      <c r="I1565" s="35"/>
      <c r="J1565" s="35"/>
      <c r="K1565" s="35"/>
      <c r="L1565" s="35"/>
      <c r="M1565" s="35"/>
    </row>
    <row r="1566" spans="3:13">
      <c r="C1566" s="35"/>
      <c r="D1566" s="35"/>
      <c r="E1566" s="35"/>
      <c r="F1566" s="35"/>
      <c r="G1566" s="35"/>
      <c r="H1566" s="35"/>
      <c r="I1566" s="35"/>
      <c r="J1566" s="35"/>
      <c r="K1566" s="35"/>
      <c r="L1566" s="35"/>
      <c r="M1566" s="35"/>
    </row>
    <row r="1567" spans="3:13">
      <c r="C1567" s="35"/>
      <c r="D1567" s="35"/>
      <c r="E1567" s="35"/>
      <c r="F1567" s="35"/>
      <c r="G1567" s="35"/>
      <c r="H1567" s="35"/>
      <c r="I1567" s="35"/>
      <c r="J1567" s="35"/>
      <c r="K1567" s="35"/>
      <c r="L1567" s="35"/>
      <c r="M1567" s="35"/>
    </row>
    <row r="1568" spans="3:13">
      <c r="C1568" s="35"/>
      <c r="D1568" s="35"/>
      <c r="E1568" s="35"/>
      <c r="F1568" s="35"/>
      <c r="G1568" s="35"/>
      <c r="H1568" s="35"/>
      <c r="I1568" s="35"/>
      <c r="J1568" s="35"/>
      <c r="K1568" s="35"/>
      <c r="L1568" s="35"/>
      <c r="M1568" s="35"/>
    </row>
    <row r="1569" spans="3:13">
      <c r="C1569" s="35"/>
      <c r="D1569" s="35"/>
      <c r="E1569" s="35"/>
      <c r="F1569" s="35"/>
      <c r="G1569" s="35"/>
      <c r="H1569" s="35"/>
      <c r="I1569" s="35"/>
      <c r="J1569" s="35"/>
      <c r="K1569" s="35"/>
      <c r="L1569" s="35"/>
      <c r="M1569" s="35"/>
    </row>
    <row r="1570" spans="3:13">
      <c r="C1570" s="35"/>
      <c r="D1570" s="35"/>
      <c r="E1570" s="35"/>
      <c r="F1570" s="35"/>
      <c r="G1570" s="35"/>
      <c r="H1570" s="35"/>
      <c r="I1570" s="35"/>
      <c r="J1570" s="35"/>
      <c r="K1570" s="35"/>
      <c r="L1570" s="35"/>
      <c r="M1570" s="35"/>
    </row>
    <row r="1571" spans="3:13">
      <c r="C1571" s="35"/>
      <c r="D1571" s="35"/>
      <c r="E1571" s="35"/>
      <c r="F1571" s="35"/>
      <c r="G1571" s="35"/>
      <c r="H1571" s="35"/>
      <c r="I1571" s="35"/>
      <c r="J1571" s="35"/>
      <c r="K1571" s="35"/>
      <c r="L1571" s="35"/>
      <c r="M1571" s="35"/>
    </row>
    <row r="1572" spans="3:13">
      <c r="C1572" s="35"/>
      <c r="D1572" s="35"/>
      <c r="E1572" s="35"/>
      <c r="F1572" s="35"/>
      <c r="G1572" s="35"/>
      <c r="H1572" s="35"/>
      <c r="I1572" s="35"/>
      <c r="J1572" s="35"/>
      <c r="K1572" s="35"/>
      <c r="L1572" s="35"/>
      <c r="M1572" s="35"/>
    </row>
    <row r="1573" spans="3:13">
      <c r="C1573" s="35"/>
      <c r="D1573" s="35"/>
      <c r="E1573" s="35"/>
      <c r="F1573" s="35"/>
      <c r="G1573" s="35"/>
      <c r="H1573" s="35"/>
      <c r="I1573" s="35"/>
      <c r="J1573" s="35"/>
      <c r="K1573" s="35"/>
      <c r="L1573" s="35"/>
      <c r="M1573" s="35"/>
    </row>
    <row r="1574" spans="3:13">
      <c r="C1574" s="35"/>
      <c r="D1574" s="35"/>
      <c r="E1574" s="35"/>
      <c r="F1574" s="35"/>
      <c r="G1574" s="35"/>
      <c r="H1574" s="35"/>
      <c r="I1574" s="35"/>
      <c r="J1574" s="35"/>
      <c r="K1574" s="35"/>
      <c r="L1574" s="35"/>
      <c r="M1574" s="35"/>
    </row>
    <row r="1575" spans="3:13">
      <c r="C1575" s="35"/>
      <c r="D1575" s="35"/>
      <c r="E1575" s="35"/>
      <c r="F1575" s="35"/>
      <c r="G1575" s="35"/>
      <c r="H1575" s="35"/>
      <c r="I1575" s="35"/>
      <c r="J1575" s="35"/>
      <c r="K1575" s="35"/>
      <c r="L1575" s="35"/>
      <c r="M1575" s="35"/>
    </row>
    <row r="1576" spans="3:13">
      <c r="C1576" s="35"/>
      <c r="D1576" s="35"/>
      <c r="E1576" s="35"/>
      <c r="F1576" s="35"/>
      <c r="G1576" s="35"/>
      <c r="H1576" s="35"/>
      <c r="I1576" s="35"/>
      <c r="J1576" s="35"/>
      <c r="K1576" s="35"/>
      <c r="L1576" s="35"/>
      <c r="M1576" s="35"/>
    </row>
    <row r="1577" spans="3:13">
      <c r="C1577" s="35"/>
      <c r="D1577" s="35"/>
      <c r="E1577" s="35"/>
      <c r="F1577" s="35"/>
      <c r="G1577" s="35"/>
      <c r="H1577" s="35"/>
      <c r="I1577" s="35"/>
      <c r="J1577" s="35"/>
      <c r="K1577" s="35"/>
      <c r="L1577" s="35"/>
      <c r="M1577" s="35"/>
    </row>
    <row r="1578" spans="3:13">
      <c r="C1578" s="35"/>
      <c r="D1578" s="35"/>
      <c r="E1578" s="35"/>
      <c r="F1578" s="35"/>
      <c r="G1578" s="35"/>
      <c r="H1578" s="35"/>
      <c r="I1578" s="35"/>
      <c r="J1578" s="35"/>
      <c r="K1578" s="35"/>
      <c r="L1578" s="35"/>
      <c r="M1578" s="35"/>
    </row>
    <row r="1579" spans="3:13">
      <c r="C1579" s="35"/>
      <c r="D1579" s="35"/>
      <c r="E1579" s="35"/>
      <c r="F1579" s="35"/>
      <c r="G1579" s="35"/>
      <c r="H1579" s="35"/>
      <c r="I1579" s="35"/>
      <c r="J1579" s="35"/>
      <c r="K1579" s="35"/>
      <c r="L1579" s="35"/>
      <c r="M1579" s="35"/>
    </row>
    <row r="1580" spans="3:13">
      <c r="C1580" s="35"/>
      <c r="D1580" s="35"/>
      <c r="E1580" s="35"/>
      <c r="F1580" s="35"/>
      <c r="G1580" s="35"/>
      <c r="H1580" s="35"/>
      <c r="I1580" s="35"/>
      <c r="J1580" s="35"/>
      <c r="K1580" s="35"/>
      <c r="L1580" s="35"/>
      <c r="M1580" s="35"/>
    </row>
    <row r="1581" spans="3:13">
      <c r="C1581" s="35"/>
      <c r="D1581" s="35"/>
      <c r="E1581" s="35"/>
      <c r="F1581" s="35"/>
      <c r="G1581" s="35"/>
      <c r="H1581" s="35"/>
      <c r="I1581" s="35"/>
      <c r="J1581" s="35"/>
      <c r="K1581" s="35"/>
      <c r="L1581" s="35"/>
      <c r="M1581" s="35"/>
    </row>
    <row r="1582" spans="3:13">
      <c r="C1582" s="35"/>
      <c r="D1582" s="35"/>
      <c r="E1582" s="35"/>
      <c r="F1582" s="35"/>
      <c r="G1582" s="35"/>
      <c r="H1582" s="35"/>
      <c r="I1582" s="35"/>
      <c r="J1582" s="35"/>
      <c r="K1582" s="35"/>
      <c r="L1582" s="35"/>
      <c r="M1582" s="35"/>
    </row>
    <row r="1583" spans="3:13">
      <c r="C1583" s="35"/>
      <c r="D1583" s="35"/>
      <c r="E1583" s="35"/>
      <c r="F1583" s="35"/>
      <c r="G1583" s="35"/>
      <c r="H1583" s="35"/>
      <c r="I1583" s="35"/>
      <c r="J1583" s="35"/>
      <c r="K1583" s="35"/>
      <c r="L1583" s="35"/>
      <c r="M1583" s="35"/>
    </row>
    <row r="1584" spans="3:13">
      <c r="C1584" s="35"/>
      <c r="D1584" s="35"/>
      <c r="E1584" s="35"/>
      <c r="F1584" s="35"/>
      <c r="G1584" s="35"/>
      <c r="H1584" s="35"/>
      <c r="I1584" s="35"/>
      <c r="J1584" s="35"/>
      <c r="K1584" s="35"/>
      <c r="L1584" s="35"/>
      <c r="M1584" s="35"/>
    </row>
    <row r="1585" spans="3:13">
      <c r="C1585" s="35"/>
      <c r="D1585" s="35"/>
      <c r="E1585" s="35"/>
      <c r="F1585" s="35"/>
      <c r="G1585" s="35"/>
      <c r="H1585" s="35"/>
      <c r="I1585" s="35"/>
      <c r="J1585" s="35"/>
      <c r="K1585" s="35"/>
      <c r="L1585" s="35"/>
      <c r="M1585" s="35"/>
    </row>
    <row r="1586" spans="3:13">
      <c r="C1586" s="35"/>
      <c r="D1586" s="35"/>
      <c r="E1586" s="35"/>
      <c r="F1586" s="35"/>
      <c r="G1586" s="35"/>
      <c r="H1586" s="35"/>
      <c r="I1586" s="35"/>
      <c r="J1586" s="35"/>
      <c r="K1586" s="35"/>
      <c r="L1586" s="35"/>
      <c r="M1586" s="35"/>
    </row>
    <row r="1587" spans="3:13">
      <c r="C1587" s="35"/>
      <c r="D1587" s="35"/>
      <c r="E1587" s="35"/>
      <c r="F1587" s="35"/>
      <c r="G1587" s="35"/>
      <c r="H1587" s="35"/>
      <c r="I1587" s="35"/>
      <c r="J1587" s="35"/>
      <c r="K1587" s="35"/>
      <c r="L1587" s="35"/>
      <c r="M1587" s="35"/>
    </row>
    <row r="1588" spans="3:13">
      <c r="C1588" s="35"/>
      <c r="D1588" s="35"/>
      <c r="E1588" s="35"/>
      <c r="F1588" s="35"/>
      <c r="G1588" s="35"/>
      <c r="H1588" s="35"/>
      <c r="I1588" s="35"/>
      <c r="J1588" s="35"/>
      <c r="K1588" s="35"/>
      <c r="L1588" s="35"/>
      <c r="M1588" s="35"/>
    </row>
    <row r="1589" spans="3:13">
      <c r="C1589" s="35"/>
      <c r="D1589" s="35"/>
      <c r="E1589" s="35"/>
      <c r="F1589" s="35"/>
      <c r="G1589" s="35"/>
      <c r="H1589" s="35"/>
      <c r="I1589" s="35"/>
      <c r="J1589" s="35"/>
      <c r="K1589" s="35"/>
      <c r="L1589" s="35"/>
      <c r="M1589" s="35"/>
    </row>
    <row r="1590" spans="3:13">
      <c r="C1590" s="35"/>
      <c r="D1590" s="35"/>
      <c r="E1590" s="35"/>
      <c r="F1590" s="35"/>
      <c r="G1590" s="35"/>
      <c r="H1590" s="35"/>
      <c r="I1590" s="35"/>
      <c r="J1590" s="35"/>
      <c r="K1590" s="35"/>
      <c r="L1590" s="35"/>
      <c r="M1590" s="35"/>
    </row>
    <row r="1591" spans="3:13">
      <c r="C1591" s="35"/>
      <c r="D1591" s="35"/>
      <c r="E1591" s="35"/>
      <c r="F1591" s="35"/>
      <c r="G1591" s="35"/>
      <c r="H1591" s="35"/>
      <c r="I1591" s="35"/>
      <c r="J1591" s="35"/>
      <c r="K1591" s="35"/>
      <c r="L1591" s="35"/>
      <c r="M1591" s="35"/>
    </row>
    <row r="1592" spans="3:13">
      <c r="C1592" s="35"/>
      <c r="D1592" s="35"/>
      <c r="E1592" s="35"/>
      <c r="F1592" s="35"/>
      <c r="G1592" s="35"/>
      <c r="H1592" s="35"/>
      <c r="I1592" s="35"/>
      <c r="J1592" s="35"/>
      <c r="K1592" s="35"/>
      <c r="L1592" s="35"/>
      <c r="M1592" s="35"/>
    </row>
    <row r="1593" spans="3:13">
      <c r="C1593" s="35"/>
      <c r="D1593" s="35"/>
      <c r="E1593" s="35"/>
      <c r="F1593" s="35"/>
      <c r="G1593" s="35"/>
      <c r="H1593" s="35"/>
      <c r="I1593" s="35"/>
      <c r="J1593" s="35"/>
      <c r="K1593" s="35"/>
      <c r="L1593" s="35"/>
      <c r="M1593" s="35"/>
    </row>
    <row r="1594" spans="3:13">
      <c r="C1594" s="35"/>
      <c r="D1594" s="35"/>
      <c r="E1594" s="35"/>
      <c r="F1594" s="35"/>
      <c r="G1594" s="35"/>
      <c r="H1594" s="35"/>
      <c r="I1594" s="35"/>
      <c r="J1594" s="35"/>
      <c r="K1594" s="35"/>
      <c r="L1594" s="35"/>
      <c r="M1594" s="35"/>
    </row>
    <row r="1595" spans="3:13">
      <c r="C1595" s="35"/>
      <c r="D1595" s="35"/>
      <c r="E1595" s="35"/>
      <c r="F1595" s="35"/>
      <c r="G1595" s="35"/>
      <c r="H1595" s="35"/>
      <c r="I1595" s="35"/>
      <c r="J1595" s="35"/>
      <c r="K1595" s="35"/>
      <c r="L1595" s="35"/>
      <c r="M1595" s="35"/>
    </row>
    <row r="1596" spans="3:13">
      <c r="C1596" s="35"/>
      <c r="D1596" s="35"/>
      <c r="E1596" s="35"/>
      <c r="F1596" s="35"/>
      <c r="G1596" s="35"/>
      <c r="H1596" s="35"/>
      <c r="I1596" s="35"/>
      <c r="J1596" s="35"/>
      <c r="K1596" s="35"/>
      <c r="L1596" s="35"/>
      <c r="M1596" s="35"/>
    </row>
    <row r="1597" spans="3:13">
      <c r="C1597" s="35"/>
      <c r="D1597" s="35"/>
      <c r="E1597" s="35"/>
      <c r="F1597" s="35"/>
      <c r="G1597" s="35"/>
      <c r="H1597" s="35"/>
      <c r="I1597" s="35"/>
      <c r="J1597" s="35"/>
      <c r="K1597" s="35"/>
      <c r="L1597" s="35"/>
      <c r="M1597" s="35"/>
    </row>
    <row r="1598" spans="3:13">
      <c r="C1598" s="35"/>
      <c r="D1598" s="35"/>
      <c r="E1598" s="35"/>
      <c r="F1598" s="35"/>
      <c r="G1598" s="35"/>
      <c r="H1598" s="35"/>
      <c r="I1598" s="35"/>
      <c r="J1598" s="35"/>
      <c r="K1598" s="35"/>
      <c r="L1598" s="35"/>
      <c r="M1598" s="35"/>
    </row>
    <row r="1599" spans="3:13">
      <c r="C1599" s="35"/>
      <c r="D1599" s="35"/>
      <c r="E1599" s="35"/>
      <c r="F1599" s="35"/>
      <c r="G1599" s="35"/>
      <c r="H1599" s="35"/>
      <c r="I1599" s="35"/>
      <c r="J1599" s="35"/>
      <c r="K1599" s="35"/>
      <c r="L1599" s="35"/>
      <c r="M1599" s="35"/>
    </row>
    <row r="1600" spans="3:13">
      <c r="C1600" s="35"/>
      <c r="D1600" s="35"/>
      <c r="E1600" s="35"/>
      <c r="F1600" s="35"/>
      <c r="G1600" s="35"/>
      <c r="H1600" s="35"/>
      <c r="I1600" s="35"/>
      <c r="J1600" s="35"/>
      <c r="K1600" s="35"/>
      <c r="L1600" s="35"/>
      <c r="M1600" s="35"/>
    </row>
    <row r="1601" spans="3:13">
      <c r="C1601" s="35"/>
      <c r="D1601" s="35"/>
      <c r="E1601" s="35"/>
      <c r="F1601" s="35"/>
      <c r="G1601" s="35"/>
      <c r="H1601" s="35"/>
      <c r="I1601" s="35"/>
      <c r="J1601" s="35"/>
      <c r="K1601" s="35"/>
      <c r="L1601" s="35"/>
      <c r="M1601" s="35"/>
    </row>
    <row r="1602" spans="3:13">
      <c r="C1602" s="35"/>
      <c r="D1602" s="35"/>
      <c r="E1602" s="35"/>
      <c r="F1602" s="35"/>
      <c r="G1602" s="35"/>
      <c r="H1602" s="35"/>
      <c r="I1602" s="35"/>
      <c r="J1602" s="35"/>
      <c r="K1602" s="35"/>
      <c r="L1602" s="35"/>
      <c r="M1602" s="35"/>
    </row>
    <row r="1603" spans="3:13">
      <c r="C1603" s="35"/>
      <c r="D1603" s="35"/>
      <c r="E1603" s="35"/>
      <c r="F1603" s="35"/>
      <c r="G1603" s="35"/>
      <c r="H1603" s="35"/>
      <c r="I1603" s="35"/>
      <c r="J1603" s="35"/>
      <c r="K1603" s="35"/>
      <c r="L1603" s="35"/>
      <c r="M1603" s="35"/>
    </row>
    <row r="1604" spans="3:13">
      <c r="C1604" s="35"/>
      <c r="D1604" s="35"/>
      <c r="E1604" s="35"/>
      <c r="F1604" s="35"/>
      <c r="G1604" s="35"/>
      <c r="H1604" s="35"/>
      <c r="I1604" s="35"/>
      <c r="J1604" s="35"/>
      <c r="K1604" s="35"/>
      <c r="L1604" s="35"/>
      <c r="M1604" s="35"/>
    </row>
    <row r="1605" spans="3:13">
      <c r="C1605" s="35"/>
      <c r="D1605" s="35"/>
      <c r="E1605" s="35"/>
      <c r="F1605" s="35"/>
      <c r="G1605" s="35"/>
      <c r="H1605" s="35"/>
      <c r="I1605" s="35"/>
      <c r="J1605" s="35"/>
      <c r="K1605" s="35"/>
      <c r="L1605" s="35"/>
      <c r="M1605" s="35"/>
    </row>
    <row r="1606" spans="3:13">
      <c r="C1606" s="35"/>
      <c r="D1606" s="35"/>
      <c r="E1606" s="35"/>
      <c r="F1606" s="35"/>
      <c r="G1606" s="35"/>
      <c r="H1606" s="35"/>
      <c r="I1606" s="35"/>
      <c r="J1606" s="35"/>
      <c r="K1606" s="35"/>
      <c r="L1606" s="35"/>
      <c r="M1606" s="35"/>
    </row>
    <row r="1607" spans="3:13">
      <c r="C1607" s="35"/>
      <c r="D1607" s="35"/>
      <c r="E1607" s="35"/>
      <c r="F1607" s="35"/>
      <c r="G1607" s="35"/>
      <c r="H1607" s="35"/>
      <c r="I1607" s="35"/>
      <c r="J1607" s="35"/>
      <c r="K1607" s="35"/>
      <c r="L1607" s="35"/>
      <c r="M1607" s="35"/>
    </row>
    <row r="1608" spans="3:13">
      <c r="C1608" s="35"/>
      <c r="D1608" s="35"/>
      <c r="E1608" s="35"/>
      <c r="F1608" s="35"/>
      <c r="G1608" s="35"/>
      <c r="H1608" s="35"/>
      <c r="I1608" s="35"/>
      <c r="J1608" s="35"/>
      <c r="K1608" s="35"/>
      <c r="L1608" s="35"/>
      <c r="M1608" s="35"/>
    </row>
    <row r="1609" spans="3:13">
      <c r="C1609" s="35"/>
      <c r="D1609" s="35"/>
      <c r="E1609" s="35"/>
      <c r="F1609" s="35"/>
      <c r="G1609" s="35"/>
      <c r="H1609" s="35"/>
      <c r="I1609" s="35"/>
      <c r="J1609" s="35"/>
      <c r="K1609" s="35"/>
      <c r="L1609" s="35"/>
      <c r="M1609" s="35"/>
    </row>
    <row r="1610" spans="3:13">
      <c r="C1610" s="35"/>
      <c r="D1610" s="35"/>
      <c r="E1610" s="35"/>
      <c r="F1610" s="35"/>
      <c r="G1610" s="35"/>
      <c r="H1610" s="35"/>
      <c r="I1610" s="35"/>
      <c r="J1610" s="35"/>
      <c r="K1610" s="35"/>
      <c r="L1610" s="35"/>
      <c r="M1610" s="35"/>
    </row>
    <row r="1611" spans="3:13">
      <c r="C1611" s="35"/>
      <c r="D1611" s="35"/>
      <c r="E1611" s="35"/>
      <c r="F1611" s="35"/>
      <c r="G1611" s="35"/>
      <c r="H1611" s="35"/>
      <c r="I1611" s="35"/>
      <c r="J1611" s="35"/>
      <c r="K1611" s="35"/>
      <c r="L1611" s="35"/>
      <c r="M1611" s="35"/>
    </row>
    <row r="1612" spans="3:13">
      <c r="C1612" s="35"/>
      <c r="D1612" s="35"/>
      <c r="E1612" s="35"/>
      <c r="F1612" s="35"/>
      <c r="G1612" s="35"/>
      <c r="H1612" s="35"/>
      <c r="I1612" s="35"/>
      <c r="J1612" s="35"/>
      <c r="K1612" s="35"/>
      <c r="L1612" s="35"/>
      <c r="M1612" s="35"/>
    </row>
    <row r="1613" spans="3:13">
      <c r="C1613" s="35"/>
      <c r="D1613" s="35"/>
      <c r="E1613" s="35"/>
      <c r="F1613" s="35"/>
      <c r="G1613" s="35"/>
      <c r="H1613" s="35"/>
      <c r="I1613" s="35"/>
      <c r="J1613" s="35"/>
      <c r="K1613" s="35"/>
      <c r="L1613" s="35"/>
      <c r="M1613" s="35"/>
    </row>
    <row r="1614" spans="3:13">
      <c r="C1614" s="35"/>
      <c r="D1614" s="35"/>
      <c r="E1614" s="35"/>
      <c r="F1614" s="35"/>
      <c r="G1614" s="35"/>
      <c r="H1614" s="35"/>
      <c r="I1614" s="35"/>
      <c r="J1614" s="35"/>
      <c r="K1614" s="35"/>
      <c r="L1614" s="35"/>
      <c r="M1614" s="35"/>
    </row>
    <row r="1615" spans="3:13">
      <c r="C1615" s="35"/>
      <c r="D1615" s="35"/>
      <c r="E1615" s="35"/>
      <c r="F1615" s="35"/>
      <c r="G1615" s="35"/>
      <c r="H1615" s="35"/>
      <c r="I1615" s="35"/>
      <c r="J1615" s="35"/>
      <c r="K1615" s="35"/>
      <c r="L1615" s="35"/>
      <c r="M1615" s="35"/>
    </row>
    <row r="1616" spans="3:13">
      <c r="C1616" s="35"/>
      <c r="D1616" s="35"/>
      <c r="E1616" s="35"/>
      <c r="F1616" s="35"/>
      <c r="G1616" s="35"/>
      <c r="H1616" s="35"/>
      <c r="I1616" s="35"/>
      <c r="J1616" s="35"/>
      <c r="K1616" s="35"/>
      <c r="L1616" s="35"/>
      <c r="M1616" s="35"/>
    </row>
    <row r="1617" spans="3:13">
      <c r="C1617" s="35"/>
      <c r="D1617" s="35"/>
      <c r="E1617" s="35"/>
      <c r="F1617" s="35"/>
      <c r="G1617" s="35"/>
      <c r="H1617" s="35"/>
      <c r="I1617" s="35"/>
      <c r="J1617" s="35"/>
      <c r="K1617" s="35"/>
      <c r="L1617" s="35"/>
      <c r="M1617" s="35"/>
    </row>
    <row r="1618" spans="3:13">
      <c r="C1618" s="35"/>
      <c r="D1618" s="35"/>
      <c r="E1618" s="35"/>
      <c r="F1618" s="35"/>
      <c r="G1618" s="35"/>
      <c r="H1618" s="35"/>
      <c r="I1618" s="35"/>
      <c r="J1618" s="35"/>
      <c r="K1618" s="35"/>
      <c r="L1618" s="35"/>
      <c r="M1618" s="35"/>
    </row>
    <row r="1619" spans="3:13">
      <c r="C1619" s="35"/>
      <c r="D1619" s="35"/>
      <c r="E1619" s="35"/>
      <c r="F1619" s="35"/>
      <c r="G1619" s="35"/>
      <c r="H1619" s="35"/>
      <c r="I1619" s="35"/>
      <c r="J1619" s="35"/>
      <c r="K1619" s="35"/>
      <c r="L1619" s="35"/>
      <c r="M1619" s="35"/>
    </row>
    <row r="1620" spans="3:13">
      <c r="C1620" s="35"/>
      <c r="D1620" s="35"/>
      <c r="E1620" s="35"/>
      <c r="F1620" s="35"/>
      <c r="G1620" s="35"/>
      <c r="H1620" s="35"/>
      <c r="I1620" s="35"/>
      <c r="J1620" s="35"/>
      <c r="K1620" s="35"/>
      <c r="L1620" s="35"/>
      <c r="M1620" s="35"/>
    </row>
    <row r="1621" spans="3:13">
      <c r="C1621" s="35"/>
      <c r="D1621" s="35"/>
      <c r="E1621" s="35"/>
      <c r="F1621" s="35"/>
      <c r="G1621" s="35"/>
      <c r="H1621" s="35"/>
      <c r="I1621" s="35"/>
      <c r="J1621" s="35"/>
      <c r="K1621" s="35"/>
      <c r="L1621" s="35"/>
      <c r="M1621" s="35"/>
    </row>
    <row r="1622" spans="3:13">
      <c r="C1622" s="35"/>
      <c r="D1622" s="35"/>
      <c r="E1622" s="35"/>
      <c r="F1622" s="35"/>
      <c r="G1622" s="35"/>
      <c r="H1622" s="35"/>
      <c r="I1622" s="35"/>
      <c r="J1622" s="35"/>
      <c r="K1622" s="35"/>
      <c r="L1622" s="35"/>
      <c r="M1622" s="35"/>
    </row>
    <row r="1623" spans="3:13">
      <c r="C1623" s="35"/>
      <c r="D1623" s="35"/>
      <c r="E1623" s="35"/>
      <c r="F1623" s="35"/>
      <c r="G1623" s="35"/>
      <c r="H1623" s="35"/>
      <c r="I1623" s="35"/>
      <c r="J1623" s="35"/>
      <c r="K1623" s="35"/>
      <c r="L1623" s="35"/>
      <c r="M1623" s="35"/>
    </row>
    <row r="1624" spans="3:13">
      <c r="C1624" s="35"/>
      <c r="D1624" s="35"/>
      <c r="E1624" s="35"/>
      <c r="F1624" s="35"/>
      <c r="G1624" s="35"/>
      <c r="H1624" s="35"/>
      <c r="I1624" s="35"/>
      <c r="J1624" s="35"/>
      <c r="K1624" s="35"/>
      <c r="L1624" s="35"/>
      <c r="M1624" s="35"/>
    </row>
    <row r="1625" spans="3:13">
      <c r="C1625" s="35"/>
      <c r="D1625" s="35"/>
      <c r="E1625" s="35"/>
      <c r="F1625" s="35"/>
      <c r="G1625" s="35"/>
      <c r="H1625" s="35"/>
      <c r="I1625" s="35"/>
      <c r="J1625" s="35"/>
      <c r="K1625" s="35"/>
      <c r="L1625" s="35"/>
      <c r="M1625" s="35"/>
    </row>
    <row r="1626" spans="3:13">
      <c r="C1626" s="35"/>
      <c r="D1626" s="35"/>
      <c r="E1626" s="35"/>
      <c r="F1626" s="35"/>
      <c r="G1626" s="35"/>
      <c r="H1626" s="35"/>
      <c r="I1626" s="35"/>
      <c r="J1626" s="35"/>
      <c r="K1626" s="35"/>
      <c r="L1626" s="35"/>
      <c r="M1626" s="35"/>
    </row>
    <row r="1627" spans="3:13">
      <c r="C1627" s="35"/>
      <c r="D1627" s="35"/>
      <c r="E1627" s="35"/>
      <c r="F1627" s="35"/>
      <c r="G1627" s="35"/>
      <c r="H1627" s="35"/>
      <c r="I1627" s="35"/>
      <c r="J1627" s="35"/>
      <c r="K1627" s="35"/>
      <c r="L1627" s="35"/>
      <c r="M1627" s="35"/>
    </row>
    <row r="1628" spans="3:13">
      <c r="C1628" s="35"/>
      <c r="D1628" s="35"/>
      <c r="E1628" s="35"/>
      <c r="F1628" s="35"/>
      <c r="G1628" s="35"/>
      <c r="H1628" s="35"/>
      <c r="I1628" s="35"/>
      <c r="J1628" s="35"/>
      <c r="K1628" s="35"/>
      <c r="L1628" s="35"/>
      <c r="M1628" s="35"/>
    </row>
    <row r="1629" spans="3:13">
      <c r="C1629" s="35"/>
      <c r="D1629" s="35"/>
      <c r="E1629" s="35"/>
      <c r="F1629" s="35"/>
      <c r="G1629" s="35"/>
      <c r="H1629" s="35"/>
      <c r="I1629" s="35"/>
      <c r="J1629" s="35"/>
      <c r="K1629" s="35"/>
      <c r="L1629" s="35"/>
      <c r="M1629" s="35"/>
    </row>
    <row r="1630" spans="3:13">
      <c r="C1630" s="35"/>
      <c r="D1630" s="35"/>
      <c r="E1630" s="35"/>
      <c r="F1630" s="35"/>
      <c r="G1630" s="35"/>
      <c r="H1630" s="35"/>
      <c r="I1630" s="35"/>
      <c r="J1630" s="35"/>
      <c r="K1630" s="35"/>
      <c r="L1630" s="35"/>
      <c r="M1630" s="35"/>
    </row>
    <row r="1631" spans="3:13">
      <c r="C1631" s="35"/>
      <c r="D1631" s="35"/>
      <c r="E1631" s="35"/>
      <c r="F1631" s="35"/>
      <c r="G1631" s="35"/>
      <c r="H1631" s="35"/>
      <c r="I1631" s="35"/>
      <c r="J1631" s="35"/>
      <c r="K1631" s="35"/>
      <c r="L1631" s="35"/>
      <c r="M1631" s="35"/>
    </row>
    <row r="1632" spans="3:13">
      <c r="C1632" s="35"/>
      <c r="D1632" s="35"/>
      <c r="E1632" s="35"/>
      <c r="F1632" s="35"/>
      <c r="G1632" s="35"/>
      <c r="H1632" s="35"/>
      <c r="I1632" s="35"/>
      <c r="J1632" s="35"/>
      <c r="K1632" s="35"/>
      <c r="L1632" s="35"/>
      <c r="M1632" s="35"/>
    </row>
    <row r="1633" spans="3:13">
      <c r="C1633" s="35"/>
      <c r="D1633" s="35"/>
      <c r="E1633" s="35"/>
      <c r="F1633" s="35"/>
      <c r="G1633" s="35"/>
      <c r="H1633" s="35"/>
      <c r="I1633" s="35"/>
      <c r="J1633" s="35"/>
      <c r="K1633" s="35"/>
      <c r="L1633" s="35"/>
      <c r="M1633" s="35"/>
    </row>
    <row r="1634" spans="3:13">
      <c r="C1634" s="35"/>
      <c r="D1634" s="35"/>
      <c r="E1634" s="35"/>
      <c r="F1634" s="35"/>
      <c r="G1634" s="35"/>
      <c r="H1634" s="35"/>
      <c r="I1634" s="35"/>
      <c r="J1634" s="35"/>
      <c r="K1634" s="35"/>
      <c r="L1634" s="35"/>
      <c r="M1634" s="35"/>
    </row>
    <row r="1635" spans="3:13">
      <c r="C1635" s="35"/>
      <c r="D1635" s="35"/>
      <c r="E1635" s="35"/>
      <c r="F1635" s="35"/>
      <c r="G1635" s="35"/>
      <c r="H1635" s="35"/>
      <c r="I1635" s="35"/>
      <c r="J1635" s="35"/>
      <c r="K1635" s="35"/>
      <c r="L1635" s="35"/>
      <c r="M1635" s="35"/>
    </row>
    <row r="1636" spans="3:13">
      <c r="C1636" s="35"/>
      <c r="D1636" s="35"/>
      <c r="E1636" s="35"/>
      <c r="F1636" s="35"/>
      <c r="G1636" s="35"/>
      <c r="H1636" s="35"/>
      <c r="I1636" s="35"/>
      <c r="J1636" s="35"/>
      <c r="K1636" s="35"/>
      <c r="L1636" s="35"/>
      <c r="M1636" s="35"/>
    </row>
    <row r="1637" spans="3:13">
      <c r="C1637" s="35"/>
      <c r="D1637" s="35"/>
      <c r="E1637" s="35"/>
      <c r="F1637" s="35"/>
      <c r="G1637" s="35"/>
      <c r="H1637" s="35"/>
      <c r="I1637" s="35"/>
      <c r="J1637" s="35"/>
      <c r="K1637" s="35"/>
      <c r="L1637" s="35"/>
      <c r="M1637" s="35"/>
    </row>
    <row r="1638" spans="3:13">
      <c r="C1638" s="35"/>
      <c r="D1638" s="35"/>
      <c r="E1638" s="35"/>
      <c r="F1638" s="35"/>
      <c r="G1638" s="35"/>
      <c r="H1638" s="35"/>
      <c r="I1638" s="35"/>
      <c r="J1638" s="35"/>
      <c r="K1638" s="35"/>
      <c r="L1638" s="35"/>
      <c r="M1638" s="35"/>
    </row>
    <row r="1639" spans="3:13">
      <c r="C1639" s="35"/>
      <c r="D1639" s="35"/>
      <c r="E1639" s="35"/>
      <c r="F1639" s="35"/>
      <c r="G1639" s="35"/>
      <c r="H1639" s="35"/>
      <c r="I1639" s="35"/>
      <c r="J1639" s="35"/>
      <c r="K1639" s="35"/>
      <c r="L1639" s="35"/>
      <c r="M1639" s="35"/>
    </row>
    <row r="1640" spans="3:13">
      <c r="C1640" s="35"/>
      <c r="D1640" s="35"/>
      <c r="E1640" s="35"/>
      <c r="F1640" s="35"/>
      <c r="G1640" s="35"/>
      <c r="H1640" s="35"/>
      <c r="I1640" s="35"/>
      <c r="J1640" s="35"/>
      <c r="K1640" s="35"/>
      <c r="L1640" s="35"/>
      <c r="M1640" s="35"/>
    </row>
    <row r="1641" spans="3:13">
      <c r="C1641" s="35"/>
      <c r="D1641" s="35"/>
      <c r="E1641" s="35"/>
      <c r="F1641" s="35"/>
      <c r="G1641" s="35"/>
      <c r="H1641" s="35"/>
      <c r="I1641" s="35"/>
      <c r="J1641" s="35"/>
      <c r="K1641" s="35"/>
      <c r="L1641" s="35"/>
      <c r="M1641" s="35"/>
    </row>
    <row r="1642" spans="3:13">
      <c r="C1642" s="35"/>
      <c r="D1642" s="35"/>
      <c r="E1642" s="35"/>
      <c r="F1642" s="35"/>
      <c r="G1642" s="35"/>
      <c r="H1642" s="35"/>
      <c r="I1642" s="35"/>
      <c r="J1642" s="35"/>
      <c r="K1642" s="35"/>
      <c r="L1642" s="35"/>
      <c r="M1642" s="35"/>
    </row>
    <row r="1643" spans="3:13">
      <c r="C1643" s="35"/>
      <c r="D1643" s="35"/>
      <c r="E1643" s="35"/>
      <c r="F1643" s="35"/>
      <c r="G1643" s="35"/>
      <c r="H1643" s="35"/>
      <c r="I1643" s="35"/>
      <c r="J1643" s="35"/>
      <c r="K1643" s="35"/>
      <c r="L1643" s="35"/>
      <c r="M1643" s="35"/>
    </row>
    <row r="1644" spans="3:13">
      <c r="C1644" s="35"/>
      <c r="D1644" s="35"/>
      <c r="E1644" s="35"/>
      <c r="F1644" s="35"/>
      <c r="G1644" s="35"/>
      <c r="H1644" s="35"/>
      <c r="I1644" s="35"/>
      <c r="J1644" s="35"/>
      <c r="K1644" s="35"/>
      <c r="L1644" s="35"/>
      <c r="M1644" s="35"/>
    </row>
  </sheetData>
  <sheetProtection pivotTables="0"/>
  <pageMargins left="0" right="1.1811023622047245" top="0" bottom="0" header="0" footer="0"/>
  <pageSetup paperSize="9" scale="95" fitToHeight="0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C2:G765"/>
  <sheetViews>
    <sheetView showGridLines="0" showRowColHeaders="0" tabSelected="1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77" sqref="C77"/>
    </sheetView>
  </sheetViews>
  <sheetFormatPr defaultRowHeight="11.25"/>
  <cols>
    <col min="1" max="1" width="26.7109375" style="35" customWidth="1"/>
    <col min="2" max="2" width="1.7109375" style="35" customWidth="1"/>
    <col min="3" max="3" width="27.42578125" style="35" bestFit="1" customWidth="1"/>
    <col min="4" max="4" width="24.5703125" style="35" bestFit="1" customWidth="1"/>
    <col min="5" max="5" width="3.42578125" style="314" bestFit="1" customWidth="1"/>
    <col min="6" max="6" width="7.7109375" style="315" customWidth="1"/>
    <col min="7" max="7" width="6.140625" style="35" customWidth="1"/>
    <col min="8" max="8" width="8.28515625" style="35" customWidth="1"/>
    <col min="9" max="16384" width="9.140625" style="35"/>
  </cols>
  <sheetData>
    <row r="2" spans="3:7" ht="12.75">
      <c r="C2" s="153" t="s">
        <v>1056</v>
      </c>
    </row>
    <row r="3" spans="3:7">
      <c r="C3" s="313"/>
    </row>
    <row r="4" spans="3:7">
      <c r="C4" s="271" t="s">
        <v>3195</v>
      </c>
      <c r="D4" s="271" t="s">
        <v>46</v>
      </c>
      <c r="E4" s="318" t="s">
        <v>45</v>
      </c>
      <c r="F4" s="316" t="s">
        <v>185</v>
      </c>
      <c r="G4" s="315" t="s">
        <v>2268</v>
      </c>
    </row>
    <row r="5" spans="3:7">
      <c r="C5" s="35" t="s">
        <v>3196</v>
      </c>
      <c r="D5" s="35" t="s">
        <v>2720</v>
      </c>
      <c r="E5" s="314" t="s">
        <v>318</v>
      </c>
      <c r="F5" s="314" t="s">
        <v>2610</v>
      </c>
      <c r="G5" s="317">
        <v>4.3090277777777776E-2</v>
      </c>
    </row>
    <row r="6" spans="3:7">
      <c r="C6" s="35" t="s">
        <v>3197</v>
      </c>
      <c r="D6" s="35" t="s">
        <v>2286</v>
      </c>
      <c r="E6" s="314" t="s">
        <v>318</v>
      </c>
      <c r="F6" s="314" t="s">
        <v>2610</v>
      </c>
      <c r="G6" s="317">
        <v>4.4641203703703704E-2</v>
      </c>
    </row>
    <row r="7" spans="3:7">
      <c r="C7" s="35" t="s">
        <v>3198</v>
      </c>
      <c r="D7" s="35" t="s">
        <v>902</v>
      </c>
      <c r="E7" s="314" t="s">
        <v>318</v>
      </c>
      <c r="F7" s="314" t="s">
        <v>3192</v>
      </c>
      <c r="G7" s="317">
        <v>4.5162037037037035E-2</v>
      </c>
    </row>
    <row r="8" spans="3:7">
      <c r="C8" s="35" t="s">
        <v>3199</v>
      </c>
      <c r="D8" s="35" t="s">
        <v>902</v>
      </c>
      <c r="E8" s="314" t="s">
        <v>318</v>
      </c>
      <c r="F8" s="314" t="s">
        <v>2611</v>
      </c>
      <c r="G8" s="317">
        <v>4.5451388888888888E-2</v>
      </c>
    </row>
    <row r="9" spans="3:7">
      <c r="C9" s="35" t="s">
        <v>3200</v>
      </c>
      <c r="D9" s="35" t="s">
        <v>2357</v>
      </c>
      <c r="E9" s="314" t="s">
        <v>318</v>
      </c>
      <c r="F9" s="314" t="s">
        <v>2611</v>
      </c>
      <c r="G9" s="317">
        <v>4.5578703703703705E-2</v>
      </c>
    </row>
    <row r="10" spans="3:7">
      <c r="C10" s="35" t="s">
        <v>3201</v>
      </c>
      <c r="D10" s="35" t="s">
        <v>2656</v>
      </c>
      <c r="E10" s="314" t="s">
        <v>318</v>
      </c>
      <c r="F10" s="314" t="s">
        <v>2610</v>
      </c>
      <c r="G10" s="317">
        <v>4.5706018518518521E-2</v>
      </c>
    </row>
    <row r="11" spans="3:7">
      <c r="C11" s="35" t="s">
        <v>3202</v>
      </c>
      <c r="D11" s="35" t="s">
        <v>299</v>
      </c>
      <c r="E11" s="314" t="s">
        <v>318</v>
      </c>
      <c r="F11" s="314" t="s">
        <v>3192</v>
      </c>
      <c r="G11" s="317">
        <v>4.5879629629629631E-2</v>
      </c>
    </row>
    <row r="12" spans="3:7">
      <c r="C12" s="35" t="s">
        <v>3203</v>
      </c>
      <c r="D12" s="35" t="s">
        <v>649</v>
      </c>
      <c r="E12" s="314" t="s">
        <v>318</v>
      </c>
      <c r="F12" s="314" t="s">
        <v>3192</v>
      </c>
      <c r="G12" s="317">
        <v>4.6203703703703698E-2</v>
      </c>
    </row>
    <row r="13" spans="3:7">
      <c r="C13" s="35" t="s">
        <v>3204</v>
      </c>
      <c r="D13" s="35" t="s">
        <v>286</v>
      </c>
      <c r="E13" s="314" t="s">
        <v>318</v>
      </c>
      <c r="F13" s="314" t="s">
        <v>3192</v>
      </c>
      <c r="G13" s="317">
        <v>4.6203703703703698E-2</v>
      </c>
    </row>
    <row r="14" spans="3:7">
      <c r="C14" s="35" t="s">
        <v>3205</v>
      </c>
      <c r="D14" s="35" t="s">
        <v>299</v>
      </c>
      <c r="E14" s="314" t="s">
        <v>318</v>
      </c>
      <c r="F14" s="314" t="s">
        <v>3192</v>
      </c>
      <c r="G14" s="317">
        <v>4.6250000000000006E-2</v>
      </c>
    </row>
    <row r="15" spans="3:7">
      <c r="C15" s="35" t="s">
        <v>3206</v>
      </c>
      <c r="D15" s="35" t="s">
        <v>299</v>
      </c>
      <c r="E15" s="314" t="s">
        <v>318</v>
      </c>
      <c r="F15" s="314" t="s">
        <v>3192</v>
      </c>
      <c r="G15" s="317">
        <v>4.6909722222222221E-2</v>
      </c>
    </row>
    <row r="16" spans="3:7">
      <c r="C16" s="35" t="s">
        <v>3207</v>
      </c>
      <c r="D16" s="35" t="s">
        <v>2357</v>
      </c>
      <c r="E16" s="314" t="s">
        <v>318</v>
      </c>
      <c r="F16" s="314" t="s">
        <v>2611</v>
      </c>
      <c r="G16" s="317">
        <v>4.7337962962962964E-2</v>
      </c>
    </row>
    <row r="17" spans="3:7">
      <c r="C17" s="35" t="s">
        <v>3208</v>
      </c>
      <c r="D17" s="35" t="s">
        <v>299</v>
      </c>
      <c r="E17" s="314" t="s">
        <v>318</v>
      </c>
      <c r="F17" s="314" t="s">
        <v>3192</v>
      </c>
      <c r="G17" s="317">
        <v>4.7650462962962964E-2</v>
      </c>
    </row>
    <row r="18" spans="3:7">
      <c r="C18" s="35" t="s">
        <v>3209</v>
      </c>
      <c r="D18" s="35" t="s">
        <v>698</v>
      </c>
      <c r="E18" s="314" t="s">
        <v>318</v>
      </c>
      <c r="F18" s="314" t="s">
        <v>3192</v>
      </c>
      <c r="G18" s="317">
        <v>4.7719907407407412E-2</v>
      </c>
    </row>
    <row r="19" spans="3:7">
      <c r="C19" s="35" t="s">
        <v>3210</v>
      </c>
      <c r="D19" s="35" t="s">
        <v>649</v>
      </c>
      <c r="E19" s="314" t="s">
        <v>318</v>
      </c>
      <c r="F19" s="314" t="s">
        <v>3192</v>
      </c>
      <c r="G19" s="317">
        <v>4.7824074074074074E-2</v>
      </c>
    </row>
    <row r="20" spans="3:7">
      <c r="C20" s="35" t="s">
        <v>3211</v>
      </c>
      <c r="D20" s="35" t="s">
        <v>2292</v>
      </c>
      <c r="E20" s="314" t="s">
        <v>318</v>
      </c>
      <c r="F20" s="314" t="s">
        <v>2612</v>
      </c>
      <c r="G20" s="317">
        <v>4.8113425925925928E-2</v>
      </c>
    </row>
    <row r="21" spans="3:7">
      <c r="C21" s="35" t="s">
        <v>3212</v>
      </c>
      <c r="D21" s="35" t="s">
        <v>975</v>
      </c>
      <c r="E21" s="314" t="s">
        <v>318</v>
      </c>
      <c r="F21" s="314" t="s">
        <v>2612</v>
      </c>
      <c r="G21" s="317">
        <v>4.8252314814814817E-2</v>
      </c>
    </row>
    <row r="22" spans="3:7">
      <c r="C22" s="35" t="s">
        <v>3213</v>
      </c>
      <c r="D22" s="35" t="s">
        <v>698</v>
      </c>
      <c r="E22" s="314" t="s">
        <v>318</v>
      </c>
      <c r="F22" s="314" t="s">
        <v>3192</v>
      </c>
      <c r="G22" s="317">
        <v>4.8321759259259266E-2</v>
      </c>
    </row>
    <row r="23" spans="3:7">
      <c r="C23" s="35" t="s">
        <v>3214</v>
      </c>
      <c r="D23" s="35" t="s">
        <v>975</v>
      </c>
      <c r="E23" s="314" t="s">
        <v>318</v>
      </c>
      <c r="F23" s="314" t="s">
        <v>3192</v>
      </c>
      <c r="G23" s="317">
        <v>4.8414351851851854E-2</v>
      </c>
    </row>
    <row r="24" spans="3:7">
      <c r="C24" s="35" t="s">
        <v>3215</v>
      </c>
      <c r="D24" s="35" t="s">
        <v>23</v>
      </c>
      <c r="E24" s="314" t="s">
        <v>318</v>
      </c>
      <c r="F24" s="314" t="s">
        <v>2611</v>
      </c>
      <c r="G24" s="317">
        <v>4.8611111111111112E-2</v>
      </c>
    </row>
    <row r="25" spans="3:7">
      <c r="C25" s="35" t="s">
        <v>3216</v>
      </c>
      <c r="D25" s="35" t="s">
        <v>975</v>
      </c>
      <c r="E25" s="314" t="s">
        <v>318</v>
      </c>
      <c r="F25" s="314" t="s">
        <v>2612</v>
      </c>
      <c r="G25" s="317">
        <v>4.8738425925925921E-2</v>
      </c>
    </row>
    <row r="26" spans="3:7">
      <c r="C26" s="35" t="s">
        <v>3217</v>
      </c>
      <c r="D26" s="35" t="s">
        <v>949</v>
      </c>
      <c r="E26" s="314" t="s">
        <v>318</v>
      </c>
      <c r="F26" s="314" t="s">
        <v>2612</v>
      </c>
      <c r="G26" s="317">
        <v>4.9236111111111112E-2</v>
      </c>
    </row>
    <row r="27" spans="3:7">
      <c r="C27" s="35" t="s">
        <v>3218</v>
      </c>
      <c r="D27" s="35" t="s">
        <v>286</v>
      </c>
      <c r="E27" s="314" t="s">
        <v>318</v>
      </c>
      <c r="F27" s="314" t="s">
        <v>3192</v>
      </c>
      <c r="G27" s="317">
        <v>4.9652777777777775E-2</v>
      </c>
    </row>
    <row r="28" spans="3:7">
      <c r="C28" s="35" t="s">
        <v>3219</v>
      </c>
      <c r="D28" s="35" t="s">
        <v>2364</v>
      </c>
      <c r="E28" s="314" t="s">
        <v>318</v>
      </c>
      <c r="F28" s="314" t="s">
        <v>2610</v>
      </c>
      <c r="G28" s="317">
        <v>4.988425925925926E-2</v>
      </c>
    </row>
    <row r="29" spans="3:7">
      <c r="C29" s="35" t="s">
        <v>3220</v>
      </c>
      <c r="D29" s="35" t="s">
        <v>2305</v>
      </c>
      <c r="E29" s="314" t="s">
        <v>318</v>
      </c>
      <c r="F29" s="314" t="s">
        <v>2611</v>
      </c>
      <c r="G29" s="317">
        <v>5.0347222222222217E-2</v>
      </c>
    </row>
    <row r="30" spans="3:7">
      <c r="C30" s="35" t="s">
        <v>3221</v>
      </c>
      <c r="D30" s="35" t="s">
        <v>23</v>
      </c>
      <c r="E30" s="314" t="s">
        <v>318</v>
      </c>
      <c r="F30" s="314" t="s">
        <v>2611</v>
      </c>
      <c r="G30" s="317">
        <v>5.0578703703703709E-2</v>
      </c>
    </row>
    <row r="31" spans="3:7">
      <c r="C31" s="35" t="s">
        <v>3222</v>
      </c>
      <c r="D31" s="35" t="s">
        <v>316</v>
      </c>
      <c r="E31" s="314" t="s">
        <v>318</v>
      </c>
      <c r="F31" s="314" t="s">
        <v>2610</v>
      </c>
      <c r="G31" s="317">
        <v>5.094907407407407E-2</v>
      </c>
    </row>
    <row r="32" spans="3:7">
      <c r="C32" s="35" t="s">
        <v>3223</v>
      </c>
      <c r="D32" s="35" t="s">
        <v>2305</v>
      </c>
      <c r="E32" s="314" t="s">
        <v>318</v>
      </c>
      <c r="F32" s="314" t="s">
        <v>2611</v>
      </c>
      <c r="G32" s="317">
        <v>5.1157407407407408E-2</v>
      </c>
    </row>
    <row r="33" spans="3:7">
      <c r="C33" s="35" t="s">
        <v>3224</v>
      </c>
      <c r="D33" s="35" t="s">
        <v>284</v>
      </c>
      <c r="E33" s="314" t="s">
        <v>318</v>
      </c>
      <c r="F33" s="314" t="s">
        <v>3192</v>
      </c>
      <c r="G33" s="317">
        <v>5.1215277777777783E-2</v>
      </c>
    </row>
    <row r="34" spans="3:7">
      <c r="C34" s="35" t="s">
        <v>3225</v>
      </c>
      <c r="D34" s="35" t="s">
        <v>192</v>
      </c>
      <c r="E34" s="314" t="s">
        <v>318</v>
      </c>
      <c r="F34" s="314" t="s">
        <v>3192</v>
      </c>
      <c r="G34" s="317">
        <v>5.1990740740740747E-2</v>
      </c>
    </row>
    <row r="35" spans="3:7">
      <c r="C35" s="35" t="s">
        <v>3226</v>
      </c>
      <c r="D35" s="35" t="s">
        <v>876</v>
      </c>
      <c r="E35" s="314" t="s">
        <v>318</v>
      </c>
      <c r="F35" s="314" t="s">
        <v>2611</v>
      </c>
      <c r="G35" s="317">
        <v>5.2002314814814814E-2</v>
      </c>
    </row>
    <row r="36" spans="3:7">
      <c r="C36" s="35" t="s">
        <v>3227</v>
      </c>
      <c r="D36" s="35" t="s">
        <v>2369</v>
      </c>
      <c r="E36" s="314" t="s">
        <v>318</v>
      </c>
      <c r="F36" s="314" t="s">
        <v>2611</v>
      </c>
      <c r="G36" s="317">
        <v>5.2233796296296299E-2</v>
      </c>
    </row>
    <row r="37" spans="3:7">
      <c r="C37" s="35" t="s">
        <v>3228</v>
      </c>
      <c r="D37" s="35" t="s">
        <v>284</v>
      </c>
      <c r="E37" s="314" t="s">
        <v>318</v>
      </c>
      <c r="F37" s="314" t="s">
        <v>3192</v>
      </c>
      <c r="G37" s="317">
        <v>5.2708333333333336E-2</v>
      </c>
    </row>
    <row r="38" spans="3:7">
      <c r="C38" s="35" t="s">
        <v>3229</v>
      </c>
      <c r="D38" s="35" t="s">
        <v>2284</v>
      </c>
      <c r="E38" s="314" t="s">
        <v>318</v>
      </c>
      <c r="F38" s="314" t="s">
        <v>2611</v>
      </c>
      <c r="G38" s="317">
        <v>5.2951388888888888E-2</v>
      </c>
    </row>
    <row r="39" spans="3:7">
      <c r="C39" s="35" t="s">
        <v>3230</v>
      </c>
      <c r="D39" s="35" t="s">
        <v>2299</v>
      </c>
      <c r="E39" s="314" t="s">
        <v>318</v>
      </c>
      <c r="F39" s="314" t="s">
        <v>2611</v>
      </c>
      <c r="G39" s="317">
        <v>5.3206018518518521E-2</v>
      </c>
    </row>
    <row r="40" spans="3:7">
      <c r="C40" s="35" t="s">
        <v>3231</v>
      </c>
      <c r="D40" s="35" t="s">
        <v>2281</v>
      </c>
      <c r="E40" s="314" t="s">
        <v>318</v>
      </c>
      <c r="F40" s="314" t="s">
        <v>2611</v>
      </c>
      <c r="G40" s="317">
        <v>5.3275462962962962E-2</v>
      </c>
    </row>
    <row r="41" spans="3:7">
      <c r="C41" s="35" t="s">
        <v>3232</v>
      </c>
      <c r="D41" s="35" t="s">
        <v>2275</v>
      </c>
      <c r="E41" s="314" t="s">
        <v>318</v>
      </c>
      <c r="F41" s="314" t="s">
        <v>2611</v>
      </c>
      <c r="G41" s="317">
        <v>5.3437499999999999E-2</v>
      </c>
    </row>
    <row r="42" spans="3:7">
      <c r="C42" s="35" t="s">
        <v>3233</v>
      </c>
      <c r="D42" s="35" t="s">
        <v>949</v>
      </c>
      <c r="E42" s="314" t="s">
        <v>318</v>
      </c>
      <c r="F42" s="314" t="s">
        <v>3192</v>
      </c>
      <c r="G42" s="317">
        <v>5.3599537037037036E-2</v>
      </c>
    </row>
    <row r="43" spans="3:7">
      <c r="C43" s="35" t="s">
        <v>3234</v>
      </c>
      <c r="D43" s="35" t="s">
        <v>23</v>
      </c>
      <c r="E43" s="314" t="s">
        <v>318</v>
      </c>
      <c r="F43" s="314" t="s">
        <v>3192</v>
      </c>
      <c r="G43" s="317">
        <v>5.3680555555555558E-2</v>
      </c>
    </row>
    <row r="44" spans="3:7">
      <c r="C44" s="35" t="s">
        <v>3235</v>
      </c>
      <c r="D44" s="35" t="s">
        <v>696</v>
      </c>
      <c r="E44" s="314" t="s">
        <v>318</v>
      </c>
      <c r="F44" s="314" t="s">
        <v>3192</v>
      </c>
      <c r="G44" s="317">
        <v>5.392361111111111E-2</v>
      </c>
    </row>
    <row r="45" spans="3:7">
      <c r="C45" s="35" t="s">
        <v>3236</v>
      </c>
      <c r="D45" s="35" t="s">
        <v>2642</v>
      </c>
      <c r="E45" s="314" t="s">
        <v>318</v>
      </c>
      <c r="F45" s="314" t="s">
        <v>2611</v>
      </c>
      <c r="G45" s="317">
        <v>5.393518518518519E-2</v>
      </c>
    </row>
    <row r="46" spans="3:7">
      <c r="C46" s="35" t="s">
        <v>3237</v>
      </c>
      <c r="D46" s="35" t="s">
        <v>648</v>
      </c>
      <c r="E46" s="314" t="s">
        <v>318</v>
      </c>
      <c r="F46" s="314" t="s">
        <v>3192</v>
      </c>
      <c r="G46" s="317">
        <v>5.4143518518518514E-2</v>
      </c>
    </row>
    <row r="47" spans="3:7">
      <c r="C47" s="35" t="s">
        <v>3238</v>
      </c>
      <c r="D47" s="35" t="s">
        <v>876</v>
      </c>
      <c r="E47" s="314" t="s">
        <v>318</v>
      </c>
      <c r="F47" s="314" t="s">
        <v>2611</v>
      </c>
      <c r="G47" s="317">
        <v>5.4143518518518514E-2</v>
      </c>
    </row>
    <row r="48" spans="3:7">
      <c r="C48" s="35" t="s">
        <v>3239</v>
      </c>
      <c r="D48" s="35" t="s">
        <v>14</v>
      </c>
      <c r="E48" s="314" t="s">
        <v>318</v>
      </c>
      <c r="F48" s="314" t="s">
        <v>2611</v>
      </c>
      <c r="G48" s="317">
        <v>5.4305555555555551E-2</v>
      </c>
    </row>
    <row r="49" spans="3:7">
      <c r="C49" s="35" t="s">
        <v>3240</v>
      </c>
      <c r="D49" s="35" t="s">
        <v>294</v>
      </c>
      <c r="E49" s="314" t="s">
        <v>318</v>
      </c>
      <c r="F49" s="314" t="s">
        <v>3192</v>
      </c>
      <c r="G49" s="317">
        <v>5.4444444444444441E-2</v>
      </c>
    </row>
    <row r="50" spans="3:7">
      <c r="C50" s="35" t="s">
        <v>3241</v>
      </c>
      <c r="D50" s="35" t="s">
        <v>648</v>
      </c>
      <c r="E50" s="314" t="s">
        <v>318</v>
      </c>
      <c r="F50" s="314" t="s">
        <v>2611</v>
      </c>
      <c r="G50" s="317">
        <v>5.4745370370370368E-2</v>
      </c>
    </row>
    <row r="51" spans="3:7">
      <c r="C51" s="35" t="s">
        <v>3242</v>
      </c>
      <c r="D51" s="35" t="s">
        <v>2299</v>
      </c>
      <c r="E51" s="314" t="s">
        <v>318</v>
      </c>
      <c r="F51" s="314" t="s">
        <v>2611</v>
      </c>
      <c r="G51" s="317">
        <v>5.4803240740740743E-2</v>
      </c>
    </row>
    <row r="52" spans="3:7">
      <c r="C52" s="35" t="s">
        <v>3243</v>
      </c>
      <c r="D52" s="35" t="s">
        <v>284</v>
      </c>
      <c r="E52" s="314" t="s">
        <v>318</v>
      </c>
      <c r="F52" s="314" t="s">
        <v>2611</v>
      </c>
      <c r="G52" s="317">
        <v>5.5115740740740743E-2</v>
      </c>
    </row>
    <row r="53" spans="3:7">
      <c r="C53" s="35" t="s">
        <v>3244</v>
      </c>
      <c r="D53" s="35" t="s">
        <v>475</v>
      </c>
      <c r="E53" s="314" t="s">
        <v>318</v>
      </c>
      <c r="F53" s="314" t="s">
        <v>3192</v>
      </c>
      <c r="G53" s="317">
        <v>5.5300925925925927E-2</v>
      </c>
    </row>
    <row r="54" spans="3:7">
      <c r="C54" s="35" t="s">
        <v>3245</v>
      </c>
      <c r="D54" s="35" t="s">
        <v>2305</v>
      </c>
      <c r="E54" s="314" t="s">
        <v>318</v>
      </c>
      <c r="F54" s="314" t="s">
        <v>2611</v>
      </c>
      <c r="G54" s="317">
        <v>5.5324074074074074E-2</v>
      </c>
    </row>
    <row r="55" spans="3:7">
      <c r="C55" s="35" t="s">
        <v>3246</v>
      </c>
      <c r="D55" s="35" t="s">
        <v>648</v>
      </c>
      <c r="E55" s="314" t="s">
        <v>318</v>
      </c>
      <c r="F55" s="314" t="s">
        <v>3192</v>
      </c>
      <c r="G55" s="317">
        <v>5.5381944444444442E-2</v>
      </c>
    </row>
    <row r="56" spans="3:7">
      <c r="C56" s="35" t="s">
        <v>3247</v>
      </c>
      <c r="D56" s="35" t="s">
        <v>2736</v>
      </c>
      <c r="E56" s="314" t="s">
        <v>318</v>
      </c>
      <c r="F56" s="314" t="s">
        <v>2611</v>
      </c>
      <c r="G56" s="317">
        <v>5.541666666666667E-2</v>
      </c>
    </row>
    <row r="57" spans="3:7">
      <c r="C57" s="35" t="s">
        <v>3248</v>
      </c>
      <c r="D57" s="35" t="s">
        <v>904</v>
      </c>
      <c r="E57" s="314" t="s">
        <v>318</v>
      </c>
      <c r="F57" s="314" t="s">
        <v>2612</v>
      </c>
      <c r="G57" s="317">
        <v>5.561342592592592E-2</v>
      </c>
    </row>
    <row r="58" spans="3:7">
      <c r="C58" s="35" t="s">
        <v>3249</v>
      </c>
      <c r="D58" s="35" t="s">
        <v>534</v>
      </c>
      <c r="E58" s="314" t="s">
        <v>318</v>
      </c>
      <c r="F58" s="314" t="s">
        <v>3192</v>
      </c>
      <c r="G58" s="317">
        <v>5.5671296296296302E-2</v>
      </c>
    </row>
    <row r="59" spans="3:7">
      <c r="C59" s="35" t="s">
        <v>3250</v>
      </c>
      <c r="D59" s="35" t="s">
        <v>284</v>
      </c>
      <c r="E59" s="314" t="s">
        <v>318</v>
      </c>
      <c r="F59" s="314" t="s">
        <v>3192</v>
      </c>
      <c r="G59" s="317">
        <v>5.5717592592592596E-2</v>
      </c>
    </row>
    <row r="60" spans="3:7">
      <c r="C60" s="35" t="s">
        <v>3251</v>
      </c>
      <c r="D60" s="35" t="s">
        <v>285</v>
      </c>
      <c r="E60" s="314" t="s">
        <v>318</v>
      </c>
      <c r="F60" s="314" t="s">
        <v>3192</v>
      </c>
      <c r="G60" s="317">
        <v>5.5775462962962964E-2</v>
      </c>
    </row>
    <row r="61" spans="3:7">
      <c r="C61" s="35" t="s">
        <v>3252</v>
      </c>
      <c r="D61" s="35" t="s">
        <v>284</v>
      </c>
      <c r="E61" s="314" t="s">
        <v>318</v>
      </c>
      <c r="F61" s="314" t="s">
        <v>3192</v>
      </c>
      <c r="G61" s="317">
        <v>5.5798611111111111E-2</v>
      </c>
    </row>
    <row r="62" spans="3:7">
      <c r="C62" s="35" t="s">
        <v>3253</v>
      </c>
      <c r="D62" s="35" t="s">
        <v>17</v>
      </c>
      <c r="E62" s="314" t="s">
        <v>318</v>
      </c>
      <c r="F62" s="314" t="s">
        <v>3192</v>
      </c>
      <c r="G62" s="317">
        <v>5.5868055555555553E-2</v>
      </c>
    </row>
    <row r="63" spans="3:7">
      <c r="C63" s="35" t="s">
        <v>3254</v>
      </c>
      <c r="D63" s="35" t="s">
        <v>876</v>
      </c>
      <c r="E63" s="314" t="s">
        <v>318</v>
      </c>
      <c r="F63" s="314" t="s">
        <v>3192</v>
      </c>
      <c r="G63" s="317">
        <v>5.5937500000000001E-2</v>
      </c>
    </row>
    <row r="64" spans="3:7">
      <c r="C64" s="35" t="s">
        <v>3255</v>
      </c>
      <c r="D64" s="35" t="s">
        <v>2614</v>
      </c>
      <c r="E64" s="314" t="s">
        <v>318</v>
      </c>
      <c r="F64" s="314" t="s">
        <v>2611</v>
      </c>
      <c r="G64" s="317">
        <v>5.5972222222222222E-2</v>
      </c>
    </row>
    <row r="65" spans="3:7">
      <c r="C65" s="35" t="s">
        <v>3256</v>
      </c>
      <c r="D65" s="35" t="s">
        <v>658</v>
      </c>
      <c r="E65" s="314" t="s">
        <v>318</v>
      </c>
      <c r="F65" s="314" t="s">
        <v>3192</v>
      </c>
      <c r="G65" s="317">
        <v>5.6111111111111112E-2</v>
      </c>
    </row>
    <row r="66" spans="3:7">
      <c r="C66" s="35" t="s">
        <v>3257</v>
      </c>
      <c r="D66" s="35" t="s">
        <v>904</v>
      </c>
      <c r="E66" s="314" t="s">
        <v>318</v>
      </c>
      <c r="F66" s="314" t="s">
        <v>2612</v>
      </c>
      <c r="G66" s="317">
        <v>5.6122685185185185E-2</v>
      </c>
    </row>
    <row r="67" spans="3:7">
      <c r="C67" s="35" t="s">
        <v>3258</v>
      </c>
      <c r="D67" s="35" t="s">
        <v>904</v>
      </c>
      <c r="E67" s="314" t="s">
        <v>318</v>
      </c>
      <c r="F67" s="314" t="s">
        <v>3192</v>
      </c>
      <c r="G67" s="317">
        <v>5.6145833333333339E-2</v>
      </c>
    </row>
    <row r="68" spans="3:7">
      <c r="C68" s="35" t="s">
        <v>3259</v>
      </c>
      <c r="D68" s="35" t="s">
        <v>648</v>
      </c>
      <c r="E68" s="314" t="s">
        <v>318</v>
      </c>
      <c r="F68" s="314" t="s">
        <v>3192</v>
      </c>
      <c r="G68" s="317">
        <v>5.6296296296296296E-2</v>
      </c>
    </row>
    <row r="69" spans="3:7">
      <c r="C69" s="35" t="s">
        <v>3260</v>
      </c>
      <c r="D69" s="35" t="s">
        <v>648</v>
      </c>
      <c r="E69" s="314" t="s">
        <v>318</v>
      </c>
      <c r="F69" s="314" t="s">
        <v>2611</v>
      </c>
      <c r="G69" s="317">
        <v>5.6481481481481487E-2</v>
      </c>
    </row>
    <row r="70" spans="3:7">
      <c r="C70" s="35" t="s">
        <v>3261</v>
      </c>
      <c r="D70" s="35" t="s">
        <v>23</v>
      </c>
      <c r="E70" s="314" t="s">
        <v>318</v>
      </c>
      <c r="F70" s="314" t="s">
        <v>3192</v>
      </c>
      <c r="G70" s="317">
        <v>5.6747685185185186E-2</v>
      </c>
    </row>
    <row r="71" spans="3:7">
      <c r="C71" s="35" t="s">
        <v>3262</v>
      </c>
      <c r="D71" s="35" t="s">
        <v>2680</v>
      </c>
      <c r="E71" s="314" t="s">
        <v>318</v>
      </c>
      <c r="F71" s="314" t="s">
        <v>2611</v>
      </c>
      <c r="G71" s="317">
        <v>5.7141203703703708E-2</v>
      </c>
    </row>
    <row r="72" spans="3:7">
      <c r="C72" s="35" t="s">
        <v>3263</v>
      </c>
      <c r="D72" s="35" t="s">
        <v>648</v>
      </c>
      <c r="E72" s="314" t="s">
        <v>318</v>
      </c>
      <c r="F72" s="314" t="s">
        <v>3192</v>
      </c>
      <c r="G72" s="317">
        <v>5.7199074074074076E-2</v>
      </c>
    </row>
    <row r="73" spans="3:7">
      <c r="C73" s="35" t="s">
        <v>3264</v>
      </c>
      <c r="D73" s="35" t="s">
        <v>2640</v>
      </c>
      <c r="E73" s="314" t="s">
        <v>318</v>
      </c>
      <c r="F73" s="314" t="s">
        <v>2610</v>
      </c>
      <c r="G73" s="317">
        <v>5.7418981481481481E-2</v>
      </c>
    </row>
    <row r="74" spans="3:7">
      <c r="C74" s="35" t="s">
        <v>3265</v>
      </c>
      <c r="D74" s="35" t="s">
        <v>648</v>
      </c>
      <c r="E74" s="314" t="s">
        <v>318</v>
      </c>
      <c r="F74" s="314" t="s">
        <v>3192</v>
      </c>
      <c r="G74" s="317">
        <v>5.7638888888888885E-2</v>
      </c>
    </row>
    <row r="75" spans="3:7">
      <c r="C75" s="35" t="s">
        <v>3266</v>
      </c>
      <c r="D75" s="35" t="s">
        <v>2303</v>
      </c>
      <c r="E75" s="314" t="s">
        <v>318</v>
      </c>
      <c r="F75" s="314" t="s">
        <v>2610</v>
      </c>
      <c r="G75" s="317">
        <v>5.7893518518518518E-2</v>
      </c>
    </row>
    <row r="76" spans="3:7">
      <c r="C76" s="35" t="s">
        <v>3267</v>
      </c>
      <c r="D76" s="35" t="s">
        <v>2341</v>
      </c>
      <c r="E76" s="314" t="s">
        <v>318</v>
      </c>
      <c r="F76" s="314" t="s">
        <v>2612</v>
      </c>
      <c r="G76" s="317">
        <v>5.7986111111111106E-2</v>
      </c>
    </row>
    <row r="77" spans="3:7">
      <c r="C77" s="35" t="s">
        <v>3268</v>
      </c>
      <c r="D77" s="35" t="s">
        <v>284</v>
      </c>
      <c r="E77" s="314" t="s">
        <v>318</v>
      </c>
      <c r="F77" s="314" t="s">
        <v>2612</v>
      </c>
      <c r="G77" s="317">
        <v>5.7997685185185187E-2</v>
      </c>
    </row>
    <row r="78" spans="3:7">
      <c r="C78" s="35" t="s">
        <v>3269</v>
      </c>
      <c r="D78" s="35">
        <v>0</v>
      </c>
      <c r="E78" s="314" t="s">
        <v>318</v>
      </c>
      <c r="F78" s="314" t="s">
        <v>3192</v>
      </c>
      <c r="G78" s="317">
        <v>5.8101851851851849E-2</v>
      </c>
    </row>
    <row r="79" spans="3:7">
      <c r="C79" s="35" t="s">
        <v>3270</v>
      </c>
      <c r="D79" s="35" t="s">
        <v>2369</v>
      </c>
      <c r="E79" s="314" t="s">
        <v>318</v>
      </c>
      <c r="F79" s="314" t="s">
        <v>2611</v>
      </c>
      <c r="G79" s="317">
        <v>5.8275462962962966E-2</v>
      </c>
    </row>
    <row r="80" spans="3:7">
      <c r="C80" s="35" t="s">
        <v>3271</v>
      </c>
      <c r="D80" s="35" t="s">
        <v>2284</v>
      </c>
      <c r="E80" s="314" t="s">
        <v>318</v>
      </c>
      <c r="F80" s="314" t="s">
        <v>2612</v>
      </c>
      <c r="G80" s="317">
        <v>5.8321759259259261E-2</v>
      </c>
    </row>
    <row r="81" spans="3:7">
      <c r="C81" s="35" t="s">
        <v>3272</v>
      </c>
      <c r="D81" s="35" t="s">
        <v>2275</v>
      </c>
      <c r="E81" s="314" t="s">
        <v>318</v>
      </c>
      <c r="F81" s="314" t="s">
        <v>2611</v>
      </c>
      <c r="G81" s="317">
        <v>5.8796296296296298E-2</v>
      </c>
    </row>
    <row r="82" spans="3:7">
      <c r="C82" s="35" t="s">
        <v>3273</v>
      </c>
      <c r="D82" s="35" t="s">
        <v>2275</v>
      </c>
      <c r="E82" s="314" t="s">
        <v>318</v>
      </c>
      <c r="F82" s="314" t="s">
        <v>2611</v>
      </c>
      <c r="G82" s="317">
        <v>5.8831018518518519E-2</v>
      </c>
    </row>
    <row r="83" spans="3:7">
      <c r="C83" s="35" t="s">
        <v>3274</v>
      </c>
      <c r="D83" s="35" t="s">
        <v>17</v>
      </c>
      <c r="E83" s="314" t="s">
        <v>318</v>
      </c>
      <c r="F83" s="314" t="s">
        <v>3192</v>
      </c>
      <c r="G83" s="317">
        <v>5.8865740740740739E-2</v>
      </c>
    </row>
    <row r="84" spans="3:7">
      <c r="C84" s="35" t="s">
        <v>3275</v>
      </c>
      <c r="D84" s="35" t="s">
        <v>949</v>
      </c>
      <c r="E84" s="314" t="s">
        <v>318</v>
      </c>
      <c r="F84" s="314" t="s">
        <v>3192</v>
      </c>
      <c r="G84" s="317">
        <v>5.9155092592592586E-2</v>
      </c>
    </row>
    <row r="85" spans="3:7">
      <c r="C85" s="35" t="s">
        <v>3276</v>
      </c>
      <c r="D85" s="35" t="s">
        <v>299</v>
      </c>
      <c r="E85" s="314" t="s">
        <v>318</v>
      </c>
      <c r="F85" s="314" t="s">
        <v>3192</v>
      </c>
      <c r="G85" s="317">
        <v>5.9317129629629629E-2</v>
      </c>
    </row>
    <row r="86" spans="3:7">
      <c r="C86" s="35" t="s">
        <v>3277</v>
      </c>
      <c r="D86" s="35" t="s">
        <v>14</v>
      </c>
      <c r="E86" s="314" t="s">
        <v>318</v>
      </c>
      <c r="F86" s="314" t="s">
        <v>2611</v>
      </c>
      <c r="G86" s="317">
        <v>5.9606481481481483E-2</v>
      </c>
    </row>
    <row r="87" spans="3:7">
      <c r="C87" s="35" t="s">
        <v>3278</v>
      </c>
      <c r="D87" s="35" t="s">
        <v>284</v>
      </c>
      <c r="E87" s="314" t="s">
        <v>318</v>
      </c>
      <c r="F87" s="314" t="s">
        <v>3192</v>
      </c>
      <c r="G87" s="317">
        <v>5.9618055555555556E-2</v>
      </c>
    </row>
    <row r="88" spans="3:7">
      <c r="C88" s="35" t="s">
        <v>3279</v>
      </c>
      <c r="D88" s="35" t="s">
        <v>949</v>
      </c>
      <c r="E88" s="314" t="s">
        <v>318</v>
      </c>
      <c r="F88" s="314" t="s">
        <v>2612</v>
      </c>
      <c r="G88" s="317">
        <v>5.966435185185185E-2</v>
      </c>
    </row>
    <row r="89" spans="3:7">
      <c r="C89" s="35" t="s">
        <v>3280</v>
      </c>
      <c r="D89" s="35" t="s">
        <v>284</v>
      </c>
      <c r="E89" s="314" t="s">
        <v>318</v>
      </c>
      <c r="F89" s="314" t="s">
        <v>2610</v>
      </c>
      <c r="G89" s="317">
        <v>5.9699074074074071E-2</v>
      </c>
    </row>
    <row r="90" spans="3:7">
      <c r="C90" s="35" t="s">
        <v>3281</v>
      </c>
      <c r="D90" s="35" t="s">
        <v>2275</v>
      </c>
      <c r="E90" s="314" t="s">
        <v>318</v>
      </c>
      <c r="F90" s="314" t="s">
        <v>2611</v>
      </c>
      <c r="G90" s="317">
        <v>5.9780092592592593E-2</v>
      </c>
    </row>
    <row r="91" spans="3:7">
      <c r="C91" s="35" t="s">
        <v>3282</v>
      </c>
      <c r="D91" s="35" t="s">
        <v>535</v>
      </c>
      <c r="E91" s="314" t="s">
        <v>318</v>
      </c>
      <c r="F91" s="314" t="s">
        <v>3192</v>
      </c>
      <c r="G91" s="317">
        <v>5.9884259259259255E-2</v>
      </c>
    </row>
    <row r="92" spans="3:7">
      <c r="C92" s="35" t="s">
        <v>3283</v>
      </c>
      <c r="D92" s="35" t="s">
        <v>17</v>
      </c>
      <c r="E92" s="314" t="s">
        <v>318</v>
      </c>
      <c r="F92" s="314" t="s">
        <v>3192</v>
      </c>
      <c r="G92" s="317">
        <v>5.9930555555555563E-2</v>
      </c>
    </row>
    <row r="93" spans="3:7">
      <c r="C93" s="35" t="s">
        <v>3284</v>
      </c>
      <c r="D93" s="35" t="s">
        <v>2275</v>
      </c>
      <c r="E93" s="314" t="s">
        <v>318</v>
      </c>
      <c r="F93" s="314" t="s">
        <v>2611</v>
      </c>
      <c r="G93" s="317">
        <v>5.9965277777777777E-2</v>
      </c>
    </row>
    <row r="94" spans="3:7">
      <c r="C94" s="35" t="s">
        <v>3285</v>
      </c>
      <c r="D94" s="35" t="s">
        <v>381</v>
      </c>
      <c r="E94" s="314" t="s">
        <v>318</v>
      </c>
      <c r="F94" s="314" t="s">
        <v>3192</v>
      </c>
      <c r="G94" s="317">
        <v>0.06</v>
      </c>
    </row>
    <row r="95" spans="3:7">
      <c r="C95" s="35" t="s">
        <v>3286</v>
      </c>
      <c r="D95" s="35" t="s">
        <v>536</v>
      </c>
      <c r="E95" s="314" t="s">
        <v>318</v>
      </c>
      <c r="F95" s="314" t="s">
        <v>3192</v>
      </c>
      <c r="G95" s="317">
        <v>6.0532407407407403E-2</v>
      </c>
    </row>
    <row r="96" spans="3:7">
      <c r="C96" s="35" t="s">
        <v>3287</v>
      </c>
      <c r="D96" s="35" t="s">
        <v>23</v>
      </c>
      <c r="E96" s="314" t="s">
        <v>318</v>
      </c>
      <c r="F96" s="314" t="s">
        <v>3192</v>
      </c>
      <c r="G96" s="317">
        <v>6.0636574074074079E-2</v>
      </c>
    </row>
    <row r="97" spans="3:7">
      <c r="C97" s="35" t="s">
        <v>3288</v>
      </c>
      <c r="D97" s="35" t="s">
        <v>316</v>
      </c>
      <c r="E97" s="314" t="s">
        <v>318</v>
      </c>
      <c r="F97" s="314" t="s">
        <v>2611</v>
      </c>
      <c r="G97" s="317">
        <v>6.0648148148148145E-2</v>
      </c>
    </row>
    <row r="98" spans="3:7">
      <c r="C98" s="35" t="s">
        <v>3289</v>
      </c>
      <c r="D98" s="35" t="s">
        <v>316</v>
      </c>
      <c r="E98" s="314" t="s">
        <v>318</v>
      </c>
      <c r="F98" s="314" t="s">
        <v>2612</v>
      </c>
      <c r="G98" s="317">
        <v>6.084490740740741E-2</v>
      </c>
    </row>
    <row r="99" spans="3:7">
      <c r="C99" s="35" t="s">
        <v>3290</v>
      </c>
      <c r="D99" s="35" t="s">
        <v>883</v>
      </c>
      <c r="E99" s="314" t="s">
        <v>318</v>
      </c>
      <c r="F99" s="314" t="s">
        <v>2612</v>
      </c>
      <c r="G99" s="317">
        <v>6.0879629629629638E-2</v>
      </c>
    </row>
    <row r="100" spans="3:7">
      <c r="C100" s="35" t="s">
        <v>3291</v>
      </c>
      <c r="D100" s="35" t="s">
        <v>391</v>
      </c>
      <c r="E100" s="314" t="s">
        <v>318</v>
      </c>
      <c r="F100" s="314" t="s">
        <v>3192</v>
      </c>
      <c r="G100" s="317">
        <v>6.1053240740740734E-2</v>
      </c>
    </row>
    <row r="101" spans="3:7">
      <c r="C101" s="35" t="s">
        <v>3292</v>
      </c>
      <c r="D101" s="35" t="s">
        <v>537</v>
      </c>
      <c r="E101" s="314" t="s">
        <v>318</v>
      </c>
      <c r="F101" s="314" t="s">
        <v>3192</v>
      </c>
      <c r="G101" s="317">
        <v>6.128472222222222E-2</v>
      </c>
    </row>
    <row r="102" spans="3:7">
      <c r="C102" s="35" t="s">
        <v>3293</v>
      </c>
      <c r="D102" s="35" t="s">
        <v>284</v>
      </c>
      <c r="E102" s="314" t="s">
        <v>318</v>
      </c>
      <c r="F102" s="314" t="s">
        <v>3192</v>
      </c>
      <c r="G102" s="317">
        <v>6.1412037037037036E-2</v>
      </c>
    </row>
    <row r="103" spans="3:7">
      <c r="C103" s="35" t="s">
        <v>3294</v>
      </c>
      <c r="D103" s="35" t="s">
        <v>2725</v>
      </c>
      <c r="E103" s="314" t="s">
        <v>318</v>
      </c>
      <c r="F103" s="314" t="s">
        <v>2611</v>
      </c>
      <c r="G103" s="317">
        <v>6.1412037037037036E-2</v>
      </c>
    </row>
    <row r="104" spans="3:7">
      <c r="C104" s="35" t="s">
        <v>3295</v>
      </c>
      <c r="D104" s="35" t="s">
        <v>328</v>
      </c>
      <c r="E104" s="314" t="s">
        <v>318</v>
      </c>
      <c r="F104" s="314" t="s">
        <v>2610</v>
      </c>
      <c r="G104" s="317">
        <v>6.1539351851851852E-2</v>
      </c>
    </row>
    <row r="105" spans="3:7">
      <c r="C105" s="35" t="s">
        <v>3296</v>
      </c>
      <c r="D105" s="35" t="s">
        <v>284</v>
      </c>
      <c r="E105" s="314" t="s">
        <v>318</v>
      </c>
      <c r="F105" s="314" t="s">
        <v>2611</v>
      </c>
      <c r="G105" s="317">
        <v>6.1712962962962963E-2</v>
      </c>
    </row>
    <row r="106" spans="3:7">
      <c r="C106" s="35" t="s">
        <v>3297</v>
      </c>
      <c r="D106" s="35" t="s">
        <v>804</v>
      </c>
      <c r="E106" s="314" t="s">
        <v>318</v>
      </c>
      <c r="F106" s="314" t="s">
        <v>2610</v>
      </c>
      <c r="G106" s="317">
        <v>6.1724537037037036E-2</v>
      </c>
    </row>
    <row r="107" spans="3:7">
      <c r="C107" s="35" t="s">
        <v>3298</v>
      </c>
      <c r="D107" s="35" t="s">
        <v>284</v>
      </c>
      <c r="E107" s="314" t="s">
        <v>318</v>
      </c>
      <c r="F107" s="314" t="s">
        <v>3192</v>
      </c>
      <c r="G107" s="317">
        <v>6.190972222222222E-2</v>
      </c>
    </row>
    <row r="108" spans="3:7">
      <c r="C108" s="35" t="s">
        <v>3299</v>
      </c>
      <c r="D108" s="35" t="s">
        <v>235</v>
      </c>
      <c r="E108" s="314" t="s">
        <v>318</v>
      </c>
      <c r="F108" s="314" t="s">
        <v>3192</v>
      </c>
      <c r="G108" s="317">
        <v>6.1979166666666669E-2</v>
      </c>
    </row>
    <row r="109" spans="3:7">
      <c r="C109" s="35" t="s">
        <v>3300</v>
      </c>
      <c r="D109" s="35" t="s">
        <v>2275</v>
      </c>
      <c r="E109" s="314" t="s">
        <v>318</v>
      </c>
      <c r="F109" s="314" t="s">
        <v>2611</v>
      </c>
      <c r="G109" s="317">
        <v>6.2048611111111117E-2</v>
      </c>
    </row>
    <row r="110" spans="3:7">
      <c r="C110" s="35" t="s">
        <v>3301</v>
      </c>
      <c r="D110" s="35" t="s">
        <v>648</v>
      </c>
      <c r="E110" s="314" t="s">
        <v>318</v>
      </c>
      <c r="F110" s="314" t="s">
        <v>2612</v>
      </c>
      <c r="G110" s="317">
        <v>6.2210648148148147E-2</v>
      </c>
    </row>
    <row r="111" spans="3:7">
      <c r="C111" s="35" t="s">
        <v>3302</v>
      </c>
      <c r="D111" s="35" t="s">
        <v>316</v>
      </c>
      <c r="E111" s="314" t="s">
        <v>318</v>
      </c>
      <c r="F111" s="314" t="s">
        <v>2612</v>
      </c>
      <c r="G111" s="317">
        <v>6.2303240740740735E-2</v>
      </c>
    </row>
    <row r="112" spans="3:7">
      <c r="C112" s="35" t="s">
        <v>3303</v>
      </c>
      <c r="D112" s="35" t="s">
        <v>648</v>
      </c>
      <c r="E112" s="314" t="s">
        <v>318</v>
      </c>
      <c r="F112" s="314" t="s">
        <v>3192</v>
      </c>
      <c r="G112" s="317">
        <v>6.2557870370370375E-2</v>
      </c>
    </row>
    <row r="113" spans="3:7">
      <c r="C113" s="35" t="s">
        <v>3304</v>
      </c>
      <c r="D113" s="35" t="s">
        <v>2292</v>
      </c>
      <c r="E113" s="314" t="s">
        <v>318</v>
      </c>
      <c r="F113" s="314" t="s">
        <v>2612</v>
      </c>
      <c r="G113" s="317">
        <v>6.2743055555555552E-2</v>
      </c>
    </row>
    <row r="114" spans="3:7">
      <c r="C114" s="35" t="s">
        <v>3305</v>
      </c>
      <c r="D114" s="35" t="s">
        <v>316</v>
      </c>
      <c r="E114" s="314" t="s">
        <v>318</v>
      </c>
      <c r="F114" s="314" t="s">
        <v>2610</v>
      </c>
      <c r="G114" s="317">
        <v>6.2766203703703713E-2</v>
      </c>
    </row>
    <row r="115" spans="3:7">
      <c r="C115" s="35" t="s">
        <v>3306</v>
      </c>
      <c r="D115" s="35" t="s">
        <v>783</v>
      </c>
      <c r="E115" s="314" t="s">
        <v>318</v>
      </c>
      <c r="F115" s="314" t="s">
        <v>3192</v>
      </c>
      <c r="G115" s="317">
        <v>6.283564814814814E-2</v>
      </c>
    </row>
    <row r="116" spans="3:7">
      <c r="C116" s="35" t="s">
        <v>3307</v>
      </c>
      <c r="D116" s="35" t="s">
        <v>883</v>
      </c>
      <c r="E116" s="314" t="s">
        <v>318</v>
      </c>
      <c r="F116" s="314" t="s">
        <v>2610</v>
      </c>
      <c r="G116" s="317">
        <v>6.283564814814814E-2</v>
      </c>
    </row>
    <row r="117" spans="3:7">
      <c r="C117" s="35" t="s">
        <v>3308</v>
      </c>
      <c r="D117" s="35" t="s">
        <v>284</v>
      </c>
      <c r="E117" s="314" t="s">
        <v>318</v>
      </c>
      <c r="F117" s="314" t="s">
        <v>3192</v>
      </c>
      <c r="G117" s="317">
        <v>6.3321759259259258E-2</v>
      </c>
    </row>
    <row r="118" spans="3:7">
      <c r="C118" s="35" t="s">
        <v>3309</v>
      </c>
      <c r="D118" s="35" t="s">
        <v>316</v>
      </c>
      <c r="E118" s="314" t="s">
        <v>318</v>
      </c>
      <c r="F118" s="314" t="s">
        <v>2611</v>
      </c>
      <c r="G118" s="317">
        <v>6.3506944444444449E-2</v>
      </c>
    </row>
    <row r="119" spans="3:7">
      <c r="C119" s="35" t="s">
        <v>3310</v>
      </c>
      <c r="D119" s="35" t="s">
        <v>883</v>
      </c>
      <c r="E119" s="314" t="s">
        <v>318</v>
      </c>
      <c r="F119" s="314" t="s">
        <v>2611</v>
      </c>
      <c r="G119" s="317">
        <v>6.3530092592592582E-2</v>
      </c>
    </row>
    <row r="120" spans="3:7">
      <c r="C120" s="35" t="s">
        <v>3311</v>
      </c>
      <c r="D120" s="35" t="s">
        <v>2654</v>
      </c>
      <c r="E120" s="314" t="s">
        <v>318</v>
      </c>
      <c r="F120" s="314" t="s">
        <v>2610</v>
      </c>
      <c r="G120" s="317">
        <v>6.3692129629629626E-2</v>
      </c>
    </row>
    <row r="121" spans="3:7">
      <c r="C121" s="35" t="s">
        <v>3312</v>
      </c>
      <c r="D121" s="35" t="s">
        <v>284</v>
      </c>
      <c r="E121" s="314" t="s">
        <v>318</v>
      </c>
      <c r="F121" s="314" t="s">
        <v>3192</v>
      </c>
      <c r="G121" s="317">
        <v>6.458333333333334E-2</v>
      </c>
    </row>
    <row r="122" spans="3:7">
      <c r="C122" s="35" t="s">
        <v>3313</v>
      </c>
      <c r="D122" s="35" t="s">
        <v>285</v>
      </c>
      <c r="E122" s="314" t="s">
        <v>318</v>
      </c>
      <c r="F122" s="314" t="s">
        <v>2611</v>
      </c>
      <c r="G122" s="317">
        <v>6.4861111111111105E-2</v>
      </c>
    </row>
    <row r="123" spans="3:7">
      <c r="C123" s="35" t="s">
        <v>3314</v>
      </c>
      <c r="D123" s="35" t="s">
        <v>720</v>
      </c>
      <c r="E123" s="314" t="s">
        <v>318</v>
      </c>
      <c r="F123" s="314" t="s">
        <v>3192</v>
      </c>
      <c r="G123" s="317">
        <v>6.4872685185185186E-2</v>
      </c>
    </row>
    <row r="124" spans="3:7">
      <c r="C124" s="35" t="s">
        <v>3315</v>
      </c>
      <c r="D124" s="35" t="s">
        <v>2622</v>
      </c>
      <c r="E124" s="314" t="s">
        <v>318</v>
      </c>
      <c r="F124" s="314" t="s">
        <v>2610</v>
      </c>
      <c r="G124" s="317">
        <v>6.4930555555555561E-2</v>
      </c>
    </row>
    <row r="125" spans="3:7">
      <c r="C125" s="35" t="s">
        <v>3316</v>
      </c>
      <c r="D125" s="35" t="s">
        <v>648</v>
      </c>
      <c r="E125" s="314" t="s">
        <v>318</v>
      </c>
      <c r="F125" s="314" t="s">
        <v>3192</v>
      </c>
      <c r="G125" s="317">
        <v>6.5011574074074083E-2</v>
      </c>
    </row>
    <row r="126" spans="3:7">
      <c r="C126" s="35" t="s">
        <v>3317</v>
      </c>
      <c r="D126" s="35" t="s">
        <v>2308</v>
      </c>
      <c r="E126" s="314" t="s">
        <v>318</v>
      </c>
      <c r="F126" s="314" t="s">
        <v>2611</v>
      </c>
      <c r="G126" s="317">
        <v>6.5439814814814812E-2</v>
      </c>
    </row>
    <row r="127" spans="3:7">
      <c r="C127" s="35" t="s">
        <v>3318</v>
      </c>
      <c r="D127" s="35" t="s">
        <v>712</v>
      </c>
      <c r="E127" s="314" t="s">
        <v>318</v>
      </c>
      <c r="F127" s="314" t="s">
        <v>3192</v>
      </c>
      <c r="G127" s="317">
        <v>6.822916666666666E-2</v>
      </c>
    </row>
    <row r="128" spans="3:7">
      <c r="C128" s="35" t="s">
        <v>3319</v>
      </c>
      <c r="D128" s="35" t="s">
        <v>285</v>
      </c>
      <c r="E128" s="314" t="s">
        <v>318</v>
      </c>
      <c r="F128" s="314" t="s">
        <v>2611</v>
      </c>
      <c r="G128" s="317">
        <v>6.8634259259259256E-2</v>
      </c>
    </row>
    <row r="129" spans="3:7">
      <c r="C129" s="35" t="s">
        <v>3320</v>
      </c>
      <c r="D129" s="35" t="s">
        <v>37</v>
      </c>
      <c r="E129" s="314" t="s">
        <v>318</v>
      </c>
      <c r="F129" s="314" t="s">
        <v>2612</v>
      </c>
      <c r="G129" s="317">
        <v>6.9444444444444434E-2</v>
      </c>
    </row>
    <row r="130" spans="3:7">
      <c r="C130" s="35" t="s">
        <v>3321</v>
      </c>
      <c r="D130" s="35" t="s">
        <v>235</v>
      </c>
      <c r="E130" s="314" t="s">
        <v>318</v>
      </c>
      <c r="F130" s="314" t="s">
        <v>3192</v>
      </c>
      <c r="G130" s="317">
        <v>6.9594907407407411E-2</v>
      </c>
    </row>
    <row r="131" spans="3:7">
      <c r="C131" s="35" t="s">
        <v>3322</v>
      </c>
      <c r="D131" s="35" t="s">
        <v>37</v>
      </c>
      <c r="E131" s="314" t="s">
        <v>318</v>
      </c>
      <c r="F131" s="314" t="s">
        <v>3192</v>
      </c>
      <c r="G131" s="317">
        <v>7.0127314814814809E-2</v>
      </c>
    </row>
    <row r="132" spans="3:7">
      <c r="C132" s="35" t="s">
        <v>3323</v>
      </c>
      <c r="D132" s="35" t="s">
        <v>2323</v>
      </c>
      <c r="E132" s="314" t="s">
        <v>318</v>
      </c>
      <c r="F132" s="314" t="s">
        <v>2610</v>
      </c>
      <c r="G132" s="317">
        <v>7.0381944444444441E-2</v>
      </c>
    </row>
    <row r="133" spans="3:7">
      <c r="C133" s="35" t="s">
        <v>3324</v>
      </c>
      <c r="D133" s="35" t="s">
        <v>690</v>
      </c>
      <c r="E133" s="314" t="s">
        <v>318</v>
      </c>
      <c r="F133" s="314" t="s">
        <v>3192</v>
      </c>
      <c r="G133" s="317">
        <v>7.0393518518518508E-2</v>
      </c>
    </row>
    <row r="134" spans="3:7">
      <c r="C134" s="35" t="s">
        <v>3325</v>
      </c>
      <c r="D134" s="35" t="s">
        <v>2303</v>
      </c>
      <c r="E134" s="314" t="s">
        <v>318</v>
      </c>
      <c r="F134" s="314" t="s">
        <v>2611</v>
      </c>
      <c r="G134" s="317">
        <v>7.0879629629629626E-2</v>
      </c>
    </row>
    <row r="135" spans="3:7">
      <c r="C135" s="35" t="s">
        <v>3326</v>
      </c>
      <c r="D135" s="35" t="s">
        <v>2277</v>
      </c>
      <c r="E135" s="314" t="s">
        <v>318</v>
      </c>
      <c r="F135" s="314" t="s">
        <v>2611</v>
      </c>
      <c r="G135" s="317">
        <v>7.1215277777777766E-2</v>
      </c>
    </row>
    <row r="136" spans="3:7">
      <c r="C136" s="35" t="s">
        <v>3327</v>
      </c>
      <c r="D136" s="35" t="s">
        <v>2622</v>
      </c>
      <c r="E136" s="314" t="s">
        <v>318</v>
      </c>
      <c r="F136" s="314" t="s">
        <v>2610</v>
      </c>
      <c r="G136" s="317">
        <v>7.2083333333333333E-2</v>
      </c>
    </row>
    <row r="137" spans="3:7">
      <c r="C137" s="35" t="s">
        <v>3328</v>
      </c>
      <c r="D137" s="35" t="s">
        <v>391</v>
      </c>
      <c r="E137" s="314" t="s">
        <v>318</v>
      </c>
      <c r="F137" s="314" t="s">
        <v>2611</v>
      </c>
      <c r="G137" s="317">
        <v>7.3020833333333326E-2</v>
      </c>
    </row>
    <row r="138" spans="3:7">
      <c r="C138" s="35" t="s">
        <v>3329</v>
      </c>
      <c r="D138" s="35" t="s">
        <v>690</v>
      </c>
      <c r="E138" s="314" t="s">
        <v>318</v>
      </c>
      <c r="F138" s="314" t="s">
        <v>2612</v>
      </c>
      <c r="G138" s="317">
        <v>7.318287037037037E-2</v>
      </c>
    </row>
    <row r="139" spans="3:7">
      <c r="C139" s="35" t="s">
        <v>3330</v>
      </c>
      <c r="D139" s="35" t="s">
        <v>690</v>
      </c>
      <c r="E139" s="314" t="s">
        <v>318</v>
      </c>
      <c r="F139" s="314" t="s">
        <v>2612</v>
      </c>
      <c r="G139" s="317">
        <v>7.3564814814814819E-2</v>
      </c>
    </row>
    <row r="140" spans="3:7">
      <c r="C140" s="35" t="s">
        <v>3331</v>
      </c>
      <c r="D140" s="35" t="s">
        <v>285</v>
      </c>
      <c r="E140" s="314" t="s">
        <v>318</v>
      </c>
      <c r="F140" s="314" t="s">
        <v>3192</v>
      </c>
      <c r="G140" s="317">
        <v>7.4398148148148144E-2</v>
      </c>
    </row>
    <row r="141" spans="3:7">
      <c r="C141" s="35" t="s">
        <v>3332</v>
      </c>
      <c r="D141" s="35" t="s">
        <v>284</v>
      </c>
      <c r="E141" s="314" t="s">
        <v>318</v>
      </c>
      <c r="F141" s="314" t="s">
        <v>2611</v>
      </c>
      <c r="G141" s="317">
        <v>7.7129629629629631E-2</v>
      </c>
    </row>
    <row r="142" spans="3:7">
      <c r="C142" s="35" t="s">
        <v>3333</v>
      </c>
      <c r="D142" s="35" t="s">
        <v>28</v>
      </c>
      <c r="E142" s="314" t="s">
        <v>318</v>
      </c>
      <c r="F142" s="314" t="s">
        <v>3192</v>
      </c>
      <c r="G142" s="317">
        <v>7.8726851851851853E-2</v>
      </c>
    </row>
    <row r="143" spans="3:7">
      <c r="C143" s="35" t="s">
        <v>3334</v>
      </c>
      <c r="D143" s="35" t="s">
        <v>235</v>
      </c>
      <c r="E143" s="314" t="s">
        <v>318</v>
      </c>
      <c r="F143" s="314" t="s">
        <v>2610</v>
      </c>
      <c r="G143" s="317">
        <v>7.9525462962962964E-2</v>
      </c>
    </row>
    <row r="144" spans="3:7">
      <c r="C144" s="35" t="s">
        <v>3335</v>
      </c>
      <c r="D144" s="35" t="s">
        <v>211</v>
      </c>
      <c r="E144" s="314" t="s">
        <v>318</v>
      </c>
      <c r="F144" s="314" t="s">
        <v>3192</v>
      </c>
      <c r="G144" s="317">
        <v>8.1562499999999996E-2</v>
      </c>
    </row>
    <row r="145" spans="3:7">
      <c r="C145" s="35" t="s">
        <v>3336</v>
      </c>
      <c r="D145" s="35" t="s">
        <v>284</v>
      </c>
      <c r="E145" s="314" t="s">
        <v>318</v>
      </c>
      <c r="F145" s="314" t="s">
        <v>2611</v>
      </c>
      <c r="G145" s="317">
        <v>8.9490740740740746E-2</v>
      </c>
    </row>
    <row r="146" spans="3:7">
      <c r="C146" s="35" t="s">
        <v>3337</v>
      </c>
      <c r="D146" s="35" t="s">
        <v>257</v>
      </c>
      <c r="E146" s="314" t="s">
        <v>318</v>
      </c>
      <c r="F146" s="314" t="s">
        <v>2612</v>
      </c>
      <c r="G146" s="317">
        <v>0.10759259259259259</v>
      </c>
    </row>
    <row r="147" spans="3:7">
      <c r="C147"/>
      <c r="D147"/>
      <c r="E147"/>
      <c r="F147"/>
      <c r="G147"/>
    </row>
    <row r="148" spans="3:7">
      <c r="C148"/>
      <c r="D148"/>
      <c r="E148"/>
      <c r="F148"/>
      <c r="G148"/>
    </row>
    <row r="149" spans="3:7">
      <c r="C149"/>
      <c r="D149"/>
      <c r="E149"/>
      <c r="F149"/>
      <c r="G149"/>
    </row>
    <row r="150" spans="3:7">
      <c r="C150"/>
      <c r="D150"/>
      <c r="E150"/>
      <c r="F150"/>
      <c r="G150"/>
    </row>
    <row r="151" spans="3:7">
      <c r="C151"/>
      <c r="D151"/>
      <c r="E151"/>
      <c r="F151"/>
      <c r="G151"/>
    </row>
    <row r="152" spans="3:7">
      <c r="C152"/>
      <c r="D152"/>
      <c r="E152"/>
      <c r="F152"/>
      <c r="G152"/>
    </row>
    <row r="153" spans="3:7">
      <c r="C153"/>
      <c r="D153"/>
      <c r="E153"/>
      <c r="F153"/>
      <c r="G153"/>
    </row>
    <row r="154" spans="3:7">
      <c r="C154"/>
      <c r="D154"/>
      <c r="E154"/>
      <c r="F154"/>
      <c r="G154"/>
    </row>
    <row r="155" spans="3:7">
      <c r="C155"/>
      <c r="D155"/>
      <c r="E155"/>
      <c r="F155"/>
      <c r="G155"/>
    </row>
    <row r="156" spans="3:7">
      <c r="C156"/>
      <c r="D156"/>
      <c r="E156"/>
      <c r="F156"/>
      <c r="G156"/>
    </row>
    <row r="157" spans="3:7">
      <c r="C157"/>
      <c r="D157"/>
      <c r="E157"/>
      <c r="F157"/>
      <c r="G157"/>
    </row>
    <row r="158" spans="3:7">
      <c r="C158"/>
      <c r="D158"/>
      <c r="E158"/>
      <c r="F158"/>
      <c r="G158"/>
    </row>
    <row r="159" spans="3:7">
      <c r="C159"/>
      <c r="D159"/>
      <c r="E159"/>
      <c r="F159"/>
      <c r="G159"/>
    </row>
    <row r="160" spans="3:7">
      <c r="C160"/>
      <c r="D160"/>
      <c r="E160"/>
      <c r="F160"/>
      <c r="G160"/>
    </row>
    <row r="161" spans="3:7">
      <c r="C161"/>
      <c r="D161"/>
      <c r="E161"/>
      <c r="F161"/>
      <c r="G161"/>
    </row>
    <row r="162" spans="3:7">
      <c r="C162"/>
      <c r="D162"/>
      <c r="E162"/>
      <c r="F162"/>
      <c r="G162"/>
    </row>
    <row r="163" spans="3:7">
      <c r="C163"/>
      <c r="D163"/>
      <c r="E163"/>
      <c r="F163"/>
      <c r="G163"/>
    </row>
    <row r="164" spans="3:7">
      <c r="C164"/>
      <c r="D164"/>
      <c r="E164"/>
      <c r="F164"/>
      <c r="G164"/>
    </row>
    <row r="165" spans="3:7">
      <c r="C165"/>
      <c r="D165"/>
      <c r="E165"/>
      <c r="F165"/>
      <c r="G165"/>
    </row>
    <row r="166" spans="3:7">
      <c r="C166"/>
      <c r="D166"/>
      <c r="E166"/>
      <c r="F166"/>
      <c r="G166"/>
    </row>
    <row r="167" spans="3:7">
      <c r="C167"/>
      <c r="D167"/>
      <c r="E167"/>
      <c r="F167"/>
      <c r="G167"/>
    </row>
    <row r="168" spans="3:7">
      <c r="C168"/>
      <c r="D168"/>
      <c r="E168"/>
      <c r="F168"/>
      <c r="G168"/>
    </row>
    <row r="169" spans="3:7">
      <c r="C169"/>
      <c r="D169"/>
      <c r="E169"/>
      <c r="F169"/>
      <c r="G169"/>
    </row>
    <row r="170" spans="3:7">
      <c r="C170"/>
      <c r="D170"/>
      <c r="E170"/>
      <c r="F170"/>
      <c r="G170"/>
    </row>
    <row r="171" spans="3:7">
      <c r="C171"/>
      <c r="D171"/>
      <c r="E171"/>
      <c r="F171"/>
      <c r="G171"/>
    </row>
    <row r="172" spans="3:7">
      <c r="C172"/>
      <c r="D172"/>
      <c r="E172"/>
      <c r="F172"/>
      <c r="G172"/>
    </row>
    <row r="173" spans="3:7">
      <c r="C173"/>
      <c r="D173"/>
      <c r="E173"/>
      <c r="F173"/>
      <c r="G173"/>
    </row>
    <row r="174" spans="3:7">
      <c r="C174"/>
      <c r="D174"/>
      <c r="E174"/>
      <c r="F174"/>
      <c r="G174"/>
    </row>
    <row r="175" spans="3:7">
      <c r="C175"/>
      <c r="D175"/>
      <c r="E175"/>
      <c r="F175"/>
      <c r="G175"/>
    </row>
    <row r="176" spans="3:7">
      <c r="C176"/>
      <c r="D176"/>
      <c r="E176"/>
      <c r="F176"/>
      <c r="G176"/>
    </row>
    <row r="177" spans="3:7">
      <c r="C177"/>
      <c r="D177"/>
      <c r="E177"/>
      <c r="F177"/>
      <c r="G177"/>
    </row>
    <row r="178" spans="3:7">
      <c r="C178"/>
      <c r="D178"/>
      <c r="E178"/>
      <c r="F178"/>
      <c r="G178"/>
    </row>
    <row r="179" spans="3:7">
      <c r="C179"/>
      <c r="D179"/>
      <c r="E179"/>
      <c r="F179"/>
      <c r="G179"/>
    </row>
    <row r="180" spans="3:7">
      <c r="C180"/>
      <c r="D180"/>
      <c r="E180"/>
      <c r="F180"/>
      <c r="G180"/>
    </row>
    <row r="181" spans="3:7">
      <c r="C181"/>
      <c r="D181"/>
      <c r="E181"/>
      <c r="F181"/>
      <c r="G181"/>
    </row>
    <row r="182" spans="3:7">
      <c r="C182"/>
      <c r="D182"/>
      <c r="E182"/>
      <c r="F182"/>
      <c r="G182"/>
    </row>
    <row r="183" spans="3:7">
      <c r="C183"/>
      <c r="D183"/>
      <c r="E183"/>
      <c r="F183"/>
      <c r="G183"/>
    </row>
    <row r="184" spans="3:7">
      <c r="C184"/>
      <c r="D184"/>
      <c r="E184"/>
      <c r="F184"/>
      <c r="G184"/>
    </row>
    <row r="185" spans="3:7">
      <c r="C185"/>
      <c r="D185"/>
      <c r="E185"/>
      <c r="F185"/>
      <c r="G185"/>
    </row>
    <row r="186" spans="3:7">
      <c r="C186"/>
      <c r="D186"/>
      <c r="E186"/>
      <c r="F186"/>
      <c r="G186"/>
    </row>
    <row r="187" spans="3:7">
      <c r="C187"/>
      <c r="D187"/>
      <c r="E187"/>
      <c r="F187"/>
      <c r="G187"/>
    </row>
    <row r="188" spans="3:7">
      <c r="C188"/>
      <c r="D188"/>
      <c r="E188"/>
      <c r="F188"/>
      <c r="G188"/>
    </row>
    <row r="189" spans="3:7">
      <c r="C189"/>
      <c r="D189"/>
      <c r="E189"/>
      <c r="F189"/>
      <c r="G189"/>
    </row>
    <row r="190" spans="3:7">
      <c r="C190"/>
      <c r="D190"/>
      <c r="E190"/>
      <c r="F190"/>
      <c r="G190"/>
    </row>
    <row r="191" spans="3:7">
      <c r="C191"/>
      <c r="D191"/>
      <c r="E191"/>
      <c r="F191"/>
      <c r="G191"/>
    </row>
    <row r="192" spans="3:7">
      <c r="C192"/>
      <c r="D192"/>
      <c r="E192"/>
      <c r="F192"/>
      <c r="G192"/>
    </row>
    <row r="193" spans="3:7">
      <c r="C193"/>
      <c r="D193"/>
      <c r="E193"/>
      <c r="F193"/>
      <c r="G193"/>
    </row>
    <row r="194" spans="3:7">
      <c r="C194"/>
      <c r="D194"/>
      <c r="E194"/>
      <c r="F194"/>
      <c r="G194"/>
    </row>
    <row r="195" spans="3:7">
      <c r="C195"/>
      <c r="D195"/>
      <c r="E195"/>
      <c r="F195"/>
      <c r="G195"/>
    </row>
    <row r="196" spans="3:7">
      <c r="C196"/>
      <c r="D196"/>
      <c r="E196"/>
      <c r="F196"/>
      <c r="G196"/>
    </row>
    <row r="197" spans="3:7">
      <c r="C197"/>
      <c r="D197"/>
      <c r="E197"/>
      <c r="F197"/>
      <c r="G197"/>
    </row>
    <row r="198" spans="3:7">
      <c r="C198"/>
      <c r="D198"/>
      <c r="E198"/>
      <c r="F198"/>
      <c r="G198"/>
    </row>
    <row r="199" spans="3:7">
      <c r="C199"/>
      <c r="D199"/>
      <c r="E199"/>
      <c r="F199"/>
      <c r="G199"/>
    </row>
    <row r="200" spans="3:7">
      <c r="C200"/>
      <c r="D200"/>
      <c r="E200"/>
      <c r="F200"/>
      <c r="G200"/>
    </row>
    <row r="201" spans="3:7">
      <c r="C201"/>
      <c r="D201"/>
      <c r="E201"/>
      <c r="F201"/>
      <c r="G201"/>
    </row>
    <row r="202" spans="3:7">
      <c r="C202"/>
      <c r="D202"/>
      <c r="E202"/>
      <c r="F202"/>
      <c r="G202"/>
    </row>
    <row r="203" spans="3:7">
      <c r="C203"/>
      <c r="D203"/>
      <c r="E203"/>
      <c r="F203"/>
      <c r="G203"/>
    </row>
    <row r="204" spans="3:7">
      <c r="C204"/>
      <c r="D204"/>
      <c r="E204"/>
      <c r="F204"/>
      <c r="G204"/>
    </row>
    <row r="205" spans="3:7">
      <c r="C205"/>
      <c r="D205"/>
      <c r="E205"/>
      <c r="F205"/>
      <c r="G205"/>
    </row>
    <row r="206" spans="3:7">
      <c r="C206"/>
      <c r="D206"/>
      <c r="E206"/>
      <c r="F206"/>
      <c r="G206"/>
    </row>
    <row r="207" spans="3:7">
      <c r="C207"/>
      <c r="D207"/>
      <c r="E207"/>
      <c r="F207"/>
      <c r="G207"/>
    </row>
    <row r="208" spans="3:7">
      <c r="C208"/>
      <c r="D208"/>
      <c r="E208"/>
      <c r="F208"/>
      <c r="G208"/>
    </row>
    <row r="209" spans="3:7">
      <c r="C209"/>
      <c r="D209"/>
      <c r="E209"/>
      <c r="F209"/>
      <c r="G209"/>
    </row>
    <row r="210" spans="3:7">
      <c r="C210"/>
      <c r="D210"/>
      <c r="E210"/>
      <c r="F210"/>
      <c r="G210"/>
    </row>
    <row r="211" spans="3:7">
      <c r="C211"/>
      <c r="D211"/>
      <c r="E211"/>
      <c r="F211"/>
      <c r="G211"/>
    </row>
    <row r="212" spans="3:7">
      <c r="C212"/>
      <c r="D212"/>
      <c r="E212"/>
      <c r="F212"/>
      <c r="G212"/>
    </row>
    <row r="213" spans="3:7">
      <c r="C213"/>
      <c r="D213"/>
      <c r="E213"/>
      <c r="F213"/>
      <c r="G213"/>
    </row>
    <row r="214" spans="3:7">
      <c r="C214"/>
      <c r="D214"/>
      <c r="E214"/>
      <c r="F214"/>
      <c r="G214"/>
    </row>
    <row r="215" spans="3:7">
      <c r="C215"/>
      <c r="D215"/>
      <c r="E215"/>
      <c r="F215"/>
      <c r="G215"/>
    </row>
    <row r="216" spans="3:7">
      <c r="C216"/>
      <c r="D216"/>
      <c r="E216"/>
      <c r="F216"/>
      <c r="G216"/>
    </row>
    <row r="217" spans="3:7">
      <c r="C217"/>
      <c r="D217"/>
      <c r="E217"/>
      <c r="F217"/>
      <c r="G217"/>
    </row>
    <row r="218" spans="3:7">
      <c r="C218"/>
      <c r="D218"/>
      <c r="E218"/>
      <c r="F218"/>
      <c r="G218"/>
    </row>
    <row r="219" spans="3:7">
      <c r="C219"/>
      <c r="D219"/>
      <c r="E219"/>
      <c r="F219"/>
      <c r="G219"/>
    </row>
    <row r="220" spans="3:7">
      <c r="C220"/>
      <c r="D220"/>
      <c r="E220"/>
      <c r="F220"/>
      <c r="G220"/>
    </row>
    <row r="221" spans="3:7">
      <c r="C221"/>
      <c r="D221"/>
      <c r="E221"/>
      <c r="F221"/>
      <c r="G221"/>
    </row>
    <row r="222" spans="3:7">
      <c r="C222"/>
      <c r="D222"/>
      <c r="E222"/>
      <c r="F222"/>
      <c r="G222"/>
    </row>
    <row r="223" spans="3:7">
      <c r="C223"/>
      <c r="D223"/>
      <c r="E223"/>
      <c r="F223"/>
      <c r="G223"/>
    </row>
    <row r="224" spans="3:7">
      <c r="C224"/>
      <c r="D224"/>
      <c r="E224"/>
      <c r="F224"/>
      <c r="G224"/>
    </row>
    <row r="225" spans="3:7">
      <c r="C225"/>
      <c r="D225"/>
      <c r="E225"/>
      <c r="F225"/>
      <c r="G225"/>
    </row>
    <row r="226" spans="3:7">
      <c r="C226"/>
      <c r="D226"/>
      <c r="E226"/>
      <c r="F226"/>
      <c r="G226"/>
    </row>
    <row r="227" spans="3:7">
      <c r="C227"/>
      <c r="D227"/>
      <c r="E227"/>
      <c r="F227"/>
      <c r="G227"/>
    </row>
    <row r="228" spans="3:7">
      <c r="C228"/>
      <c r="D228"/>
      <c r="E228"/>
      <c r="F228"/>
      <c r="G228"/>
    </row>
    <row r="229" spans="3:7">
      <c r="C229"/>
      <c r="D229"/>
      <c r="E229"/>
      <c r="F229"/>
      <c r="G229"/>
    </row>
    <row r="230" spans="3:7">
      <c r="C230"/>
      <c r="D230"/>
      <c r="E230"/>
      <c r="F230"/>
      <c r="G230"/>
    </row>
    <row r="231" spans="3:7">
      <c r="C231"/>
      <c r="D231"/>
      <c r="E231"/>
      <c r="F231"/>
      <c r="G231"/>
    </row>
    <row r="232" spans="3:7">
      <c r="C232"/>
      <c r="D232"/>
      <c r="E232"/>
      <c r="F232"/>
      <c r="G232"/>
    </row>
    <row r="233" spans="3:7">
      <c r="C233"/>
      <c r="D233"/>
      <c r="E233"/>
      <c r="F233"/>
      <c r="G233"/>
    </row>
    <row r="234" spans="3:7">
      <c r="C234"/>
      <c r="D234"/>
      <c r="E234"/>
      <c r="F234"/>
      <c r="G234"/>
    </row>
    <row r="235" spans="3:7">
      <c r="C235"/>
      <c r="D235"/>
      <c r="E235"/>
      <c r="F235"/>
      <c r="G235"/>
    </row>
    <row r="236" spans="3:7">
      <c r="C236"/>
      <c r="D236"/>
      <c r="E236"/>
      <c r="F236"/>
      <c r="G236"/>
    </row>
    <row r="237" spans="3:7">
      <c r="C237"/>
      <c r="D237"/>
      <c r="E237"/>
      <c r="F237"/>
      <c r="G237"/>
    </row>
    <row r="238" spans="3:7">
      <c r="C238"/>
      <c r="D238"/>
      <c r="E238"/>
      <c r="F238"/>
      <c r="G238"/>
    </row>
    <row r="239" spans="3:7">
      <c r="C239"/>
      <c r="D239"/>
      <c r="E239"/>
      <c r="F239"/>
      <c r="G239"/>
    </row>
    <row r="240" spans="3:7">
      <c r="C240"/>
      <c r="D240"/>
      <c r="E240"/>
      <c r="F240"/>
      <c r="G240"/>
    </row>
    <row r="241" spans="3:7">
      <c r="C241"/>
      <c r="D241"/>
      <c r="E241"/>
      <c r="F241"/>
      <c r="G241"/>
    </row>
    <row r="242" spans="3:7">
      <c r="C242"/>
      <c r="D242"/>
      <c r="E242"/>
      <c r="F242"/>
      <c r="G242"/>
    </row>
    <row r="243" spans="3:7">
      <c r="C243"/>
      <c r="D243"/>
      <c r="E243"/>
      <c r="F243"/>
      <c r="G243"/>
    </row>
    <row r="244" spans="3:7">
      <c r="C244"/>
      <c r="D244"/>
      <c r="E244"/>
      <c r="F244"/>
      <c r="G244"/>
    </row>
    <row r="245" spans="3:7">
      <c r="C245"/>
      <c r="D245"/>
      <c r="E245"/>
      <c r="F245"/>
      <c r="G245"/>
    </row>
    <row r="246" spans="3:7">
      <c r="C246"/>
      <c r="D246"/>
      <c r="E246"/>
      <c r="F246"/>
      <c r="G246"/>
    </row>
    <row r="247" spans="3:7">
      <c r="C247"/>
      <c r="D247"/>
      <c r="E247"/>
      <c r="F247"/>
      <c r="G247"/>
    </row>
    <row r="248" spans="3:7">
      <c r="C248"/>
      <c r="D248"/>
      <c r="E248"/>
      <c r="F248"/>
      <c r="G248"/>
    </row>
    <row r="249" spans="3:7">
      <c r="C249"/>
      <c r="D249"/>
      <c r="E249"/>
      <c r="F249"/>
      <c r="G249"/>
    </row>
    <row r="250" spans="3:7">
      <c r="C250"/>
      <c r="D250"/>
      <c r="E250"/>
      <c r="F250"/>
      <c r="G250"/>
    </row>
    <row r="251" spans="3:7">
      <c r="C251"/>
      <c r="D251"/>
      <c r="E251"/>
      <c r="F251"/>
      <c r="G251"/>
    </row>
    <row r="252" spans="3:7">
      <c r="C252"/>
      <c r="D252"/>
      <c r="E252"/>
      <c r="F252"/>
      <c r="G252"/>
    </row>
    <row r="253" spans="3:7">
      <c r="C253"/>
      <c r="D253"/>
      <c r="E253"/>
      <c r="F253"/>
      <c r="G253"/>
    </row>
    <row r="254" spans="3:7">
      <c r="C254"/>
      <c r="D254"/>
      <c r="E254"/>
      <c r="F254"/>
      <c r="G254"/>
    </row>
    <row r="255" spans="3:7">
      <c r="C255"/>
      <c r="D255"/>
      <c r="E255"/>
      <c r="F255"/>
      <c r="G255"/>
    </row>
    <row r="256" spans="3:7">
      <c r="C256"/>
      <c r="D256"/>
      <c r="E256"/>
      <c r="F256"/>
      <c r="G256"/>
    </row>
    <row r="257" spans="3:7">
      <c r="C257"/>
      <c r="D257"/>
      <c r="E257"/>
      <c r="F257"/>
      <c r="G257"/>
    </row>
    <row r="258" spans="3:7">
      <c r="C258"/>
      <c r="D258"/>
      <c r="E258"/>
      <c r="F258"/>
      <c r="G258"/>
    </row>
    <row r="259" spans="3:7">
      <c r="C259"/>
      <c r="D259"/>
      <c r="E259"/>
      <c r="F259"/>
      <c r="G259"/>
    </row>
    <row r="260" spans="3:7">
      <c r="C260"/>
      <c r="D260"/>
      <c r="E260"/>
      <c r="F260"/>
      <c r="G260"/>
    </row>
    <row r="261" spans="3:7">
      <c r="C261"/>
      <c r="D261"/>
      <c r="E261"/>
      <c r="F261"/>
      <c r="G261"/>
    </row>
    <row r="262" spans="3:7">
      <c r="C262"/>
      <c r="D262"/>
      <c r="E262"/>
      <c r="F262"/>
      <c r="G262"/>
    </row>
    <row r="263" spans="3:7">
      <c r="C263"/>
      <c r="D263"/>
      <c r="E263"/>
      <c r="F263"/>
      <c r="G263"/>
    </row>
    <row r="264" spans="3:7">
      <c r="C264"/>
      <c r="D264"/>
      <c r="E264"/>
      <c r="F264"/>
      <c r="G264"/>
    </row>
    <row r="265" spans="3:7">
      <c r="C265"/>
      <c r="D265"/>
      <c r="E265"/>
      <c r="F265"/>
      <c r="G265"/>
    </row>
    <row r="266" spans="3:7">
      <c r="C266"/>
      <c r="D266"/>
      <c r="E266"/>
      <c r="F266"/>
      <c r="G266"/>
    </row>
    <row r="267" spans="3:7">
      <c r="C267"/>
      <c r="D267"/>
      <c r="E267"/>
      <c r="F267"/>
      <c r="G267"/>
    </row>
    <row r="268" spans="3:7">
      <c r="C268"/>
      <c r="D268"/>
      <c r="E268"/>
      <c r="F268"/>
      <c r="G268"/>
    </row>
    <row r="269" spans="3:7">
      <c r="C269"/>
      <c r="D269"/>
      <c r="E269"/>
      <c r="F269"/>
      <c r="G269"/>
    </row>
    <row r="270" spans="3:7">
      <c r="C270"/>
      <c r="D270"/>
      <c r="E270"/>
      <c r="F270"/>
      <c r="G270"/>
    </row>
    <row r="271" spans="3:7">
      <c r="C271"/>
      <c r="D271"/>
      <c r="E271"/>
      <c r="F271"/>
      <c r="G271"/>
    </row>
    <row r="272" spans="3:7">
      <c r="C272"/>
      <c r="D272"/>
      <c r="E272"/>
      <c r="F272"/>
      <c r="G272"/>
    </row>
    <row r="273" spans="3:7">
      <c r="C273"/>
      <c r="D273"/>
      <c r="E273"/>
      <c r="F273"/>
      <c r="G273"/>
    </row>
    <row r="274" spans="3:7">
      <c r="C274"/>
      <c r="D274"/>
      <c r="E274"/>
      <c r="F274"/>
      <c r="G274"/>
    </row>
    <row r="275" spans="3:7">
      <c r="C275"/>
      <c r="D275"/>
      <c r="E275"/>
      <c r="F275"/>
      <c r="G275"/>
    </row>
    <row r="276" spans="3:7">
      <c r="C276"/>
      <c r="D276"/>
      <c r="E276"/>
      <c r="F276"/>
      <c r="G276"/>
    </row>
    <row r="277" spans="3:7">
      <c r="C277"/>
      <c r="D277"/>
      <c r="E277"/>
      <c r="F277"/>
      <c r="G277"/>
    </row>
    <row r="278" spans="3:7">
      <c r="C278"/>
      <c r="D278"/>
      <c r="E278"/>
      <c r="F278"/>
      <c r="G278"/>
    </row>
    <row r="279" spans="3:7">
      <c r="C279"/>
      <c r="D279"/>
      <c r="E279"/>
      <c r="F279"/>
      <c r="G279"/>
    </row>
    <row r="280" spans="3:7">
      <c r="C280"/>
      <c r="D280"/>
      <c r="E280"/>
      <c r="F280"/>
      <c r="G280"/>
    </row>
    <row r="281" spans="3:7">
      <c r="C281"/>
      <c r="D281"/>
      <c r="E281"/>
      <c r="F281"/>
      <c r="G281"/>
    </row>
    <row r="282" spans="3:7">
      <c r="C282"/>
      <c r="D282"/>
      <c r="E282"/>
      <c r="F282"/>
      <c r="G282"/>
    </row>
    <row r="283" spans="3:7">
      <c r="C283"/>
      <c r="D283"/>
      <c r="E283"/>
      <c r="F283"/>
      <c r="G283"/>
    </row>
    <row r="284" spans="3:7">
      <c r="C284"/>
      <c r="D284"/>
      <c r="E284"/>
      <c r="F284"/>
      <c r="G284"/>
    </row>
    <row r="285" spans="3:7">
      <c r="C285"/>
      <c r="D285"/>
      <c r="E285"/>
      <c r="F285"/>
      <c r="G285"/>
    </row>
    <row r="286" spans="3:7">
      <c r="C286"/>
      <c r="D286"/>
      <c r="E286"/>
      <c r="F286"/>
      <c r="G286"/>
    </row>
    <row r="287" spans="3:7">
      <c r="C287"/>
      <c r="D287"/>
      <c r="E287"/>
      <c r="F287"/>
      <c r="G287"/>
    </row>
    <row r="288" spans="3:7">
      <c r="C288"/>
      <c r="D288"/>
      <c r="E288"/>
      <c r="F288"/>
      <c r="G288"/>
    </row>
    <row r="289" spans="3:7">
      <c r="C289"/>
      <c r="D289"/>
      <c r="E289"/>
      <c r="F289"/>
      <c r="G289"/>
    </row>
    <row r="290" spans="3:7">
      <c r="C290"/>
      <c r="D290"/>
      <c r="E290"/>
      <c r="F290"/>
      <c r="G290"/>
    </row>
    <row r="291" spans="3:7">
      <c r="C291"/>
      <c r="D291"/>
      <c r="E291"/>
      <c r="F291"/>
      <c r="G291"/>
    </row>
    <row r="292" spans="3:7">
      <c r="C292"/>
      <c r="D292"/>
      <c r="E292"/>
      <c r="F292"/>
      <c r="G292"/>
    </row>
    <row r="293" spans="3:7">
      <c r="C293"/>
      <c r="D293"/>
      <c r="E293"/>
      <c r="F293"/>
      <c r="G293"/>
    </row>
    <row r="294" spans="3:7">
      <c r="C294"/>
      <c r="D294"/>
      <c r="E294"/>
      <c r="F294"/>
      <c r="G294"/>
    </row>
    <row r="295" spans="3:7">
      <c r="C295"/>
      <c r="D295"/>
      <c r="E295"/>
      <c r="F295"/>
      <c r="G295"/>
    </row>
    <row r="296" spans="3:7">
      <c r="C296"/>
      <c r="D296"/>
      <c r="E296"/>
      <c r="F296"/>
      <c r="G296"/>
    </row>
    <row r="297" spans="3:7">
      <c r="C297"/>
      <c r="D297"/>
      <c r="E297"/>
      <c r="F297"/>
      <c r="G297"/>
    </row>
    <row r="298" spans="3:7">
      <c r="C298"/>
      <c r="D298"/>
      <c r="E298"/>
      <c r="F298"/>
      <c r="G298"/>
    </row>
    <row r="299" spans="3:7">
      <c r="C299"/>
      <c r="D299"/>
      <c r="E299"/>
      <c r="F299"/>
      <c r="G299"/>
    </row>
    <row r="300" spans="3:7">
      <c r="C300"/>
      <c r="D300"/>
      <c r="E300"/>
      <c r="F300"/>
      <c r="G300"/>
    </row>
    <row r="301" spans="3:7">
      <c r="C301"/>
      <c r="D301"/>
      <c r="E301"/>
      <c r="F301"/>
      <c r="G301"/>
    </row>
    <row r="302" spans="3:7">
      <c r="C302"/>
      <c r="D302"/>
      <c r="E302"/>
      <c r="F302"/>
      <c r="G302"/>
    </row>
    <row r="303" spans="3:7">
      <c r="C303"/>
      <c r="D303"/>
      <c r="E303"/>
      <c r="F303"/>
      <c r="G303"/>
    </row>
    <row r="304" spans="3:7">
      <c r="C304"/>
      <c r="D304"/>
      <c r="E304"/>
      <c r="F304"/>
      <c r="G304"/>
    </row>
    <row r="305" spans="3:7">
      <c r="C305"/>
      <c r="D305"/>
      <c r="E305"/>
      <c r="F305"/>
      <c r="G305"/>
    </row>
    <row r="306" spans="3:7">
      <c r="C306"/>
      <c r="D306"/>
      <c r="E306"/>
      <c r="F306"/>
      <c r="G306"/>
    </row>
    <row r="307" spans="3:7">
      <c r="C307"/>
      <c r="D307"/>
      <c r="E307"/>
      <c r="F307"/>
      <c r="G307"/>
    </row>
    <row r="308" spans="3:7">
      <c r="C308"/>
      <c r="D308"/>
      <c r="E308"/>
      <c r="F308"/>
      <c r="G308"/>
    </row>
    <row r="309" spans="3:7">
      <c r="C309"/>
      <c r="D309"/>
      <c r="E309"/>
      <c r="F309"/>
      <c r="G309"/>
    </row>
    <row r="310" spans="3:7">
      <c r="C310"/>
      <c r="D310"/>
      <c r="E310"/>
      <c r="F310"/>
      <c r="G310"/>
    </row>
    <row r="311" spans="3:7">
      <c r="C311"/>
      <c r="D311"/>
      <c r="E311"/>
      <c r="F311"/>
      <c r="G311"/>
    </row>
    <row r="312" spans="3:7">
      <c r="C312"/>
      <c r="D312"/>
      <c r="E312"/>
      <c r="F312"/>
      <c r="G312"/>
    </row>
    <row r="313" spans="3:7">
      <c r="C313"/>
      <c r="D313"/>
      <c r="E313"/>
      <c r="F313"/>
      <c r="G313"/>
    </row>
    <row r="314" spans="3:7">
      <c r="C314"/>
      <c r="D314"/>
      <c r="E314"/>
      <c r="F314"/>
      <c r="G314"/>
    </row>
    <row r="315" spans="3:7">
      <c r="C315"/>
      <c r="D315"/>
      <c r="E315"/>
      <c r="F315"/>
      <c r="G315"/>
    </row>
    <row r="316" spans="3:7">
      <c r="C316"/>
      <c r="D316"/>
      <c r="E316"/>
      <c r="F316"/>
      <c r="G316"/>
    </row>
    <row r="317" spans="3:7">
      <c r="C317"/>
      <c r="D317"/>
      <c r="E317"/>
      <c r="F317"/>
      <c r="G317"/>
    </row>
    <row r="318" spans="3:7">
      <c r="C318"/>
      <c r="D318"/>
      <c r="E318"/>
      <c r="F318"/>
      <c r="G318"/>
    </row>
    <row r="319" spans="3:7">
      <c r="C319"/>
      <c r="D319"/>
      <c r="E319"/>
      <c r="F319"/>
      <c r="G319"/>
    </row>
    <row r="320" spans="3:7">
      <c r="C320"/>
      <c r="D320"/>
      <c r="E320"/>
      <c r="F320"/>
      <c r="G320"/>
    </row>
    <row r="321" spans="3:7">
      <c r="C321"/>
      <c r="D321"/>
      <c r="E321"/>
      <c r="F321"/>
      <c r="G321"/>
    </row>
    <row r="322" spans="3:7">
      <c r="C322"/>
      <c r="D322"/>
      <c r="E322"/>
      <c r="F322"/>
      <c r="G322"/>
    </row>
    <row r="323" spans="3:7">
      <c r="C323"/>
      <c r="D323"/>
      <c r="E323"/>
      <c r="F323"/>
      <c r="G323"/>
    </row>
    <row r="324" spans="3:7">
      <c r="C324"/>
      <c r="D324"/>
      <c r="E324"/>
      <c r="F324"/>
      <c r="G324"/>
    </row>
    <row r="325" spans="3:7">
      <c r="C325"/>
      <c r="D325"/>
      <c r="E325"/>
      <c r="F325"/>
      <c r="G325"/>
    </row>
    <row r="326" spans="3:7">
      <c r="C326"/>
      <c r="D326"/>
      <c r="E326"/>
      <c r="F326"/>
      <c r="G326"/>
    </row>
    <row r="327" spans="3:7">
      <c r="C327"/>
      <c r="D327"/>
      <c r="E327"/>
      <c r="F327"/>
      <c r="G327"/>
    </row>
    <row r="328" spans="3:7">
      <c r="C328"/>
      <c r="D328"/>
      <c r="E328"/>
      <c r="F328"/>
      <c r="G328"/>
    </row>
    <row r="329" spans="3:7">
      <c r="C329"/>
      <c r="D329"/>
      <c r="E329"/>
      <c r="F329"/>
      <c r="G329"/>
    </row>
    <row r="330" spans="3:7">
      <c r="C330"/>
      <c r="D330"/>
      <c r="E330"/>
      <c r="F330"/>
      <c r="G330"/>
    </row>
    <row r="331" spans="3:7">
      <c r="C331"/>
      <c r="D331"/>
      <c r="E331"/>
      <c r="F331"/>
      <c r="G331"/>
    </row>
    <row r="332" spans="3:7">
      <c r="C332"/>
      <c r="D332"/>
      <c r="E332"/>
      <c r="F332"/>
      <c r="G332"/>
    </row>
    <row r="333" spans="3:7">
      <c r="C333"/>
      <c r="D333"/>
      <c r="E333"/>
      <c r="F333"/>
      <c r="G333"/>
    </row>
    <row r="334" spans="3:7">
      <c r="C334"/>
      <c r="D334"/>
      <c r="E334"/>
      <c r="F334"/>
      <c r="G334"/>
    </row>
    <row r="335" spans="3:7">
      <c r="C335"/>
      <c r="D335"/>
      <c r="E335"/>
      <c r="F335"/>
      <c r="G335"/>
    </row>
    <row r="336" spans="3:7">
      <c r="C336"/>
      <c r="D336"/>
      <c r="E336"/>
      <c r="F336"/>
      <c r="G336"/>
    </row>
    <row r="337" spans="3:7">
      <c r="C337"/>
      <c r="D337"/>
      <c r="E337"/>
      <c r="F337"/>
      <c r="G337"/>
    </row>
    <row r="338" spans="3:7">
      <c r="C338"/>
      <c r="D338"/>
      <c r="E338"/>
      <c r="F338"/>
      <c r="G338"/>
    </row>
    <row r="339" spans="3:7">
      <c r="C339"/>
      <c r="D339"/>
      <c r="E339"/>
      <c r="F339"/>
      <c r="G339"/>
    </row>
    <row r="340" spans="3:7">
      <c r="C340"/>
      <c r="D340"/>
      <c r="E340"/>
      <c r="F340"/>
      <c r="G340"/>
    </row>
    <row r="341" spans="3:7">
      <c r="C341"/>
      <c r="D341"/>
      <c r="E341"/>
      <c r="F341"/>
      <c r="G341"/>
    </row>
    <row r="342" spans="3:7">
      <c r="C342"/>
      <c r="D342"/>
      <c r="E342"/>
      <c r="F342"/>
      <c r="G342"/>
    </row>
    <row r="343" spans="3:7">
      <c r="C343"/>
      <c r="D343"/>
      <c r="E343"/>
      <c r="F343"/>
      <c r="G343"/>
    </row>
    <row r="344" spans="3:7">
      <c r="C344"/>
      <c r="D344"/>
      <c r="E344"/>
      <c r="F344"/>
      <c r="G344"/>
    </row>
    <row r="345" spans="3:7">
      <c r="C345"/>
      <c r="D345"/>
      <c r="E345"/>
      <c r="F345"/>
      <c r="G345"/>
    </row>
    <row r="346" spans="3:7">
      <c r="C346"/>
      <c r="D346"/>
      <c r="E346"/>
      <c r="F346"/>
      <c r="G346"/>
    </row>
    <row r="347" spans="3:7">
      <c r="C347"/>
      <c r="D347"/>
      <c r="E347"/>
      <c r="F347"/>
      <c r="G347"/>
    </row>
    <row r="348" spans="3:7">
      <c r="C348"/>
      <c r="D348"/>
      <c r="E348"/>
      <c r="F348"/>
      <c r="G348"/>
    </row>
    <row r="349" spans="3:7">
      <c r="C349"/>
      <c r="D349"/>
      <c r="E349"/>
      <c r="F349"/>
      <c r="G349"/>
    </row>
    <row r="350" spans="3:7">
      <c r="C350"/>
      <c r="D350"/>
      <c r="E350"/>
      <c r="F350"/>
      <c r="G350"/>
    </row>
    <row r="351" spans="3:7">
      <c r="C351"/>
      <c r="D351"/>
      <c r="E351"/>
      <c r="F351"/>
      <c r="G351"/>
    </row>
    <row r="352" spans="3:7">
      <c r="C352"/>
      <c r="D352"/>
      <c r="E352"/>
      <c r="F352"/>
      <c r="G352"/>
    </row>
    <row r="353" spans="3:7">
      <c r="C353"/>
      <c r="D353"/>
      <c r="E353"/>
      <c r="F353"/>
      <c r="G353"/>
    </row>
    <row r="354" spans="3:7">
      <c r="C354"/>
      <c r="D354"/>
      <c r="E354"/>
      <c r="F354"/>
      <c r="G354"/>
    </row>
    <row r="355" spans="3:7">
      <c r="C355"/>
      <c r="D355"/>
      <c r="E355"/>
      <c r="F355"/>
      <c r="G355"/>
    </row>
    <row r="356" spans="3:7">
      <c r="C356"/>
      <c r="D356"/>
      <c r="E356"/>
      <c r="F356"/>
      <c r="G356"/>
    </row>
    <row r="357" spans="3:7">
      <c r="C357"/>
      <c r="D357"/>
      <c r="E357"/>
      <c r="F357"/>
      <c r="G357"/>
    </row>
    <row r="358" spans="3:7">
      <c r="C358"/>
      <c r="D358"/>
      <c r="E358"/>
      <c r="F358"/>
      <c r="G358"/>
    </row>
    <row r="359" spans="3:7">
      <c r="C359"/>
      <c r="D359"/>
      <c r="E359"/>
      <c r="F359"/>
      <c r="G359"/>
    </row>
    <row r="360" spans="3:7">
      <c r="C360"/>
      <c r="D360"/>
      <c r="E360"/>
      <c r="F360"/>
      <c r="G360"/>
    </row>
    <row r="361" spans="3:7">
      <c r="C361"/>
      <c r="D361"/>
      <c r="E361"/>
      <c r="F361"/>
      <c r="G361"/>
    </row>
    <row r="362" spans="3:7">
      <c r="C362"/>
      <c r="D362"/>
      <c r="E362"/>
      <c r="F362"/>
      <c r="G362"/>
    </row>
    <row r="363" spans="3:7">
      <c r="C363"/>
      <c r="D363"/>
      <c r="E363"/>
      <c r="F363"/>
      <c r="G363"/>
    </row>
    <row r="364" spans="3:7">
      <c r="C364"/>
      <c r="D364"/>
      <c r="E364"/>
      <c r="F364"/>
      <c r="G364"/>
    </row>
    <row r="365" spans="3:7">
      <c r="C365"/>
      <c r="D365"/>
      <c r="E365"/>
      <c r="F365"/>
      <c r="G365"/>
    </row>
    <row r="366" spans="3:7">
      <c r="C366"/>
      <c r="D366"/>
      <c r="E366"/>
      <c r="F366"/>
      <c r="G366"/>
    </row>
    <row r="367" spans="3:7">
      <c r="C367"/>
      <c r="D367"/>
      <c r="E367"/>
      <c r="F367"/>
      <c r="G367"/>
    </row>
    <row r="368" spans="3:7">
      <c r="C368"/>
      <c r="D368"/>
      <c r="E368"/>
      <c r="F368"/>
      <c r="G368"/>
    </row>
    <row r="369" spans="3:7">
      <c r="C369"/>
      <c r="D369"/>
      <c r="E369"/>
      <c r="F369"/>
      <c r="G369"/>
    </row>
    <row r="370" spans="3:7">
      <c r="C370"/>
      <c r="D370"/>
      <c r="E370"/>
      <c r="F370"/>
      <c r="G370"/>
    </row>
    <row r="371" spans="3:7">
      <c r="C371"/>
      <c r="D371"/>
      <c r="E371"/>
      <c r="F371"/>
      <c r="G371"/>
    </row>
    <row r="372" spans="3:7">
      <c r="C372"/>
      <c r="D372"/>
      <c r="E372"/>
      <c r="F372"/>
      <c r="G372"/>
    </row>
    <row r="373" spans="3:7">
      <c r="C373"/>
      <c r="D373"/>
      <c r="E373"/>
      <c r="F373"/>
      <c r="G373"/>
    </row>
    <row r="374" spans="3:7">
      <c r="C374"/>
      <c r="D374"/>
      <c r="E374"/>
      <c r="F374"/>
      <c r="G374"/>
    </row>
    <row r="375" spans="3:7">
      <c r="C375"/>
      <c r="D375"/>
      <c r="E375"/>
      <c r="F375"/>
      <c r="G375"/>
    </row>
    <row r="376" spans="3:7">
      <c r="C376"/>
      <c r="D376"/>
      <c r="E376"/>
      <c r="F376"/>
      <c r="G376"/>
    </row>
    <row r="377" spans="3:7">
      <c r="C377"/>
      <c r="D377"/>
      <c r="E377"/>
      <c r="F377"/>
      <c r="G377"/>
    </row>
    <row r="378" spans="3:7">
      <c r="C378"/>
      <c r="D378"/>
      <c r="E378"/>
      <c r="F378"/>
      <c r="G378"/>
    </row>
    <row r="379" spans="3:7">
      <c r="C379"/>
      <c r="D379"/>
      <c r="E379"/>
      <c r="F379"/>
      <c r="G379"/>
    </row>
    <row r="380" spans="3:7">
      <c r="C380"/>
      <c r="D380"/>
      <c r="E380"/>
      <c r="F380"/>
      <c r="G380"/>
    </row>
    <row r="381" spans="3:7">
      <c r="C381"/>
      <c r="D381"/>
      <c r="E381"/>
      <c r="F381"/>
      <c r="G381"/>
    </row>
    <row r="382" spans="3:7">
      <c r="C382"/>
      <c r="D382"/>
      <c r="E382"/>
      <c r="F382"/>
      <c r="G382"/>
    </row>
    <row r="383" spans="3:7">
      <c r="C383"/>
      <c r="D383"/>
      <c r="E383"/>
      <c r="F383"/>
      <c r="G383"/>
    </row>
    <row r="384" spans="3:7">
      <c r="C384"/>
      <c r="D384"/>
      <c r="E384"/>
      <c r="F384"/>
      <c r="G384"/>
    </row>
    <row r="385" spans="3:7">
      <c r="C385"/>
      <c r="D385"/>
      <c r="E385"/>
      <c r="F385"/>
      <c r="G385"/>
    </row>
    <row r="386" spans="3:7">
      <c r="C386"/>
      <c r="D386"/>
      <c r="E386"/>
      <c r="F386"/>
      <c r="G386"/>
    </row>
    <row r="387" spans="3:7">
      <c r="C387"/>
      <c r="D387"/>
      <c r="E387"/>
      <c r="F387"/>
      <c r="G387"/>
    </row>
    <row r="388" spans="3:7">
      <c r="C388"/>
      <c r="D388"/>
      <c r="E388"/>
      <c r="F388"/>
      <c r="G388"/>
    </row>
    <row r="389" spans="3:7">
      <c r="C389"/>
      <c r="D389"/>
      <c r="E389"/>
      <c r="F389"/>
      <c r="G389"/>
    </row>
    <row r="390" spans="3:7">
      <c r="C390"/>
      <c r="D390"/>
      <c r="E390"/>
      <c r="F390"/>
      <c r="G390"/>
    </row>
    <row r="391" spans="3:7">
      <c r="C391"/>
      <c r="D391"/>
      <c r="E391"/>
      <c r="F391"/>
      <c r="G391"/>
    </row>
    <row r="392" spans="3:7">
      <c r="C392"/>
      <c r="D392"/>
      <c r="E392"/>
      <c r="F392"/>
      <c r="G392"/>
    </row>
    <row r="393" spans="3:7">
      <c r="C393"/>
      <c r="D393"/>
      <c r="E393"/>
      <c r="F393"/>
      <c r="G393"/>
    </row>
    <row r="394" spans="3:7">
      <c r="C394"/>
      <c r="D394"/>
      <c r="E394"/>
      <c r="F394"/>
      <c r="G394"/>
    </row>
    <row r="395" spans="3:7">
      <c r="C395"/>
      <c r="D395"/>
      <c r="E395"/>
      <c r="F395"/>
      <c r="G395"/>
    </row>
    <row r="396" spans="3:7">
      <c r="C396"/>
      <c r="D396"/>
      <c r="E396"/>
      <c r="F396"/>
      <c r="G396"/>
    </row>
    <row r="397" spans="3:7">
      <c r="C397"/>
      <c r="D397"/>
      <c r="E397"/>
      <c r="F397"/>
      <c r="G397"/>
    </row>
    <row r="398" spans="3:7">
      <c r="C398"/>
      <c r="D398"/>
      <c r="E398"/>
      <c r="F398"/>
      <c r="G398"/>
    </row>
    <row r="399" spans="3:7">
      <c r="C399"/>
      <c r="D399"/>
      <c r="E399"/>
      <c r="F399"/>
      <c r="G399"/>
    </row>
    <row r="400" spans="3:7">
      <c r="C400"/>
      <c r="D400"/>
      <c r="E400"/>
      <c r="F400"/>
      <c r="G400"/>
    </row>
    <row r="401" spans="3:7">
      <c r="C401"/>
      <c r="D401"/>
      <c r="E401"/>
      <c r="F401"/>
      <c r="G401"/>
    </row>
    <row r="402" spans="3:7">
      <c r="C402"/>
      <c r="D402"/>
      <c r="E402"/>
      <c r="F402"/>
      <c r="G402"/>
    </row>
    <row r="403" spans="3:7">
      <c r="C403"/>
      <c r="D403"/>
      <c r="E403"/>
      <c r="F403"/>
      <c r="G403"/>
    </row>
    <row r="404" spans="3:7">
      <c r="C404"/>
      <c r="D404"/>
      <c r="E404"/>
      <c r="F404"/>
      <c r="G404"/>
    </row>
    <row r="405" spans="3:7">
      <c r="C405"/>
      <c r="D405"/>
      <c r="E405"/>
      <c r="F405"/>
      <c r="G405"/>
    </row>
    <row r="406" spans="3:7">
      <c r="C406"/>
      <c r="D406"/>
      <c r="E406"/>
      <c r="F406"/>
      <c r="G406"/>
    </row>
    <row r="407" spans="3:7">
      <c r="C407"/>
      <c r="D407"/>
      <c r="E407"/>
      <c r="F407"/>
      <c r="G407"/>
    </row>
    <row r="408" spans="3:7">
      <c r="C408"/>
      <c r="D408"/>
      <c r="E408"/>
      <c r="F408"/>
      <c r="G408"/>
    </row>
    <row r="409" spans="3:7">
      <c r="C409"/>
      <c r="D409"/>
      <c r="E409"/>
      <c r="F409"/>
      <c r="G409"/>
    </row>
    <row r="410" spans="3:7">
      <c r="C410"/>
      <c r="D410"/>
      <c r="E410"/>
      <c r="F410"/>
      <c r="G410"/>
    </row>
    <row r="411" spans="3:7">
      <c r="C411"/>
      <c r="D411"/>
      <c r="E411"/>
      <c r="F411"/>
      <c r="G411"/>
    </row>
    <row r="412" spans="3:7">
      <c r="C412"/>
      <c r="D412"/>
      <c r="E412"/>
      <c r="F412"/>
      <c r="G412"/>
    </row>
    <row r="413" spans="3:7">
      <c r="C413"/>
      <c r="D413"/>
      <c r="E413"/>
      <c r="F413"/>
      <c r="G413"/>
    </row>
    <row r="414" spans="3:7">
      <c r="C414"/>
      <c r="D414"/>
      <c r="E414"/>
      <c r="F414"/>
      <c r="G414"/>
    </row>
    <row r="415" spans="3:7">
      <c r="C415"/>
      <c r="D415"/>
      <c r="E415"/>
      <c r="F415"/>
      <c r="G415"/>
    </row>
    <row r="416" spans="3:7">
      <c r="C416"/>
      <c r="D416"/>
      <c r="E416"/>
      <c r="F416"/>
      <c r="G416"/>
    </row>
    <row r="417" spans="3:7">
      <c r="C417"/>
      <c r="D417"/>
      <c r="E417"/>
      <c r="F417"/>
      <c r="G417"/>
    </row>
    <row r="418" spans="3:7">
      <c r="C418"/>
      <c r="D418"/>
      <c r="E418"/>
      <c r="F418"/>
      <c r="G418"/>
    </row>
    <row r="419" spans="3:7">
      <c r="C419"/>
      <c r="D419"/>
      <c r="E419"/>
      <c r="F419"/>
      <c r="G419"/>
    </row>
    <row r="420" spans="3:7">
      <c r="C420"/>
      <c r="D420"/>
      <c r="E420"/>
      <c r="F420"/>
      <c r="G420"/>
    </row>
    <row r="421" spans="3:7">
      <c r="C421"/>
      <c r="D421"/>
      <c r="E421"/>
      <c r="F421"/>
      <c r="G421"/>
    </row>
    <row r="422" spans="3:7">
      <c r="C422"/>
      <c r="D422"/>
      <c r="E422"/>
      <c r="F422"/>
      <c r="G422"/>
    </row>
    <row r="423" spans="3:7">
      <c r="C423"/>
      <c r="D423"/>
      <c r="E423"/>
      <c r="F423"/>
      <c r="G423"/>
    </row>
    <row r="424" spans="3:7">
      <c r="C424"/>
      <c r="D424"/>
      <c r="E424"/>
      <c r="F424"/>
      <c r="G424"/>
    </row>
    <row r="425" spans="3:7">
      <c r="C425"/>
      <c r="D425"/>
      <c r="E425"/>
      <c r="F425"/>
      <c r="G425"/>
    </row>
    <row r="426" spans="3:7">
      <c r="C426"/>
      <c r="D426"/>
      <c r="E426"/>
      <c r="F426"/>
      <c r="G426"/>
    </row>
    <row r="427" spans="3:7">
      <c r="C427"/>
      <c r="D427"/>
      <c r="E427"/>
      <c r="F427"/>
      <c r="G427"/>
    </row>
    <row r="428" spans="3:7">
      <c r="C428"/>
      <c r="D428"/>
      <c r="E428"/>
      <c r="F428"/>
      <c r="G428"/>
    </row>
    <row r="429" spans="3:7">
      <c r="C429"/>
      <c r="D429"/>
      <c r="E429"/>
      <c r="F429"/>
      <c r="G429"/>
    </row>
    <row r="430" spans="3:7">
      <c r="C430"/>
      <c r="D430"/>
      <c r="E430"/>
      <c r="F430"/>
      <c r="G430"/>
    </row>
    <row r="431" spans="3:7">
      <c r="C431"/>
      <c r="D431"/>
      <c r="E431"/>
      <c r="F431"/>
      <c r="G431"/>
    </row>
    <row r="432" spans="3:7">
      <c r="C432"/>
      <c r="D432"/>
      <c r="E432"/>
      <c r="F432"/>
      <c r="G432"/>
    </row>
    <row r="433" spans="3:7">
      <c r="C433"/>
      <c r="D433"/>
      <c r="E433"/>
      <c r="F433"/>
      <c r="G433"/>
    </row>
    <row r="434" spans="3:7">
      <c r="C434"/>
      <c r="D434"/>
      <c r="E434"/>
      <c r="F434"/>
      <c r="G434"/>
    </row>
    <row r="435" spans="3:7">
      <c r="C435"/>
      <c r="D435"/>
      <c r="E435"/>
      <c r="F435"/>
      <c r="G435"/>
    </row>
    <row r="436" spans="3:7">
      <c r="C436"/>
      <c r="D436"/>
      <c r="E436"/>
      <c r="F436"/>
      <c r="G436"/>
    </row>
    <row r="437" spans="3:7">
      <c r="C437"/>
      <c r="D437"/>
      <c r="E437"/>
      <c r="F437"/>
      <c r="G437"/>
    </row>
    <row r="438" spans="3:7">
      <c r="C438"/>
      <c r="D438"/>
      <c r="E438"/>
      <c r="F438"/>
      <c r="G438"/>
    </row>
    <row r="439" spans="3:7">
      <c r="C439"/>
      <c r="D439"/>
      <c r="E439"/>
      <c r="F439"/>
      <c r="G439"/>
    </row>
    <row r="440" spans="3:7">
      <c r="C440"/>
      <c r="D440"/>
      <c r="E440"/>
      <c r="F440"/>
      <c r="G440"/>
    </row>
    <row r="441" spans="3:7">
      <c r="C441"/>
      <c r="D441"/>
      <c r="E441"/>
      <c r="F441"/>
      <c r="G441"/>
    </row>
    <row r="442" spans="3:7">
      <c r="C442"/>
      <c r="D442"/>
      <c r="E442"/>
      <c r="F442"/>
      <c r="G442"/>
    </row>
    <row r="443" spans="3:7">
      <c r="C443"/>
      <c r="D443"/>
      <c r="E443"/>
      <c r="F443"/>
      <c r="G443"/>
    </row>
    <row r="444" spans="3:7">
      <c r="C444"/>
      <c r="D444"/>
      <c r="E444"/>
      <c r="F444"/>
      <c r="G444"/>
    </row>
    <row r="445" spans="3:7">
      <c r="C445"/>
      <c r="D445"/>
      <c r="E445"/>
      <c r="F445"/>
      <c r="G445"/>
    </row>
    <row r="446" spans="3:7">
      <c r="C446"/>
      <c r="D446"/>
      <c r="E446"/>
      <c r="F446"/>
      <c r="G446"/>
    </row>
    <row r="447" spans="3:7">
      <c r="C447"/>
      <c r="D447"/>
      <c r="E447"/>
      <c r="F447"/>
      <c r="G447"/>
    </row>
    <row r="448" spans="3:7">
      <c r="C448"/>
      <c r="D448"/>
      <c r="E448"/>
      <c r="F448"/>
      <c r="G448"/>
    </row>
    <row r="449" spans="3:7">
      <c r="C449"/>
      <c r="D449"/>
      <c r="E449"/>
      <c r="F449"/>
      <c r="G449"/>
    </row>
    <row r="450" spans="3:7">
      <c r="C450"/>
      <c r="D450"/>
      <c r="E450"/>
      <c r="F450"/>
      <c r="G450"/>
    </row>
    <row r="451" spans="3:7">
      <c r="C451"/>
      <c r="D451"/>
      <c r="E451"/>
      <c r="F451"/>
      <c r="G451"/>
    </row>
    <row r="452" spans="3:7">
      <c r="C452"/>
      <c r="D452"/>
      <c r="E452"/>
      <c r="F452"/>
      <c r="G452"/>
    </row>
    <row r="453" spans="3:7">
      <c r="C453"/>
      <c r="D453"/>
      <c r="E453"/>
      <c r="F453"/>
      <c r="G453"/>
    </row>
    <row r="454" spans="3:7">
      <c r="C454"/>
      <c r="D454"/>
      <c r="E454"/>
      <c r="F454"/>
      <c r="G454"/>
    </row>
    <row r="455" spans="3:7">
      <c r="C455"/>
      <c r="D455"/>
      <c r="E455"/>
      <c r="F455"/>
      <c r="G455"/>
    </row>
    <row r="456" spans="3:7">
      <c r="C456"/>
      <c r="D456"/>
      <c r="E456"/>
      <c r="F456"/>
      <c r="G456"/>
    </row>
    <row r="457" spans="3:7">
      <c r="C457"/>
      <c r="D457"/>
      <c r="E457"/>
      <c r="F457"/>
      <c r="G457"/>
    </row>
    <row r="458" spans="3:7">
      <c r="C458"/>
      <c r="D458"/>
      <c r="E458"/>
      <c r="F458"/>
      <c r="G458"/>
    </row>
    <row r="459" spans="3:7">
      <c r="C459"/>
      <c r="D459"/>
      <c r="E459"/>
      <c r="F459"/>
      <c r="G459"/>
    </row>
    <row r="460" spans="3:7">
      <c r="C460"/>
      <c r="D460"/>
      <c r="E460"/>
      <c r="F460"/>
      <c r="G460"/>
    </row>
    <row r="461" spans="3:7">
      <c r="C461"/>
      <c r="D461"/>
      <c r="E461"/>
      <c r="F461"/>
      <c r="G461"/>
    </row>
    <row r="462" spans="3:7">
      <c r="C462"/>
      <c r="D462"/>
      <c r="E462"/>
      <c r="F462"/>
      <c r="G462"/>
    </row>
    <row r="463" spans="3:7">
      <c r="C463"/>
      <c r="D463"/>
      <c r="E463"/>
      <c r="F463"/>
      <c r="G463"/>
    </row>
    <row r="464" spans="3:7">
      <c r="C464"/>
      <c r="D464"/>
      <c r="E464"/>
      <c r="F464"/>
      <c r="G464"/>
    </row>
    <row r="465" spans="3:7">
      <c r="C465"/>
      <c r="D465"/>
      <c r="E465"/>
      <c r="F465"/>
      <c r="G465"/>
    </row>
    <row r="466" spans="3:7">
      <c r="C466"/>
      <c r="D466"/>
      <c r="E466"/>
      <c r="F466"/>
      <c r="G466"/>
    </row>
    <row r="467" spans="3:7">
      <c r="C467"/>
      <c r="D467"/>
      <c r="E467"/>
      <c r="F467"/>
      <c r="G467"/>
    </row>
    <row r="468" spans="3:7">
      <c r="C468"/>
      <c r="D468"/>
      <c r="E468"/>
      <c r="F468"/>
      <c r="G468"/>
    </row>
    <row r="469" spans="3:7">
      <c r="C469"/>
      <c r="D469"/>
      <c r="E469"/>
      <c r="F469"/>
      <c r="G469"/>
    </row>
    <row r="470" spans="3:7">
      <c r="C470"/>
      <c r="D470"/>
      <c r="E470"/>
      <c r="F470"/>
      <c r="G470"/>
    </row>
    <row r="471" spans="3:7">
      <c r="C471"/>
      <c r="D471"/>
      <c r="E471"/>
      <c r="F471"/>
      <c r="G471"/>
    </row>
    <row r="472" spans="3:7">
      <c r="C472"/>
      <c r="D472"/>
      <c r="E472"/>
      <c r="F472"/>
      <c r="G472"/>
    </row>
    <row r="473" spans="3:7">
      <c r="C473"/>
      <c r="D473"/>
      <c r="E473"/>
      <c r="F473"/>
      <c r="G473"/>
    </row>
    <row r="474" spans="3:7">
      <c r="C474"/>
      <c r="D474"/>
      <c r="E474"/>
      <c r="F474"/>
      <c r="G474"/>
    </row>
    <row r="475" spans="3:7">
      <c r="C475"/>
      <c r="D475"/>
      <c r="E475"/>
      <c r="F475"/>
      <c r="G475"/>
    </row>
    <row r="476" spans="3:7">
      <c r="C476"/>
      <c r="D476"/>
      <c r="E476"/>
      <c r="F476"/>
      <c r="G476"/>
    </row>
    <row r="477" spans="3:7">
      <c r="C477"/>
      <c r="D477"/>
      <c r="E477"/>
      <c r="F477"/>
      <c r="G477"/>
    </row>
    <row r="478" spans="3:7">
      <c r="C478"/>
      <c r="D478"/>
      <c r="E478"/>
      <c r="F478"/>
      <c r="G478"/>
    </row>
    <row r="479" spans="3:7">
      <c r="C479"/>
      <c r="D479"/>
      <c r="E479"/>
      <c r="F479"/>
      <c r="G479"/>
    </row>
    <row r="480" spans="3:7">
      <c r="C480"/>
      <c r="D480"/>
      <c r="E480"/>
      <c r="F480"/>
      <c r="G480"/>
    </row>
    <row r="481" spans="3:7">
      <c r="C481"/>
      <c r="D481"/>
      <c r="E481"/>
      <c r="F481"/>
      <c r="G481"/>
    </row>
    <row r="482" spans="3:7">
      <c r="C482"/>
      <c r="D482"/>
      <c r="E482"/>
      <c r="F482"/>
      <c r="G482"/>
    </row>
    <row r="483" spans="3:7">
      <c r="C483"/>
      <c r="D483"/>
      <c r="E483"/>
      <c r="F483"/>
      <c r="G483"/>
    </row>
    <row r="484" spans="3:7">
      <c r="C484"/>
      <c r="D484"/>
      <c r="E484"/>
      <c r="F484"/>
      <c r="G484"/>
    </row>
    <row r="485" spans="3:7">
      <c r="C485"/>
      <c r="D485"/>
      <c r="E485"/>
      <c r="F485"/>
      <c r="G485"/>
    </row>
    <row r="486" spans="3:7">
      <c r="C486"/>
      <c r="D486"/>
      <c r="E486"/>
      <c r="F486"/>
      <c r="G486"/>
    </row>
    <row r="487" spans="3:7">
      <c r="C487"/>
      <c r="D487"/>
      <c r="E487"/>
      <c r="F487"/>
      <c r="G487"/>
    </row>
    <row r="488" spans="3:7">
      <c r="C488"/>
      <c r="D488"/>
      <c r="E488"/>
      <c r="F488"/>
      <c r="G488"/>
    </row>
    <row r="489" spans="3:7">
      <c r="C489"/>
      <c r="D489"/>
      <c r="E489"/>
      <c r="F489"/>
      <c r="G489"/>
    </row>
    <row r="490" spans="3:7">
      <c r="C490"/>
      <c r="D490"/>
      <c r="E490"/>
      <c r="F490"/>
      <c r="G490"/>
    </row>
    <row r="491" spans="3:7">
      <c r="C491"/>
      <c r="D491"/>
      <c r="E491"/>
      <c r="F491"/>
      <c r="G491"/>
    </row>
    <row r="492" spans="3:7">
      <c r="C492"/>
      <c r="D492"/>
      <c r="E492"/>
      <c r="F492"/>
      <c r="G492"/>
    </row>
    <row r="493" spans="3:7">
      <c r="C493"/>
      <c r="D493"/>
      <c r="E493"/>
      <c r="F493"/>
      <c r="G493"/>
    </row>
    <row r="494" spans="3:7">
      <c r="C494"/>
      <c r="D494"/>
      <c r="E494"/>
      <c r="F494"/>
      <c r="G494"/>
    </row>
    <row r="495" spans="3:7">
      <c r="C495"/>
      <c r="D495"/>
      <c r="E495"/>
      <c r="F495"/>
      <c r="G495"/>
    </row>
    <row r="496" spans="3:7">
      <c r="C496"/>
      <c r="D496"/>
      <c r="E496"/>
      <c r="F496"/>
      <c r="G496"/>
    </row>
    <row r="497" spans="3:7">
      <c r="C497"/>
      <c r="D497"/>
      <c r="E497"/>
      <c r="F497"/>
      <c r="G497"/>
    </row>
    <row r="498" spans="3:7">
      <c r="C498"/>
      <c r="D498"/>
      <c r="E498"/>
      <c r="F498"/>
      <c r="G498"/>
    </row>
    <row r="499" spans="3:7">
      <c r="C499"/>
      <c r="D499"/>
      <c r="E499"/>
      <c r="F499"/>
      <c r="G499"/>
    </row>
    <row r="500" spans="3:7">
      <c r="C500"/>
      <c r="D500"/>
      <c r="E500"/>
      <c r="F500"/>
      <c r="G500"/>
    </row>
    <row r="501" spans="3:7">
      <c r="C501"/>
      <c r="D501"/>
      <c r="E501"/>
      <c r="F501"/>
      <c r="G501"/>
    </row>
    <row r="502" spans="3:7">
      <c r="C502"/>
      <c r="D502"/>
      <c r="E502"/>
      <c r="F502"/>
      <c r="G502"/>
    </row>
    <row r="503" spans="3:7">
      <c r="C503"/>
      <c r="D503"/>
      <c r="E503"/>
      <c r="F503"/>
      <c r="G503"/>
    </row>
    <row r="504" spans="3:7">
      <c r="C504"/>
      <c r="D504"/>
      <c r="E504"/>
      <c r="F504"/>
      <c r="G504"/>
    </row>
    <row r="505" spans="3:7">
      <c r="C505"/>
      <c r="D505"/>
      <c r="E505"/>
      <c r="F505"/>
      <c r="G505"/>
    </row>
    <row r="506" spans="3:7">
      <c r="C506"/>
      <c r="D506"/>
      <c r="E506"/>
      <c r="F506"/>
      <c r="G506"/>
    </row>
    <row r="507" spans="3:7">
      <c r="C507"/>
      <c r="D507"/>
      <c r="E507"/>
      <c r="F507"/>
      <c r="G507"/>
    </row>
    <row r="508" spans="3:7">
      <c r="C508"/>
      <c r="D508"/>
      <c r="E508"/>
      <c r="F508"/>
      <c r="G508"/>
    </row>
    <row r="509" spans="3:7">
      <c r="C509"/>
      <c r="D509"/>
      <c r="E509"/>
      <c r="F509"/>
      <c r="G509"/>
    </row>
    <row r="510" spans="3:7">
      <c r="C510"/>
      <c r="D510"/>
      <c r="E510"/>
      <c r="F510"/>
      <c r="G510"/>
    </row>
    <row r="511" spans="3:7">
      <c r="C511"/>
      <c r="D511"/>
      <c r="E511"/>
      <c r="F511"/>
      <c r="G511"/>
    </row>
    <row r="512" spans="3:7">
      <c r="C512"/>
      <c r="D512"/>
      <c r="E512"/>
      <c r="F512"/>
      <c r="G512"/>
    </row>
    <row r="513" spans="3:7">
      <c r="C513"/>
      <c r="D513"/>
      <c r="E513"/>
      <c r="F513"/>
      <c r="G513"/>
    </row>
    <row r="514" spans="3:7">
      <c r="C514"/>
      <c r="D514"/>
      <c r="E514"/>
      <c r="F514"/>
      <c r="G514"/>
    </row>
    <row r="515" spans="3:7">
      <c r="C515"/>
      <c r="D515"/>
      <c r="E515"/>
      <c r="F515"/>
      <c r="G515"/>
    </row>
    <row r="516" spans="3:7">
      <c r="C516"/>
      <c r="D516"/>
      <c r="E516"/>
      <c r="F516"/>
      <c r="G516"/>
    </row>
    <row r="517" spans="3:7">
      <c r="C517"/>
      <c r="D517"/>
      <c r="E517"/>
      <c r="F517"/>
      <c r="G517"/>
    </row>
    <row r="518" spans="3:7">
      <c r="C518"/>
      <c r="D518"/>
      <c r="E518"/>
      <c r="F518"/>
      <c r="G518"/>
    </row>
    <row r="519" spans="3:7">
      <c r="C519"/>
      <c r="D519"/>
      <c r="E519"/>
      <c r="F519"/>
      <c r="G519"/>
    </row>
    <row r="520" spans="3:7">
      <c r="C520"/>
      <c r="D520"/>
      <c r="E520"/>
      <c r="F520"/>
      <c r="G520"/>
    </row>
    <row r="521" spans="3:7">
      <c r="C521"/>
      <c r="D521"/>
      <c r="E521"/>
      <c r="F521"/>
      <c r="G521"/>
    </row>
    <row r="522" spans="3:7">
      <c r="C522"/>
      <c r="D522"/>
      <c r="E522"/>
      <c r="F522"/>
      <c r="G522"/>
    </row>
    <row r="523" spans="3:7">
      <c r="C523"/>
      <c r="D523"/>
      <c r="E523"/>
      <c r="F523"/>
      <c r="G523"/>
    </row>
    <row r="524" spans="3:7">
      <c r="C524"/>
      <c r="D524"/>
      <c r="E524"/>
      <c r="F524"/>
      <c r="G524"/>
    </row>
    <row r="525" spans="3:7">
      <c r="C525"/>
      <c r="D525"/>
      <c r="E525"/>
      <c r="F525"/>
      <c r="G525"/>
    </row>
    <row r="526" spans="3:7">
      <c r="C526"/>
      <c r="D526"/>
      <c r="E526"/>
      <c r="F526"/>
      <c r="G526"/>
    </row>
    <row r="527" spans="3:7">
      <c r="C527"/>
      <c r="D527"/>
      <c r="E527"/>
      <c r="F527"/>
      <c r="G527"/>
    </row>
    <row r="528" spans="3:7">
      <c r="C528"/>
      <c r="D528"/>
      <c r="E528"/>
      <c r="F528"/>
      <c r="G528"/>
    </row>
    <row r="529" spans="3:7">
      <c r="C529"/>
      <c r="D529"/>
      <c r="E529"/>
      <c r="F529"/>
      <c r="G529"/>
    </row>
    <row r="530" spans="3:7">
      <c r="C530"/>
      <c r="D530"/>
      <c r="E530"/>
      <c r="F530"/>
      <c r="G530"/>
    </row>
    <row r="531" spans="3:7">
      <c r="C531"/>
      <c r="D531"/>
      <c r="E531"/>
      <c r="F531"/>
      <c r="G531"/>
    </row>
    <row r="532" spans="3:7">
      <c r="C532"/>
      <c r="D532"/>
      <c r="E532"/>
      <c r="F532"/>
      <c r="G532"/>
    </row>
    <row r="533" spans="3:7">
      <c r="C533"/>
      <c r="D533"/>
      <c r="E533"/>
      <c r="F533"/>
      <c r="G533"/>
    </row>
    <row r="534" spans="3:7">
      <c r="C534"/>
      <c r="D534"/>
      <c r="E534"/>
      <c r="F534"/>
      <c r="G534"/>
    </row>
    <row r="535" spans="3:7">
      <c r="C535"/>
      <c r="D535"/>
      <c r="E535"/>
      <c r="F535"/>
      <c r="G535"/>
    </row>
    <row r="536" spans="3:7">
      <c r="C536"/>
      <c r="D536"/>
      <c r="E536"/>
      <c r="F536"/>
      <c r="G536"/>
    </row>
    <row r="537" spans="3:7">
      <c r="C537"/>
      <c r="D537"/>
      <c r="E537"/>
      <c r="F537"/>
      <c r="G537"/>
    </row>
    <row r="538" spans="3:7">
      <c r="C538"/>
      <c r="D538"/>
      <c r="E538"/>
      <c r="F538"/>
      <c r="G538"/>
    </row>
    <row r="539" spans="3:7">
      <c r="C539"/>
      <c r="D539"/>
      <c r="E539"/>
      <c r="F539"/>
      <c r="G539"/>
    </row>
    <row r="540" spans="3:7">
      <c r="C540"/>
      <c r="D540"/>
      <c r="E540"/>
      <c r="F540"/>
      <c r="G540"/>
    </row>
    <row r="541" spans="3:7">
      <c r="C541"/>
      <c r="D541"/>
      <c r="E541"/>
      <c r="F541"/>
      <c r="G541"/>
    </row>
    <row r="542" spans="3:7">
      <c r="C542"/>
      <c r="D542"/>
      <c r="E542"/>
      <c r="F542"/>
      <c r="G542"/>
    </row>
    <row r="543" spans="3:7">
      <c r="C543"/>
      <c r="D543"/>
      <c r="E543"/>
      <c r="F543"/>
      <c r="G543"/>
    </row>
    <row r="544" spans="3:7">
      <c r="C544"/>
      <c r="D544"/>
      <c r="E544"/>
      <c r="F544"/>
      <c r="G544"/>
    </row>
    <row r="545" spans="3:7">
      <c r="C545"/>
      <c r="D545"/>
      <c r="E545"/>
      <c r="F545"/>
      <c r="G545"/>
    </row>
    <row r="546" spans="3:7">
      <c r="C546"/>
      <c r="D546"/>
      <c r="E546"/>
      <c r="F546"/>
      <c r="G546"/>
    </row>
    <row r="547" spans="3:7">
      <c r="C547"/>
      <c r="D547"/>
      <c r="E547"/>
      <c r="F547"/>
      <c r="G547"/>
    </row>
    <row r="548" spans="3:7">
      <c r="C548"/>
      <c r="D548"/>
      <c r="E548"/>
      <c r="F548"/>
      <c r="G548"/>
    </row>
    <row r="549" spans="3:7">
      <c r="C549"/>
      <c r="D549"/>
      <c r="E549"/>
      <c r="F549"/>
      <c r="G549"/>
    </row>
    <row r="550" spans="3:7">
      <c r="C550"/>
      <c r="D550"/>
      <c r="E550"/>
      <c r="F550"/>
      <c r="G550"/>
    </row>
    <row r="551" spans="3:7">
      <c r="C551"/>
      <c r="D551"/>
      <c r="E551"/>
      <c r="F551"/>
      <c r="G551"/>
    </row>
    <row r="552" spans="3:7">
      <c r="C552"/>
      <c r="D552"/>
      <c r="E552"/>
      <c r="F552"/>
      <c r="G552"/>
    </row>
    <row r="553" spans="3:7">
      <c r="C553"/>
      <c r="D553"/>
      <c r="E553"/>
      <c r="F553"/>
      <c r="G553"/>
    </row>
    <row r="554" spans="3:7">
      <c r="C554"/>
      <c r="D554"/>
      <c r="E554"/>
      <c r="F554"/>
      <c r="G554"/>
    </row>
    <row r="555" spans="3:7">
      <c r="C555"/>
      <c r="D555"/>
      <c r="E555"/>
      <c r="F555"/>
      <c r="G555"/>
    </row>
    <row r="556" spans="3:7">
      <c r="C556"/>
      <c r="D556"/>
      <c r="E556"/>
      <c r="F556"/>
      <c r="G556"/>
    </row>
    <row r="557" spans="3:7">
      <c r="C557"/>
      <c r="D557"/>
      <c r="E557"/>
      <c r="F557"/>
      <c r="G557"/>
    </row>
    <row r="558" spans="3:7">
      <c r="C558"/>
      <c r="D558"/>
      <c r="E558"/>
      <c r="F558"/>
      <c r="G558"/>
    </row>
    <row r="559" spans="3:7">
      <c r="C559"/>
      <c r="D559"/>
      <c r="E559"/>
      <c r="F559"/>
      <c r="G559"/>
    </row>
    <row r="560" spans="3:7">
      <c r="C560"/>
      <c r="D560"/>
      <c r="E560"/>
      <c r="F560"/>
      <c r="G560"/>
    </row>
    <row r="561" spans="3:7">
      <c r="C561"/>
      <c r="D561"/>
      <c r="E561"/>
      <c r="F561"/>
      <c r="G561"/>
    </row>
    <row r="562" spans="3:7">
      <c r="C562"/>
      <c r="D562"/>
      <c r="E562"/>
      <c r="F562"/>
      <c r="G562"/>
    </row>
    <row r="563" spans="3:7">
      <c r="C563"/>
      <c r="D563"/>
      <c r="E563"/>
      <c r="F563"/>
      <c r="G563"/>
    </row>
    <row r="564" spans="3:7">
      <c r="C564"/>
      <c r="D564"/>
      <c r="E564"/>
      <c r="F564"/>
      <c r="G564"/>
    </row>
    <row r="565" spans="3:7">
      <c r="C565"/>
      <c r="D565"/>
      <c r="E565"/>
      <c r="F565"/>
      <c r="G565"/>
    </row>
    <row r="566" spans="3:7">
      <c r="C566"/>
      <c r="D566"/>
      <c r="E566"/>
      <c r="F566"/>
      <c r="G566"/>
    </row>
    <row r="567" spans="3:7">
      <c r="C567"/>
      <c r="D567"/>
      <c r="E567"/>
      <c r="F567"/>
      <c r="G567"/>
    </row>
    <row r="568" spans="3:7">
      <c r="C568"/>
      <c r="D568"/>
      <c r="E568"/>
      <c r="F568"/>
      <c r="G568"/>
    </row>
    <row r="569" spans="3:7">
      <c r="C569"/>
      <c r="D569"/>
      <c r="E569"/>
      <c r="F569"/>
      <c r="G569"/>
    </row>
    <row r="570" spans="3:7">
      <c r="C570"/>
      <c r="D570"/>
      <c r="E570"/>
      <c r="F570"/>
      <c r="G570"/>
    </row>
    <row r="571" spans="3:7">
      <c r="C571"/>
      <c r="D571"/>
      <c r="E571"/>
      <c r="F571"/>
      <c r="G571"/>
    </row>
    <row r="572" spans="3:7">
      <c r="C572"/>
      <c r="D572"/>
      <c r="E572"/>
      <c r="F572"/>
      <c r="G572"/>
    </row>
    <row r="573" spans="3:7">
      <c r="C573"/>
      <c r="D573"/>
      <c r="E573"/>
      <c r="F573"/>
      <c r="G573"/>
    </row>
    <row r="574" spans="3:7">
      <c r="C574"/>
      <c r="D574"/>
      <c r="E574"/>
      <c r="F574"/>
      <c r="G574"/>
    </row>
    <row r="575" spans="3:7">
      <c r="C575"/>
      <c r="D575"/>
      <c r="E575"/>
      <c r="F575"/>
      <c r="G575"/>
    </row>
    <row r="576" spans="3:7">
      <c r="C576"/>
      <c r="D576"/>
      <c r="E576"/>
      <c r="F576"/>
      <c r="G576"/>
    </row>
    <row r="577" spans="3:7">
      <c r="C577"/>
      <c r="D577"/>
      <c r="E577"/>
      <c r="F577"/>
      <c r="G577"/>
    </row>
    <row r="578" spans="3:7">
      <c r="C578"/>
      <c r="D578"/>
      <c r="E578"/>
      <c r="F578"/>
      <c r="G578"/>
    </row>
    <row r="579" spans="3:7">
      <c r="C579"/>
      <c r="D579"/>
      <c r="E579"/>
      <c r="F579"/>
      <c r="G579"/>
    </row>
    <row r="580" spans="3:7">
      <c r="C580"/>
      <c r="D580"/>
      <c r="E580"/>
      <c r="F580"/>
      <c r="G580"/>
    </row>
    <row r="581" spans="3:7">
      <c r="C581"/>
      <c r="D581"/>
      <c r="E581"/>
      <c r="F581"/>
      <c r="G581"/>
    </row>
    <row r="582" spans="3:7">
      <c r="C582"/>
      <c r="D582"/>
      <c r="E582"/>
      <c r="F582"/>
      <c r="G582"/>
    </row>
    <row r="583" spans="3:7">
      <c r="C583"/>
      <c r="D583"/>
      <c r="E583"/>
      <c r="F583"/>
      <c r="G583"/>
    </row>
    <row r="584" spans="3:7">
      <c r="C584"/>
      <c r="D584"/>
      <c r="E584"/>
      <c r="F584"/>
      <c r="G584"/>
    </row>
    <row r="585" spans="3:7">
      <c r="C585"/>
      <c r="D585"/>
      <c r="E585"/>
      <c r="F585"/>
      <c r="G585"/>
    </row>
    <row r="586" spans="3:7">
      <c r="C586"/>
      <c r="D586"/>
      <c r="E586"/>
      <c r="F586"/>
      <c r="G586"/>
    </row>
    <row r="587" spans="3:7">
      <c r="C587"/>
      <c r="D587"/>
      <c r="E587"/>
      <c r="F587"/>
      <c r="G587"/>
    </row>
    <row r="588" spans="3:7">
      <c r="C588"/>
      <c r="D588"/>
      <c r="E588"/>
      <c r="F588"/>
      <c r="G588"/>
    </row>
    <row r="589" spans="3:7">
      <c r="C589"/>
      <c r="D589"/>
      <c r="E589"/>
      <c r="F589"/>
      <c r="G589"/>
    </row>
    <row r="590" spans="3:7">
      <c r="C590"/>
      <c r="D590"/>
      <c r="E590"/>
      <c r="F590"/>
      <c r="G590"/>
    </row>
    <row r="591" spans="3:7">
      <c r="C591"/>
      <c r="D591"/>
      <c r="E591"/>
      <c r="F591"/>
      <c r="G591"/>
    </row>
    <row r="592" spans="3:7">
      <c r="C592"/>
      <c r="D592"/>
      <c r="E592"/>
      <c r="F592"/>
      <c r="G592"/>
    </row>
    <row r="593" spans="3:7">
      <c r="C593"/>
      <c r="D593"/>
      <c r="E593"/>
      <c r="F593"/>
      <c r="G593"/>
    </row>
    <row r="594" spans="3:7">
      <c r="C594"/>
      <c r="D594"/>
      <c r="E594"/>
      <c r="F594"/>
      <c r="G594"/>
    </row>
    <row r="595" spans="3:7">
      <c r="C595"/>
      <c r="D595"/>
      <c r="E595"/>
      <c r="F595"/>
      <c r="G595"/>
    </row>
    <row r="596" spans="3:7">
      <c r="C596"/>
      <c r="D596"/>
      <c r="E596"/>
      <c r="F596"/>
      <c r="G596"/>
    </row>
    <row r="597" spans="3:7">
      <c r="C597"/>
      <c r="D597"/>
      <c r="E597"/>
      <c r="F597"/>
      <c r="G597"/>
    </row>
    <row r="598" spans="3:7">
      <c r="C598"/>
      <c r="D598"/>
      <c r="E598"/>
      <c r="F598"/>
      <c r="G598"/>
    </row>
    <row r="599" spans="3:7">
      <c r="C599"/>
      <c r="D599"/>
      <c r="E599"/>
      <c r="F599"/>
      <c r="G599"/>
    </row>
    <row r="600" spans="3:7">
      <c r="C600"/>
      <c r="D600"/>
      <c r="E600"/>
      <c r="F600"/>
      <c r="G600"/>
    </row>
    <row r="601" spans="3:7">
      <c r="C601"/>
      <c r="D601"/>
      <c r="E601"/>
      <c r="F601"/>
      <c r="G601"/>
    </row>
    <row r="602" spans="3:7">
      <c r="C602"/>
      <c r="D602"/>
      <c r="E602"/>
      <c r="F602"/>
      <c r="G602"/>
    </row>
    <row r="603" spans="3:7">
      <c r="C603"/>
      <c r="D603"/>
      <c r="E603"/>
      <c r="F603"/>
      <c r="G603"/>
    </row>
    <row r="604" spans="3:7">
      <c r="C604"/>
      <c r="D604"/>
      <c r="E604"/>
      <c r="F604"/>
      <c r="G604"/>
    </row>
    <row r="605" spans="3:7">
      <c r="C605"/>
      <c r="D605"/>
      <c r="E605"/>
      <c r="F605"/>
      <c r="G605"/>
    </row>
    <row r="606" spans="3:7">
      <c r="C606"/>
      <c r="D606"/>
      <c r="E606"/>
      <c r="F606"/>
      <c r="G606"/>
    </row>
    <row r="607" spans="3:7">
      <c r="C607"/>
      <c r="D607"/>
      <c r="E607"/>
      <c r="F607"/>
      <c r="G607"/>
    </row>
    <row r="608" spans="3:7">
      <c r="C608"/>
      <c r="D608"/>
      <c r="E608"/>
      <c r="F608"/>
      <c r="G608"/>
    </row>
    <row r="609" spans="3:7">
      <c r="C609"/>
      <c r="D609"/>
      <c r="E609"/>
      <c r="F609"/>
      <c r="G609"/>
    </row>
    <row r="610" spans="3:7">
      <c r="C610"/>
      <c r="D610"/>
      <c r="E610"/>
      <c r="F610"/>
      <c r="G610"/>
    </row>
    <row r="611" spans="3:7">
      <c r="C611"/>
      <c r="D611"/>
      <c r="E611"/>
      <c r="F611"/>
      <c r="G611"/>
    </row>
    <row r="612" spans="3:7">
      <c r="C612"/>
      <c r="D612"/>
      <c r="E612"/>
      <c r="F612"/>
      <c r="G612"/>
    </row>
    <row r="613" spans="3:7">
      <c r="C613"/>
      <c r="D613"/>
      <c r="E613"/>
      <c r="F613"/>
      <c r="G613"/>
    </row>
    <row r="614" spans="3:7">
      <c r="C614"/>
      <c r="D614"/>
      <c r="E614"/>
      <c r="F614"/>
      <c r="G614"/>
    </row>
    <row r="615" spans="3:7">
      <c r="C615"/>
      <c r="D615"/>
      <c r="E615"/>
      <c r="F615"/>
      <c r="G615"/>
    </row>
    <row r="616" spans="3:7">
      <c r="C616"/>
      <c r="D616"/>
      <c r="E616"/>
      <c r="F616"/>
      <c r="G616"/>
    </row>
    <row r="617" spans="3:7">
      <c r="C617"/>
      <c r="D617"/>
      <c r="E617"/>
      <c r="F617"/>
      <c r="G617"/>
    </row>
    <row r="618" spans="3:7">
      <c r="C618"/>
      <c r="D618"/>
      <c r="E618"/>
      <c r="F618"/>
      <c r="G618"/>
    </row>
    <row r="619" spans="3:7">
      <c r="C619"/>
      <c r="D619"/>
      <c r="E619"/>
      <c r="F619"/>
      <c r="G619"/>
    </row>
    <row r="620" spans="3:7">
      <c r="C620"/>
      <c r="D620"/>
      <c r="E620"/>
      <c r="F620"/>
      <c r="G620"/>
    </row>
    <row r="621" spans="3:7">
      <c r="C621"/>
      <c r="D621"/>
      <c r="E621"/>
      <c r="F621"/>
      <c r="G621"/>
    </row>
    <row r="622" spans="3:7">
      <c r="C622"/>
      <c r="D622"/>
      <c r="E622"/>
      <c r="F622"/>
      <c r="G622"/>
    </row>
    <row r="623" spans="3:7">
      <c r="C623"/>
      <c r="D623"/>
      <c r="E623"/>
      <c r="F623"/>
      <c r="G623"/>
    </row>
    <row r="624" spans="3:7">
      <c r="C624"/>
      <c r="D624"/>
      <c r="E624"/>
      <c r="F624"/>
      <c r="G624"/>
    </row>
    <row r="625" spans="3:7">
      <c r="C625"/>
      <c r="D625"/>
      <c r="E625"/>
      <c r="F625"/>
      <c r="G625"/>
    </row>
    <row r="626" spans="3:7">
      <c r="C626"/>
      <c r="D626"/>
      <c r="E626"/>
      <c r="F626"/>
      <c r="G626"/>
    </row>
    <row r="627" spans="3:7">
      <c r="C627"/>
      <c r="D627"/>
      <c r="E627"/>
      <c r="F627"/>
      <c r="G627"/>
    </row>
    <row r="628" spans="3:7">
      <c r="C628"/>
      <c r="D628"/>
      <c r="E628"/>
      <c r="F628"/>
      <c r="G628"/>
    </row>
    <row r="629" spans="3:7">
      <c r="C629"/>
      <c r="D629"/>
      <c r="E629"/>
      <c r="F629"/>
      <c r="G629"/>
    </row>
    <row r="630" spans="3:7">
      <c r="C630"/>
      <c r="D630"/>
      <c r="E630"/>
      <c r="F630"/>
      <c r="G630"/>
    </row>
    <row r="631" spans="3:7">
      <c r="C631"/>
      <c r="D631"/>
      <c r="E631"/>
      <c r="F631"/>
      <c r="G631"/>
    </row>
    <row r="632" spans="3:7">
      <c r="C632"/>
      <c r="D632"/>
      <c r="E632"/>
      <c r="F632"/>
      <c r="G632"/>
    </row>
    <row r="633" spans="3:7">
      <c r="C633"/>
      <c r="D633"/>
      <c r="E633"/>
      <c r="F633"/>
      <c r="G633"/>
    </row>
    <row r="634" spans="3:7">
      <c r="C634"/>
      <c r="D634"/>
      <c r="E634"/>
      <c r="F634"/>
      <c r="G634"/>
    </row>
    <row r="635" spans="3:7">
      <c r="C635"/>
      <c r="D635"/>
      <c r="E635"/>
      <c r="F635"/>
      <c r="G635"/>
    </row>
    <row r="636" spans="3:7">
      <c r="C636"/>
      <c r="D636"/>
      <c r="E636"/>
      <c r="F636"/>
      <c r="G636"/>
    </row>
    <row r="637" spans="3:7">
      <c r="C637"/>
      <c r="D637"/>
      <c r="E637"/>
      <c r="F637"/>
      <c r="G637"/>
    </row>
    <row r="638" spans="3:7">
      <c r="C638"/>
      <c r="D638"/>
      <c r="E638"/>
      <c r="F638"/>
      <c r="G638"/>
    </row>
    <row r="639" spans="3:7">
      <c r="C639"/>
      <c r="D639"/>
      <c r="E639"/>
      <c r="F639"/>
      <c r="G639"/>
    </row>
    <row r="640" spans="3:7">
      <c r="C640"/>
      <c r="D640"/>
      <c r="E640"/>
      <c r="F640"/>
      <c r="G640"/>
    </row>
    <row r="641" spans="3:7">
      <c r="C641"/>
      <c r="D641"/>
      <c r="E641"/>
      <c r="F641"/>
      <c r="G641"/>
    </row>
    <row r="642" spans="3:7">
      <c r="C642"/>
      <c r="D642"/>
      <c r="E642"/>
      <c r="F642"/>
      <c r="G642"/>
    </row>
    <row r="643" spans="3:7">
      <c r="C643"/>
      <c r="D643"/>
      <c r="E643"/>
      <c r="F643"/>
      <c r="G643"/>
    </row>
    <row r="644" spans="3:7">
      <c r="C644"/>
      <c r="D644"/>
      <c r="E644"/>
      <c r="F644"/>
      <c r="G644"/>
    </row>
    <row r="645" spans="3:7">
      <c r="C645"/>
      <c r="D645"/>
      <c r="E645"/>
      <c r="F645"/>
      <c r="G645"/>
    </row>
    <row r="646" spans="3:7">
      <c r="C646"/>
      <c r="D646"/>
      <c r="E646"/>
      <c r="F646"/>
      <c r="G646"/>
    </row>
    <row r="647" spans="3:7">
      <c r="C647"/>
      <c r="D647"/>
      <c r="E647"/>
      <c r="F647"/>
      <c r="G647"/>
    </row>
    <row r="648" spans="3:7">
      <c r="C648"/>
      <c r="D648"/>
      <c r="E648"/>
      <c r="F648"/>
      <c r="G648"/>
    </row>
    <row r="649" spans="3:7">
      <c r="C649"/>
      <c r="D649"/>
      <c r="E649"/>
      <c r="F649"/>
      <c r="G649"/>
    </row>
    <row r="650" spans="3:7">
      <c r="C650"/>
      <c r="D650"/>
      <c r="E650"/>
      <c r="F650"/>
      <c r="G650"/>
    </row>
    <row r="651" spans="3:7">
      <c r="C651"/>
      <c r="D651"/>
      <c r="E651"/>
      <c r="F651"/>
      <c r="G651"/>
    </row>
    <row r="652" spans="3:7">
      <c r="C652"/>
      <c r="D652"/>
      <c r="E652"/>
      <c r="F652"/>
      <c r="G652"/>
    </row>
    <row r="653" spans="3:7">
      <c r="C653"/>
      <c r="D653"/>
      <c r="E653"/>
      <c r="F653"/>
      <c r="G653"/>
    </row>
    <row r="654" spans="3:7">
      <c r="C654"/>
      <c r="D654"/>
      <c r="E654"/>
      <c r="F654"/>
      <c r="G654"/>
    </row>
    <row r="655" spans="3:7">
      <c r="C655"/>
      <c r="D655"/>
      <c r="E655"/>
      <c r="F655"/>
      <c r="G655"/>
    </row>
    <row r="656" spans="3:7">
      <c r="C656"/>
      <c r="D656"/>
      <c r="E656"/>
      <c r="F656"/>
      <c r="G656"/>
    </row>
    <row r="657" spans="3:7">
      <c r="C657"/>
      <c r="D657"/>
      <c r="E657"/>
      <c r="F657"/>
      <c r="G657"/>
    </row>
    <row r="658" spans="3:7">
      <c r="C658"/>
      <c r="D658"/>
      <c r="E658"/>
      <c r="F658"/>
      <c r="G658"/>
    </row>
    <row r="659" spans="3:7">
      <c r="C659"/>
      <c r="D659"/>
      <c r="E659"/>
      <c r="F659"/>
      <c r="G659"/>
    </row>
    <row r="660" spans="3:7">
      <c r="C660"/>
      <c r="D660"/>
      <c r="E660"/>
      <c r="F660"/>
      <c r="G660"/>
    </row>
    <row r="661" spans="3:7">
      <c r="C661"/>
      <c r="D661"/>
      <c r="E661"/>
      <c r="F661"/>
      <c r="G661"/>
    </row>
    <row r="662" spans="3:7">
      <c r="C662"/>
      <c r="D662"/>
      <c r="E662"/>
      <c r="F662"/>
      <c r="G662"/>
    </row>
    <row r="663" spans="3:7">
      <c r="C663"/>
      <c r="D663"/>
      <c r="E663"/>
      <c r="F663"/>
      <c r="G663"/>
    </row>
    <row r="664" spans="3:7">
      <c r="C664"/>
      <c r="D664"/>
      <c r="E664"/>
      <c r="F664"/>
      <c r="G664"/>
    </row>
    <row r="665" spans="3:7">
      <c r="C665"/>
      <c r="D665"/>
      <c r="E665"/>
      <c r="F665"/>
      <c r="G665"/>
    </row>
    <row r="666" spans="3:7">
      <c r="C666"/>
      <c r="D666"/>
      <c r="E666"/>
      <c r="F666"/>
      <c r="G666"/>
    </row>
    <row r="667" spans="3:7">
      <c r="C667"/>
      <c r="D667"/>
      <c r="E667"/>
      <c r="F667"/>
      <c r="G667"/>
    </row>
    <row r="668" spans="3:7">
      <c r="C668"/>
      <c r="D668"/>
      <c r="E668"/>
      <c r="F668"/>
      <c r="G668"/>
    </row>
    <row r="669" spans="3:7">
      <c r="C669"/>
      <c r="D669"/>
      <c r="E669"/>
      <c r="F669"/>
      <c r="G669"/>
    </row>
    <row r="670" spans="3:7">
      <c r="C670"/>
      <c r="D670"/>
      <c r="E670"/>
      <c r="F670"/>
      <c r="G670"/>
    </row>
    <row r="671" spans="3:7">
      <c r="C671"/>
      <c r="D671"/>
      <c r="E671"/>
      <c r="F671"/>
      <c r="G671"/>
    </row>
    <row r="672" spans="3:7">
      <c r="C672"/>
      <c r="D672"/>
      <c r="E672"/>
      <c r="F672"/>
      <c r="G672"/>
    </row>
    <row r="673" spans="3:7">
      <c r="C673"/>
      <c r="D673"/>
      <c r="E673"/>
      <c r="F673"/>
      <c r="G673"/>
    </row>
    <row r="674" spans="3:7">
      <c r="C674"/>
      <c r="D674"/>
      <c r="E674"/>
      <c r="F674"/>
      <c r="G674"/>
    </row>
    <row r="675" spans="3:7">
      <c r="C675"/>
      <c r="D675"/>
      <c r="E675"/>
      <c r="F675"/>
      <c r="G675"/>
    </row>
    <row r="676" spans="3:7">
      <c r="C676"/>
      <c r="D676"/>
      <c r="E676"/>
      <c r="F676"/>
      <c r="G676"/>
    </row>
    <row r="677" spans="3:7">
      <c r="C677"/>
      <c r="D677"/>
      <c r="E677"/>
      <c r="F677"/>
      <c r="G677"/>
    </row>
    <row r="678" spans="3:7">
      <c r="C678"/>
      <c r="D678"/>
      <c r="E678"/>
      <c r="F678"/>
      <c r="G678"/>
    </row>
    <row r="679" spans="3:7">
      <c r="C679"/>
      <c r="D679"/>
      <c r="E679"/>
      <c r="F679"/>
      <c r="G679"/>
    </row>
    <row r="680" spans="3:7">
      <c r="C680"/>
      <c r="D680"/>
      <c r="E680"/>
      <c r="F680"/>
      <c r="G680"/>
    </row>
    <row r="681" spans="3:7">
      <c r="C681"/>
      <c r="D681"/>
      <c r="E681"/>
      <c r="F681"/>
      <c r="G681"/>
    </row>
    <row r="682" spans="3:7">
      <c r="C682"/>
      <c r="D682"/>
      <c r="E682"/>
      <c r="F682"/>
      <c r="G682"/>
    </row>
    <row r="683" spans="3:7">
      <c r="C683"/>
      <c r="D683"/>
      <c r="E683"/>
      <c r="F683"/>
      <c r="G683"/>
    </row>
    <row r="684" spans="3:7">
      <c r="C684"/>
      <c r="D684"/>
      <c r="E684"/>
      <c r="F684"/>
      <c r="G684"/>
    </row>
    <row r="685" spans="3:7">
      <c r="C685"/>
      <c r="D685"/>
      <c r="E685"/>
      <c r="F685"/>
      <c r="G685"/>
    </row>
    <row r="686" spans="3:7">
      <c r="C686"/>
      <c r="D686"/>
      <c r="E686"/>
      <c r="F686"/>
      <c r="G686"/>
    </row>
    <row r="687" spans="3:7">
      <c r="C687"/>
      <c r="D687"/>
      <c r="E687"/>
      <c r="F687"/>
      <c r="G687"/>
    </row>
    <row r="688" spans="3:7">
      <c r="C688"/>
      <c r="D688"/>
      <c r="E688"/>
      <c r="F688"/>
      <c r="G688"/>
    </row>
    <row r="689" spans="3:7">
      <c r="C689"/>
      <c r="D689"/>
      <c r="E689"/>
      <c r="F689"/>
      <c r="G689"/>
    </row>
    <row r="690" spans="3:7">
      <c r="C690"/>
      <c r="D690"/>
      <c r="E690"/>
      <c r="F690"/>
      <c r="G690"/>
    </row>
    <row r="691" spans="3:7">
      <c r="C691"/>
      <c r="D691"/>
      <c r="E691"/>
      <c r="F691"/>
      <c r="G691"/>
    </row>
    <row r="692" spans="3:7">
      <c r="C692"/>
      <c r="D692"/>
      <c r="E692"/>
      <c r="F692"/>
      <c r="G692"/>
    </row>
    <row r="693" spans="3:7">
      <c r="C693"/>
      <c r="D693"/>
      <c r="E693"/>
      <c r="F693"/>
      <c r="G693"/>
    </row>
    <row r="694" spans="3:7">
      <c r="C694"/>
      <c r="D694"/>
      <c r="E694"/>
      <c r="F694"/>
      <c r="G694"/>
    </row>
    <row r="695" spans="3:7">
      <c r="C695"/>
      <c r="D695"/>
      <c r="E695"/>
      <c r="F695"/>
      <c r="G695"/>
    </row>
    <row r="696" spans="3:7">
      <c r="C696"/>
      <c r="D696"/>
      <c r="E696"/>
      <c r="F696"/>
      <c r="G696"/>
    </row>
    <row r="697" spans="3:7">
      <c r="C697"/>
      <c r="D697"/>
      <c r="E697"/>
      <c r="F697"/>
      <c r="G697"/>
    </row>
    <row r="698" spans="3:7">
      <c r="C698"/>
      <c r="D698"/>
      <c r="E698"/>
      <c r="F698"/>
      <c r="G698"/>
    </row>
    <row r="699" spans="3:7">
      <c r="C699"/>
      <c r="D699"/>
      <c r="E699"/>
      <c r="F699"/>
      <c r="G699"/>
    </row>
    <row r="700" spans="3:7">
      <c r="C700"/>
      <c r="D700"/>
      <c r="E700"/>
      <c r="F700"/>
      <c r="G700"/>
    </row>
    <row r="701" spans="3:7">
      <c r="C701"/>
      <c r="D701"/>
      <c r="E701"/>
      <c r="F701"/>
      <c r="G701"/>
    </row>
    <row r="702" spans="3:7">
      <c r="C702"/>
      <c r="D702"/>
      <c r="E702"/>
      <c r="F702"/>
      <c r="G702"/>
    </row>
    <row r="703" spans="3:7">
      <c r="F703" s="314"/>
    </row>
    <row r="704" spans="3:7">
      <c r="F704" s="314"/>
    </row>
    <row r="705" spans="6:6">
      <c r="F705" s="314"/>
    </row>
    <row r="706" spans="6:6">
      <c r="F706" s="314"/>
    </row>
    <row r="707" spans="6:6">
      <c r="F707" s="314"/>
    </row>
    <row r="708" spans="6:6">
      <c r="F708" s="314"/>
    </row>
    <row r="709" spans="6:6">
      <c r="F709" s="314"/>
    </row>
    <row r="710" spans="6:6">
      <c r="F710" s="314"/>
    </row>
    <row r="711" spans="6:6">
      <c r="F711" s="314"/>
    </row>
    <row r="712" spans="6:6">
      <c r="F712" s="314"/>
    </row>
    <row r="713" spans="6:6">
      <c r="F713" s="314"/>
    </row>
    <row r="714" spans="6:6">
      <c r="F714" s="314"/>
    </row>
    <row r="715" spans="6:6">
      <c r="F715" s="314"/>
    </row>
    <row r="716" spans="6:6">
      <c r="F716" s="314"/>
    </row>
    <row r="717" spans="6:6">
      <c r="F717" s="314"/>
    </row>
    <row r="718" spans="6:6">
      <c r="F718" s="314"/>
    </row>
    <row r="719" spans="6:6">
      <c r="F719" s="314"/>
    </row>
    <row r="720" spans="6:6">
      <c r="F720" s="314"/>
    </row>
    <row r="721" spans="6:6">
      <c r="F721" s="314"/>
    </row>
    <row r="722" spans="6:6">
      <c r="F722" s="314"/>
    </row>
    <row r="723" spans="6:6">
      <c r="F723" s="314"/>
    </row>
    <row r="724" spans="6:6">
      <c r="F724" s="314"/>
    </row>
    <row r="725" spans="6:6">
      <c r="F725" s="314"/>
    </row>
    <row r="726" spans="6:6">
      <c r="F726" s="314"/>
    </row>
    <row r="727" spans="6:6">
      <c r="F727" s="314"/>
    </row>
    <row r="728" spans="6:6">
      <c r="F728" s="314"/>
    </row>
    <row r="729" spans="6:6">
      <c r="F729" s="314"/>
    </row>
    <row r="730" spans="6:6">
      <c r="F730" s="314"/>
    </row>
    <row r="731" spans="6:6">
      <c r="F731" s="314"/>
    </row>
    <row r="732" spans="6:6">
      <c r="F732" s="314"/>
    </row>
    <row r="733" spans="6:6">
      <c r="F733" s="314"/>
    </row>
    <row r="734" spans="6:6">
      <c r="F734" s="314"/>
    </row>
    <row r="735" spans="6:6">
      <c r="F735" s="314"/>
    </row>
    <row r="736" spans="6:6">
      <c r="F736" s="314"/>
    </row>
    <row r="737" spans="6:6">
      <c r="F737" s="314"/>
    </row>
    <row r="738" spans="6:6">
      <c r="F738" s="314"/>
    </row>
    <row r="739" spans="6:6">
      <c r="F739" s="314"/>
    </row>
    <row r="740" spans="6:6">
      <c r="F740" s="314"/>
    </row>
    <row r="741" spans="6:6">
      <c r="F741" s="314"/>
    </row>
    <row r="742" spans="6:6">
      <c r="F742" s="314"/>
    </row>
    <row r="743" spans="6:6">
      <c r="F743" s="314"/>
    </row>
    <row r="744" spans="6:6">
      <c r="F744" s="314"/>
    </row>
    <row r="745" spans="6:6">
      <c r="F745" s="314"/>
    </row>
    <row r="746" spans="6:6">
      <c r="F746" s="314"/>
    </row>
    <row r="747" spans="6:6">
      <c r="F747" s="314"/>
    </row>
    <row r="748" spans="6:6">
      <c r="F748" s="314"/>
    </row>
    <row r="749" spans="6:6">
      <c r="F749" s="314"/>
    </row>
    <row r="750" spans="6:6">
      <c r="F750" s="314"/>
    </row>
    <row r="751" spans="6:6">
      <c r="F751" s="314"/>
    </row>
    <row r="752" spans="6:6">
      <c r="F752" s="314"/>
    </row>
    <row r="753" spans="6:6">
      <c r="F753" s="314"/>
    </row>
    <row r="754" spans="6:6">
      <c r="F754" s="314"/>
    </row>
    <row r="755" spans="6:6">
      <c r="F755" s="314"/>
    </row>
    <row r="756" spans="6:6">
      <c r="F756" s="314"/>
    </row>
    <row r="757" spans="6:6">
      <c r="F757" s="314"/>
    </row>
    <row r="758" spans="6:6">
      <c r="F758" s="314"/>
    </row>
    <row r="759" spans="6:6">
      <c r="F759" s="314"/>
    </row>
    <row r="760" spans="6:6">
      <c r="F760" s="314"/>
    </row>
    <row r="761" spans="6:6">
      <c r="F761" s="314"/>
    </row>
    <row r="762" spans="6:6">
      <c r="F762" s="314"/>
    </row>
    <row r="763" spans="6:6">
      <c r="F763" s="314"/>
    </row>
    <row r="764" spans="6:6">
      <c r="F764" s="314"/>
    </row>
    <row r="765" spans="6:6">
      <c r="F765" s="314"/>
    </row>
  </sheetData>
  <pageMargins left="0" right="1.1811023622047245" top="0" bottom="0" header="0" footer="0"/>
  <pageSetup paperSize="9" fitToHeight="0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2:K2501"/>
  <sheetViews>
    <sheetView showGridLines="0" showRowColHeader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2" sqref="C2"/>
    </sheetView>
  </sheetViews>
  <sheetFormatPr defaultRowHeight="11.25"/>
  <cols>
    <col min="1" max="1" width="62.85546875" style="6" customWidth="1"/>
    <col min="2" max="2" width="1.7109375" style="6" customWidth="1"/>
    <col min="3" max="3" width="25.28515625" style="6" bestFit="1" customWidth="1"/>
    <col min="4" max="4" width="5" style="6" bestFit="1" customWidth="1"/>
    <col min="5" max="5" width="28.42578125" style="6" bestFit="1" customWidth="1"/>
    <col min="6" max="6" width="10.85546875" style="6" bestFit="1" customWidth="1"/>
    <col min="7" max="7" width="6.42578125" style="6" bestFit="1" customWidth="1"/>
    <col min="8" max="9" width="6" style="6" bestFit="1" customWidth="1"/>
    <col min="10" max="10" width="8.140625" style="6" bestFit="1" customWidth="1"/>
    <col min="11" max="12" width="15.85546875" style="6" bestFit="1" customWidth="1"/>
    <col min="13" max="16384" width="9.140625" style="6"/>
  </cols>
  <sheetData>
    <row r="2" spans="1:11">
      <c r="A2" s="301" t="s">
        <v>3194</v>
      </c>
      <c r="C2" s="302" t="s">
        <v>861</v>
      </c>
      <c r="D2" s="302" t="s">
        <v>298</v>
      </c>
      <c r="E2" s="303" t="s">
        <v>46</v>
      </c>
      <c r="F2" s="303" t="s">
        <v>213</v>
      </c>
      <c r="G2" s="302" t="s">
        <v>185</v>
      </c>
      <c r="H2" s="302" t="s">
        <v>727</v>
      </c>
      <c r="I2" s="302" t="s">
        <v>727</v>
      </c>
      <c r="J2" s="302" t="s">
        <v>865</v>
      </c>
    </row>
    <row r="3" spans="1:11">
      <c r="A3" s="304" t="s">
        <v>848</v>
      </c>
      <c r="H3" s="305" t="s">
        <v>862</v>
      </c>
      <c r="I3" s="305" t="s">
        <v>864</v>
      </c>
      <c r="J3" s="306" t="s">
        <v>863</v>
      </c>
    </row>
    <row r="4" spans="1:11">
      <c r="A4" s="304"/>
      <c r="C4" s="307" t="s">
        <v>1235</v>
      </c>
      <c r="D4" s="308">
        <v>2015</v>
      </c>
      <c r="E4" s="6" t="s">
        <v>316</v>
      </c>
      <c r="F4" s="309" t="s">
        <v>297</v>
      </c>
      <c r="G4" s="310" t="s">
        <v>3183</v>
      </c>
      <c r="H4" s="311">
        <v>9</v>
      </c>
      <c r="I4" s="311">
        <v>9</v>
      </c>
      <c r="J4" s="312">
        <v>1.2152777777777778E-3</v>
      </c>
      <c r="K4" s="35"/>
    </row>
    <row r="5" spans="1:11">
      <c r="C5" s="6" t="s">
        <v>1236</v>
      </c>
      <c r="H5" s="311">
        <v>9</v>
      </c>
      <c r="I5" s="311">
        <v>9</v>
      </c>
      <c r="J5" s="312">
        <v>1.2152777777777778E-3</v>
      </c>
      <c r="K5" s="35"/>
    </row>
    <row r="6" spans="1:11">
      <c r="C6" s="307" t="s">
        <v>1237</v>
      </c>
      <c r="D6" s="308">
        <v>2011</v>
      </c>
      <c r="E6" s="6" t="s">
        <v>249</v>
      </c>
      <c r="F6" s="309" t="s">
        <v>297</v>
      </c>
      <c r="G6" s="310" t="s">
        <v>3182</v>
      </c>
      <c r="H6" s="311">
        <v>0</v>
      </c>
      <c r="I6" s="311">
        <v>11</v>
      </c>
      <c r="J6" s="312">
        <v>6.3657407407407402E-4</v>
      </c>
      <c r="K6" s="35"/>
    </row>
    <row r="7" spans="1:11">
      <c r="C7" s="6" t="s">
        <v>1238</v>
      </c>
      <c r="H7" s="311">
        <v>0</v>
      </c>
      <c r="I7" s="311">
        <v>11</v>
      </c>
      <c r="J7" s="312">
        <v>6.3657407407407402E-4</v>
      </c>
      <c r="K7" s="35"/>
    </row>
    <row r="8" spans="1:11">
      <c r="C8" s="307" t="s">
        <v>1239</v>
      </c>
      <c r="D8" s="308">
        <v>2014</v>
      </c>
      <c r="E8" s="6" t="s">
        <v>284</v>
      </c>
      <c r="F8" s="309" t="s">
        <v>186</v>
      </c>
      <c r="G8" s="310" t="s">
        <v>3190</v>
      </c>
      <c r="H8" s="311">
        <v>62</v>
      </c>
      <c r="I8" s="311">
        <v>24</v>
      </c>
      <c r="J8" s="312">
        <v>5.3356481481481477E-2</v>
      </c>
      <c r="K8" s="35"/>
    </row>
    <row r="9" spans="1:11">
      <c r="C9" s="307"/>
      <c r="D9" s="308">
        <v>2014</v>
      </c>
      <c r="E9" s="6" t="s">
        <v>460</v>
      </c>
      <c r="F9" s="309" t="s">
        <v>296</v>
      </c>
      <c r="G9" s="310" t="s">
        <v>316</v>
      </c>
      <c r="H9" s="311">
        <v>9</v>
      </c>
      <c r="I9" s="311">
        <v>9</v>
      </c>
      <c r="J9" s="312">
        <v>0</v>
      </c>
      <c r="K9" s="35"/>
    </row>
    <row r="10" spans="1:11">
      <c r="C10" s="307"/>
      <c r="D10" s="308">
        <v>2015</v>
      </c>
      <c r="E10" s="6" t="s">
        <v>284</v>
      </c>
      <c r="F10" s="309" t="s">
        <v>186</v>
      </c>
      <c r="G10" s="310" t="s">
        <v>3190</v>
      </c>
      <c r="H10" s="311">
        <v>91</v>
      </c>
      <c r="I10" s="311">
        <v>26</v>
      </c>
      <c r="J10" s="312">
        <v>6.3750000000000001E-2</v>
      </c>
      <c r="K10" s="35"/>
    </row>
    <row r="11" spans="1:11">
      <c r="C11" s="6" t="s">
        <v>1240</v>
      </c>
      <c r="H11" s="311">
        <v>162</v>
      </c>
      <c r="I11" s="311">
        <v>59</v>
      </c>
      <c r="J11" s="312">
        <v>0.11710648148148148</v>
      </c>
      <c r="K11" s="35"/>
    </row>
    <row r="12" spans="1:11">
      <c r="C12" s="307" t="s">
        <v>1241</v>
      </c>
      <c r="D12" s="308">
        <v>2014</v>
      </c>
      <c r="E12" s="6" t="s">
        <v>763</v>
      </c>
      <c r="F12" s="309" t="s">
        <v>187</v>
      </c>
      <c r="G12" s="310" t="s">
        <v>316</v>
      </c>
      <c r="H12" s="311">
        <v>21</v>
      </c>
      <c r="I12" s="311">
        <v>21</v>
      </c>
      <c r="J12" s="312">
        <v>1.7210648148148149E-2</v>
      </c>
      <c r="K12" s="35"/>
    </row>
    <row r="13" spans="1:11">
      <c r="C13" s="307"/>
      <c r="D13" s="308">
        <v>2016</v>
      </c>
      <c r="E13" s="6" t="s">
        <v>2369</v>
      </c>
      <c r="F13" s="309" t="s">
        <v>186</v>
      </c>
      <c r="G13" s="310" t="s">
        <v>2611</v>
      </c>
      <c r="H13" s="311">
        <v>74</v>
      </c>
      <c r="I13" s="311">
        <v>11</v>
      </c>
      <c r="J13" s="312">
        <v>5.8275462962962966E-2</v>
      </c>
      <c r="K13" s="35"/>
    </row>
    <row r="14" spans="1:11">
      <c r="C14" s="307"/>
      <c r="D14" s="308">
        <v>2017</v>
      </c>
      <c r="E14" s="6" t="s">
        <v>2369</v>
      </c>
      <c r="F14" s="309" t="s">
        <v>186</v>
      </c>
      <c r="G14" s="310" t="s">
        <v>2611</v>
      </c>
      <c r="H14" s="311">
        <v>91</v>
      </c>
      <c r="I14" s="311">
        <v>5</v>
      </c>
      <c r="J14" s="312">
        <v>5.2233796296296299E-2</v>
      </c>
      <c r="K14" s="35"/>
    </row>
    <row r="15" spans="1:11">
      <c r="C15" s="6" t="s">
        <v>1242</v>
      </c>
      <c r="H15" s="311">
        <v>186</v>
      </c>
      <c r="I15" s="311">
        <v>37</v>
      </c>
      <c r="J15" s="312">
        <v>0.12771990740740741</v>
      </c>
      <c r="K15" s="35"/>
    </row>
    <row r="16" spans="1:11">
      <c r="C16" s="307" t="s">
        <v>1243</v>
      </c>
      <c r="D16" s="308">
        <v>2010</v>
      </c>
      <c r="E16" s="6" t="s">
        <v>403</v>
      </c>
      <c r="F16" s="309" t="s">
        <v>297</v>
      </c>
      <c r="G16" s="310" t="s">
        <v>3187</v>
      </c>
      <c r="H16" s="311">
        <v>0</v>
      </c>
      <c r="I16" s="311">
        <v>2</v>
      </c>
      <c r="J16" s="312">
        <v>1.1805555555555556E-3</v>
      </c>
      <c r="K16" s="35"/>
    </row>
    <row r="17" spans="3:11">
      <c r="C17" s="307"/>
      <c r="D17" s="308">
        <v>2011</v>
      </c>
      <c r="E17" s="6" t="s">
        <v>403</v>
      </c>
      <c r="F17" s="309" t="s">
        <v>297</v>
      </c>
      <c r="G17" s="310" t="s">
        <v>3188</v>
      </c>
      <c r="H17" s="311">
        <v>0</v>
      </c>
      <c r="I17" s="311">
        <v>2</v>
      </c>
      <c r="J17" s="312">
        <v>3.0439814814814821E-3</v>
      </c>
      <c r="K17" s="35"/>
    </row>
    <row r="18" spans="3:11">
      <c r="C18" s="307"/>
      <c r="D18" s="308">
        <v>2012</v>
      </c>
      <c r="E18" s="6" t="s">
        <v>536</v>
      </c>
      <c r="F18" s="309" t="s">
        <v>186</v>
      </c>
      <c r="G18" s="310" t="s">
        <v>3192</v>
      </c>
      <c r="H18" s="311">
        <v>64</v>
      </c>
      <c r="I18" s="311">
        <v>9</v>
      </c>
      <c r="J18" s="312">
        <v>6.0532407407407403E-2</v>
      </c>
      <c r="K18" s="35"/>
    </row>
    <row r="19" spans="3:11">
      <c r="C19" s="6" t="s">
        <v>1244</v>
      </c>
      <c r="H19" s="311">
        <v>64</v>
      </c>
      <c r="I19" s="311">
        <v>13</v>
      </c>
      <c r="J19" s="312">
        <v>6.4756944444444436E-2</v>
      </c>
      <c r="K19" s="35"/>
    </row>
    <row r="20" spans="3:11">
      <c r="C20" s="307" t="s">
        <v>1245</v>
      </c>
      <c r="D20" s="308">
        <v>2010</v>
      </c>
      <c r="E20" s="6" t="s">
        <v>403</v>
      </c>
      <c r="F20" s="309" t="s">
        <v>297</v>
      </c>
      <c r="G20" s="310" t="s">
        <v>3175</v>
      </c>
      <c r="H20" s="311">
        <v>0</v>
      </c>
      <c r="I20" s="311">
        <v>2</v>
      </c>
      <c r="J20" s="312">
        <v>5.3240740740740744E-4</v>
      </c>
      <c r="K20" s="35"/>
    </row>
    <row r="21" spans="3:11">
      <c r="C21" s="307"/>
      <c r="D21" s="308">
        <v>2011</v>
      </c>
      <c r="E21" s="6" t="s">
        <v>403</v>
      </c>
      <c r="F21" s="309" t="s">
        <v>297</v>
      </c>
      <c r="G21" s="310" t="s">
        <v>3182</v>
      </c>
      <c r="H21" s="311">
        <v>0</v>
      </c>
      <c r="I21" s="311">
        <v>1</v>
      </c>
      <c r="J21" s="312">
        <v>4.0509259259259258E-4</v>
      </c>
      <c r="K21" s="35"/>
    </row>
    <row r="22" spans="3:11">
      <c r="C22" s="307"/>
      <c r="D22" s="308">
        <v>2012</v>
      </c>
      <c r="E22" s="6" t="s">
        <v>403</v>
      </c>
      <c r="F22" s="309" t="s">
        <v>297</v>
      </c>
      <c r="G22" s="310" t="s">
        <v>3183</v>
      </c>
      <c r="H22" s="311">
        <v>0</v>
      </c>
      <c r="I22" s="311">
        <v>1</v>
      </c>
      <c r="J22" s="312">
        <v>6.9444444444444447E-4</v>
      </c>
      <c r="K22" s="35"/>
    </row>
    <row r="23" spans="3:11">
      <c r="C23" s="6" t="s">
        <v>1246</v>
      </c>
      <c r="H23" s="311">
        <v>0</v>
      </c>
      <c r="I23" s="311">
        <v>4</v>
      </c>
      <c r="J23" s="312">
        <v>1.6319444444444445E-3</v>
      </c>
      <c r="K23" s="35"/>
    </row>
    <row r="24" spans="3:11">
      <c r="C24" s="307" t="s">
        <v>2409</v>
      </c>
      <c r="D24" s="308">
        <v>2016</v>
      </c>
      <c r="E24" s="6" t="s">
        <v>2275</v>
      </c>
      <c r="F24" s="309" t="s">
        <v>186</v>
      </c>
      <c r="G24" s="310" t="s">
        <v>2606</v>
      </c>
      <c r="H24" s="311">
        <v>78</v>
      </c>
      <c r="I24" s="311">
        <v>22</v>
      </c>
      <c r="J24" s="312">
        <v>5.9305555555555556E-2</v>
      </c>
      <c r="K24" s="35"/>
    </row>
    <row r="25" spans="3:11">
      <c r="C25" s="307"/>
      <c r="D25" s="308">
        <v>2017</v>
      </c>
      <c r="E25" s="6" t="s">
        <v>2275</v>
      </c>
      <c r="F25" s="309" t="s">
        <v>186</v>
      </c>
      <c r="G25" s="310" t="s">
        <v>2606</v>
      </c>
      <c r="H25" s="311">
        <v>117</v>
      </c>
      <c r="I25" s="311">
        <v>37</v>
      </c>
      <c r="J25" s="312">
        <v>5.5601851851851847E-2</v>
      </c>
      <c r="K25" s="35"/>
    </row>
    <row r="26" spans="3:11">
      <c r="C26" s="6" t="s">
        <v>2410</v>
      </c>
      <c r="H26" s="311">
        <v>195</v>
      </c>
      <c r="I26" s="311">
        <v>59</v>
      </c>
      <c r="J26" s="312">
        <v>0.1149074074074074</v>
      </c>
      <c r="K26" s="35"/>
    </row>
    <row r="27" spans="3:11">
      <c r="C27" s="307" t="s">
        <v>1247</v>
      </c>
      <c r="D27" s="308">
        <v>2010</v>
      </c>
      <c r="E27" s="6" t="s">
        <v>460</v>
      </c>
      <c r="F27" s="309" t="s">
        <v>297</v>
      </c>
      <c r="G27" s="310" t="s">
        <v>3186</v>
      </c>
      <c r="H27" s="311">
        <v>0</v>
      </c>
      <c r="I27" s="311">
        <v>4</v>
      </c>
      <c r="J27" s="312">
        <v>8.1018518518518516E-4</v>
      </c>
    </row>
    <row r="28" spans="3:11">
      <c r="C28" s="6" t="s">
        <v>1248</v>
      </c>
      <c r="H28" s="311">
        <v>0</v>
      </c>
      <c r="I28" s="311">
        <v>4</v>
      </c>
      <c r="J28" s="312">
        <v>8.1018518518518516E-4</v>
      </c>
    </row>
    <row r="29" spans="3:11">
      <c r="C29" s="307" t="s">
        <v>1249</v>
      </c>
      <c r="D29" s="308">
        <v>2014</v>
      </c>
      <c r="E29" s="6" t="s">
        <v>720</v>
      </c>
      <c r="F29" s="309" t="s">
        <v>186</v>
      </c>
      <c r="G29" s="310" t="s">
        <v>3192</v>
      </c>
      <c r="H29" s="311">
        <v>94</v>
      </c>
      <c r="I29" s="311">
        <v>16</v>
      </c>
      <c r="J29" s="312">
        <v>6.4872685185185186E-2</v>
      </c>
    </row>
    <row r="30" spans="3:11">
      <c r="C30" s="6" t="s">
        <v>1250</v>
      </c>
      <c r="H30" s="311">
        <v>94</v>
      </c>
      <c r="I30" s="311">
        <v>16</v>
      </c>
      <c r="J30" s="312">
        <v>6.4872685185185186E-2</v>
      </c>
    </row>
    <row r="31" spans="3:11">
      <c r="C31" s="307" t="s">
        <v>2411</v>
      </c>
      <c r="D31" s="308">
        <v>2016</v>
      </c>
      <c r="E31" s="6" t="s">
        <v>2277</v>
      </c>
      <c r="F31" s="309" t="s">
        <v>186</v>
      </c>
      <c r="G31" s="310" t="s">
        <v>2606</v>
      </c>
      <c r="H31" s="311">
        <v>38</v>
      </c>
      <c r="I31" s="311">
        <v>10</v>
      </c>
      <c r="J31" s="312">
        <v>4.2476851851851849E-2</v>
      </c>
    </row>
    <row r="32" spans="3:11">
      <c r="C32" s="307"/>
      <c r="D32" s="308">
        <v>2017</v>
      </c>
      <c r="E32" s="6" t="s">
        <v>2277</v>
      </c>
      <c r="F32" s="309" t="s">
        <v>186</v>
      </c>
      <c r="G32" s="310" t="s">
        <v>2606</v>
      </c>
      <c r="H32" s="311">
        <v>42</v>
      </c>
      <c r="I32" s="311">
        <v>12</v>
      </c>
      <c r="J32" s="312">
        <v>4.6192129629629632E-2</v>
      </c>
    </row>
    <row r="33" spans="3:10">
      <c r="C33" s="6" t="s">
        <v>2412</v>
      </c>
      <c r="H33" s="311">
        <v>80</v>
      </c>
      <c r="I33" s="311">
        <v>22</v>
      </c>
      <c r="J33" s="312">
        <v>8.8668981481481474E-2</v>
      </c>
    </row>
    <row r="34" spans="3:10">
      <c r="C34" s="307" t="s">
        <v>2413</v>
      </c>
      <c r="D34" s="308">
        <v>2016</v>
      </c>
      <c r="E34" s="6" t="s">
        <v>2277</v>
      </c>
      <c r="F34" s="309" t="s">
        <v>186</v>
      </c>
      <c r="G34" s="310" t="s">
        <v>2604</v>
      </c>
      <c r="H34" s="311">
        <v>91</v>
      </c>
      <c r="I34" s="311">
        <v>8</v>
      </c>
      <c r="J34" s="312">
        <v>6.3182870370370361E-2</v>
      </c>
    </row>
    <row r="35" spans="3:10">
      <c r="C35" s="307"/>
      <c r="D35" s="308">
        <v>2017</v>
      </c>
      <c r="E35" s="6" t="s">
        <v>2277</v>
      </c>
      <c r="F35" s="309" t="s">
        <v>187</v>
      </c>
      <c r="G35" s="310" t="s">
        <v>316</v>
      </c>
      <c r="H35" s="311">
        <v>8</v>
      </c>
      <c r="I35" s="311">
        <v>8</v>
      </c>
      <c r="J35" s="312">
        <v>1.4780092592592595E-2</v>
      </c>
    </row>
    <row r="36" spans="3:10">
      <c r="C36" s="6" t="s">
        <v>2414</v>
      </c>
      <c r="H36" s="311">
        <v>99</v>
      </c>
      <c r="I36" s="311">
        <v>16</v>
      </c>
      <c r="J36" s="312">
        <v>7.7962962962962956E-2</v>
      </c>
    </row>
    <row r="37" spans="3:10">
      <c r="C37" s="307" t="s">
        <v>2415</v>
      </c>
      <c r="D37" s="308">
        <v>2016</v>
      </c>
      <c r="E37" s="6" t="s">
        <v>2277</v>
      </c>
      <c r="F37" s="309" t="s">
        <v>186</v>
      </c>
      <c r="G37" s="310" t="s">
        <v>2611</v>
      </c>
      <c r="H37" s="311">
        <v>101</v>
      </c>
      <c r="I37" s="311">
        <v>20</v>
      </c>
      <c r="J37" s="312">
        <v>7.1215277777777766E-2</v>
      </c>
    </row>
    <row r="38" spans="3:10">
      <c r="C38" s="6" t="s">
        <v>2416</v>
      </c>
      <c r="H38" s="311">
        <v>101</v>
      </c>
      <c r="I38" s="311">
        <v>20</v>
      </c>
      <c r="J38" s="312">
        <v>7.1215277777777766E-2</v>
      </c>
    </row>
    <row r="39" spans="3:10">
      <c r="C39" s="307" t="s">
        <v>1251</v>
      </c>
      <c r="D39" s="308">
        <v>2015</v>
      </c>
      <c r="E39" s="6" t="s">
        <v>235</v>
      </c>
      <c r="F39" s="309" t="s">
        <v>297</v>
      </c>
      <c r="G39" s="310" t="s">
        <v>3181</v>
      </c>
      <c r="H39" s="311">
        <v>2</v>
      </c>
      <c r="I39" s="311">
        <v>2</v>
      </c>
      <c r="J39" s="312">
        <v>6.7129629629629625E-4</v>
      </c>
    </row>
    <row r="40" spans="3:10">
      <c r="C40" s="6" t="s">
        <v>1252</v>
      </c>
      <c r="H40" s="311">
        <v>2</v>
      </c>
      <c r="I40" s="311">
        <v>2</v>
      </c>
      <c r="J40" s="312">
        <v>6.7129629629629625E-4</v>
      </c>
    </row>
    <row r="41" spans="3:10">
      <c r="C41" s="307" t="s">
        <v>1253</v>
      </c>
      <c r="D41" s="308">
        <v>2014</v>
      </c>
      <c r="E41" s="6" t="s">
        <v>259</v>
      </c>
      <c r="F41" s="309" t="s">
        <v>297</v>
      </c>
      <c r="G41" s="310" t="s">
        <v>3185</v>
      </c>
      <c r="H41" s="311">
        <v>0</v>
      </c>
      <c r="I41" s="311">
        <v>0</v>
      </c>
      <c r="J41" s="312">
        <v>0</v>
      </c>
    </row>
    <row r="42" spans="3:10">
      <c r="C42" s="6" t="s">
        <v>1254</v>
      </c>
      <c r="H42" s="311">
        <v>0</v>
      </c>
      <c r="I42" s="311">
        <v>0</v>
      </c>
      <c r="J42" s="312">
        <v>0</v>
      </c>
    </row>
    <row r="43" spans="3:10">
      <c r="C43" s="307" t="s">
        <v>1255</v>
      </c>
      <c r="D43" s="308">
        <v>2012</v>
      </c>
      <c r="E43" s="6" t="s">
        <v>2267</v>
      </c>
      <c r="F43" s="309" t="s">
        <v>297</v>
      </c>
      <c r="G43" s="310" t="s">
        <v>3183</v>
      </c>
      <c r="H43" s="311">
        <v>0</v>
      </c>
      <c r="I43" s="311">
        <v>10</v>
      </c>
      <c r="J43" s="312">
        <v>5.9027777777777778E-4</v>
      </c>
    </row>
    <row r="44" spans="3:10">
      <c r="C44" s="6" t="s">
        <v>1256</v>
      </c>
      <c r="H44" s="311">
        <v>0</v>
      </c>
      <c r="I44" s="311">
        <v>10</v>
      </c>
      <c r="J44" s="312">
        <v>5.9027777777777778E-4</v>
      </c>
    </row>
    <row r="45" spans="3:10">
      <c r="C45" s="307" t="s">
        <v>1257</v>
      </c>
      <c r="D45" s="308">
        <v>2014</v>
      </c>
      <c r="E45" s="6" t="s">
        <v>235</v>
      </c>
      <c r="F45" s="309" t="s">
        <v>187</v>
      </c>
      <c r="G45" s="310" t="s">
        <v>316</v>
      </c>
      <c r="H45" s="311">
        <v>10</v>
      </c>
      <c r="I45" s="311">
        <v>10</v>
      </c>
      <c r="J45" s="312">
        <v>1.40625E-2</v>
      </c>
    </row>
    <row r="46" spans="3:10">
      <c r="C46" s="6" t="s">
        <v>1258</v>
      </c>
      <c r="H46" s="311">
        <v>10</v>
      </c>
      <c r="I46" s="311">
        <v>10</v>
      </c>
      <c r="J46" s="312">
        <v>1.40625E-2</v>
      </c>
    </row>
    <row r="47" spans="3:10">
      <c r="C47" s="307" t="s">
        <v>1259</v>
      </c>
      <c r="D47" s="308">
        <v>2010</v>
      </c>
      <c r="E47" s="6" t="s">
        <v>242</v>
      </c>
      <c r="F47" s="309" t="s">
        <v>297</v>
      </c>
      <c r="G47" s="310" t="s">
        <v>3175</v>
      </c>
      <c r="H47" s="311">
        <v>0</v>
      </c>
      <c r="I47" s="311">
        <v>6</v>
      </c>
      <c r="J47" s="312">
        <v>6.3657407407407402E-4</v>
      </c>
    </row>
    <row r="48" spans="3:10">
      <c r="C48" s="307"/>
      <c r="D48" s="308">
        <v>2012</v>
      </c>
      <c r="E48" s="6" t="s">
        <v>235</v>
      </c>
      <c r="F48" s="309" t="s">
        <v>297</v>
      </c>
      <c r="G48" s="310" t="s">
        <v>3183</v>
      </c>
      <c r="H48" s="311">
        <v>0</v>
      </c>
      <c r="I48" s="311">
        <v>3</v>
      </c>
      <c r="J48" s="312">
        <v>4.1666666666666669E-4</v>
      </c>
    </row>
    <row r="49" spans="3:10">
      <c r="C49" s="307"/>
      <c r="D49" s="308">
        <v>2015</v>
      </c>
      <c r="E49" s="6" t="s">
        <v>235</v>
      </c>
      <c r="F49" s="309" t="s">
        <v>297</v>
      </c>
      <c r="G49" s="310" t="s">
        <v>3185</v>
      </c>
      <c r="H49" s="311">
        <v>3</v>
      </c>
      <c r="I49" s="311">
        <v>3</v>
      </c>
      <c r="J49" s="312">
        <v>7.6388888888888893E-4</v>
      </c>
    </row>
    <row r="50" spans="3:10">
      <c r="C50" s="6" t="s">
        <v>1260</v>
      </c>
      <c r="H50" s="311">
        <v>3</v>
      </c>
      <c r="I50" s="311">
        <v>12</v>
      </c>
      <c r="J50" s="312">
        <v>1.8171296296296295E-3</v>
      </c>
    </row>
    <row r="51" spans="3:10">
      <c r="C51" s="307" t="s">
        <v>1261</v>
      </c>
      <c r="D51" s="308">
        <v>2010</v>
      </c>
      <c r="E51" s="6" t="s">
        <v>331</v>
      </c>
      <c r="F51" s="309" t="s">
        <v>297</v>
      </c>
      <c r="G51" s="310" t="s">
        <v>3184</v>
      </c>
      <c r="H51" s="311">
        <v>0</v>
      </c>
      <c r="I51" s="311">
        <v>5</v>
      </c>
      <c r="J51" s="312">
        <v>8.7962962962962962E-4</v>
      </c>
    </row>
    <row r="52" spans="3:10">
      <c r="C52" s="307"/>
      <c r="D52" s="308">
        <v>2013</v>
      </c>
      <c r="E52" s="6" t="s">
        <v>331</v>
      </c>
      <c r="F52" s="309" t="s">
        <v>297</v>
      </c>
      <c r="G52" s="310" t="s">
        <v>3185</v>
      </c>
      <c r="H52" s="311">
        <v>0</v>
      </c>
      <c r="I52" s="311">
        <v>1</v>
      </c>
      <c r="J52" s="312">
        <v>8.564814814814815E-4</v>
      </c>
    </row>
    <row r="53" spans="3:10">
      <c r="C53" s="307"/>
      <c r="D53" s="308">
        <v>2015</v>
      </c>
      <c r="E53" s="6" t="s">
        <v>331</v>
      </c>
      <c r="F53" s="309" t="s">
        <v>297</v>
      </c>
      <c r="G53" s="310" t="s">
        <v>3186</v>
      </c>
      <c r="H53" s="311">
        <v>4</v>
      </c>
      <c r="I53" s="311">
        <v>4</v>
      </c>
      <c r="J53" s="312">
        <v>1.3194444444444443E-3</v>
      </c>
    </row>
    <row r="54" spans="3:10">
      <c r="C54" s="6" t="s">
        <v>1262</v>
      </c>
      <c r="H54" s="311">
        <v>4</v>
      </c>
      <c r="I54" s="311">
        <v>10</v>
      </c>
      <c r="J54" s="312">
        <v>3.0555555555555553E-3</v>
      </c>
    </row>
    <row r="55" spans="3:10">
      <c r="C55" s="307" t="s">
        <v>2885</v>
      </c>
      <c r="D55" s="308">
        <v>2017</v>
      </c>
      <c r="E55" s="6" t="s">
        <v>2614</v>
      </c>
      <c r="F55" s="309" t="s">
        <v>186</v>
      </c>
      <c r="G55" s="310" t="s">
        <v>2611</v>
      </c>
      <c r="H55" s="311">
        <v>119</v>
      </c>
      <c r="I55" s="311">
        <v>12</v>
      </c>
      <c r="J55" s="312">
        <v>5.5972222222222222E-2</v>
      </c>
    </row>
    <row r="56" spans="3:10">
      <c r="C56" s="6" t="s">
        <v>2886</v>
      </c>
      <c r="H56" s="311">
        <v>119</v>
      </c>
      <c r="I56" s="311">
        <v>12</v>
      </c>
      <c r="J56" s="312">
        <v>5.5972222222222222E-2</v>
      </c>
    </row>
    <row r="57" spans="3:10">
      <c r="C57" s="307" t="s">
        <v>1263</v>
      </c>
      <c r="D57" s="308">
        <v>2012</v>
      </c>
      <c r="E57" s="6" t="s">
        <v>562</v>
      </c>
      <c r="F57" s="309" t="s">
        <v>297</v>
      </c>
      <c r="G57" s="310" t="s">
        <v>3186</v>
      </c>
      <c r="H57" s="311">
        <v>0</v>
      </c>
      <c r="I57" s="311">
        <v>1</v>
      </c>
      <c r="J57" s="312">
        <v>6.5972222222222213E-4</v>
      </c>
    </row>
    <row r="58" spans="3:10">
      <c r="C58" s="307"/>
      <c r="D58" s="308">
        <v>2013</v>
      </c>
      <c r="E58" s="6" t="s">
        <v>281</v>
      </c>
      <c r="F58" s="309" t="s">
        <v>187</v>
      </c>
      <c r="G58" s="310" t="s">
        <v>316</v>
      </c>
      <c r="H58" s="311">
        <v>9</v>
      </c>
      <c r="I58" s="311">
        <v>9</v>
      </c>
      <c r="J58" s="312">
        <v>1.7488425925925925E-2</v>
      </c>
    </row>
    <row r="59" spans="3:10">
      <c r="C59" s="307"/>
      <c r="D59" s="308">
        <v>2013</v>
      </c>
      <c r="E59" s="6" t="s">
        <v>281</v>
      </c>
      <c r="F59" s="309" t="s">
        <v>297</v>
      </c>
      <c r="G59" s="310" t="s">
        <v>3187</v>
      </c>
      <c r="H59" s="311">
        <v>0</v>
      </c>
      <c r="I59" s="311">
        <v>1</v>
      </c>
      <c r="J59" s="312">
        <v>1.0995370370370371E-3</v>
      </c>
    </row>
    <row r="60" spans="3:10">
      <c r="C60" s="307"/>
      <c r="D60" s="308">
        <v>2014</v>
      </c>
      <c r="E60" s="6" t="s">
        <v>281</v>
      </c>
      <c r="F60" s="309" t="s">
        <v>297</v>
      </c>
      <c r="G60" s="310" t="s">
        <v>3187</v>
      </c>
      <c r="H60" s="311">
        <v>0</v>
      </c>
      <c r="I60" s="311">
        <v>1</v>
      </c>
      <c r="J60" s="312">
        <v>9.1435185185185185E-4</v>
      </c>
    </row>
    <row r="61" spans="3:10">
      <c r="C61" s="307"/>
      <c r="D61" s="308">
        <v>2014</v>
      </c>
      <c r="E61" s="6" t="s">
        <v>281</v>
      </c>
      <c r="F61" s="309" t="s">
        <v>297</v>
      </c>
      <c r="G61" s="310" t="s">
        <v>3188</v>
      </c>
      <c r="H61" s="311">
        <v>0</v>
      </c>
      <c r="I61" s="311">
        <v>2</v>
      </c>
      <c r="J61" s="312">
        <v>2.5578703703703705E-3</v>
      </c>
    </row>
    <row r="62" spans="3:10">
      <c r="C62" s="6" t="s">
        <v>1264</v>
      </c>
      <c r="H62" s="311">
        <v>9</v>
      </c>
      <c r="I62" s="311">
        <v>14</v>
      </c>
      <c r="J62" s="312">
        <v>2.2719907407407404E-2</v>
      </c>
    </row>
    <row r="63" spans="3:10">
      <c r="C63" s="307" t="s">
        <v>1265</v>
      </c>
      <c r="D63" s="308">
        <v>2011</v>
      </c>
      <c r="E63" s="6" t="s">
        <v>332</v>
      </c>
      <c r="F63" s="309" t="s">
        <v>297</v>
      </c>
      <c r="G63" s="310" t="s">
        <v>3186</v>
      </c>
      <c r="H63" s="311">
        <v>0</v>
      </c>
      <c r="I63" s="311">
        <v>5</v>
      </c>
      <c r="J63" s="312">
        <v>8.3333333333333339E-4</v>
      </c>
    </row>
    <row r="64" spans="3:10">
      <c r="C64" s="307"/>
      <c r="D64" s="308">
        <v>2012</v>
      </c>
      <c r="E64" s="6" t="s">
        <v>332</v>
      </c>
      <c r="F64" s="309" t="s">
        <v>187</v>
      </c>
      <c r="G64" s="310" t="s">
        <v>316</v>
      </c>
      <c r="H64" s="311">
        <v>15</v>
      </c>
      <c r="I64" s="311">
        <v>15</v>
      </c>
      <c r="J64" s="312">
        <v>1.8657407407407407E-2</v>
      </c>
    </row>
    <row r="65" spans="3:10">
      <c r="C65" s="307"/>
      <c r="D65" s="308">
        <v>2012</v>
      </c>
      <c r="E65" s="6" t="s">
        <v>332</v>
      </c>
      <c r="F65" s="309" t="s">
        <v>297</v>
      </c>
      <c r="G65" s="310" t="s">
        <v>3186</v>
      </c>
      <c r="H65" s="311">
        <v>0</v>
      </c>
      <c r="I65" s="311">
        <v>7</v>
      </c>
      <c r="J65" s="312">
        <v>8.449074074074075E-4</v>
      </c>
    </row>
    <row r="66" spans="3:10">
      <c r="C66" s="307"/>
      <c r="D66" s="308">
        <v>2013</v>
      </c>
      <c r="E66" s="6" t="s">
        <v>332</v>
      </c>
      <c r="F66" s="309" t="s">
        <v>187</v>
      </c>
      <c r="G66" s="310" t="s">
        <v>316</v>
      </c>
      <c r="H66" s="311">
        <v>14</v>
      </c>
      <c r="I66" s="311">
        <v>14</v>
      </c>
      <c r="J66" s="312">
        <v>2.0081018518518519E-2</v>
      </c>
    </row>
    <row r="67" spans="3:10">
      <c r="C67" s="6" t="s">
        <v>1266</v>
      </c>
      <c r="H67" s="311">
        <v>29</v>
      </c>
      <c r="I67" s="311">
        <v>41</v>
      </c>
      <c r="J67" s="312">
        <v>4.041666666666667E-2</v>
      </c>
    </row>
    <row r="68" spans="3:10">
      <c r="C68" s="307" t="s">
        <v>1267</v>
      </c>
      <c r="D68" s="308">
        <v>2009</v>
      </c>
      <c r="E68" s="6" t="s">
        <v>242</v>
      </c>
      <c r="F68" s="309" t="s">
        <v>297</v>
      </c>
      <c r="G68" s="310" t="s">
        <v>3175</v>
      </c>
      <c r="H68" s="311">
        <v>0</v>
      </c>
      <c r="I68" s="311">
        <v>10</v>
      </c>
      <c r="J68" s="312">
        <v>1.2152777777777778E-3</v>
      </c>
    </row>
    <row r="69" spans="3:10">
      <c r="C69" s="307"/>
      <c r="D69" s="308">
        <v>2011</v>
      </c>
      <c r="E69" s="6" t="s">
        <v>242</v>
      </c>
      <c r="F69" s="309" t="s">
        <v>297</v>
      </c>
      <c r="G69" s="310" t="s">
        <v>3182</v>
      </c>
      <c r="H69" s="311">
        <v>0</v>
      </c>
      <c r="I69" s="311">
        <v>4</v>
      </c>
      <c r="J69" s="312">
        <v>4.7453703703703704E-4</v>
      </c>
    </row>
    <row r="70" spans="3:10">
      <c r="C70" s="307"/>
      <c r="D70" s="308">
        <v>2012</v>
      </c>
      <c r="E70" s="6" t="s">
        <v>242</v>
      </c>
      <c r="F70" s="309" t="s">
        <v>297</v>
      </c>
      <c r="G70" s="310" t="s">
        <v>3183</v>
      </c>
      <c r="H70" s="311">
        <v>0</v>
      </c>
      <c r="I70" s="311">
        <v>5</v>
      </c>
      <c r="J70" s="312">
        <v>4.8611111111111104E-4</v>
      </c>
    </row>
    <row r="71" spans="3:10">
      <c r="C71" s="307"/>
      <c r="D71" s="308">
        <v>2013</v>
      </c>
      <c r="E71" s="6" t="s">
        <v>331</v>
      </c>
      <c r="F71" s="309" t="s">
        <v>297</v>
      </c>
      <c r="G71" s="310" t="s">
        <v>3183</v>
      </c>
      <c r="H71" s="311">
        <v>0</v>
      </c>
      <c r="I71" s="311">
        <v>2</v>
      </c>
      <c r="J71" s="312">
        <v>4.3981481481481481E-4</v>
      </c>
    </row>
    <row r="72" spans="3:10">
      <c r="C72" s="6" t="s">
        <v>1268</v>
      </c>
      <c r="H72" s="311">
        <v>0</v>
      </c>
      <c r="I72" s="311">
        <v>21</v>
      </c>
      <c r="J72" s="312">
        <v>2.6157407407407405E-3</v>
      </c>
    </row>
    <row r="73" spans="3:10">
      <c r="C73" s="307" t="s">
        <v>2417</v>
      </c>
      <c r="D73" s="308">
        <v>2016</v>
      </c>
      <c r="E73" s="6" t="s">
        <v>8</v>
      </c>
      <c r="F73" s="309" t="s">
        <v>186</v>
      </c>
      <c r="G73" s="310" t="s">
        <v>2607</v>
      </c>
      <c r="H73" s="311">
        <v>17</v>
      </c>
      <c r="I73" s="311">
        <v>4</v>
      </c>
      <c r="J73" s="312">
        <v>4.611111111111111E-2</v>
      </c>
    </row>
    <row r="74" spans="3:10">
      <c r="C74" s="6" t="s">
        <v>2418</v>
      </c>
      <c r="H74" s="311">
        <v>17</v>
      </c>
      <c r="I74" s="311">
        <v>4</v>
      </c>
      <c r="J74" s="312">
        <v>4.611111111111111E-2</v>
      </c>
    </row>
    <row r="75" spans="3:10">
      <c r="C75" s="307" t="s">
        <v>1269</v>
      </c>
      <c r="D75" s="308">
        <v>2015</v>
      </c>
      <c r="E75" s="6" t="s">
        <v>876</v>
      </c>
      <c r="F75" s="309" t="s">
        <v>186</v>
      </c>
      <c r="G75" s="310" t="s">
        <v>3192</v>
      </c>
      <c r="H75" s="311">
        <v>69</v>
      </c>
      <c r="I75" s="311">
        <v>7</v>
      </c>
      <c r="J75" s="312">
        <v>5.5937500000000001E-2</v>
      </c>
    </row>
    <row r="76" spans="3:10">
      <c r="C76" s="307"/>
      <c r="D76" s="308">
        <v>2016</v>
      </c>
      <c r="E76" s="6" t="s">
        <v>876</v>
      </c>
      <c r="F76" s="309" t="s">
        <v>186</v>
      </c>
      <c r="G76" s="310" t="s">
        <v>2611</v>
      </c>
      <c r="H76" s="311">
        <v>49</v>
      </c>
      <c r="I76" s="311">
        <v>4</v>
      </c>
      <c r="J76" s="312">
        <v>5.2002314814814814E-2</v>
      </c>
    </row>
    <row r="77" spans="3:10">
      <c r="C77" s="307"/>
      <c r="D77" s="308">
        <v>2017</v>
      </c>
      <c r="E77" s="6" t="s">
        <v>876</v>
      </c>
      <c r="F77" s="309" t="s">
        <v>186</v>
      </c>
      <c r="G77" s="310" t="s">
        <v>2611</v>
      </c>
      <c r="H77" s="311">
        <v>101</v>
      </c>
      <c r="I77" s="311">
        <v>7</v>
      </c>
      <c r="J77" s="312">
        <v>5.4143518518518514E-2</v>
      </c>
    </row>
    <row r="78" spans="3:10">
      <c r="C78" s="6" t="s">
        <v>1270</v>
      </c>
      <c r="H78" s="311">
        <v>219</v>
      </c>
      <c r="I78" s="311">
        <v>18</v>
      </c>
      <c r="J78" s="312">
        <v>0.16208333333333333</v>
      </c>
    </row>
    <row r="79" spans="3:10">
      <c r="C79" s="307" t="s">
        <v>2419</v>
      </c>
      <c r="D79" s="308">
        <v>2016</v>
      </c>
      <c r="E79" s="6" t="s">
        <v>1014</v>
      </c>
      <c r="F79" s="309" t="s">
        <v>186</v>
      </c>
      <c r="G79" s="310" t="s">
        <v>2605</v>
      </c>
      <c r="H79" s="311">
        <v>50</v>
      </c>
      <c r="I79" s="311">
        <v>9</v>
      </c>
      <c r="J79" s="312">
        <v>5.2719907407407403E-2</v>
      </c>
    </row>
    <row r="80" spans="3:10">
      <c r="C80" s="6" t="s">
        <v>2420</v>
      </c>
      <c r="H80" s="311">
        <v>50</v>
      </c>
      <c r="I80" s="311">
        <v>9</v>
      </c>
      <c r="J80" s="312">
        <v>5.2719907407407403E-2</v>
      </c>
    </row>
    <row r="81" spans="3:10">
      <c r="C81" s="307" t="s">
        <v>1271</v>
      </c>
      <c r="D81" s="308">
        <v>2013</v>
      </c>
      <c r="E81" s="6" t="s">
        <v>284</v>
      </c>
      <c r="F81" s="309" t="s">
        <v>186</v>
      </c>
      <c r="G81" s="310" t="s">
        <v>3190</v>
      </c>
      <c r="H81" s="311">
        <v>41</v>
      </c>
      <c r="I81" s="311">
        <v>15</v>
      </c>
      <c r="J81" s="312">
        <v>5.9166666666666666E-2</v>
      </c>
    </row>
    <row r="82" spans="3:10">
      <c r="C82" s="6" t="s">
        <v>1272</v>
      </c>
      <c r="H82" s="311">
        <v>41</v>
      </c>
      <c r="I82" s="311">
        <v>15</v>
      </c>
      <c r="J82" s="312">
        <v>5.9166666666666666E-2</v>
      </c>
    </row>
    <row r="83" spans="3:10">
      <c r="C83" s="307" t="s">
        <v>1273</v>
      </c>
      <c r="D83" s="308">
        <v>2009</v>
      </c>
      <c r="E83" s="6" t="s">
        <v>868</v>
      </c>
      <c r="F83" s="309" t="s">
        <v>297</v>
      </c>
      <c r="G83" s="310" t="s">
        <v>3176</v>
      </c>
      <c r="H83" s="311">
        <v>0</v>
      </c>
      <c r="I83" s="311">
        <v>4</v>
      </c>
      <c r="J83" s="312">
        <v>4.7453703703703704E-4</v>
      </c>
    </row>
    <row r="84" spans="3:10">
      <c r="C84" s="6" t="s">
        <v>1274</v>
      </c>
      <c r="H84" s="311">
        <v>0</v>
      </c>
      <c r="I84" s="311">
        <v>4</v>
      </c>
      <c r="J84" s="312">
        <v>4.7453703703703704E-4</v>
      </c>
    </row>
    <row r="85" spans="3:10">
      <c r="C85" s="307" t="s">
        <v>1275</v>
      </c>
      <c r="D85" s="308">
        <v>2009</v>
      </c>
      <c r="E85" s="6" t="s">
        <v>284</v>
      </c>
      <c r="F85" s="309" t="s">
        <v>297</v>
      </c>
      <c r="G85" s="310" t="s">
        <v>3179</v>
      </c>
      <c r="H85" s="311">
        <v>0</v>
      </c>
      <c r="I85" s="311">
        <v>2</v>
      </c>
      <c r="J85" s="312">
        <v>3.0555555555555557E-3</v>
      </c>
    </row>
    <row r="86" spans="3:10">
      <c r="C86" s="6" t="s">
        <v>1276</v>
      </c>
      <c r="H86" s="311">
        <v>0</v>
      </c>
      <c r="I86" s="311">
        <v>2</v>
      </c>
      <c r="J86" s="312">
        <v>3.0555555555555557E-3</v>
      </c>
    </row>
    <row r="87" spans="3:10">
      <c r="C87" s="307" t="s">
        <v>1277</v>
      </c>
      <c r="D87" s="308">
        <v>2009</v>
      </c>
      <c r="E87" s="6" t="s">
        <v>284</v>
      </c>
      <c r="F87" s="309" t="s">
        <v>187</v>
      </c>
      <c r="G87" s="310" t="s">
        <v>316</v>
      </c>
      <c r="H87" s="311">
        <v>0</v>
      </c>
      <c r="I87" s="311">
        <v>0</v>
      </c>
      <c r="J87" s="312">
        <v>0</v>
      </c>
    </row>
    <row r="88" spans="3:10">
      <c r="C88" s="6" t="s">
        <v>1278</v>
      </c>
      <c r="H88" s="311">
        <v>0</v>
      </c>
      <c r="I88" s="311">
        <v>0</v>
      </c>
      <c r="J88" s="312">
        <v>0</v>
      </c>
    </row>
    <row r="89" spans="3:10">
      <c r="C89" s="307" t="s">
        <v>1279</v>
      </c>
      <c r="D89" s="308">
        <v>2012</v>
      </c>
      <c r="E89" s="6" t="s">
        <v>328</v>
      </c>
      <c r="F89" s="309" t="s">
        <v>297</v>
      </c>
      <c r="G89" s="310" t="s">
        <v>3183</v>
      </c>
      <c r="H89" s="311">
        <v>0</v>
      </c>
      <c r="I89" s="311">
        <v>7</v>
      </c>
      <c r="J89" s="312">
        <v>8.9120370370370362E-4</v>
      </c>
    </row>
    <row r="90" spans="3:10">
      <c r="C90" s="307"/>
      <c r="D90" s="308">
        <v>2013</v>
      </c>
      <c r="E90" s="6" t="s">
        <v>249</v>
      </c>
      <c r="F90" s="309" t="s">
        <v>297</v>
      </c>
      <c r="G90" s="310" t="s">
        <v>3183</v>
      </c>
      <c r="H90" s="311">
        <v>0</v>
      </c>
      <c r="I90" s="311">
        <v>1</v>
      </c>
      <c r="J90" s="312">
        <v>5.2083333333333333E-4</v>
      </c>
    </row>
    <row r="91" spans="3:10">
      <c r="C91" s="307"/>
      <c r="D91" s="308">
        <v>2014</v>
      </c>
      <c r="E91" s="6" t="s">
        <v>868</v>
      </c>
      <c r="F91" s="309" t="s">
        <v>297</v>
      </c>
      <c r="G91" s="310" t="s">
        <v>3183</v>
      </c>
      <c r="H91" s="311">
        <v>0</v>
      </c>
      <c r="I91" s="311">
        <v>2</v>
      </c>
      <c r="J91" s="312">
        <v>4.2824074074074075E-4</v>
      </c>
    </row>
    <row r="92" spans="3:10">
      <c r="C92" s="307"/>
      <c r="D92" s="308">
        <v>2016</v>
      </c>
      <c r="E92" s="6" t="s">
        <v>328</v>
      </c>
      <c r="F92" s="309" t="s">
        <v>297</v>
      </c>
      <c r="G92" s="310" t="s">
        <v>3185</v>
      </c>
      <c r="H92" s="311">
        <v>3</v>
      </c>
      <c r="I92" s="311">
        <v>3</v>
      </c>
      <c r="J92" s="312">
        <v>8.6805555555555551E-4</v>
      </c>
    </row>
    <row r="93" spans="3:10">
      <c r="C93" s="6" t="s">
        <v>1280</v>
      </c>
      <c r="H93" s="311">
        <v>3</v>
      </c>
      <c r="I93" s="311">
        <v>13</v>
      </c>
      <c r="J93" s="312">
        <v>2.7083333333333334E-3</v>
      </c>
    </row>
    <row r="94" spans="3:10">
      <c r="C94" s="307" t="s">
        <v>1281</v>
      </c>
      <c r="D94" s="308">
        <v>2009</v>
      </c>
      <c r="E94" s="6" t="s">
        <v>320</v>
      </c>
      <c r="F94" s="309" t="s">
        <v>187</v>
      </c>
      <c r="G94" s="310" t="s">
        <v>316</v>
      </c>
      <c r="H94" s="311">
        <v>1</v>
      </c>
      <c r="I94" s="311">
        <v>1</v>
      </c>
      <c r="J94" s="312">
        <v>1.5972222222222224E-2</v>
      </c>
    </row>
    <row r="95" spans="3:10">
      <c r="C95" s="6" t="s">
        <v>1282</v>
      </c>
      <c r="H95" s="311">
        <v>1</v>
      </c>
      <c r="I95" s="311">
        <v>1</v>
      </c>
      <c r="J95" s="312">
        <v>1.5972222222222224E-2</v>
      </c>
    </row>
    <row r="96" spans="3:10">
      <c r="C96" s="307" t="s">
        <v>1283</v>
      </c>
      <c r="D96" s="308">
        <v>2009</v>
      </c>
      <c r="E96" s="6" t="s">
        <v>656</v>
      </c>
      <c r="F96" s="309" t="s">
        <v>297</v>
      </c>
      <c r="G96" s="310" t="s">
        <v>3175</v>
      </c>
      <c r="H96" s="311">
        <v>0</v>
      </c>
      <c r="I96" s="311">
        <v>3</v>
      </c>
      <c r="J96" s="312">
        <v>5.7870370370370378E-4</v>
      </c>
    </row>
    <row r="97" spans="3:10">
      <c r="C97" s="307"/>
      <c r="D97" s="308">
        <v>2010</v>
      </c>
      <c r="E97" s="6" t="s">
        <v>285</v>
      </c>
      <c r="F97" s="309" t="s">
        <v>297</v>
      </c>
      <c r="G97" s="310" t="s">
        <v>3175</v>
      </c>
      <c r="H97" s="311">
        <v>0</v>
      </c>
      <c r="I97" s="311">
        <v>3</v>
      </c>
      <c r="J97" s="312">
        <v>5.4398148148148144E-4</v>
      </c>
    </row>
    <row r="98" spans="3:10">
      <c r="C98" s="307"/>
      <c r="D98" s="308">
        <v>2011</v>
      </c>
      <c r="E98" s="6" t="s">
        <v>656</v>
      </c>
      <c r="F98" s="309" t="s">
        <v>297</v>
      </c>
      <c r="G98" s="310" t="s">
        <v>3182</v>
      </c>
      <c r="H98" s="311">
        <v>0</v>
      </c>
      <c r="I98" s="311">
        <v>4</v>
      </c>
      <c r="J98" s="312">
        <v>4.7453703703703704E-4</v>
      </c>
    </row>
    <row r="99" spans="3:10">
      <c r="C99" s="6" t="s">
        <v>1284</v>
      </c>
      <c r="H99" s="311">
        <v>0</v>
      </c>
      <c r="I99" s="311">
        <v>10</v>
      </c>
      <c r="J99" s="312">
        <v>1.5972222222222223E-3</v>
      </c>
    </row>
    <row r="100" spans="3:10">
      <c r="C100" s="307" t="s">
        <v>1285</v>
      </c>
      <c r="D100" s="308">
        <v>2010</v>
      </c>
      <c r="E100" s="6" t="s">
        <v>460</v>
      </c>
      <c r="F100" s="309" t="s">
        <v>297</v>
      </c>
      <c r="G100" s="310" t="s">
        <v>3184</v>
      </c>
      <c r="H100" s="311">
        <v>0</v>
      </c>
      <c r="I100" s="311">
        <v>9</v>
      </c>
      <c r="J100" s="312">
        <v>1.0416666666666667E-3</v>
      </c>
    </row>
    <row r="101" spans="3:10">
      <c r="C101" s="307"/>
      <c r="D101" s="308">
        <v>2011</v>
      </c>
      <c r="E101" s="6" t="s">
        <v>331</v>
      </c>
      <c r="F101" s="309" t="s">
        <v>297</v>
      </c>
      <c r="G101" s="310" t="s">
        <v>3185</v>
      </c>
      <c r="H101" s="311">
        <v>0</v>
      </c>
      <c r="I101" s="311">
        <v>10</v>
      </c>
      <c r="J101" s="312">
        <v>9.1435185185185185E-4</v>
      </c>
    </row>
    <row r="102" spans="3:10">
      <c r="C102" s="6" t="s">
        <v>1286</v>
      </c>
      <c r="H102" s="311">
        <v>0</v>
      </c>
      <c r="I102" s="311">
        <v>19</v>
      </c>
      <c r="J102" s="312">
        <v>1.9560185185185184E-3</v>
      </c>
    </row>
    <row r="103" spans="3:10">
      <c r="C103" s="307" t="s">
        <v>1287</v>
      </c>
      <c r="D103" s="308">
        <v>2010</v>
      </c>
      <c r="E103" s="6" t="s">
        <v>460</v>
      </c>
      <c r="F103" s="309" t="s">
        <v>297</v>
      </c>
      <c r="G103" s="310" t="s">
        <v>3184</v>
      </c>
      <c r="H103" s="311">
        <v>0</v>
      </c>
      <c r="I103" s="311">
        <v>7</v>
      </c>
      <c r="J103" s="312">
        <v>9.9537037037037042E-4</v>
      </c>
    </row>
    <row r="104" spans="3:10">
      <c r="C104" s="307"/>
      <c r="D104" s="308">
        <v>2011</v>
      </c>
      <c r="E104" s="6" t="s">
        <v>331</v>
      </c>
      <c r="F104" s="309" t="s">
        <v>297</v>
      </c>
      <c r="G104" s="310" t="s">
        <v>3185</v>
      </c>
      <c r="H104" s="311">
        <v>0</v>
      </c>
      <c r="I104" s="311">
        <v>7</v>
      </c>
      <c r="J104" s="312">
        <v>8.7962962962962962E-4</v>
      </c>
    </row>
    <row r="105" spans="3:10">
      <c r="C105" s="307"/>
      <c r="D105" s="308">
        <v>2012</v>
      </c>
      <c r="E105" s="6" t="s">
        <v>331</v>
      </c>
      <c r="F105" s="309" t="s">
        <v>297</v>
      </c>
      <c r="G105" s="310" t="s">
        <v>3185</v>
      </c>
      <c r="H105" s="311">
        <v>0</v>
      </c>
      <c r="I105" s="311">
        <v>5</v>
      </c>
      <c r="J105" s="312">
        <v>9.2592592592592585E-4</v>
      </c>
    </row>
    <row r="106" spans="3:10">
      <c r="C106" s="6" t="s">
        <v>1288</v>
      </c>
      <c r="H106" s="311">
        <v>0</v>
      </c>
      <c r="I106" s="311">
        <v>19</v>
      </c>
      <c r="J106" s="312">
        <v>2.8009259259259259E-3</v>
      </c>
    </row>
    <row r="107" spans="3:10">
      <c r="C107" s="307" t="s">
        <v>1289</v>
      </c>
      <c r="D107" s="308">
        <v>2015</v>
      </c>
      <c r="E107" s="6" t="s">
        <v>878</v>
      </c>
      <c r="F107" s="309" t="s">
        <v>186</v>
      </c>
      <c r="G107" s="310" t="s">
        <v>3190</v>
      </c>
      <c r="H107" s="311">
        <v>62</v>
      </c>
      <c r="I107" s="311">
        <v>21</v>
      </c>
      <c r="J107" s="312">
        <v>5.3680555555555558E-2</v>
      </c>
    </row>
    <row r="108" spans="3:10">
      <c r="C108" s="307"/>
      <c r="D108" s="308">
        <v>2017</v>
      </c>
      <c r="E108" s="6" t="s">
        <v>2615</v>
      </c>
      <c r="F108" s="309" t="s">
        <v>186</v>
      </c>
      <c r="G108" s="310" t="s">
        <v>2605</v>
      </c>
      <c r="H108" s="311">
        <v>73</v>
      </c>
      <c r="I108" s="311">
        <v>20</v>
      </c>
      <c r="J108" s="312">
        <v>4.9999999999999996E-2</v>
      </c>
    </row>
    <row r="109" spans="3:10">
      <c r="C109" s="6" t="s">
        <v>1290</v>
      </c>
      <c r="H109" s="311">
        <v>135</v>
      </c>
      <c r="I109" s="311">
        <v>41</v>
      </c>
      <c r="J109" s="312">
        <v>0.10368055555555555</v>
      </c>
    </row>
    <row r="110" spans="3:10">
      <c r="C110" s="307" t="s">
        <v>3091</v>
      </c>
      <c r="D110" s="308">
        <v>2017</v>
      </c>
      <c r="E110" s="6" t="s">
        <v>559</v>
      </c>
      <c r="F110" s="309" t="s">
        <v>297</v>
      </c>
      <c r="G110" s="310" t="s">
        <v>3185</v>
      </c>
      <c r="H110" s="311">
        <v>0</v>
      </c>
      <c r="I110" s="311">
        <v>15</v>
      </c>
      <c r="J110" s="312">
        <v>1.0532407407407407E-3</v>
      </c>
    </row>
    <row r="111" spans="3:10">
      <c r="C111" s="6" t="s">
        <v>3092</v>
      </c>
      <c r="H111" s="311">
        <v>0</v>
      </c>
      <c r="I111" s="311">
        <v>15</v>
      </c>
      <c r="J111" s="312">
        <v>1.0532407407407407E-3</v>
      </c>
    </row>
    <row r="112" spans="3:10">
      <c r="C112" s="307" t="s">
        <v>1291</v>
      </c>
      <c r="D112" s="308">
        <v>2015</v>
      </c>
      <c r="E112" s="6" t="s">
        <v>37</v>
      </c>
      <c r="F112" s="309" t="s">
        <v>186</v>
      </c>
      <c r="G112" s="310" t="s">
        <v>3192</v>
      </c>
      <c r="H112" s="311">
        <v>98</v>
      </c>
      <c r="I112" s="311">
        <v>18</v>
      </c>
      <c r="J112" s="312">
        <v>7.0127314814814809E-2</v>
      </c>
    </row>
    <row r="113" spans="3:10">
      <c r="C113" s="307"/>
      <c r="D113" s="308">
        <v>2017</v>
      </c>
      <c r="E113" s="6" t="s">
        <v>37</v>
      </c>
      <c r="F113" s="309" t="s">
        <v>186</v>
      </c>
      <c r="G113" s="310" t="s">
        <v>2612</v>
      </c>
      <c r="H113" s="311">
        <v>172</v>
      </c>
      <c r="I113" s="311">
        <v>9</v>
      </c>
      <c r="J113" s="312">
        <v>6.9444444444444434E-2</v>
      </c>
    </row>
    <row r="114" spans="3:10">
      <c r="C114" s="6" t="s">
        <v>1292</v>
      </c>
      <c r="H114" s="311">
        <v>270</v>
      </c>
      <c r="I114" s="311">
        <v>27</v>
      </c>
      <c r="J114" s="312">
        <v>0.13957175925925924</v>
      </c>
    </row>
    <row r="115" spans="3:10">
      <c r="C115" s="307" t="s">
        <v>2887</v>
      </c>
      <c r="D115" s="308">
        <v>2017</v>
      </c>
      <c r="E115" s="6" t="s">
        <v>534</v>
      </c>
      <c r="F115" s="309" t="s">
        <v>186</v>
      </c>
      <c r="G115" s="310" t="s">
        <v>2605</v>
      </c>
      <c r="H115" s="311">
        <v>131</v>
      </c>
      <c r="I115" s="311">
        <v>31</v>
      </c>
      <c r="J115" s="312">
        <v>5.7847222222222223E-2</v>
      </c>
    </row>
    <row r="116" spans="3:10">
      <c r="C116" s="6" t="s">
        <v>2888</v>
      </c>
      <c r="H116" s="311">
        <v>131</v>
      </c>
      <c r="I116" s="311">
        <v>31</v>
      </c>
      <c r="J116" s="312">
        <v>5.7847222222222223E-2</v>
      </c>
    </row>
    <row r="117" spans="3:10">
      <c r="C117" s="307" t="s">
        <v>1293</v>
      </c>
      <c r="D117" s="308">
        <v>2013</v>
      </c>
      <c r="E117" s="6" t="s">
        <v>264</v>
      </c>
      <c r="F117" s="309" t="s">
        <v>297</v>
      </c>
      <c r="G117" s="310" t="s">
        <v>3185</v>
      </c>
      <c r="H117" s="311">
        <v>0</v>
      </c>
      <c r="I117" s="311">
        <v>7</v>
      </c>
      <c r="J117" s="312">
        <v>1.3078703703703705E-3</v>
      </c>
    </row>
    <row r="118" spans="3:10">
      <c r="C118" s="6" t="s">
        <v>1294</v>
      </c>
      <c r="H118" s="311">
        <v>0</v>
      </c>
      <c r="I118" s="311">
        <v>7</v>
      </c>
      <c r="J118" s="312">
        <v>1.3078703703703705E-3</v>
      </c>
    </row>
    <row r="119" spans="3:10">
      <c r="C119" s="307" t="s">
        <v>1295</v>
      </c>
      <c r="D119" s="308">
        <v>2013</v>
      </c>
      <c r="E119" s="6" t="s">
        <v>264</v>
      </c>
      <c r="F119" s="309" t="s">
        <v>297</v>
      </c>
      <c r="G119" s="310" t="s">
        <v>3186</v>
      </c>
      <c r="H119" s="311">
        <v>0</v>
      </c>
      <c r="I119" s="311">
        <v>4</v>
      </c>
      <c r="J119" s="312">
        <v>1.7592592592592592E-3</v>
      </c>
    </row>
    <row r="120" spans="3:10">
      <c r="C120" s="6" t="s">
        <v>1296</v>
      </c>
      <c r="H120" s="311">
        <v>0</v>
      </c>
      <c r="I120" s="311">
        <v>4</v>
      </c>
      <c r="J120" s="312">
        <v>1.7592592592592592E-3</v>
      </c>
    </row>
    <row r="121" spans="3:10">
      <c r="C121" s="307" t="s">
        <v>1297</v>
      </c>
      <c r="D121" s="308">
        <v>2012</v>
      </c>
      <c r="E121" s="6" t="s">
        <v>868</v>
      </c>
      <c r="F121" s="309" t="s">
        <v>297</v>
      </c>
      <c r="G121" s="310" t="s">
        <v>3183</v>
      </c>
      <c r="H121" s="311">
        <v>0</v>
      </c>
      <c r="I121" s="311">
        <v>6</v>
      </c>
      <c r="J121" s="312">
        <v>4.9768518518518521E-4</v>
      </c>
    </row>
    <row r="122" spans="3:10">
      <c r="C122" s="6" t="s">
        <v>1298</v>
      </c>
      <c r="H122" s="311">
        <v>0</v>
      </c>
      <c r="I122" s="311">
        <v>6</v>
      </c>
      <c r="J122" s="312">
        <v>4.9768518518518521E-4</v>
      </c>
    </row>
    <row r="123" spans="3:10">
      <c r="C123" s="307" t="s">
        <v>1299</v>
      </c>
      <c r="D123" s="308">
        <v>2012</v>
      </c>
      <c r="E123" s="6" t="s">
        <v>563</v>
      </c>
      <c r="F123" s="309" t="s">
        <v>297</v>
      </c>
      <c r="G123" s="310" t="s">
        <v>3185</v>
      </c>
      <c r="H123" s="311">
        <v>0</v>
      </c>
      <c r="I123" s="311">
        <v>12</v>
      </c>
      <c r="J123" s="312">
        <v>9.7222222222222209E-4</v>
      </c>
    </row>
    <row r="124" spans="3:10">
      <c r="C124" s="307"/>
      <c r="D124" s="308">
        <v>2017</v>
      </c>
      <c r="E124" s="6" t="s">
        <v>563</v>
      </c>
      <c r="F124" s="309" t="s">
        <v>297</v>
      </c>
      <c r="G124" s="310" t="s">
        <v>3187</v>
      </c>
      <c r="H124" s="311">
        <v>0</v>
      </c>
      <c r="I124" s="311">
        <v>6</v>
      </c>
      <c r="J124" s="312">
        <v>1.3194444444444443E-3</v>
      </c>
    </row>
    <row r="125" spans="3:10">
      <c r="C125" s="6" t="s">
        <v>1300</v>
      </c>
      <c r="H125" s="311">
        <v>0</v>
      </c>
      <c r="I125" s="311">
        <v>18</v>
      </c>
      <c r="J125" s="312">
        <v>2.2916666666666662E-3</v>
      </c>
    </row>
    <row r="126" spans="3:10">
      <c r="C126" s="307" t="s">
        <v>1301</v>
      </c>
      <c r="D126" s="308">
        <v>2014</v>
      </c>
      <c r="E126" s="6" t="s">
        <v>776</v>
      </c>
      <c r="F126" s="309" t="s">
        <v>186</v>
      </c>
      <c r="G126" s="310" t="s">
        <v>2606</v>
      </c>
      <c r="H126" s="311">
        <v>2</v>
      </c>
      <c r="I126" s="311">
        <v>1</v>
      </c>
      <c r="J126" s="312">
        <v>3.9166666666666662E-2</v>
      </c>
    </row>
    <row r="127" spans="3:10">
      <c r="C127" s="307"/>
      <c r="D127" s="308">
        <v>2017</v>
      </c>
      <c r="E127" s="6" t="s">
        <v>2718</v>
      </c>
      <c r="F127" s="309" t="s">
        <v>186</v>
      </c>
      <c r="G127" s="310" t="s">
        <v>2607</v>
      </c>
      <c r="H127" s="311">
        <v>6</v>
      </c>
      <c r="I127" s="311">
        <v>2</v>
      </c>
      <c r="J127" s="312">
        <v>4.0648148148148149E-2</v>
      </c>
    </row>
    <row r="128" spans="3:10">
      <c r="C128" s="6" t="s">
        <v>1302</v>
      </c>
      <c r="H128" s="311">
        <v>8</v>
      </c>
      <c r="I128" s="311">
        <v>3</v>
      </c>
      <c r="J128" s="312">
        <v>7.9814814814814811E-2</v>
      </c>
    </row>
    <row r="129" spans="3:10">
      <c r="C129" s="307" t="s">
        <v>2889</v>
      </c>
      <c r="D129" s="308">
        <v>2017</v>
      </c>
      <c r="E129" s="6" t="s">
        <v>2717</v>
      </c>
      <c r="F129" s="309" t="s">
        <v>187</v>
      </c>
      <c r="G129" s="310" t="s">
        <v>316</v>
      </c>
      <c r="H129" s="311">
        <v>2</v>
      </c>
      <c r="I129" s="311">
        <v>2</v>
      </c>
      <c r="J129" s="312">
        <v>1.3946759259259258E-2</v>
      </c>
    </row>
    <row r="130" spans="3:10">
      <c r="C130" s="6" t="s">
        <v>2890</v>
      </c>
      <c r="H130" s="311">
        <v>2</v>
      </c>
      <c r="I130" s="311">
        <v>2</v>
      </c>
      <c r="J130" s="312">
        <v>1.3946759259259258E-2</v>
      </c>
    </row>
    <row r="131" spans="3:10">
      <c r="C131" s="307" t="s">
        <v>2891</v>
      </c>
      <c r="D131" s="308">
        <v>2017</v>
      </c>
      <c r="E131" s="6" t="s">
        <v>2738</v>
      </c>
      <c r="F131" s="309" t="s">
        <v>186</v>
      </c>
      <c r="G131" s="310" t="s">
        <v>2606</v>
      </c>
      <c r="H131" s="311">
        <v>150</v>
      </c>
      <c r="I131" s="311">
        <v>44</v>
      </c>
      <c r="J131" s="312">
        <v>6.0891203703703704E-2</v>
      </c>
    </row>
    <row r="132" spans="3:10">
      <c r="C132" s="6" t="s">
        <v>2892</v>
      </c>
      <c r="H132" s="311">
        <v>150</v>
      </c>
      <c r="I132" s="311">
        <v>44</v>
      </c>
      <c r="J132" s="312">
        <v>6.0891203703703704E-2</v>
      </c>
    </row>
    <row r="133" spans="3:10">
      <c r="C133" s="307" t="s">
        <v>1303</v>
      </c>
      <c r="D133" s="308">
        <v>2015</v>
      </c>
      <c r="E133" s="6" t="s">
        <v>36</v>
      </c>
      <c r="F133" s="309" t="s">
        <v>186</v>
      </c>
      <c r="G133" s="310" t="s">
        <v>3190</v>
      </c>
      <c r="H133" s="311">
        <v>7</v>
      </c>
      <c r="I133" s="311">
        <v>5</v>
      </c>
      <c r="J133" s="312">
        <v>4.2662037037037033E-2</v>
      </c>
    </row>
    <row r="134" spans="3:10">
      <c r="C134" s="6" t="s">
        <v>1304</v>
      </c>
      <c r="H134" s="311">
        <v>7</v>
      </c>
      <c r="I134" s="311">
        <v>5</v>
      </c>
      <c r="J134" s="312">
        <v>4.2662037037037033E-2</v>
      </c>
    </row>
    <row r="135" spans="3:10">
      <c r="C135" s="307" t="s">
        <v>1305</v>
      </c>
      <c r="D135" s="308">
        <v>2010</v>
      </c>
      <c r="E135" s="6" t="s">
        <v>653</v>
      </c>
      <c r="F135" s="309" t="s">
        <v>297</v>
      </c>
      <c r="G135" s="310" t="s">
        <v>3175</v>
      </c>
      <c r="H135" s="311">
        <v>0</v>
      </c>
      <c r="I135" s="311">
        <v>12</v>
      </c>
      <c r="J135" s="312">
        <v>7.5231481481481471E-4</v>
      </c>
    </row>
    <row r="136" spans="3:10">
      <c r="C136" s="6" t="s">
        <v>1306</v>
      </c>
      <c r="H136" s="311">
        <v>0</v>
      </c>
      <c r="I136" s="311">
        <v>12</v>
      </c>
      <c r="J136" s="312">
        <v>7.5231481481481471E-4</v>
      </c>
    </row>
    <row r="137" spans="3:10">
      <c r="C137" s="307" t="s">
        <v>1307</v>
      </c>
      <c r="D137" s="308">
        <v>2011</v>
      </c>
      <c r="E137" s="6" t="s">
        <v>0</v>
      </c>
      <c r="F137" s="309" t="s">
        <v>186</v>
      </c>
      <c r="G137" s="310" t="s">
        <v>2606</v>
      </c>
      <c r="H137" s="311">
        <v>0</v>
      </c>
      <c r="I137" s="311">
        <v>0</v>
      </c>
      <c r="J137" s="312">
        <v>0</v>
      </c>
    </row>
    <row r="138" spans="3:10">
      <c r="C138" s="307"/>
      <c r="D138" s="308">
        <v>2012</v>
      </c>
      <c r="E138" s="6" t="s">
        <v>0</v>
      </c>
      <c r="F138" s="309" t="s">
        <v>186</v>
      </c>
      <c r="G138" s="310" t="s">
        <v>2606</v>
      </c>
      <c r="H138" s="311">
        <v>7</v>
      </c>
      <c r="I138" s="311">
        <v>2</v>
      </c>
      <c r="J138" s="312">
        <v>4.1840277777777775E-2</v>
      </c>
    </row>
    <row r="139" spans="3:10">
      <c r="C139" s="307"/>
      <c r="D139" s="308">
        <v>2015</v>
      </c>
      <c r="E139" s="6" t="s">
        <v>0</v>
      </c>
      <c r="F139" s="309" t="s">
        <v>186</v>
      </c>
      <c r="G139" s="310" t="s">
        <v>2606</v>
      </c>
      <c r="H139" s="311">
        <v>2</v>
      </c>
      <c r="I139" s="311">
        <v>1</v>
      </c>
      <c r="J139" s="312">
        <v>3.953703703703703E-2</v>
      </c>
    </row>
    <row r="140" spans="3:10">
      <c r="C140" s="6" t="s">
        <v>1308</v>
      </c>
      <c r="H140" s="311">
        <v>9</v>
      </c>
      <c r="I140" s="311">
        <v>3</v>
      </c>
      <c r="J140" s="312">
        <v>8.1377314814814805E-2</v>
      </c>
    </row>
    <row r="141" spans="3:10">
      <c r="C141" s="307" t="s">
        <v>1309</v>
      </c>
      <c r="D141" s="308">
        <v>2009</v>
      </c>
      <c r="E141" s="6" t="s">
        <v>235</v>
      </c>
      <c r="F141" s="309" t="s">
        <v>297</v>
      </c>
      <c r="G141" s="310" t="s">
        <v>3175</v>
      </c>
      <c r="H141" s="311">
        <v>0</v>
      </c>
      <c r="I141" s="311">
        <v>9</v>
      </c>
      <c r="J141" s="312">
        <v>1.1226851851851851E-3</v>
      </c>
    </row>
    <row r="142" spans="3:10">
      <c r="C142" s="6" t="s">
        <v>1310</v>
      </c>
      <c r="H142" s="311">
        <v>0</v>
      </c>
      <c r="I142" s="311">
        <v>9</v>
      </c>
      <c r="J142" s="312">
        <v>1.1226851851851851E-3</v>
      </c>
    </row>
    <row r="143" spans="3:10">
      <c r="C143" s="307" t="s">
        <v>1311</v>
      </c>
      <c r="D143" s="308">
        <v>2012</v>
      </c>
      <c r="E143" s="6" t="s">
        <v>284</v>
      </c>
      <c r="F143" s="309" t="s">
        <v>186</v>
      </c>
      <c r="G143" s="310" t="s">
        <v>3192</v>
      </c>
      <c r="H143" s="311">
        <v>68</v>
      </c>
      <c r="I143" s="311">
        <v>11</v>
      </c>
      <c r="J143" s="312">
        <v>6.190972222222222E-2</v>
      </c>
    </row>
    <row r="144" spans="3:10">
      <c r="C144" s="6" t="s">
        <v>1312</v>
      </c>
      <c r="H144" s="311">
        <v>68</v>
      </c>
      <c r="I144" s="311">
        <v>11</v>
      </c>
      <c r="J144" s="312">
        <v>6.190972222222222E-2</v>
      </c>
    </row>
    <row r="145" spans="3:10">
      <c r="C145" s="307" t="s">
        <v>1313</v>
      </c>
      <c r="D145" s="308">
        <v>2015</v>
      </c>
      <c r="E145" s="6" t="s">
        <v>284</v>
      </c>
      <c r="F145" s="309" t="s">
        <v>186</v>
      </c>
      <c r="G145" s="310" t="s">
        <v>2608</v>
      </c>
      <c r="H145" s="311">
        <v>0</v>
      </c>
      <c r="I145" s="311">
        <v>5</v>
      </c>
      <c r="J145" s="312">
        <v>0</v>
      </c>
    </row>
    <row r="146" spans="3:10">
      <c r="C146" s="307"/>
      <c r="D146" s="308">
        <v>2016</v>
      </c>
      <c r="E146" s="6" t="s">
        <v>284</v>
      </c>
      <c r="F146" s="309" t="s">
        <v>186</v>
      </c>
      <c r="G146" s="310" t="s">
        <v>2608</v>
      </c>
      <c r="H146" s="311">
        <v>90</v>
      </c>
      <c r="I146" s="311">
        <v>7</v>
      </c>
      <c r="J146" s="312">
        <v>6.2615740740740736E-2</v>
      </c>
    </row>
    <row r="147" spans="3:10">
      <c r="C147" s="307"/>
      <c r="D147" s="308">
        <v>2017</v>
      </c>
      <c r="E147" s="6" t="s">
        <v>284</v>
      </c>
      <c r="F147" s="309" t="s">
        <v>186</v>
      </c>
      <c r="G147" s="310" t="s">
        <v>2608</v>
      </c>
      <c r="H147" s="311">
        <v>156</v>
      </c>
      <c r="I147" s="311">
        <v>6</v>
      </c>
      <c r="J147" s="312">
        <v>6.2118055555555551E-2</v>
      </c>
    </row>
    <row r="148" spans="3:10">
      <c r="C148" s="6" t="s">
        <v>1314</v>
      </c>
      <c r="H148" s="311">
        <v>246</v>
      </c>
      <c r="I148" s="311">
        <v>18</v>
      </c>
      <c r="J148" s="312">
        <v>0.12473379629629629</v>
      </c>
    </row>
    <row r="149" spans="3:10">
      <c r="C149" s="307" t="s">
        <v>1315</v>
      </c>
      <c r="D149" s="308">
        <v>2014</v>
      </c>
      <c r="E149" s="6" t="s">
        <v>281</v>
      </c>
      <c r="F149" s="309" t="s">
        <v>297</v>
      </c>
      <c r="G149" s="310" t="s">
        <v>3186</v>
      </c>
      <c r="H149" s="311">
        <v>0</v>
      </c>
      <c r="I149" s="311">
        <v>2</v>
      </c>
      <c r="J149" s="312">
        <v>1.2152777777777778E-3</v>
      </c>
    </row>
    <row r="150" spans="3:10">
      <c r="C150" s="6" t="s">
        <v>1316</v>
      </c>
      <c r="H150" s="311">
        <v>0</v>
      </c>
      <c r="I150" s="311">
        <v>2</v>
      </c>
      <c r="J150" s="312">
        <v>1.2152777777777778E-3</v>
      </c>
    </row>
    <row r="151" spans="3:10">
      <c r="C151" s="307" t="s">
        <v>1317</v>
      </c>
      <c r="D151" s="308">
        <v>2012</v>
      </c>
      <c r="E151" s="6" t="s">
        <v>1</v>
      </c>
      <c r="F151" s="309" t="s">
        <v>186</v>
      </c>
      <c r="G151" s="310" t="s">
        <v>2608</v>
      </c>
      <c r="H151" s="311">
        <v>56</v>
      </c>
      <c r="I151" s="311">
        <v>4</v>
      </c>
      <c r="J151" s="312">
        <v>5.6817129629629627E-2</v>
      </c>
    </row>
    <row r="152" spans="3:10">
      <c r="C152" s="307"/>
      <c r="D152" s="308">
        <v>2016</v>
      </c>
      <c r="E152" s="6" t="s">
        <v>1</v>
      </c>
      <c r="F152" s="309" t="s">
        <v>186</v>
      </c>
      <c r="G152" s="310" t="s">
        <v>2608</v>
      </c>
      <c r="H152" s="311">
        <v>71</v>
      </c>
      <c r="I152" s="311">
        <v>4</v>
      </c>
      <c r="J152" s="312">
        <v>5.7986111111111106E-2</v>
      </c>
    </row>
    <row r="153" spans="3:10">
      <c r="C153" s="307"/>
      <c r="D153" s="308">
        <v>2017</v>
      </c>
      <c r="E153" s="6" t="s">
        <v>1</v>
      </c>
      <c r="F153" s="309" t="s">
        <v>186</v>
      </c>
      <c r="G153" s="310" t="s">
        <v>2609</v>
      </c>
      <c r="H153" s="311">
        <v>128</v>
      </c>
      <c r="I153" s="311">
        <v>1</v>
      </c>
      <c r="J153" s="312">
        <v>5.7592592592592591E-2</v>
      </c>
    </row>
    <row r="154" spans="3:10">
      <c r="C154" s="6" t="s">
        <v>1318</v>
      </c>
      <c r="H154" s="311">
        <v>255</v>
      </c>
      <c r="I154" s="311">
        <v>9</v>
      </c>
      <c r="J154" s="312">
        <v>0.17239583333333333</v>
      </c>
    </row>
    <row r="155" spans="3:10">
      <c r="C155" s="307" t="s">
        <v>2421</v>
      </c>
      <c r="D155" s="308">
        <v>2016</v>
      </c>
      <c r="E155" s="6" t="s">
        <v>2281</v>
      </c>
      <c r="F155" s="309" t="s">
        <v>186</v>
      </c>
      <c r="G155" s="310" t="s">
        <v>2611</v>
      </c>
      <c r="H155" s="311">
        <v>53</v>
      </c>
      <c r="I155" s="311">
        <v>7</v>
      </c>
      <c r="J155" s="312">
        <v>5.3275462962962962E-2</v>
      </c>
    </row>
    <row r="156" spans="3:10">
      <c r="C156" s="6" t="s">
        <v>2422</v>
      </c>
      <c r="H156" s="311">
        <v>53</v>
      </c>
      <c r="I156" s="311">
        <v>7</v>
      </c>
      <c r="J156" s="312">
        <v>5.3275462962962962E-2</v>
      </c>
    </row>
    <row r="157" spans="3:10">
      <c r="C157" s="307" t="s">
        <v>2540</v>
      </c>
      <c r="D157" s="308">
        <v>2016</v>
      </c>
      <c r="E157" s="6" t="s">
        <v>284</v>
      </c>
      <c r="F157" s="309" t="s">
        <v>297</v>
      </c>
      <c r="G157" s="310" t="s">
        <v>3185</v>
      </c>
      <c r="H157" s="311">
        <v>1</v>
      </c>
      <c r="I157" s="311">
        <v>1</v>
      </c>
      <c r="J157" s="312">
        <v>8.3333333333333339E-4</v>
      </c>
    </row>
    <row r="158" spans="3:10">
      <c r="C158" s="307"/>
      <c r="D158" s="308">
        <v>2017</v>
      </c>
      <c r="E158" s="6" t="s">
        <v>2876</v>
      </c>
      <c r="F158" s="309" t="s">
        <v>297</v>
      </c>
      <c r="G158" s="310" t="s">
        <v>3186</v>
      </c>
      <c r="H158" s="311">
        <v>0</v>
      </c>
      <c r="I158" s="311">
        <v>5</v>
      </c>
      <c r="J158" s="312">
        <v>1.3888888888888889E-3</v>
      </c>
    </row>
    <row r="159" spans="3:10">
      <c r="C159" s="6" t="s">
        <v>2541</v>
      </c>
      <c r="H159" s="311">
        <v>1</v>
      </c>
      <c r="I159" s="311">
        <v>6</v>
      </c>
      <c r="J159" s="312">
        <v>2.2222222222222222E-3</v>
      </c>
    </row>
    <row r="160" spans="3:10">
      <c r="C160" s="307" t="s">
        <v>1319</v>
      </c>
      <c r="D160" s="308">
        <v>2012</v>
      </c>
      <c r="E160" s="6" t="s">
        <v>235</v>
      </c>
      <c r="F160" s="309" t="s">
        <v>297</v>
      </c>
      <c r="G160" s="310" t="s">
        <v>3185</v>
      </c>
      <c r="H160" s="311">
        <v>0</v>
      </c>
      <c r="I160" s="311">
        <v>3</v>
      </c>
      <c r="J160" s="312">
        <v>8.3333333333333339E-4</v>
      </c>
    </row>
    <row r="161" spans="3:10">
      <c r="C161" s="6" t="s">
        <v>1320</v>
      </c>
      <c r="H161" s="311">
        <v>0</v>
      </c>
      <c r="I161" s="311">
        <v>3</v>
      </c>
      <c r="J161" s="312">
        <v>8.3333333333333339E-4</v>
      </c>
    </row>
    <row r="162" spans="3:10">
      <c r="C162" s="307" t="s">
        <v>1321</v>
      </c>
      <c r="D162" s="308">
        <v>2010</v>
      </c>
      <c r="E162" s="6" t="s">
        <v>382</v>
      </c>
      <c r="F162" s="309" t="s">
        <v>186</v>
      </c>
      <c r="G162" s="310" t="s">
        <v>2606</v>
      </c>
      <c r="H162" s="311">
        <v>30</v>
      </c>
      <c r="I162" s="311">
        <v>11</v>
      </c>
      <c r="J162" s="312">
        <v>6.3611111111111118E-2</v>
      </c>
    </row>
    <row r="163" spans="3:10">
      <c r="C163" s="6" t="s">
        <v>1322</v>
      </c>
      <c r="H163" s="311">
        <v>30</v>
      </c>
      <c r="I163" s="311">
        <v>11</v>
      </c>
      <c r="J163" s="312">
        <v>6.3611111111111118E-2</v>
      </c>
    </row>
    <row r="164" spans="3:10">
      <c r="C164" s="307" t="s">
        <v>2542</v>
      </c>
      <c r="D164" s="308">
        <v>2016</v>
      </c>
      <c r="E164" s="6" t="s">
        <v>561</v>
      </c>
      <c r="F164" s="309" t="s">
        <v>297</v>
      </c>
      <c r="G164" s="310" t="s">
        <v>3181</v>
      </c>
      <c r="H164" s="311">
        <v>1</v>
      </c>
      <c r="I164" s="311">
        <v>1</v>
      </c>
      <c r="J164" s="312">
        <v>7.175925925925927E-4</v>
      </c>
    </row>
    <row r="165" spans="3:10">
      <c r="C165" s="307"/>
      <c r="D165" s="308">
        <v>2017</v>
      </c>
      <c r="E165" s="6" t="s">
        <v>2850</v>
      </c>
      <c r="F165" s="309" t="s">
        <v>297</v>
      </c>
      <c r="G165" s="310" t="s">
        <v>3183</v>
      </c>
      <c r="H165" s="311">
        <v>0</v>
      </c>
      <c r="I165" s="311">
        <v>11</v>
      </c>
      <c r="J165" s="312">
        <v>5.5555555555555556E-4</v>
      </c>
    </row>
    <row r="166" spans="3:10">
      <c r="C166" s="6" t="s">
        <v>2543</v>
      </c>
      <c r="H166" s="311">
        <v>1</v>
      </c>
      <c r="I166" s="311">
        <v>12</v>
      </c>
      <c r="J166" s="312">
        <v>1.2731481481481483E-3</v>
      </c>
    </row>
    <row r="167" spans="3:10">
      <c r="C167" s="307" t="s">
        <v>1323</v>
      </c>
      <c r="D167" s="308">
        <v>2012</v>
      </c>
      <c r="E167" s="6" t="s">
        <v>285</v>
      </c>
      <c r="F167" s="309" t="s">
        <v>297</v>
      </c>
      <c r="G167" s="310" t="s">
        <v>3185</v>
      </c>
      <c r="H167" s="311">
        <v>0</v>
      </c>
      <c r="I167" s="311">
        <v>5</v>
      </c>
      <c r="J167" s="312">
        <v>8.564814814814815E-4</v>
      </c>
    </row>
    <row r="168" spans="3:10">
      <c r="C168" s="6" t="s">
        <v>1324</v>
      </c>
      <c r="H168" s="311">
        <v>0</v>
      </c>
      <c r="I168" s="311">
        <v>5</v>
      </c>
      <c r="J168" s="312">
        <v>8.564814814814815E-4</v>
      </c>
    </row>
    <row r="169" spans="3:10">
      <c r="C169" s="307" t="s">
        <v>1325</v>
      </c>
      <c r="D169" s="308">
        <v>2012</v>
      </c>
      <c r="E169" s="6" t="s">
        <v>661</v>
      </c>
      <c r="F169" s="309" t="s">
        <v>297</v>
      </c>
      <c r="G169" s="310" t="s">
        <v>3186</v>
      </c>
      <c r="H169" s="311">
        <v>0</v>
      </c>
      <c r="I169" s="311">
        <v>6</v>
      </c>
      <c r="J169" s="312">
        <v>9.3750000000000007E-4</v>
      </c>
    </row>
    <row r="170" spans="3:10">
      <c r="C170" s="6" t="s">
        <v>1326</v>
      </c>
      <c r="H170" s="311">
        <v>0</v>
      </c>
      <c r="I170" s="311">
        <v>6</v>
      </c>
      <c r="J170" s="312">
        <v>9.3750000000000007E-4</v>
      </c>
    </row>
    <row r="171" spans="3:10">
      <c r="C171" s="307" t="s">
        <v>1327</v>
      </c>
      <c r="D171" s="308">
        <v>2015</v>
      </c>
      <c r="E171" s="6" t="s">
        <v>281</v>
      </c>
      <c r="F171" s="309" t="s">
        <v>297</v>
      </c>
      <c r="G171" s="310" t="s">
        <v>3186</v>
      </c>
      <c r="H171" s="311">
        <v>1</v>
      </c>
      <c r="I171" s="311">
        <v>1</v>
      </c>
      <c r="J171" s="312">
        <v>0</v>
      </c>
    </row>
    <row r="172" spans="3:10">
      <c r="C172" s="307"/>
      <c r="D172" s="308">
        <v>2015</v>
      </c>
      <c r="E172" s="6" t="s">
        <v>281</v>
      </c>
      <c r="F172" s="309" t="s">
        <v>297</v>
      </c>
      <c r="G172" s="310" t="s">
        <v>3189</v>
      </c>
      <c r="H172" s="311">
        <v>2</v>
      </c>
      <c r="I172" s="311">
        <v>2</v>
      </c>
      <c r="J172" s="312">
        <v>4.9074074074074072E-3</v>
      </c>
    </row>
    <row r="173" spans="3:10">
      <c r="C173" s="307"/>
      <c r="D173" s="308">
        <v>2016</v>
      </c>
      <c r="E173" s="6" t="s">
        <v>281</v>
      </c>
      <c r="F173" s="309" t="s">
        <v>297</v>
      </c>
      <c r="G173" s="310" t="s">
        <v>3187</v>
      </c>
      <c r="H173" s="311">
        <v>3</v>
      </c>
      <c r="I173" s="311">
        <v>3</v>
      </c>
      <c r="J173" s="312">
        <v>1.1458333333333333E-3</v>
      </c>
    </row>
    <row r="174" spans="3:10">
      <c r="C174" s="307"/>
      <c r="D174" s="308">
        <v>2016</v>
      </c>
      <c r="E174" s="6" t="s">
        <v>281</v>
      </c>
      <c r="F174" s="309" t="s">
        <v>297</v>
      </c>
      <c r="G174" s="310" t="s">
        <v>3188</v>
      </c>
      <c r="H174" s="311">
        <v>1</v>
      </c>
      <c r="I174" s="311">
        <v>1</v>
      </c>
      <c r="J174" s="312">
        <v>2.8124999999999995E-3</v>
      </c>
    </row>
    <row r="175" spans="3:10">
      <c r="C175" s="6" t="s">
        <v>1328</v>
      </c>
      <c r="H175" s="311">
        <v>7</v>
      </c>
      <c r="I175" s="311">
        <v>7</v>
      </c>
      <c r="J175" s="312">
        <v>8.86574074074074E-3</v>
      </c>
    </row>
    <row r="176" spans="3:10">
      <c r="C176" s="307" t="s">
        <v>2423</v>
      </c>
      <c r="D176" s="308">
        <v>2016</v>
      </c>
      <c r="E176" s="6" t="s">
        <v>2305</v>
      </c>
      <c r="F176" s="309" t="s">
        <v>186</v>
      </c>
      <c r="G176" s="310" t="s">
        <v>2604</v>
      </c>
      <c r="H176" s="311">
        <v>15</v>
      </c>
      <c r="I176" s="311">
        <v>5</v>
      </c>
      <c r="J176" s="312">
        <v>4.5104166666666667E-2</v>
      </c>
    </row>
    <row r="177" spans="3:10">
      <c r="C177" s="307"/>
      <c r="D177" s="308">
        <v>2017</v>
      </c>
      <c r="E177" s="6" t="s">
        <v>280</v>
      </c>
      <c r="F177" s="309" t="s">
        <v>186</v>
      </c>
      <c r="G177" s="310" t="s">
        <v>2604</v>
      </c>
      <c r="H177" s="311">
        <v>48</v>
      </c>
      <c r="I177" s="311">
        <v>9</v>
      </c>
      <c r="J177" s="312">
        <v>4.7754629629629626E-2</v>
      </c>
    </row>
    <row r="178" spans="3:10">
      <c r="C178" s="6" t="s">
        <v>2424</v>
      </c>
      <c r="H178" s="311">
        <v>63</v>
      </c>
      <c r="I178" s="311">
        <v>14</v>
      </c>
      <c r="J178" s="312">
        <v>9.2858796296296287E-2</v>
      </c>
    </row>
    <row r="179" spans="3:10">
      <c r="C179" s="307" t="s">
        <v>1329</v>
      </c>
      <c r="D179" s="308">
        <v>2015</v>
      </c>
      <c r="E179" s="6" t="s">
        <v>284</v>
      </c>
      <c r="F179" s="309" t="s">
        <v>186</v>
      </c>
      <c r="G179" s="310" t="s">
        <v>3190</v>
      </c>
      <c r="H179" s="311">
        <v>1</v>
      </c>
      <c r="I179" s="311">
        <v>1</v>
      </c>
      <c r="J179" s="312">
        <v>3.9351851851851853E-2</v>
      </c>
    </row>
    <row r="180" spans="3:10">
      <c r="C180" s="6" t="s">
        <v>1330</v>
      </c>
      <c r="H180" s="311">
        <v>1</v>
      </c>
      <c r="I180" s="311">
        <v>1</v>
      </c>
      <c r="J180" s="312">
        <v>3.9351851851851853E-2</v>
      </c>
    </row>
    <row r="181" spans="3:10">
      <c r="C181" s="307" t="s">
        <v>2425</v>
      </c>
      <c r="D181" s="308">
        <v>2016</v>
      </c>
      <c r="E181" s="6" t="s">
        <v>960</v>
      </c>
      <c r="F181" s="309" t="s">
        <v>187</v>
      </c>
      <c r="G181" s="310" t="s">
        <v>316</v>
      </c>
      <c r="H181" s="311">
        <v>4</v>
      </c>
      <c r="I181" s="311">
        <v>4</v>
      </c>
      <c r="J181" s="312">
        <v>1.5752314814814813E-2</v>
      </c>
    </row>
    <row r="182" spans="3:10">
      <c r="C182" s="6" t="s">
        <v>2426</v>
      </c>
      <c r="H182" s="311">
        <v>4</v>
      </c>
      <c r="I182" s="311">
        <v>4</v>
      </c>
      <c r="J182" s="312">
        <v>1.5752314814814813E-2</v>
      </c>
    </row>
    <row r="183" spans="3:10">
      <c r="C183" s="307" t="s">
        <v>1331</v>
      </c>
      <c r="D183" s="308">
        <v>2013</v>
      </c>
      <c r="E183" s="6" t="s">
        <v>2</v>
      </c>
      <c r="F183" s="309" t="s">
        <v>186</v>
      </c>
      <c r="G183" s="310" t="s">
        <v>2606</v>
      </c>
      <c r="H183" s="311">
        <v>31</v>
      </c>
      <c r="I183" s="311">
        <v>12</v>
      </c>
      <c r="J183" s="312">
        <v>5.4282407407407411E-2</v>
      </c>
    </row>
    <row r="184" spans="3:10">
      <c r="C184" s="307"/>
      <c r="D184" s="308">
        <v>2015</v>
      </c>
      <c r="E184" s="6" t="s">
        <v>2</v>
      </c>
      <c r="F184" s="309" t="s">
        <v>186</v>
      </c>
      <c r="G184" s="310" t="s">
        <v>2606</v>
      </c>
      <c r="H184" s="311">
        <v>38</v>
      </c>
      <c r="I184" s="311">
        <v>15</v>
      </c>
      <c r="J184" s="312">
        <v>4.8923611111111105E-2</v>
      </c>
    </row>
    <row r="185" spans="3:10">
      <c r="C185" s="307"/>
      <c r="D185" s="308">
        <v>2016</v>
      </c>
      <c r="E185" s="6" t="s">
        <v>2</v>
      </c>
      <c r="F185" s="309" t="s">
        <v>186</v>
      </c>
      <c r="G185" s="310" t="s">
        <v>2606</v>
      </c>
      <c r="H185" s="311">
        <v>24</v>
      </c>
      <c r="I185" s="311">
        <v>6</v>
      </c>
      <c r="J185" s="312">
        <v>4.8055555555555553E-2</v>
      </c>
    </row>
    <row r="186" spans="3:10">
      <c r="C186" s="307"/>
      <c r="D186" s="308">
        <v>2017</v>
      </c>
      <c r="E186" s="6" t="s">
        <v>2</v>
      </c>
      <c r="F186" s="309" t="s">
        <v>186</v>
      </c>
      <c r="G186" s="310" t="s">
        <v>2606</v>
      </c>
      <c r="H186" s="311">
        <v>70</v>
      </c>
      <c r="I186" s="311">
        <v>21</v>
      </c>
      <c r="J186" s="312">
        <v>4.9490740740740745E-2</v>
      </c>
    </row>
    <row r="187" spans="3:10">
      <c r="C187" s="6" t="s">
        <v>1332</v>
      </c>
      <c r="H187" s="311">
        <v>163</v>
      </c>
      <c r="I187" s="311">
        <v>54</v>
      </c>
      <c r="J187" s="312">
        <v>0.20075231481481481</v>
      </c>
    </row>
    <row r="188" spans="3:10">
      <c r="C188" s="307" t="s">
        <v>1333</v>
      </c>
      <c r="D188" s="308">
        <v>2013</v>
      </c>
      <c r="E188" s="6" t="s">
        <v>648</v>
      </c>
      <c r="F188" s="309" t="s">
        <v>186</v>
      </c>
      <c r="G188" s="310" t="s">
        <v>2606</v>
      </c>
      <c r="H188" s="311">
        <v>15</v>
      </c>
      <c r="I188" s="311">
        <v>5</v>
      </c>
      <c r="J188" s="312">
        <v>4.7488425925925927E-2</v>
      </c>
    </row>
    <row r="189" spans="3:10">
      <c r="C189" s="307"/>
      <c r="D189" s="308">
        <v>2014</v>
      </c>
      <c r="E189" s="6" t="s">
        <v>648</v>
      </c>
      <c r="F189" s="309" t="s">
        <v>186</v>
      </c>
      <c r="G189" s="310" t="s">
        <v>2606</v>
      </c>
      <c r="H189" s="311">
        <v>30</v>
      </c>
      <c r="I189" s="311">
        <v>9</v>
      </c>
      <c r="J189" s="312">
        <v>4.763888888888889E-2</v>
      </c>
    </row>
    <row r="190" spans="3:10">
      <c r="C190" s="307"/>
      <c r="D190" s="308">
        <v>2015</v>
      </c>
      <c r="E190" s="6" t="s">
        <v>648</v>
      </c>
      <c r="F190" s="309" t="s">
        <v>186</v>
      </c>
      <c r="G190" s="310" t="s">
        <v>2606</v>
      </c>
      <c r="H190" s="311">
        <v>58</v>
      </c>
      <c r="I190" s="311">
        <v>26</v>
      </c>
      <c r="J190" s="312">
        <v>5.2731481481481483E-2</v>
      </c>
    </row>
    <row r="191" spans="3:10">
      <c r="C191" s="307"/>
      <c r="D191" s="308">
        <v>2016</v>
      </c>
      <c r="E191" s="6" t="s">
        <v>648</v>
      </c>
      <c r="F191" s="309" t="s">
        <v>186</v>
      </c>
      <c r="G191" s="310" t="s">
        <v>2606</v>
      </c>
      <c r="H191" s="311">
        <v>66</v>
      </c>
      <c r="I191" s="311">
        <v>19</v>
      </c>
      <c r="J191" s="312">
        <v>5.7615740740740738E-2</v>
      </c>
    </row>
    <row r="192" spans="3:10">
      <c r="C192" s="6" t="s">
        <v>1334</v>
      </c>
      <c r="H192" s="311">
        <v>169</v>
      </c>
      <c r="I192" s="311">
        <v>59</v>
      </c>
      <c r="J192" s="312">
        <v>0.20547453703703705</v>
      </c>
    </row>
    <row r="193" spans="3:10">
      <c r="C193" s="307" t="s">
        <v>1335</v>
      </c>
      <c r="D193" s="308">
        <v>2015</v>
      </c>
      <c r="E193" s="6" t="s">
        <v>328</v>
      </c>
      <c r="F193" s="309" t="s">
        <v>297</v>
      </c>
      <c r="G193" s="310" t="s">
        <v>3185</v>
      </c>
      <c r="H193" s="311">
        <v>4</v>
      </c>
      <c r="I193" s="311">
        <v>4</v>
      </c>
      <c r="J193" s="312">
        <v>9.4907407407407408E-4</v>
      </c>
    </row>
    <row r="194" spans="3:10">
      <c r="C194" s="6" t="s">
        <v>1336</v>
      </c>
      <c r="H194" s="311">
        <v>4</v>
      </c>
      <c r="I194" s="311">
        <v>4</v>
      </c>
      <c r="J194" s="312">
        <v>9.4907407407407408E-4</v>
      </c>
    </row>
    <row r="195" spans="3:10">
      <c r="C195" s="307" t="s">
        <v>1337</v>
      </c>
      <c r="D195" s="308">
        <v>2015</v>
      </c>
      <c r="E195" s="6" t="s">
        <v>883</v>
      </c>
      <c r="F195" s="309" t="s">
        <v>186</v>
      </c>
      <c r="G195" s="310" t="s">
        <v>3190</v>
      </c>
      <c r="H195" s="311">
        <v>64</v>
      </c>
      <c r="I195" s="311">
        <v>22</v>
      </c>
      <c r="J195" s="312">
        <v>5.4270833333333331E-2</v>
      </c>
    </row>
    <row r="196" spans="3:10">
      <c r="C196" s="307"/>
      <c r="D196" s="308">
        <v>2017</v>
      </c>
      <c r="E196" s="6" t="s">
        <v>2617</v>
      </c>
      <c r="F196" s="309" t="s">
        <v>186</v>
      </c>
      <c r="G196" s="310" t="s">
        <v>2606</v>
      </c>
      <c r="H196" s="311">
        <v>100</v>
      </c>
      <c r="I196" s="311">
        <v>30</v>
      </c>
      <c r="J196" s="312">
        <v>5.4108796296296301E-2</v>
      </c>
    </row>
    <row r="197" spans="3:10">
      <c r="C197" s="6" t="s">
        <v>1338</v>
      </c>
      <c r="H197" s="311">
        <v>164</v>
      </c>
      <c r="I197" s="311">
        <v>52</v>
      </c>
      <c r="J197" s="312">
        <v>0.10837962962962963</v>
      </c>
    </row>
    <row r="198" spans="3:10">
      <c r="C198" s="307" t="s">
        <v>1339</v>
      </c>
      <c r="D198" s="308">
        <v>2015</v>
      </c>
      <c r="E198" s="6" t="s">
        <v>11</v>
      </c>
      <c r="F198" s="309" t="s">
        <v>187</v>
      </c>
      <c r="G198" s="310" t="s">
        <v>316</v>
      </c>
      <c r="H198" s="311">
        <v>22</v>
      </c>
      <c r="I198" s="311">
        <v>22</v>
      </c>
      <c r="J198" s="312">
        <v>1.9699074074074074E-2</v>
      </c>
    </row>
    <row r="199" spans="3:10">
      <c r="C199" s="6" t="s">
        <v>1340</v>
      </c>
      <c r="H199" s="311">
        <v>22</v>
      </c>
      <c r="I199" s="311">
        <v>22</v>
      </c>
      <c r="J199" s="312">
        <v>1.9699074074074074E-2</v>
      </c>
    </row>
    <row r="200" spans="3:10">
      <c r="C200" s="307" t="s">
        <v>1341</v>
      </c>
      <c r="D200" s="308">
        <v>2015</v>
      </c>
      <c r="E200" s="6" t="s">
        <v>11</v>
      </c>
      <c r="F200" s="309" t="s">
        <v>187</v>
      </c>
      <c r="G200" s="310" t="s">
        <v>316</v>
      </c>
      <c r="H200" s="311">
        <v>29</v>
      </c>
      <c r="I200" s="311">
        <v>29</v>
      </c>
      <c r="J200" s="312">
        <v>2.1400462962962965E-2</v>
      </c>
    </row>
    <row r="201" spans="3:10">
      <c r="C201" s="6" t="s">
        <v>1342</v>
      </c>
      <c r="H201" s="311">
        <v>29</v>
      </c>
      <c r="I201" s="311">
        <v>29</v>
      </c>
      <c r="J201" s="312">
        <v>2.1400462962962965E-2</v>
      </c>
    </row>
    <row r="202" spans="3:10">
      <c r="C202" s="307" t="s">
        <v>1343</v>
      </c>
      <c r="D202" s="308">
        <v>2009</v>
      </c>
      <c r="E202" s="6" t="s">
        <v>284</v>
      </c>
      <c r="F202" s="309" t="s">
        <v>186</v>
      </c>
      <c r="G202" s="310" t="s">
        <v>3190</v>
      </c>
      <c r="H202" s="311">
        <v>17</v>
      </c>
      <c r="I202" s="311">
        <v>10</v>
      </c>
      <c r="J202" s="312">
        <v>4.9768518518518517E-2</v>
      </c>
    </row>
    <row r="203" spans="3:10">
      <c r="C203" s="307"/>
      <c r="D203" s="308">
        <v>2010</v>
      </c>
      <c r="E203" s="6" t="s">
        <v>284</v>
      </c>
      <c r="F203" s="309" t="s">
        <v>186</v>
      </c>
      <c r="G203" s="310" t="s">
        <v>3190</v>
      </c>
      <c r="H203" s="311">
        <v>13</v>
      </c>
      <c r="I203" s="311">
        <v>6</v>
      </c>
      <c r="J203" s="312">
        <v>4.8946759259259259E-2</v>
      </c>
    </row>
    <row r="204" spans="3:10">
      <c r="C204" s="6" t="s">
        <v>1344</v>
      </c>
      <c r="H204" s="311">
        <v>30</v>
      </c>
      <c r="I204" s="311">
        <v>16</v>
      </c>
      <c r="J204" s="312">
        <v>9.8715277777777777E-2</v>
      </c>
    </row>
    <row r="205" spans="3:10">
      <c r="C205" s="307" t="s">
        <v>1345</v>
      </c>
      <c r="D205" s="308">
        <v>2009</v>
      </c>
      <c r="E205" s="6" t="s">
        <v>335</v>
      </c>
      <c r="F205" s="309" t="s">
        <v>297</v>
      </c>
      <c r="G205" s="310" t="s">
        <v>3175</v>
      </c>
      <c r="H205" s="311">
        <v>0</v>
      </c>
      <c r="I205" s="311">
        <v>1</v>
      </c>
      <c r="J205" s="312">
        <v>4.7453703703703704E-4</v>
      </c>
    </row>
    <row r="206" spans="3:10">
      <c r="C206" s="6" t="s">
        <v>1346</v>
      </c>
      <c r="H206" s="311">
        <v>0</v>
      </c>
      <c r="I206" s="311">
        <v>1</v>
      </c>
      <c r="J206" s="312">
        <v>4.7453703703703704E-4</v>
      </c>
    </row>
    <row r="207" spans="3:10">
      <c r="C207" s="307" t="s">
        <v>1347</v>
      </c>
      <c r="D207" s="308">
        <v>2015</v>
      </c>
      <c r="E207" s="6" t="s">
        <v>971</v>
      </c>
      <c r="F207" s="309" t="s">
        <v>186</v>
      </c>
      <c r="G207" s="310" t="s">
        <v>3190</v>
      </c>
      <c r="H207" s="311">
        <v>35</v>
      </c>
      <c r="I207" s="311">
        <v>16</v>
      </c>
      <c r="J207" s="312">
        <v>4.854166666666667E-2</v>
      </c>
    </row>
    <row r="208" spans="3:10">
      <c r="C208" s="307"/>
      <c r="D208" s="308">
        <v>2017</v>
      </c>
      <c r="E208" s="6" t="s">
        <v>971</v>
      </c>
      <c r="F208" s="309" t="s">
        <v>186</v>
      </c>
      <c r="G208" s="310" t="s">
        <v>2605</v>
      </c>
      <c r="H208" s="311">
        <v>58</v>
      </c>
      <c r="I208" s="311">
        <v>15</v>
      </c>
      <c r="J208" s="312">
        <v>4.8356481481481479E-2</v>
      </c>
    </row>
    <row r="209" spans="3:10">
      <c r="C209" s="6" t="s">
        <v>1348</v>
      </c>
      <c r="H209" s="311">
        <v>93</v>
      </c>
      <c r="I209" s="311">
        <v>31</v>
      </c>
      <c r="J209" s="312">
        <v>9.689814814814815E-2</v>
      </c>
    </row>
    <row r="210" spans="3:10">
      <c r="C210" s="307" t="s">
        <v>1349</v>
      </c>
      <c r="D210" s="308">
        <v>2009</v>
      </c>
      <c r="E210" s="6" t="s">
        <v>300</v>
      </c>
      <c r="F210" s="309" t="s">
        <v>186</v>
      </c>
      <c r="G210" s="310" t="s">
        <v>2606</v>
      </c>
      <c r="H210" s="311">
        <v>1</v>
      </c>
      <c r="I210" s="311">
        <v>1</v>
      </c>
      <c r="J210" s="312">
        <v>3.8321759259259257E-2</v>
      </c>
    </row>
    <row r="211" spans="3:10">
      <c r="C211" s="307"/>
      <c r="D211" s="308">
        <v>2013</v>
      </c>
      <c r="E211" s="6" t="s">
        <v>3</v>
      </c>
      <c r="F211" s="309" t="s">
        <v>186</v>
      </c>
      <c r="G211" s="310" t="s">
        <v>2606</v>
      </c>
      <c r="H211" s="311">
        <v>2</v>
      </c>
      <c r="I211" s="311">
        <v>1</v>
      </c>
      <c r="J211" s="312">
        <v>4.1770833333333333E-2</v>
      </c>
    </row>
    <row r="212" spans="3:10">
      <c r="C212" s="307"/>
      <c r="D212" s="308">
        <v>2014</v>
      </c>
      <c r="E212" s="6" t="s">
        <v>8</v>
      </c>
      <c r="F212" s="309" t="s">
        <v>186</v>
      </c>
      <c r="G212" s="310" t="s">
        <v>2606</v>
      </c>
      <c r="H212" s="311">
        <v>3</v>
      </c>
      <c r="I212" s="311">
        <v>2</v>
      </c>
      <c r="J212" s="312">
        <v>3.9490740740740743E-2</v>
      </c>
    </row>
    <row r="213" spans="3:10">
      <c r="C213" s="6" t="s">
        <v>1350</v>
      </c>
      <c r="H213" s="311">
        <v>6</v>
      </c>
      <c r="I213" s="311">
        <v>4</v>
      </c>
      <c r="J213" s="312">
        <v>0.11958333333333333</v>
      </c>
    </row>
    <row r="214" spans="3:10">
      <c r="C214" s="307" t="s">
        <v>1351</v>
      </c>
      <c r="D214" s="308">
        <v>2013</v>
      </c>
      <c r="E214" s="6" t="s">
        <v>240</v>
      </c>
      <c r="F214" s="309" t="s">
        <v>187</v>
      </c>
      <c r="G214" s="310" t="s">
        <v>316</v>
      </c>
      <c r="H214" s="311">
        <v>0</v>
      </c>
      <c r="I214" s="311">
        <v>0</v>
      </c>
      <c r="J214" s="312">
        <v>0</v>
      </c>
    </row>
    <row r="215" spans="3:10">
      <c r="C215" s="307"/>
      <c r="D215" s="308">
        <v>2014</v>
      </c>
      <c r="E215" s="6" t="s">
        <v>8</v>
      </c>
      <c r="F215" s="309" t="s">
        <v>187</v>
      </c>
      <c r="G215" s="310" t="s">
        <v>316</v>
      </c>
      <c r="H215" s="311">
        <v>1</v>
      </c>
      <c r="I215" s="311">
        <v>1</v>
      </c>
      <c r="J215" s="312">
        <v>1.119212962962963E-2</v>
      </c>
    </row>
    <row r="216" spans="3:10">
      <c r="C216" s="6" t="s">
        <v>1352</v>
      </c>
      <c r="H216" s="311">
        <v>1</v>
      </c>
      <c r="I216" s="311">
        <v>1</v>
      </c>
      <c r="J216" s="312">
        <v>1.119212962962963E-2</v>
      </c>
    </row>
    <row r="217" spans="3:10">
      <c r="C217" s="307" t="s">
        <v>1353</v>
      </c>
      <c r="D217" s="308">
        <v>2012</v>
      </c>
      <c r="E217" s="6" t="s">
        <v>4</v>
      </c>
      <c r="F217" s="309" t="s">
        <v>186</v>
      </c>
      <c r="G217" s="310" t="s">
        <v>2606</v>
      </c>
      <c r="H217" s="311">
        <v>61</v>
      </c>
      <c r="I217" s="311">
        <v>25</v>
      </c>
      <c r="J217" s="312">
        <v>5.9166666666666666E-2</v>
      </c>
    </row>
    <row r="218" spans="3:10">
      <c r="C218" s="307"/>
      <c r="D218" s="308">
        <v>2014</v>
      </c>
      <c r="E218" s="6" t="s">
        <v>689</v>
      </c>
      <c r="F218" s="309" t="s">
        <v>186</v>
      </c>
      <c r="G218" s="310" t="s">
        <v>2606</v>
      </c>
      <c r="H218" s="311">
        <v>79</v>
      </c>
      <c r="I218" s="311">
        <v>27</v>
      </c>
      <c r="J218" s="312">
        <v>5.8634259259259254E-2</v>
      </c>
    </row>
    <row r="219" spans="3:10">
      <c r="C219" s="307"/>
      <c r="D219" s="308">
        <v>2015</v>
      </c>
      <c r="E219" s="6" t="s">
        <v>689</v>
      </c>
      <c r="F219" s="309" t="s">
        <v>186</v>
      </c>
      <c r="G219" s="310" t="s">
        <v>2606</v>
      </c>
      <c r="H219" s="311">
        <v>94</v>
      </c>
      <c r="I219" s="311">
        <v>35</v>
      </c>
      <c r="J219" s="312">
        <v>6.5509259259259267E-2</v>
      </c>
    </row>
    <row r="220" spans="3:10">
      <c r="C220" s="307"/>
      <c r="D220" s="308">
        <v>2016</v>
      </c>
      <c r="E220" s="6" t="s">
        <v>689</v>
      </c>
      <c r="F220" s="309" t="s">
        <v>187</v>
      </c>
      <c r="G220" s="310" t="s">
        <v>316</v>
      </c>
      <c r="H220" s="311">
        <v>16</v>
      </c>
      <c r="I220" s="311">
        <v>16</v>
      </c>
      <c r="J220" s="312">
        <v>1.9652777777777779E-2</v>
      </c>
    </row>
    <row r="221" spans="3:10">
      <c r="C221" s="307"/>
      <c r="D221" s="308">
        <v>2017</v>
      </c>
      <c r="E221" s="6" t="s">
        <v>689</v>
      </c>
      <c r="F221" s="309" t="s">
        <v>187</v>
      </c>
      <c r="G221" s="310" t="s">
        <v>316</v>
      </c>
      <c r="H221" s="311">
        <v>19</v>
      </c>
      <c r="I221" s="311">
        <v>19</v>
      </c>
      <c r="J221" s="312">
        <v>1.6342592592592593E-2</v>
      </c>
    </row>
    <row r="222" spans="3:10">
      <c r="C222" s="6" t="s">
        <v>1354</v>
      </c>
      <c r="H222" s="311">
        <v>269</v>
      </c>
      <c r="I222" s="311">
        <v>122</v>
      </c>
      <c r="J222" s="312">
        <v>0.21930555555555556</v>
      </c>
    </row>
    <row r="223" spans="3:10">
      <c r="C223" s="307" t="s">
        <v>1355</v>
      </c>
      <c r="D223" s="308">
        <v>2014</v>
      </c>
      <c r="E223" s="6" t="s">
        <v>690</v>
      </c>
      <c r="F223" s="309" t="s">
        <v>186</v>
      </c>
      <c r="G223" s="310" t="s">
        <v>3192</v>
      </c>
      <c r="H223" s="311">
        <v>96</v>
      </c>
      <c r="I223" s="311">
        <v>17</v>
      </c>
      <c r="J223" s="312">
        <v>7.0393518518518508E-2</v>
      </c>
    </row>
    <row r="224" spans="3:10">
      <c r="C224" s="307"/>
      <c r="D224" s="308">
        <v>2016</v>
      </c>
      <c r="E224" s="6" t="s">
        <v>690</v>
      </c>
      <c r="F224" s="309" t="s">
        <v>186</v>
      </c>
      <c r="G224" s="310" t="s">
        <v>2612</v>
      </c>
      <c r="H224" s="311">
        <v>103</v>
      </c>
      <c r="I224" s="311">
        <v>8</v>
      </c>
      <c r="J224" s="312">
        <v>7.3564814814814819E-2</v>
      </c>
    </row>
    <row r="225" spans="3:10">
      <c r="C225" s="307"/>
      <c r="D225" s="308">
        <v>2017</v>
      </c>
      <c r="E225" s="6" t="s">
        <v>460</v>
      </c>
      <c r="F225" s="309" t="s">
        <v>296</v>
      </c>
      <c r="G225" s="310" t="s">
        <v>316</v>
      </c>
      <c r="H225" s="311">
        <v>14</v>
      </c>
      <c r="I225" s="311">
        <v>14</v>
      </c>
      <c r="J225" s="312">
        <v>0</v>
      </c>
    </row>
    <row r="226" spans="3:10">
      <c r="C226" s="307"/>
      <c r="D226" s="308">
        <v>2017</v>
      </c>
      <c r="E226" s="6" t="s">
        <v>690</v>
      </c>
      <c r="F226" s="309" t="s">
        <v>186</v>
      </c>
      <c r="G226" s="310" t="s">
        <v>2612</v>
      </c>
      <c r="H226" s="311">
        <v>175</v>
      </c>
      <c r="I226" s="311">
        <v>10</v>
      </c>
      <c r="J226" s="312">
        <v>7.318287037037037E-2</v>
      </c>
    </row>
    <row r="227" spans="3:10">
      <c r="C227" s="6" t="s">
        <v>1356</v>
      </c>
      <c r="H227" s="311">
        <v>388</v>
      </c>
      <c r="I227" s="311">
        <v>49</v>
      </c>
      <c r="J227" s="312">
        <v>0.21714120370370371</v>
      </c>
    </row>
    <row r="228" spans="3:10">
      <c r="C228" s="307" t="s">
        <v>3093</v>
      </c>
      <c r="D228" s="308">
        <v>2017</v>
      </c>
      <c r="E228" s="6" t="s">
        <v>689</v>
      </c>
      <c r="F228" s="309" t="s">
        <v>297</v>
      </c>
      <c r="G228" s="310" t="s">
        <v>3185</v>
      </c>
      <c r="H228" s="311">
        <v>0</v>
      </c>
      <c r="I228" s="311">
        <v>8</v>
      </c>
      <c r="J228" s="312">
        <v>9.4907407407407408E-4</v>
      </c>
    </row>
    <row r="229" spans="3:10">
      <c r="C229" s="6" t="s">
        <v>3094</v>
      </c>
      <c r="H229" s="311">
        <v>0</v>
      </c>
      <c r="I229" s="311">
        <v>8</v>
      </c>
      <c r="J229" s="312">
        <v>9.4907407407407408E-4</v>
      </c>
    </row>
    <row r="230" spans="3:10">
      <c r="C230" s="307" t="s">
        <v>1357</v>
      </c>
      <c r="D230" s="308">
        <v>2012</v>
      </c>
      <c r="E230" s="6" t="s">
        <v>564</v>
      </c>
      <c r="F230" s="309" t="s">
        <v>297</v>
      </c>
      <c r="G230" s="310" t="s">
        <v>3185</v>
      </c>
      <c r="H230" s="311">
        <v>0</v>
      </c>
      <c r="I230" s="311">
        <v>15</v>
      </c>
      <c r="J230" s="312">
        <v>1.0069444444444444E-3</v>
      </c>
    </row>
    <row r="231" spans="3:10">
      <c r="C231" s="307"/>
      <c r="D231" s="308">
        <v>2016</v>
      </c>
      <c r="E231" s="6" t="s">
        <v>286</v>
      </c>
      <c r="F231" s="309" t="s">
        <v>187</v>
      </c>
      <c r="G231" s="310" t="s">
        <v>316</v>
      </c>
      <c r="H231" s="311">
        <v>2</v>
      </c>
      <c r="I231" s="311">
        <v>2</v>
      </c>
      <c r="J231" s="312">
        <v>1.5659722222222224E-2</v>
      </c>
    </row>
    <row r="232" spans="3:10">
      <c r="C232" s="307"/>
      <c r="D232" s="308">
        <v>2017</v>
      </c>
      <c r="E232" s="6" t="s">
        <v>286</v>
      </c>
      <c r="F232" s="309" t="s">
        <v>187</v>
      </c>
      <c r="G232" s="310" t="s">
        <v>316</v>
      </c>
      <c r="H232" s="311">
        <v>4</v>
      </c>
      <c r="I232" s="311">
        <v>4</v>
      </c>
      <c r="J232" s="312">
        <v>1.4143518518518519E-2</v>
      </c>
    </row>
    <row r="233" spans="3:10">
      <c r="C233" s="6" t="s">
        <v>1358</v>
      </c>
      <c r="H233" s="311">
        <v>6</v>
      </c>
      <c r="I233" s="311">
        <v>21</v>
      </c>
      <c r="J233" s="312">
        <v>3.081018518518519E-2</v>
      </c>
    </row>
    <row r="234" spans="3:10">
      <c r="C234" s="307" t="s">
        <v>2427</v>
      </c>
      <c r="D234" s="308">
        <v>2016</v>
      </c>
      <c r="E234" s="6" t="s">
        <v>286</v>
      </c>
      <c r="F234" s="309" t="s">
        <v>187</v>
      </c>
      <c r="G234" s="310" t="s">
        <v>316</v>
      </c>
      <c r="H234" s="311">
        <v>20</v>
      </c>
      <c r="I234" s="311">
        <v>20</v>
      </c>
      <c r="J234" s="312">
        <v>2.0266203703703703E-2</v>
      </c>
    </row>
    <row r="235" spans="3:10">
      <c r="C235" s="6" t="s">
        <v>2428</v>
      </c>
      <c r="H235" s="311">
        <v>20</v>
      </c>
      <c r="I235" s="311">
        <v>20</v>
      </c>
      <c r="J235" s="312">
        <v>2.0266203703703703E-2</v>
      </c>
    </row>
    <row r="236" spans="3:10">
      <c r="C236" s="307" t="s">
        <v>1359</v>
      </c>
      <c r="D236" s="308">
        <v>2012</v>
      </c>
      <c r="E236" s="6" t="s">
        <v>566</v>
      </c>
      <c r="F236" s="309" t="s">
        <v>297</v>
      </c>
      <c r="G236" s="310" t="s">
        <v>3183</v>
      </c>
      <c r="H236" s="311">
        <v>0</v>
      </c>
      <c r="I236" s="311">
        <v>14</v>
      </c>
      <c r="J236" s="312">
        <v>6.3657407407407402E-4</v>
      </c>
    </row>
    <row r="237" spans="3:10">
      <c r="C237" s="307"/>
      <c r="D237" s="308">
        <v>2016</v>
      </c>
      <c r="E237" s="6" t="s">
        <v>286</v>
      </c>
      <c r="F237" s="309" t="s">
        <v>187</v>
      </c>
      <c r="G237" s="310" t="s">
        <v>316</v>
      </c>
      <c r="H237" s="311">
        <v>19</v>
      </c>
      <c r="I237" s="311">
        <v>19</v>
      </c>
      <c r="J237" s="312">
        <v>2.0266203703703703E-2</v>
      </c>
    </row>
    <row r="238" spans="3:10">
      <c r="C238" s="307"/>
      <c r="D238" s="308">
        <v>2017</v>
      </c>
      <c r="E238" s="6" t="s">
        <v>566</v>
      </c>
      <c r="F238" s="309" t="s">
        <v>297</v>
      </c>
      <c r="G238" s="310" t="s">
        <v>3185</v>
      </c>
      <c r="H238" s="311">
        <v>0</v>
      </c>
      <c r="I238" s="311">
        <v>8</v>
      </c>
      <c r="J238" s="312">
        <v>9.0277777777777784E-4</v>
      </c>
    </row>
    <row r="239" spans="3:10">
      <c r="C239" s="6" t="s">
        <v>1360</v>
      </c>
      <c r="H239" s="311">
        <v>19</v>
      </c>
      <c r="I239" s="311">
        <v>41</v>
      </c>
      <c r="J239" s="312">
        <v>2.1805555555555554E-2</v>
      </c>
    </row>
    <row r="240" spans="3:10">
      <c r="C240" s="307" t="s">
        <v>1361</v>
      </c>
      <c r="D240" s="308">
        <v>2015</v>
      </c>
      <c r="E240" s="6" t="s">
        <v>284</v>
      </c>
      <c r="F240" s="309" t="s">
        <v>186</v>
      </c>
      <c r="G240" s="310" t="s">
        <v>3192</v>
      </c>
      <c r="H240" s="311">
        <v>87</v>
      </c>
      <c r="I240" s="311">
        <v>14</v>
      </c>
      <c r="J240" s="312">
        <v>6.1412037037037036E-2</v>
      </c>
    </row>
    <row r="241" spans="3:10">
      <c r="C241" s="6" t="s">
        <v>1362</v>
      </c>
      <c r="H241" s="311">
        <v>87</v>
      </c>
      <c r="I241" s="311">
        <v>14</v>
      </c>
      <c r="J241" s="312">
        <v>6.1412037037037036E-2</v>
      </c>
    </row>
    <row r="242" spans="3:10">
      <c r="C242" s="307" t="s">
        <v>1363</v>
      </c>
      <c r="D242" s="308">
        <v>2014</v>
      </c>
      <c r="E242" s="6" t="s">
        <v>818</v>
      </c>
      <c r="F242" s="309" t="s">
        <v>297</v>
      </c>
      <c r="G242" s="310" t="s">
        <v>3185</v>
      </c>
      <c r="H242" s="311">
        <v>0</v>
      </c>
      <c r="I242" s="311">
        <v>12</v>
      </c>
      <c r="J242" s="312">
        <v>8.9120370370370362E-4</v>
      </c>
    </row>
    <row r="243" spans="3:10">
      <c r="C243" s="6" t="s">
        <v>1364</v>
      </c>
      <c r="H243" s="311">
        <v>0</v>
      </c>
      <c r="I243" s="311">
        <v>12</v>
      </c>
      <c r="J243" s="312">
        <v>8.9120370370370362E-4</v>
      </c>
    </row>
    <row r="244" spans="3:10">
      <c r="C244" s="307" t="s">
        <v>1365</v>
      </c>
      <c r="D244" s="308">
        <v>2010</v>
      </c>
      <c r="E244" s="6" t="s">
        <v>402</v>
      </c>
      <c r="F244" s="309" t="s">
        <v>297</v>
      </c>
      <c r="G244" s="310" t="s">
        <v>3187</v>
      </c>
      <c r="H244" s="311">
        <v>0</v>
      </c>
      <c r="I244" s="311">
        <v>1</v>
      </c>
      <c r="J244" s="312">
        <v>1.1342592592592591E-3</v>
      </c>
    </row>
    <row r="245" spans="3:10">
      <c r="C245" s="307"/>
      <c r="D245" s="308">
        <v>2015</v>
      </c>
      <c r="E245" s="6" t="s">
        <v>402</v>
      </c>
      <c r="F245" s="309" t="s">
        <v>187</v>
      </c>
      <c r="G245" s="310" t="s">
        <v>316</v>
      </c>
      <c r="H245" s="311">
        <v>5</v>
      </c>
      <c r="I245" s="311">
        <v>5</v>
      </c>
      <c r="J245" s="312">
        <v>1.3935185185185184E-2</v>
      </c>
    </row>
    <row r="246" spans="3:10">
      <c r="C246" s="6" t="s">
        <v>1366</v>
      </c>
      <c r="H246" s="311">
        <v>5</v>
      </c>
      <c r="I246" s="311">
        <v>6</v>
      </c>
      <c r="J246" s="312">
        <v>1.5069444444444443E-2</v>
      </c>
    </row>
    <row r="247" spans="3:10">
      <c r="C247" s="307" t="s">
        <v>1367</v>
      </c>
      <c r="D247" s="308">
        <v>2010</v>
      </c>
      <c r="E247" s="6" t="s">
        <v>402</v>
      </c>
      <c r="F247" s="309" t="s">
        <v>297</v>
      </c>
      <c r="G247" s="310" t="s">
        <v>3184</v>
      </c>
      <c r="H247" s="311">
        <v>0</v>
      </c>
      <c r="I247" s="311">
        <v>1</v>
      </c>
      <c r="J247" s="312">
        <v>8.1018518518518516E-4</v>
      </c>
    </row>
    <row r="248" spans="3:10">
      <c r="C248" s="307"/>
      <c r="D248" s="308">
        <v>2011</v>
      </c>
      <c r="E248" s="6" t="s">
        <v>331</v>
      </c>
      <c r="F248" s="309" t="s">
        <v>297</v>
      </c>
      <c r="G248" s="310" t="s">
        <v>3185</v>
      </c>
      <c r="H248" s="311">
        <v>0</v>
      </c>
      <c r="I248" s="311">
        <v>4</v>
      </c>
      <c r="J248" s="312">
        <v>8.1018518518518516E-4</v>
      </c>
    </row>
    <row r="249" spans="3:10">
      <c r="C249" s="307"/>
      <c r="D249" s="308">
        <v>2012</v>
      </c>
      <c r="E249" s="6" t="s">
        <v>331</v>
      </c>
      <c r="F249" s="309" t="s">
        <v>297</v>
      </c>
      <c r="G249" s="310" t="s">
        <v>3185</v>
      </c>
      <c r="H249" s="311">
        <v>0</v>
      </c>
      <c r="I249" s="311">
        <v>1</v>
      </c>
      <c r="J249" s="312">
        <v>7.6388888888888893E-4</v>
      </c>
    </row>
    <row r="250" spans="3:10">
      <c r="C250" s="6" t="s">
        <v>1368</v>
      </c>
      <c r="H250" s="311">
        <v>0</v>
      </c>
      <c r="I250" s="311">
        <v>6</v>
      </c>
      <c r="J250" s="312">
        <v>2.3842592592592591E-3</v>
      </c>
    </row>
    <row r="251" spans="3:10">
      <c r="C251" s="307" t="s">
        <v>1369</v>
      </c>
      <c r="D251" s="308">
        <v>2009</v>
      </c>
      <c r="E251" s="6" t="s">
        <v>299</v>
      </c>
      <c r="F251" s="309" t="s">
        <v>297</v>
      </c>
      <c r="G251" s="310" t="s">
        <v>3175</v>
      </c>
      <c r="H251" s="311">
        <v>0</v>
      </c>
      <c r="I251" s="311">
        <v>2</v>
      </c>
      <c r="J251" s="312">
        <v>5.6712962962962956E-4</v>
      </c>
    </row>
    <row r="252" spans="3:10">
      <c r="C252" s="307"/>
      <c r="D252" s="308">
        <v>2010</v>
      </c>
      <c r="E252" s="6" t="s">
        <v>299</v>
      </c>
      <c r="F252" s="309" t="s">
        <v>297</v>
      </c>
      <c r="G252" s="310" t="s">
        <v>3175</v>
      </c>
      <c r="H252" s="311">
        <v>0</v>
      </c>
      <c r="I252" s="311">
        <v>2</v>
      </c>
      <c r="J252" s="312">
        <v>4.8611111111111104E-4</v>
      </c>
    </row>
    <row r="253" spans="3:10">
      <c r="C253" s="307"/>
      <c r="D253" s="308">
        <v>2011</v>
      </c>
      <c r="E253" s="6" t="s">
        <v>299</v>
      </c>
      <c r="F253" s="309" t="s">
        <v>297</v>
      </c>
      <c r="G253" s="310" t="s">
        <v>3182</v>
      </c>
      <c r="H253" s="311">
        <v>0</v>
      </c>
      <c r="I253" s="311">
        <v>3</v>
      </c>
      <c r="J253" s="312">
        <v>4.5138888888888892E-4</v>
      </c>
    </row>
    <row r="254" spans="3:10">
      <c r="C254" s="307"/>
      <c r="D254" s="308">
        <v>2012</v>
      </c>
      <c r="E254" s="6" t="s">
        <v>299</v>
      </c>
      <c r="F254" s="309" t="s">
        <v>297</v>
      </c>
      <c r="G254" s="310" t="s">
        <v>3185</v>
      </c>
      <c r="H254" s="311">
        <v>0</v>
      </c>
      <c r="I254" s="311">
        <v>11</v>
      </c>
      <c r="J254" s="312">
        <v>9.6064814814814808E-4</v>
      </c>
    </row>
    <row r="255" spans="3:10">
      <c r="C255" s="307"/>
      <c r="D255" s="308">
        <v>2014</v>
      </c>
      <c r="E255" s="6" t="s">
        <v>821</v>
      </c>
      <c r="F255" s="309" t="s">
        <v>297</v>
      </c>
      <c r="G255" s="310" t="s">
        <v>3185</v>
      </c>
      <c r="H255" s="311">
        <v>0</v>
      </c>
      <c r="I255" s="311">
        <v>8</v>
      </c>
      <c r="J255" s="312">
        <v>7.9861111111111105E-4</v>
      </c>
    </row>
    <row r="256" spans="3:10">
      <c r="C256" s="307"/>
      <c r="D256" s="308">
        <v>2017</v>
      </c>
      <c r="E256" s="6" t="s">
        <v>299</v>
      </c>
      <c r="F256" s="309" t="s">
        <v>297</v>
      </c>
      <c r="G256" s="310" t="s">
        <v>3187</v>
      </c>
      <c r="H256" s="311">
        <v>0</v>
      </c>
      <c r="I256" s="311">
        <v>5</v>
      </c>
      <c r="J256" s="312">
        <v>1.2037037037037038E-3</v>
      </c>
    </row>
    <row r="257" spans="3:10">
      <c r="C257" s="6" t="s">
        <v>1370</v>
      </c>
      <c r="H257" s="311">
        <v>0</v>
      </c>
      <c r="I257" s="311">
        <v>31</v>
      </c>
      <c r="J257" s="312">
        <v>4.4675925925925924E-3</v>
      </c>
    </row>
    <row r="258" spans="3:10">
      <c r="C258" s="307" t="s">
        <v>1371</v>
      </c>
      <c r="D258" s="308">
        <v>2009</v>
      </c>
      <c r="E258" s="6" t="s">
        <v>649</v>
      </c>
      <c r="F258" s="309" t="s">
        <v>186</v>
      </c>
      <c r="G258" s="310" t="s">
        <v>3192</v>
      </c>
      <c r="H258" s="311">
        <v>13</v>
      </c>
      <c r="I258" s="311">
        <v>1</v>
      </c>
      <c r="J258" s="312">
        <v>4.7824074074074074E-2</v>
      </c>
    </row>
    <row r="259" spans="3:10">
      <c r="C259" s="307"/>
      <c r="D259" s="308">
        <v>2010</v>
      </c>
      <c r="E259" s="6" t="s">
        <v>299</v>
      </c>
      <c r="F259" s="309" t="s">
        <v>186</v>
      </c>
      <c r="G259" s="310" t="s">
        <v>3192</v>
      </c>
      <c r="H259" s="311">
        <v>9</v>
      </c>
      <c r="I259" s="311">
        <v>1</v>
      </c>
      <c r="J259" s="312">
        <v>4.6909722222222221E-2</v>
      </c>
    </row>
    <row r="260" spans="3:10">
      <c r="C260" s="307"/>
      <c r="D260" s="308">
        <v>2011</v>
      </c>
      <c r="E260" s="6" t="s">
        <v>649</v>
      </c>
      <c r="F260" s="309" t="s">
        <v>186</v>
      </c>
      <c r="G260" s="310" t="s">
        <v>3192</v>
      </c>
      <c r="H260" s="311">
        <v>14</v>
      </c>
      <c r="I260" s="311">
        <v>1</v>
      </c>
      <c r="J260" s="312">
        <v>4.6203703703703698E-2</v>
      </c>
    </row>
    <row r="261" spans="3:10">
      <c r="C261" s="307"/>
      <c r="D261" s="308">
        <v>2012</v>
      </c>
      <c r="E261" s="6" t="s">
        <v>299</v>
      </c>
      <c r="F261" s="309" t="s">
        <v>186</v>
      </c>
      <c r="G261" s="310" t="s">
        <v>3192</v>
      </c>
      <c r="H261" s="311">
        <v>21</v>
      </c>
      <c r="I261" s="311">
        <v>1</v>
      </c>
      <c r="J261" s="312">
        <v>4.5879629629629631E-2</v>
      </c>
    </row>
    <row r="262" spans="3:10">
      <c r="C262" s="307"/>
      <c r="D262" s="308">
        <v>2013</v>
      </c>
      <c r="E262" s="6" t="s">
        <v>299</v>
      </c>
      <c r="F262" s="309" t="s">
        <v>186</v>
      </c>
      <c r="G262" s="310" t="s">
        <v>3192</v>
      </c>
      <c r="H262" s="311">
        <v>17</v>
      </c>
      <c r="I262" s="311">
        <v>2</v>
      </c>
      <c r="J262" s="312">
        <v>4.7650462962962964E-2</v>
      </c>
    </row>
    <row r="263" spans="3:10">
      <c r="C263" s="307"/>
      <c r="D263" s="308">
        <v>2014</v>
      </c>
      <c r="E263" s="6" t="s">
        <v>299</v>
      </c>
      <c r="F263" s="309" t="s">
        <v>186</v>
      </c>
      <c r="G263" s="310" t="s">
        <v>3192</v>
      </c>
      <c r="H263" s="311">
        <v>20</v>
      </c>
      <c r="I263" s="311">
        <v>1</v>
      </c>
      <c r="J263" s="312">
        <v>4.6250000000000006E-2</v>
      </c>
    </row>
    <row r="264" spans="3:10">
      <c r="C264" s="307"/>
      <c r="D264" s="308">
        <v>2016</v>
      </c>
      <c r="E264" s="6" t="s">
        <v>2357</v>
      </c>
      <c r="F264" s="309" t="s">
        <v>186</v>
      </c>
      <c r="G264" s="310" t="s">
        <v>2611</v>
      </c>
      <c r="H264" s="311">
        <v>21</v>
      </c>
      <c r="I264" s="311">
        <v>1</v>
      </c>
      <c r="J264" s="312">
        <v>4.7337962962962964E-2</v>
      </c>
    </row>
    <row r="265" spans="3:10">
      <c r="C265" s="307"/>
      <c r="D265" s="308">
        <v>2017</v>
      </c>
      <c r="E265" s="6" t="s">
        <v>2357</v>
      </c>
      <c r="F265" s="309" t="s">
        <v>186</v>
      </c>
      <c r="G265" s="310" t="s">
        <v>2611</v>
      </c>
      <c r="H265" s="311">
        <v>36</v>
      </c>
      <c r="I265" s="311">
        <v>2</v>
      </c>
      <c r="J265" s="312">
        <v>4.5578703703703705E-2</v>
      </c>
    </row>
    <row r="266" spans="3:10">
      <c r="C266" s="6" t="s">
        <v>1372</v>
      </c>
      <c r="H266" s="311">
        <v>151</v>
      </c>
      <c r="I266" s="311">
        <v>10</v>
      </c>
      <c r="J266" s="312">
        <v>0.37363425925925925</v>
      </c>
    </row>
    <row r="267" spans="3:10">
      <c r="C267" s="307" t="s">
        <v>1373</v>
      </c>
      <c r="D267" s="308">
        <v>2009</v>
      </c>
      <c r="E267" s="6" t="s">
        <v>299</v>
      </c>
      <c r="F267" s="309" t="s">
        <v>297</v>
      </c>
      <c r="G267" s="310" t="s">
        <v>3175</v>
      </c>
      <c r="H267" s="311">
        <v>0</v>
      </c>
      <c r="I267" s="311">
        <v>11</v>
      </c>
      <c r="J267" s="312">
        <v>1.4699074074074074E-3</v>
      </c>
    </row>
    <row r="268" spans="3:10">
      <c r="C268" s="307"/>
      <c r="D268" s="308">
        <v>2010</v>
      </c>
      <c r="E268" s="6" t="s">
        <v>299</v>
      </c>
      <c r="F268" s="309" t="s">
        <v>297</v>
      </c>
      <c r="G268" s="310" t="s">
        <v>3175</v>
      </c>
      <c r="H268" s="311">
        <v>0</v>
      </c>
      <c r="I268" s="311">
        <v>9</v>
      </c>
      <c r="J268" s="312">
        <v>7.175925925925927E-4</v>
      </c>
    </row>
    <row r="269" spans="3:10">
      <c r="C269" s="307"/>
      <c r="D269" s="308">
        <v>2011</v>
      </c>
      <c r="E269" s="6" t="s">
        <v>299</v>
      </c>
      <c r="F269" s="309" t="s">
        <v>297</v>
      </c>
      <c r="G269" s="310" t="s">
        <v>3182</v>
      </c>
      <c r="H269" s="311">
        <v>0</v>
      </c>
      <c r="I269" s="311">
        <v>12</v>
      </c>
      <c r="J269" s="312">
        <v>6.4814814814814813E-4</v>
      </c>
    </row>
    <row r="270" spans="3:10">
      <c r="C270" s="307"/>
      <c r="D270" s="308">
        <v>2012</v>
      </c>
      <c r="E270" s="6" t="s">
        <v>299</v>
      </c>
      <c r="F270" s="309" t="s">
        <v>297</v>
      </c>
      <c r="G270" s="310" t="s">
        <v>3183</v>
      </c>
      <c r="H270" s="311">
        <v>0</v>
      </c>
      <c r="I270" s="311">
        <v>5</v>
      </c>
      <c r="J270" s="312">
        <v>8.2175925925925917E-4</v>
      </c>
    </row>
    <row r="271" spans="3:10">
      <c r="C271" s="307"/>
      <c r="D271" s="308">
        <v>2017</v>
      </c>
      <c r="E271" s="6" t="s">
        <v>299</v>
      </c>
      <c r="F271" s="309" t="s">
        <v>297</v>
      </c>
      <c r="G271" s="310" t="s">
        <v>3185</v>
      </c>
      <c r="H271" s="311">
        <v>0</v>
      </c>
      <c r="I271" s="311">
        <v>2</v>
      </c>
      <c r="J271" s="312">
        <v>8.449074074074075E-4</v>
      </c>
    </row>
    <row r="272" spans="3:10">
      <c r="C272" s="6" t="s">
        <v>1374</v>
      </c>
      <c r="H272" s="311">
        <v>0</v>
      </c>
      <c r="I272" s="311">
        <v>39</v>
      </c>
      <c r="J272" s="312">
        <v>4.5023148148148149E-3</v>
      </c>
    </row>
    <row r="273" spans="3:10">
      <c r="C273" s="307" t="s">
        <v>1375</v>
      </c>
      <c r="D273" s="308">
        <v>2011</v>
      </c>
      <c r="E273" s="6" t="s">
        <v>332</v>
      </c>
      <c r="F273" s="309" t="s">
        <v>297</v>
      </c>
      <c r="G273" s="310" t="s">
        <v>3188</v>
      </c>
      <c r="H273" s="311">
        <v>0</v>
      </c>
      <c r="I273" s="311">
        <v>3</v>
      </c>
      <c r="J273" s="312">
        <v>2.6504629629629625E-3</v>
      </c>
    </row>
    <row r="274" spans="3:10">
      <c r="C274" s="307"/>
      <c r="D274" s="308">
        <v>2012</v>
      </c>
      <c r="E274" s="6" t="s">
        <v>666</v>
      </c>
      <c r="F274" s="309" t="s">
        <v>297</v>
      </c>
      <c r="G274" s="310" t="s">
        <v>3189</v>
      </c>
      <c r="H274" s="311">
        <v>0</v>
      </c>
      <c r="I274" s="311">
        <v>2</v>
      </c>
      <c r="J274" s="312">
        <v>4.5023148148148149E-3</v>
      </c>
    </row>
    <row r="275" spans="3:10">
      <c r="C275" s="307"/>
      <c r="D275" s="308">
        <v>2013</v>
      </c>
      <c r="E275" s="6" t="s">
        <v>741</v>
      </c>
      <c r="F275" s="309" t="s">
        <v>297</v>
      </c>
      <c r="G275" s="310" t="s">
        <v>3189</v>
      </c>
      <c r="H275" s="311">
        <v>0</v>
      </c>
      <c r="I275" s="311">
        <v>2</v>
      </c>
      <c r="J275" s="312">
        <v>4.5601851851851853E-3</v>
      </c>
    </row>
    <row r="276" spans="3:10">
      <c r="C276" s="307"/>
      <c r="D276" s="308">
        <v>2013</v>
      </c>
      <c r="E276" s="6" t="s">
        <v>741</v>
      </c>
      <c r="F276" s="309" t="s">
        <v>296</v>
      </c>
      <c r="G276" s="310" t="s">
        <v>316</v>
      </c>
      <c r="H276" s="311">
        <v>3</v>
      </c>
      <c r="I276" s="311">
        <v>3</v>
      </c>
      <c r="J276" s="312">
        <v>0</v>
      </c>
    </row>
    <row r="277" spans="3:10">
      <c r="C277" s="6" t="s">
        <v>1376</v>
      </c>
      <c r="H277" s="311">
        <v>3</v>
      </c>
      <c r="I277" s="311">
        <v>10</v>
      </c>
      <c r="J277" s="312">
        <v>1.1712962962962963E-2</v>
      </c>
    </row>
    <row r="278" spans="3:10">
      <c r="C278" s="307" t="s">
        <v>1377</v>
      </c>
      <c r="D278" s="308">
        <v>2014</v>
      </c>
      <c r="E278" s="6" t="s">
        <v>6</v>
      </c>
      <c r="F278" s="309" t="s">
        <v>186</v>
      </c>
      <c r="G278" s="310" t="s">
        <v>2606</v>
      </c>
      <c r="H278" s="311">
        <v>77</v>
      </c>
      <c r="I278" s="311">
        <v>25</v>
      </c>
      <c r="J278" s="312">
        <v>5.7986111111111106E-2</v>
      </c>
    </row>
    <row r="279" spans="3:10">
      <c r="C279" s="307"/>
      <c r="D279" s="308">
        <v>2015</v>
      </c>
      <c r="E279" s="6" t="s">
        <v>6</v>
      </c>
      <c r="F279" s="309" t="s">
        <v>186</v>
      </c>
      <c r="G279" s="310" t="s">
        <v>2606</v>
      </c>
      <c r="H279" s="311">
        <v>31</v>
      </c>
      <c r="I279" s="311">
        <v>12</v>
      </c>
      <c r="J279" s="312">
        <v>4.8379629629629627E-2</v>
      </c>
    </row>
    <row r="280" spans="3:10">
      <c r="C280" s="307"/>
      <c r="D280" s="308">
        <v>2016</v>
      </c>
      <c r="E280" s="6" t="s">
        <v>6</v>
      </c>
      <c r="F280" s="309" t="s">
        <v>186</v>
      </c>
      <c r="G280" s="310" t="s">
        <v>2606</v>
      </c>
      <c r="H280" s="311">
        <v>29</v>
      </c>
      <c r="I280" s="311">
        <v>8</v>
      </c>
      <c r="J280" s="312">
        <v>4.83912037037037E-2</v>
      </c>
    </row>
    <row r="281" spans="3:10">
      <c r="C281" s="307"/>
      <c r="D281" s="308">
        <v>2017</v>
      </c>
      <c r="E281" s="6" t="s">
        <v>6</v>
      </c>
      <c r="F281" s="309" t="s">
        <v>186</v>
      </c>
      <c r="G281" s="310" t="s">
        <v>2606</v>
      </c>
      <c r="H281" s="311">
        <v>50</v>
      </c>
      <c r="I281" s="311">
        <v>16</v>
      </c>
      <c r="J281" s="312">
        <v>4.8009259259259258E-2</v>
      </c>
    </row>
    <row r="282" spans="3:10">
      <c r="C282" s="6" t="s">
        <v>1378</v>
      </c>
      <c r="H282" s="311">
        <v>187</v>
      </c>
      <c r="I282" s="311">
        <v>61</v>
      </c>
      <c r="J282" s="312">
        <v>0.20276620370370368</v>
      </c>
    </row>
    <row r="283" spans="3:10">
      <c r="C283" s="307" t="s">
        <v>1379</v>
      </c>
      <c r="D283" s="308">
        <v>2014</v>
      </c>
      <c r="E283" s="6" t="s">
        <v>6</v>
      </c>
      <c r="F283" s="309" t="s">
        <v>186</v>
      </c>
      <c r="G283" s="310" t="s">
        <v>3190</v>
      </c>
      <c r="H283" s="311">
        <v>47</v>
      </c>
      <c r="I283" s="311">
        <v>18</v>
      </c>
      <c r="J283" s="312">
        <v>5.0509259259259254E-2</v>
      </c>
    </row>
    <row r="284" spans="3:10">
      <c r="C284" s="307"/>
      <c r="D284" s="308">
        <v>2015</v>
      </c>
      <c r="E284" s="6" t="s">
        <v>6</v>
      </c>
      <c r="F284" s="309" t="s">
        <v>186</v>
      </c>
      <c r="G284" s="310" t="s">
        <v>3190</v>
      </c>
      <c r="H284" s="311">
        <v>24</v>
      </c>
      <c r="I284" s="311">
        <v>12</v>
      </c>
      <c r="J284" s="312">
        <v>4.7708333333333332E-2</v>
      </c>
    </row>
    <row r="285" spans="3:10">
      <c r="C285" s="6" t="s">
        <v>1380</v>
      </c>
      <c r="H285" s="311">
        <v>71</v>
      </c>
      <c r="I285" s="311">
        <v>30</v>
      </c>
      <c r="J285" s="312">
        <v>9.8217592592592579E-2</v>
      </c>
    </row>
    <row r="286" spans="3:10">
      <c r="C286" s="307" t="s">
        <v>1381</v>
      </c>
      <c r="D286" s="308">
        <v>2015</v>
      </c>
      <c r="E286" s="6" t="s">
        <v>6</v>
      </c>
      <c r="F286" s="309" t="s">
        <v>187</v>
      </c>
      <c r="G286" s="310" t="s">
        <v>316</v>
      </c>
      <c r="H286" s="311">
        <v>20</v>
      </c>
      <c r="I286" s="311">
        <v>20</v>
      </c>
      <c r="J286" s="312">
        <v>1.9479166666666669E-2</v>
      </c>
    </row>
    <row r="287" spans="3:10">
      <c r="C287" s="307"/>
      <c r="D287" s="308">
        <v>2016</v>
      </c>
      <c r="E287" s="6" t="s">
        <v>6</v>
      </c>
      <c r="F287" s="309" t="s">
        <v>187</v>
      </c>
      <c r="G287" s="310" t="s">
        <v>316</v>
      </c>
      <c r="H287" s="311">
        <v>13</v>
      </c>
      <c r="I287" s="311">
        <v>13</v>
      </c>
      <c r="J287" s="312">
        <v>1.9189814814814816E-2</v>
      </c>
    </row>
    <row r="288" spans="3:10">
      <c r="C288" s="6" t="s">
        <v>1382</v>
      </c>
      <c r="H288" s="311">
        <v>33</v>
      </c>
      <c r="I288" s="311">
        <v>33</v>
      </c>
      <c r="J288" s="312">
        <v>3.8668981481481485E-2</v>
      </c>
    </row>
    <row r="289" spans="3:10">
      <c r="C289" s="307" t="s">
        <v>2893</v>
      </c>
      <c r="D289" s="308">
        <v>2017</v>
      </c>
      <c r="E289" s="6" t="s">
        <v>2619</v>
      </c>
      <c r="F289" s="309" t="s">
        <v>186</v>
      </c>
      <c r="G289" s="310" t="s">
        <v>2605</v>
      </c>
      <c r="H289" s="311">
        <v>135</v>
      </c>
      <c r="I289" s="311">
        <v>32</v>
      </c>
      <c r="J289" s="312">
        <v>5.8194444444444444E-2</v>
      </c>
    </row>
    <row r="290" spans="3:10">
      <c r="C290" s="6" t="s">
        <v>2894</v>
      </c>
      <c r="H290" s="311">
        <v>135</v>
      </c>
      <c r="I290" s="311">
        <v>32</v>
      </c>
      <c r="J290" s="312">
        <v>5.8194444444444444E-2</v>
      </c>
    </row>
    <row r="291" spans="3:10">
      <c r="C291" s="307" t="s">
        <v>1383</v>
      </c>
      <c r="D291" s="308">
        <v>2011</v>
      </c>
      <c r="E291" s="6" t="s">
        <v>7</v>
      </c>
      <c r="F291" s="309" t="s">
        <v>186</v>
      </c>
      <c r="G291" s="310" t="s">
        <v>3190</v>
      </c>
      <c r="H291" s="311">
        <v>16</v>
      </c>
      <c r="I291" s="311">
        <v>5</v>
      </c>
      <c r="J291" s="312">
        <v>4.8576388888888884E-2</v>
      </c>
    </row>
    <row r="292" spans="3:10">
      <c r="C292" s="6" t="s">
        <v>1384</v>
      </c>
      <c r="H292" s="311">
        <v>16</v>
      </c>
      <c r="I292" s="311">
        <v>5</v>
      </c>
      <c r="J292" s="312">
        <v>4.8576388888888884E-2</v>
      </c>
    </row>
    <row r="293" spans="3:10">
      <c r="C293" s="307" t="s">
        <v>1385</v>
      </c>
      <c r="D293" s="308">
        <v>2012</v>
      </c>
      <c r="E293" s="6" t="s">
        <v>8</v>
      </c>
      <c r="F293" s="309" t="s">
        <v>186</v>
      </c>
      <c r="G293" s="310" t="s">
        <v>3190</v>
      </c>
      <c r="H293" s="311">
        <v>4</v>
      </c>
      <c r="I293" s="311">
        <v>4</v>
      </c>
      <c r="J293" s="312">
        <v>4.0196759259259258E-2</v>
      </c>
    </row>
    <row r="294" spans="3:10">
      <c r="C294" s="307"/>
      <c r="D294" s="308">
        <v>2016</v>
      </c>
      <c r="E294" s="6" t="s">
        <v>8</v>
      </c>
      <c r="F294" s="309" t="s">
        <v>186</v>
      </c>
      <c r="G294" s="310" t="s">
        <v>2604</v>
      </c>
      <c r="H294" s="311">
        <v>1</v>
      </c>
      <c r="I294" s="311">
        <v>1</v>
      </c>
      <c r="J294" s="312">
        <v>3.9421296296296295E-2</v>
      </c>
    </row>
    <row r="295" spans="3:10">
      <c r="C295" s="307"/>
      <c r="D295" s="308">
        <v>2017</v>
      </c>
      <c r="E295" s="6" t="s">
        <v>8</v>
      </c>
      <c r="F295" s="309" t="s">
        <v>186</v>
      </c>
      <c r="G295" s="310" t="s">
        <v>2604</v>
      </c>
      <c r="H295" s="311">
        <v>1</v>
      </c>
      <c r="I295" s="311">
        <v>1</v>
      </c>
      <c r="J295" s="312">
        <v>3.8599537037037036E-2</v>
      </c>
    </row>
    <row r="296" spans="3:10">
      <c r="C296" s="6" t="s">
        <v>1386</v>
      </c>
      <c r="H296" s="311">
        <v>6</v>
      </c>
      <c r="I296" s="311">
        <v>6</v>
      </c>
      <c r="J296" s="312">
        <v>0.1182175925925926</v>
      </c>
    </row>
    <row r="297" spans="3:10">
      <c r="C297" s="307" t="s">
        <v>1387</v>
      </c>
      <c r="D297" s="308">
        <v>2014</v>
      </c>
      <c r="E297" s="6" t="s">
        <v>331</v>
      </c>
      <c r="F297" s="309" t="s">
        <v>297</v>
      </c>
      <c r="G297" s="310" t="s">
        <v>3185</v>
      </c>
      <c r="H297" s="311">
        <v>0</v>
      </c>
      <c r="I297" s="311">
        <v>4</v>
      </c>
      <c r="J297" s="312">
        <v>8.2175925925925917E-4</v>
      </c>
    </row>
    <row r="298" spans="3:10">
      <c r="C298" s="6" t="s">
        <v>1388</v>
      </c>
      <c r="H298" s="311">
        <v>0</v>
      </c>
      <c r="I298" s="311">
        <v>4</v>
      </c>
      <c r="J298" s="312">
        <v>8.2175925925925917E-4</v>
      </c>
    </row>
    <row r="299" spans="3:10">
      <c r="C299" s="307" t="s">
        <v>1389</v>
      </c>
      <c r="D299" s="308">
        <v>2009</v>
      </c>
      <c r="E299" s="6" t="s">
        <v>301</v>
      </c>
      <c r="F299" s="309" t="s">
        <v>186</v>
      </c>
      <c r="G299" s="310" t="s">
        <v>3190</v>
      </c>
      <c r="H299" s="311">
        <v>4</v>
      </c>
      <c r="I299" s="311">
        <v>3</v>
      </c>
      <c r="J299" s="312">
        <v>4.3229166666666673E-2</v>
      </c>
    </row>
    <row r="300" spans="3:10">
      <c r="C300" s="6" t="s">
        <v>1390</v>
      </c>
      <c r="H300" s="311">
        <v>4</v>
      </c>
      <c r="I300" s="311">
        <v>3</v>
      </c>
      <c r="J300" s="312">
        <v>4.3229166666666673E-2</v>
      </c>
    </row>
    <row r="301" spans="3:10">
      <c r="C301" s="307" t="s">
        <v>1391</v>
      </c>
      <c r="D301" s="308">
        <v>2009</v>
      </c>
      <c r="E301" s="6" t="s">
        <v>22</v>
      </c>
      <c r="F301" s="309" t="s">
        <v>186</v>
      </c>
      <c r="G301" s="310" t="s">
        <v>2606</v>
      </c>
      <c r="H301" s="311">
        <v>19</v>
      </c>
      <c r="I301" s="311">
        <v>4</v>
      </c>
      <c r="J301" s="312">
        <v>5.1215277777777783E-2</v>
      </c>
    </row>
    <row r="302" spans="3:10">
      <c r="C302" s="307"/>
      <c r="D302" s="308">
        <v>2010</v>
      </c>
      <c r="E302" s="6" t="s">
        <v>22</v>
      </c>
      <c r="F302" s="309" t="s">
        <v>186</v>
      </c>
      <c r="G302" s="310" t="s">
        <v>2606</v>
      </c>
      <c r="H302" s="311">
        <v>21</v>
      </c>
      <c r="I302" s="311">
        <v>9</v>
      </c>
      <c r="J302" s="312">
        <v>5.2708333333333336E-2</v>
      </c>
    </row>
    <row r="303" spans="3:10">
      <c r="C303" s="6" t="s">
        <v>1392</v>
      </c>
      <c r="H303" s="311">
        <v>40</v>
      </c>
      <c r="I303" s="311">
        <v>13</v>
      </c>
      <c r="J303" s="312">
        <v>0.10392361111111112</v>
      </c>
    </row>
    <row r="304" spans="3:10">
      <c r="C304" s="307" t="s">
        <v>1393</v>
      </c>
      <c r="D304" s="308">
        <v>2012</v>
      </c>
      <c r="E304" s="6" t="s">
        <v>5</v>
      </c>
      <c r="F304" s="309" t="s">
        <v>186</v>
      </c>
      <c r="G304" s="310" t="s">
        <v>3190</v>
      </c>
      <c r="H304" s="311">
        <v>30</v>
      </c>
      <c r="I304" s="311">
        <v>12</v>
      </c>
      <c r="J304" s="312">
        <v>4.8773148148148149E-2</v>
      </c>
    </row>
    <row r="305" spans="3:10">
      <c r="C305" s="307"/>
      <c r="D305" s="308">
        <v>2013</v>
      </c>
      <c r="E305" s="6" t="s">
        <v>5</v>
      </c>
      <c r="F305" s="309" t="s">
        <v>186</v>
      </c>
      <c r="G305" s="310" t="s">
        <v>3190</v>
      </c>
      <c r="H305" s="311">
        <v>25</v>
      </c>
      <c r="I305" s="311">
        <v>11</v>
      </c>
      <c r="J305" s="312">
        <v>5.2604166666666667E-2</v>
      </c>
    </row>
    <row r="306" spans="3:10">
      <c r="C306" s="6" t="s">
        <v>1394</v>
      </c>
      <c r="H306" s="311">
        <v>55</v>
      </c>
      <c r="I306" s="311">
        <v>23</v>
      </c>
      <c r="J306" s="312">
        <v>0.10137731481481482</v>
      </c>
    </row>
    <row r="307" spans="3:10">
      <c r="C307" s="307" t="s">
        <v>1395</v>
      </c>
      <c r="D307" s="308">
        <v>2010</v>
      </c>
      <c r="E307" s="6" t="s">
        <v>406</v>
      </c>
      <c r="F307" s="309" t="s">
        <v>297</v>
      </c>
      <c r="G307" s="310" t="s">
        <v>3184</v>
      </c>
      <c r="H307" s="311">
        <v>0</v>
      </c>
      <c r="I307" s="311">
        <v>8</v>
      </c>
      <c r="J307" s="312">
        <v>9.7222222222222209E-4</v>
      </c>
    </row>
    <row r="308" spans="3:10">
      <c r="C308" s="6" t="s">
        <v>1396</v>
      </c>
      <c r="H308" s="311">
        <v>0</v>
      </c>
      <c r="I308" s="311">
        <v>8</v>
      </c>
      <c r="J308" s="312">
        <v>9.7222222222222209E-4</v>
      </c>
    </row>
    <row r="309" spans="3:10">
      <c r="C309" s="307" t="s">
        <v>1397</v>
      </c>
      <c r="D309" s="308">
        <v>2011</v>
      </c>
      <c r="E309" s="6" t="s">
        <v>332</v>
      </c>
      <c r="F309" s="309" t="s">
        <v>297</v>
      </c>
      <c r="G309" s="310" t="s">
        <v>3187</v>
      </c>
      <c r="H309" s="311">
        <v>0</v>
      </c>
      <c r="I309" s="311">
        <v>3</v>
      </c>
      <c r="J309" s="312">
        <v>1.2962962962962963E-3</v>
      </c>
    </row>
    <row r="310" spans="3:10">
      <c r="C310" s="307"/>
      <c r="D310" s="308">
        <v>2012</v>
      </c>
      <c r="E310" s="6" t="s">
        <v>561</v>
      </c>
      <c r="F310" s="309" t="s">
        <v>297</v>
      </c>
      <c r="G310" s="310" t="s">
        <v>3187</v>
      </c>
      <c r="H310" s="311">
        <v>0</v>
      </c>
      <c r="I310" s="311">
        <v>2</v>
      </c>
      <c r="J310" s="312">
        <v>1.3078703703703705E-3</v>
      </c>
    </row>
    <row r="311" spans="3:10">
      <c r="C311" s="6" t="s">
        <v>1398</v>
      </c>
      <c r="H311" s="311">
        <v>0</v>
      </c>
      <c r="I311" s="311">
        <v>5</v>
      </c>
      <c r="J311" s="312">
        <v>2.604166666666667E-3</v>
      </c>
    </row>
    <row r="312" spans="3:10">
      <c r="C312" s="307" t="s">
        <v>1399</v>
      </c>
      <c r="D312" s="308">
        <v>2014</v>
      </c>
      <c r="E312" s="6" t="s">
        <v>460</v>
      </c>
      <c r="F312" s="309" t="s">
        <v>296</v>
      </c>
      <c r="G312" s="310" t="s">
        <v>316</v>
      </c>
      <c r="H312" s="311">
        <v>4</v>
      </c>
      <c r="I312" s="311">
        <v>4</v>
      </c>
      <c r="J312" s="312">
        <v>0</v>
      </c>
    </row>
    <row r="313" spans="3:10">
      <c r="C313" s="6" t="s">
        <v>1400</v>
      </c>
      <c r="H313" s="311">
        <v>4</v>
      </c>
      <c r="I313" s="311">
        <v>4</v>
      </c>
      <c r="J313" s="312">
        <v>0</v>
      </c>
    </row>
    <row r="314" spans="3:10">
      <c r="C314" s="307" t="s">
        <v>1401</v>
      </c>
      <c r="D314" s="308">
        <v>2014</v>
      </c>
      <c r="E314" s="6" t="s">
        <v>285</v>
      </c>
      <c r="F314" s="309" t="s">
        <v>187</v>
      </c>
      <c r="G314" s="310" t="s">
        <v>316</v>
      </c>
      <c r="H314" s="311">
        <v>23</v>
      </c>
      <c r="I314" s="311">
        <v>23</v>
      </c>
      <c r="J314" s="312">
        <v>1.8078703703703704E-2</v>
      </c>
    </row>
    <row r="315" spans="3:10">
      <c r="C315" s="6" t="s">
        <v>1402</v>
      </c>
      <c r="H315" s="311">
        <v>23</v>
      </c>
      <c r="I315" s="311">
        <v>23</v>
      </c>
      <c r="J315" s="312">
        <v>1.8078703703703704E-2</v>
      </c>
    </row>
    <row r="316" spans="3:10">
      <c r="C316" s="307" t="s">
        <v>1403</v>
      </c>
      <c r="D316" s="308">
        <v>2015</v>
      </c>
      <c r="E316" s="6" t="s">
        <v>984</v>
      </c>
      <c r="F316" s="309" t="s">
        <v>297</v>
      </c>
      <c r="G316" s="310" t="s">
        <v>3185</v>
      </c>
      <c r="H316" s="311">
        <v>10</v>
      </c>
      <c r="I316" s="311">
        <v>10</v>
      </c>
      <c r="J316" s="312">
        <v>1.0532407407407407E-3</v>
      </c>
    </row>
    <row r="317" spans="3:10">
      <c r="C317" s="6" t="s">
        <v>1404</v>
      </c>
      <c r="H317" s="311">
        <v>10</v>
      </c>
      <c r="I317" s="311">
        <v>10</v>
      </c>
      <c r="J317" s="312">
        <v>1.0532407407407407E-3</v>
      </c>
    </row>
    <row r="318" spans="3:10">
      <c r="C318" s="307" t="s">
        <v>1405</v>
      </c>
      <c r="D318" s="308">
        <v>2015</v>
      </c>
      <c r="E318" s="6" t="s">
        <v>900</v>
      </c>
      <c r="F318" s="309" t="s">
        <v>186</v>
      </c>
      <c r="G318" s="310" t="s">
        <v>2606</v>
      </c>
      <c r="H318" s="311">
        <v>44</v>
      </c>
      <c r="I318" s="311">
        <v>19</v>
      </c>
      <c r="J318" s="312">
        <v>4.9768518518518517E-2</v>
      </c>
    </row>
    <row r="319" spans="3:10">
      <c r="C319" s="6" t="s">
        <v>1406</v>
      </c>
      <c r="H319" s="311">
        <v>44</v>
      </c>
      <c r="I319" s="311">
        <v>19</v>
      </c>
      <c r="J319" s="312">
        <v>4.9768518518518517E-2</v>
      </c>
    </row>
    <row r="320" spans="3:10">
      <c r="C320" s="307" t="s">
        <v>1407</v>
      </c>
      <c r="D320" s="308">
        <v>2015</v>
      </c>
      <c r="E320" s="6" t="s">
        <v>900</v>
      </c>
      <c r="F320" s="309" t="s">
        <v>297</v>
      </c>
      <c r="G320" s="310" t="s">
        <v>3186</v>
      </c>
      <c r="H320" s="311">
        <v>8</v>
      </c>
      <c r="I320" s="311">
        <v>8</v>
      </c>
      <c r="J320" s="312">
        <v>1.4467592592592594E-3</v>
      </c>
    </row>
    <row r="321" spans="3:10">
      <c r="C321" s="6" t="s">
        <v>1408</v>
      </c>
      <c r="H321" s="311">
        <v>8</v>
      </c>
      <c r="I321" s="311">
        <v>8</v>
      </c>
      <c r="J321" s="312">
        <v>1.4467592592592594E-3</v>
      </c>
    </row>
    <row r="322" spans="3:10">
      <c r="C322" s="307" t="s">
        <v>2429</v>
      </c>
      <c r="D322" s="308">
        <v>2016</v>
      </c>
      <c r="E322" s="6" t="s">
        <v>2284</v>
      </c>
      <c r="F322" s="309" t="s">
        <v>186</v>
      </c>
      <c r="G322" s="310" t="s">
        <v>2611</v>
      </c>
      <c r="H322" s="311">
        <v>51</v>
      </c>
      <c r="I322" s="311">
        <v>5</v>
      </c>
      <c r="J322" s="312">
        <v>5.2951388888888888E-2</v>
      </c>
    </row>
    <row r="323" spans="3:10">
      <c r="C323" s="307"/>
      <c r="D323" s="308">
        <v>2017</v>
      </c>
      <c r="E323" s="6" t="s">
        <v>284</v>
      </c>
      <c r="F323" s="309" t="s">
        <v>186</v>
      </c>
      <c r="G323" s="310" t="s">
        <v>2611</v>
      </c>
      <c r="H323" s="311">
        <v>110</v>
      </c>
      <c r="I323" s="311">
        <v>10</v>
      </c>
      <c r="J323" s="312">
        <v>5.5115740740740743E-2</v>
      </c>
    </row>
    <row r="324" spans="3:10">
      <c r="C324" s="6" t="s">
        <v>2430</v>
      </c>
      <c r="H324" s="311">
        <v>161</v>
      </c>
      <c r="I324" s="311">
        <v>15</v>
      </c>
      <c r="J324" s="312">
        <v>0.10806712962962964</v>
      </c>
    </row>
    <row r="325" spans="3:10">
      <c r="C325" s="307" t="s">
        <v>2895</v>
      </c>
      <c r="D325" s="308">
        <v>2017</v>
      </c>
      <c r="E325" s="6" t="s">
        <v>2323</v>
      </c>
      <c r="F325" s="309" t="s">
        <v>186</v>
      </c>
      <c r="G325" s="310" t="s">
        <v>2610</v>
      </c>
      <c r="H325" s="311">
        <v>173</v>
      </c>
      <c r="I325" s="311">
        <v>10</v>
      </c>
      <c r="J325" s="312">
        <v>7.0381944444444441E-2</v>
      </c>
    </row>
    <row r="326" spans="3:10">
      <c r="C326" s="6" t="s">
        <v>2896</v>
      </c>
      <c r="H326" s="311">
        <v>173</v>
      </c>
      <c r="I326" s="311">
        <v>10</v>
      </c>
      <c r="J326" s="312">
        <v>7.0381944444444441E-2</v>
      </c>
    </row>
    <row r="327" spans="3:10">
      <c r="C327" s="307" t="s">
        <v>1409</v>
      </c>
      <c r="D327" s="308">
        <v>2013</v>
      </c>
      <c r="E327" s="6" t="s">
        <v>284</v>
      </c>
      <c r="F327" s="309" t="s">
        <v>186</v>
      </c>
      <c r="G327" s="310" t="s">
        <v>3190</v>
      </c>
      <c r="H327" s="311">
        <v>42</v>
      </c>
      <c r="I327" s="311">
        <v>16</v>
      </c>
      <c r="J327" s="312">
        <v>5.9467592592592593E-2</v>
      </c>
    </row>
    <row r="328" spans="3:10">
      <c r="C328" s="307"/>
      <c r="D328" s="308">
        <v>2016</v>
      </c>
      <c r="E328" s="6" t="s">
        <v>284</v>
      </c>
      <c r="F328" s="309" t="s">
        <v>186</v>
      </c>
      <c r="G328" s="310" t="s">
        <v>2606</v>
      </c>
      <c r="H328" s="311">
        <v>20</v>
      </c>
      <c r="I328" s="311">
        <v>4</v>
      </c>
      <c r="J328" s="312">
        <v>4.7071759259259265E-2</v>
      </c>
    </row>
    <row r="329" spans="3:10">
      <c r="C329" s="6" t="s">
        <v>1410</v>
      </c>
      <c r="H329" s="311">
        <v>62</v>
      </c>
      <c r="I329" s="311">
        <v>20</v>
      </c>
      <c r="J329" s="312">
        <v>0.10653935185185186</v>
      </c>
    </row>
    <row r="330" spans="3:10">
      <c r="C330" s="307" t="s">
        <v>1411</v>
      </c>
      <c r="D330" s="308">
        <v>2015</v>
      </c>
      <c r="E330" s="6" t="s">
        <v>284</v>
      </c>
      <c r="F330" s="309" t="s">
        <v>186</v>
      </c>
      <c r="G330" s="310" t="s">
        <v>3190</v>
      </c>
      <c r="H330" s="311">
        <v>18</v>
      </c>
      <c r="I330" s="311">
        <v>9</v>
      </c>
      <c r="J330" s="312">
        <v>4.6226851851851852E-2</v>
      </c>
    </row>
    <row r="331" spans="3:10">
      <c r="C331" s="307"/>
      <c r="D331" s="308">
        <v>2017</v>
      </c>
      <c r="E331" s="6" t="s">
        <v>284</v>
      </c>
      <c r="F331" s="309" t="s">
        <v>186</v>
      </c>
      <c r="G331" s="310" t="s">
        <v>2605</v>
      </c>
      <c r="H331" s="311">
        <v>30</v>
      </c>
      <c r="I331" s="311">
        <v>11</v>
      </c>
      <c r="J331" s="312">
        <v>4.5266203703703704E-2</v>
      </c>
    </row>
    <row r="332" spans="3:10">
      <c r="C332" s="6" t="s">
        <v>1412</v>
      </c>
      <c r="H332" s="311">
        <v>48</v>
      </c>
      <c r="I332" s="311">
        <v>20</v>
      </c>
      <c r="J332" s="312">
        <v>9.1493055555555564E-2</v>
      </c>
    </row>
    <row r="333" spans="3:10">
      <c r="C333" s="307" t="s">
        <v>2897</v>
      </c>
      <c r="D333" s="308">
        <v>2017</v>
      </c>
      <c r="E333" s="6" t="s">
        <v>463</v>
      </c>
      <c r="F333" s="309" t="s">
        <v>186</v>
      </c>
      <c r="G333" s="310" t="s">
        <v>2605</v>
      </c>
      <c r="H333" s="311">
        <v>95</v>
      </c>
      <c r="I333" s="311">
        <v>26</v>
      </c>
      <c r="J333" s="312">
        <v>5.3611111111111109E-2</v>
      </c>
    </row>
    <row r="334" spans="3:10">
      <c r="C334" s="6" t="s">
        <v>2898</v>
      </c>
      <c r="H334" s="311">
        <v>95</v>
      </c>
      <c r="I334" s="311">
        <v>26</v>
      </c>
      <c r="J334" s="312">
        <v>5.3611111111111109E-2</v>
      </c>
    </row>
    <row r="335" spans="3:10">
      <c r="C335" s="307" t="s">
        <v>1413</v>
      </c>
      <c r="D335" s="308">
        <v>2015</v>
      </c>
      <c r="E335" s="6" t="s">
        <v>816</v>
      </c>
      <c r="F335" s="309" t="s">
        <v>297</v>
      </c>
      <c r="G335" s="310" t="s">
        <v>3189</v>
      </c>
      <c r="H335" s="311">
        <v>3</v>
      </c>
      <c r="I335" s="311">
        <v>3</v>
      </c>
      <c r="J335" s="312">
        <v>5.9606481481481489E-3</v>
      </c>
    </row>
    <row r="336" spans="3:10">
      <c r="C336" s="307"/>
      <c r="D336" s="308">
        <v>2015</v>
      </c>
      <c r="E336" s="6" t="s">
        <v>816</v>
      </c>
      <c r="F336" s="309" t="s">
        <v>297</v>
      </c>
      <c r="G336" s="310" t="s">
        <v>3185</v>
      </c>
      <c r="H336" s="311">
        <v>6</v>
      </c>
      <c r="I336" s="311">
        <v>6</v>
      </c>
      <c r="J336" s="312">
        <v>8.6805555555555551E-4</v>
      </c>
    </row>
    <row r="337" spans="3:10">
      <c r="C337" s="307"/>
      <c r="D337" s="308">
        <v>2016</v>
      </c>
      <c r="E337" s="6" t="s">
        <v>816</v>
      </c>
      <c r="F337" s="309" t="s">
        <v>297</v>
      </c>
      <c r="G337" s="310" t="s">
        <v>3188</v>
      </c>
      <c r="H337" s="311">
        <v>3</v>
      </c>
      <c r="I337" s="311">
        <v>3</v>
      </c>
      <c r="J337" s="312">
        <v>3.2407407407407406E-3</v>
      </c>
    </row>
    <row r="338" spans="3:10">
      <c r="C338" s="307"/>
      <c r="D338" s="308">
        <v>2016</v>
      </c>
      <c r="E338" s="6" t="s">
        <v>816</v>
      </c>
      <c r="F338" s="309" t="s">
        <v>297</v>
      </c>
      <c r="G338" s="310" t="s">
        <v>3185</v>
      </c>
      <c r="H338" s="311">
        <v>2</v>
      </c>
      <c r="I338" s="311">
        <v>2</v>
      </c>
      <c r="J338" s="312">
        <v>7.8703703703703705E-4</v>
      </c>
    </row>
    <row r="339" spans="3:10">
      <c r="C339" s="307"/>
      <c r="D339" s="308">
        <v>2017</v>
      </c>
      <c r="E339" s="6" t="s">
        <v>2848</v>
      </c>
      <c r="F339" s="309" t="s">
        <v>297</v>
      </c>
      <c r="G339" s="310" t="s">
        <v>3185</v>
      </c>
      <c r="H339" s="311">
        <v>0</v>
      </c>
      <c r="I339" s="311">
        <v>1</v>
      </c>
      <c r="J339" s="312">
        <v>7.5231481481481471E-4</v>
      </c>
    </row>
    <row r="340" spans="3:10">
      <c r="C340" s="6" t="s">
        <v>1414</v>
      </c>
      <c r="H340" s="311">
        <v>14</v>
      </c>
      <c r="I340" s="311">
        <v>15</v>
      </c>
      <c r="J340" s="312">
        <v>1.1608796296296298E-2</v>
      </c>
    </row>
    <row r="341" spans="3:10">
      <c r="C341" s="307" t="s">
        <v>1415</v>
      </c>
      <c r="D341" s="308">
        <v>2015</v>
      </c>
      <c r="E341" s="6" t="s">
        <v>235</v>
      </c>
      <c r="F341" s="309" t="s">
        <v>297</v>
      </c>
      <c r="G341" s="310" t="s">
        <v>3183</v>
      </c>
      <c r="H341" s="311">
        <v>1</v>
      </c>
      <c r="I341" s="311">
        <v>1</v>
      </c>
      <c r="J341" s="312">
        <v>4.0509259259259258E-4</v>
      </c>
    </row>
    <row r="342" spans="3:10">
      <c r="C342" s="307"/>
      <c r="D342" s="308">
        <v>2016</v>
      </c>
      <c r="E342" s="6" t="s">
        <v>816</v>
      </c>
      <c r="F342" s="309" t="s">
        <v>297</v>
      </c>
      <c r="G342" s="310" t="s">
        <v>3188</v>
      </c>
      <c r="H342" s="311">
        <v>2</v>
      </c>
      <c r="I342" s="311">
        <v>2</v>
      </c>
      <c r="J342" s="312">
        <v>2.9629629629629628E-3</v>
      </c>
    </row>
    <row r="343" spans="3:10">
      <c r="C343" s="307"/>
      <c r="D343" s="308">
        <v>2016</v>
      </c>
      <c r="E343" s="6" t="s">
        <v>816</v>
      </c>
      <c r="F343" s="309" t="s">
        <v>297</v>
      </c>
      <c r="G343" s="310" t="s">
        <v>3185</v>
      </c>
      <c r="H343" s="311">
        <v>5</v>
      </c>
      <c r="I343" s="311">
        <v>5</v>
      </c>
      <c r="J343" s="312">
        <v>8.9120370370370362E-4</v>
      </c>
    </row>
    <row r="344" spans="3:10">
      <c r="C344" s="307"/>
      <c r="D344" s="308">
        <v>2017</v>
      </c>
      <c r="E344" s="6" t="s">
        <v>2848</v>
      </c>
      <c r="F344" s="309" t="s">
        <v>297</v>
      </c>
      <c r="G344" s="310" t="s">
        <v>3185</v>
      </c>
      <c r="H344" s="311">
        <v>0</v>
      </c>
      <c r="I344" s="311">
        <v>4</v>
      </c>
      <c r="J344" s="312">
        <v>8.1018518518518516E-4</v>
      </c>
    </row>
    <row r="345" spans="3:10">
      <c r="C345" s="6" t="s">
        <v>1416</v>
      </c>
      <c r="H345" s="311">
        <v>8</v>
      </c>
      <c r="I345" s="311">
        <v>12</v>
      </c>
      <c r="J345" s="312">
        <v>5.069444444444445E-3</v>
      </c>
    </row>
    <row r="346" spans="3:10">
      <c r="C346" s="307" t="s">
        <v>2899</v>
      </c>
      <c r="D346" s="308">
        <v>2017</v>
      </c>
      <c r="E346" s="6" t="s">
        <v>2622</v>
      </c>
      <c r="F346" s="309" t="s">
        <v>186</v>
      </c>
      <c r="G346" s="310" t="s">
        <v>2610</v>
      </c>
      <c r="H346" s="311">
        <v>174</v>
      </c>
      <c r="I346" s="311">
        <v>11</v>
      </c>
      <c r="J346" s="312">
        <v>7.2083333333333333E-2</v>
      </c>
    </row>
    <row r="347" spans="3:10">
      <c r="C347" s="6" t="s">
        <v>2900</v>
      </c>
      <c r="H347" s="311">
        <v>174</v>
      </c>
      <c r="I347" s="311">
        <v>11</v>
      </c>
      <c r="J347" s="312">
        <v>7.2083333333333333E-2</v>
      </c>
    </row>
    <row r="348" spans="3:10">
      <c r="C348" s="307" t="s">
        <v>1417</v>
      </c>
      <c r="D348" s="308">
        <v>2009</v>
      </c>
      <c r="E348" s="6" t="s">
        <v>235</v>
      </c>
      <c r="F348" s="309" t="s">
        <v>297</v>
      </c>
      <c r="G348" s="310" t="s">
        <v>3180</v>
      </c>
      <c r="H348" s="311">
        <v>0</v>
      </c>
      <c r="I348" s="311">
        <v>2</v>
      </c>
      <c r="J348" s="312">
        <v>4.8379629629629632E-3</v>
      </c>
    </row>
    <row r="349" spans="3:10">
      <c r="C349" s="307"/>
      <c r="D349" s="308">
        <v>2010</v>
      </c>
      <c r="E349" s="6" t="s">
        <v>235</v>
      </c>
      <c r="F349" s="309" t="s">
        <v>297</v>
      </c>
      <c r="G349" s="310" t="s">
        <v>3189</v>
      </c>
      <c r="H349" s="311">
        <v>0</v>
      </c>
      <c r="I349" s="311">
        <v>1</v>
      </c>
      <c r="J349" s="312">
        <v>4.3749999999999995E-3</v>
      </c>
    </row>
    <row r="350" spans="3:10">
      <c r="C350" s="307"/>
      <c r="D350" s="308">
        <v>2011</v>
      </c>
      <c r="E350" s="6" t="s">
        <v>473</v>
      </c>
      <c r="F350" s="309" t="s">
        <v>187</v>
      </c>
      <c r="G350" s="310" t="s">
        <v>316</v>
      </c>
      <c r="H350" s="311">
        <v>4</v>
      </c>
      <c r="I350" s="311">
        <v>4</v>
      </c>
      <c r="J350" s="312">
        <v>1.5127314814814816E-2</v>
      </c>
    </row>
    <row r="351" spans="3:10">
      <c r="C351" s="307"/>
      <c r="D351" s="308">
        <v>2012</v>
      </c>
      <c r="E351" s="6" t="s">
        <v>552</v>
      </c>
      <c r="F351" s="309" t="s">
        <v>187</v>
      </c>
      <c r="G351" s="310" t="s">
        <v>316</v>
      </c>
      <c r="H351" s="311">
        <v>5</v>
      </c>
      <c r="I351" s="311">
        <v>5</v>
      </c>
      <c r="J351" s="312">
        <v>1.5231481481481483E-2</v>
      </c>
    </row>
    <row r="352" spans="3:10">
      <c r="C352" s="307"/>
      <c r="D352" s="308">
        <v>2013</v>
      </c>
      <c r="E352" s="6" t="s">
        <v>221</v>
      </c>
      <c r="F352" s="309" t="s">
        <v>187</v>
      </c>
      <c r="G352" s="310" t="s">
        <v>316</v>
      </c>
      <c r="H352" s="311">
        <v>6</v>
      </c>
      <c r="I352" s="311">
        <v>6</v>
      </c>
      <c r="J352" s="312">
        <v>1.5439814814814816E-2</v>
      </c>
    </row>
    <row r="353" spans="3:10">
      <c r="C353" s="307"/>
      <c r="D353" s="308">
        <v>2014</v>
      </c>
      <c r="E353" s="6" t="s">
        <v>710</v>
      </c>
      <c r="F353" s="309" t="s">
        <v>187</v>
      </c>
      <c r="G353" s="310" t="s">
        <v>316</v>
      </c>
      <c r="H353" s="311">
        <v>9</v>
      </c>
      <c r="I353" s="311">
        <v>9</v>
      </c>
      <c r="J353" s="312">
        <v>1.375E-2</v>
      </c>
    </row>
    <row r="354" spans="3:10">
      <c r="C354" s="6" t="s">
        <v>1418</v>
      </c>
      <c r="H354" s="311">
        <v>24</v>
      </c>
      <c r="I354" s="311">
        <v>27</v>
      </c>
      <c r="J354" s="312">
        <v>6.8761574074074086E-2</v>
      </c>
    </row>
    <row r="355" spans="3:10">
      <c r="C355" s="307" t="s">
        <v>1419</v>
      </c>
      <c r="D355" s="308">
        <v>2011</v>
      </c>
      <c r="E355" s="6" t="s">
        <v>332</v>
      </c>
      <c r="F355" s="309" t="s">
        <v>297</v>
      </c>
      <c r="G355" s="310" t="s">
        <v>3186</v>
      </c>
      <c r="H355" s="311">
        <v>0</v>
      </c>
      <c r="I355" s="311">
        <v>2</v>
      </c>
      <c r="J355" s="312">
        <v>8.1018518518518516E-4</v>
      </c>
    </row>
    <row r="356" spans="3:10">
      <c r="C356" s="307"/>
      <c r="D356" s="308">
        <v>2012</v>
      </c>
      <c r="E356" s="6" t="s">
        <v>332</v>
      </c>
      <c r="F356" s="309" t="s">
        <v>297</v>
      </c>
      <c r="G356" s="310" t="s">
        <v>3186</v>
      </c>
      <c r="H356" s="311">
        <v>0</v>
      </c>
      <c r="I356" s="311">
        <v>3</v>
      </c>
      <c r="J356" s="312">
        <v>7.291666666666667E-4</v>
      </c>
    </row>
    <row r="357" spans="3:10">
      <c r="C357" s="6" t="s">
        <v>1420</v>
      </c>
      <c r="H357" s="311">
        <v>0</v>
      </c>
      <c r="I357" s="311">
        <v>5</v>
      </c>
      <c r="J357" s="312">
        <v>1.5393518518518519E-3</v>
      </c>
    </row>
    <row r="358" spans="3:10">
      <c r="C358" s="307" t="s">
        <v>2544</v>
      </c>
      <c r="D358" s="308">
        <v>2016</v>
      </c>
      <c r="E358" s="6" t="s">
        <v>984</v>
      </c>
      <c r="F358" s="309" t="s">
        <v>297</v>
      </c>
      <c r="G358" s="310" t="s">
        <v>3185</v>
      </c>
      <c r="H358" s="311">
        <v>3</v>
      </c>
      <c r="I358" s="311">
        <v>3</v>
      </c>
      <c r="J358" s="312">
        <v>7.8703703703703705E-4</v>
      </c>
    </row>
    <row r="359" spans="3:10">
      <c r="C359" s="307"/>
      <c r="D359" s="308">
        <v>2017</v>
      </c>
      <c r="E359" s="6" t="s">
        <v>984</v>
      </c>
      <c r="F359" s="309" t="s">
        <v>297</v>
      </c>
      <c r="G359" s="310" t="s">
        <v>3186</v>
      </c>
      <c r="H359" s="311">
        <v>0</v>
      </c>
      <c r="I359" s="311">
        <v>4</v>
      </c>
      <c r="J359" s="312">
        <v>1.2731481481481483E-3</v>
      </c>
    </row>
    <row r="360" spans="3:10">
      <c r="C360" s="6" t="s">
        <v>2545</v>
      </c>
      <c r="H360" s="311">
        <v>3</v>
      </c>
      <c r="I360" s="311">
        <v>7</v>
      </c>
      <c r="J360" s="312">
        <v>2.0601851851851853E-3</v>
      </c>
    </row>
    <row r="361" spans="3:10">
      <c r="C361" s="307" t="s">
        <v>1421</v>
      </c>
      <c r="D361" s="308">
        <v>2009</v>
      </c>
      <c r="E361" s="6" t="s">
        <v>328</v>
      </c>
      <c r="F361" s="309" t="s">
        <v>297</v>
      </c>
      <c r="G361" s="310" t="s">
        <v>3175</v>
      </c>
      <c r="H361" s="311">
        <v>0</v>
      </c>
      <c r="I361" s="311">
        <v>8</v>
      </c>
      <c r="J361" s="312">
        <v>9.6064814814814808E-4</v>
      </c>
    </row>
    <row r="362" spans="3:10">
      <c r="C362" s="6" t="s">
        <v>1422</v>
      </c>
      <c r="H362" s="311">
        <v>0</v>
      </c>
      <c r="I362" s="311">
        <v>8</v>
      </c>
      <c r="J362" s="312">
        <v>9.6064814814814808E-4</v>
      </c>
    </row>
    <row r="363" spans="3:10">
      <c r="C363" s="307" t="s">
        <v>1423</v>
      </c>
      <c r="D363" s="308">
        <v>2012</v>
      </c>
      <c r="E363" s="6" t="s">
        <v>294</v>
      </c>
      <c r="F363" s="309" t="s">
        <v>186</v>
      </c>
      <c r="G363" s="310" t="s">
        <v>3190</v>
      </c>
      <c r="H363" s="311">
        <v>1</v>
      </c>
      <c r="I363" s="311">
        <v>1</v>
      </c>
      <c r="J363" s="312">
        <v>3.712962962962963E-2</v>
      </c>
    </row>
    <row r="364" spans="3:10">
      <c r="C364" s="6" t="s">
        <v>1424</v>
      </c>
      <c r="H364" s="311">
        <v>1</v>
      </c>
      <c r="I364" s="311">
        <v>1</v>
      </c>
      <c r="J364" s="312">
        <v>3.712962962962963E-2</v>
      </c>
    </row>
    <row r="365" spans="3:10">
      <c r="C365" s="307" t="s">
        <v>1425</v>
      </c>
      <c r="D365" s="308">
        <v>2009</v>
      </c>
      <c r="E365" s="6" t="s">
        <v>331</v>
      </c>
      <c r="F365" s="309" t="s">
        <v>297</v>
      </c>
      <c r="G365" s="310" t="s">
        <v>3176</v>
      </c>
      <c r="H365" s="311">
        <v>0</v>
      </c>
      <c r="I365" s="311">
        <v>3</v>
      </c>
      <c r="J365" s="312">
        <v>4.3981481481481481E-4</v>
      </c>
    </row>
    <row r="366" spans="3:10">
      <c r="C366" s="307"/>
      <c r="D366" s="308">
        <v>2011</v>
      </c>
      <c r="E366" s="6" t="s">
        <v>328</v>
      </c>
      <c r="F366" s="309" t="s">
        <v>297</v>
      </c>
      <c r="G366" s="310" t="s">
        <v>3186</v>
      </c>
      <c r="H366" s="311">
        <v>0</v>
      </c>
      <c r="I366" s="311">
        <v>8</v>
      </c>
      <c r="J366" s="312">
        <v>8.9120370370370362E-4</v>
      </c>
    </row>
    <row r="367" spans="3:10">
      <c r="C367" s="6" t="s">
        <v>1426</v>
      </c>
      <c r="H367" s="311">
        <v>0</v>
      </c>
      <c r="I367" s="311">
        <v>11</v>
      </c>
      <c r="J367" s="312">
        <v>1.3310185185185185E-3</v>
      </c>
    </row>
    <row r="368" spans="3:10">
      <c r="C368" s="307" t="s">
        <v>1427</v>
      </c>
      <c r="D368" s="308">
        <v>2013</v>
      </c>
      <c r="E368" s="6" t="s">
        <v>654</v>
      </c>
      <c r="F368" s="309" t="s">
        <v>186</v>
      </c>
      <c r="G368" s="310" t="s">
        <v>3190</v>
      </c>
      <c r="H368" s="311">
        <v>10</v>
      </c>
      <c r="I368" s="311">
        <v>6</v>
      </c>
      <c r="J368" s="312">
        <v>4.5185185185185189E-2</v>
      </c>
    </row>
    <row r="369" spans="3:10">
      <c r="C369" s="307"/>
      <c r="D369" s="308">
        <v>2014</v>
      </c>
      <c r="E369" s="6" t="s">
        <v>691</v>
      </c>
      <c r="F369" s="309" t="s">
        <v>186</v>
      </c>
      <c r="G369" s="310" t="s">
        <v>3190</v>
      </c>
      <c r="H369" s="311">
        <v>7</v>
      </c>
      <c r="I369" s="311">
        <v>4</v>
      </c>
      <c r="J369" s="312">
        <v>4.1689814814814818E-2</v>
      </c>
    </row>
    <row r="370" spans="3:10">
      <c r="C370" s="307"/>
      <c r="D370" s="308">
        <v>2015</v>
      </c>
      <c r="E370" s="6" t="s">
        <v>691</v>
      </c>
      <c r="F370" s="309" t="s">
        <v>186</v>
      </c>
      <c r="G370" s="310" t="s">
        <v>2606</v>
      </c>
      <c r="H370" s="311">
        <v>8</v>
      </c>
      <c r="I370" s="311">
        <v>3</v>
      </c>
      <c r="J370" s="312">
        <v>4.3043981481481482E-2</v>
      </c>
    </row>
    <row r="371" spans="3:10">
      <c r="C371" s="307"/>
      <c r="D371" s="308">
        <v>2017</v>
      </c>
      <c r="E371" s="6" t="s">
        <v>2623</v>
      </c>
      <c r="F371" s="309" t="s">
        <v>186</v>
      </c>
      <c r="G371" s="310" t="s">
        <v>2606</v>
      </c>
      <c r="H371" s="311">
        <v>34</v>
      </c>
      <c r="I371" s="311">
        <v>10</v>
      </c>
      <c r="J371" s="312">
        <v>4.5486111111111109E-2</v>
      </c>
    </row>
    <row r="372" spans="3:10">
      <c r="C372" s="6" t="s">
        <v>1428</v>
      </c>
      <c r="H372" s="311">
        <v>59</v>
      </c>
      <c r="I372" s="311">
        <v>23</v>
      </c>
      <c r="J372" s="312">
        <v>0.1754050925925926</v>
      </c>
    </row>
    <row r="373" spans="3:10">
      <c r="C373" s="307" t="s">
        <v>1429</v>
      </c>
      <c r="D373" s="308">
        <v>2014</v>
      </c>
      <c r="E373" s="6" t="s">
        <v>691</v>
      </c>
      <c r="F373" s="309" t="s">
        <v>297</v>
      </c>
      <c r="G373" s="310" t="s">
        <v>3185</v>
      </c>
      <c r="H373" s="311">
        <v>0</v>
      </c>
      <c r="I373" s="311">
        <v>8</v>
      </c>
      <c r="J373" s="312">
        <v>9.2592592592592585E-4</v>
      </c>
    </row>
    <row r="374" spans="3:10">
      <c r="C374" s="307"/>
      <c r="D374" s="308">
        <v>2015</v>
      </c>
      <c r="E374" s="6" t="s">
        <v>691</v>
      </c>
      <c r="F374" s="309" t="s">
        <v>297</v>
      </c>
      <c r="G374" s="310" t="s">
        <v>3185</v>
      </c>
      <c r="H374" s="311">
        <v>6</v>
      </c>
      <c r="I374" s="311">
        <v>6</v>
      </c>
      <c r="J374" s="312">
        <v>9.9537037037037042E-4</v>
      </c>
    </row>
    <row r="375" spans="3:10">
      <c r="C375" s="6" t="s">
        <v>1430</v>
      </c>
      <c r="H375" s="311">
        <v>6</v>
      </c>
      <c r="I375" s="311">
        <v>14</v>
      </c>
      <c r="J375" s="312">
        <v>1.9212962962962964E-3</v>
      </c>
    </row>
    <row r="376" spans="3:10">
      <c r="C376" s="307" t="s">
        <v>1431</v>
      </c>
      <c r="D376" s="308">
        <v>2014</v>
      </c>
      <c r="E376" s="6" t="s">
        <v>691</v>
      </c>
      <c r="F376" s="309" t="s">
        <v>297</v>
      </c>
      <c r="G376" s="310" t="s">
        <v>3183</v>
      </c>
      <c r="H376" s="311">
        <v>0</v>
      </c>
      <c r="I376" s="311">
        <v>1</v>
      </c>
      <c r="J376" s="312">
        <v>4.0509259259259258E-4</v>
      </c>
    </row>
    <row r="377" spans="3:10">
      <c r="C377" s="307"/>
      <c r="D377" s="308">
        <v>2015</v>
      </c>
      <c r="E377" s="6" t="s">
        <v>691</v>
      </c>
      <c r="F377" s="309" t="s">
        <v>297</v>
      </c>
      <c r="G377" s="310" t="s">
        <v>3185</v>
      </c>
      <c r="H377" s="311">
        <v>9</v>
      </c>
      <c r="I377" s="311">
        <v>9</v>
      </c>
      <c r="J377" s="312">
        <v>1.0416666666666667E-3</v>
      </c>
    </row>
    <row r="378" spans="3:10">
      <c r="C378" s="307"/>
      <c r="D378" s="308">
        <v>2016</v>
      </c>
      <c r="E378" s="6" t="s">
        <v>2346</v>
      </c>
      <c r="F378" s="309" t="s">
        <v>187</v>
      </c>
      <c r="G378" s="310" t="s">
        <v>316</v>
      </c>
      <c r="H378" s="311">
        <v>14</v>
      </c>
      <c r="I378" s="311">
        <v>14</v>
      </c>
      <c r="J378" s="312">
        <v>1.9363425925925926E-2</v>
      </c>
    </row>
    <row r="379" spans="3:10">
      <c r="C379" s="307"/>
      <c r="D379" s="308">
        <v>2016</v>
      </c>
      <c r="E379" s="6" t="s">
        <v>2346</v>
      </c>
      <c r="F379" s="309" t="s">
        <v>297</v>
      </c>
      <c r="G379" s="310" t="s">
        <v>3185</v>
      </c>
      <c r="H379" s="311">
        <v>6</v>
      </c>
      <c r="I379" s="311">
        <v>6</v>
      </c>
      <c r="J379" s="312">
        <v>9.1435185185185185E-4</v>
      </c>
    </row>
    <row r="380" spans="3:10">
      <c r="C380" s="307"/>
      <c r="D380" s="308">
        <v>2017</v>
      </c>
      <c r="E380" s="6" t="s">
        <v>2346</v>
      </c>
      <c r="F380" s="309" t="s">
        <v>297</v>
      </c>
      <c r="G380" s="310" t="s">
        <v>3185</v>
      </c>
      <c r="H380" s="311">
        <v>0</v>
      </c>
      <c r="I380" s="311">
        <v>6</v>
      </c>
      <c r="J380" s="312">
        <v>9.2592592592592585E-4</v>
      </c>
    </row>
    <row r="381" spans="3:10">
      <c r="C381" s="6" t="s">
        <v>1432</v>
      </c>
      <c r="H381" s="311">
        <v>29</v>
      </c>
      <c r="I381" s="311">
        <v>36</v>
      </c>
      <c r="J381" s="312">
        <v>2.2650462962962963E-2</v>
      </c>
    </row>
    <row r="382" spans="3:10">
      <c r="C382" s="307" t="s">
        <v>1433</v>
      </c>
      <c r="D382" s="308">
        <v>2014</v>
      </c>
      <c r="E382" s="6" t="s">
        <v>783</v>
      </c>
      <c r="F382" s="309" t="s">
        <v>186</v>
      </c>
      <c r="G382" s="310" t="s">
        <v>3192</v>
      </c>
      <c r="H382" s="311">
        <v>92</v>
      </c>
      <c r="I382" s="311">
        <v>14</v>
      </c>
      <c r="J382" s="312">
        <v>6.283564814814814E-2</v>
      </c>
    </row>
    <row r="383" spans="3:10">
      <c r="C383" s="6" t="s">
        <v>1434</v>
      </c>
      <c r="H383" s="311">
        <v>92</v>
      </c>
      <c r="I383" s="311">
        <v>14</v>
      </c>
      <c r="J383" s="312">
        <v>6.283564814814814E-2</v>
      </c>
    </row>
    <row r="384" spans="3:10">
      <c r="C384" s="307" t="s">
        <v>1435</v>
      </c>
      <c r="D384" s="308">
        <v>2012</v>
      </c>
      <c r="E384" s="6" t="s">
        <v>559</v>
      </c>
      <c r="F384" s="309" t="s">
        <v>297</v>
      </c>
      <c r="G384" s="310" t="s">
        <v>3188</v>
      </c>
      <c r="H384" s="311">
        <v>0</v>
      </c>
      <c r="I384" s="311">
        <v>2</v>
      </c>
      <c r="J384" s="312">
        <v>3.1249999999999997E-3</v>
      </c>
    </row>
    <row r="385" spans="3:10">
      <c r="C385" s="6" t="s">
        <v>1436</v>
      </c>
      <c r="H385" s="311">
        <v>0</v>
      </c>
      <c r="I385" s="311">
        <v>2</v>
      </c>
      <c r="J385" s="312">
        <v>3.1249999999999997E-3</v>
      </c>
    </row>
    <row r="386" spans="3:10">
      <c r="C386" s="307" t="s">
        <v>1437</v>
      </c>
      <c r="D386" s="308">
        <v>2009</v>
      </c>
      <c r="E386" s="6" t="s">
        <v>665</v>
      </c>
      <c r="F386" s="309" t="s">
        <v>297</v>
      </c>
      <c r="G386" s="310" t="s">
        <v>3175</v>
      </c>
      <c r="H386" s="311">
        <v>0</v>
      </c>
      <c r="I386" s="311">
        <v>5</v>
      </c>
      <c r="J386" s="312">
        <v>7.175925925925927E-4</v>
      </c>
    </row>
    <row r="387" spans="3:10">
      <c r="C387" s="307"/>
      <c r="D387" s="308">
        <v>2010</v>
      </c>
      <c r="E387" s="6" t="s">
        <v>408</v>
      </c>
      <c r="F387" s="309" t="s">
        <v>297</v>
      </c>
      <c r="G387" s="310" t="s">
        <v>3175</v>
      </c>
      <c r="H387" s="311">
        <v>0</v>
      </c>
      <c r="I387" s="311">
        <v>5</v>
      </c>
      <c r="J387" s="312">
        <v>5.6712962962962956E-4</v>
      </c>
    </row>
    <row r="388" spans="3:10">
      <c r="C388" s="6" t="s">
        <v>1438</v>
      </c>
      <c r="H388" s="311">
        <v>0</v>
      </c>
      <c r="I388" s="311">
        <v>10</v>
      </c>
      <c r="J388" s="312">
        <v>1.2847222222222223E-3</v>
      </c>
    </row>
    <row r="389" spans="3:10">
      <c r="C389" s="307" t="s">
        <v>1439</v>
      </c>
      <c r="D389" s="308">
        <v>2015</v>
      </c>
      <c r="E389" s="6" t="s">
        <v>975</v>
      </c>
      <c r="F389" s="309" t="s">
        <v>186</v>
      </c>
      <c r="G389" s="310" t="s">
        <v>3192</v>
      </c>
      <c r="H389" s="311">
        <v>33</v>
      </c>
      <c r="I389" s="311">
        <v>3</v>
      </c>
      <c r="J389" s="312">
        <v>4.8414351851851854E-2</v>
      </c>
    </row>
    <row r="390" spans="3:10">
      <c r="C390" s="307"/>
      <c r="D390" s="308">
        <v>2016</v>
      </c>
      <c r="E390" s="6" t="s">
        <v>975</v>
      </c>
      <c r="F390" s="309" t="s">
        <v>186</v>
      </c>
      <c r="G390" s="310" t="s">
        <v>2612</v>
      </c>
      <c r="H390" s="311">
        <v>26</v>
      </c>
      <c r="I390" s="311">
        <v>1</v>
      </c>
      <c r="J390" s="312">
        <v>4.8252314814814817E-2</v>
      </c>
    </row>
    <row r="391" spans="3:10">
      <c r="C391" s="307"/>
      <c r="D391" s="308">
        <v>2017</v>
      </c>
      <c r="E391" s="6" t="s">
        <v>975</v>
      </c>
      <c r="F391" s="309" t="s">
        <v>186</v>
      </c>
      <c r="G391" s="310" t="s">
        <v>2612</v>
      </c>
      <c r="H391" s="311">
        <v>66</v>
      </c>
      <c r="I391" s="311">
        <v>2</v>
      </c>
      <c r="J391" s="312">
        <v>4.8738425925925921E-2</v>
      </c>
    </row>
    <row r="392" spans="3:10">
      <c r="C392" s="6" t="s">
        <v>1440</v>
      </c>
      <c r="H392" s="311">
        <v>125</v>
      </c>
      <c r="I392" s="311">
        <v>6</v>
      </c>
      <c r="J392" s="312">
        <v>0.1454050925925926</v>
      </c>
    </row>
    <row r="393" spans="3:10">
      <c r="C393" s="307" t="s">
        <v>1441</v>
      </c>
      <c r="D393" s="308">
        <v>2012</v>
      </c>
      <c r="E393" s="6" t="s">
        <v>1</v>
      </c>
      <c r="F393" s="309" t="s">
        <v>186</v>
      </c>
      <c r="G393" s="310" t="s">
        <v>2607</v>
      </c>
      <c r="H393" s="311">
        <v>31</v>
      </c>
      <c r="I393" s="311">
        <v>4</v>
      </c>
      <c r="J393" s="312">
        <v>4.8923611111111105E-2</v>
      </c>
    </row>
    <row r="394" spans="3:10">
      <c r="C394" s="307"/>
      <c r="D394" s="308">
        <v>2017</v>
      </c>
      <c r="E394" s="6" t="s">
        <v>1</v>
      </c>
      <c r="F394" s="309" t="s">
        <v>186</v>
      </c>
      <c r="G394" s="310" t="s">
        <v>2608</v>
      </c>
      <c r="H394" s="311">
        <v>103</v>
      </c>
      <c r="I394" s="311">
        <v>4</v>
      </c>
      <c r="J394" s="312">
        <v>5.4618055555555552E-2</v>
      </c>
    </row>
    <row r="395" spans="3:10">
      <c r="C395" s="6" t="s">
        <v>1442</v>
      </c>
      <c r="H395" s="311">
        <v>134</v>
      </c>
      <c r="I395" s="311">
        <v>8</v>
      </c>
      <c r="J395" s="312">
        <v>0.10354166666666666</v>
      </c>
    </row>
    <row r="396" spans="3:10">
      <c r="C396" s="307" t="s">
        <v>1443</v>
      </c>
      <c r="D396" s="308">
        <v>2014</v>
      </c>
      <c r="E396" s="6" t="s">
        <v>36</v>
      </c>
      <c r="F396" s="309" t="s">
        <v>297</v>
      </c>
      <c r="G396" s="310" t="s">
        <v>3183</v>
      </c>
      <c r="H396" s="311">
        <v>0</v>
      </c>
      <c r="I396" s="311">
        <v>4</v>
      </c>
      <c r="J396" s="312">
        <v>4.5138888888888892E-4</v>
      </c>
    </row>
    <row r="397" spans="3:10">
      <c r="C397" s="307"/>
      <c r="D397" s="308">
        <v>2015</v>
      </c>
      <c r="E397" s="6" t="s">
        <v>36</v>
      </c>
      <c r="F397" s="309" t="s">
        <v>297</v>
      </c>
      <c r="G397" s="310" t="s">
        <v>3185</v>
      </c>
      <c r="H397" s="311">
        <v>12</v>
      </c>
      <c r="I397" s="311">
        <v>12</v>
      </c>
      <c r="J397" s="312">
        <v>0</v>
      </c>
    </row>
    <row r="398" spans="3:10">
      <c r="C398" s="6" t="s">
        <v>1444</v>
      </c>
      <c r="H398" s="311">
        <v>12</v>
      </c>
      <c r="I398" s="311">
        <v>16</v>
      </c>
      <c r="J398" s="312">
        <v>4.5138888888888892E-4</v>
      </c>
    </row>
    <row r="399" spans="3:10">
      <c r="C399" s="307" t="s">
        <v>1445</v>
      </c>
      <c r="D399" s="308">
        <v>2014</v>
      </c>
      <c r="E399" s="6" t="s">
        <v>36</v>
      </c>
      <c r="F399" s="309" t="s">
        <v>297</v>
      </c>
      <c r="G399" s="310" t="s">
        <v>3183</v>
      </c>
      <c r="H399" s="311">
        <v>0</v>
      </c>
      <c r="I399" s="311">
        <v>14</v>
      </c>
      <c r="J399" s="312">
        <v>8.1018518518518516E-4</v>
      </c>
    </row>
    <row r="400" spans="3:10">
      <c r="C400" s="307"/>
      <c r="D400" s="308">
        <v>2015</v>
      </c>
      <c r="E400" s="6" t="s">
        <v>36</v>
      </c>
      <c r="F400" s="309" t="s">
        <v>297</v>
      </c>
      <c r="G400" s="310" t="s">
        <v>3183</v>
      </c>
      <c r="H400" s="311">
        <v>13</v>
      </c>
      <c r="I400" s="311">
        <v>13</v>
      </c>
      <c r="J400" s="312">
        <v>7.0601851851851847E-4</v>
      </c>
    </row>
    <row r="401" spans="3:10">
      <c r="C401" s="6" t="s">
        <v>1446</v>
      </c>
      <c r="H401" s="311">
        <v>13</v>
      </c>
      <c r="I401" s="311">
        <v>27</v>
      </c>
      <c r="J401" s="312">
        <v>1.5162037037037036E-3</v>
      </c>
    </row>
    <row r="402" spans="3:10">
      <c r="C402" s="307" t="s">
        <v>1447</v>
      </c>
      <c r="D402" s="308">
        <v>2015</v>
      </c>
      <c r="E402" s="6" t="s">
        <v>328</v>
      </c>
      <c r="F402" s="309" t="s">
        <v>297</v>
      </c>
      <c r="G402" s="310" t="s">
        <v>3183</v>
      </c>
      <c r="H402" s="311">
        <v>8</v>
      </c>
      <c r="I402" s="311">
        <v>8</v>
      </c>
      <c r="J402" s="312">
        <v>5.0925925925925921E-4</v>
      </c>
    </row>
    <row r="403" spans="3:10">
      <c r="C403" s="6" t="s">
        <v>1448</v>
      </c>
      <c r="H403" s="311">
        <v>8</v>
      </c>
      <c r="I403" s="311">
        <v>8</v>
      </c>
      <c r="J403" s="312">
        <v>5.0925925925925921E-4</v>
      </c>
    </row>
    <row r="404" spans="3:10">
      <c r="C404" s="307" t="s">
        <v>2546</v>
      </c>
      <c r="D404" s="308">
        <v>2016</v>
      </c>
      <c r="E404" s="6" t="s">
        <v>328</v>
      </c>
      <c r="F404" s="309" t="s">
        <v>297</v>
      </c>
      <c r="G404" s="310" t="s">
        <v>3183</v>
      </c>
      <c r="H404" s="311">
        <v>5</v>
      </c>
      <c r="I404" s="311">
        <v>5</v>
      </c>
      <c r="J404" s="312">
        <v>4.6296296296296293E-4</v>
      </c>
    </row>
    <row r="405" spans="3:10">
      <c r="C405" s="6" t="s">
        <v>2547</v>
      </c>
      <c r="H405" s="311">
        <v>5</v>
      </c>
      <c r="I405" s="311">
        <v>5</v>
      </c>
      <c r="J405" s="312">
        <v>4.6296296296296293E-4</v>
      </c>
    </row>
    <row r="406" spans="3:10">
      <c r="C406" s="307" t="s">
        <v>1449</v>
      </c>
      <c r="D406" s="308">
        <v>2015</v>
      </c>
      <c r="E406" s="6" t="s">
        <v>328</v>
      </c>
      <c r="F406" s="309" t="s">
        <v>297</v>
      </c>
      <c r="G406" s="310" t="s">
        <v>3181</v>
      </c>
      <c r="H406" s="311">
        <v>4</v>
      </c>
      <c r="I406" s="311">
        <v>4</v>
      </c>
      <c r="J406" s="312">
        <v>7.6388888888888893E-4</v>
      </c>
    </row>
    <row r="407" spans="3:10">
      <c r="C407" s="307"/>
      <c r="D407" s="308">
        <v>2016</v>
      </c>
      <c r="E407" s="6" t="s">
        <v>328</v>
      </c>
      <c r="F407" s="309" t="s">
        <v>297</v>
      </c>
      <c r="G407" s="310" t="s">
        <v>3183</v>
      </c>
      <c r="H407" s="311">
        <v>6</v>
      </c>
      <c r="I407" s="311">
        <v>6</v>
      </c>
      <c r="J407" s="312">
        <v>6.3657407407407402E-4</v>
      </c>
    </row>
    <row r="408" spans="3:10">
      <c r="C408" s="6" t="s">
        <v>1450</v>
      </c>
      <c r="H408" s="311">
        <v>10</v>
      </c>
      <c r="I408" s="311">
        <v>10</v>
      </c>
      <c r="J408" s="312">
        <v>1.4004629629629629E-3</v>
      </c>
    </row>
    <row r="409" spans="3:10">
      <c r="C409" s="307" t="s">
        <v>1451</v>
      </c>
      <c r="D409" s="308">
        <v>2015</v>
      </c>
      <c r="E409" s="6" t="s">
        <v>887</v>
      </c>
      <c r="F409" s="309" t="s">
        <v>186</v>
      </c>
      <c r="G409" s="310" t="s">
        <v>2608</v>
      </c>
      <c r="H409" s="311">
        <v>89</v>
      </c>
      <c r="I409" s="311">
        <v>3</v>
      </c>
      <c r="J409" s="312">
        <v>6.2627314814814816E-2</v>
      </c>
    </row>
    <row r="410" spans="3:10">
      <c r="C410" s="6" t="s">
        <v>1452</v>
      </c>
      <c r="H410" s="311">
        <v>89</v>
      </c>
      <c r="I410" s="311">
        <v>3</v>
      </c>
      <c r="J410" s="312">
        <v>6.2627314814814816E-2</v>
      </c>
    </row>
    <row r="411" spans="3:10">
      <c r="C411" s="307" t="s">
        <v>1453</v>
      </c>
      <c r="D411" s="308">
        <v>2012</v>
      </c>
      <c r="E411" s="6" t="s">
        <v>331</v>
      </c>
      <c r="F411" s="309" t="s">
        <v>297</v>
      </c>
      <c r="G411" s="310" t="s">
        <v>3186</v>
      </c>
      <c r="H411" s="311">
        <v>0</v>
      </c>
      <c r="I411" s="311">
        <v>5</v>
      </c>
      <c r="J411" s="312">
        <v>8.1018518518518516E-4</v>
      </c>
    </row>
    <row r="412" spans="3:10">
      <c r="C412" s="6" t="s">
        <v>1454</v>
      </c>
      <c r="H412" s="311">
        <v>0</v>
      </c>
      <c r="I412" s="311">
        <v>5</v>
      </c>
      <c r="J412" s="312">
        <v>8.1018518518518516E-4</v>
      </c>
    </row>
    <row r="413" spans="3:10">
      <c r="C413" s="307" t="s">
        <v>1455</v>
      </c>
      <c r="D413" s="308">
        <v>2011</v>
      </c>
      <c r="E413" s="6" t="s">
        <v>333</v>
      </c>
      <c r="F413" s="309" t="s">
        <v>297</v>
      </c>
      <c r="G413" s="310" t="s">
        <v>3185</v>
      </c>
      <c r="H413" s="311">
        <v>0</v>
      </c>
      <c r="I413" s="311">
        <v>6</v>
      </c>
      <c r="J413" s="312">
        <v>9.2592592592592585E-4</v>
      </c>
    </row>
    <row r="414" spans="3:10">
      <c r="C414" s="6" t="s">
        <v>1456</v>
      </c>
      <c r="H414" s="311">
        <v>0</v>
      </c>
      <c r="I414" s="311">
        <v>6</v>
      </c>
      <c r="J414" s="312">
        <v>9.2592592592592585E-4</v>
      </c>
    </row>
    <row r="415" spans="3:10">
      <c r="C415" s="307" t="s">
        <v>1457</v>
      </c>
      <c r="D415" s="308">
        <v>2011</v>
      </c>
      <c r="E415" s="6" t="s">
        <v>9</v>
      </c>
      <c r="F415" s="309" t="s">
        <v>186</v>
      </c>
      <c r="G415" s="310" t="s">
        <v>2606</v>
      </c>
      <c r="H415" s="311">
        <v>26</v>
      </c>
      <c r="I415" s="311">
        <v>10</v>
      </c>
      <c r="J415" s="312">
        <v>5.5960648148148141E-2</v>
      </c>
    </row>
    <row r="416" spans="3:10">
      <c r="C416" s="307"/>
      <c r="D416" s="308">
        <v>2012</v>
      </c>
      <c r="E416" s="6" t="s">
        <v>9</v>
      </c>
      <c r="F416" s="309" t="s">
        <v>186</v>
      </c>
      <c r="G416" s="310" t="s">
        <v>2606</v>
      </c>
      <c r="H416" s="311">
        <v>46</v>
      </c>
      <c r="I416" s="311">
        <v>21</v>
      </c>
      <c r="J416" s="312">
        <v>5.4467592592592595E-2</v>
      </c>
    </row>
    <row r="417" spans="3:10">
      <c r="C417" s="307"/>
      <c r="D417" s="308">
        <v>2014</v>
      </c>
      <c r="E417" s="6" t="s">
        <v>9</v>
      </c>
      <c r="F417" s="309" t="s">
        <v>186</v>
      </c>
      <c r="G417" s="310" t="s">
        <v>2607</v>
      </c>
      <c r="H417" s="311">
        <v>59</v>
      </c>
      <c r="I417" s="311">
        <v>9</v>
      </c>
      <c r="J417" s="312">
        <v>5.288194444444444E-2</v>
      </c>
    </row>
    <row r="418" spans="3:10">
      <c r="C418" s="307"/>
      <c r="D418" s="308">
        <v>2014</v>
      </c>
      <c r="E418" s="6" t="s">
        <v>844</v>
      </c>
      <c r="F418" s="309" t="s">
        <v>296</v>
      </c>
      <c r="G418" s="310" t="s">
        <v>316</v>
      </c>
      <c r="H418" s="311">
        <v>6</v>
      </c>
      <c r="I418" s="311">
        <v>6</v>
      </c>
      <c r="J418" s="312">
        <v>0</v>
      </c>
    </row>
    <row r="419" spans="3:10">
      <c r="C419" s="6" t="s">
        <v>1458</v>
      </c>
      <c r="H419" s="311">
        <v>137</v>
      </c>
      <c r="I419" s="311">
        <v>46</v>
      </c>
      <c r="J419" s="312">
        <v>0.16331018518518517</v>
      </c>
    </row>
    <row r="420" spans="3:10">
      <c r="C420" s="307" t="s">
        <v>1459</v>
      </c>
      <c r="D420" s="308">
        <v>2009</v>
      </c>
      <c r="E420" s="6" t="s">
        <v>651</v>
      </c>
      <c r="F420" s="309" t="s">
        <v>187</v>
      </c>
      <c r="G420" s="310" t="s">
        <v>316</v>
      </c>
      <c r="H420" s="311">
        <v>4</v>
      </c>
      <c r="I420" s="311">
        <v>4</v>
      </c>
      <c r="J420" s="312">
        <v>2.0856481481481479E-2</v>
      </c>
    </row>
    <row r="421" spans="3:10">
      <c r="C421" s="6" t="s">
        <v>1460</v>
      </c>
      <c r="H421" s="311">
        <v>4</v>
      </c>
      <c r="I421" s="311">
        <v>4</v>
      </c>
      <c r="J421" s="312">
        <v>2.0856481481481479E-2</v>
      </c>
    </row>
    <row r="422" spans="3:10">
      <c r="C422" s="307" t="s">
        <v>1461</v>
      </c>
      <c r="D422" s="308">
        <v>2015</v>
      </c>
      <c r="E422" s="6" t="s">
        <v>284</v>
      </c>
      <c r="F422" s="309" t="s">
        <v>297</v>
      </c>
      <c r="G422" s="310" t="s">
        <v>3183</v>
      </c>
      <c r="H422" s="311">
        <v>15</v>
      </c>
      <c r="I422" s="311">
        <v>15</v>
      </c>
      <c r="J422" s="312">
        <v>1.1574074074074073E-3</v>
      </c>
    </row>
    <row r="423" spans="3:10">
      <c r="C423" s="6" t="s">
        <v>1462</v>
      </c>
      <c r="H423" s="311">
        <v>15</v>
      </c>
      <c r="I423" s="311">
        <v>15</v>
      </c>
      <c r="J423" s="312">
        <v>1.1574074074074073E-3</v>
      </c>
    </row>
    <row r="424" spans="3:10">
      <c r="C424" s="307" t="s">
        <v>1463</v>
      </c>
      <c r="D424" s="308">
        <v>2015</v>
      </c>
      <c r="E424" s="6" t="s">
        <v>284</v>
      </c>
      <c r="F424" s="309" t="s">
        <v>297</v>
      </c>
      <c r="G424" s="310" t="s">
        <v>3181</v>
      </c>
      <c r="H424" s="311">
        <v>10</v>
      </c>
      <c r="I424" s="311">
        <v>10</v>
      </c>
      <c r="J424" s="312">
        <v>1.3078703703703705E-3</v>
      </c>
    </row>
    <row r="425" spans="3:10">
      <c r="C425" s="6" t="s">
        <v>1464</v>
      </c>
      <c r="H425" s="311">
        <v>10</v>
      </c>
      <c r="I425" s="311">
        <v>10</v>
      </c>
      <c r="J425" s="312">
        <v>1.3078703703703705E-3</v>
      </c>
    </row>
    <row r="426" spans="3:10">
      <c r="C426" s="307" t="s">
        <v>3095</v>
      </c>
      <c r="D426" s="308">
        <v>2017</v>
      </c>
      <c r="E426" s="6" t="s">
        <v>1039</v>
      </c>
      <c r="F426" s="309" t="s">
        <v>297</v>
      </c>
      <c r="G426" s="310" t="s">
        <v>3187</v>
      </c>
      <c r="H426" s="311">
        <v>0</v>
      </c>
      <c r="I426" s="311">
        <v>7</v>
      </c>
      <c r="J426" s="312">
        <v>1.4120370370370369E-3</v>
      </c>
    </row>
    <row r="427" spans="3:10">
      <c r="C427" s="307"/>
      <c r="D427" s="308">
        <v>2017</v>
      </c>
      <c r="E427" s="6" t="s">
        <v>1039</v>
      </c>
      <c r="F427" s="309" t="s">
        <v>297</v>
      </c>
      <c r="G427" s="310" t="s">
        <v>3188</v>
      </c>
      <c r="H427" s="311">
        <v>0</v>
      </c>
      <c r="I427" s="311">
        <v>9</v>
      </c>
      <c r="J427" s="312">
        <v>3.8194444444444443E-3</v>
      </c>
    </row>
    <row r="428" spans="3:10">
      <c r="C428" s="6" t="s">
        <v>3096</v>
      </c>
      <c r="H428" s="311">
        <v>0</v>
      </c>
      <c r="I428" s="311">
        <v>16</v>
      </c>
      <c r="J428" s="312">
        <v>5.2314814814814811E-3</v>
      </c>
    </row>
    <row r="429" spans="3:10">
      <c r="C429" s="307" t="s">
        <v>2901</v>
      </c>
      <c r="D429" s="308">
        <v>2017</v>
      </c>
      <c r="E429" s="6" t="s">
        <v>14</v>
      </c>
      <c r="F429" s="309" t="s">
        <v>186</v>
      </c>
      <c r="G429" s="310" t="s">
        <v>2611</v>
      </c>
      <c r="H429" s="311">
        <v>102</v>
      </c>
      <c r="I429" s="311">
        <v>8</v>
      </c>
      <c r="J429" s="312">
        <v>5.4305555555555551E-2</v>
      </c>
    </row>
    <row r="430" spans="3:10">
      <c r="C430" s="6" t="s">
        <v>2902</v>
      </c>
      <c r="H430" s="311">
        <v>102</v>
      </c>
      <c r="I430" s="311">
        <v>8</v>
      </c>
      <c r="J430" s="312">
        <v>5.4305555555555551E-2</v>
      </c>
    </row>
    <row r="431" spans="3:10">
      <c r="C431" s="307" t="s">
        <v>2548</v>
      </c>
      <c r="D431" s="308">
        <v>2016</v>
      </c>
      <c r="E431" s="6" t="s">
        <v>804</v>
      </c>
      <c r="F431" s="309" t="s">
        <v>297</v>
      </c>
      <c r="G431" s="310" t="s">
        <v>3187</v>
      </c>
      <c r="H431" s="311">
        <v>7</v>
      </c>
      <c r="I431" s="311">
        <v>7</v>
      </c>
      <c r="J431" s="312">
        <v>1.2962962962962963E-3</v>
      </c>
    </row>
    <row r="432" spans="3:10">
      <c r="C432" s="6" t="s">
        <v>2549</v>
      </c>
      <c r="H432" s="311">
        <v>7</v>
      </c>
      <c r="I432" s="311">
        <v>7</v>
      </c>
      <c r="J432" s="312">
        <v>1.2962962962962963E-3</v>
      </c>
    </row>
    <row r="433" spans="3:10">
      <c r="C433" s="307" t="s">
        <v>1465</v>
      </c>
      <c r="D433" s="308">
        <v>2014</v>
      </c>
      <c r="E433" s="6" t="s">
        <v>778</v>
      </c>
      <c r="F433" s="309" t="s">
        <v>186</v>
      </c>
      <c r="G433" s="310" t="s">
        <v>3190</v>
      </c>
      <c r="H433" s="311">
        <v>29</v>
      </c>
      <c r="I433" s="311">
        <v>15</v>
      </c>
      <c r="J433" s="312">
        <v>4.7569444444444442E-2</v>
      </c>
    </row>
    <row r="434" spans="3:10">
      <c r="C434" s="307"/>
      <c r="D434" s="308">
        <v>2016</v>
      </c>
      <c r="E434" s="6" t="s">
        <v>778</v>
      </c>
      <c r="F434" s="309" t="s">
        <v>186</v>
      </c>
      <c r="G434" s="310" t="s">
        <v>2605</v>
      </c>
      <c r="H434" s="311">
        <v>19</v>
      </c>
      <c r="I434" s="311">
        <v>5</v>
      </c>
      <c r="J434" s="312">
        <v>4.6446759259259257E-2</v>
      </c>
    </row>
    <row r="435" spans="3:10">
      <c r="C435" s="6" t="s">
        <v>1466</v>
      </c>
      <c r="H435" s="311">
        <v>48</v>
      </c>
      <c r="I435" s="311">
        <v>20</v>
      </c>
      <c r="J435" s="312">
        <v>9.4016203703703699E-2</v>
      </c>
    </row>
    <row r="436" spans="3:10">
      <c r="C436" s="307" t="s">
        <v>1467</v>
      </c>
      <c r="D436" s="308">
        <v>2014</v>
      </c>
      <c r="E436" s="6" t="s">
        <v>735</v>
      </c>
      <c r="F436" s="309" t="s">
        <v>186</v>
      </c>
      <c r="G436" s="310" t="s">
        <v>3190</v>
      </c>
      <c r="H436" s="311">
        <v>64</v>
      </c>
      <c r="I436" s="311">
        <v>25</v>
      </c>
      <c r="J436" s="312">
        <v>5.3576388888888889E-2</v>
      </c>
    </row>
    <row r="437" spans="3:10">
      <c r="C437" s="6" t="s">
        <v>1468</v>
      </c>
      <c r="H437" s="311">
        <v>64</v>
      </c>
      <c r="I437" s="311">
        <v>25</v>
      </c>
      <c r="J437" s="312">
        <v>5.3576388888888889E-2</v>
      </c>
    </row>
    <row r="438" spans="3:10">
      <c r="C438" s="307" t="s">
        <v>1469</v>
      </c>
      <c r="D438" s="308">
        <v>2014</v>
      </c>
      <c r="E438" s="6" t="s">
        <v>648</v>
      </c>
      <c r="F438" s="309" t="s">
        <v>186</v>
      </c>
      <c r="G438" s="310" t="s">
        <v>2608</v>
      </c>
      <c r="H438" s="311">
        <v>90</v>
      </c>
      <c r="I438" s="311">
        <v>6</v>
      </c>
      <c r="J438" s="312">
        <v>6.2256944444444441E-2</v>
      </c>
    </row>
    <row r="439" spans="3:10">
      <c r="C439" s="307"/>
      <c r="D439" s="308">
        <v>2015</v>
      </c>
      <c r="E439" s="6" t="s">
        <v>648</v>
      </c>
      <c r="F439" s="309" t="s">
        <v>186</v>
      </c>
      <c r="G439" s="310" t="s">
        <v>2608</v>
      </c>
      <c r="H439" s="311">
        <v>96</v>
      </c>
      <c r="I439" s="311">
        <v>4</v>
      </c>
      <c r="J439" s="312">
        <v>6.8611111111111109E-2</v>
      </c>
    </row>
    <row r="440" spans="3:10">
      <c r="C440" s="307"/>
      <c r="D440" s="308">
        <v>2016</v>
      </c>
      <c r="E440" s="6" t="s">
        <v>648</v>
      </c>
      <c r="F440" s="309" t="s">
        <v>186</v>
      </c>
      <c r="G440" s="310" t="s">
        <v>2608</v>
      </c>
      <c r="H440" s="311">
        <v>86</v>
      </c>
      <c r="I440" s="311">
        <v>6</v>
      </c>
      <c r="J440" s="312">
        <v>6.1759259259259257E-2</v>
      </c>
    </row>
    <row r="441" spans="3:10">
      <c r="C441" s="307"/>
      <c r="D441" s="308">
        <v>2017</v>
      </c>
      <c r="E441" s="6" t="s">
        <v>648</v>
      </c>
      <c r="F441" s="309" t="s">
        <v>186</v>
      </c>
      <c r="G441" s="310" t="s">
        <v>2608</v>
      </c>
      <c r="H441" s="311">
        <v>169</v>
      </c>
      <c r="I441" s="311">
        <v>8</v>
      </c>
      <c r="J441" s="312">
        <v>6.7118055555555556E-2</v>
      </c>
    </row>
    <row r="442" spans="3:10">
      <c r="C442" s="6" t="s">
        <v>1470</v>
      </c>
      <c r="H442" s="311">
        <v>441</v>
      </c>
      <c r="I442" s="311">
        <v>24</v>
      </c>
      <c r="J442" s="312">
        <v>0.25974537037037038</v>
      </c>
    </row>
    <row r="443" spans="3:10">
      <c r="C443" s="307" t="s">
        <v>2903</v>
      </c>
      <c r="D443" s="308">
        <v>2017</v>
      </c>
      <c r="E443" s="6" t="s">
        <v>2614</v>
      </c>
      <c r="F443" s="309" t="s">
        <v>187</v>
      </c>
      <c r="G443" s="310" t="s">
        <v>316</v>
      </c>
      <c r="H443" s="311">
        <v>16</v>
      </c>
      <c r="I443" s="311">
        <v>16</v>
      </c>
      <c r="J443" s="312">
        <v>1.6134259259259261E-2</v>
      </c>
    </row>
    <row r="444" spans="3:10">
      <c r="C444" s="6" t="s">
        <v>2904</v>
      </c>
      <c r="H444" s="311">
        <v>16</v>
      </c>
      <c r="I444" s="311">
        <v>16</v>
      </c>
      <c r="J444" s="312">
        <v>1.6134259259259261E-2</v>
      </c>
    </row>
    <row r="445" spans="3:10">
      <c r="C445" s="307" t="s">
        <v>2550</v>
      </c>
      <c r="D445" s="308">
        <v>2016</v>
      </c>
      <c r="E445" s="6" t="s">
        <v>804</v>
      </c>
      <c r="F445" s="309" t="s">
        <v>297</v>
      </c>
      <c r="G445" s="310" t="s">
        <v>3187</v>
      </c>
      <c r="H445" s="311">
        <v>10</v>
      </c>
      <c r="I445" s="311">
        <v>10</v>
      </c>
      <c r="J445" s="312">
        <v>1.4699074074074074E-3</v>
      </c>
    </row>
    <row r="446" spans="3:10">
      <c r="C446" s="6" t="s">
        <v>2551</v>
      </c>
      <c r="H446" s="311">
        <v>10</v>
      </c>
      <c r="I446" s="311">
        <v>10</v>
      </c>
      <c r="J446" s="312">
        <v>1.4699074074074074E-3</v>
      </c>
    </row>
    <row r="447" spans="3:10">
      <c r="C447" s="307" t="s">
        <v>2905</v>
      </c>
      <c r="D447" s="308">
        <v>2017</v>
      </c>
      <c r="E447" s="6" t="s">
        <v>741</v>
      </c>
      <c r="F447" s="309" t="s">
        <v>187</v>
      </c>
      <c r="G447" s="310" t="s">
        <v>316</v>
      </c>
      <c r="H447" s="311">
        <v>13</v>
      </c>
      <c r="I447" s="311">
        <v>13</v>
      </c>
      <c r="J447" s="312">
        <v>1.554398148148148E-2</v>
      </c>
    </row>
    <row r="448" spans="3:10">
      <c r="C448" s="6" t="s">
        <v>2906</v>
      </c>
      <c r="H448" s="311">
        <v>13</v>
      </c>
      <c r="I448" s="311">
        <v>13</v>
      </c>
      <c r="J448" s="312">
        <v>1.554398148148148E-2</v>
      </c>
    </row>
    <row r="449" spans="3:10">
      <c r="C449" s="307" t="s">
        <v>2431</v>
      </c>
      <c r="D449" s="308">
        <v>2016</v>
      </c>
      <c r="E449" s="6" t="s">
        <v>2305</v>
      </c>
      <c r="F449" s="309" t="s">
        <v>186</v>
      </c>
      <c r="G449" s="310" t="s">
        <v>2611</v>
      </c>
      <c r="H449" s="311">
        <v>62</v>
      </c>
      <c r="I449" s="311">
        <v>10</v>
      </c>
      <c r="J449" s="312">
        <v>5.5324074074074074E-2</v>
      </c>
    </row>
    <row r="450" spans="3:10">
      <c r="C450" s="6" t="s">
        <v>2432</v>
      </c>
      <c r="H450" s="311">
        <v>62</v>
      </c>
      <c r="I450" s="311">
        <v>10</v>
      </c>
      <c r="J450" s="312">
        <v>5.5324074074074074E-2</v>
      </c>
    </row>
    <row r="451" spans="3:10">
      <c r="C451" s="307" t="s">
        <v>1471</v>
      </c>
      <c r="D451" s="308">
        <v>2014</v>
      </c>
      <c r="E451" s="6" t="s">
        <v>692</v>
      </c>
      <c r="F451" s="309" t="s">
        <v>186</v>
      </c>
      <c r="G451" s="310" t="s">
        <v>2606</v>
      </c>
      <c r="H451" s="311">
        <v>24</v>
      </c>
      <c r="I451" s="311">
        <v>7</v>
      </c>
      <c r="J451" s="312">
        <v>4.6631944444444441E-2</v>
      </c>
    </row>
    <row r="452" spans="3:10">
      <c r="C452" s="307"/>
      <c r="D452" s="308">
        <v>2015</v>
      </c>
      <c r="E452" s="6" t="s">
        <v>889</v>
      </c>
      <c r="F452" s="309" t="s">
        <v>186</v>
      </c>
      <c r="G452" s="310" t="s">
        <v>2606</v>
      </c>
      <c r="H452" s="311">
        <v>15</v>
      </c>
      <c r="I452" s="311">
        <v>6</v>
      </c>
      <c r="J452" s="312">
        <v>4.5543981481481477E-2</v>
      </c>
    </row>
    <row r="453" spans="3:10">
      <c r="C453" s="307"/>
      <c r="D453" s="308">
        <v>2017</v>
      </c>
      <c r="E453" s="6" t="s">
        <v>889</v>
      </c>
      <c r="F453" s="309" t="s">
        <v>186</v>
      </c>
      <c r="G453" s="310" t="s">
        <v>2606</v>
      </c>
      <c r="H453" s="311">
        <v>14</v>
      </c>
      <c r="I453" s="311">
        <v>3</v>
      </c>
      <c r="J453" s="312">
        <v>4.2939814814814813E-2</v>
      </c>
    </row>
    <row r="454" spans="3:10">
      <c r="C454" s="6" t="s">
        <v>1472</v>
      </c>
      <c r="H454" s="311">
        <v>53</v>
      </c>
      <c r="I454" s="311">
        <v>16</v>
      </c>
      <c r="J454" s="312">
        <v>0.13511574074074073</v>
      </c>
    </row>
    <row r="455" spans="3:10">
      <c r="C455" s="307" t="s">
        <v>3097</v>
      </c>
      <c r="D455" s="308">
        <v>2017</v>
      </c>
      <c r="E455" s="6" t="s">
        <v>284</v>
      </c>
      <c r="F455" s="309" t="s">
        <v>297</v>
      </c>
      <c r="G455" s="310" t="s">
        <v>3185</v>
      </c>
      <c r="H455" s="311">
        <v>0</v>
      </c>
      <c r="I455" s="311">
        <v>1</v>
      </c>
      <c r="J455" s="312">
        <v>8.1018518518518516E-4</v>
      </c>
    </row>
    <row r="456" spans="3:10">
      <c r="C456" s="6" t="s">
        <v>3098</v>
      </c>
      <c r="H456" s="311">
        <v>0</v>
      </c>
      <c r="I456" s="311">
        <v>1</v>
      </c>
      <c r="J456" s="312">
        <v>8.1018518518518516E-4</v>
      </c>
    </row>
    <row r="457" spans="3:10">
      <c r="C457" s="307" t="s">
        <v>1473</v>
      </c>
      <c r="D457" s="308">
        <v>2015</v>
      </c>
      <c r="E457" s="6" t="s">
        <v>982</v>
      </c>
      <c r="F457" s="309" t="s">
        <v>297</v>
      </c>
      <c r="G457" s="310" t="s">
        <v>3187</v>
      </c>
      <c r="H457" s="311">
        <v>3</v>
      </c>
      <c r="I457" s="311">
        <v>3</v>
      </c>
      <c r="J457" s="312">
        <v>1.2152777777777778E-3</v>
      </c>
    </row>
    <row r="458" spans="3:10">
      <c r="C458" s="6" t="s">
        <v>1474</v>
      </c>
      <c r="H458" s="311">
        <v>3</v>
      </c>
      <c r="I458" s="311">
        <v>3</v>
      </c>
      <c r="J458" s="312">
        <v>1.2152777777777778E-3</v>
      </c>
    </row>
    <row r="459" spans="3:10">
      <c r="C459" s="307" t="s">
        <v>1475</v>
      </c>
      <c r="D459" s="308">
        <v>2014</v>
      </c>
      <c r="E459" s="6" t="s">
        <v>284</v>
      </c>
      <c r="F459" s="309" t="s">
        <v>297</v>
      </c>
      <c r="G459" s="310" t="s">
        <v>3183</v>
      </c>
      <c r="H459" s="311">
        <v>0</v>
      </c>
      <c r="I459" s="311">
        <v>6</v>
      </c>
      <c r="J459" s="312">
        <v>4.9768518518518521E-4</v>
      </c>
    </row>
    <row r="460" spans="3:10">
      <c r="C460" s="6" t="s">
        <v>1476</v>
      </c>
      <c r="H460" s="311">
        <v>0</v>
      </c>
      <c r="I460" s="311">
        <v>6</v>
      </c>
      <c r="J460" s="312">
        <v>4.9768518518518521E-4</v>
      </c>
    </row>
    <row r="461" spans="3:10">
      <c r="C461" s="307" t="s">
        <v>1477</v>
      </c>
      <c r="D461" s="308">
        <v>2014</v>
      </c>
      <c r="E461" s="6" t="s">
        <v>284</v>
      </c>
      <c r="F461" s="309" t="s">
        <v>297</v>
      </c>
      <c r="G461" s="310" t="s">
        <v>3185</v>
      </c>
      <c r="H461" s="311">
        <v>0</v>
      </c>
      <c r="I461" s="311">
        <v>6</v>
      </c>
      <c r="J461" s="312">
        <v>8.7962962962962962E-4</v>
      </c>
    </row>
    <row r="462" spans="3:10">
      <c r="C462" s="6" t="s">
        <v>1478</v>
      </c>
      <c r="H462" s="311">
        <v>0</v>
      </c>
      <c r="I462" s="311">
        <v>6</v>
      </c>
      <c r="J462" s="312">
        <v>8.7962962962962962E-4</v>
      </c>
    </row>
    <row r="463" spans="3:10">
      <c r="C463" s="307" t="s">
        <v>849</v>
      </c>
      <c r="D463" s="308">
        <v>2012</v>
      </c>
      <c r="E463" s="6" t="s">
        <v>246</v>
      </c>
      <c r="F463" s="309" t="s">
        <v>297</v>
      </c>
      <c r="G463" s="310" t="s">
        <v>3183</v>
      </c>
      <c r="H463" s="311">
        <v>0</v>
      </c>
      <c r="I463" s="311">
        <v>1</v>
      </c>
      <c r="J463" s="312">
        <v>3.9351851851851852E-4</v>
      </c>
    </row>
    <row r="464" spans="3:10">
      <c r="C464" s="307"/>
      <c r="D464" s="308">
        <v>2014</v>
      </c>
      <c r="E464" s="6" t="s">
        <v>246</v>
      </c>
      <c r="F464" s="309" t="s">
        <v>297</v>
      </c>
      <c r="G464" s="310" t="s">
        <v>3185</v>
      </c>
      <c r="H464" s="311">
        <v>0</v>
      </c>
      <c r="I464" s="311">
        <v>2</v>
      </c>
      <c r="J464" s="312">
        <v>6.9444444444444447E-4</v>
      </c>
    </row>
    <row r="465" spans="3:10">
      <c r="C465" s="307"/>
      <c r="D465" s="308">
        <v>2015</v>
      </c>
      <c r="E465" s="6" t="s">
        <v>246</v>
      </c>
      <c r="F465" s="309" t="s">
        <v>297</v>
      </c>
      <c r="G465" s="310" t="s">
        <v>3186</v>
      </c>
      <c r="H465" s="311">
        <v>3</v>
      </c>
      <c r="I465" s="311">
        <v>3</v>
      </c>
      <c r="J465" s="312">
        <v>0</v>
      </c>
    </row>
    <row r="466" spans="3:10">
      <c r="C466" s="307"/>
      <c r="D466" s="308">
        <v>2015</v>
      </c>
      <c r="E466" s="6" t="s">
        <v>246</v>
      </c>
      <c r="F466" s="309" t="s">
        <v>297</v>
      </c>
      <c r="G466" s="310" t="s">
        <v>3185</v>
      </c>
      <c r="H466" s="311">
        <v>1</v>
      </c>
      <c r="I466" s="311">
        <v>1</v>
      </c>
      <c r="J466" s="312">
        <v>7.291666666666667E-4</v>
      </c>
    </row>
    <row r="467" spans="3:10">
      <c r="C467" s="6" t="s">
        <v>934</v>
      </c>
      <c r="H467" s="311">
        <v>4</v>
      </c>
      <c r="I467" s="311">
        <v>7</v>
      </c>
      <c r="J467" s="312">
        <v>1.8171296296296295E-3</v>
      </c>
    </row>
    <row r="468" spans="3:10">
      <c r="C468" s="307" t="s">
        <v>850</v>
      </c>
      <c r="D468" s="308">
        <v>2012</v>
      </c>
      <c r="E468" s="6" t="s">
        <v>281</v>
      </c>
      <c r="F468" s="309" t="s">
        <v>297</v>
      </c>
      <c r="G468" s="310" t="s">
        <v>3187</v>
      </c>
      <c r="H468" s="311">
        <v>0</v>
      </c>
      <c r="I468" s="311">
        <v>3</v>
      </c>
      <c r="J468" s="312">
        <v>1.1458333333333333E-3</v>
      </c>
    </row>
    <row r="469" spans="3:10">
      <c r="C469" s="307"/>
      <c r="D469" s="308">
        <v>2013</v>
      </c>
      <c r="E469" s="6" t="s">
        <v>281</v>
      </c>
      <c r="F469" s="309" t="s">
        <v>297</v>
      </c>
      <c r="G469" s="310" t="s">
        <v>3187</v>
      </c>
      <c r="H469" s="311">
        <v>0</v>
      </c>
      <c r="I469" s="311">
        <v>2</v>
      </c>
      <c r="J469" s="312">
        <v>1.1458333333333333E-3</v>
      </c>
    </row>
    <row r="470" spans="3:10">
      <c r="C470" s="307"/>
      <c r="D470" s="308">
        <v>2013</v>
      </c>
      <c r="E470" s="6" t="s">
        <v>281</v>
      </c>
      <c r="F470" s="309" t="s">
        <v>297</v>
      </c>
      <c r="G470" s="310" t="s">
        <v>3188</v>
      </c>
      <c r="H470" s="311">
        <v>0</v>
      </c>
      <c r="I470" s="311">
        <v>2</v>
      </c>
      <c r="J470" s="312">
        <v>3.6805555555555554E-3</v>
      </c>
    </row>
    <row r="471" spans="3:10">
      <c r="C471" s="307"/>
      <c r="D471" s="308">
        <v>2015</v>
      </c>
      <c r="E471" s="6" t="s">
        <v>259</v>
      </c>
      <c r="F471" s="309" t="s">
        <v>297</v>
      </c>
      <c r="G471" s="310" t="s">
        <v>3188</v>
      </c>
      <c r="H471" s="311">
        <v>1</v>
      </c>
      <c r="I471" s="311">
        <v>1</v>
      </c>
      <c r="J471" s="312">
        <v>2.8124999999999995E-3</v>
      </c>
    </row>
    <row r="472" spans="3:10">
      <c r="C472" s="6" t="s">
        <v>935</v>
      </c>
      <c r="H472" s="311">
        <v>1</v>
      </c>
      <c r="I472" s="311">
        <v>8</v>
      </c>
      <c r="J472" s="312">
        <v>8.7847222222222215E-3</v>
      </c>
    </row>
    <row r="473" spans="3:10">
      <c r="C473" s="307" t="s">
        <v>851</v>
      </c>
      <c r="D473" s="308">
        <v>2009</v>
      </c>
      <c r="E473" s="6" t="s">
        <v>652</v>
      </c>
      <c r="F473" s="309" t="s">
        <v>297</v>
      </c>
      <c r="G473" s="310" t="s">
        <v>3180</v>
      </c>
      <c r="H473" s="311">
        <v>0</v>
      </c>
      <c r="I473" s="311">
        <v>4</v>
      </c>
      <c r="J473" s="312">
        <v>5.4050925925925924E-3</v>
      </c>
    </row>
    <row r="474" spans="3:10">
      <c r="C474" s="6" t="s">
        <v>936</v>
      </c>
      <c r="H474" s="311">
        <v>0</v>
      </c>
      <c r="I474" s="311">
        <v>4</v>
      </c>
      <c r="J474" s="312">
        <v>5.4050925925925924E-3</v>
      </c>
    </row>
    <row r="475" spans="3:10">
      <c r="C475" s="307" t="s">
        <v>852</v>
      </c>
      <c r="D475" s="308">
        <v>2010</v>
      </c>
      <c r="E475" s="6" t="s">
        <v>328</v>
      </c>
      <c r="F475" s="309" t="s">
        <v>297</v>
      </c>
      <c r="G475" s="310" t="s">
        <v>3184</v>
      </c>
      <c r="H475" s="311">
        <v>0</v>
      </c>
      <c r="I475" s="311">
        <v>12</v>
      </c>
      <c r="J475" s="312">
        <v>1.0763888888888889E-3</v>
      </c>
    </row>
    <row r="476" spans="3:10">
      <c r="C476" s="6" t="s">
        <v>937</v>
      </c>
      <c r="H476" s="311">
        <v>0</v>
      </c>
      <c r="I476" s="311">
        <v>12</v>
      </c>
      <c r="J476" s="312">
        <v>1.0763888888888889E-3</v>
      </c>
    </row>
    <row r="477" spans="3:10">
      <c r="C477" s="307" t="s">
        <v>2907</v>
      </c>
      <c r="D477" s="308">
        <v>2017</v>
      </c>
      <c r="E477" s="6" t="s">
        <v>14</v>
      </c>
      <c r="F477" s="309" t="s">
        <v>186</v>
      </c>
      <c r="G477" s="310" t="s">
        <v>2611</v>
      </c>
      <c r="H477" s="311">
        <v>142</v>
      </c>
      <c r="I477" s="311">
        <v>16</v>
      </c>
      <c r="J477" s="312">
        <v>5.9606481481481483E-2</v>
      </c>
    </row>
    <row r="478" spans="3:10">
      <c r="C478" s="6" t="s">
        <v>2908</v>
      </c>
      <c r="H478" s="311">
        <v>142</v>
      </c>
      <c r="I478" s="311">
        <v>16</v>
      </c>
      <c r="J478" s="312">
        <v>5.9606481481481483E-2</v>
      </c>
    </row>
    <row r="479" spans="3:10">
      <c r="C479" s="307" t="s">
        <v>853</v>
      </c>
      <c r="D479" s="308">
        <v>2009</v>
      </c>
      <c r="E479" s="6" t="s">
        <v>284</v>
      </c>
      <c r="F479" s="309" t="s">
        <v>187</v>
      </c>
      <c r="G479" s="310" t="s">
        <v>316</v>
      </c>
      <c r="H479" s="311">
        <v>5</v>
      </c>
      <c r="I479" s="311">
        <v>5</v>
      </c>
      <c r="J479" s="312">
        <v>2.0891203703703703E-2</v>
      </c>
    </row>
    <row r="480" spans="3:10">
      <c r="C480" s="6" t="s">
        <v>938</v>
      </c>
      <c r="H480" s="311">
        <v>5</v>
      </c>
      <c r="I480" s="311">
        <v>5</v>
      </c>
      <c r="J480" s="312">
        <v>2.0891203703703703E-2</v>
      </c>
    </row>
    <row r="481" spans="3:10">
      <c r="C481" s="307" t="s">
        <v>854</v>
      </c>
      <c r="D481" s="308">
        <v>2013</v>
      </c>
      <c r="E481" s="6" t="s">
        <v>284</v>
      </c>
      <c r="F481" s="309" t="s">
        <v>186</v>
      </c>
      <c r="G481" s="310" t="s">
        <v>3190</v>
      </c>
      <c r="H481" s="311">
        <v>45</v>
      </c>
      <c r="I481" s="311">
        <v>18</v>
      </c>
      <c r="J481" s="312">
        <v>6.0462962962962961E-2</v>
      </c>
    </row>
    <row r="482" spans="3:10">
      <c r="C482" s="307"/>
      <c r="D482" s="308">
        <v>2015</v>
      </c>
      <c r="E482" s="6" t="s">
        <v>284</v>
      </c>
      <c r="F482" s="309" t="s">
        <v>186</v>
      </c>
      <c r="G482" s="310" t="s">
        <v>3190</v>
      </c>
      <c r="H482" s="311">
        <v>93</v>
      </c>
      <c r="I482" s="311">
        <v>27</v>
      </c>
      <c r="J482" s="312">
        <v>6.458333333333334E-2</v>
      </c>
    </row>
    <row r="483" spans="3:10">
      <c r="C483" s="307"/>
      <c r="D483" s="308">
        <v>2017</v>
      </c>
      <c r="E483" s="6" t="s">
        <v>284</v>
      </c>
      <c r="F483" s="309" t="s">
        <v>186</v>
      </c>
      <c r="G483" s="310" t="s">
        <v>2605</v>
      </c>
      <c r="H483" s="311">
        <v>177</v>
      </c>
      <c r="I483" s="311">
        <v>37</v>
      </c>
      <c r="J483" s="312">
        <v>7.7129629629629631E-2</v>
      </c>
    </row>
    <row r="484" spans="3:10">
      <c r="C484" s="6" t="s">
        <v>939</v>
      </c>
      <c r="H484" s="311">
        <v>315</v>
      </c>
      <c r="I484" s="311">
        <v>82</v>
      </c>
      <c r="J484" s="312">
        <v>0.20217592592592593</v>
      </c>
    </row>
    <row r="485" spans="3:10">
      <c r="C485" s="307" t="s">
        <v>1052</v>
      </c>
      <c r="D485" s="308">
        <v>2015</v>
      </c>
      <c r="E485" s="6" t="s">
        <v>284</v>
      </c>
      <c r="F485" s="309" t="s">
        <v>186</v>
      </c>
      <c r="G485" s="310" t="s">
        <v>3192</v>
      </c>
      <c r="H485" s="311">
        <v>92</v>
      </c>
      <c r="I485" s="311">
        <v>15</v>
      </c>
      <c r="J485" s="312">
        <v>6.458333333333334E-2</v>
      </c>
    </row>
    <row r="486" spans="3:10">
      <c r="C486" s="307"/>
      <c r="D486" s="308">
        <v>2017</v>
      </c>
      <c r="E486" s="6" t="s">
        <v>284</v>
      </c>
      <c r="F486" s="309" t="s">
        <v>186</v>
      </c>
      <c r="G486" s="310" t="s">
        <v>2611</v>
      </c>
      <c r="H486" s="311">
        <v>178</v>
      </c>
      <c r="I486" s="311">
        <v>22</v>
      </c>
      <c r="J486" s="312">
        <v>7.7129629629629631E-2</v>
      </c>
    </row>
    <row r="487" spans="3:10">
      <c r="C487" s="6" t="s">
        <v>1053</v>
      </c>
      <c r="H487" s="311">
        <v>270</v>
      </c>
      <c r="I487" s="311">
        <v>37</v>
      </c>
      <c r="J487" s="312">
        <v>0.14171296296296299</v>
      </c>
    </row>
    <row r="488" spans="3:10">
      <c r="C488" s="307" t="s">
        <v>2909</v>
      </c>
      <c r="D488" s="308">
        <v>2017</v>
      </c>
      <c r="E488" s="6" t="s">
        <v>460</v>
      </c>
      <c r="F488" s="309" t="s">
        <v>296</v>
      </c>
      <c r="G488" s="310" t="s">
        <v>316</v>
      </c>
      <c r="H488" s="311">
        <v>1</v>
      </c>
      <c r="I488" s="311">
        <v>1</v>
      </c>
      <c r="J488" s="312">
        <v>0</v>
      </c>
    </row>
    <row r="489" spans="3:10">
      <c r="C489" s="307"/>
      <c r="D489" s="308">
        <v>2017</v>
      </c>
      <c r="E489" s="6" t="s">
        <v>741</v>
      </c>
      <c r="F489" s="309" t="s">
        <v>186</v>
      </c>
      <c r="G489" s="310" t="s">
        <v>2605</v>
      </c>
      <c r="H489" s="311">
        <v>2</v>
      </c>
      <c r="I489" s="311">
        <v>1</v>
      </c>
      <c r="J489" s="312">
        <v>3.9178240740740743E-2</v>
      </c>
    </row>
    <row r="490" spans="3:10">
      <c r="C490" s="6" t="s">
        <v>2910</v>
      </c>
      <c r="H490" s="311">
        <v>3</v>
      </c>
      <c r="I490" s="311">
        <v>2</v>
      </c>
      <c r="J490" s="312">
        <v>3.9178240740740743E-2</v>
      </c>
    </row>
    <row r="491" spans="3:10">
      <c r="C491" s="307" t="s">
        <v>855</v>
      </c>
      <c r="D491" s="308">
        <v>2011</v>
      </c>
      <c r="E491" s="6" t="s">
        <v>741</v>
      </c>
      <c r="F491" s="309" t="s">
        <v>186</v>
      </c>
      <c r="G491" s="310" t="s">
        <v>3190</v>
      </c>
      <c r="H491" s="311">
        <v>3</v>
      </c>
      <c r="I491" s="311">
        <v>2</v>
      </c>
      <c r="J491" s="312">
        <v>3.9722222222222221E-2</v>
      </c>
    </row>
    <row r="492" spans="3:10">
      <c r="C492" s="307"/>
      <c r="D492" s="308">
        <v>2012</v>
      </c>
      <c r="E492" s="6" t="s">
        <v>741</v>
      </c>
      <c r="F492" s="309" t="s">
        <v>186</v>
      </c>
      <c r="G492" s="310" t="s">
        <v>3190</v>
      </c>
      <c r="H492" s="311">
        <v>5</v>
      </c>
      <c r="I492" s="311">
        <v>5</v>
      </c>
      <c r="J492" s="312">
        <v>4.0659722222222222E-2</v>
      </c>
    </row>
    <row r="493" spans="3:10">
      <c r="C493" s="307"/>
      <c r="D493" s="308">
        <v>2012</v>
      </c>
      <c r="E493" s="6" t="s">
        <v>741</v>
      </c>
      <c r="F493" s="309" t="s">
        <v>296</v>
      </c>
      <c r="G493" s="310" t="s">
        <v>316</v>
      </c>
      <c r="H493" s="311">
        <v>1</v>
      </c>
      <c r="I493" s="311">
        <v>1</v>
      </c>
      <c r="J493" s="312">
        <v>4.3981481481481481E-4</v>
      </c>
    </row>
    <row r="494" spans="3:10">
      <c r="C494" s="6" t="s">
        <v>940</v>
      </c>
      <c r="H494" s="311">
        <v>9</v>
      </c>
      <c r="I494" s="311">
        <v>8</v>
      </c>
      <c r="J494" s="312">
        <v>8.0821759259259246E-2</v>
      </c>
    </row>
    <row r="495" spans="3:10">
      <c r="C495" s="307" t="s">
        <v>856</v>
      </c>
      <c r="D495" s="308">
        <v>2012</v>
      </c>
      <c r="E495" s="6" t="s">
        <v>535</v>
      </c>
      <c r="F495" s="309" t="s">
        <v>186</v>
      </c>
      <c r="G495" s="310" t="s">
        <v>3192</v>
      </c>
      <c r="H495" s="311">
        <v>63</v>
      </c>
      <c r="I495" s="311">
        <v>8</v>
      </c>
      <c r="J495" s="312">
        <v>5.9884259259259255E-2</v>
      </c>
    </row>
    <row r="496" spans="3:10">
      <c r="C496" s="307"/>
      <c r="D496" s="308">
        <v>2013</v>
      </c>
      <c r="E496" s="6" t="s">
        <v>648</v>
      </c>
      <c r="F496" s="309" t="s">
        <v>186</v>
      </c>
      <c r="G496" s="310" t="s">
        <v>3192</v>
      </c>
      <c r="H496" s="311">
        <v>51</v>
      </c>
      <c r="I496" s="311">
        <v>6</v>
      </c>
      <c r="J496" s="312">
        <v>6.5011574074074083E-2</v>
      </c>
    </row>
    <row r="497" spans="3:10">
      <c r="C497" s="307"/>
      <c r="D497" s="308">
        <v>2014</v>
      </c>
      <c r="E497" s="6" t="s">
        <v>648</v>
      </c>
      <c r="F497" s="309" t="s">
        <v>186</v>
      </c>
      <c r="G497" s="310" t="s">
        <v>3192</v>
      </c>
      <c r="H497" s="311">
        <v>91</v>
      </c>
      <c r="I497" s="311">
        <v>13</v>
      </c>
      <c r="J497" s="312">
        <v>6.2557870370370375E-2</v>
      </c>
    </row>
    <row r="498" spans="3:10">
      <c r="C498" s="307"/>
      <c r="D498" s="308">
        <v>2015</v>
      </c>
      <c r="E498" s="6" t="s">
        <v>299</v>
      </c>
      <c r="F498" s="309" t="s">
        <v>186</v>
      </c>
      <c r="G498" s="310" t="s">
        <v>3192</v>
      </c>
      <c r="H498" s="311">
        <v>80</v>
      </c>
      <c r="I498" s="311">
        <v>13</v>
      </c>
      <c r="J498" s="312">
        <v>5.9317129629629629E-2</v>
      </c>
    </row>
    <row r="499" spans="3:10">
      <c r="C499" s="307"/>
      <c r="D499" s="308">
        <v>2017</v>
      </c>
      <c r="E499" s="6" t="s">
        <v>2341</v>
      </c>
      <c r="F499" s="309" t="s">
        <v>186</v>
      </c>
      <c r="G499" s="310" t="s">
        <v>2612</v>
      </c>
      <c r="H499" s="311">
        <v>132</v>
      </c>
      <c r="I499" s="311">
        <v>4</v>
      </c>
      <c r="J499" s="312">
        <v>5.7986111111111106E-2</v>
      </c>
    </row>
    <row r="500" spans="3:10">
      <c r="C500" s="6" t="s">
        <v>941</v>
      </c>
      <c r="H500" s="311">
        <v>417</v>
      </c>
      <c r="I500" s="311">
        <v>44</v>
      </c>
      <c r="J500" s="312">
        <v>0.30475694444444446</v>
      </c>
    </row>
    <row r="501" spans="3:10">
      <c r="C501" s="307" t="s">
        <v>2911</v>
      </c>
      <c r="D501" s="308">
        <v>2017</v>
      </c>
      <c r="E501" s="6" t="s">
        <v>2715</v>
      </c>
      <c r="F501" s="309" t="s">
        <v>187</v>
      </c>
      <c r="G501" s="310" t="s">
        <v>316</v>
      </c>
      <c r="H501" s="311">
        <v>9</v>
      </c>
      <c r="I501" s="311">
        <v>9</v>
      </c>
      <c r="J501" s="312">
        <v>1.5092592592592593E-2</v>
      </c>
    </row>
    <row r="502" spans="3:10">
      <c r="C502" s="6" t="s">
        <v>2912</v>
      </c>
      <c r="H502" s="311">
        <v>9</v>
      </c>
      <c r="I502" s="311">
        <v>9</v>
      </c>
      <c r="J502" s="312">
        <v>1.5092592592592593E-2</v>
      </c>
    </row>
    <row r="503" spans="3:10">
      <c r="C503" s="307" t="s">
        <v>857</v>
      </c>
      <c r="D503" s="308">
        <v>2013</v>
      </c>
      <c r="E503" s="6" t="s">
        <v>211</v>
      </c>
      <c r="F503" s="309" t="s">
        <v>186</v>
      </c>
      <c r="G503" s="310" t="s">
        <v>2606</v>
      </c>
      <c r="H503" s="311">
        <v>53</v>
      </c>
      <c r="I503" s="311">
        <v>18</v>
      </c>
      <c r="J503" s="312">
        <v>8.1562499999999996E-2</v>
      </c>
    </row>
    <row r="504" spans="3:10">
      <c r="C504" s="6" t="s">
        <v>942</v>
      </c>
      <c r="H504" s="311">
        <v>53</v>
      </c>
      <c r="I504" s="311">
        <v>18</v>
      </c>
      <c r="J504" s="312">
        <v>8.1562499999999996E-2</v>
      </c>
    </row>
    <row r="505" spans="3:10">
      <c r="C505" s="307" t="s">
        <v>858</v>
      </c>
      <c r="D505" s="308">
        <v>2013</v>
      </c>
      <c r="E505" s="6" t="s">
        <v>281</v>
      </c>
      <c r="F505" s="309" t="s">
        <v>187</v>
      </c>
      <c r="G505" s="310" t="s">
        <v>316</v>
      </c>
      <c r="H505" s="311">
        <v>7</v>
      </c>
      <c r="I505" s="311">
        <v>7</v>
      </c>
      <c r="J505" s="312">
        <v>1.6354166666666666E-2</v>
      </c>
    </row>
    <row r="506" spans="3:10">
      <c r="C506" s="307"/>
      <c r="D506" s="308">
        <v>2013</v>
      </c>
      <c r="E506" s="6" t="s">
        <v>281</v>
      </c>
      <c r="F506" s="309" t="s">
        <v>297</v>
      </c>
      <c r="G506" s="310" t="s">
        <v>3189</v>
      </c>
      <c r="H506" s="311">
        <v>0</v>
      </c>
      <c r="I506" s="311">
        <v>1</v>
      </c>
      <c r="J506" s="312">
        <v>4.6759259259259263E-3</v>
      </c>
    </row>
    <row r="507" spans="3:10">
      <c r="C507" s="6" t="s">
        <v>943</v>
      </c>
      <c r="H507" s="311">
        <v>7</v>
      </c>
      <c r="I507" s="311">
        <v>8</v>
      </c>
      <c r="J507" s="312">
        <v>2.1030092592592593E-2</v>
      </c>
    </row>
    <row r="508" spans="3:10">
      <c r="C508" s="307" t="s">
        <v>859</v>
      </c>
      <c r="D508" s="308">
        <v>2012</v>
      </c>
      <c r="E508" s="6" t="s">
        <v>281</v>
      </c>
      <c r="F508" s="309" t="s">
        <v>297</v>
      </c>
      <c r="G508" s="310" t="s">
        <v>3188</v>
      </c>
      <c r="H508" s="311">
        <v>0</v>
      </c>
      <c r="I508" s="311">
        <v>1</v>
      </c>
      <c r="J508" s="312">
        <v>2.7893518518518519E-3</v>
      </c>
    </row>
    <row r="509" spans="3:10">
      <c r="C509" s="6" t="s">
        <v>944</v>
      </c>
      <c r="H509" s="311">
        <v>0</v>
      </c>
      <c r="I509" s="311">
        <v>1</v>
      </c>
      <c r="J509" s="312">
        <v>2.7893518518518519E-3</v>
      </c>
    </row>
    <row r="510" spans="3:10">
      <c r="C510" s="307" t="s">
        <v>2433</v>
      </c>
      <c r="D510" s="308">
        <v>2016</v>
      </c>
      <c r="E510" s="6" t="s">
        <v>2291</v>
      </c>
      <c r="F510" s="309" t="s">
        <v>186</v>
      </c>
      <c r="G510" s="310" t="s">
        <v>2606</v>
      </c>
      <c r="H510" s="311">
        <v>3</v>
      </c>
      <c r="I510" s="311">
        <v>1</v>
      </c>
      <c r="J510" s="312">
        <v>4.0763888888888891E-2</v>
      </c>
    </row>
    <row r="511" spans="3:10">
      <c r="C511" s="6" t="s">
        <v>2434</v>
      </c>
      <c r="H511" s="311">
        <v>3</v>
      </c>
      <c r="I511" s="311">
        <v>1</v>
      </c>
      <c r="J511" s="312">
        <v>4.0763888888888891E-2</v>
      </c>
    </row>
    <row r="512" spans="3:10">
      <c r="C512" s="307" t="s">
        <v>860</v>
      </c>
      <c r="D512" s="308">
        <v>2014</v>
      </c>
      <c r="E512" s="6" t="s">
        <v>285</v>
      </c>
      <c r="F512" s="309" t="s">
        <v>297</v>
      </c>
      <c r="G512" s="310" t="s">
        <v>3181</v>
      </c>
      <c r="H512" s="311">
        <v>0</v>
      </c>
      <c r="I512" s="311">
        <v>2</v>
      </c>
      <c r="J512" s="312">
        <v>9.3750000000000007E-4</v>
      </c>
    </row>
    <row r="513" spans="3:10">
      <c r="C513" s="6" t="s">
        <v>945</v>
      </c>
      <c r="H513" s="311">
        <v>0</v>
      </c>
      <c r="I513" s="311">
        <v>2</v>
      </c>
      <c r="J513" s="312">
        <v>9.3750000000000007E-4</v>
      </c>
    </row>
    <row r="514" spans="3:10">
      <c r="C514" s="307" t="s">
        <v>2913</v>
      </c>
      <c r="D514" s="308">
        <v>2017</v>
      </c>
      <c r="E514" s="6" t="s">
        <v>2701</v>
      </c>
      <c r="F514" s="309" t="s">
        <v>187</v>
      </c>
      <c r="G514" s="310" t="s">
        <v>316</v>
      </c>
      <c r="H514" s="311">
        <v>11</v>
      </c>
      <c r="I514" s="311">
        <v>11</v>
      </c>
      <c r="J514" s="312">
        <v>1.511574074074074E-2</v>
      </c>
    </row>
    <row r="515" spans="3:10">
      <c r="C515" s="6" t="s">
        <v>2914</v>
      </c>
      <c r="H515" s="311">
        <v>11</v>
      </c>
      <c r="I515" s="311">
        <v>11</v>
      </c>
      <c r="J515" s="312">
        <v>1.511574074074074E-2</v>
      </c>
    </row>
    <row r="516" spans="3:10">
      <c r="C516" s="307" t="s">
        <v>2915</v>
      </c>
      <c r="D516" s="308">
        <v>2017</v>
      </c>
      <c r="E516" s="6" t="s">
        <v>2701</v>
      </c>
      <c r="F516" s="309" t="s">
        <v>187</v>
      </c>
      <c r="G516" s="310" t="s">
        <v>316</v>
      </c>
      <c r="H516" s="311">
        <v>35</v>
      </c>
      <c r="I516" s="311">
        <v>35</v>
      </c>
      <c r="J516" s="312">
        <v>2.1041666666666667E-2</v>
      </c>
    </row>
    <row r="517" spans="3:10">
      <c r="C517" s="6" t="s">
        <v>2916</v>
      </c>
      <c r="H517" s="311">
        <v>35</v>
      </c>
      <c r="I517" s="311">
        <v>35</v>
      </c>
      <c r="J517" s="312">
        <v>2.1041666666666667E-2</v>
      </c>
    </row>
    <row r="518" spans="3:10">
      <c r="C518" s="307" t="s">
        <v>3099</v>
      </c>
      <c r="D518" s="308">
        <v>2017</v>
      </c>
      <c r="E518" s="6" t="s">
        <v>328</v>
      </c>
      <c r="F518" s="309" t="s">
        <v>297</v>
      </c>
      <c r="G518" s="310" t="s">
        <v>3183</v>
      </c>
      <c r="H518" s="311">
        <v>0</v>
      </c>
      <c r="I518" s="311">
        <v>10</v>
      </c>
      <c r="J518" s="312">
        <v>6.8287037037037025E-4</v>
      </c>
    </row>
    <row r="519" spans="3:10">
      <c r="C519" s="6" t="s">
        <v>3100</v>
      </c>
      <c r="H519" s="311">
        <v>0</v>
      </c>
      <c r="I519" s="311">
        <v>10</v>
      </c>
      <c r="J519" s="312">
        <v>6.8287037037037025E-4</v>
      </c>
    </row>
    <row r="520" spans="3:10">
      <c r="C520" s="307" t="s">
        <v>1054</v>
      </c>
      <c r="D520" s="308">
        <v>2015</v>
      </c>
      <c r="E520" s="6" t="s">
        <v>328</v>
      </c>
      <c r="F520" s="309" t="s">
        <v>297</v>
      </c>
      <c r="G520" s="310" t="s">
        <v>3181</v>
      </c>
      <c r="H520" s="311">
        <v>3</v>
      </c>
      <c r="I520" s="311">
        <v>3</v>
      </c>
      <c r="J520" s="312">
        <v>0</v>
      </c>
    </row>
    <row r="521" spans="3:10">
      <c r="C521" s="307"/>
      <c r="D521" s="308">
        <v>2016</v>
      </c>
      <c r="E521" s="6" t="s">
        <v>328</v>
      </c>
      <c r="F521" s="309" t="s">
        <v>297</v>
      </c>
      <c r="G521" s="310" t="s">
        <v>3181</v>
      </c>
      <c r="H521" s="311">
        <v>2</v>
      </c>
      <c r="I521" s="311">
        <v>2</v>
      </c>
      <c r="J521" s="312">
        <v>1.261574074074074E-3</v>
      </c>
    </row>
    <row r="522" spans="3:10">
      <c r="C522" s="6" t="s">
        <v>1055</v>
      </c>
      <c r="H522" s="311">
        <v>5</v>
      </c>
      <c r="I522" s="311">
        <v>5</v>
      </c>
      <c r="J522" s="312">
        <v>1.261574074074074E-3</v>
      </c>
    </row>
    <row r="523" spans="3:10">
      <c r="C523" s="307" t="s">
        <v>2552</v>
      </c>
      <c r="D523" s="308">
        <v>2016</v>
      </c>
      <c r="E523" s="6" t="s">
        <v>316</v>
      </c>
      <c r="F523" s="309" t="s">
        <v>296</v>
      </c>
      <c r="G523" s="310" t="s">
        <v>316</v>
      </c>
      <c r="H523" s="311">
        <v>2</v>
      </c>
      <c r="I523" s="311">
        <v>2</v>
      </c>
      <c r="J523" s="312">
        <v>0</v>
      </c>
    </row>
    <row r="524" spans="3:10">
      <c r="C524" s="6" t="s">
        <v>2553</v>
      </c>
      <c r="H524" s="311">
        <v>2</v>
      </c>
      <c r="I524" s="311">
        <v>2</v>
      </c>
      <c r="J524" s="312">
        <v>0</v>
      </c>
    </row>
    <row r="525" spans="3:10">
      <c r="C525" s="307" t="s">
        <v>3071</v>
      </c>
      <c r="D525" s="308">
        <v>2017</v>
      </c>
      <c r="E525" s="6" t="s">
        <v>328</v>
      </c>
      <c r="F525" s="309" t="s">
        <v>297</v>
      </c>
      <c r="G525" s="310" t="s">
        <v>3181</v>
      </c>
      <c r="H525" s="311">
        <v>0</v>
      </c>
      <c r="I525" s="311">
        <v>2</v>
      </c>
      <c r="J525" s="312">
        <v>1.8750000000000001E-3</v>
      </c>
    </row>
    <row r="526" spans="3:10">
      <c r="C526" s="6" t="s">
        <v>3072</v>
      </c>
      <c r="H526" s="311">
        <v>0</v>
      </c>
      <c r="I526" s="311">
        <v>2</v>
      </c>
      <c r="J526" s="312">
        <v>1.8750000000000001E-3</v>
      </c>
    </row>
    <row r="527" spans="3:10">
      <c r="C527" s="307" t="s">
        <v>1479</v>
      </c>
      <c r="D527" s="308">
        <v>2012</v>
      </c>
      <c r="E527" s="6" t="s">
        <v>559</v>
      </c>
      <c r="F527" s="309" t="s">
        <v>297</v>
      </c>
      <c r="G527" s="310" t="s">
        <v>3187</v>
      </c>
      <c r="H527" s="311">
        <v>0</v>
      </c>
      <c r="I527" s="311">
        <v>8</v>
      </c>
      <c r="J527" s="312">
        <v>1.4930555555555556E-3</v>
      </c>
    </row>
    <row r="528" spans="3:10">
      <c r="C528" s="6" t="s">
        <v>1480</v>
      </c>
      <c r="H528" s="311">
        <v>0</v>
      </c>
      <c r="I528" s="311">
        <v>8</v>
      </c>
      <c r="J528" s="312">
        <v>1.4930555555555556E-3</v>
      </c>
    </row>
    <row r="529" spans="3:10">
      <c r="C529" s="307" t="s">
        <v>1481</v>
      </c>
      <c r="D529" s="308">
        <v>2009</v>
      </c>
      <c r="E529" s="6" t="s">
        <v>652</v>
      </c>
      <c r="F529" s="309" t="s">
        <v>297</v>
      </c>
      <c r="G529" s="310" t="s">
        <v>3180</v>
      </c>
      <c r="H529" s="311">
        <v>0</v>
      </c>
      <c r="I529" s="311">
        <v>0</v>
      </c>
      <c r="J529" s="312">
        <v>0</v>
      </c>
    </row>
    <row r="530" spans="3:10">
      <c r="C530" s="307"/>
      <c r="D530" s="308">
        <v>2011</v>
      </c>
      <c r="E530" s="6" t="s">
        <v>20</v>
      </c>
      <c r="F530" s="309" t="s">
        <v>187</v>
      </c>
      <c r="G530" s="310" t="s">
        <v>316</v>
      </c>
      <c r="H530" s="311">
        <v>16</v>
      </c>
      <c r="I530" s="311">
        <v>16</v>
      </c>
      <c r="J530" s="312">
        <v>1.800925925925926E-2</v>
      </c>
    </row>
    <row r="531" spans="3:10">
      <c r="C531" s="307"/>
      <c r="D531" s="308">
        <v>2012</v>
      </c>
      <c r="E531" s="6" t="s">
        <v>476</v>
      </c>
      <c r="F531" s="309" t="s">
        <v>296</v>
      </c>
      <c r="G531" s="310" t="s">
        <v>316</v>
      </c>
      <c r="H531" s="311">
        <v>2</v>
      </c>
      <c r="I531" s="311">
        <v>2</v>
      </c>
      <c r="J531" s="312">
        <v>4.5138888888888892E-4</v>
      </c>
    </row>
    <row r="532" spans="3:10">
      <c r="C532" s="307"/>
      <c r="D532" s="308">
        <v>2013</v>
      </c>
      <c r="E532" s="6" t="s">
        <v>198</v>
      </c>
      <c r="F532" s="309" t="s">
        <v>296</v>
      </c>
      <c r="G532" s="310" t="s">
        <v>316</v>
      </c>
      <c r="H532" s="311">
        <v>1</v>
      </c>
      <c r="I532" s="311">
        <v>1</v>
      </c>
      <c r="J532" s="312">
        <v>0</v>
      </c>
    </row>
    <row r="533" spans="3:10">
      <c r="C533" s="307"/>
      <c r="D533" s="308">
        <v>2014</v>
      </c>
      <c r="E533" s="6" t="s">
        <v>328</v>
      </c>
      <c r="F533" s="309" t="s">
        <v>296</v>
      </c>
      <c r="G533" s="310" t="s">
        <v>316</v>
      </c>
      <c r="H533" s="311">
        <v>5</v>
      </c>
      <c r="I533" s="311">
        <v>5</v>
      </c>
      <c r="J533" s="312">
        <v>0</v>
      </c>
    </row>
    <row r="534" spans="3:10">
      <c r="C534" s="6" t="s">
        <v>1482</v>
      </c>
      <c r="H534" s="311">
        <v>24</v>
      </c>
      <c r="I534" s="311">
        <v>24</v>
      </c>
      <c r="J534" s="312">
        <v>1.846064814814815E-2</v>
      </c>
    </row>
    <row r="535" spans="3:10">
      <c r="C535" s="307" t="s">
        <v>1483</v>
      </c>
      <c r="D535" s="308">
        <v>2010</v>
      </c>
      <c r="E535" s="6" t="s">
        <v>328</v>
      </c>
      <c r="F535" s="309" t="s">
        <v>186</v>
      </c>
      <c r="G535" s="310" t="s">
        <v>2606</v>
      </c>
      <c r="H535" s="311">
        <v>20</v>
      </c>
      <c r="I535" s="311">
        <v>8</v>
      </c>
      <c r="J535" s="312">
        <v>5.230324074074074E-2</v>
      </c>
    </row>
    <row r="536" spans="3:10">
      <c r="C536" s="307"/>
      <c r="D536" s="308">
        <v>2012</v>
      </c>
      <c r="E536" s="6" t="s">
        <v>198</v>
      </c>
      <c r="F536" s="309" t="s">
        <v>186</v>
      </c>
      <c r="G536" s="310" t="s">
        <v>2606</v>
      </c>
      <c r="H536" s="311">
        <v>45</v>
      </c>
      <c r="I536" s="311">
        <v>20</v>
      </c>
      <c r="J536" s="312">
        <v>5.3969907407407404E-2</v>
      </c>
    </row>
    <row r="537" spans="3:10">
      <c r="C537" s="307"/>
      <c r="D537" s="308">
        <v>2013</v>
      </c>
      <c r="E537" s="6" t="s">
        <v>198</v>
      </c>
      <c r="F537" s="309" t="s">
        <v>186</v>
      </c>
      <c r="G537" s="310" t="s">
        <v>2606</v>
      </c>
      <c r="H537" s="311">
        <v>26</v>
      </c>
      <c r="I537" s="311">
        <v>10</v>
      </c>
      <c r="J537" s="312">
        <v>5.2962962962962962E-2</v>
      </c>
    </row>
    <row r="538" spans="3:10">
      <c r="C538" s="307"/>
      <c r="D538" s="308">
        <v>2014</v>
      </c>
      <c r="E538" s="6" t="s">
        <v>10</v>
      </c>
      <c r="F538" s="309" t="s">
        <v>186</v>
      </c>
      <c r="G538" s="310" t="s">
        <v>2606</v>
      </c>
      <c r="H538" s="311">
        <v>66</v>
      </c>
      <c r="I538" s="311">
        <v>23</v>
      </c>
      <c r="J538" s="312">
        <v>5.424768518518519E-2</v>
      </c>
    </row>
    <row r="539" spans="3:10">
      <c r="C539" s="307"/>
      <c r="D539" s="308">
        <v>2016</v>
      </c>
      <c r="E539" s="6" t="s">
        <v>2292</v>
      </c>
      <c r="F539" s="309" t="s">
        <v>186</v>
      </c>
      <c r="G539" s="310" t="s">
        <v>2606</v>
      </c>
      <c r="H539" s="311">
        <v>79</v>
      </c>
      <c r="I539" s="311">
        <v>23</v>
      </c>
      <c r="J539" s="312">
        <v>5.966435185185185E-2</v>
      </c>
    </row>
    <row r="540" spans="3:10">
      <c r="C540" s="307"/>
      <c r="D540" s="308">
        <v>2017</v>
      </c>
      <c r="E540" s="6" t="s">
        <v>2292</v>
      </c>
      <c r="F540" s="309" t="s">
        <v>186</v>
      </c>
      <c r="G540" s="310" t="s">
        <v>2606</v>
      </c>
      <c r="H540" s="311">
        <v>109</v>
      </c>
      <c r="I540" s="311">
        <v>34</v>
      </c>
      <c r="J540" s="312">
        <v>5.5069444444444449E-2</v>
      </c>
    </row>
    <row r="541" spans="3:10">
      <c r="C541" s="6" t="s">
        <v>1484</v>
      </c>
      <c r="H541" s="311">
        <v>345</v>
      </c>
      <c r="I541" s="311">
        <v>118</v>
      </c>
      <c r="J541" s="312">
        <v>0.32821759259259259</v>
      </c>
    </row>
    <row r="542" spans="3:10">
      <c r="C542" s="307" t="s">
        <v>1485</v>
      </c>
      <c r="D542" s="308">
        <v>2009</v>
      </c>
      <c r="E542" s="6" t="s">
        <v>249</v>
      </c>
      <c r="F542" s="309" t="s">
        <v>297</v>
      </c>
      <c r="G542" s="310" t="s">
        <v>3175</v>
      </c>
      <c r="H542" s="311">
        <v>0</v>
      </c>
      <c r="I542" s="311">
        <v>3</v>
      </c>
      <c r="J542" s="312">
        <v>6.018518518518519E-4</v>
      </c>
    </row>
    <row r="543" spans="3:10">
      <c r="C543" s="307"/>
      <c r="D543" s="308">
        <v>2010</v>
      </c>
      <c r="E543" s="6" t="s">
        <v>333</v>
      </c>
      <c r="F543" s="309" t="s">
        <v>297</v>
      </c>
      <c r="G543" s="310" t="s">
        <v>3184</v>
      </c>
      <c r="H543" s="311">
        <v>0</v>
      </c>
      <c r="I543" s="311">
        <v>13</v>
      </c>
      <c r="J543" s="312">
        <v>1.0879629629629629E-3</v>
      </c>
    </row>
    <row r="544" spans="3:10">
      <c r="C544" s="307"/>
      <c r="D544" s="308">
        <v>2011</v>
      </c>
      <c r="E544" s="6" t="s">
        <v>333</v>
      </c>
      <c r="F544" s="309" t="s">
        <v>297</v>
      </c>
      <c r="G544" s="310" t="s">
        <v>3185</v>
      </c>
      <c r="H544" s="311">
        <v>0</v>
      </c>
      <c r="I544" s="311">
        <v>16</v>
      </c>
      <c r="J544" s="312">
        <v>1.0416666666666667E-3</v>
      </c>
    </row>
    <row r="545" spans="3:10">
      <c r="C545" s="307"/>
      <c r="D545" s="308">
        <v>2012</v>
      </c>
      <c r="E545" s="6" t="s">
        <v>333</v>
      </c>
      <c r="F545" s="309" t="s">
        <v>297</v>
      </c>
      <c r="G545" s="310" t="s">
        <v>3185</v>
      </c>
      <c r="H545" s="311">
        <v>0</v>
      </c>
      <c r="I545" s="311">
        <v>16</v>
      </c>
      <c r="J545" s="312">
        <v>1.0185185185185186E-3</v>
      </c>
    </row>
    <row r="546" spans="3:10">
      <c r="C546" s="307"/>
      <c r="D546" s="308">
        <v>2013</v>
      </c>
      <c r="E546" s="6" t="s">
        <v>198</v>
      </c>
      <c r="F546" s="309" t="s">
        <v>297</v>
      </c>
      <c r="G546" s="310" t="s">
        <v>3186</v>
      </c>
      <c r="H546" s="311">
        <v>0</v>
      </c>
      <c r="I546" s="311">
        <v>5</v>
      </c>
      <c r="J546" s="312">
        <v>1.6319444444444445E-3</v>
      </c>
    </row>
    <row r="547" spans="3:10">
      <c r="C547" s="307"/>
      <c r="D547" s="308">
        <v>2014</v>
      </c>
      <c r="E547" s="6" t="s">
        <v>328</v>
      </c>
      <c r="F547" s="309" t="s">
        <v>297</v>
      </c>
      <c r="G547" s="310" t="s">
        <v>3186</v>
      </c>
      <c r="H547" s="311">
        <v>0</v>
      </c>
      <c r="I547" s="311">
        <v>11</v>
      </c>
      <c r="J547" s="312">
        <v>1.4699074074074074E-3</v>
      </c>
    </row>
    <row r="548" spans="3:10">
      <c r="C548" s="307"/>
      <c r="D548" s="308">
        <v>2014</v>
      </c>
      <c r="E548" s="6" t="s">
        <v>198</v>
      </c>
      <c r="F548" s="309" t="s">
        <v>187</v>
      </c>
      <c r="G548" s="310" t="s">
        <v>316</v>
      </c>
      <c r="H548" s="311">
        <v>32</v>
      </c>
      <c r="I548" s="311">
        <v>32</v>
      </c>
      <c r="J548" s="312">
        <v>2.1504629629629627E-2</v>
      </c>
    </row>
    <row r="549" spans="3:10">
      <c r="C549" s="307"/>
      <c r="D549" s="308">
        <v>2015</v>
      </c>
      <c r="E549" s="6" t="s">
        <v>198</v>
      </c>
      <c r="F549" s="309" t="s">
        <v>187</v>
      </c>
      <c r="G549" s="310" t="s">
        <v>316</v>
      </c>
      <c r="H549" s="311">
        <v>24</v>
      </c>
      <c r="I549" s="311">
        <v>24</v>
      </c>
      <c r="J549" s="312">
        <v>1.9861111111111111E-2</v>
      </c>
    </row>
    <row r="550" spans="3:10">
      <c r="C550" s="307"/>
      <c r="D550" s="308">
        <v>2016</v>
      </c>
      <c r="E550" s="6" t="s">
        <v>2347</v>
      </c>
      <c r="F550" s="309" t="s">
        <v>187</v>
      </c>
      <c r="G550" s="310" t="s">
        <v>316</v>
      </c>
      <c r="H550" s="311">
        <v>21</v>
      </c>
      <c r="I550" s="311">
        <v>21</v>
      </c>
      <c r="J550" s="312">
        <v>2.1689814814814815E-2</v>
      </c>
    </row>
    <row r="551" spans="3:10">
      <c r="C551" s="307"/>
      <c r="D551" s="308">
        <v>2017</v>
      </c>
      <c r="E551" s="6" t="s">
        <v>2347</v>
      </c>
      <c r="F551" s="309" t="s">
        <v>187</v>
      </c>
      <c r="G551" s="310" t="s">
        <v>316</v>
      </c>
      <c r="H551" s="311">
        <v>41</v>
      </c>
      <c r="I551" s="311">
        <v>41</v>
      </c>
      <c r="J551" s="312">
        <v>2.4895833333333336E-2</v>
      </c>
    </row>
    <row r="552" spans="3:10">
      <c r="C552" s="6" t="s">
        <v>1486</v>
      </c>
      <c r="H552" s="311">
        <v>118</v>
      </c>
      <c r="I552" s="311">
        <v>182</v>
      </c>
      <c r="J552" s="312">
        <v>9.4803240740740743E-2</v>
      </c>
    </row>
    <row r="553" spans="3:10">
      <c r="C553" s="307" t="s">
        <v>2554</v>
      </c>
      <c r="D553" s="308">
        <v>2016</v>
      </c>
      <c r="E553" s="6" t="s">
        <v>2347</v>
      </c>
      <c r="F553" s="309" t="s">
        <v>297</v>
      </c>
      <c r="G553" s="310" t="s">
        <v>3181</v>
      </c>
      <c r="H553" s="311">
        <v>3</v>
      </c>
      <c r="I553" s="311">
        <v>3</v>
      </c>
      <c r="J553" s="312">
        <v>1.5972222222222221E-3</v>
      </c>
    </row>
    <row r="554" spans="3:10">
      <c r="C554" s="307"/>
      <c r="D554" s="308">
        <v>2017</v>
      </c>
      <c r="E554" s="6" t="s">
        <v>328</v>
      </c>
      <c r="F554" s="309" t="s">
        <v>297</v>
      </c>
      <c r="G554" s="310" t="s">
        <v>3181</v>
      </c>
      <c r="H554" s="311">
        <v>0</v>
      </c>
      <c r="I554" s="311">
        <v>6</v>
      </c>
      <c r="J554" s="312">
        <v>1.736111111111111E-3</v>
      </c>
    </row>
    <row r="555" spans="3:10">
      <c r="C555" s="6" t="s">
        <v>2555</v>
      </c>
      <c r="H555" s="311">
        <v>3</v>
      </c>
      <c r="I555" s="311">
        <v>9</v>
      </c>
      <c r="J555" s="312">
        <v>3.3333333333333331E-3</v>
      </c>
    </row>
    <row r="556" spans="3:10">
      <c r="C556" s="307" t="s">
        <v>1487</v>
      </c>
      <c r="D556" s="308">
        <v>2010</v>
      </c>
      <c r="E556" s="6" t="s">
        <v>331</v>
      </c>
      <c r="F556" s="309" t="s">
        <v>297</v>
      </c>
      <c r="G556" s="310" t="s">
        <v>3184</v>
      </c>
      <c r="H556" s="311">
        <v>0</v>
      </c>
      <c r="I556" s="311">
        <v>5</v>
      </c>
      <c r="J556" s="312">
        <v>8.6805555555555551E-4</v>
      </c>
    </row>
    <row r="557" spans="3:10">
      <c r="C557" s="6" t="s">
        <v>1488</v>
      </c>
      <c r="H557" s="311">
        <v>0</v>
      </c>
      <c r="I557" s="311">
        <v>5</v>
      </c>
      <c r="J557" s="312">
        <v>8.6805555555555551E-4</v>
      </c>
    </row>
    <row r="558" spans="3:10">
      <c r="C558" s="307" t="s">
        <v>1489</v>
      </c>
      <c r="D558" s="308">
        <v>2010</v>
      </c>
      <c r="E558" s="6" t="s">
        <v>331</v>
      </c>
      <c r="F558" s="309" t="s">
        <v>297</v>
      </c>
      <c r="G558" s="310" t="s">
        <v>3186</v>
      </c>
      <c r="H558" s="311">
        <v>0</v>
      </c>
      <c r="I558" s="311">
        <v>1</v>
      </c>
      <c r="J558" s="312">
        <v>7.6388888888888893E-4</v>
      </c>
    </row>
    <row r="559" spans="3:10">
      <c r="C559" s="6" t="s">
        <v>1490</v>
      </c>
      <c r="H559" s="311">
        <v>0</v>
      </c>
      <c r="I559" s="311">
        <v>1</v>
      </c>
      <c r="J559" s="312">
        <v>7.6388888888888893E-4</v>
      </c>
    </row>
    <row r="560" spans="3:10">
      <c r="C560" s="307" t="s">
        <v>1491</v>
      </c>
      <c r="D560" s="308">
        <v>2013</v>
      </c>
      <c r="E560" s="6" t="s">
        <v>246</v>
      </c>
      <c r="F560" s="309" t="s">
        <v>297</v>
      </c>
      <c r="G560" s="310" t="s">
        <v>3181</v>
      </c>
      <c r="H560" s="311">
        <v>0</v>
      </c>
      <c r="I560" s="311">
        <v>2</v>
      </c>
      <c r="J560" s="312">
        <v>9.3750000000000007E-4</v>
      </c>
    </row>
    <row r="561" spans="3:10">
      <c r="C561" s="307"/>
      <c r="D561" s="308">
        <v>2014</v>
      </c>
      <c r="E561" s="6" t="s">
        <v>246</v>
      </c>
      <c r="F561" s="309" t="s">
        <v>297</v>
      </c>
      <c r="G561" s="310" t="s">
        <v>3183</v>
      </c>
      <c r="H561" s="311">
        <v>0</v>
      </c>
      <c r="I561" s="311">
        <v>9</v>
      </c>
      <c r="J561" s="312">
        <v>5.4398148148148144E-4</v>
      </c>
    </row>
    <row r="562" spans="3:10">
      <c r="C562" s="307"/>
      <c r="D562" s="308">
        <v>2015</v>
      </c>
      <c r="E562" s="6" t="s">
        <v>246</v>
      </c>
      <c r="F562" s="309" t="s">
        <v>297</v>
      </c>
      <c r="G562" s="310" t="s">
        <v>3183</v>
      </c>
      <c r="H562" s="311">
        <v>9</v>
      </c>
      <c r="I562" s="311">
        <v>9</v>
      </c>
      <c r="J562" s="312">
        <v>5.2083333333333333E-4</v>
      </c>
    </row>
    <row r="563" spans="3:10">
      <c r="C563" s="6" t="s">
        <v>1492</v>
      </c>
      <c r="H563" s="311">
        <v>9</v>
      </c>
      <c r="I563" s="311">
        <v>20</v>
      </c>
      <c r="J563" s="312">
        <v>2.0023148148148148E-3</v>
      </c>
    </row>
    <row r="564" spans="3:10">
      <c r="C564" s="307" t="s">
        <v>1493</v>
      </c>
      <c r="D564" s="308">
        <v>2013</v>
      </c>
      <c r="E564" s="6" t="s">
        <v>259</v>
      </c>
      <c r="F564" s="309" t="s">
        <v>297</v>
      </c>
      <c r="G564" s="310" t="s">
        <v>3186</v>
      </c>
      <c r="H564" s="311">
        <v>0</v>
      </c>
      <c r="I564" s="311">
        <v>1</v>
      </c>
      <c r="J564" s="312">
        <v>1.2962962962962963E-3</v>
      </c>
    </row>
    <row r="565" spans="3:10">
      <c r="C565" s="307"/>
      <c r="D565" s="308">
        <v>2014</v>
      </c>
      <c r="E565" s="6" t="s">
        <v>259</v>
      </c>
      <c r="F565" s="309" t="s">
        <v>297</v>
      </c>
      <c r="G565" s="310" t="s">
        <v>3186</v>
      </c>
      <c r="H565" s="311">
        <v>0</v>
      </c>
      <c r="I565" s="311">
        <v>3</v>
      </c>
      <c r="J565" s="312">
        <v>1.1342592592592591E-3</v>
      </c>
    </row>
    <row r="566" spans="3:10">
      <c r="C566" s="307"/>
      <c r="D566" s="308">
        <v>2015</v>
      </c>
      <c r="E566" s="6" t="s">
        <v>259</v>
      </c>
      <c r="F566" s="309" t="s">
        <v>187</v>
      </c>
      <c r="G566" s="310" t="s">
        <v>316</v>
      </c>
      <c r="H566" s="311">
        <v>8</v>
      </c>
      <c r="I566" s="311">
        <v>8</v>
      </c>
      <c r="J566" s="312">
        <v>1.6585648148148148E-2</v>
      </c>
    </row>
    <row r="567" spans="3:10">
      <c r="C567" s="307"/>
      <c r="D567" s="308">
        <v>2015</v>
      </c>
      <c r="E567" s="6" t="s">
        <v>259</v>
      </c>
      <c r="F567" s="309" t="s">
        <v>297</v>
      </c>
      <c r="G567" s="310" t="s">
        <v>3187</v>
      </c>
      <c r="H567" s="311">
        <v>1</v>
      </c>
      <c r="I567" s="311">
        <v>1</v>
      </c>
      <c r="J567" s="312">
        <v>1.1111111111111111E-3</v>
      </c>
    </row>
    <row r="568" spans="3:10">
      <c r="C568" s="307"/>
      <c r="D568" s="308">
        <v>2016</v>
      </c>
      <c r="E568" s="6" t="s">
        <v>259</v>
      </c>
      <c r="F568" s="309" t="s">
        <v>187</v>
      </c>
      <c r="G568" s="310" t="s">
        <v>316</v>
      </c>
      <c r="H568" s="311">
        <v>8</v>
      </c>
      <c r="I568" s="311">
        <v>8</v>
      </c>
      <c r="J568" s="312">
        <v>1.7534722222222222E-2</v>
      </c>
    </row>
    <row r="569" spans="3:10">
      <c r="C569" s="307"/>
      <c r="D569" s="308">
        <v>2016</v>
      </c>
      <c r="E569" s="6" t="s">
        <v>259</v>
      </c>
      <c r="F569" s="309" t="s">
        <v>297</v>
      </c>
      <c r="G569" s="310" t="s">
        <v>3187</v>
      </c>
      <c r="H569" s="311">
        <v>1</v>
      </c>
      <c r="I569" s="311">
        <v>1</v>
      </c>
      <c r="J569" s="312">
        <v>1.0879629629629629E-3</v>
      </c>
    </row>
    <row r="570" spans="3:10">
      <c r="C570" s="307"/>
      <c r="D570" s="308">
        <v>2017</v>
      </c>
      <c r="E570" s="6" t="s">
        <v>559</v>
      </c>
      <c r="F570" s="309" t="s">
        <v>297</v>
      </c>
      <c r="G570" s="310" t="s">
        <v>3188</v>
      </c>
      <c r="H570" s="311">
        <v>0</v>
      </c>
      <c r="I570" s="311">
        <v>1</v>
      </c>
      <c r="J570" s="312">
        <v>2.5000000000000001E-3</v>
      </c>
    </row>
    <row r="571" spans="3:10">
      <c r="C571" s="6" t="s">
        <v>1494</v>
      </c>
      <c r="H571" s="311">
        <v>18</v>
      </c>
      <c r="I571" s="311">
        <v>23</v>
      </c>
      <c r="J571" s="312">
        <v>4.1250000000000002E-2</v>
      </c>
    </row>
    <row r="572" spans="3:10">
      <c r="C572" s="307" t="s">
        <v>1495</v>
      </c>
      <c r="D572" s="308">
        <v>2012</v>
      </c>
      <c r="E572" s="6" t="s">
        <v>328</v>
      </c>
      <c r="F572" s="309" t="s">
        <v>297</v>
      </c>
      <c r="G572" s="310" t="s">
        <v>3181</v>
      </c>
      <c r="H572" s="311">
        <v>0</v>
      </c>
      <c r="I572" s="311">
        <v>1</v>
      </c>
      <c r="J572" s="312">
        <v>6.5972222222222213E-4</v>
      </c>
    </row>
    <row r="573" spans="3:10">
      <c r="C573" s="307"/>
      <c r="D573" s="308">
        <v>2015</v>
      </c>
      <c r="E573" s="6" t="s">
        <v>328</v>
      </c>
      <c r="F573" s="309" t="s">
        <v>297</v>
      </c>
      <c r="G573" s="310" t="s">
        <v>3183</v>
      </c>
      <c r="H573" s="311">
        <v>2</v>
      </c>
      <c r="I573" s="311">
        <v>2</v>
      </c>
      <c r="J573" s="312">
        <v>4.1666666666666669E-4</v>
      </c>
    </row>
    <row r="574" spans="3:10">
      <c r="C574" s="307"/>
      <c r="D574" s="308">
        <v>2016</v>
      </c>
      <c r="E574" s="6" t="s">
        <v>328</v>
      </c>
      <c r="F574" s="309" t="s">
        <v>297</v>
      </c>
      <c r="G574" s="310" t="s">
        <v>3185</v>
      </c>
      <c r="H574" s="311">
        <v>7</v>
      </c>
      <c r="I574" s="311">
        <v>7</v>
      </c>
      <c r="J574" s="312">
        <v>9.4907407407407408E-4</v>
      </c>
    </row>
    <row r="575" spans="3:10">
      <c r="C575" s="307"/>
      <c r="D575" s="308">
        <v>2017</v>
      </c>
      <c r="E575" s="6" t="s">
        <v>1002</v>
      </c>
      <c r="F575" s="309" t="s">
        <v>297</v>
      </c>
      <c r="G575" s="310" t="s">
        <v>3185</v>
      </c>
      <c r="H575" s="311">
        <v>0</v>
      </c>
      <c r="I575" s="311">
        <v>7</v>
      </c>
      <c r="J575" s="312">
        <v>8.7962962962962962E-4</v>
      </c>
    </row>
    <row r="576" spans="3:10">
      <c r="C576" s="6" t="s">
        <v>1496</v>
      </c>
      <c r="H576" s="311">
        <v>9</v>
      </c>
      <c r="I576" s="311">
        <v>17</v>
      </c>
      <c r="J576" s="312">
        <v>2.9050925925925924E-3</v>
      </c>
    </row>
    <row r="577" spans="3:10">
      <c r="C577" s="307" t="s">
        <v>1497</v>
      </c>
      <c r="D577" s="308">
        <v>2013</v>
      </c>
      <c r="E577" s="6" t="s">
        <v>741</v>
      </c>
      <c r="F577" s="309" t="s">
        <v>297</v>
      </c>
      <c r="G577" s="310" t="s">
        <v>3185</v>
      </c>
      <c r="H577" s="311">
        <v>0</v>
      </c>
      <c r="I577" s="311">
        <v>5</v>
      </c>
      <c r="J577" s="312">
        <v>8.7962962962962962E-4</v>
      </c>
    </row>
    <row r="578" spans="3:10">
      <c r="C578" s="6" t="s">
        <v>1498</v>
      </c>
      <c r="H578" s="311">
        <v>0</v>
      </c>
      <c r="I578" s="311">
        <v>5</v>
      </c>
      <c r="J578" s="312">
        <v>8.7962962962962962E-4</v>
      </c>
    </row>
    <row r="579" spans="3:10">
      <c r="C579" s="307" t="s">
        <v>2917</v>
      </c>
      <c r="D579" s="308">
        <v>2017</v>
      </c>
      <c r="E579" s="6" t="s">
        <v>2628</v>
      </c>
      <c r="F579" s="309" t="s">
        <v>186</v>
      </c>
      <c r="G579" s="310" t="s">
        <v>2605</v>
      </c>
      <c r="H579" s="311">
        <v>77</v>
      </c>
      <c r="I579" s="311">
        <v>21</v>
      </c>
      <c r="J579" s="312">
        <v>5.0416666666666665E-2</v>
      </c>
    </row>
    <row r="580" spans="3:10">
      <c r="C580" s="6" t="s">
        <v>2918</v>
      </c>
      <c r="H580" s="311">
        <v>77</v>
      </c>
      <c r="I580" s="311">
        <v>21</v>
      </c>
      <c r="J580" s="312">
        <v>5.0416666666666665E-2</v>
      </c>
    </row>
    <row r="581" spans="3:10">
      <c r="C581" s="307" t="s">
        <v>1499</v>
      </c>
      <c r="D581" s="308">
        <v>2015</v>
      </c>
      <c r="E581" s="6" t="s">
        <v>984</v>
      </c>
      <c r="F581" s="309" t="s">
        <v>297</v>
      </c>
      <c r="G581" s="310" t="s">
        <v>3185</v>
      </c>
      <c r="H581" s="311">
        <v>3</v>
      </c>
      <c r="I581" s="311">
        <v>3</v>
      </c>
      <c r="J581" s="312">
        <v>8.3333333333333339E-4</v>
      </c>
    </row>
    <row r="582" spans="3:10">
      <c r="C582" s="307"/>
      <c r="D582" s="308">
        <v>2016</v>
      </c>
      <c r="E582" s="6" t="s">
        <v>984</v>
      </c>
      <c r="F582" s="309" t="s">
        <v>297</v>
      </c>
      <c r="G582" s="310" t="s">
        <v>3186</v>
      </c>
      <c r="H582" s="311">
        <v>2</v>
      </c>
      <c r="I582" s="311">
        <v>2</v>
      </c>
      <c r="J582" s="312">
        <v>1.3541666666666667E-3</v>
      </c>
    </row>
    <row r="583" spans="3:10">
      <c r="C583" s="307"/>
      <c r="D583" s="308">
        <v>2017</v>
      </c>
      <c r="E583" s="6" t="s">
        <v>984</v>
      </c>
      <c r="F583" s="309" t="s">
        <v>297</v>
      </c>
      <c r="G583" s="310" t="s">
        <v>3186</v>
      </c>
      <c r="H583" s="311">
        <v>0</v>
      </c>
      <c r="I583" s="311">
        <v>1</v>
      </c>
      <c r="J583" s="312">
        <v>1.2152777777777778E-3</v>
      </c>
    </row>
    <row r="584" spans="3:10">
      <c r="C584" s="6" t="s">
        <v>1500</v>
      </c>
      <c r="H584" s="311">
        <v>5</v>
      </c>
      <c r="I584" s="311">
        <v>6</v>
      </c>
      <c r="J584" s="312">
        <v>3.402777777777778E-3</v>
      </c>
    </row>
    <row r="585" spans="3:10">
      <c r="C585" s="307" t="s">
        <v>2919</v>
      </c>
      <c r="D585" s="308">
        <v>2017</v>
      </c>
      <c r="E585" s="6">
        <v>0</v>
      </c>
      <c r="F585" s="309" t="s">
        <v>186</v>
      </c>
      <c r="G585" s="310" t="s">
        <v>2605</v>
      </c>
      <c r="H585" s="311">
        <v>43</v>
      </c>
      <c r="I585" s="311">
        <v>12</v>
      </c>
      <c r="J585" s="312">
        <v>4.6307870370370374E-2</v>
      </c>
    </row>
    <row r="586" spans="3:10">
      <c r="C586" s="6" t="s">
        <v>2920</v>
      </c>
      <c r="H586" s="311">
        <v>43</v>
      </c>
      <c r="I586" s="311">
        <v>12</v>
      </c>
      <c r="J586" s="312">
        <v>4.6307870370370374E-2</v>
      </c>
    </row>
    <row r="587" spans="3:10">
      <c r="C587" s="307" t="s">
        <v>1501</v>
      </c>
      <c r="D587" s="308">
        <v>2013</v>
      </c>
      <c r="E587" s="6" t="s">
        <v>280</v>
      </c>
      <c r="F587" s="309" t="s">
        <v>186</v>
      </c>
      <c r="G587" s="310" t="s">
        <v>2606</v>
      </c>
      <c r="H587" s="311">
        <v>0</v>
      </c>
      <c r="I587" s="311">
        <v>0</v>
      </c>
      <c r="J587" s="312">
        <v>0</v>
      </c>
    </row>
    <row r="588" spans="3:10">
      <c r="C588" s="307"/>
      <c r="D588" s="308">
        <v>2014</v>
      </c>
      <c r="E588" s="6" t="s">
        <v>693</v>
      </c>
      <c r="F588" s="309" t="s">
        <v>186</v>
      </c>
      <c r="G588" s="310" t="s">
        <v>2606</v>
      </c>
      <c r="H588" s="311">
        <v>34</v>
      </c>
      <c r="I588" s="311">
        <v>12</v>
      </c>
      <c r="J588" s="312">
        <v>4.8252314814814817E-2</v>
      </c>
    </row>
    <row r="589" spans="3:10">
      <c r="C589" s="307"/>
      <c r="D589" s="308">
        <v>2015</v>
      </c>
      <c r="E589" s="6" t="s">
        <v>693</v>
      </c>
      <c r="F589" s="309" t="s">
        <v>186</v>
      </c>
      <c r="G589" s="310" t="s">
        <v>2606</v>
      </c>
      <c r="H589" s="311">
        <v>39</v>
      </c>
      <c r="I589" s="311">
        <v>16</v>
      </c>
      <c r="J589" s="312">
        <v>4.929398148148148E-2</v>
      </c>
    </row>
    <row r="590" spans="3:10">
      <c r="C590" s="307"/>
      <c r="D590" s="308">
        <v>2017</v>
      </c>
      <c r="E590" s="6" t="s">
        <v>460</v>
      </c>
      <c r="F590" s="309" t="s">
        <v>296</v>
      </c>
      <c r="G590" s="310" t="s">
        <v>316</v>
      </c>
      <c r="H590" s="311">
        <v>6</v>
      </c>
      <c r="I590" s="311">
        <v>6</v>
      </c>
      <c r="J590" s="312">
        <v>0</v>
      </c>
    </row>
    <row r="591" spans="3:10">
      <c r="C591" s="307"/>
      <c r="D591" s="308">
        <v>2017</v>
      </c>
      <c r="E591" s="6" t="s">
        <v>2629</v>
      </c>
      <c r="F591" s="309" t="s">
        <v>186</v>
      </c>
      <c r="G591" s="310" t="s">
        <v>2606</v>
      </c>
      <c r="H591" s="311">
        <v>85</v>
      </c>
      <c r="I591" s="311">
        <v>25</v>
      </c>
      <c r="J591" s="312">
        <v>5.1168981481481489E-2</v>
      </c>
    </row>
    <row r="592" spans="3:10">
      <c r="C592" s="6" t="s">
        <v>1502</v>
      </c>
      <c r="H592" s="311">
        <v>164</v>
      </c>
      <c r="I592" s="311">
        <v>59</v>
      </c>
      <c r="J592" s="312">
        <v>0.14871527777777779</v>
      </c>
    </row>
    <row r="593" spans="3:10">
      <c r="C593" s="307" t="s">
        <v>1503</v>
      </c>
      <c r="D593" s="308">
        <v>2012</v>
      </c>
      <c r="E593" s="6" t="s">
        <v>280</v>
      </c>
      <c r="F593" s="309" t="s">
        <v>186</v>
      </c>
      <c r="G593" s="310" t="s">
        <v>3190</v>
      </c>
      <c r="H593" s="311">
        <v>11</v>
      </c>
      <c r="I593" s="311">
        <v>7</v>
      </c>
      <c r="J593" s="312">
        <v>4.2511574074074077E-2</v>
      </c>
    </row>
    <row r="594" spans="3:10">
      <c r="C594" s="307"/>
      <c r="D594" s="308">
        <v>2013</v>
      </c>
      <c r="E594" s="6" t="s">
        <v>280</v>
      </c>
      <c r="F594" s="309" t="s">
        <v>187</v>
      </c>
      <c r="G594" s="310" t="s">
        <v>316</v>
      </c>
      <c r="H594" s="311">
        <v>0</v>
      </c>
      <c r="I594" s="311">
        <v>0</v>
      </c>
      <c r="J594" s="312">
        <v>0</v>
      </c>
    </row>
    <row r="595" spans="3:10">
      <c r="C595" s="307"/>
      <c r="D595" s="308">
        <v>2013</v>
      </c>
      <c r="E595" s="6" t="s">
        <v>280</v>
      </c>
      <c r="F595" s="309" t="s">
        <v>186</v>
      </c>
      <c r="G595" s="310" t="s">
        <v>3190</v>
      </c>
      <c r="H595" s="311">
        <v>5</v>
      </c>
      <c r="I595" s="311">
        <v>2</v>
      </c>
      <c r="J595" s="312">
        <v>4.3055555555555562E-2</v>
      </c>
    </row>
    <row r="596" spans="3:10">
      <c r="C596" s="307"/>
      <c r="D596" s="308">
        <v>2014</v>
      </c>
      <c r="E596" s="6" t="s">
        <v>693</v>
      </c>
      <c r="F596" s="309" t="s">
        <v>186</v>
      </c>
      <c r="G596" s="310" t="s">
        <v>2606</v>
      </c>
      <c r="H596" s="311">
        <v>6</v>
      </c>
      <c r="I596" s="311">
        <v>3</v>
      </c>
      <c r="J596" s="312">
        <v>4.1689814814814818E-2</v>
      </c>
    </row>
    <row r="597" spans="3:10">
      <c r="C597" s="307"/>
      <c r="D597" s="308">
        <v>2015</v>
      </c>
      <c r="E597" s="6" t="s">
        <v>890</v>
      </c>
      <c r="F597" s="309" t="s">
        <v>186</v>
      </c>
      <c r="G597" s="310" t="s">
        <v>2606</v>
      </c>
      <c r="H597" s="311">
        <v>3</v>
      </c>
      <c r="I597" s="311">
        <v>2</v>
      </c>
      <c r="J597" s="312">
        <v>4.1192129629629634E-2</v>
      </c>
    </row>
    <row r="598" spans="3:10">
      <c r="C598" s="307"/>
      <c r="D598" s="308">
        <v>2017</v>
      </c>
      <c r="E598" s="6" t="s">
        <v>460</v>
      </c>
      <c r="F598" s="309" t="s">
        <v>296</v>
      </c>
      <c r="G598" s="310" t="s">
        <v>316</v>
      </c>
      <c r="H598" s="311">
        <v>7</v>
      </c>
      <c r="I598" s="311">
        <v>7</v>
      </c>
      <c r="J598" s="312">
        <v>0</v>
      </c>
    </row>
    <row r="599" spans="3:10">
      <c r="C599" s="307"/>
      <c r="D599" s="308">
        <v>2017</v>
      </c>
      <c r="E599" s="6" t="s">
        <v>2630</v>
      </c>
      <c r="F599" s="309" t="s">
        <v>186</v>
      </c>
      <c r="G599" s="310" t="s">
        <v>2606</v>
      </c>
      <c r="H599" s="311">
        <v>12</v>
      </c>
      <c r="I599" s="311">
        <v>1</v>
      </c>
      <c r="J599" s="312">
        <v>4.2835648148148144E-2</v>
      </c>
    </row>
    <row r="600" spans="3:10">
      <c r="C600" s="6" t="s">
        <v>1504</v>
      </c>
      <c r="H600" s="311">
        <v>44</v>
      </c>
      <c r="I600" s="311">
        <v>22</v>
      </c>
      <c r="J600" s="312">
        <v>0.21128472222222225</v>
      </c>
    </row>
    <row r="601" spans="3:10">
      <c r="C601" s="307" t="s">
        <v>2921</v>
      </c>
      <c r="D601" s="308">
        <v>2017</v>
      </c>
      <c r="E601" s="6" t="s">
        <v>2632</v>
      </c>
      <c r="F601" s="309" t="s">
        <v>186</v>
      </c>
      <c r="G601" s="310" t="s">
        <v>2605</v>
      </c>
      <c r="H601" s="311">
        <v>96</v>
      </c>
      <c r="I601" s="311">
        <v>27</v>
      </c>
      <c r="J601" s="312">
        <v>5.3611111111111109E-2</v>
      </c>
    </row>
    <row r="602" spans="3:10">
      <c r="C602" s="6" t="s">
        <v>2922</v>
      </c>
      <c r="H602" s="311">
        <v>96</v>
      </c>
      <c r="I602" s="311">
        <v>27</v>
      </c>
      <c r="J602" s="312">
        <v>5.3611111111111109E-2</v>
      </c>
    </row>
    <row r="603" spans="3:10">
      <c r="C603" s="307" t="s">
        <v>2435</v>
      </c>
      <c r="D603" s="308">
        <v>2016</v>
      </c>
      <c r="E603" s="6" t="s">
        <v>40</v>
      </c>
      <c r="F603" s="309" t="s">
        <v>186</v>
      </c>
      <c r="G603" s="310" t="s">
        <v>2606</v>
      </c>
      <c r="H603" s="311">
        <v>104</v>
      </c>
      <c r="I603" s="311">
        <v>27</v>
      </c>
      <c r="J603" s="312">
        <v>8.2928240740740733E-2</v>
      </c>
    </row>
    <row r="604" spans="3:10">
      <c r="C604" s="6" t="s">
        <v>2436</v>
      </c>
      <c r="H604" s="311">
        <v>104</v>
      </c>
      <c r="I604" s="311">
        <v>27</v>
      </c>
      <c r="J604" s="312">
        <v>8.2928240740740733E-2</v>
      </c>
    </row>
    <row r="605" spans="3:10">
      <c r="C605" s="307" t="s">
        <v>1505</v>
      </c>
      <c r="D605" s="308">
        <v>2013</v>
      </c>
      <c r="E605" s="6" t="s">
        <v>41</v>
      </c>
      <c r="F605" s="309" t="s">
        <v>186</v>
      </c>
      <c r="G605" s="310" t="s">
        <v>3190</v>
      </c>
      <c r="H605" s="311">
        <v>1</v>
      </c>
      <c r="I605" s="311">
        <v>1</v>
      </c>
      <c r="J605" s="312">
        <v>3.8969907407407404E-2</v>
      </c>
    </row>
    <row r="606" spans="3:10">
      <c r="C606" s="307"/>
      <c r="D606" s="308">
        <v>2015</v>
      </c>
      <c r="E606" s="6" t="s">
        <v>891</v>
      </c>
      <c r="F606" s="309" t="s">
        <v>186</v>
      </c>
      <c r="G606" s="310" t="s">
        <v>3190</v>
      </c>
      <c r="H606" s="311">
        <v>4</v>
      </c>
      <c r="I606" s="311">
        <v>2</v>
      </c>
      <c r="J606" s="312">
        <v>4.2199074074074076E-2</v>
      </c>
    </row>
    <row r="607" spans="3:10">
      <c r="C607" s="6" t="s">
        <v>1506</v>
      </c>
      <c r="H607" s="311">
        <v>5</v>
      </c>
      <c r="I607" s="311">
        <v>3</v>
      </c>
      <c r="J607" s="312">
        <v>8.1168981481481481E-2</v>
      </c>
    </row>
    <row r="608" spans="3:10">
      <c r="C608" s="307" t="s">
        <v>1507</v>
      </c>
      <c r="D608" s="308">
        <v>2011</v>
      </c>
      <c r="E608" s="6" t="s">
        <v>235</v>
      </c>
      <c r="F608" s="309" t="s">
        <v>297</v>
      </c>
      <c r="G608" s="310" t="s">
        <v>3186</v>
      </c>
      <c r="H608" s="311">
        <v>0</v>
      </c>
      <c r="I608" s="311">
        <v>6</v>
      </c>
      <c r="J608" s="312">
        <v>8.6805555555555551E-4</v>
      </c>
    </row>
    <row r="609" spans="3:10">
      <c r="C609" s="6" t="s">
        <v>1508</v>
      </c>
      <c r="H609" s="311">
        <v>0</v>
      </c>
      <c r="I609" s="311">
        <v>6</v>
      </c>
      <c r="J609" s="312">
        <v>8.6805555555555551E-4</v>
      </c>
    </row>
    <row r="610" spans="3:10">
      <c r="C610" s="307" t="s">
        <v>1509</v>
      </c>
      <c r="D610" s="308">
        <v>2011</v>
      </c>
      <c r="E610" s="6" t="s">
        <v>466</v>
      </c>
      <c r="F610" s="309" t="s">
        <v>186</v>
      </c>
      <c r="G610" s="310" t="s">
        <v>2608</v>
      </c>
      <c r="H610" s="311">
        <v>38</v>
      </c>
      <c r="I610" s="311">
        <v>3</v>
      </c>
      <c r="J610" s="312">
        <v>6.7187499999999997E-2</v>
      </c>
    </row>
    <row r="611" spans="3:10">
      <c r="C611" s="307"/>
      <c r="D611" s="308">
        <v>2012</v>
      </c>
      <c r="E611" s="6" t="s">
        <v>466</v>
      </c>
      <c r="F611" s="309" t="s">
        <v>186</v>
      </c>
      <c r="G611" s="310" t="s">
        <v>2608</v>
      </c>
      <c r="H611" s="311">
        <v>70</v>
      </c>
      <c r="I611" s="311">
        <v>7</v>
      </c>
      <c r="J611" s="312">
        <v>7.0462962962962963E-2</v>
      </c>
    </row>
    <row r="612" spans="3:10">
      <c r="C612" s="6" t="s">
        <v>1510</v>
      </c>
      <c r="H612" s="311">
        <v>108</v>
      </c>
      <c r="I612" s="311">
        <v>10</v>
      </c>
      <c r="J612" s="312">
        <v>0.13765046296296296</v>
      </c>
    </row>
    <row r="613" spans="3:10">
      <c r="C613" s="307" t="s">
        <v>1511</v>
      </c>
      <c r="D613" s="308">
        <v>2010</v>
      </c>
      <c r="E613" s="6" t="s">
        <v>653</v>
      </c>
      <c r="F613" s="309" t="s">
        <v>297</v>
      </c>
      <c r="G613" s="310" t="s">
        <v>3187</v>
      </c>
      <c r="H613" s="311">
        <v>0</v>
      </c>
      <c r="I613" s="311">
        <v>6</v>
      </c>
      <c r="J613" s="312">
        <v>1.4583333333333334E-3</v>
      </c>
    </row>
    <row r="614" spans="3:10">
      <c r="C614" s="6" t="s">
        <v>1512</v>
      </c>
      <c r="H614" s="311">
        <v>0</v>
      </c>
      <c r="I614" s="311">
        <v>6</v>
      </c>
      <c r="J614" s="312">
        <v>1.4583333333333334E-3</v>
      </c>
    </row>
    <row r="615" spans="3:10">
      <c r="C615" s="307" t="s">
        <v>2923</v>
      </c>
      <c r="D615" s="308">
        <v>2017</v>
      </c>
      <c r="E615" s="6" t="s">
        <v>997</v>
      </c>
      <c r="F615" s="309" t="s">
        <v>187</v>
      </c>
      <c r="G615" s="310" t="s">
        <v>316</v>
      </c>
      <c r="H615" s="311">
        <v>14</v>
      </c>
      <c r="I615" s="311">
        <v>14</v>
      </c>
      <c r="J615" s="312">
        <v>1.5983796296296295E-2</v>
      </c>
    </row>
    <row r="616" spans="3:10">
      <c r="C616" s="6" t="s">
        <v>2924</v>
      </c>
      <c r="H616" s="311">
        <v>14</v>
      </c>
      <c r="I616" s="311">
        <v>14</v>
      </c>
      <c r="J616" s="312">
        <v>1.5983796296296295E-2</v>
      </c>
    </row>
    <row r="617" spans="3:10">
      <c r="C617" s="307" t="s">
        <v>2437</v>
      </c>
      <c r="D617" s="308">
        <v>2016</v>
      </c>
      <c r="E617" s="6" t="s">
        <v>316</v>
      </c>
      <c r="F617" s="309" t="s">
        <v>186</v>
      </c>
      <c r="G617" s="310" t="s">
        <v>2611</v>
      </c>
      <c r="H617" s="311">
        <v>92</v>
      </c>
      <c r="I617" s="311">
        <v>16</v>
      </c>
      <c r="J617" s="312">
        <v>6.3506944444444449E-2</v>
      </c>
    </row>
    <row r="618" spans="3:10">
      <c r="C618" s="6" t="s">
        <v>2438</v>
      </c>
      <c r="H618" s="311">
        <v>92</v>
      </c>
      <c r="I618" s="311">
        <v>16</v>
      </c>
      <c r="J618" s="312">
        <v>6.3506944444444449E-2</v>
      </c>
    </row>
    <row r="619" spans="3:10">
      <c r="C619" s="307" t="s">
        <v>1513</v>
      </c>
      <c r="D619" s="308">
        <v>2014</v>
      </c>
      <c r="E619" s="6" t="s">
        <v>11</v>
      </c>
      <c r="F619" s="309" t="s">
        <v>186</v>
      </c>
      <c r="G619" s="310" t="s">
        <v>2606</v>
      </c>
      <c r="H619" s="311">
        <v>40</v>
      </c>
      <c r="I619" s="311">
        <v>16</v>
      </c>
      <c r="J619" s="312">
        <v>4.9571759259259253E-2</v>
      </c>
    </row>
    <row r="620" spans="3:10">
      <c r="C620" s="6" t="s">
        <v>1514</v>
      </c>
      <c r="H620" s="311">
        <v>40</v>
      </c>
      <c r="I620" s="311">
        <v>16</v>
      </c>
      <c r="J620" s="312">
        <v>4.9571759259259253E-2</v>
      </c>
    </row>
    <row r="621" spans="3:10">
      <c r="C621" s="307" t="s">
        <v>1515</v>
      </c>
      <c r="D621" s="308">
        <v>2015</v>
      </c>
      <c r="E621" s="6" t="s">
        <v>11</v>
      </c>
      <c r="F621" s="309" t="s">
        <v>186</v>
      </c>
      <c r="G621" s="310" t="s">
        <v>2606</v>
      </c>
      <c r="H621" s="311">
        <v>22</v>
      </c>
      <c r="I621" s="311">
        <v>9</v>
      </c>
      <c r="J621" s="312">
        <v>4.6921296296296294E-2</v>
      </c>
    </row>
    <row r="622" spans="3:10">
      <c r="C622" s="307"/>
      <c r="D622" s="308">
        <v>2016</v>
      </c>
      <c r="E622" s="6" t="s">
        <v>316</v>
      </c>
      <c r="F622" s="309" t="s">
        <v>296</v>
      </c>
      <c r="G622" s="310" t="s">
        <v>316</v>
      </c>
      <c r="H622" s="311">
        <v>4</v>
      </c>
      <c r="I622" s="311">
        <v>4</v>
      </c>
      <c r="J622" s="312">
        <v>0</v>
      </c>
    </row>
    <row r="623" spans="3:10">
      <c r="C623" s="307"/>
      <c r="D623" s="308">
        <v>2016</v>
      </c>
      <c r="E623" s="6" t="s">
        <v>11</v>
      </c>
      <c r="F623" s="309" t="s">
        <v>186</v>
      </c>
      <c r="G623" s="310" t="s">
        <v>2606</v>
      </c>
      <c r="H623" s="311">
        <v>36</v>
      </c>
      <c r="I623" s="311">
        <v>9</v>
      </c>
      <c r="J623" s="312">
        <v>4.9224537037037032E-2</v>
      </c>
    </row>
    <row r="624" spans="3:10">
      <c r="C624" s="307"/>
      <c r="D624" s="308">
        <v>2017</v>
      </c>
      <c r="E624" s="6" t="s">
        <v>11</v>
      </c>
      <c r="F624" s="309" t="s">
        <v>186</v>
      </c>
      <c r="G624" s="310" t="s">
        <v>2606</v>
      </c>
      <c r="H624" s="311">
        <v>55</v>
      </c>
      <c r="I624" s="311">
        <v>18</v>
      </c>
      <c r="J624" s="312">
        <v>4.8171296296296295E-2</v>
      </c>
    </row>
    <row r="625" spans="3:10">
      <c r="C625" s="6" t="s">
        <v>1516</v>
      </c>
      <c r="H625" s="311">
        <v>117</v>
      </c>
      <c r="I625" s="311">
        <v>40</v>
      </c>
      <c r="J625" s="312">
        <v>0.14431712962962961</v>
      </c>
    </row>
    <row r="626" spans="3:10">
      <c r="C626" s="307" t="s">
        <v>3101</v>
      </c>
      <c r="D626" s="308">
        <v>2017</v>
      </c>
      <c r="E626" s="6" t="s">
        <v>1039</v>
      </c>
      <c r="F626" s="309" t="s">
        <v>297</v>
      </c>
      <c r="G626" s="310" t="s">
        <v>3188</v>
      </c>
      <c r="H626" s="311">
        <v>0</v>
      </c>
      <c r="I626" s="311">
        <v>10</v>
      </c>
      <c r="J626" s="312">
        <v>3.8310185185185183E-3</v>
      </c>
    </row>
    <row r="627" spans="3:10">
      <c r="C627" s="6" t="s">
        <v>3102</v>
      </c>
      <c r="H627" s="311">
        <v>0</v>
      </c>
      <c r="I627" s="311">
        <v>10</v>
      </c>
      <c r="J627" s="312">
        <v>3.8310185185185183E-3</v>
      </c>
    </row>
    <row r="628" spans="3:10">
      <c r="C628" s="307" t="s">
        <v>3103</v>
      </c>
      <c r="D628" s="308">
        <v>2017</v>
      </c>
      <c r="E628" s="6" t="s">
        <v>2705</v>
      </c>
      <c r="F628" s="309" t="s">
        <v>297</v>
      </c>
      <c r="G628" s="310" t="s">
        <v>3183</v>
      </c>
      <c r="H628" s="311">
        <v>0</v>
      </c>
      <c r="I628" s="311">
        <v>7</v>
      </c>
      <c r="J628" s="312">
        <v>4.9768518518518521E-4</v>
      </c>
    </row>
    <row r="629" spans="3:10">
      <c r="C629" s="6" t="s">
        <v>3104</v>
      </c>
      <c r="H629" s="311">
        <v>0</v>
      </c>
      <c r="I629" s="311">
        <v>7</v>
      </c>
      <c r="J629" s="312">
        <v>4.9768518518518521E-4</v>
      </c>
    </row>
    <row r="630" spans="3:10">
      <c r="C630" s="307" t="s">
        <v>2925</v>
      </c>
      <c r="D630" s="308">
        <v>2017</v>
      </c>
      <c r="E630" s="6" t="s">
        <v>2705</v>
      </c>
      <c r="F630" s="309" t="s">
        <v>186</v>
      </c>
      <c r="G630" s="310" t="s">
        <v>2605</v>
      </c>
      <c r="H630" s="311">
        <v>72</v>
      </c>
      <c r="I630" s="311">
        <v>19</v>
      </c>
      <c r="J630" s="312">
        <v>4.9918981481481474E-2</v>
      </c>
    </row>
    <row r="631" spans="3:10">
      <c r="C631" s="6" t="s">
        <v>2926</v>
      </c>
      <c r="H631" s="311">
        <v>72</v>
      </c>
      <c r="I631" s="311">
        <v>19</v>
      </c>
      <c r="J631" s="312">
        <v>4.9918981481481474E-2</v>
      </c>
    </row>
    <row r="632" spans="3:10">
      <c r="C632" s="307" t="s">
        <v>3105</v>
      </c>
      <c r="D632" s="308">
        <v>2017</v>
      </c>
      <c r="E632" s="6" t="s">
        <v>2705</v>
      </c>
      <c r="F632" s="309" t="s">
        <v>297</v>
      </c>
      <c r="G632" s="310" t="s">
        <v>3183</v>
      </c>
      <c r="H632" s="311">
        <v>0</v>
      </c>
      <c r="I632" s="311">
        <v>3</v>
      </c>
      <c r="J632" s="312">
        <v>4.3981481481481481E-4</v>
      </c>
    </row>
    <row r="633" spans="3:10">
      <c r="C633" s="6" t="s">
        <v>3106</v>
      </c>
      <c r="H633" s="311">
        <v>0</v>
      </c>
      <c r="I633" s="311">
        <v>3</v>
      </c>
      <c r="J633" s="312">
        <v>4.3981481481481481E-4</v>
      </c>
    </row>
    <row r="634" spans="3:10">
      <c r="C634" s="307" t="s">
        <v>1517</v>
      </c>
      <c r="D634" s="308">
        <v>2012</v>
      </c>
      <c r="E634" s="6" t="s">
        <v>529</v>
      </c>
      <c r="F634" s="309" t="s">
        <v>186</v>
      </c>
      <c r="G634" s="310" t="s">
        <v>3190</v>
      </c>
      <c r="H634" s="311">
        <v>2</v>
      </c>
      <c r="I634" s="311">
        <v>2</v>
      </c>
      <c r="J634" s="312">
        <v>4.0081018518518523E-2</v>
      </c>
    </row>
    <row r="635" spans="3:10">
      <c r="C635" s="6" t="s">
        <v>1518</v>
      </c>
      <c r="H635" s="311">
        <v>2</v>
      </c>
      <c r="I635" s="311">
        <v>2</v>
      </c>
      <c r="J635" s="312">
        <v>4.0081018518518523E-2</v>
      </c>
    </row>
    <row r="636" spans="3:10">
      <c r="C636" s="307" t="s">
        <v>1519</v>
      </c>
      <c r="D636" s="308">
        <v>2011</v>
      </c>
      <c r="E636" s="6" t="s">
        <v>328</v>
      </c>
      <c r="F636" s="309" t="s">
        <v>297</v>
      </c>
      <c r="G636" s="310" t="s">
        <v>3186</v>
      </c>
      <c r="H636" s="311">
        <v>0</v>
      </c>
      <c r="I636" s="311">
        <v>7</v>
      </c>
      <c r="J636" s="312">
        <v>8.7962962962962962E-4</v>
      </c>
    </row>
    <row r="637" spans="3:10">
      <c r="C637" s="6" t="s">
        <v>1520</v>
      </c>
      <c r="H637" s="311">
        <v>0</v>
      </c>
      <c r="I637" s="311">
        <v>7</v>
      </c>
      <c r="J637" s="312">
        <v>8.7962962962962962E-4</v>
      </c>
    </row>
    <row r="638" spans="3:10">
      <c r="C638" s="307" t="s">
        <v>1521</v>
      </c>
      <c r="D638" s="308">
        <v>2015</v>
      </c>
      <c r="E638" s="6" t="s">
        <v>328</v>
      </c>
      <c r="F638" s="309" t="s">
        <v>297</v>
      </c>
      <c r="G638" s="310" t="s">
        <v>3185</v>
      </c>
      <c r="H638" s="311">
        <v>18</v>
      </c>
      <c r="I638" s="311">
        <v>18</v>
      </c>
      <c r="J638" s="312">
        <v>0</v>
      </c>
    </row>
    <row r="639" spans="3:10">
      <c r="C639" s="6" t="s">
        <v>1522</v>
      </c>
      <c r="H639" s="311">
        <v>18</v>
      </c>
      <c r="I639" s="311">
        <v>18</v>
      </c>
      <c r="J639" s="312">
        <v>0</v>
      </c>
    </row>
    <row r="640" spans="3:10">
      <c r="C640" s="307" t="s">
        <v>1523</v>
      </c>
      <c r="D640" s="308">
        <v>2009</v>
      </c>
      <c r="E640" s="6" t="s">
        <v>303</v>
      </c>
      <c r="F640" s="309" t="s">
        <v>186</v>
      </c>
      <c r="G640" s="310" t="s">
        <v>3190</v>
      </c>
      <c r="H640" s="311">
        <v>9</v>
      </c>
      <c r="I640" s="311">
        <v>7</v>
      </c>
      <c r="J640" s="312">
        <v>4.5613425925925925E-2</v>
      </c>
    </row>
    <row r="641" spans="3:10">
      <c r="C641" s="6" t="s">
        <v>1524</v>
      </c>
      <c r="H641" s="311">
        <v>9</v>
      </c>
      <c r="I641" s="311">
        <v>7</v>
      </c>
      <c r="J641" s="312">
        <v>4.5613425925925925E-2</v>
      </c>
    </row>
    <row r="642" spans="3:10">
      <c r="C642" s="307" t="s">
        <v>2927</v>
      </c>
      <c r="D642" s="308">
        <v>2017</v>
      </c>
      <c r="E642" s="6" t="s">
        <v>316</v>
      </c>
      <c r="F642" s="309" t="s">
        <v>186</v>
      </c>
      <c r="G642" s="310" t="s">
        <v>2607</v>
      </c>
      <c r="H642" s="311">
        <v>82</v>
      </c>
      <c r="I642" s="311">
        <v>13</v>
      </c>
      <c r="J642" s="312">
        <v>5.0694444444444452E-2</v>
      </c>
    </row>
    <row r="643" spans="3:10">
      <c r="C643" s="6" t="s">
        <v>2928</v>
      </c>
      <c r="H643" s="311">
        <v>82</v>
      </c>
      <c r="I643" s="311">
        <v>13</v>
      </c>
      <c r="J643" s="312">
        <v>5.0694444444444452E-2</v>
      </c>
    </row>
    <row r="644" spans="3:10">
      <c r="C644" s="307" t="s">
        <v>1525</v>
      </c>
      <c r="D644" s="308">
        <v>2014</v>
      </c>
      <c r="E644" s="6" t="s">
        <v>259</v>
      </c>
      <c r="F644" s="309" t="s">
        <v>297</v>
      </c>
      <c r="G644" s="310" t="s">
        <v>3186</v>
      </c>
      <c r="H644" s="311">
        <v>0</v>
      </c>
      <c r="I644" s="311">
        <v>4</v>
      </c>
      <c r="J644" s="312">
        <v>1.25E-3</v>
      </c>
    </row>
    <row r="645" spans="3:10">
      <c r="C645" s="6" t="s">
        <v>1526</v>
      </c>
      <c r="H645" s="311">
        <v>0</v>
      </c>
      <c r="I645" s="311">
        <v>4</v>
      </c>
      <c r="J645" s="312">
        <v>1.25E-3</v>
      </c>
    </row>
    <row r="646" spans="3:10">
      <c r="C646" s="307" t="s">
        <v>2929</v>
      </c>
      <c r="D646" s="308">
        <v>2017</v>
      </c>
      <c r="E646" s="6" t="s">
        <v>328</v>
      </c>
      <c r="F646" s="309" t="s">
        <v>186</v>
      </c>
      <c r="G646" s="310" t="s">
        <v>2604</v>
      </c>
      <c r="H646" s="311">
        <v>154</v>
      </c>
      <c r="I646" s="311">
        <v>18</v>
      </c>
      <c r="J646" s="312">
        <v>6.1539351851851852E-2</v>
      </c>
    </row>
    <row r="647" spans="3:10">
      <c r="C647" s="6" t="s">
        <v>2930</v>
      </c>
      <c r="H647" s="311">
        <v>154</v>
      </c>
      <c r="I647" s="311">
        <v>18</v>
      </c>
      <c r="J647" s="312">
        <v>6.1539351851851852E-2</v>
      </c>
    </row>
    <row r="648" spans="3:10">
      <c r="C648" s="307" t="s">
        <v>1527</v>
      </c>
      <c r="D648" s="308">
        <v>2013</v>
      </c>
      <c r="E648" s="6" t="s">
        <v>202</v>
      </c>
      <c r="F648" s="309" t="s">
        <v>186</v>
      </c>
      <c r="G648" s="310" t="s">
        <v>3190</v>
      </c>
      <c r="H648" s="311">
        <v>40</v>
      </c>
      <c r="I648" s="311">
        <v>14</v>
      </c>
      <c r="J648" s="312">
        <v>5.9004629629629629E-2</v>
      </c>
    </row>
    <row r="649" spans="3:10">
      <c r="C649" s="307"/>
      <c r="D649" s="308">
        <v>2014</v>
      </c>
      <c r="E649" s="6" t="s">
        <v>12</v>
      </c>
      <c r="F649" s="309" t="s">
        <v>186</v>
      </c>
      <c r="G649" s="310" t="s">
        <v>3190</v>
      </c>
      <c r="H649" s="311">
        <v>69</v>
      </c>
      <c r="I649" s="311">
        <v>26</v>
      </c>
      <c r="J649" s="312">
        <v>5.527777777777778E-2</v>
      </c>
    </row>
    <row r="650" spans="3:10">
      <c r="C650" s="6" t="s">
        <v>1528</v>
      </c>
      <c r="H650" s="311">
        <v>109</v>
      </c>
      <c r="I650" s="311">
        <v>40</v>
      </c>
      <c r="J650" s="312">
        <v>0.11428240740740742</v>
      </c>
    </row>
    <row r="651" spans="3:10">
      <c r="C651" s="307" t="s">
        <v>2931</v>
      </c>
      <c r="D651" s="308">
        <v>2017</v>
      </c>
      <c r="E651" s="6" t="s">
        <v>755</v>
      </c>
      <c r="F651" s="309" t="s">
        <v>186</v>
      </c>
      <c r="G651" s="310" t="s">
        <v>2605</v>
      </c>
      <c r="H651" s="311">
        <v>147</v>
      </c>
      <c r="I651" s="311">
        <v>35</v>
      </c>
      <c r="J651" s="312">
        <v>6.0578703703703697E-2</v>
      </c>
    </row>
    <row r="652" spans="3:10">
      <c r="C652" s="6" t="s">
        <v>2932</v>
      </c>
      <c r="H652" s="311">
        <v>147</v>
      </c>
      <c r="I652" s="311">
        <v>35</v>
      </c>
      <c r="J652" s="312">
        <v>6.0578703703703697E-2</v>
      </c>
    </row>
    <row r="653" spans="3:10">
      <c r="C653" s="307" t="s">
        <v>1529</v>
      </c>
      <c r="D653" s="308">
        <v>2014</v>
      </c>
      <c r="E653" s="6" t="s">
        <v>730</v>
      </c>
      <c r="F653" s="309" t="s">
        <v>186</v>
      </c>
      <c r="G653" s="310" t="s">
        <v>2608</v>
      </c>
      <c r="H653" s="311">
        <v>56</v>
      </c>
      <c r="I653" s="311">
        <v>3</v>
      </c>
      <c r="J653" s="312">
        <v>5.2326388888888888E-2</v>
      </c>
    </row>
    <row r="654" spans="3:10">
      <c r="C654" s="6" t="s">
        <v>1530</v>
      </c>
      <c r="H654" s="311">
        <v>56</v>
      </c>
      <c r="I654" s="311">
        <v>3</v>
      </c>
      <c r="J654" s="312">
        <v>5.2326388888888888E-2</v>
      </c>
    </row>
    <row r="655" spans="3:10">
      <c r="C655" s="307" t="s">
        <v>3073</v>
      </c>
      <c r="D655" s="308">
        <v>2017</v>
      </c>
      <c r="E655" s="6" t="s">
        <v>460</v>
      </c>
      <c r="F655" s="309" t="s">
        <v>296</v>
      </c>
      <c r="G655" s="310" t="s">
        <v>316</v>
      </c>
      <c r="H655" s="311">
        <v>9</v>
      </c>
      <c r="I655" s="311">
        <v>9</v>
      </c>
      <c r="J655" s="312">
        <v>0</v>
      </c>
    </row>
    <row r="656" spans="3:10">
      <c r="C656" s="6" t="s">
        <v>3074</v>
      </c>
      <c r="H656" s="311">
        <v>9</v>
      </c>
      <c r="I656" s="311">
        <v>9</v>
      </c>
      <c r="J656" s="312">
        <v>0</v>
      </c>
    </row>
    <row r="657" spans="3:10">
      <c r="C657" s="307" t="s">
        <v>1531</v>
      </c>
      <c r="D657" s="308">
        <v>2015</v>
      </c>
      <c r="E657" s="6" t="s">
        <v>997</v>
      </c>
      <c r="F657" s="309" t="s">
        <v>297</v>
      </c>
      <c r="G657" s="310" t="s">
        <v>3186</v>
      </c>
      <c r="H657" s="311">
        <v>7</v>
      </c>
      <c r="I657" s="311">
        <v>7</v>
      </c>
      <c r="J657" s="312">
        <v>0</v>
      </c>
    </row>
    <row r="658" spans="3:10">
      <c r="C658" s="6" t="s">
        <v>1532</v>
      </c>
      <c r="H658" s="311">
        <v>7</v>
      </c>
      <c r="I658" s="311">
        <v>7</v>
      </c>
      <c r="J658" s="312">
        <v>0</v>
      </c>
    </row>
    <row r="659" spans="3:10">
      <c r="C659" s="307" t="s">
        <v>2439</v>
      </c>
      <c r="D659" s="308">
        <v>2016</v>
      </c>
      <c r="E659" s="6" t="s">
        <v>2305</v>
      </c>
      <c r="F659" s="309" t="s">
        <v>186</v>
      </c>
      <c r="G659" s="310" t="s">
        <v>2606</v>
      </c>
      <c r="H659" s="311">
        <v>44</v>
      </c>
      <c r="I659" s="311">
        <v>13</v>
      </c>
      <c r="J659" s="312">
        <v>5.092592592592593E-2</v>
      </c>
    </row>
    <row r="660" spans="3:10">
      <c r="C660" s="307"/>
      <c r="D660" s="308">
        <v>2017</v>
      </c>
      <c r="E660" s="6" t="s">
        <v>2634</v>
      </c>
      <c r="F660" s="309" t="s">
        <v>186</v>
      </c>
      <c r="G660" s="310" t="s">
        <v>2606</v>
      </c>
      <c r="H660" s="311">
        <v>90</v>
      </c>
      <c r="I660" s="311">
        <v>27</v>
      </c>
      <c r="J660" s="312">
        <v>5.2048611111111108E-2</v>
      </c>
    </row>
    <row r="661" spans="3:10">
      <c r="C661" s="6" t="s">
        <v>2440</v>
      </c>
      <c r="H661" s="311">
        <v>134</v>
      </c>
      <c r="I661" s="311">
        <v>40</v>
      </c>
      <c r="J661" s="312">
        <v>0.10297453703703704</v>
      </c>
    </row>
    <row r="662" spans="3:10">
      <c r="C662" s="307" t="s">
        <v>2933</v>
      </c>
      <c r="D662" s="308">
        <v>2017</v>
      </c>
      <c r="E662" s="6" t="s">
        <v>34</v>
      </c>
      <c r="F662" s="309" t="s">
        <v>186</v>
      </c>
      <c r="G662" s="310" t="s">
        <v>2606</v>
      </c>
      <c r="H662" s="311">
        <v>105</v>
      </c>
      <c r="I662" s="311">
        <v>32</v>
      </c>
      <c r="J662" s="312">
        <v>5.4745370370370368E-2</v>
      </c>
    </row>
    <row r="663" spans="3:10">
      <c r="C663" s="6" t="s">
        <v>2934</v>
      </c>
      <c r="H663" s="311">
        <v>105</v>
      </c>
      <c r="I663" s="311">
        <v>32</v>
      </c>
      <c r="J663" s="312">
        <v>5.4745370370370368E-2</v>
      </c>
    </row>
    <row r="664" spans="3:10">
      <c r="C664" s="307" t="s">
        <v>2441</v>
      </c>
      <c r="D664" s="308">
        <v>2016</v>
      </c>
      <c r="E664" s="6" t="s">
        <v>2367</v>
      </c>
      <c r="F664" s="309" t="s">
        <v>186</v>
      </c>
      <c r="G664" s="310" t="s">
        <v>2607</v>
      </c>
      <c r="H664" s="311">
        <v>6</v>
      </c>
      <c r="I664" s="311">
        <v>1</v>
      </c>
      <c r="J664" s="312">
        <v>4.3009259259259254E-2</v>
      </c>
    </row>
    <row r="665" spans="3:10">
      <c r="C665" s="307"/>
      <c r="D665" s="308">
        <v>2017</v>
      </c>
      <c r="E665" s="6" t="s">
        <v>2367</v>
      </c>
      <c r="F665" s="309" t="s">
        <v>186</v>
      </c>
      <c r="G665" s="310" t="s">
        <v>2607</v>
      </c>
      <c r="H665" s="311">
        <v>10</v>
      </c>
      <c r="I665" s="311">
        <v>3</v>
      </c>
      <c r="J665" s="312">
        <v>4.2407407407407401E-2</v>
      </c>
    </row>
    <row r="666" spans="3:10">
      <c r="C666" s="6" t="s">
        <v>2442</v>
      </c>
      <c r="H666" s="311">
        <v>16</v>
      </c>
      <c r="I666" s="311">
        <v>4</v>
      </c>
      <c r="J666" s="312">
        <v>8.5416666666666655E-2</v>
      </c>
    </row>
    <row r="667" spans="3:10">
      <c r="C667" s="307" t="s">
        <v>1533</v>
      </c>
      <c r="D667" s="308">
        <v>2014</v>
      </c>
      <c r="E667" s="6" t="s">
        <v>36</v>
      </c>
      <c r="F667" s="309" t="s">
        <v>186</v>
      </c>
      <c r="G667" s="310" t="s">
        <v>3190</v>
      </c>
      <c r="H667" s="311">
        <v>76</v>
      </c>
      <c r="I667" s="311">
        <v>28</v>
      </c>
      <c r="J667" s="312">
        <v>5.7638888888888885E-2</v>
      </c>
    </row>
    <row r="668" spans="3:10">
      <c r="C668" s="307"/>
      <c r="D668" s="308">
        <v>2015</v>
      </c>
      <c r="E668" s="6" t="s">
        <v>36</v>
      </c>
      <c r="F668" s="309" t="s">
        <v>186</v>
      </c>
      <c r="G668" s="310" t="s">
        <v>3190</v>
      </c>
      <c r="H668" s="311">
        <v>66</v>
      </c>
      <c r="I668" s="311">
        <v>23</v>
      </c>
      <c r="J668" s="312">
        <v>5.5069444444444449E-2</v>
      </c>
    </row>
    <row r="669" spans="3:10">
      <c r="C669" s="6" t="s">
        <v>1534</v>
      </c>
      <c r="H669" s="311">
        <v>142</v>
      </c>
      <c r="I669" s="311">
        <v>51</v>
      </c>
      <c r="J669" s="312">
        <v>0.11270833333333333</v>
      </c>
    </row>
    <row r="670" spans="3:10">
      <c r="C670" s="307" t="s">
        <v>1535</v>
      </c>
      <c r="D670" s="308">
        <v>2014</v>
      </c>
      <c r="E670" s="6" t="s">
        <v>294</v>
      </c>
      <c r="F670" s="309" t="s">
        <v>186</v>
      </c>
      <c r="G670" s="310" t="s">
        <v>3190</v>
      </c>
      <c r="H670" s="311">
        <v>1</v>
      </c>
      <c r="I670" s="311">
        <v>1</v>
      </c>
      <c r="J670" s="312">
        <v>3.9097222222222221E-2</v>
      </c>
    </row>
    <row r="671" spans="3:10">
      <c r="C671" s="6" t="s">
        <v>1536</v>
      </c>
      <c r="H671" s="311">
        <v>1</v>
      </c>
      <c r="I671" s="311">
        <v>1</v>
      </c>
      <c r="J671" s="312">
        <v>3.9097222222222221E-2</v>
      </c>
    </row>
    <row r="672" spans="3:10">
      <c r="C672" s="307" t="s">
        <v>2935</v>
      </c>
      <c r="D672" s="308">
        <v>2017</v>
      </c>
      <c r="E672" s="6" t="s">
        <v>294</v>
      </c>
      <c r="F672" s="309" t="s">
        <v>186</v>
      </c>
      <c r="G672" s="310" t="s">
        <v>2606</v>
      </c>
      <c r="H672" s="311">
        <v>47</v>
      </c>
      <c r="I672" s="311">
        <v>14</v>
      </c>
      <c r="J672" s="312">
        <v>4.7511574074074074E-2</v>
      </c>
    </row>
    <row r="673" spans="3:10">
      <c r="C673" s="6" t="s">
        <v>2936</v>
      </c>
      <c r="H673" s="311">
        <v>47</v>
      </c>
      <c r="I673" s="311">
        <v>14</v>
      </c>
      <c r="J673" s="312">
        <v>4.7511574074074074E-2</v>
      </c>
    </row>
    <row r="674" spans="3:10">
      <c r="C674" s="307" t="s">
        <v>1537</v>
      </c>
      <c r="D674" s="308">
        <v>2014</v>
      </c>
      <c r="E674" s="6" t="s">
        <v>294</v>
      </c>
      <c r="F674" s="309" t="s">
        <v>186</v>
      </c>
      <c r="G674" s="310" t="s">
        <v>3192</v>
      </c>
      <c r="H674" s="311">
        <v>68</v>
      </c>
      <c r="I674" s="311">
        <v>5</v>
      </c>
      <c r="J674" s="312">
        <v>5.4444444444444441E-2</v>
      </c>
    </row>
    <row r="675" spans="3:10">
      <c r="C675" s="307"/>
      <c r="D675" s="308">
        <v>2015</v>
      </c>
      <c r="E675" s="6" t="s">
        <v>904</v>
      </c>
      <c r="F675" s="309" t="s">
        <v>186</v>
      </c>
      <c r="G675" s="310" t="s">
        <v>3192</v>
      </c>
      <c r="H675" s="311">
        <v>71</v>
      </c>
      <c r="I675" s="311">
        <v>8</v>
      </c>
      <c r="J675" s="312">
        <v>5.6145833333333339E-2</v>
      </c>
    </row>
    <row r="676" spans="3:10">
      <c r="C676" s="307"/>
      <c r="D676" s="308">
        <v>2016</v>
      </c>
      <c r="E676" s="6" t="s">
        <v>904</v>
      </c>
      <c r="F676" s="309" t="s">
        <v>186</v>
      </c>
      <c r="G676" s="310" t="s">
        <v>2612</v>
      </c>
      <c r="H676" s="311">
        <v>63</v>
      </c>
      <c r="I676" s="311">
        <v>3</v>
      </c>
      <c r="J676" s="312">
        <v>5.561342592592592E-2</v>
      </c>
    </row>
    <row r="677" spans="3:10">
      <c r="C677" s="307"/>
      <c r="D677" s="308">
        <v>2017</v>
      </c>
      <c r="E677" s="6" t="s">
        <v>904</v>
      </c>
      <c r="F677" s="309" t="s">
        <v>186</v>
      </c>
      <c r="G677" s="310" t="s">
        <v>2612</v>
      </c>
      <c r="H677" s="311">
        <v>120</v>
      </c>
      <c r="I677" s="311">
        <v>3</v>
      </c>
      <c r="J677" s="312">
        <v>5.6122685185185185E-2</v>
      </c>
    </row>
    <row r="678" spans="3:10">
      <c r="C678" s="6" t="s">
        <v>1538</v>
      </c>
      <c r="H678" s="311">
        <v>322</v>
      </c>
      <c r="I678" s="311">
        <v>19</v>
      </c>
      <c r="J678" s="312">
        <v>0.22232638888888887</v>
      </c>
    </row>
    <row r="679" spans="3:10">
      <c r="C679" s="307" t="s">
        <v>1539</v>
      </c>
      <c r="D679" s="308">
        <v>2015</v>
      </c>
      <c r="E679" s="6" t="s">
        <v>285</v>
      </c>
      <c r="F679" s="309" t="s">
        <v>186</v>
      </c>
      <c r="G679" s="310" t="s">
        <v>2606</v>
      </c>
      <c r="H679" s="311">
        <v>11</v>
      </c>
      <c r="I679" s="311">
        <v>4</v>
      </c>
      <c r="J679" s="312">
        <v>4.4340277777777777E-2</v>
      </c>
    </row>
    <row r="680" spans="3:10">
      <c r="C680" s="6" t="s">
        <v>1540</v>
      </c>
      <c r="H680" s="311">
        <v>11</v>
      </c>
      <c r="I680" s="311">
        <v>4</v>
      </c>
      <c r="J680" s="312">
        <v>4.4340277777777777E-2</v>
      </c>
    </row>
    <row r="681" spans="3:10">
      <c r="C681" s="307" t="s">
        <v>3107</v>
      </c>
      <c r="D681" s="308">
        <v>2017</v>
      </c>
      <c r="E681" s="6" t="s">
        <v>821</v>
      </c>
      <c r="F681" s="309" t="s">
        <v>297</v>
      </c>
      <c r="G681" s="310" t="s">
        <v>3183</v>
      </c>
      <c r="H681" s="311">
        <v>0</v>
      </c>
      <c r="I681" s="311">
        <v>3</v>
      </c>
      <c r="J681" s="312">
        <v>4.1666666666666669E-4</v>
      </c>
    </row>
    <row r="682" spans="3:10">
      <c r="C682" s="6" t="s">
        <v>3108</v>
      </c>
      <c r="H682" s="311">
        <v>0</v>
      </c>
      <c r="I682" s="311">
        <v>3</v>
      </c>
      <c r="J682" s="312">
        <v>4.1666666666666669E-4</v>
      </c>
    </row>
    <row r="683" spans="3:10">
      <c r="C683" s="307" t="s">
        <v>1541</v>
      </c>
      <c r="D683" s="308">
        <v>2015</v>
      </c>
      <c r="E683" s="6" t="s">
        <v>892</v>
      </c>
      <c r="F683" s="309" t="s">
        <v>186</v>
      </c>
      <c r="G683" s="310" t="s">
        <v>2606</v>
      </c>
      <c r="H683" s="311">
        <v>25</v>
      </c>
      <c r="I683" s="311">
        <v>10</v>
      </c>
      <c r="J683" s="312">
        <v>4.7789351851851847E-2</v>
      </c>
    </row>
    <row r="684" spans="3:10">
      <c r="C684" s="307"/>
      <c r="D684" s="308">
        <v>2017</v>
      </c>
      <c r="E684" s="6" t="s">
        <v>892</v>
      </c>
      <c r="F684" s="309" t="s">
        <v>186</v>
      </c>
      <c r="G684" s="310" t="s">
        <v>2606</v>
      </c>
      <c r="H684" s="311">
        <v>20</v>
      </c>
      <c r="I684" s="311">
        <v>5</v>
      </c>
      <c r="J684" s="312">
        <v>4.3807870370370372E-2</v>
      </c>
    </row>
    <row r="685" spans="3:10">
      <c r="C685" s="6" t="s">
        <v>1542</v>
      </c>
      <c r="H685" s="311">
        <v>45</v>
      </c>
      <c r="I685" s="311">
        <v>15</v>
      </c>
      <c r="J685" s="312">
        <v>9.1597222222222219E-2</v>
      </c>
    </row>
    <row r="686" spans="3:10">
      <c r="C686" s="307" t="s">
        <v>3109</v>
      </c>
      <c r="D686" s="308">
        <v>2017</v>
      </c>
      <c r="E686" s="6" t="s">
        <v>821</v>
      </c>
      <c r="F686" s="309" t="s">
        <v>297</v>
      </c>
      <c r="G686" s="310" t="s">
        <v>3186</v>
      </c>
      <c r="H686" s="311">
        <v>0</v>
      </c>
      <c r="I686" s="311">
        <v>3</v>
      </c>
      <c r="J686" s="312">
        <v>1.3078703703703705E-3</v>
      </c>
    </row>
    <row r="687" spans="3:10">
      <c r="C687" s="6" t="s">
        <v>3110</v>
      </c>
      <c r="H687" s="311">
        <v>0</v>
      </c>
      <c r="I687" s="311">
        <v>3</v>
      </c>
      <c r="J687" s="312">
        <v>1.3078703703703705E-3</v>
      </c>
    </row>
    <row r="688" spans="3:10">
      <c r="C688" s="307" t="s">
        <v>1543</v>
      </c>
      <c r="D688" s="308">
        <v>2009</v>
      </c>
      <c r="E688" s="6" t="s">
        <v>299</v>
      </c>
      <c r="F688" s="309" t="s">
        <v>186</v>
      </c>
      <c r="G688" s="310" t="s">
        <v>3191</v>
      </c>
      <c r="H688" s="311">
        <v>14</v>
      </c>
      <c r="I688" s="311">
        <v>3</v>
      </c>
      <c r="J688" s="312">
        <v>4.8182870370370369E-2</v>
      </c>
    </row>
    <row r="689" spans="3:10">
      <c r="C689" s="6" t="s">
        <v>1544</v>
      </c>
      <c r="H689" s="311">
        <v>14</v>
      </c>
      <c r="I689" s="311">
        <v>3</v>
      </c>
      <c r="J689" s="312">
        <v>4.8182870370370369E-2</v>
      </c>
    </row>
    <row r="690" spans="3:10">
      <c r="C690" s="307" t="s">
        <v>1545</v>
      </c>
      <c r="D690" s="308">
        <v>2015</v>
      </c>
      <c r="E690" s="6">
        <v>0</v>
      </c>
      <c r="F690" s="309" t="s">
        <v>186</v>
      </c>
      <c r="G690" s="310" t="s">
        <v>3192</v>
      </c>
      <c r="H690" s="311">
        <v>77</v>
      </c>
      <c r="I690" s="311">
        <v>11</v>
      </c>
      <c r="J690" s="312">
        <v>5.8101851851851849E-2</v>
      </c>
    </row>
    <row r="691" spans="3:10">
      <c r="C691" s="307"/>
      <c r="D691" s="308">
        <v>2016</v>
      </c>
      <c r="E691" s="6" t="s">
        <v>2284</v>
      </c>
      <c r="F691" s="309" t="s">
        <v>186</v>
      </c>
      <c r="G691" s="310" t="s">
        <v>2612</v>
      </c>
      <c r="H691" s="311">
        <v>75</v>
      </c>
      <c r="I691" s="311">
        <v>4</v>
      </c>
      <c r="J691" s="312">
        <v>5.8321759259259261E-2</v>
      </c>
    </row>
    <row r="692" spans="3:10">
      <c r="C692" s="307"/>
      <c r="D692" s="308">
        <v>2017</v>
      </c>
      <c r="E692" s="6" t="s">
        <v>883</v>
      </c>
      <c r="F692" s="309" t="s">
        <v>186</v>
      </c>
      <c r="G692" s="310" t="s">
        <v>2612</v>
      </c>
      <c r="H692" s="311">
        <v>149</v>
      </c>
      <c r="I692" s="311">
        <v>7</v>
      </c>
      <c r="J692" s="312">
        <v>6.0879629629629638E-2</v>
      </c>
    </row>
    <row r="693" spans="3:10">
      <c r="C693" s="6" t="s">
        <v>1546</v>
      </c>
      <c r="H693" s="311">
        <v>301</v>
      </c>
      <c r="I693" s="311">
        <v>22</v>
      </c>
      <c r="J693" s="312">
        <v>0.17730324074074075</v>
      </c>
    </row>
    <row r="694" spans="3:10">
      <c r="C694" s="307" t="s">
        <v>2937</v>
      </c>
      <c r="D694" s="308">
        <v>2017</v>
      </c>
      <c r="E694" s="6" t="s">
        <v>2743</v>
      </c>
      <c r="F694" s="309" t="s">
        <v>186</v>
      </c>
      <c r="G694" s="310" t="s">
        <v>2604</v>
      </c>
      <c r="H694" s="311">
        <v>136</v>
      </c>
      <c r="I694" s="311">
        <v>17</v>
      </c>
      <c r="J694" s="312">
        <v>5.8321759259259261E-2</v>
      </c>
    </row>
    <row r="695" spans="3:10">
      <c r="C695" s="6" t="s">
        <v>2938</v>
      </c>
      <c r="H695" s="311">
        <v>136</v>
      </c>
      <c r="I695" s="311">
        <v>17</v>
      </c>
      <c r="J695" s="312">
        <v>5.8321759259259261E-2</v>
      </c>
    </row>
    <row r="696" spans="3:10">
      <c r="C696" s="307" t="s">
        <v>1547</v>
      </c>
      <c r="D696" s="308">
        <v>2015</v>
      </c>
      <c r="E696" s="6" t="s">
        <v>902</v>
      </c>
      <c r="F696" s="309" t="s">
        <v>187</v>
      </c>
      <c r="G696" s="310" t="s">
        <v>316</v>
      </c>
      <c r="H696" s="311">
        <v>16</v>
      </c>
      <c r="I696" s="311">
        <v>16</v>
      </c>
      <c r="J696" s="312">
        <v>1.849537037037037E-2</v>
      </c>
    </row>
    <row r="697" spans="3:10">
      <c r="C697" s="6" t="s">
        <v>1548</v>
      </c>
      <c r="H697" s="311">
        <v>16</v>
      </c>
      <c r="I697" s="311">
        <v>16</v>
      </c>
      <c r="J697" s="312">
        <v>1.849537037037037E-2</v>
      </c>
    </row>
    <row r="698" spans="3:10">
      <c r="C698" s="307" t="s">
        <v>1549</v>
      </c>
      <c r="D698" s="308">
        <v>2015</v>
      </c>
      <c r="E698" s="6" t="s">
        <v>902</v>
      </c>
      <c r="F698" s="309" t="s">
        <v>297</v>
      </c>
      <c r="G698" s="310" t="s">
        <v>3181</v>
      </c>
      <c r="H698" s="311">
        <v>1</v>
      </c>
      <c r="I698" s="311">
        <v>1</v>
      </c>
      <c r="J698" s="312">
        <v>0</v>
      </c>
    </row>
    <row r="699" spans="3:10">
      <c r="C699" s="307"/>
      <c r="D699" s="308">
        <v>2016</v>
      </c>
      <c r="E699" s="6" t="s">
        <v>902</v>
      </c>
      <c r="F699" s="309" t="s">
        <v>297</v>
      </c>
      <c r="G699" s="310" t="s">
        <v>3183</v>
      </c>
      <c r="H699" s="311">
        <v>6</v>
      </c>
      <c r="I699" s="311">
        <v>6</v>
      </c>
      <c r="J699" s="312">
        <v>5.6712962962962956E-4</v>
      </c>
    </row>
    <row r="700" spans="3:10">
      <c r="C700" s="307"/>
      <c r="D700" s="308">
        <v>2017</v>
      </c>
      <c r="E700" s="6" t="s">
        <v>2857</v>
      </c>
      <c r="F700" s="309" t="s">
        <v>297</v>
      </c>
      <c r="G700" s="310" t="s">
        <v>3183</v>
      </c>
      <c r="H700" s="311">
        <v>0</v>
      </c>
      <c r="I700" s="311">
        <v>8</v>
      </c>
      <c r="J700" s="312">
        <v>5.2083333333333333E-4</v>
      </c>
    </row>
    <row r="701" spans="3:10">
      <c r="C701" s="6" t="s">
        <v>1550</v>
      </c>
      <c r="H701" s="311">
        <v>7</v>
      </c>
      <c r="I701" s="311">
        <v>15</v>
      </c>
      <c r="J701" s="312">
        <v>1.0879629629629629E-3</v>
      </c>
    </row>
    <row r="702" spans="3:10">
      <c r="C702" s="307" t="s">
        <v>1551</v>
      </c>
      <c r="D702" s="308">
        <v>2014</v>
      </c>
      <c r="E702" s="6" t="s">
        <v>285</v>
      </c>
      <c r="F702" s="309" t="s">
        <v>297</v>
      </c>
      <c r="G702" s="310" t="s">
        <v>3181</v>
      </c>
      <c r="H702" s="311">
        <v>0</v>
      </c>
      <c r="I702" s="311">
        <v>3</v>
      </c>
      <c r="J702" s="312">
        <v>1.0879629629629629E-3</v>
      </c>
    </row>
    <row r="703" spans="3:10">
      <c r="C703" s="6" t="s">
        <v>1552</v>
      </c>
      <c r="H703" s="311">
        <v>0</v>
      </c>
      <c r="I703" s="311">
        <v>3</v>
      </c>
      <c r="J703" s="312">
        <v>1.0879629629629629E-3</v>
      </c>
    </row>
    <row r="704" spans="3:10">
      <c r="C704" s="307" t="s">
        <v>1553</v>
      </c>
      <c r="D704" s="308">
        <v>2014</v>
      </c>
      <c r="E704" s="6" t="s">
        <v>285</v>
      </c>
      <c r="F704" s="309" t="s">
        <v>187</v>
      </c>
      <c r="G704" s="310" t="s">
        <v>316</v>
      </c>
      <c r="H704" s="311">
        <v>28</v>
      </c>
      <c r="I704" s="311">
        <v>28</v>
      </c>
      <c r="J704" s="312">
        <v>1.9745370370370371E-2</v>
      </c>
    </row>
    <row r="705" spans="3:10">
      <c r="C705" s="6" t="s">
        <v>1554</v>
      </c>
      <c r="H705" s="311">
        <v>28</v>
      </c>
      <c r="I705" s="311">
        <v>28</v>
      </c>
      <c r="J705" s="312">
        <v>1.9745370370370371E-2</v>
      </c>
    </row>
    <row r="706" spans="3:10">
      <c r="C706" s="307" t="s">
        <v>1555</v>
      </c>
      <c r="D706" s="308">
        <v>2011</v>
      </c>
      <c r="E706" s="6" t="s">
        <v>284</v>
      </c>
      <c r="F706" s="309" t="s">
        <v>297</v>
      </c>
      <c r="G706" s="310" t="s">
        <v>3182</v>
      </c>
      <c r="H706" s="311">
        <v>0</v>
      </c>
      <c r="I706" s="311">
        <v>16</v>
      </c>
      <c r="J706" s="312">
        <v>6.9444444444444447E-4</v>
      </c>
    </row>
    <row r="707" spans="3:10">
      <c r="C707" s="6" t="s">
        <v>1556</v>
      </c>
      <c r="H707" s="311">
        <v>0</v>
      </c>
      <c r="I707" s="311">
        <v>16</v>
      </c>
      <c r="J707" s="312">
        <v>6.9444444444444447E-4</v>
      </c>
    </row>
    <row r="708" spans="3:10">
      <c r="C708" s="307" t="s">
        <v>1557</v>
      </c>
      <c r="D708" s="308">
        <v>2009</v>
      </c>
      <c r="E708" s="6" t="s">
        <v>638</v>
      </c>
      <c r="F708" s="309" t="s">
        <v>297</v>
      </c>
      <c r="G708" s="310" t="s">
        <v>3175</v>
      </c>
      <c r="H708" s="311">
        <v>0</v>
      </c>
      <c r="I708" s="311">
        <v>10</v>
      </c>
      <c r="J708" s="312">
        <v>1.1805555555555556E-3</v>
      </c>
    </row>
    <row r="709" spans="3:10">
      <c r="C709" s="307"/>
      <c r="D709" s="308">
        <v>2011</v>
      </c>
      <c r="E709" s="6" t="s">
        <v>284</v>
      </c>
      <c r="F709" s="309" t="s">
        <v>297</v>
      </c>
      <c r="G709" s="310" t="s">
        <v>3182</v>
      </c>
      <c r="H709" s="311">
        <v>0</v>
      </c>
      <c r="I709" s="311">
        <v>9</v>
      </c>
      <c r="J709" s="312">
        <v>6.134259259259259E-4</v>
      </c>
    </row>
    <row r="710" spans="3:10">
      <c r="C710" s="6" t="s">
        <v>1558</v>
      </c>
      <c r="H710" s="311">
        <v>0</v>
      </c>
      <c r="I710" s="311">
        <v>19</v>
      </c>
      <c r="J710" s="312">
        <v>1.7939814814814815E-3</v>
      </c>
    </row>
    <row r="711" spans="3:10">
      <c r="C711" s="307" t="s">
        <v>2443</v>
      </c>
      <c r="D711" s="308">
        <v>2016</v>
      </c>
      <c r="E711" s="6" t="s">
        <v>2285</v>
      </c>
      <c r="F711" s="309" t="s">
        <v>186</v>
      </c>
      <c r="G711" s="310" t="s">
        <v>2604</v>
      </c>
      <c r="H711" s="311">
        <v>4</v>
      </c>
      <c r="I711" s="311">
        <v>3</v>
      </c>
      <c r="J711" s="312">
        <v>4.1608796296296297E-2</v>
      </c>
    </row>
    <row r="712" spans="3:10">
      <c r="C712" s="307"/>
      <c r="D712" s="308">
        <v>2017</v>
      </c>
      <c r="E712" s="6" t="s">
        <v>2720</v>
      </c>
      <c r="F712" s="309" t="s">
        <v>186</v>
      </c>
      <c r="G712" s="310" t="s">
        <v>2604</v>
      </c>
      <c r="H712" s="311">
        <v>22</v>
      </c>
      <c r="I712" s="311">
        <v>6</v>
      </c>
      <c r="J712" s="312">
        <v>4.4259259259259255E-2</v>
      </c>
    </row>
    <row r="713" spans="3:10">
      <c r="C713" s="6" t="s">
        <v>2444</v>
      </c>
      <c r="H713" s="311">
        <v>26</v>
      </c>
      <c r="I713" s="311">
        <v>9</v>
      </c>
      <c r="J713" s="312">
        <v>8.5868055555555545E-2</v>
      </c>
    </row>
    <row r="714" spans="3:10">
      <c r="C714" s="307" t="s">
        <v>2445</v>
      </c>
      <c r="D714" s="308">
        <v>2016</v>
      </c>
      <c r="E714" s="6" t="s">
        <v>2286</v>
      </c>
      <c r="F714" s="309" t="s">
        <v>186</v>
      </c>
      <c r="G714" s="310" t="s">
        <v>2610</v>
      </c>
      <c r="H714" s="311">
        <v>14</v>
      </c>
      <c r="I714" s="311">
        <v>1</v>
      </c>
      <c r="J714" s="312">
        <v>4.4641203703703704E-2</v>
      </c>
    </row>
    <row r="715" spans="3:10">
      <c r="C715" s="307"/>
      <c r="D715" s="308">
        <v>2017</v>
      </c>
      <c r="E715" s="6" t="s">
        <v>2720</v>
      </c>
      <c r="F715" s="309" t="s">
        <v>186</v>
      </c>
      <c r="G715" s="310" t="s">
        <v>2610</v>
      </c>
      <c r="H715" s="311">
        <v>15</v>
      </c>
      <c r="I715" s="311">
        <v>1</v>
      </c>
      <c r="J715" s="312">
        <v>4.3090277777777776E-2</v>
      </c>
    </row>
    <row r="716" spans="3:10">
      <c r="C716" s="6" t="s">
        <v>2446</v>
      </c>
      <c r="H716" s="311">
        <v>29</v>
      </c>
      <c r="I716" s="311">
        <v>2</v>
      </c>
      <c r="J716" s="312">
        <v>8.773148148148148E-2</v>
      </c>
    </row>
    <row r="717" spans="3:10">
      <c r="C717" s="307" t="s">
        <v>3111</v>
      </c>
      <c r="D717" s="308">
        <v>2017</v>
      </c>
      <c r="E717" s="6" t="s">
        <v>1039</v>
      </c>
      <c r="F717" s="309" t="s">
        <v>297</v>
      </c>
      <c r="G717" s="310" t="s">
        <v>3188</v>
      </c>
      <c r="H717" s="311">
        <v>0</v>
      </c>
      <c r="I717" s="311">
        <v>6</v>
      </c>
      <c r="J717" s="312">
        <v>3.2060185185185191E-3</v>
      </c>
    </row>
    <row r="718" spans="3:10">
      <c r="C718" s="6" t="s">
        <v>3112</v>
      </c>
      <c r="H718" s="311">
        <v>0</v>
      </c>
      <c r="I718" s="311">
        <v>6</v>
      </c>
      <c r="J718" s="312">
        <v>3.2060185185185191E-3</v>
      </c>
    </row>
    <row r="719" spans="3:10">
      <c r="C719" s="307" t="s">
        <v>1559</v>
      </c>
      <c r="D719" s="308">
        <v>2012</v>
      </c>
      <c r="E719" s="6" t="s">
        <v>17</v>
      </c>
      <c r="F719" s="309" t="s">
        <v>186</v>
      </c>
      <c r="G719" s="310" t="s">
        <v>2606</v>
      </c>
      <c r="H719" s="311">
        <v>66</v>
      </c>
      <c r="I719" s="311">
        <v>26</v>
      </c>
      <c r="J719" s="312">
        <v>6.1076388888888888E-2</v>
      </c>
    </row>
    <row r="720" spans="3:10">
      <c r="C720" s="6" t="s">
        <v>1560</v>
      </c>
      <c r="H720" s="311">
        <v>66</v>
      </c>
      <c r="I720" s="311">
        <v>26</v>
      </c>
      <c r="J720" s="312">
        <v>6.1076388888888888E-2</v>
      </c>
    </row>
    <row r="721" spans="3:10">
      <c r="C721" s="307" t="s">
        <v>2447</v>
      </c>
      <c r="D721" s="308">
        <v>2016</v>
      </c>
      <c r="E721" s="6" t="s">
        <v>2275</v>
      </c>
      <c r="F721" s="309" t="s">
        <v>186</v>
      </c>
      <c r="G721" s="310" t="s">
        <v>2605</v>
      </c>
      <c r="H721" s="311">
        <v>93</v>
      </c>
      <c r="I721" s="311">
        <v>14</v>
      </c>
      <c r="J721" s="312">
        <v>6.3842592592592604E-2</v>
      </c>
    </row>
    <row r="722" spans="3:10">
      <c r="C722" s="307"/>
      <c r="D722" s="308">
        <v>2017</v>
      </c>
      <c r="E722" s="6" t="s">
        <v>2275</v>
      </c>
      <c r="F722" s="309" t="s">
        <v>186</v>
      </c>
      <c r="G722" s="310" t="s">
        <v>2605</v>
      </c>
      <c r="H722" s="311">
        <v>139</v>
      </c>
      <c r="I722" s="311">
        <v>34</v>
      </c>
      <c r="J722" s="312">
        <v>5.8773148148148151E-2</v>
      </c>
    </row>
    <row r="723" spans="3:10">
      <c r="C723" s="6" t="s">
        <v>2448</v>
      </c>
      <c r="H723" s="311">
        <v>232</v>
      </c>
      <c r="I723" s="311">
        <v>48</v>
      </c>
      <c r="J723" s="312">
        <v>0.12261574074074075</v>
      </c>
    </row>
    <row r="724" spans="3:10">
      <c r="C724" s="307" t="s">
        <v>3075</v>
      </c>
      <c r="D724" s="308">
        <v>2017</v>
      </c>
      <c r="E724" s="6" t="s">
        <v>559</v>
      </c>
      <c r="F724" s="309" t="s">
        <v>297</v>
      </c>
      <c r="G724" s="310" t="s">
        <v>3181</v>
      </c>
      <c r="H724" s="311">
        <v>0</v>
      </c>
      <c r="I724" s="311">
        <v>1</v>
      </c>
      <c r="J724" s="312">
        <v>7.6388888888888893E-4</v>
      </c>
    </row>
    <row r="725" spans="3:10">
      <c r="C725" s="6" t="s">
        <v>3076</v>
      </c>
      <c r="H725" s="311">
        <v>0</v>
      </c>
      <c r="I725" s="311">
        <v>1</v>
      </c>
      <c r="J725" s="312">
        <v>7.6388888888888893E-4</v>
      </c>
    </row>
    <row r="726" spans="3:10">
      <c r="C726" s="307" t="s">
        <v>1561</v>
      </c>
      <c r="D726" s="308">
        <v>2015</v>
      </c>
      <c r="E726" s="6" t="s">
        <v>984</v>
      </c>
      <c r="F726" s="309" t="s">
        <v>297</v>
      </c>
      <c r="G726" s="310" t="s">
        <v>3186</v>
      </c>
      <c r="H726" s="311">
        <v>5</v>
      </c>
      <c r="I726" s="311">
        <v>5</v>
      </c>
      <c r="J726" s="312">
        <v>1.3773148148148147E-3</v>
      </c>
    </row>
    <row r="727" spans="3:10">
      <c r="C727" s="6" t="s">
        <v>1562</v>
      </c>
      <c r="H727" s="311">
        <v>5</v>
      </c>
      <c r="I727" s="311">
        <v>5</v>
      </c>
      <c r="J727" s="312">
        <v>1.3773148148148147E-3</v>
      </c>
    </row>
    <row r="728" spans="3:10">
      <c r="C728" s="307" t="s">
        <v>1563</v>
      </c>
      <c r="D728" s="308">
        <v>2010</v>
      </c>
      <c r="E728" s="6" t="s">
        <v>235</v>
      </c>
      <c r="F728" s="309" t="s">
        <v>297</v>
      </c>
      <c r="G728" s="310" t="s">
        <v>3189</v>
      </c>
      <c r="H728" s="311">
        <v>0</v>
      </c>
      <c r="I728" s="311">
        <v>2</v>
      </c>
      <c r="J728" s="312">
        <v>4.7106481481481478E-3</v>
      </c>
    </row>
    <row r="729" spans="3:10">
      <c r="C729" s="307"/>
      <c r="D729" s="308">
        <v>2011</v>
      </c>
      <c r="E729" s="6" t="s">
        <v>473</v>
      </c>
      <c r="F729" s="309" t="s">
        <v>187</v>
      </c>
      <c r="G729" s="310" t="s">
        <v>316</v>
      </c>
      <c r="H729" s="311">
        <v>9</v>
      </c>
      <c r="I729" s="311">
        <v>9</v>
      </c>
      <c r="J729" s="312">
        <v>1.6157407407407409E-2</v>
      </c>
    </row>
    <row r="730" spans="3:10">
      <c r="C730" s="307"/>
      <c r="D730" s="308">
        <v>2012</v>
      </c>
      <c r="E730" s="6" t="s">
        <v>552</v>
      </c>
      <c r="F730" s="309" t="s">
        <v>187</v>
      </c>
      <c r="G730" s="310" t="s">
        <v>316</v>
      </c>
      <c r="H730" s="311">
        <v>4</v>
      </c>
      <c r="I730" s="311">
        <v>4</v>
      </c>
      <c r="J730" s="312">
        <v>1.480324074074074E-2</v>
      </c>
    </row>
    <row r="731" spans="3:10">
      <c r="C731" s="307"/>
      <c r="D731" s="308">
        <v>2013</v>
      </c>
      <c r="E731" s="6" t="s">
        <v>221</v>
      </c>
      <c r="F731" s="309" t="s">
        <v>187</v>
      </c>
      <c r="G731" s="310" t="s">
        <v>316</v>
      </c>
      <c r="H731" s="311">
        <v>2</v>
      </c>
      <c r="I731" s="311">
        <v>2</v>
      </c>
      <c r="J731" s="312">
        <v>1.3912037037037037E-2</v>
      </c>
    </row>
    <row r="732" spans="3:10">
      <c r="C732" s="307"/>
      <c r="D732" s="308">
        <v>2014</v>
      </c>
      <c r="E732" s="6" t="s">
        <v>710</v>
      </c>
      <c r="F732" s="309" t="s">
        <v>187</v>
      </c>
      <c r="G732" s="310" t="s">
        <v>316</v>
      </c>
      <c r="H732" s="311">
        <v>11</v>
      </c>
      <c r="I732" s="311">
        <v>11</v>
      </c>
      <c r="J732" s="312">
        <v>1.40625E-2</v>
      </c>
    </row>
    <row r="733" spans="3:10">
      <c r="C733" s="6" t="s">
        <v>1564</v>
      </c>
      <c r="H733" s="311">
        <v>26</v>
      </c>
      <c r="I733" s="311">
        <v>28</v>
      </c>
      <c r="J733" s="312">
        <v>6.3645833333333332E-2</v>
      </c>
    </row>
    <row r="734" spans="3:10">
      <c r="C734" s="307" t="s">
        <v>2939</v>
      </c>
      <c r="D734" s="308">
        <v>2017</v>
      </c>
      <c r="E734" s="6" t="s">
        <v>284</v>
      </c>
      <c r="F734" s="309" t="s">
        <v>186</v>
      </c>
      <c r="G734" s="310" t="s">
        <v>2604</v>
      </c>
      <c r="H734" s="311">
        <v>80</v>
      </c>
      <c r="I734" s="311">
        <v>14</v>
      </c>
      <c r="J734" s="312">
        <v>5.0543981481481481E-2</v>
      </c>
    </row>
    <row r="735" spans="3:10">
      <c r="C735" s="6" t="s">
        <v>2940</v>
      </c>
      <c r="H735" s="311">
        <v>80</v>
      </c>
      <c r="I735" s="311">
        <v>14</v>
      </c>
      <c r="J735" s="312">
        <v>5.0543981481481481E-2</v>
      </c>
    </row>
    <row r="736" spans="3:10">
      <c r="C736" s="307" t="s">
        <v>1565</v>
      </c>
      <c r="D736" s="308">
        <v>2014</v>
      </c>
      <c r="E736" s="6" t="s">
        <v>328</v>
      </c>
      <c r="F736" s="309" t="s">
        <v>297</v>
      </c>
      <c r="G736" s="310" t="s">
        <v>3181</v>
      </c>
      <c r="H736" s="311">
        <v>0</v>
      </c>
      <c r="I736" s="311">
        <v>4</v>
      </c>
      <c r="J736" s="312">
        <v>1.0995370370370371E-3</v>
      </c>
    </row>
    <row r="737" spans="3:10">
      <c r="C737" s="307"/>
      <c r="D737" s="308">
        <v>2015</v>
      </c>
      <c r="E737" s="6" t="s">
        <v>328</v>
      </c>
      <c r="F737" s="309" t="s">
        <v>297</v>
      </c>
      <c r="G737" s="310" t="s">
        <v>3181</v>
      </c>
      <c r="H737" s="311">
        <v>7</v>
      </c>
      <c r="I737" s="311">
        <v>7</v>
      </c>
      <c r="J737" s="312">
        <v>1.0416666666666667E-3</v>
      </c>
    </row>
    <row r="738" spans="3:10">
      <c r="C738" s="6" t="s">
        <v>1566</v>
      </c>
      <c r="H738" s="311">
        <v>7</v>
      </c>
      <c r="I738" s="311">
        <v>11</v>
      </c>
      <c r="J738" s="312">
        <v>2.1412037037037038E-3</v>
      </c>
    </row>
    <row r="739" spans="3:10">
      <c r="C739" s="307" t="s">
        <v>1567</v>
      </c>
      <c r="D739" s="308">
        <v>2012</v>
      </c>
      <c r="E739" s="6" t="s">
        <v>559</v>
      </c>
      <c r="F739" s="309" t="s">
        <v>297</v>
      </c>
      <c r="G739" s="310" t="s">
        <v>3181</v>
      </c>
      <c r="H739" s="311">
        <v>0</v>
      </c>
      <c r="I739" s="311">
        <v>3</v>
      </c>
      <c r="J739" s="312">
        <v>1.9675925925925928E-3</v>
      </c>
    </row>
    <row r="740" spans="3:10">
      <c r="C740" s="6" t="s">
        <v>1568</v>
      </c>
      <c r="H740" s="311">
        <v>0</v>
      </c>
      <c r="I740" s="311">
        <v>3</v>
      </c>
      <c r="J740" s="312">
        <v>1.9675925925925928E-3</v>
      </c>
    </row>
    <row r="741" spans="3:10">
      <c r="C741" s="307" t="s">
        <v>3113</v>
      </c>
      <c r="D741" s="308">
        <v>2017</v>
      </c>
      <c r="E741" s="6" t="s">
        <v>2848</v>
      </c>
      <c r="F741" s="309" t="s">
        <v>297</v>
      </c>
      <c r="G741" s="310" t="s">
        <v>3185</v>
      </c>
      <c r="H741" s="311">
        <v>0</v>
      </c>
      <c r="I741" s="311">
        <v>6</v>
      </c>
      <c r="J741" s="312">
        <v>8.6805555555555551E-4</v>
      </c>
    </row>
    <row r="742" spans="3:10">
      <c r="C742" s="6" t="s">
        <v>3114</v>
      </c>
      <c r="H742" s="311">
        <v>0</v>
      </c>
      <c r="I742" s="311">
        <v>6</v>
      </c>
      <c r="J742" s="312">
        <v>8.6805555555555551E-4</v>
      </c>
    </row>
    <row r="743" spans="3:10">
      <c r="C743" s="307" t="s">
        <v>1569</v>
      </c>
      <c r="D743" s="308">
        <v>2011</v>
      </c>
      <c r="E743" s="6" t="s">
        <v>741</v>
      </c>
      <c r="F743" s="309" t="s">
        <v>186</v>
      </c>
      <c r="G743" s="310" t="s">
        <v>2606</v>
      </c>
      <c r="H743" s="311">
        <v>13</v>
      </c>
      <c r="I743" s="311">
        <v>7</v>
      </c>
      <c r="J743" s="312">
        <v>4.5752314814814815E-2</v>
      </c>
    </row>
    <row r="744" spans="3:10">
      <c r="C744" s="307"/>
      <c r="D744" s="308">
        <v>2012</v>
      </c>
      <c r="E744" s="6" t="s">
        <v>741</v>
      </c>
      <c r="F744" s="309" t="s">
        <v>186</v>
      </c>
      <c r="G744" s="310" t="s">
        <v>2606</v>
      </c>
      <c r="H744" s="311">
        <v>15</v>
      </c>
      <c r="I744" s="311">
        <v>7</v>
      </c>
      <c r="J744" s="312">
        <v>4.3969907407407409E-2</v>
      </c>
    </row>
    <row r="745" spans="3:10">
      <c r="C745" s="6" t="s">
        <v>1570</v>
      </c>
      <c r="H745" s="311">
        <v>28</v>
      </c>
      <c r="I745" s="311">
        <v>14</v>
      </c>
      <c r="J745" s="312">
        <v>8.9722222222222231E-2</v>
      </c>
    </row>
    <row r="746" spans="3:10">
      <c r="C746" s="307" t="s">
        <v>1571</v>
      </c>
      <c r="D746" s="308">
        <v>2015</v>
      </c>
      <c r="E746" s="6" t="s">
        <v>391</v>
      </c>
      <c r="F746" s="309" t="s">
        <v>186</v>
      </c>
      <c r="G746" s="310" t="s">
        <v>3192</v>
      </c>
      <c r="H746" s="311">
        <v>85</v>
      </c>
      <c r="I746" s="311">
        <v>25</v>
      </c>
      <c r="J746" s="312">
        <v>6.1053240740740734E-2</v>
      </c>
    </row>
    <row r="747" spans="3:10">
      <c r="C747" s="6" t="s">
        <v>1572</v>
      </c>
      <c r="H747" s="311">
        <v>85</v>
      </c>
      <c r="I747" s="311">
        <v>25</v>
      </c>
      <c r="J747" s="312">
        <v>6.1053240740740734E-2</v>
      </c>
    </row>
    <row r="748" spans="3:10">
      <c r="C748" s="307" t="s">
        <v>3115</v>
      </c>
      <c r="D748" s="308">
        <v>2017</v>
      </c>
      <c r="E748" s="6" t="s">
        <v>281</v>
      </c>
      <c r="F748" s="309" t="s">
        <v>297</v>
      </c>
      <c r="G748" s="310" t="s">
        <v>3186</v>
      </c>
      <c r="H748" s="311">
        <v>0</v>
      </c>
      <c r="I748" s="311">
        <v>2</v>
      </c>
      <c r="J748" s="312">
        <v>1.1805555555555556E-3</v>
      </c>
    </row>
    <row r="749" spans="3:10">
      <c r="C749" s="6" t="s">
        <v>3116</v>
      </c>
      <c r="H749" s="311">
        <v>0</v>
      </c>
      <c r="I749" s="311">
        <v>2</v>
      </c>
      <c r="J749" s="312">
        <v>1.1805555555555556E-3</v>
      </c>
    </row>
    <row r="750" spans="3:10">
      <c r="C750" s="307" t="s">
        <v>1573</v>
      </c>
      <c r="D750" s="308">
        <v>2011</v>
      </c>
      <c r="E750" s="6" t="s">
        <v>316</v>
      </c>
      <c r="F750" s="309" t="s">
        <v>297</v>
      </c>
      <c r="G750" s="310" t="s">
        <v>3186</v>
      </c>
      <c r="H750" s="311">
        <v>0</v>
      </c>
      <c r="I750" s="311">
        <v>4</v>
      </c>
      <c r="J750" s="312">
        <v>8.2175925925925917E-4</v>
      </c>
    </row>
    <row r="751" spans="3:10">
      <c r="C751" s="6" t="s">
        <v>1574</v>
      </c>
      <c r="H751" s="311">
        <v>0</v>
      </c>
      <c r="I751" s="311">
        <v>4</v>
      </c>
      <c r="J751" s="312">
        <v>8.2175925925925917E-4</v>
      </c>
    </row>
    <row r="752" spans="3:10">
      <c r="C752" s="307" t="s">
        <v>1575</v>
      </c>
      <c r="D752" s="308">
        <v>2012</v>
      </c>
      <c r="E752" s="6" t="s">
        <v>531</v>
      </c>
      <c r="F752" s="309" t="s">
        <v>186</v>
      </c>
      <c r="G752" s="310" t="s">
        <v>2607</v>
      </c>
      <c r="H752" s="311">
        <v>23</v>
      </c>
      <c r="I752" s="311">
        <v>2</v>
      </c>
      <c r="J752" s="312">
        <v>4.6469907407407411E-2</v>
      </c>
    </row>
    <row r="753" spans="3:10">
      <c r="C753" s="6" t="s">
        <v>1576</v>
      </c>
      <c r="H753" s="311">
        <v>23</v>
      </c>
      <c r="I753" s="311">
        <v>2</v>
      </c>
      <c r="J753" s="312">
        <v>4.6469907407407411E-2</v>
      </c>
    </row>
    <row r="754" spans="3:10">
      <c r="C754" s="307" t="s">
        <v>1577</v>
      </c>
      <c r="D754" s="308">
        <v>2015</v>
      </c>
      <c r="E754" s="6" t="s">
        <v>960</v>
      </c>
      <c r="F754" s="309" t="s">
        <v>187</v>
      </c>
      <c r="G754" s="310" t="s">
        <v>316</v>
      </c>
      <c r="H754" s="311">
        <v>17</v>
      </c>
      <c r="I754" s="311">
        <v>17</v>
      </c>
      <c r="J754" s="312">
        <v>1.8564814814814815E-2</v>
      </c>
    </row>
    <row r="755" spans="3:10">
      <c r="C755" s="6" t="s">
        <v>1578</v>
      </c>
      <c r="H755" s="311">
        <v>17</v>
      </c>
      <c r="I755" s="311">
        <v>17</v>
      </c>
      <c r="J755" s="312">
        <v>1.8564814814814815E-2</v>
      </c>
    </row>
    <row r="756" spans="3:10">
      <c r="C756" s="307" t="s">
        <v>1579</v>
      </c>
      <c r="D756" s="308">
        <v>2009</v>
      </c>
      <c r="E756" s="6" t="s">
        <v>304</v>
      </c>
      <c r="F756" s="309" t="s">
        <v>186</v>
      </c>
      <c r="G756" s="310" t="s">
        <v>3190</v>
      </c>
      <c r="H756" s="311">
        <v>10</v>
      </c>
      <c r="I756" s="311">
        <v>8</v>
      </c>
      <c r="J756" s="312">
        <v>4.5624999999999999E-2</v>
      </c>
    </row>
    <row r="757" spans="3:10">
      <c r="C757" s="307"/>
      <c r="D757" s="308">
        <v>2011</v>
      </c>
      <c r="E757" s="6" t="s">
        <v>462</v>
      </c>
      <c r="F757" s="309" t="s">
        <v>186</v>
      </c>
      <c r="G757" s="310" t="s">
        <v>3190</v>
      </c>
      <c r="H757" s="311">
        <v>11</v>
      </c>
      <c r="I757" s="311">
        <v>4</v>
      </c>
      <c r="J757" s="312">
        <v>4.2881944444444438E-2</v>
      </c>
    </row>
    <row r="758" spans="3:10">
      <c r="C758" s="6" t="s">
        <v>1580</v>
      </c>
      <c r="H758" s="311">
        <v>21</v>
      </c>
      <c r="I758" s="311">
        <v>12</v>
      </c>
      <c r="J758" s="312">
        <v>8.850694444444443E-2</v>
      </c>
    </row>
    <row r="759" spans="3:10">
      <c r="C759" s="307" t="s">
        <v>1581</v>
      </c>
      <c r="D759" s="308">
        <v>2010</v>
      </c>
      <c r="E759" s="6" t="s">
        <v>668</v>
      </c>
      <c r="F759" s="309" t="s">
        <v>297</v>
      </c>
      <c r="G759" s="310" t="s">
        <v>3184</v>
      </c>
      <c r="H759" s="311">
        <v>0</v>
      </c>
      <c r="I759" s="311">
        <v>10</v>
      </c>
      <c r="J759" s="312">
        <v>1.0532407407407407E-3</v>
      </c>
    </row>
    <row r="760" spans="3:10">
      <c r="C760" s="6" t="s">
        <v>1582</v>
      </c>
      <c r="H760" s="311">
        <v>0</v>
      </c>
      <c r="I760" s="311">
        <v>10</v>
      </c>
      <c r="J760" s="312">
        <v>1.0532407407407407E-3</v>
      </c>
    </row>
    <row r="761" spans="3:10">
      <c r="C761" s="307" t="s">
        <v>1583</v>
      </c>
      <c r="D761" s="308">
        <v>2010</v>
      </c>
      <c r="E761" s="6" t="s">
        <v>638</v>
      </c>
      <c r="F761" s="309" t="s">
        <v>297</v>
      </c>
      <c r="G761" s="310" t="s">
        <v>3175</v>
      </c>
      <c r="H761" s="311">
        <v>0</v>
      </c>
      <c r="I761" s="311">
        <v>6</v>
      </c>
      <c r="J761" s="312">
        <v>6.3657407407407402E-4</v>
      </c>
    </row>
    <row r="762" spans="3:10">
      <c r="C762" s="6" t="s">
        <v>1584</v>
      </c>
      <c r="H762" s="311">
        <v>0</v>
      </c>
      <c r="I762" s="311">
        <v>6</v>
      </c>
      <c r="J762" s="312">
        <v>6.3657407407407402E-4</v>
      </c>
    </row>
    <row r="763" spans="3:10">
      <c r="C763" s="307" t="s">
        <v>1585</v>
      </c>
      <c r="D763" s="308">
        <v>2012</v>
      </c>
      <c r="E763" s="6" t="s">
        <v>8</v>
      </c>
      <c r="F763" s="309" t="s">
        <v>186</v>
      </c>
      <c r="G763" s="310" t="s">
        <v>2606</v>
      </c>
      <c r="H763" s="311">
        <v>6</v>
      </c>
      <c r="I763" s="311">
        <v>1</v>
      </c>
      <c r="J763" s="312">
        <v>4.130787037037037E-2</v>
      </c>
    </row>
    <row r="764" spans="3:10">
      <c r="C764" s="307"/>
      <c r="D764" s="308">
        <v>2013</v>
      </c>
      <c r="E764" s="6" t="s">
        <v>8</v>
      </c>
      <c r="F764" s="309" t="s">
        <v>186</v>
      </c>
      <c r="G764" s="310" t="s">
        <v>2606</v>
      </c>
      <c r="H764" s="311">
        <v>7</v>
      </c>
      <c r="I764" s="311">
        <v>4</v>
      </c>
      <c r="J764" s="312">
        <v>4.3842592592592593E-2</v>
      </c>
    </row>
    <row r="765" spans="3:10">
      <c r="C765" s="6" t="s">
        <v>1586</v>
      </c>
      <c r="H765" s="311">
        <v>13</v>
      </c>
      <c r="I765" s="311">
        <v>5</v>
      </c>
      <c r="J765" s="312">
        <v>8.5150462962962969E-2</v>
      </c>
    </row>
    <row r="766" spans="3:10">
      <c r="C766" s="307" t="s">
        <v>2556</v>
      </c>
      <c r="D766" s="308">
        <v>2016</v>
      </c>
      <c r="E766" s="6" t="s">
        <v>331</v>
      </c>
      <c r="F766" s="309" t="s">
        <v>297</v>
      </c>
      <c r="G766" s="310" t="s">
        <v>3186</v>
      </c>
      <c r="H766" s="311">
        <v>4</v>
      </c>
      <c r="I766" s="311">
        <v>4</v>
      </c>
      <c r="J766" s="312">
        <v>1.6319444444444445E-3</v>
      </c>
    </row>
    <row r="767" spans="3:10">
      <c r="C767" s="6" t="s">
        <v>2557</v>
      </c>
      <c r="H767" s="311">
        <v>4</v>
      </c>
      <c r="I767" s="311">
        <v>4</v>
      </c>
      <c r="J767" s="312">
        <v>1.6319444444444445E-3</v>
      </c>
    </row>
    <row r="768" spans="3:10">
      <c r="C768" s="307" t="s">
        <v>2449</v>
      </c>
      <c r="D768" s="308">
        <v>2016</v>
      </c>
      <c r="E768" s="6" t="s">
        <v>391</v>
      </c>
      <c r="F768" s="309" t="s">
        <v>186</v>
      </c>
      <c r="G768" s="310" t="s">
        <v>2611</v>
      </c>
      <c r="H768" s="311">
        <v>102</v>
      </c>
      <c r="I768" s="311">
        <v>21</v>
      </c>
      <c r="J768" s="312">
        <v>7.3020833333333326E-2</v>
      </c>
    </row>
    <row r="769" spans="3:10">
      <c r="C769" s="6" t="s">
        <v>2450</v>
      </c>
      <c r="H769" s="311">
        <v>102</v>
      </c>
      <c r="I769" s="311">
        <v>21</v>
      </c>
      <c r="J769" s="312">
        <v>7.3020833333333326E-2</v>
      </c>
    </row>
    <row r="770" spans="3:10">
      <c r="C770" s="307" t="s">
        <v>1587</v>
      </c>
      <c r="D770" s="308">
        <v>2012</v>
      </c>
      <c r="E770" s="6" t="s">
        <v>41</v>
      </c>
      <c r="F770" s="309" t="s">
        <v>186</v>
      </c>
      <c r="G770" s="310" t="s">
        <v>2607</v>
      </c>
      <c r="H770" s="311">
        <v>19</v>
      </c>
      <c r="I770" s="311">
        <v>1</v>
      </c>
      <c r="J770" s="312">
        <v>4.5000000000000005E-2</v>
      </c>
    </row>
    <row r="771" spans="3:10">
      <c r="C771" s="6" t="s">
        <v>1588</v>
      </c>
      <c r="H771" s="311">
        <v>19</v>
      </c>
      <c r="I771" s="311">
        <v>1</v>
      </c>
      <c r="J771" s="312">
        <v>4.5000000000000005E-2</v>
      </c>
    </row>
    <row r="772" spans="3:10">
      <c r="C772" s="307" t="s">
        <v>1589</v>
      </c>
      <c r="D772" s="308">
        <v>2012</v>
      </c>
      <c r="E772" s="6" t="s">
        <v>41</v>
      </c>
      <c r="F772" s="309" t="s">
        <v>187</v>
      </c>
      <c r="G772" s="310" t="s">
        <v>316</v>
      </c>
      <c r="H772" s="311">
        <v>14</v>
      </c>
      <c r="I772" s="311">
        <v>14</v>
      </c>
      <c r="J772" s="312">
        <v>1.8518518518518521E-2</v>
      </c>
    </row>
    <row r="773" spans="3:10">
      <c r="C773" s="6" t="s">
        <v>1590</v>
      </c>
      <c r="H773" s="311">
        <v>14</v>
      </c>
      <c r="I773" s="311">
        <v>14</v>
      </c>
      <c r="J773" s="312">
        <v>1.8518518518518521E-2</v>
      </c>
    </row>
    <row r="774" spans="3:10">
      <c r="C774" s="307" t="s">
        <v>2941</v>
      </c>
      <c r="D774" s="308">
        <v>2017</v>
      </c>
      <c r="E774" s="6" t="s">
        <v>2638</v>
      </c>
      <c r="F774" s="309" t="s">
        <v>186</v>
      </c>
      <c r="G774" s="310" t="s">
        <v>2606</v>
      </c>
      <c r="H774" s="311">
        <v>40</v>
      </c>
      <c r="I774" s="311">
        <v>11</v>
      </c>
      <c r="J774" s="312">
        <v>4.5891203703703705E-2</v>
      </c>
    </row>
    <row r="775" spans="3:10">
      <c r="C775" s="6" t="s">
        <v>2942</v>
      </c>
      <c r="H775" s="311">
        <v>40</v>
      </c>
      <c r="I775" s="311">
        <v>11</v>
      </c>
      <c r="J775" s="312">
        <v>4.5891203703703705E-2</v>
      </c>
    </row>
    <row r="776" spans="3:10">
      <c r="C776" s="307" t="s">
        <v>2943</v>
      </c>
      <c r="D776" s="308">
        <v>2017</v>
      </c>
      <c r="E776" s="6" t="s">
        <v>2638</v>
      </c>
      <c r="F776" s="309" t="s">
        <v>187</v>
      </c>
      <c r="G776" s="310" t="s">
        <v>316</v>
      </c>
      <c r="H776" s="311">
        <v>17</v>
      </c>
      <c r="I776" s="311">
        <v>17</v>
      </c>
      <c r="J776" s="312">
        <v>1.6145833333333335E-2</v>
      </c>
    </row>
    <row r="777" spans="3:10">
      <c r="C777" s="6" t="s">
        <v>2944</v>
      </c>
      <c r="H777" s="311">
        <v>17</v>
      </c>
      <c r="I777" s="311">
        <v>17</v>
      </c>
      <c r="J777" s="312">
        <v>1.6145833333333335E-2</v>
      </c>
    </row>
    <row r="778" spans="3:10">
      <c r="C778" s="307" t="s">
        <v>2945</v>
      </c>
      <c r="D778" s="308">
        <v>2017</v>
      </c>
      <c r="E778" s="6" t="s">
        <v>2638</v>
      </c>
      <c r="F778" s="309" t="s">
        <v>187</v>
      </c>
      <c r="G778" s="310" t="s">
        <v>316</v>
      </c>
      <c r="H778" s="311">
        <v>20</v>
      </c>
      <c r="I778" s="311">
        <v>20</v>
      </c>
      <c r="J778" s="312">
        <v>1.6400462962962964E-2</v>
      </c>
    </row>
    <row r="779" spans="3:10">
      <c r="C779" s="6" t="s">
        <v>2946</v>
      </c>
      <c r="H779" s="311">
        <v>20</v>
      </c>
      <c r="I779" s="311">
        <v>20</v>
      </c>
      <c r="J779" s="312">
        <v>1.6400462962962964E-2</v>
      </c>
    </row>
    <row r="780" spans="3:10">
      <c r="C780" s="307" t="s">
        <v>3117</v>
      </c>
      <c r="D780" s="308">
        <v>2017</v>
      </c>
      <c r="E780" s="6" t="s">
        <v>2833</v>
      </c>
      <c r="F780" s="309" t="s">
        <v>297</v>
      </c>
      <c r="G780" s="310" t="s">
        <v>3189</v>
      </c>
      <c r="H780" s="311">
        <v>0</v>
      </c>
      <c r="I780" s="311">
        <v>1</v>
      </c>
      <c r="J780" s="312">
        <v>5.3819444444444453E-3</v>
      </c>
    </row>
    <row r="781" spans="3:10">
      <c r="C781" s="6" t="s">
        <v>3118</v>
      </c>
      <c r="H781" s="311">
        <v>0</v>
      </c>
      <c r="I781" s="311">
        <v>1</v>
      </c>
      <c r="J781" s="312">
        <v>5.3819444444444453E-3</v>
      </c>
    </row>
    <row r="782" spans="3:10">
      <c r="C782" s="307" t="s">
        <v>2451</v>
      </c>
      <c r="D782" s="308">
        <v>2016</v>
      </c>
      <c r="E782" s="6" t="s">
        <v>2368</v>
      </c>
      <c r="F782" s="309" t="s">
        <v>186</v>
      </c>
      <c r="G782" s="310" t="s">
        <v>2605</v>
      </c>
      <c r="H782" s="311">
        <v>13</v>
      </c>
      <c r="I782" s="311">
        <v>3</v>
      </c>
      <c r="J782" s="312">
        <v>4.4606481481481476E-2</v>
      </c>
    </row>
    <row r="783" spans="3:10">
      <c r="C783" s="307"/>
      <c r="D783" s="308">
        <v>2017</v>
      </c>
      <c r="E783" s="6" t="s">
        <v>2640</v>
      </c>
      <c r="F783" s="309" t="s">
        <v>186</v>
      </c>
      <c r="G783" s="310" t="s">
        <v>2605</v>
      </c>
      <c r="H783" s="311">
        <v>127</v>
      </c>
      <c r="I783" s="311">
        <v>30</v>
      </c>
      <c r="J783" s="312">
        <v>5.7418981481481481E-2</v>
      </c>
    </row>
    <row r="784" spans="3:10">
      <c r="C784" s="6" t="s">
        <v>2452</v>
      </c>
      <c r="H784" s="311">
        <v>140</v>
      </c>
      <c r="I784" s="311">
        <v>33</v>
      </c>
      <c r="J784" s="312">
        <v>0.10202546296296296</v>
      </c>
    </row>
    <row r="785" spans="3:10">
      <c r="C785" s="307" t="s">
        <v>2947</v>
      </c>
      <c r="D785" s="308">
        <v>2017</v>
      </c>
      <c r="E785" s="6" t="s">
        <v>460</v>
      </c>
      <c r="F785" s="309" t="s">
        <v>296</v>
      </c>
      <c r="G785" s="310" t="s">
        <v>316</v>
      </c>
      <c r="H785" s="311">
        <v>3</v>
      </c>
      <c r="I785" s="311">
        <v>3</v>
      </c>
      <c r="J785" s="312">
        <v>0</v>
      </c>
    </row>
    <row r="786" spans="3:10">
      <c r="C786" s="307"/>
      <c r="D786" s="308">
        <v>2017</v>
      </c>
      <c r="E786" s="6" t="s">
        <v>2642</v>
      </c>
      <c r="F786" s="309" t="s">
        <v>186</v>
      </c>
      <c r="G786" s="310" t="s">
        <v>2606</v>
      </c>
      <c r="H786" s="311">
        <v>99</v>
      </c>
      <c r="I786" s="311">
        <v>29</v>
      </c>
      <c r="J786" s="312">
        <v>5.393518518518519E-2</v>
      </c>
    </row>
    <row r="787" spans="3:10">
      <c r="C787" s="6" t="s">
        <v>2948</v>
      </c>
      <c r="H787" s="311">
        <v>102</v>
      </c>
      <c r="I787" s="311">
        <v>32</v>
      </c>
      <c r="J787" s="312">
        <v>5.393518518518519E-2</v>
      </c>
    </row>
    <row r="788" spans="3:10">
      <c r="C788" s="307" t="s">
        <v>2949</v>
      </c>
      <c r="D788" s="308">
        <v>2017</v>
      </c>
      <c r="E788" s="6" t="s">
        <v>284</v>
      </c>
      <c r="F788" s="309" t="s">
        <v>187</v>
      </c>
      <c r="G788" s="310" t="s">
        <v>316</v>
      </c>
      <c r="H788" s="311">
        <v>39</v>
      </c>
      <c r="I788" s="311">
        <v>39</v>
      </c>
      <c r="J788" s="312">
        <v>2.1689814814814815E-2</v>
      </c>
    </row>
    <row r="789" spans="3:10">
      <c r="C789" s="6" t="s">
        <v>2950</v>
      </c>
      <c r="H789" s="311">
        <v>39</v>
      </c>
      <c r="I789" s="311">
        <v>39</v>
      </c>
      <c r="J789" s="312">
        <v>2.1689814814814815E-2</v>
      </c>
    </row>
    <row r="790" spans="3:10">
      <c r="C790" s="307" t="s">
        <v>1591</v>
      </c>
      <c r="D790" s="308">
        <v>2010</v>
      </c>
      <c r="E790" s="6" t="s">
        <v>284</v>
      </c>
      <c r="F790" s="309" t="s">
        <v>186</v>
      </c>
      <c r="G790" s="310" t="s">
        <v>2606</v>
      </c>
      <c r="H790" s="311">
        <v>22</v>
      </c>
      <c r="I790" s="311">
        <v>10</v>
      </c>
      <c r="J790" s="312">
        <v>5.4525462962962963E-2</v>
      </c>
    </row>
    <row r="791" spans="3:10">
      <c r="C791" s="6" t="s">
        <v>1592</v>
      </c>
      <c r="H791" s="311">
        <v>22</v>
      </c>
      <c r="I791" s="311">
        <v>10</v>
      </c>
      <c r="J791" s="312">
        <v>5.4525462962962963E-2</v>
      </c>
    </row>
    <row r="792" spans="3:10">
      <c r="C792" s="307" t="s">
        <v>1593</v>
      </c>
      <c r="D792" s="308">
        <v>2013</v>
      </c>
      <c r="E792" s="6" t="s">
        <v>663</v>
      </c>
      <c r="F792" s="309" t="s">
        <v>186</v>
      </c>
      <c r="G792" s="310" t="s">
        <v>3190</v>
      </c>
      <c r="H792" s="311">
        <v>6</v>
      </c>
      <c r="I792" s="311">
        <v>3</v>
      </c>
      <c r="J792" s="312">
        <v>4.3680555555555556E-2</v>
      </c>
    </row>
    <row r="793" spans="3:10">
      <c r="C793" s="307"/>
      <c r="D793" s="308">
        <v>2014</v>
      </c>
      <c r="E793" s="6" t="s">
        <v>663</v>
      </c>
      <c r="F793" s="309" t="s">
        <v>186</v>
      </c>
      <c r="G793" s="310" t="s">
        <v>2606</v>
      </c>
      <c r="H793" s="311">
        <v>14</v>
      </c>
      <c r="I793" s="311">
        <v>5</v>
      </c>
      <c r="J793" s="312">
        <v>4.4583333333333336E-2</v>
      </c>
    </row>
    <row r="794" spans="3:10">
      <c r="C794" s="307"/>
      <c r="D794" s="308">
        <v>2016</v>
      </c>
      <c r="E794" s="6" t="s">
        <v>2369</v>
      </c>
      <c r="F794" s="309" t="s">
        <v>186</v>
      </c>
      <c r="G794" s="310" t="s">
        <v>2606</v>
      </c>
      <c r="H794" s="311">
        <v>8</v>
      </c>
      <c r="I794" s="311">
        <v>2</v>
      </c>
      <c r="J794" s="312">
        <v>4.3333333333333335E-2</v>
      </c>
    </row>
    <row r="795" spans="3:10">
      <c r="C795" s="307"/>
      <c r="D795" s="308">
        <v>2017</v>
      </c>
      <c r="E795" s="6" t="s">
        <v>2369</v>
      </c>
      <c r="F795" s="309" t="s">
        <v>186</v>
      </c>
      <c r="G795" s="310" t="s">
        <v>2606</v>
      </c>
      <c r="H795" s="311">
        <v>13</v>
      </c>
      <c r="I795" s="311">
        <v>2</v>
      </c>
      <c r="J795" s="312">
        <v>4.2916666666666665E-2</v>
      </c>
    </row>
    <row r="796" spans="3:10">
      <c r="C796" s="6" t="s">
        <v>1594</v>
      </c>
      <c r="H796" s="311">
        <v>41</v>
      </c>
      <c r="I796" s="311">
        <v>12</v>
      </c>
      <c r="J796" s="312">
        <v>0.17451388888888889</v>
      </c>
    </row>
    <row r="797" spans="3:10">
      <c r="C797" s="307" t="s">
        <v>2951</v>
      </c>
      <c r="D797" s="308">
        <v>2017</v>
      </c>
      <c r="E797" s="6" t="s">
        <v>2725</v>
      </c>
      <c r="F797" s="309" t="s">
        <v>187</v>
      </c>
      <c r="G797" s="310" t="s">
        <v>316</v>
      </c>
      <c r="H797" s="311">
        <v>3</v>
      </c>
      <c r="I797" s="311">
        <v>3</v>
      </c>
      <c r="J797" s="312">
        <v>1.3946759259259258E-2</v>
      </c>
    </row>
    <row r="798" spans="3:10">
      <c r="C798" s="6" t="s">
        <v>2952</v>
      </c>
      <c r="H798" s="311">
        <v>3</v>
      </c>
      <c r="I798" s="311">
        <v>3</v>
      </c>
      <c r="J798" s="312">
        <v>1.3946759259259258E-2</v>
      </c>
    </row>
    <row r="799" spans="3:10">
      <c r="C799" s="307" t="s">
        <v>1057</v>
      </c>
      <c r="D799" s="308">
        <v>2011</v>
      </c>
      <c r="E799" s="6" t="s">
        <v>485</v>
      </c>
      <c r="F799" s="309" t="s">
        <v>297</v>
      </c>
      <c r="G799" s="310" t="s">
        <v>3182</v>
      </c>
      <c r="H799" s="311">
        <v>0</v>
      </c>
      <c r="I799" s="311">
        <v>11</v>
      </c>
      <c r="J799" s="312">
        <v>6.3657407407407402E-4</v>
      </c>
    </row>
    <row r="800" spans="3:10">
      <c r="C800" s="307"/>
      <c r="D800" s="308">
        <v>2012</v>
      </c>
      <c r="E800" s="6" t="s">
        <v>242</v>
      </c>
      <c r="F800" s="309" t="s">
        <v>297</v>
      </c>
      <c r="G800" s="310" t="s">
        <v>3183</v>
      </c>
      <c r="H800" s="311">
        <v>0</v>
      </c>
      <c r="I800" s="311">
        <v>4</v>
      </c>
      <c r="J800" s="312">
        <v>7.9861111111111105E-4</v>
      </c>
    </row>
    <row r="801" spans="3:10">
      <c r="C801" s="307"/>
      <c r="D801" s="308">
        <v>2016</v>
      </c>
      <c r="E801" s="6" t="s">
        <v>331</v>
      </c>
      <c r="F801" s="309" t="s">
        <v>297</v>
      </c>
      <c r="G801" s="310" t="s">
        <v>3185</v>
      </c>
      <c r="H801" s="311">
        <v>13</v>
      </c>
      <c r="I801" s="311">
        <v>13</v>
      </c>
      <c r="J801" s="312">
        <v>1.0648148148148147E-3</v>
      </c>
    </row>
    <row r="802" spans="3:10">
      <c r="C802" s="6" t="s">
        <v>1058</v>
      </c>
      <c r="H802" s="311">
        <v>13</v>
      </c>
      <c r="I802" s="311">
        <v>28</v>
      </c>
      <c r="J802" s="312">
        <v>2.4999999999999996E-3</v>
      </c>
    </row>
    <row r="803" spans="3:10">
      <c r="C803" s="307" t="s">
        <v>1059</v>
      </c>
      <c r="D803" s="308">
        <v>2012</v>
      </c>
      <c r="E803" s="6" t="s">
        <v>242</v>
      </c>
      <c r="F803" s="309" t="s">
        <v>297</v>
      </c>
      <c r="G803" s="310" t="s">
        <v>3181</v>
      </c>
      <c r="H803" s="311">
        <v>0</v>
      </c>
      <c r="I803" s="311">
        <v>1</v>
      </c>
      <c r="J803" s="312">
        <v>6.9444444444444447E-4</v>
      </c>
    </row>
    <row r="804" spans="3:10">
      <c r="C804" s="307"/>
      <c r="D804" s="308">
        <v>2015</v>
      </c>
      <c r="E804" s="6" t="s">
        <v>665</v>
      </c>
      <c r="F804" s="309" t="s">
        <v>297</v>
      </c>
      <c r="G804" s="310" t="s">
        <v>3183</v>
      </c>
      <c r="H804" s="311">
        <v>2</v>
      </c>
      <c r="I804" s="311">
        <v>2</v>
      </c>
      <c r="J804" s="312">
        <v>6.7129629629629625E-4</v>
      </c>
    </row>
    <row r="805" spans="3:10">
      <c r="C805" s="307"/>
      <c r="D805" s="308">
        <v>2016</v>
      </c>
      <c r="E805" s="6" t="s">
        <v>331</v>
      </c>
      <c r="F805" s="309" t="s">
        <v>297</v>
      </c>
      <c r="G805" s="310" t="s">
        <v>3183</v>
      </c>
      <c r="H805" s="311">
        <v>2</v>
      </c>
      <c r="I805" s="311">
        <v>2</v>
      </c>
      <c r="J805" s="312">
        <v>3.9351851851851852E-4</v>
      </c>
    </row>
    <row r="806" spans="3:10">
      <c r="C806" s="307"/>
      <c r="D806" s="308">
        <v>2017</v>
      </c>
      <c r="E806" s="6" t="s">
        <v>331</v>
      </c>
      <c r="F806" s="309" t="s">
        <v>297</v>
      </c>
      <c r="G806" s="310" t="s">
        <v>3185</v>
      </c>
      <c r="H806" s="311">
        <v>0</v>
      </c>
      <c r="I806" s="311">
        <v>3</v>
      </c>
      <c r="J806" s="312">
        <v>8.6805555555555551E-4</v>
      </c>
    </row>
    <row r="807" spans="3:10">
      <c r="C807" s="6" t="s">
        <v>1060</v>
      </c>
      <c r="H807" s="311">
        <v>4</v>
      </c>
      <c r="I807" s="311">
        <v>8</v>
      </c>
      <c r="J807" s="312">
        <v>2.627314814814815E-3</v>
      </c>
    </row>
    <row r="808" spans="3:10">
      <c r="C808" s="307" t="s">
        <v>2953</v>
      </c>
      <c r="D808" s="308">
        <v>2017</v>
      </c>
      <c r="E808" s="6" t="s">
        <v>316</v>
      </c>
      <c r="F808" s="309" t="s">
        <v>187</v>
      </c>
      <c r="G808" s="310" t="s">
        <v>316</v>
      </c>
      <c r="H808" s="311">
        <v>34</v>
      </c>
      <c r="I808" s="311">
        <v>34</v>
      </c>
      <c r="J808" s="312">
        <v>2.0613425925925927E-2</v>
      </c>
    </row>
    <row r="809" spans="3:10">
      <c r="C809" s="6" t="s">
        <v>2954</v>
      </c>
      <c r="H809" s="311">
        <v>34</v>
      </c>
      <c r="I809" s="311">
        <v>34</v>
      </c>
      <c r="J809" s="312">
        <v>2.0613425925925927E-2</v>
      </c>
    </row>
    <row r="810" spans="3:10">
      <c r="C810" s="307" t="s">
        <v>1061</v>
      </c>
      <c r="D810" s="308">
        <v>2009</v>
      </c>
      <c r="E810" s="6" t="s">
        <v>249</v>
      </c>
      <c r="F810" s="309" t="s">
        <v>297</v>
      </c>
      <c r="G810" s="310" t="s">
        <v>3175</v>
      </c>
      <c r="H810" s="311">
        <v>0</v>
      </c>
      <c r="I810" s="311">
        <v>4</v>
      </c>
      <c r="J810" s="312">
        <v>6.2500000000000001E-4</v>
      </c>
    </row>
    <row r="811" spans="3:10">
      <c r="C811" s="307"/>
      <c r="D811" s="308">
        <v>2010</v>
      </c>
      <c r="E811" s="6" t="s">
        <v>328</v>
      </c>
      <c r="F811" s="309" t="s">
        <v>297</v>
      </c>
      <c r="G811" s="310" t="s">
        <v>3175</v>
      </c>
      <c r="H811" s="311">
        <v>0</v>
      </c>
      <c r="I811" s="311">
        <v>5</v>
      </c>
      <c r="J811" s="312">
        <v>5.9027777777777778E-4</v>
      </c>
    </row>
    <row r="812" spans="3:10">
      <c r="C812" s="307"/>
      <c r="D812" s="308">
        <v>2011</v>
      </c>
      <c r="E812" s="6" t="s">
        <v>328</v>
      </c>
      <c r="F812" s="309" t="s">
        <v>297</v>
      </c>
      <c r="G812" s="310" t="s">
        <v>3182</v>
      </c>
      <c r="H812" s="311">
        <v>0</v>
      </c>
      <c r="I812" s="311">
        <v>6</v>
      </c>
      <c r="J812" s="312">
        <v>5.7870370370370378E-4</v>
      </c>
    </row>
    <row r="813" spans="3:10">
      <c r="C813" s="307"/>
      <c r="D813" s="308">
        <v>2012</v>
      </c>
      <c r="E813" s="6" t="s">
        <v>328</v>
      </c>
      <c r="F813" s="309" t="s">
        <v>297</v>
      </c>
      <c r="G813" s="310" t="s">
        <v>3185</v>
      </c>
      <c r="H813" s="311">
        <v>0</v>
      </c>
      <c r="I813" s="311">
        <v>7</v>
      </c>
      <c r="J813" s="312">
        <v>1.1226851851851851E-3</v>
      </c>
    </row>
    <row r="814" spans="3:10">
      <c r="C814" s="6" t="s">
        <v>1062</v>
      </c>
      <c r="H814" s="311">
        <v>0</v>
      </c>
      <c r="I814" s="311">
        <v>22</v>
      </c>
      <c r="J814" s="312">
        <v>2.9166666666666664E-3</v>
      </c>
    </row>
    <row r="815" spans="3:10">
      <c r="C815" s="307" t="s">
        <v>1063</v>
      </c>
      <c r="D815" s="308">
        <v>2014</v>
      </c>
      <c r="E815" s="6" t="s">
        <v>696</v>
      </c>
      <c r="F815" s="309" t="s">
        <v>186</v>
      </c>
      <c r="G815" s="310" t="s">
        <v>3190</v>
      </c>
      <c r="H815" s="311">
        <v>15</v>
      </c>
      <c r="I815" s="311">
        <v>8</v>
      </c>
      <c r="J815" s="312">
        <v>4.4895833333333329E-2</v>
      </c>
    </row>
    <row r="816" spans="3:10">
      <c r="C816" s="6" t="s">
        <v>1064</v>
      </c>
      <c r="H816" s="311">
        <v>15</v>
      </c>
      <c r="I816" s="311">
        <v>8</v>
      </c>
      <c r="J816" s="312">
        <v>4.4895833333333329E-2</v>
      </c>
    </row>
    <row r="817" spans="3:10">
      <c r="C817" s="307" t="s">
        <v>1065</v>
      </c>
      <c r="D817" s="308">
        <v>2011</v>
      </c>
      <c r="E817" s="6" t="s">
        <v>484</v>
      </c>
      <c r="F817" s="309" t="s">
        <v>297</v>
      </c>
      <c r="G817" s="310" t="s">
        <v>3182</v>
      </c>
      <c r="H817" s="311">
        <v>0</v>
      </c>
      <c r="I817" s="311">
        <v>7</v>
      </c>
      <c r="J817" s="312">
        <v>5.9027777777777778E-4</v>
      </c>
    </row>
    <row r="818" spans="3:10">
      <c r="C818" s="307"/>
      <c r="D818" s="308">
        <v>2014</v>
      </c>
      <c r="E818" s="6" t="s">
        <v>484</v>
      </c>
      <c r="F818" s="309" t="s">
        <v>297</v>
      </c>
      <c r="G818" s="310" t="s">
        <v>3183</v>
      </c>
      <c r="H818" s="311">
        <v>0</v>
      </c>
      <c r="I818" s="311">
        <v>1</v>
      </c>
      <c r="J818" s="312">
        <v>3.5879629629629635E-4</v>
      </c>
    </row>
    <row r="819" spans="3:10">
      <c r="C819" s="307"/>
      <c r="D819" s="308">
        <v>2015</v>
      </c>
      <c r="E819" s="6" t="s">
        <v>331</v>
      </c>
      <c r="F819" s="309" t="s">
        <v>297</v>
      </c>
      <c r="G819" s="310" t="s">
        <v>3185</v>
      </c>
      <c r="H819" s="311">
        <v>9</v>
      </c>
      <c r="I819" s="311">
        <v>9</v>
      </c>
      <c r="J819" s="312">
        <v>8.7962962962962962E-4</v>
      </c>
    </row>
    <row r="820" spans="3:10">
      <c r="C820" s="307"/>
      <c r="D820" s="308">
        <v>2016</v>
      </c>
      <c r="E820" s="6" t="s">
        <v>331</v>
      </c>
      <c r="F820" s="309" t="s">
        <v>297</v>
      </c>
      <c r="G820" s="310" t="s">
        <v>3185</v>
      </c>
      <c r="H820" s="311">
        <v>4</v>
      </c>
      <c r="I820" s="311">
        <v>4</v>
      </c>
      <c r="J820" s="312">
        <v>8.2175925925925917E-4</v>
      </c>
    </row>
    <row r="821" spans="3:10">
      <c r="C821" s="307"/>
      <c r="D821" s="308">
        <v>2017</v>
      </c>
      <c r="E821" s="6" t="s">
        <v>331</v>
      </c>
      <c r="F821" s="309" t="s">
        <v>297</v>
      </c>
      <c r="G821" s="310" t="s">
        <v>3185</v>
      </c>
      <c r="H821" s="311">
        <v>0</v>
      </c>
      <c r="I821" s="311">
        <v>2</v>
      </c>
      <c r="J821" s="312">
        <v>7.6388888888888893E-4</v>
      </c>
    </row>
    <row r="822" spans="3:10">
      <c r="C822" s="6" t="s">
        <v>1066</v>
      </c>
      <c r="H822" s="311">
        <v>13</v>
      </c>
      <c r="I822" s="311">
        <v>23</v>
      </c>
      <c r="J822" s="312">
        <v>3.414351851851852E-3</v>
      </c>
    </row>
    <row r="823" spans="3:10">
      <c r="C823" s="307" t="s">
        <v>1067</v>
      </c>
      <c r="D823" s="308">
        <v>2014</v>
      </c>
      <c r="E823" s="6" t="s">
        <v>331</v>
      </c>
      <c r="F823" s="309" t="s">
        <v>297</v>
      </c>
      <c r="G823" s="310" t="s">
        <v>3186</v>
      </c>
      <c r="H823" s="311">
        <v>0</v>
      </c>
      <c r="I823" s="311">
        <v>8</v>
      </c>
      <c r="J823" s="312">
        <v>1.3425925925925925E-3</v>
      </c>
    </row>
    <row r="824" spans="3:10">
      <c r="C824" s="6" t="s">
        <v>1068</v>
      </c>
      <c r="H824" s="311">
        <v>0</v>
      </c>
      <c r="I824" s="311">
        <v>8</v>
      </c>
      <c r="J824" s="312">
        <v>1.3425925925925925E-3</v>
      </c>
    </row>
    <row r="825" spans="3:10">
      <c r="C825" s="307" t="s">
        <v>1069</v>
      </c>
      <c r="D825" s="308">
        <v>2014</v>
      </c>
      <c r="E825" s="6" t="s">
        <v>767</v>
      </c>
      <c r="F825" s="309" t="s">
        <v>297</v>
      </c>
      <c r="G825" s="310" t="s">
        <v>3183</v>
      </c>
      <c r="H825" s="311">
        <v>0</v>
      </c>
      <c r="I825" s="311">
        <v>3</v>
      </c>
      <c r="J825" s="312">
        <v>4.3981481481481481E-4</v>
      </c>
    </row>
    <row r="826" spans="3:10">
      <c r="C826" s="307"/>
      <c r="D826" s="308">
        <v>2015</v>
      </c>
      <c r="E826" s="6" t="s">
        <v>767</v>
      </c>
      <c r="F826" s="309" t="s">
        <v>297</v>
      </c>
      <c r="G826" s="310" t="s">
        <v>3183</v>
      </c>
      <c r="H826" s="311">
        <v>1</v>
      </c>
      <c r="I826" s="311">
        <v>1</v>
      </c>
      <c r="J826" s="312">
        <v>6.018518518518519E-4</v>
      </c>
    </row>
    <row r="827" spans="3:10">
      <c r="C827" s="307"/>
      <c r="D827" s="308">
        <v>2016</v>
      </c>
      <c r="E827" s="6" t="s">
        <v>331</v>
      </c>
      <c r="F827" s="309" t="s">
        <v>297</v>
      </c>
      <c r="G827" s="310" t="s">
        <v>3183</v>
      </c>
      <c r="H827" s="311">
        <v>1</v>
      </c>
      <c r="I827" s="311">
        <v>1</v>
      </c>
      <c r="J827" s="312">
        <v>3.9351851851851852E-4</v>
      </c>
    </row>
    <row r="828" spans="3:10">
      <c r="C828" s="307"/>
      <c r="D828" s="308">
        <v>2017</v>
      </c>
      <c r="E828" s="6" t="s">
        <v>331</v>
      </c>
      <c r="F828" s="309" t="s">
        <v>297</v>
      </c>
      <c r="G828" s="310" t="s">
        <v>3185</v>
      </c>
      <c r="H828" s="311">
        <v>0</v>
      </c>
      <c r="I828" s="311">
        <v>7</v>
      </c>
      <c r="J828" s="312">
        <v>9.3750000000000007E-4</v>
      </c>
    </row>
    <row r="829" spans="3:10">
      <c r="C829" s="6" t="s">
        <v>1070</v>
      </c>
      <c r="H829" s="311">
        <v>2</v>
      </c>
      <c r="I829" s="311">
        <v>12</v>
      </c>
      <c r="J829" s="312">
        <v>2.3726851851851851E-3</v>
      </c>
    </row>
    <row r="830" spans="3:10">
      <c r="C830" s="307" t="s">
        <v>1071</v>
      </c>
      <c r="D830" s="308">
        <v>2011</v>
      </c>
      <c r="E830" s="6" t="s">
        <v>249</v>
      </c>
      <c r="F830" s="309" t="s">
        <v>297</v>
      </c>
      <c r="G830" s="310" t="s">
        <v>3182</v>
      </c>
      <c r="H830" s="311">
        <v>0</v>
      </c>
      <c r="I830" s="311">
        <v>10</v>
      </c>
      <c r="J830" s="312">
        <v>6.2500000000000001E-4</v>
      </c>
    </row>
    <row r="831" spans="3:10">
      <c r="C831" s="307"/>
      <c r="D831" s="308">
        <v>2014</v>
      </c>
      <c r="E831" s="6" t="s">
        <v>249</v>
      </c>
      <c r="F831" s="309" t="s">
        <v>297</v>
      </c>
      <c r="G831" s="310" t="s">
        <v>3185</v>
      </c>
      <c r="H831" s="311">
        <v>0</v>
      </c>
      <c r="I831" s="311">
        <v>13</v>
      </c>
      <c r="J831" s="312">
        <v>9.0277777777777784E-4</v>
      </c>
    </row>
    <row r="832" spans="3:10">
      <c r="C832" s="307"/>
      <c r="D832" s="308">
        <v>2015</v>
      </c>
      <c r="E832" s="6" t="s">
        <v>328</v>
      </c>
      <c r="F832" s="309" t="s">
        <v>297</v>
      </c>
      <c r="G832" s="310" t="s">
        <v>3185</v>
      </c>
      <c r="H832" s="311">
        <v>17</v>
      </c>
      <c r="I832" s="311">
        <v>17</v>
      </c>
      <c r="J832" s="312">
        <v>0</v>
      </c>
    </row>
    <row r="833" spans="3:10">
      <c r="C833" s="6" t="s">
        <v>1072</v>
      </c>
      <c r="H833" s="311">
        <v>17</v>
      </c>
      <c r="I833" s="311">
        <v>40</v>
      </c>
      <c r="J833" s="312">
        <v>1.5277777777777779E-3</v>
      </c>
    </row>
    <row r="834" spans="3:10">
      <c r="C834" s="307" t="s">
        <v>2453</v>
      </c>
      <c r="D834" s="308">
        <v>2016</v>
      </c>
      <c r="E834" s="6" t="s">
        <v>2297</v>
      </c>
      <c r="F834" s="309" t="s">
        <v>186</v>
      </c>
      <c r="G834" s="310" t="s">
        <v>2608</v>
      </c>
      <c r="H834" s="311">
        <v>82</v>
      </c>
      <c r="I834" s="311">
        <v>5</v>
      </c>
      <c r="J834" s="312">
        <v>6.084490740740741E-2</v>
      </c>
    </row>
    <row r="835" spans="3:10">
      <c r="C835" s="6" t="s">
        <v>2454</v>
      </c>
      <c r="H835" s="311">
        <v>82</v>
      </c>
      <c r="I835" s="311">
        <v>5</v>
      </c>
      <c r="J835" s="312">
        <v>6.084490740740741E-2</v>
      </c>
    </row>
    <row r="836" spans="3:10">
      <c r="C836" s="307" t="s">
        <v>1073</v>
      </c>
      <c r="D836" s="308">
        <v>2009</v>
      </c>
      <c r="E836" s="6" t="s">
        <v>235</v>
      </c>
      <c r="F836" s="309" t="s">
        <v>297</v>
      </c>
      <c r="G836" s="310" t="s">
        <v>3175</v>
      </c>
      <c r="H836" s="311">
        <v>0</v>
      </c>
      <c r="I836" s="311">
        <v>11</v>
      </c>
      <c r="J836" s="312">
        <v>1.2731481481481483E-3</v>
      </c>
    </row>
    <row r="837" spans="3:10">
      <c r="C837" s="6" t="s">
        <v>1074</v>
      </c>
      <c r="H837" s="311">
        <v>0</v>
      </c>
      <c r="I837" s="311">
        <v>11</v>
      </c>
      <c r="J837" s="312">
        <v>1.2731481481481483E-3</v>
      </c>
    </row>
    <row r="838" spans="3:10">
      <c r="C838" s="307" t="s">
        <v>1075</v>
      </c>
      <c r="D838" s="308">
        <v>2009</v>
      </c>
      <c r="E838" s="6" t="s">
        <v>242</v>
      </c>
      <c r="F838" s="309" t="s">
        <v>297</v>
      </c>
      <c r="G838" s="310" t="s">
        <v>3175</v>
      </c>
      <c r="H838" s="311">
        <v>0</v>
      </c>
      <c r="I838" s="311">
        <v>8</v>
      </c>
      <c r="J838" s="312">
        <v>7.6388888888888893E-4</v>
      </c>
    </row>
    <row r="839" spans="3:10">
      <c r="C839" s="6" t="s">
        <v>1076</v>
      </c>
      <c r="H839" s="311">
        <v>0</v>
      </c>
      <c r="I839" s="311">
        <v>8</v>
      </c>
      <c r="J839" s="312">
        <v>7.6388888888888893E-4</v>
      </c>
    </row>
    <row r="840" spans="3:10">
      <c r="C840" s="307" t="s">
        <v>1077</v>
      </c>
      <c r="D840" s="308">
        <v>2015</v>
      </c>
      <c r="E840" s="6" t="s">
        <v>328</v>
      </c>
      <c r="F840" s="309" t="s">
        <v>297</v>
      </c>
      <c r="G840" s="310" t="s">
        <v>3185</v>
      </c>
      <c r="H840" s="311">
        <v>8</v>
      </c>
      <c r="I840" s="311">
        <v>8</v>
      </c>
      <c r="J840" s="312">
        <v>1.0416666666666667E-3</v>
      </c>
    </row>
    <row r="841" spans="3:10">
      <c r="C841" s="307"/>
      <c r="D841" s="308">
        <v>2016</v>
      </c>
      <c r="E841" s="6" t="s">
        <v>328</v>
      </c>
      <c r="F841" s="309" t="s">
        <v>297</v>
      </c>
      <c r="G841" s="310" t="s">
        <v>3185</v>
      </c>
      <c r="H841" s="311">
        <v>11</v>
      </c>
      <c r="I841" s="311">
        <v>11</v>
      </c>
      <c r="J841" s="312">
        <v>9.8379629629629642E-4</v>
      </c>
    </row>
    <row r="842" spans="3:10">
      <c r="C842" s="307"/>
      <c r="D842" s="308">
        <v>2017</v>
      </c>
      <c r="E842" s="6" t="s">
        <v>328</v>
      </c>
      <c r="F842" s="309" t="s">
        <v>297</v>
      </c>
      <c r="G842" s="310" t="s">
        <v>3186</v>
      </c>
      <c r="H842" s="311">
        <v>0</v>
      </c>
      <c r="I842" s="311">
        <v>7</v>
      </c>
      <c r="J842" s="312">
        <v>1.5046296296296294E-3</v>
      </c>
    </row>
    <row r="843" spans="3:10">
      <c r="C843" s="6" t="s">
        <v>1078</v>
      </c>
      <c r="H843" s="311">
        <v>19</v>
      </c>
      <c r="I843" s="311">
        <v>26</v>
      </c>
      <c r="J843" s="312">
        <v>3.5300925925925925E-3</v>
      </c>
    </row>
    <row r="844" spans="3:10">
      <c r="C844" s="307" t="s">
        <v>1079</v>
      </c>
      <c r="D844" s="308">
        <v>2014</v>
      </c>
      <c r="E844" s="6" t="s">
        <v>787</v>
      </c>
      <c r="F844" s="309" t="s">
        <v>186</v>
      </c>
      <c r="G844" s="310" t="s">
        <v>3190</v>
      </c>
      <c r="H844" s="311">
        <v>46</v>
      </c>
      <c r="I844" s="311">
        <v>17</v>
      </c>
      <c r="J844" s="312">
        <v>5.0497685185185187E-2</v>
      </c>
    </row>
    <row r="845" spans="3:10">
      <c r="C845" s="307"/>
      <c r="D845" s="308">
        <v>2015</v>
      </c>
      <c r="E845" s="6" t="s">
        <v>787</v>
      </c>
      <c r="F845" s="309" t="s">
        <v>186</v>
      </c>
      <c r="G845" s="310" t="s">
        <v>3190</v>
      </c>
      <c r="H845" s="311">
        <v>59</v>
      </c>
      <c r="I845" s="311">
        <v>20</v>
      </c>
      <c r="J845" s="312">
        <v>5.2800925925925925E-2</v>
      </c>
    </row>
    <row r="846" spans="3:10">
      <c r="C846" s="6" t="s">
        <v>1080</v>
      </c>
      <c r="H846" s="311">
        <v>105</v>
      </c>
      <c r="I846" s="311">
        <v>37</v>
      </c>
      <c r="J846" s="312">
        <v>0.1032986111111111</v>
      </c>
    </row>
    <row r="847" spans="3:10">
      <c r="C847" s="307" t="s">
        <v>1081</v>
      </c>
      <c r="D847" s="308">
        <v>2011</v>
      </c>
      <c r="E847" s="6" t="s">
        <v>331</v>
      </c>
      <c r="F847" s="309" t="s">
        <v>297</v>
      </c>
      <c r="G847" s="310" t="s">
        <v>3185</v>
      </c>
      <c r="H847" s="311">
        <v>0</v>
      </c>
      <c r="I847" s="311">
        <v>7</v>
      </c>
      <c r="J847" s="312">
        <v>9.3750000000000007E-4</v>
      </c>
    </row>
    <row r="848" spans="3:10">
      <c r="C848" s="6" t="s">
        <v>1082</v>
      </c>
      <c r="H848" s="311">
        <v>0</v>
      </c>
      <c r="I848" s="311">
        <v>7</v>
      </c>
      <c r="J848" s="312">
        <v>9.3750000000000007E-4</v>
      </c>
    </row>
    <row r="849" spans="3:10">
      <c r="C849" s="307" t="s">
        <v>2955</v>
      </c>
      <c r="D849" s="308">
        <v>2017</v>
      </c>
      <c r="E849" s="6" t="s">
        <v>1039</v>
      </c>
      <c r="F849" s="309" t="s">
        <v>297</v>
      </c>
      <c r="G849" s="310" t="s">
        <v>3188</v>
      </c>
      <c r="H849" s="311">
        <v>0</v>
      </c>
      <c r="I849" s="311">
        <v>3</v>
      </c>
      <c r="J849" s="312">
        <v>2.6620370370370374E-3</v>
      </c>
    </row>
    <row r="850" spans="3:10">
      <c r="C850" s="307"/>
      <c r="D850" s="308">
        <v>2017</v>
      </c>
      <c r="E850" s="6" t="s">
        <v>2709</v>
      </c>
      <c r="F850" s="309" t="s">
        <v>187</v>
      </c>
      <c r="G850" s="310" t="s">
        <v>316</v>
      </c>
      <c r="H850" s="311">
        <v>7</v>
      </c>
      <c r="I850" s="311">
        <v>7</v>
      </c>
      <c r="J850" s="312">
        <v>1.4722222222222222E-2</v>
      </c>
    </row>
    <row r="851" spans="3:10">
      <c r="C851" s="6" t="s">
        <v>2956</v>
      </c>
      <c r="H851" s="311">
        <v>7</v>
      </c>
      <c r="I851" s="311">
        <v>10</v>
      </c>
      <c r="J851" s="312">
        <v>1.7384259259259259E-2</v>
      </c>
    </row>
    <row r="852" spans="3:10">
      <c r="C852" s="307" t="s">
        <v>2455</v>
      </c>
      <c r="D852" s="308">
        <v>2016</v>
      </c>
      <c r="E852" s="6" t="s">
        <v>2299</v>
      </c>
      <c r="F852" s="309" t="s">
        <v>186</v>
      </c>
      <c r="G852" s="310" t="s">
        <v>2611</v>
      </c>
      <c r="H852" s="311">
        <v>52</v>
      </c>
      <c r="I852" s="311">
        <v>6</v>
      </c>
      <c r="J852" s="312">
        <v>5.3206018518518521E-2</v>
      </c>
    </row>
    <row r="853" spans="3:10">
      <c r="C853" s="307"/>
      <c r="D853" s="308">
        <v>2017</v>
      </c>
      <c r="E853" s="6" t="s">
        <v>2299</v>
      </c>
      <c r="F853" s="309" t="s">
        <v>186</v>
      </c>
      <c r="G853" s="310" t="s">
        <v>2611</v>
      </c>
      <c r="H853" s="311">
        <v>106</v>
      </c>
      <c r="I853" s="311">
        <v>9</v>
      </c>
      <c r="J853" s="312">
        <v>5.4803240740740743E-2</v>
      </c>
    </row>
    <row r="854" spans="3:10">
      <c r="C854" s="6" t="s">
        <v>2456</v>
      </c>
      <c r="H854" s="311">
        <v>158</v>
      </c>
      <c r="I854" s="311">
        <v>15</v>
      </c>
      <c r="J854" s="312">
        <v>0.10800925925925926</v>
      </c>
    </row>
    <row r="855" spans="3:10">
      <c r="C855" s="307" t="s">
        <v>1083</v>
      </c>
      <c r="D855" s="308">
        <v>2015</v>
      </c>
      <c r="E855" s="6" t="s">
        <v>648</v>
      </c>
      <c r="F855" s="309" t="s">
        <v>186</v>
      </c>
      <c r="G855" s="310" t="s">
        <v>2607</v>
      </c>
      <c r="H855" s="311">
        <v>52</v>
      </c>
      <c r="I855" s="311">
        <v>9</v>
      </c>
      <c r="J855" s="312">
        <v>5.0555555555555555E-2</v>
      </c>
    </row>
    <row r="856" spans="3:10">
      <c r="C856" s="307"/>
      <c r="D856" s="308">
        <v>2017</v>
      </c>
      <c r="E856" s="6" t="s">
        <v>648</v>
      </c>
      <c r="F856" s="309" t="s">
        <v>186</v>
      </c>
      <c r="G856" s="310" t="s">
        <v>2608</v>
      </c>
      <c r="H856" s="311">
        <v>38</v>
      </c>
      <c r="I856" s="311">
        <v>1</v>
      </c>
      <c r="J856" s="312">
        <v>4.5682870370370367E-2</v>
      </c>
    </row>
    <row r="857" spans="3:10">
      <c r="C857" s="6" t="s">
        <v>1084</v>
      </c>
      <c r="H857" s="311">
        <v>90</v>
      </c>
      <c r="I857" s="311">
        <v>10</v>
      </c>
      <c r="J857" s="312">
        <v>9.6238425925925922E-2</v>
      </c>
    </row>
    <row r="858" spans="3:10">
      <c r="C858" s="307" t="s">
        <v>1085</v>
      </c>
      <c r="D858" s="308">
        <v>2012</v>
      </c>
      <c r="E858" s="6" t="s">
        <v>667</v>
      </c>
      <c r="F858" s="309" t="s">
        <v>297</v>
      </c>
      <c r="G858" s="310" t="s">
        <v>3183</v>
      </c>
      <c r="H858" s="311">
        <v>0</v>
      </c>
      <c r="I858" s="311">
        <v>12</v>
      </c>
      <c r="J858" s="312">
        <v>6.134259259259259E-4</v>
      </c>
    </row>
    <row r="859" spans="3:10">
      <c r="C859" s="6" t="s">
        <v>1086</v>
      </c>
      <c r="H859" s="311">
        <v>0</v>
      </c>
      <c r="I859" s="311">
        <v>12</v>
      </c>
      <c r="J859" s="312">
        <v>6.134259259259259E-4</v>
      </c>
    </row>
    <row r="860" spans="3:10">
      <c r="C860" s="307" t="s">
        <v>1087</v>
      </c>
      <c r="D860" s="308">
        <v>2014</v>
      </c>
      <c r="E860" s="6" t="s">
        <v>16</v>
      </c>
      <c r="F860" s="309" t="s">
        <v>297</v>
      </c>
      <c r="G860" s="310" t="s">
        <v>3181</v>
      </c>
      <c r="H860" s="311">
        <v>0</v>
      </c>
      <c r="I860" s="311">
        <v>1</v>
      </c>
      <c r="J860" s="312">
        <v>6.2500000000000001E-4</v>
      </c>
    </row>
    <row r="861" spans="3:10">
      <c r="C861" s="307"/>
      <c r="D861" s="308">
        <v>2017</v>
      </c>
      <c r="E861" s="6" t="s">
        <v>16</v>
      </c>
      <c r="F861" s="309" t="s">
        <v>297</v>
      </c>
      <c r="G861" s="310" t="s">
        <v>3183</v>
      </c>
      <c r="H861" s="311">
        <v>0</v>
      </c>
      <c r="I861" s="311">
        <v>5</v>
      </c>
      <c r="J861" s="312">
        <v>4.6296296296296293E-4</v>
      </c>
    </row>
    <row r="862" spans="3:10">
      <c r="C862" s="6" t="s">
        <v>1088</v>
      </c>
      <c r="H862" s="311">
        <v>0</v>
      </c>
      <c r="I862" s="311">
        <v>6</v>
      </c>
      <c r="J862" s="312">
        <v>1.0879629629629629E-3</v>
      </c>
    </row>
    <row r="863" spans="3:10">
      <c r="C863" s="307" t="s">
        <v>1089</v>
      </c>
      <c r="D863" s="308">
        <v>2011</v>
      </c>
      <c r="E863" s="6" t="s">
        <v>462</v>
      </c>
      <c r="F863" s="309" t="s">
        <v>186</v>
      </c>
      <c r="G863" s="310" t="s">
        <v>3190</v>
      </c>
      <c r="H863" s="311">
        <v>33</v>
      </c>
      <c r="I863" s="311">
        <v>9</v>
      </c>
      <c r="J863" s="312">
        <v>5.8368055555555555E-2</v>
      </c>
    </row>
    <row r="864" spans="3:10">
      <c r="C864" s="307"/>
      <c r="D864" s="308">
        <v>2012</v>
      </c>
      <c r="E864" s="6" t="s">
        <v>667</v>
      </c>
      <c r="F864" s="309" t="s">
        <v>186</v>
      </c>
      <c r="G864" s="310" t="s">
        <v>3190</v>
      </c>
      <c r="H864" s="311">
        <v>44</v>
      </c>
      <c r="I864" s="311">
        <v>14</v>
      </c>
      <c r="J864" s="312">
        <v>5.3564814814814815E-2</v>
      </c>
    </row>
    <row r="865" spans="3:10">
      <c r="C865" s="6" t="s">
        <v>1090</v>
      </c>
      <c r="H865" s="311">
        <v>77</v>
      </c>
      <c r="I865" s="311">
        <v>23</v>
      </c>
      <c r="J865" s="312">
        <v>0.11193287037037036</v>
      </c>
    </row>
    <row r="866" spans="3:10">
      <c r="C866" s="307" t="s">
        <v>1091</v>
      </c>
      <c r="D866" s="308">
        <v>2014</v>
      </c>
      <c r="E866" s="6" t="s">
        <v>16</v>
      </c>
      <c r="F866" s="309" t="s">
        <v>186</v>
      </c>
      <c r="G866" s="310" t="s">
        <v>3190</v>
      </c>
      <c r="H866" s="311">
        <v>21</v>
      </c>
      <c r="I866" s="311">
        <v>11</v>
      </c>
      <c r="J866" s="312">
        <v>4.6273148148148147E-2</v>
      </c>
    </row>
    <row r="867" spans="3:10">
      <c r="C867" s="307"/>
      <c r="D867" s="308">
        <v>2015</v>
      </c>
      <c r="E867" s="6" t="s">
        <v>16</v>
      </c>
      <c r="F867" s="309" t="s">
        <v>186</v>
      </c>
      <c r="G867" s="310" t="s">
        <v>3190</v>
      </c>
      <c r="H867" s="311">
        <v>13</v>
      </c>
      <c r="I867" s="311">
        <v>7</v>
      </c>
      <c r="J867" s="312">
        <v>4.4872685185185189E-2</v>
      </c>
    </row>
    <row r="868" spans="3:10">
      <c r="C868" s="307"/>
      <c r="D868" s="308">
        <v>2017</v>
      </c>
      <c r="E868" s="6" t="s">
        <v>892</v>
      </c>
      <c r="F868" s="309" t="s">
        <v>186</v>
      </c>
      <c r="G868" s="310" t="s">
        <v>2605</v>
      </c>
      <c r="H868" s="311">
        <v>21</v>
      </c>
      <c r="I868" s="311">
        <v>7</v>
      </c>
      <c r="J868" s="312">
        <v>4.4143518518518519E-2</v>
      </c>
    </row>
    <row r="869" spans="3:10">
      <c r="C869" s="6" t="s">
        <v>1092</v>
      </c>
      <c r="H869" s="311">
        <v>55</v>
      </c>
      <c r="I869" s="311">
        <v>25</v>
      </c>
      <c r="J869" s="312">
        <v>0.13528935185185187</v>
      </c>
    </row>
    <row r="870" spans="3:10">
      <c r="C870" s="307" t="s">
        <v>1093</v>
      </c>
      <c r="D870" s="308">
        <v>2014</v>
      </c>
      <c r="E870" s="6" t="s">
        <v>16</v>
      </c>
      <c r="F870" s="309" t="s">
        <v>297</v>
      </c>
      <c r="G870" s="310" t="s">
        <v>3183</v>
      </c>
      <c r="H870" s="311">
        <v>0</v>
      </c>
      <c r="I870" s="311">
        <v>8</v>
      </c>
      <c r="J870" s="312">
        <v>5.3240740740740744E-4</v>
      </c>
    </row>
    <row r="871" spans="3:10">
      <c r="C871" s="307"/>
      <c r="D871" s="308">
        <v>2017</v>
      </c>
      <c r="E871" s="6" t="s">
        <v>16</v>
      </c>
      <c r="F871" s="309" t="s">
        <v>297</v>
      </c>
      <c r="G871" s="310" t="s">
        <v>3185</v>
      </c>
      <c r="H871" s="311">
        <v>0</v>
      </c>
      <c r="I871" s="311">
        <v>12</v>
      </c>
      <c r="J871" s="312">
        <v>9.6064814814814808E-4</v>
      </c>
    </row>
    <row r="872" spans="3:10">
      <c r="C872" s="6" t="s">
        <v>1094</v>
      </c>
      <c r="H872" s="311">
        <v>0</v>
      </c>
      <c r="I872" s="311">
        <v>20</v>
      </c>
      <c r="J872" s="312">
        <v>1.4930555555555556E-3</v>
      </c>
    </row>
    <row r="873" spans="3:10">
      <c r="C873" s="307" t="s">
        <v>1095</v>
      </c>
      <c r="D873" s="308">
        <v>2012</v>
      </c>
      <c r="E873" s="6" t="s">
        <v>667</v>
      </c>
      <c r="F873" s="309" t="s">
        <v>297</v>
      </c>
      <c r="G873" s="310" t="s">
        <v>3186</v>
      </c>
      <c r="H873" s="311">
        <v>0</v>
      </c>
      <c r="I873" s="311">
        <v>8</v>
      </c>
      <c r="J873" s="312">
        <v>9.8379629629629642E-4</v>
      </c>
    </row>
    <row r="874" spans="3:10">
      <c r="C874" s="6" t="s">
        <v>1096</v>
      </c>
      <c r="H874" s="311">
        <v>0</v>
      </c>
      <c r="I874" s="311">
        <v>8</v>
      </c>
      <c r="J874" s="312">
        <v>9.8379629629629642E-4</v>
      </c>
    </row>
    <row r="875" spans="3:10">
      <c r="C875" s="307" t="s">
        <v>1097</v>
      </c>
      <c r="D875" s="308">
        <v>2012</v>
      </c>
      <c r="E875" s="6" t="s">
        <v>667</v>
      </c>
      <c r="F875" s="309" t="s">
        <v>297</v>
      </c>
      <c r="G875" s="310" t="s">
        <v>3186</v>
      </c>
      <c r="H875" s="311">
        <v>0</v>
      </c>
      <c r="I875" s="311">
        <v>2</v>
      </c>
      <c r="J875" s="312">
        <v>8.2175925925925917E-4</v>
      </c>
    </row>
    <row r="876" spans="3:10">
      <c r="C876" s="6" t="s">
        <v>1098</v>
      </c>
      <c r="H876" s="311">
        <v>0</v>
      </c>
      <c r="I876" s="311">
        <v>2</v>
      </c>
      <c r="J876" s="312">
        <v>8.2175925925925917E-4</v>
      </c>
    </row>
    <row r="877" spans="3:10">
      <c r="C877" s="307" t="s">
        <v>1099</v>
      </c>
      <c r="D877" s="308">
        <v>2009</v>
      </c>
      <c r="E877" s="6" t="s">
        <v>331</v>
      </c>
      <c r="F877" s="309" t="s">
        <v>297</v>
      </c>
      <c r="G877" s="310" t="s">
        <v>3176</v>
      </c>
      <c r="H877" s="311">
        <v>0</v>
      </c>
      <c r="I877" s="311">
        <v>1</v>
      </c>
      <c r="J877" s="312">
        <v>4.0509259259259258E-4</v>
      </c>
    </row>
    <row r="878" spans="3:10">
      <c r="C878" s="307"/>
      <c r="D878" s="308">
        <v>2010</v>
      </c>
      <c r="E878" s="6" t="s">
        <v>331</v>
      </c>
      <c r="F878" s="309" t="s">
        <v>297</v>
      </c>
      <c r="G878" s="310" t="s">
        <v>3184</v>
      </c>
      <c r="H878" s="311">
        <v>0</v>
      </c>
      <c r="I878" s="311">
        <v>6</v>
      </c>
      <c r="J878" s="312">
        <v>9.2592592592592585E-4</v>
      </c>
    </row>
    <row r="879" spans="3:10">
      <c r="C879" s="6" t="s">
        <v>1100</v>
      </c>
      <c r="H879" s="311">
        <v>0</v>
      </c>
      <c r="I879" s="311">
        <v>7</v>
      </c>
      <c r="J879" s="312">
        <v>1.3310185185185185E-3</v>
      </c>
    </row>
    <row r="880" spans="3:10">
      <c r="C880" s="307" t="s">
        <v>1101</v>
      </c>
      <c r="D880" s="308">
        <v>2011</v>
      </c>
      <c r="E880" s="6" t="s">
        <v>658</v>
      </c>
      <c r="F880" s="309" t="s">
        <v>186</v>
      </c>
      <c r="G880" s="310" t="s">
        <v>2606</v>
      </c>
      <c r="H880" s="311">
        <v>36</v>
      </c>
      <c r="I880" s="311">
        <v>12</v>
      </c>
      <c r="J880" s="312">
        <v>6.1238425925925925E-2</v>
      </c>
    </row>
    <row r="881" spans="3:10">
      <c r="C881" s="307"/>
      <c r="D881" s="308">
        <v>2012</v>
      </c>
      <c r="E881" s="6" t="s">
        <v>17</v>
      </c>
      <c r="F881" s="309" t="s">
        <v>186</v>
      </c>
      <c r="G881" s="310" t="s">
        <v>2606</v>
      </c>
      <c r="H881" s="311">
        <v>60</v>
      </c>
      <c r="I881" s="311">
        <v>24</v>
      </c>
      <c r="J881" s="312">
        <v>5.9004629629629629E-2</v>
      </c>
    </row>
    <row r="882" spans="3:10">
      <c r="C882" s="307"/>
      <c r="D882" s="308">
        <v>2013</v>
      </c>
      <c r="E882" s="6" t="s">
        <v>17</v>
      </c>
      <c r="F882" s="309" t="s">
        <v>186</v>
      </c>
      <c r="G882" s="310" t="s">
        <v>2606</v>
      </c>
      <c r="H882" s="311">
        <v>46</v>
      </c>
      <c r="I882" s="311">
        <v>17</v>
      </c>
      <c r="J882" s="312">
        <v>6.1527777777777772E-2</v>
      </c>
    </row>
    <row r="883" spans="3:10">
      <c r="C883" s="307"/>
      <c r="D883" s="308">
        <v>2014</v>
      </c>
      <c r="E883" s="6" t="s">
        <v>17</v>
      </c>
      <c r="F883" s="309" t="s">
        <v>186</v>
      </c>
      <c r="G883" s="310" t="s">
        <v>2606</v>
      </c>
      <c r="H883" s="311">
        <v>82</v>
      </c>
      <c r="I883" s="311">
        <v>28</v>
      </c>
      <c r="J883" s="312">
        <v>5.935185185185185E-2</v>
      </c>
    </row>
    <row r="884" spans="3:10">
      <c r="C884" s="307"/>
      <c r="D884" s="308">
        <v>2015</v>
      </c>
      <c r="E884" s="6" t="s">
        <v>17</v>
      </c>
      <c r="F884" s="309" t="s">
        <v>186</v>
      </c>
      <c r="G884" s="310" t="s">
        <v>2606</v>
      </c>
      <c r="H884" s="311">
        <v>90</v>
      </c>
      <c r="I884" s="311">
        <v>34</v>
      </c>
      <c r="J884" s="312">
        <v>6.3611111111111118E-2</v>
      </c>
    </row>
    <row r="885" spans="3:10">
      <c r="C885" s="307"/>
      <c r="D885" s="308">
        <v>2016</v>
      </c>
      <c r="E885" s="6" t="s">
        <v>17</v>
      </c>
      <c r="F885" s="309" t="s">
        <v>186</v>
      </c>
      <c r="G885" s="310" t="s">
        <v>2606</v>
      </c>
      <c r="H885" s="311">
        <v>94</v>
      </c>
      <c r="I885" s="311">
        <v>25</v>
      </c>
      <c r="J885" s="312">
        <v>6.4351851851851841E-2</v>
      </c>
    </row>
    <row r="886" spans="3:10">
      <c r="C886" s="307"/>
      <c r="D886" s="308">
        <v>2017</v>
      </c>
      <c r="E886" s="6" t="s">
        <v>17</v>
      </c>
      <c r="F886" s="309" t="s">
        <v>186</v>
      </c>
      <c r="G886" s="310" t="s">
        <v>2606</v>
      </c>
      <c r="H886" s="311">
        <v>162</v>
      </c>
      <c r="I886" s="311">
        <v>48</v>
      </c>
      <c r="J886" s="312">
        <v>6.3483796296296302E-2</v>
      </c>
    </row>
    <row r="887" spans="3:10">
      <c r="C887" s="307"/>
      <c r="D887" s="308">
        <v>2017</v>
      </c>
      <c r="E887" s="6" t="s">
        <v>460</v>
      </c>
      <c r="F887" s="309" t="s">
        <v>296</v>
      </c>
      <c r="G887" s="310" t="s">
        <v>316</v>
      </c>
      <c r="H887" s="311">
        <v>15</v>
      </c>
      <c r="I887" s="311">
        <v>15</v>
      </c>
      <c r="J887" s="312">
        <v>0</v>
      </c>
    </row>
    <row r="888" spans="3:10">
      <c r="C888" s="6" t="s">
        <v>1102</v>
      </c>
      <c r="H888" s="311">
        <v>585</v>
      </c>
      <c r="I888" s="311">
        <v>203</v>
      </c>
      <c r="J888" s="312">
        <v>0.4325694444444444</v>
      </c>
    </row>
    <row r="889" spans="3:10">
      <c r="C889" s="307" t="s">
        <v>1103</v>
      </c>
      <c r="D889" s="308">
        <v>2012</v>
      </c>
      <c r="E889" s="6" t="s">
        <v>17</v>
      </c>
      <c r="F889" s="309" t="s">
        <v>297</v>
      </c>
      <c r="G889" s="310" t="s">
        <v>3188</v>
      </c>
      <c r="H889" s="311">
        <v>0</v>
      </c>
      <c r="I889" s="311">
        <v>3</v>
      </c>
      <c r="J889" s="312">
        <v>3.8425925925925923E-3</v>
      </c>
    </row>
    <row r="890" spans="3:10">
      <c r="C890" s="6" t="s">
        <v>1104</v>
      </c>
      <c r="H890" s="311">
        <v>0</v>
      </c>
      <c r="I890" s="311">
        <v>3</v>
      </c>
      <c r="J890" s="312">
        <v>3.8425925925925923E-3</v>
      </c>
    </row>
    <row r="891" spans="3:10">
      <c r="C891" s="307" t="s">
        <v>2957</v>
      </c>
      <c r="D891" s="308">
        <v>2017</v>
      </c>
      <c r="E891" s="6" t="s">
        <v>316</v>
      </c>
      <c r="F891" s="309" t="s">
        <v>186</v>
      </c>
      <c r="G891" s="310" t="s">
        <v>2610</v>
      </c>
      <c r="H891" s="311">
        <v>159</v>
      </c>
      <c r="I891" s="311">
        <v>6</v>
      </c>
      <c r="J891" s="312">
        <v>6.2766203703703713E-2</v>
      </c>
    </row>
    <row r="892" spans="3:10">
      <c r="C892" s="6" t="s">
        <v>2958</v>
      </c>
      <c r="H892" s="311">
        <v>159</v>
      </c>
      <c r="I892" s="311">
        <v>6</v>
      </c>
      <c r="J892" s="312">
        <v>6.2766203703703713E-2</v>
      </c>
    </row>
    <row r="893" spans="3:10">
      <c r="C893" s="307" t="s">
        <v>2457</v>
      </c>
      <c r="D893" s="308">
        <v>2016</v>
      </c>
      <c r="E893" s="6" t="s">
        <v>18</v>
      </c>
      <c r="F893" s="309" t="s">
        <v>186</v>
      </c>
      <c r="G893" s="310" t="s">
        <v>2607</v>
      </c>
      <c r="H893" s="311">
        <v>30</v>
      </c>
      <c r="I893" s="311">
        <v>7</v>
      </c>
      <c r="J893" s="312">
        <v>4.853009259259259E-2</v>
      </c>
    </row>
    <row r="894" spans="3:10">
      <c r="C894" s="307"/>
      <c r="D894" s="308">
        <v>2017</v>
      </c>
      <c r="E894" s="6" t="s">
        <v>18</v>
      </c>
      <c r="F894" s="309" t="s">
        <v>186</v>
      </c>
      <c r="G894" s="310" t="s">
        <v>2607</v>
      </c>
      <c r="H894" s="311">
        <v>52</v>
      </c>
      <c r="I894" s="311">
        <v>8</v>
      </c>
      <c r="J894" s="312">
        <v>4.809027777777778E-2</v>
      </c>
    </row>
    <row r="895" spans="3:10">
      <c r="C895" s="6" t="s">
        <v>2458</v>
      </c>
      <c r="H895" s="311">
        <v>82</v>
      </c>
      <c r="I895" s="311">
        <v>15</v>
      </c>
      <c r="J895" s="312">
        <v>9.662037037037037E-2</v>
      </c>
    </row>
    <row r="896" spans="3:10">
      <c r="C896" s="307" t="s">
        <v>1105</v>
      </c>
      <c r="D896" s="308">
        <v>2012</v>
      </c>
      <c r="E896" s="6" t="s">
        <v>299</v>
      </c>
      <c r="F896" s="309" t="s">
        <v>186</v>
      </c>
      <c r="G896" s="310" t="s">
        <v>2606</v>
      </c>
      <c r="H896" s="311">
        <v>26</v>
      </c>
      <c r="I896" s="311">
        <v>12</v>
      </c>
      <c r="J896" s="312">
        <v>4.7673611111111104E-2</v>
      </c>
    </row>
    <row r="897" spans="3:10">
      <c r="C897" s="307"/>
      <c r="D897" s="308">
        <v>2013</v>
      </c>
      <c r="E897" s="6" t="s">
        <v>299</v>
      </c>
      <c r="F897" s="309" t="s">
        <v>186</v>
      </c>
      <c r="G897" s="310" t="s">
        <v>2606</v>
      </c>
      <c r="H897" s="311">
        <v>16</v>
      </c>
      <c r="I897" s="311">
        <v>6</v>
      </c>
      <c r="J897" s="312">
        <v>4.7650462962962964E-2</v>
      </c>
    </row>
    <row r="898" spans="3:10">
      <c r="C898" s="6" t="s">
        <v>1106</v>
      </c>
      <c r="H898" s="311">
        <v>42</v>
      </c>
      <c r="I898" s="311">
        <v>18</v>
      </c>
      <c r="J898" s="312">
        <v>9.5324074074074061E-2</v>
      </c>
    </row>
    <row r="899" spans="3:10">
      <c r="C899" s="307" t="s">
        <v>1107</v>
      </c>
      <c r="D899" s="308">
        <v>2013</v>
      </c>
      <c r="E899" s="6" t="s">
        <v>211</v>
      </c>
      <c r="F899" s="309" t="s">
        <v>186</v>
      </c>
      <c r="G899" s="310" t="s">
        <v>3192</v>
      </c>
      <c r="H899" s="311">
        <v>54</v>
      </c>
      <c r="I899" s="311">
        <v>7</v>
      </c>
      <c r="J899" s="312">
        <v>8.1562499999999996E-2</v>
      </c>
    </row>
    <row r="900" spans="3:10">
      <c r="C900" s="6" t="s">
        <v>1108</v>
      </c>
      <c r="H900" s="311">
        <v>54</v>
      </c>
      <c r="I900" s="311">
        <v>7</v>
      </c>
      <c r="J900" s="312">
        <v>8.1562499999999996E-2</v>
      </c>
    </row>
    <row r="901" spans="3:10">
      <c r="C901" s="307" t="s">
        <v>1109</v>
      </c>
      <c r="D901" s="308">
        <v>2015</v>
      </c>
      <c r="E901" s="6" t="s">
        <v>281</v>
      </c>
      <c r="F901" s="309" t="s">
        <v>297</v>
      </c>
      <c r="G901" s="310" t="s">
        <v>3187</v>
      </c>
      <c r="H901" s="311">
        <v>2</v>
      </c>
      <c r="I901" s="311">
        <v>2</v>
      </c>
      <c r="J901" s="312">
        <v>1.1574074074074073E-3</v>
      </c>
    </row>
    <row r="902" spans="3:10">
      <c r="C902" s="307"/>
      <c r="D902" s="308">
        <v>2015</v>
      </c>
      <c r="E902" s="6" t="s">
        <v>281</v>
      </c>
      <c r="F902" s="309" t="s">
        <v>297</v>
      </c>
      <c r="G902" s="310" t="s">
        <v>3189</v>
      </c>
      <c r="H902" s="311">
        <v>1</v>
      </c>
      <c r="I902" s="311">
        <v>1</v>
      </c>
      <c r="J902" s="312">
        <v>4.386574074074074E-3</v>
      </c>
    </row>
    <row r="903" spans="3:10">
      <c r="C903" s="307"/>
      <c r="D903" s="308">
        <v>2016</v>
      </c>
      <c r="E903" s="6" t="s">
        <v>281</v>
      </c>
      <c r="F903" s="309" t="s">
        <v>297</v>
      </c>
      <c r="G903" s="310" t="s">
        <v>3187</v>
      </c>
      <c r="H903" s="311">
        <v>5</v>
      </c>
      <c r="I903" s="311">
        <v>5</v>
      </c>
      <c r="J903" s="312">
        <v>1.1805555555555556E-3</v>
      </c>
    </row>
    <row r="904" spans="3:10">
      <c r="C904" s="307"/>
      <c r="D904" s="308">
        <v>2016</v>
      </c>
      <c r="E904" s="6" t="s">
        <v>281</v>
      </c>
      <c r="F904" s="309" t="s">
        <v>297</v>
      </c>
      <c r="G904" s="310" t="s">
        <v>3189</v>
      </c>
      <c r="H904" s="311">
        <v>1</v>
      </c>
      <c r="I904" s="311">
        <v>1</v>
      </c>
      <c r="J904" s="312">
        <v>4.1319444444444442E-3</v>
      </c>
    </row>
    <row r="905" spans="3:10">
      <c r="C905" s="6" t="s">
        <v>1110</v>
      </c>
      <c r="H905" s="311">
        <v>9</v>
      </c>
      <c r="I905" s="311">
        <v>9</v>
      </c>
      <c r="J905" s="312">
        <v>1.0856481481481481E-2</v>
      </c>
    </row>
    <row r="906" spans="3:10">
      <c r="C906" s="307" t="s">
        <v>1111</v>
      </c>
      <c r="D906" s="308">
        <v>2015</v>
      </c>
      <c r="E906" s="6" t="s">
        <v>559</v>
      </c>
      <c r="F906" s="309" t="s">
        <v>297</v>
      </c>
      <c r="G906" s="310" t="s">
        <v>3188</v>
      </c>
      <c r="H906" s="311">
        <v>2</v>
      </c>
      <c r="I906" s="311">
        <v>2</v>
      </c>
      <c r="J906" s="312">
        <v>3.0787037037037037E-3</v>
      </c>
    </row>
    <row r="907" spans="3:10">
      <c r="C907" s="307"/>
      <c r="D907" s="308">
        <v>2016</v>
      </c>
      <c r="E907" s="6" t="s">
        <v>281</v>
      </c>
      <c r="F907" s="309" t="s">
        <v>297</v>
      </c>
      <c r="G907" s="310" t="s">
        <v>3188</v>
      </c>
      <c r="H907" s="311">
        <v>1</v>
      </c>
      <c r="I907" s="311">
        <v>1</v>
      </c>
      <c r="J907" s="312">
        <v>2.9629629629629628E-3</v>
      </c>
    </row>
    <row r="908" spans="3:10">
      <c r="C908" s="6" t="s">
        <v>1112</v>
      </c>
      <c r="H908" s="311">
        <v>3</v>
      </c>
      <c r="I908" s="311">
        <v>3</v>
      </c>
      <c r="J908" s="312">
        <v>6.0416666666666665E-3</v>
      </c>
    </row>
    <row r="909" spans="3:10">
      <c r="C909" s="307" t="s">
        <v>1113</v>
      </c>
      <c r="D909" s="308">
        <v>2012</v>
      </c>
      <c r="E909" s="6" t="s">
        <v>12</v>
      </c>
      <c r="F909" s="309" t="s">
        <v>186</v>
      </c>
      <c r="G909" s="310" t="s">
        <v>2606</v>
      </c>
      <c r="H909" s="311">
        <v>54</v>
      </c>
      <c r="I909" s="311">
        <v>23</v>
      </c>
      <c r="J909" s="312">
        <v>5.5868055555555553E-2</v>
      </c>
    </row>
    <row r="910" spans="3:10">
      <c r="C910" s="307"/>
      <c r="D910" s="308">
        <v>2013</v>
      </c>
      <c r="E910" s="6" t="s">
        <v>12</v>
      </c>
      <c r="F910" s="309" t="s">
        <v>186</v>
      </c>
      <c r="G910" s="310" t="s">
        <v>2606</v>
      </c>
      <c r="H910" s="311">
        <v>35</v>
      </c>
      <c r="I910" s="311">
        <v>14</v>
      </c>
      <c r="J910" s="312">
        <v>5.5879629629629633E-2</v>
      </c>
    </row>
    <row r="911" spans="3:10">
      <c r="C911" s="307"/>
      <c r="D911" s="308">
        <v>2015</v>
      </c>
      <c r="E911" s="6" t="s">
        <v>12</v>
      </c>
      <c r="F911" s="309" t="s">
        <v>186</v>
      </c>
      <c r="G911" s="310" t="s">
        <v>2607</v>
      </c>
      <c r="H911" s="311">
        <v>70</v>
      </c>
      <c r="I911" s="311">
        <v>11</v>
      </c>
      <c r="J911" s="312">
        <v>5.5972222222222222E-2</v>
      </c>
    </row>
    <row r="912" spans="3:10">
      <c r="C912" s="6" t="s">
        <v>1114</v>
      </c>
      <c r="H912" s="311">
        <v>159</v>
      </c>
      <c r="I912" s="311">
        <v>48</v>
      </c>
      <c r="J912" s="312">
        <v>0.16771990740740741</v>
      </c>
    </row>
    <row r="913" spans="3:10">
      <c r="C913" s="307" t="s">
        <v>1115</v>
      </c>
      <c r="D913" s="308">
        <v>2014</v>
      </c>
      <c r="E913" s="6" t="s">
        <v>12</v>
      </c>
      <c r="F913" s="309" t="s">
        <v>186</v>
      </c>
      <c r="G913" s="310" t="s">
        <v>2606</v>
      </c>
      <c r="H913" s="311">
        <v>50</v>
      </c>
      <c r="I913" s="311">
        <v>20</v>
      </c>
      <c r="J913" s="312">
        <v>5.0601851851851849E-2</v>
      </c>
    </row>
    <row r="914" spans="3:10">
      <c r="C914" s="6" t="s">
        <v>1116</v>
      </c>
      <c r="H914" s="311">
        <v>50</v>
      </c>
      <c r="I914" s="311">
        <v>20</v>
      </c>
      <c r="J914" s="312">
        <v>5.0601851851851849E-2</v>
      </c>
    </row>
    <row r="915" spans="3:10">
      <c r="C915" s="307" t="s">
        <v>1117</v>
      </c>
      <c r="D915" s="308">
        <v>2012</v>
      </c>
      <c r="E915" s="6" t="s">
        <v>645</v>
      </c>
      <c r="F915" s="309" t="s">
        <v>186</v>
      </c>
      <c r="G915" s="310" t="s">
        <v>2606</v>
      </c>
      <c r="H915" s="311">
        <v>25</v>
      </c>
      <c r="I915" s="311">
        <v>11</v>
      </c>
      <c r="J915" s="312">
        <v>4.7395833333333331E-2</v>
      </c>
    </row>
    <row r="916" spans="3:10">
      <c r="C916" s="307"/>
      <c r="D916" s="308">
        <v>2014</v>
      </c>
      <c r="E916" s="6" t="s">
        <v>702</v>
      </c>
      <c r="F916" s="309" t="s">
        <v>186</v>
      </c>
      <c r="G916" s="310" t="s">
        <v>2607</v>
      </c>
      <c r="H916" s="311">
        <v>17</v>
      </c>
      <c r="I916" s="311">
        <v>3</v>
      </c>
      <c r="J916" s="312">
        <v>4.5682870370370367E-2</v>
      </c>
    </row>
    <row r="917" spans="3:10">
      <c r="C917" s="307"/>
      <c r="D917" s="308">
        <v>2015</v>
      </c>
      <c r="E917" s="6" t="s">
        <v>567</v>
      </c>
      <c r="F917" s="309" t="s">
        <v>186</v>
      </c>
      <c r="G917" s="310" t="s">
        <v>2607</v>
      </c>
      <c r="H917" s="311">
        <v>17</v>
      </c>
      <c r="I917" s="311">
        <v>2</v>
      </c>
      <c r="J917" s="312">
        <v>4.6076388888888882E-2</v>
      </c>
    </row>
    <row r="918" spans="3:10">
      <c r="C918" s="6" t="s">
        <v>1118</v>
      </c>
      <c r="H918" s="311">
        <v>59</v>
      </c>
      <c r="I918" s="311">
        <v>16</v>
      </c>
      <c r="J918" s="312">
        <v>0.13915509259259257</v>
      </c>
    </row>
    <row r="919" spans="3:10">
      <c r="C919" s="307" t="s">
        <v>1119</v>
      </c>
      <c r="D919" s="308">
        <v>2014</v>
      </c>
      <c r="E919" s="6" t="s">
        <v>19</v>
      </c>
      <c r="F919" s="309" t="s">
        <v>297</v>
      </c>
      <c r="G919" s="310" t="s">
        <v>3183</v>
      </c>
      <c r="H919" s="311">
        <v>0</v>
      </c>
      <c r="I919" s="311">
        <v>11</v>
      </c>
      <c r="J919" s="312">
        <v>5.6712962962962956E-4</v>
      </c>
    </row>
    <row r="920" spans="3:10">
      <c r="C920" s="307"/>
      <c r="D920" s="308">
        <v>2016</v>
      </c>
      <c r="E920" s="6" t="s">
        <v>895</v>
      </c>
      <c r="F920" s="309" t="s">
        <v>297</v>
      </c>
      <c r="G920" s="310" t="s">
        <v>3187</v>
      </c>
      <c r="H920" s="311">
        <v>11</v>
      </c>
      <c r="I920" s="311">
        <v>11</v>
      </c>
      <c r="J920" s="312">
        <v>1.5162037037037036E-3</v>
      </c>
    </row>
    <row r="921" spans="3:10">
      <c r="C921" s="6" t="s">
        <v>1120</v>
      </c>
      <c r="H921" s="311">
        <v>11</v>
      </c>
      <c r="I921" s="311">
        <v>22</v>
      </c>
      <c r="J921" s="312">
        <v>2.0833333333333333E-3</v>
      </c>
    </row>
    <row r="922" spans="3:10">
      <c r="C922" s="307" t="s">
        <v>2459</v>
      </c>
      <c r="D922" s="308">
        <v>2016</v>
      </c>
      <c r="E922" s="6" t="s">
        <v>895</v>
      </c>
      <c r="F922" s="309" t="s">
        <v>186</v>
      </c>
      <c r="G922" s="310" t="s">
        <v>2606</v>
      </c>
      <c r="H922" s="311">
        <v>9</v>
      </c>
      <c r="I922" s="311">
        <v>3</v>
      </c>
      <c r="J922" s="312">
        <v>4.3530092592592599E-2</v>
      </c>
    </row>
    <row r="923" spans="3:10">
      <c r="C923" s="6" t="s">
        <v>2460</v>
      </c>
      <c r="H923" s="311">
        <v>9</v>
      </c>
      <c r="I923" s="311">
        <v>3</v>
      </c>
      <c r="J923" s="312">
        <v>4.3530092592592599E-2</v>
      </c>
    </row>
    <row r="924" spans="3:10">
      <c r="C924" s="307" t="s">
        <v>1121</v>
      </c>
      <c r="D924" s="308">
        <v>2013</v>
      </c>
      <c r="E924" s="6" t="s">
        <v>19</v>
      </c>
      <c r="F924" s="309" t="s">
        <v>186</v>
      </c>
      <c r="G924" s="310" t="s">
        <v>3190</v>
      </c>
      <c r="H924" s="311">
        <v>11</v>
      </c>
      <c r="I924" s="311">
        <v>7</v>
      </c>
      <c r="J924" s="312">
        <v>4.6203703703703698E-2</v>
      </c>
    </row>
    <row r="925" spans="3:10">
      <c r="C925" s="307"/>
      <c r="D925" s="308">
        <v>2014</v>
      </c>
      <c r="E925" s="6" t="s">
        <v>19</v>
      </c>
      <c r="F925" s="309" t="s">
        <v>186</v>
      </c>
      <c r="G925" s="310" t="s">
        <v>3190</v>
      </c>
      <c r="H925" s="311">
        <v>12</v>
      </c>
      <c r="I925" s="311">
        <v>6</v>
      </c>
      <c r="J925" s="312">
        <v>4.4004629629629623E-2</v>
      </c>
    </row>
    <row r="926" spans="3:10">
      <c r="C926" s="307"/>
      <c r="D926" s="308">
        <v>2015</v>
      </c>
      <c r="E926" s="6" t="s">
        <v>895</v>
      </c>
      <c r="F926" s="309" t="s">
        <v>186</v>
      </c>
      <c r="G926" s="310" t="s">
        <v>3190</v>
      </c>
      <c r="H926" s="311">
        <v>5</v>
      </c>
      <c r="I926" s="311">
        <v>3</v>
      </c>
      <c r="J926" s="312">
        <v>4.2372685185185187E-2</v>
      </c>
    </row>
    <row r="927" spans="3:10">
      <c r="C927" s="307"/>
      <c r="D927" s="308">
        <v>2017</v>
      </c>
      <c r="E927" s="6" t="s">
        <v>895</v>
      </c>
      <c r="F927" s="309" t="s">
        <v>186</v>
      </c>
      <c r="G927" s="310" t="s">
        <v>2605</v>
      </c>
      <c r="H927" s="311">
        <v>11</v>
      </c>
      <c r="I927" s="311">
        <v>4</v>
      </c>
      <c r="J927" s="312">
        <v>4.2511574074074077E-2</v>
      </c>
    </row>
    <row r="928" spans="3:10">
      <c r="C928" s="6" t="s">
        <v>1122</v>
      </c>
      <c r="H928" s="311">
        <v>39</v>
      </c>
      <c r="I928" s="311">
        <v>20</v>
      </c>
      <c r="J928" s="312">
        <v>0.17509259259259258</v>
      </c>
    </row>
    <row r="929" spans="3:10">
      <c r="C929" s="307" t="s">
        <v>1123</v>
      </c>
      <c r="D929" s="308">
        <v>2012</v>
      </c>
      <c r="E929" s="6" t="s">
        <v>567</v>
      </c>
      <c r="F929" s="309" t="s">
        <v>297</v>
      </c>
      <c r="G929" s="310" t="s">
        <v>3183</v>
      </c>
      <c r="H929" s="311">
        <v>0</v>
      </c>
      <c r="I929" s="311">
        <v>3</v>
      </c>
      <c r="J929" s="312">
        <v>7.6388888888888893E-4</v>
      </c>
    </row>
    <row r="930" spans="3:10">
      <c r="C930" s="307"/>
      <c r="D930" s="308">
        <v>2014</v>
      </c>
      <c r="E930" s="6" t="s">
        <v>567</v>
      </c>
      <c r="F930" s="309" t="s">
        <v>297</v>
      </c>
      <c r="G930" s="310" t="s">
        <v>3185</v>
      </c>
      <c r="H930" s="311">
        <v>0</v>
      </c>
      <c r="I930" s="311">
        <v>9</v>
      </c>
      <c r="J930" s="312">
        <v>9.4907407407407408E-4</v>
      </c>
    </row>
    <row r="931" spans="3:10">
      <c r="C931" s="307"/>
      <c r="D931" s="308">
        <v>2015</v>
      </c>
      <c r="E931" s="6" t="s">
        <v>567</v>
      </c>
      <c r="F931" s="309" t="s">
        <v>297</v>
      </c>
      <c r="G931" s="310" t="s">
        <v>3185</v>
      </c>
      <c r="H931" s="311">
        <v>7</v>
      </c>
      <c r="I931" s="311">
        <v>7</v>
      </c>
      <c r="J931" s="312">
        <v>1.0185185185185186E-3</v>
      </c>
    </row>
    <row r="932" spans="3:10">
      <c r="C932" s="6" t="s">
        <v>1124</v>
      </c>
      <c r="H932" s="311">
        <v>7</v>
      </c>
      <c r="I932" s="311">
        <v>19</v>
      </c>
      <c r="J932" s="312">
        <v>2.7314814814814814E-3</v>
      </c>
    </row>
    <row r="933" spans="3:10">
      <c r="C933" s="307" t="s">
        <v>1125</v>
      </c>
      <c r="D933" s="308">
        <v>2014</v>
      </c>
      <c r="E933" s="6" t="s">
        <v>19</v>
      </c>
      <c r="F933" s="309" t="s">
        <v>297</v>
      </c>
      <c r="G933" s="310" t="s">
        <v>3185</v>
      </c>
      <c r="H933" s="311">
        <v>0</v>
      </c>
      <c r="I933" s="311">
        <v>13</v>
      </c>
      <c r="J933" s="312">
        <v>1.0185185185185186E-3</v>
      </c>
    </row>
    <row r="934" spans="3:10">
      <c r="C934" s="6" t="s">
        <v>1126</v>
      </c>
      <c r="H934" s="311">
        <v>0</v>
      </c>
      <c r="I934" s="311">
        <v>13</v>
      </c>
      <c r="J934" s="312">
        <v>1.0185185185185186E-3</v>
      </c>
    </row>
    <row r="935" spans="3:10">
      <c r="C935" s="307" t="s">
        <v>1127</v>
      </c>
      <c r="D935" s="308">
        <v>2010</v>
      </c>
      <c r="E935" s="6" t="s">
        <v>235</v>
      </c>
      <c r="F935" s="309" t="s">
        <v>187</v>
      </c>
      <c r="G935" s="310" t="s">
        <v>316</v>
      </c>
      <c r="H935" s="311">
        <v>9</v>
      </c>
      <c r="I935" s="311">
        <v>9</v>
      </c>
      <c r="J935" s="312">
        <v>2.0023148148148148E-2</v>
      </c>
    </row>
    <row r="936" spans="3:10">
      <c r="C936" s="307"/>
      <c r="D936" s="308">
        <v>2011</v>
      </c>
      <c r="E936" s="6" t="s">
        <v>476</v>
      </c>
      <c r="F936" s="309" t="s">
        <v>187</v>
      </c>
      <c r="G936" s="310" t="s">
        <v>316</v>
      </c>
      <c r="H936" s="311">
        <v>20</v>
      </c>
      <c r="I936" s="311">
        <v>20</v>
      </c>
      <c r="J936" s="312">
        <v>2.4444444444444446E-2</v>
      </c>
    </row>
    <row r="937" spans="3:10">
      <c r="C937" s="307"/>
      <c r="D937" s="308">
        <v>2012</v>
      </c>
      <c r="E937" s="6" t="s">
        <v>476</v>
      </c>
      <c r="F937" s="309" t="s">
        <v>187</v>
      </c>
      <c r="G937" s="310" t="s">
        <v>316</v>
      </c>
      <c r="H937" s="311">
        <v>20</v>
      </c>
      <c r="I937" s="311">
        <v>20</v>
      </c>
      <c r="J937" s="312">
        <v>2.1030092592592597E-2</v>
      </c>
    </row>
    <row r="938" spans="3:10">
      <c r="C938" s="307"/>
      <c r="D938" s="308">
        <v>2014</v>
      </c>
      <c r="E938" s="6" t="s">
        <v>235</v>
      </c>
      <c r="F938" s="309" t="s">
        <v>187</v>
      </c>
      <c r="G938" s="310" t="s">
        <v>316</v>
      </c>
      <c r="H938" s="311">
        <v>34</v>
      </c>
      <c r="I938" s="311">
        <v>34</v>
      </c>
      <c r="J938" s="312">
        <v>2.3217592592592592E-2</v>
      </c>
    </row>
    <row r="939" spans="3:10">
      <c r="C939" s="6" t="s">
        <v>1128</v>
      </c>
      <c r="H939" s="311">
        <v>83</v>
      </c>
      <c r="I939" s="311">
        <v>83</v>
      </c>
      <c r="J939" s="312">
        <v>8.8715277777777782E-2</v>
      </c>
    </row>
    <row r="940" spans="3:10">
      <c r="C940" s="307" t="s">
        <v>1129</v>
      </c>
      <c r="D940" s="308">
        <v>2010</v>
      </c>
      <c r="E940" s="6" t="s">
        <v>402</v>
      </c>
      <c r="F940" s="309" t="s">
        <v>297</v>
      </c>
      <c r="G940" s="310" t="s">
        <v>3175</v>
      </c>
      <c r="H940" s="311">
        <v>0</v>
      </c>
      <c r="I940" s="311">
        <v>8</v>
      </c>
      <c r="J940" s="312">
        <v>7.0601851851851847E-4</v>
      </c>
    </row>
    <row r="941" spans="3:10">
      <c r="C941" s="307"/>
      <c r="D941" s="308">
        <v>2011</v>
      </c>
      <c r="E941" s="6" t="s">
        <v>665</v>
      </c>
      <c r="F941" s="309" t="s">
        <v>297</v>
      </c>
      <c r="G941" s="310" t="s">
        <v>3182</v>
      </c>
      <c r="H941" s="311">
        <v>0</v>
      </c>
      <c r="I941" s="311">
        <v>5</v>
      </c>
      <c r="J941" s="312">
        <v>4.8611111111111104E-4</v>
      </c>
    </row>
    <row r="942" spans="3:10">
      <c r="C942" s="6" t="s">
        <v>1130</v>
      </c>
      <c r="H942" s="311">
        <v>0</v>
      </c>
      <c r="I942" s="311">
        <v>13</v>
      </c>
      <c r="J942" s="312">
        <v>1.1921296296296296E-3</v>
      </c>
    </row>
    <row r="943" spans="3:10">
      <c r="C943" s="307" t="s">
        <v>1131</v>
      </c>
      <c r="D943" s="308">
        <v>2010</v>
      </c>
      <c r="E943" s="6" t="s">
        <v>402</v>
      </c>
      <c r="F943" s="309" t="s">
        <v>297</v>
      </c>
      <c r="G943" s="310" t="s">
        <v>3175</v>
      </c>
      <c r="H943" s="311">
        <v>0</v>
      </c>
      <c r="I943" s="311">
        <v>1</v>
      </c>
      <c r="J943" s="312">
        <v>5.2083333333333333E-4</v>
      </c>
    </row>
    <row r="944" spans="3:10">
      <c r="C944" s="307"/>
      <c r="D944" s="308">
        <v>2011</v>
      </c>
      <c r="E944" s="6" t="s">
        <v>331</v>
      </c>
      <c r="F944" s="309" t="s">
        <v>297</v>
      </c>
      <c r="G944" s="310" t="s">
        <v>3182</v>
      </c>
      <c r="H944" s="311">
        <v>0</v>
      </c>
      <c r="I944" s="311">
        <v>2</v>
      </c>
      <c r="J944" s="312">
        <v>4.1666666666666669E-4</v>
      </c>
    </row>
    <row r="945" spans="3:10">
      <c r="C945" s="307"/>
      <c r="D945" s="308">
        <v>2012</v>
      </c>
      <c r="E945" s="6" t="s">
        <v>331</v>
      </c>
      <c r="F945" s="309" t="s">
        <v>297</v>
      </c>
      <c r="G945" s="310" t="s">
        <v>3185</v>
      </c>
      <c r="H945" s="311">
        <v>0</v>
      </c>
      <c r="I945" s="311">
        <v>6</v>
      </c>
      <c r="J945" s="312">
        <v>9.4907407407407408E-4</v>
      </c>
    </row>
    <row r="946" spans="3:10">
      <c r="C946" s="6" t="s">
        <v>1132</v>
      </c>
      <c r="H946" s="311">
        <v>0</v>
      </c>
      <c r="I946" s="311">
        <v>9</v>
      </c>
      <c r="J946" s="312">
        <v>1.8865740740740739E-3</v>
      </c>
    </row>
    <row r="947" spans="3:10">
      <c r="C947" s="307" t="s">
        <v>1133</v>
      </c>
      <c r="D947" s="308">
        <v>2015</v>
      </c>
      <c r="E947" s="6" t="s">
        <v>898</v>
      </c>
      <c r="F947" s="309" t="s">
        <v>186</v>
      </c>
      <c r="G947" s="310" t="s">
        <v>3190</v>
      </c>
      <c r="H947" s="311">
        <v>19</v>
      </c>
      <c r="I947" s="311">
        <v>10</v>
      </c>
      <c r="J947" s="312">
        <v>4.6296296296296301E-2</v>
      </c>
    </row>
    <row r="948" spans="3:10">
      <c r="C948" s="307"/>
      <c r="D948" s="308">
        <v>2016</v>
      </c>
      <c r="E948" s="6" t="s">
        <v>951</v>
      </c>
      <c r="F948" s="309" t="s">
        <v>186</v>
      </c>
      <c r="G948" s="310" t="s">
        <v>2605</v>
      </c>
      <c r="H948" s="311">
        <v>16</v>
      </c>
      <c r="I948" s="311">
        <v>4</v>
      </c>
      <c r="J948" s="312">
        <v>4.5555555555555551E-2</v>
      </c>
    </row>
    <row r="949" spans="3:10">
      <c r="C949" s="307"/>
      <c r="D949" s="308">
        <v>2017</v>
      </c>
      <c r="E949" s="6" t="s">
        <v>951</v>
      </c>
      <c r="F949" s="309" t="s">
        <v>186</v>
      </c>
      <c r="G949" s="310" t="s">
        <v>2605</v>
      </c>
      <c r="H949" s="311">
        <v>45</v>
      </c>
      <c r="I949" s="311">
        <v>14</v>
      </c>
      <c r="J949" s="312">
        <v>4.6793981481481478E-2</v>
      </c>
    </row>
    <row r="950" spans="3:10">
      <c r="C950" s="6" t="s">
        <v>1134</v>
      </c>
      <c r="H950" s="311">
        <v>80</v>
      </c>
      <c r="I950" s="311">
        <v>28</v>
      </c>
      <c r="J950" s="312">
        <v>0.13864583333333333</v>
      </c>
    </row>
    <row r="951" spans="3:10">
      <c r="C951" s="307" t="s">
        <v>1135</v>
      </c>
      <c r="D951" s="308">
        <v>2011</v>
      </c>
      <c r="E951" s="6" t="s">
        <v>328</v>
      </c>
      <c r="F951" s="309" t="s">
        <v>187</v>
      </c>
      <c r="G951" s="310" t="s">
        <v>316</v>
      </c>
      <c r="H951" s="311">
        <v>12</v>
      </c>
      <c r="I951" s="311">
        <v>12</v>
      </c>
      <c r="J951" s="312">
        <v>1.6793981481481483E-2</v>
      </c>
    </row>
    <row r="952" spans="3:10">
      <c r="C952" s="307"/>
      <c r="D952" s="308">
        <v>2012</v>
      </c>
      <c r="E952" s="6" t="s">
        <v>328</v>
      </c>
      <c r="F952" s="309" t="s">
        <v>186</v>
      </c>
      <c r="G952" s="310" t="s">
        <v>3190</v>
      </c>
      <c r="H952" s="311">
        <v>57</v>
      </c>
      <c r="I952" s="311">
        <v>17</v>
      </c>
      <c r="J952" s="312">
        <v>5.8321759259259261E-2</v>
      </c>
    </row>
    <row r="953" spans="3:10">
      <c r="C953" s="6" t="s">
        <v>1136</v>
      </c>
      <c r="H953" s="311">
        <v>69</v>
      </c>
      <c r="I953" s="311">
        <v>29</v>
      </c>
      <c r="J953" s="312">
        <v>7.5115740740740747E-2</v>
      </c>
    </row>
    <row r="954" spans="3:10">
      <c r="C954" s="307" t="s">
        <v>1137</v>
      </c>
      <c r="D954" s="308">
        <v>2010</v>
      </c>
      <c r="E954" s="6" t="s">
        <v>333</v>
      </c>
      <c r="F954" s="309" t="s">
        <v>297</v>
      </c>
      <c r="G954" s="310" t="s">
        <v>3184</v>
      </c>
      <c r="H954" s="311">
        <v>0</v>
      </c>
      <c r="I954" s="311">
        <v>3</v>
      </c>
      <c r="J954" s="312">
        <v>8.449074074074075E-4</v>
      </c>
    </row>
    <row r="955" spans="3:10">
      <c r="C955" s="307"/>
      <c r="D955" s="308">
        <v>2011</v>
      </c>
      <c r="E955" s="6" t="s">
        <v>328</v>
      </c>
      <c r="F955" s="309" t="s">
        <v>187</v>
      </c>
      <c r="G955" s="310" t="s">
        <v>316</v>
      </c>
      <c r="H955" s="311">
        <v>11</v>
      </c>
      <c r="I955" s="311">
        <v>11</v>
      </c>
      <c r="J955" s="312">
        <v>1.6701388888888887E-2</v>
      </c>
    </row>
    <row r="956" spans="3:10">
      <c r="C956" s="307"/>
      <c r="D956" s="308">
        <v>2011</v>
      </c>
      <c r="E956" s="6" t="s">
        <v>328</v>
      </c>
      <c r="F956" s="309" t="s">
        <v>297</v>
      </c>
      <c r="G956" s="310" t="s">
        <v>3185</v>
      </c>
      <c r="H956" s="311">
        <v>0</v>
      </c>
      <c r="I956" s="311">
        <v>9</v>
      </c>
      <c r="J956" s="312">
        <v>9.0277777777777784E-4</v>
      </c>
    </row>
    <row r="957" spans="3:10">
      <c r="C957" s="307"/>
      <c r="D957" s="308">
        <v>2012</v>
      </c>
      <c r="E957" s="6" t="s">
        <v>328</v>
      </c>
      <c r="F957" s="309" t="s">
        <v>187</v>
      </c>
      <c r="G957" s="310" t="s">
        <v>316</v>
      </c>
      <c r="H957" s="311">
        <v>11</v>
      </c>
      <c r="I957" s="311">
        <v>11</v>
      </c>
      <c r="J957" s="312">
        <v>1.7384259259259262E-2</v>
      </c>
    </row>
    <row r="958" spans="3:10">
      <c r="C958" s="307"/>
      <c r="D958" s="308">
        <v>2013</v>
      </c>
      <c r="E958" s="6" t="s">
        <v>198</v>
      </c>
      <c r="F958" s="309" t="s">
        <v>187</v>
      </c>
      <c r="G958" s="310" t="s">
        <v>316</v>
      </c>
      <c r="H958" s="311">
        <v>11</v>
      </c>
      <c r="I958" s="311">
        <v>11</v>
      </c>
      <c r="J958" s="312">
        <v>1.7719907407407406E-2</v>
      </c>
    </row>
    <row r="959" spans="3:10">
      <c r="C959" s="307"/>
      <c r="D959" s="308">
        <v>2014</v>
      </c>
      <c r="E959" s="6" t="s">
        <v>281</v>
      </c>
      <c r="F959" s="309" t="s">
        <v>187</v>
      </c>
      <c r="G959" s="310" t="s">
        <v>316</v>
      </c>
      <c r="H959" s="311">
        <v>17</v>
      </c>
      <c r="I959" s="311">
        <v>17</v>
      </c>
      <c r="J959" s="312">
        <v>1.5925925925925927E-2</v>
      </c>
    </row>
    <row r="960" spans="3:10">
      <c r="C960" s="307"/>
      <c r="D960" s="308">
        <v>2015</v>
      </c>
      <c r="E960" s="6" t="s">
        <v>281</v>
      </c>
      <c r="F960" s="309" t="s">
        <v>187</v>
      </c>
      <c r="G960" s="310" t="s">
        <v>316</v>
      </c>
      <c r="H960" s="311">
        <v>6</v>
      </c>
      <c r="I960" s="311">
        <v>6</v>
      </c>
      <c r="J960" s="312">
        <v>1.5902777777777776E-2</v>
      </c>
    </row>
    <row r="961" spans="3:10">
      <c r="C961" s="307"/>
      <c r="D961" s="308">
        <v>2016</v>
      </c>
      <c r="E961" s="6" t="s">
        <v>328</v>
      </c>
      <c r="F961" s="309" t="s">
        <v>187</v>
      </c>
      <c r="G961" s="310" t="s">
        <v>316</v>
      </c>
      <c r="H961" s="311">
        <v>5</v>
      </c>
      <c r="I961" s="311">
        <v>5</v>
      </c>
      <c r="J961" s="312">
        <v>1.6157407407407409E-2</v>
      </c>
    </row>
    <row r="962" spans="3:10">
      <c r="C962" s="307"/>
      <c r="D962" s="308">
        <v>2017</v>
      </c>
      <c r="E962" s="6" t="s">
        <v>328</v>
      </c>
      <c r="F962" s="309" t="s">
        <v>187</v>
      </c>
      <c r="G962" s="310" t="s">
        <v>316</v>
      </c>
      <c r="H962" s="311">
        <v>18</v>
      </c>
      <c r="I962" s="311">
        <v>18</v>
      </c>
      <c r="J962" s="312">
        <v>1.6284722222222221E-2</v>
      </c>
    </row>
    <row r="963" spans="3:10">
      <c r="C963" s="6" t="s">
        <v>1138</v>
      </c>
      <c r="H963" s="311">
        <v>79</v>
      </c>
      <c r="I963" s="311">
        <v>91</v>
      </c>
      <c r="J963" s="312">
        <v>0.11782407407407408</v>
      </c>
    </row>
    <row r="964" spans="3:10">
      <c r="C964" s="307" t="s">
        <v>1139</v>
      </c>
      <c r="D964" s="308">
        <v>2014</v>
      </c>
      <c r="E964" s="6" t="s">
        <v>845</v>
      </c>
      <c r="F964" s="309" t="s">
        <v>296</v>
      </c>
      <c r="G964" s="310" t="s">
        <v>316</v>
      </c>
      <c r="H964" s="311">
        <v>3</v>
      </c>
      <c r="I964" s="311">
        <v>3</v>
      </c>
      <c r="J964" s="312">
        <v>0</v>
      </c>
    </row>
    <row r="965" spans="3:10">
      <c r="C965" s="6" t="s">
        <v>1140</v>
      </c>
      <c r="H965" s="311">
        <v>3</v>
      </c>
      <c r="I965" s="311">
        <v>3</v>
      </c>
      <c r="J965" s="312">
        <v>0</v>
      </c>
    </row>
    <row r="966" spans="3:10">
      <c r="C966" s="307" t="s">
        <v>3119</v>
      </c>
      <c r="D966" s="308">
        <v>2017</v>
      </c>
      <c r="E966" s="6" t="s">
        <v>1039</v>
      </c>
      <c r="F966" s="309" t="s">
        <v>297</v>
      </c>
      <c r="G966" s="310" t="s">
        <v>3188</v>
      </c>
      <c r="H966" s="311">
        <v>0</v>
      </c>
      <c r="I966" s="311">
        <v>2</v>
      </c>
      <c r="J966" s="312">
        <v>2.627314814814815E-3</v>
      </c>
    </row>
    <row r="967" spans="3:10">
      <c r="C967" s="6" t="s">
        <v>3120</v>
      </c>
      <c r="H967" s="311">
        <v>0</v>
      </c>
      <c r="I967" s="311">
        <v>2</v>
      </c>
      <c r="J967" s="312">
        <v>2.627314814814815E-3</v>
      </c>
    </row>
    <row r="968" spans="3:10">
      <c r="C968" s="307" t="s">
        <v>1141</v>
      </c>
      <c r="D968" s="308">
        <v>2010</v>
      </c>
      <c r="E968" s="6" t="s">
        <v>287</v>
      </c>
      <c r="F968" s="309" t="s">
        <v>186</v>
      </c>
      <c r="G968" s="310" t="s">
        <v>3193</v>
      </c>
      <c r="H968" s="311">
        <v>27</v>
      </c>
      <c r="I968" s="311">
        <v>6</v>
      </c>
      <c r="J968" s="312">
        <v>5.7615740740740738E-2</v>
      </c>
    </row>
    <row r="969" spans="3:10">
      <c r="C969" s="307"/>
      <c r="D969" s="308">
        <v>2011</v>
      </c>
      <c r="E969" s="6" t="s">
        <v>287</v>
      </c>
      <c r="F969" s="309" t="s">
        <v>186</v>
      </c>
      <c r="G969" s="310" t="s">
        <v>2609</v>
      </c>
      <c r="H969" s="311">
        <v>31</v>
      </c>
      <c r="I969" s="311">
        <v>4</v>
      </c>
      <c r="J969" s="312">
        <v>5.7187500000000002E-2</v>
      </c>
    </row>
    <row r="970" spans="3:10">
      <c r="C970" s="307"/>
      <c r="D970" s="308">
        <v>2014</v>
      </c>
      <c r="E970" s="6" t="s">
        <v>287</v>
      </c>
      <c r="F970" s="309" t="s">
        <v>186</v>
      </c>
      <c r="G970" s="310" t="s">
        <v>2609</v>
      </c>
      <c r="H970" s="311">
        <v>84</v>
      </c>
      <c r="I970" s="311">
        <v>4</v>
      </c>
      <c r="J970" s="312">
        <v>6.0173611111111108E-2</v>
      </c>
    </row>
    <row r="971" spans="3:10">
      <c r="C971" s="6" t="s">
        <v>1142</v>
      </c>
      <c r="H971" s="311">
        <v>142</v>
      </c>
      <c r="I971" s="311">
        <v>14</v>
      </c>
      <c r="J971" s="312">
        <v>0.17497685185185186</v>
      </c>
    </row>
    <row r="972" spans="3:10">
      <c r="C972" s="307" t="s">
        <v>1143</v>
      </c>
      <c r="D972" s="308">
        <v>2010</v>
      </c>
      <c r="E972" s="6" t="s">
        <v>648</v>
      </c>
      <c r="F972" s="309" t="s">
        <v>186</v>
      </c>
      <c r="G972" s="310" t="s">
        <v>2607</v>
      </c>
      <c r="H972" s="311">
        <v>25</v>
      </c>
      <c r="I972" s="311">
        <v>4</v>
      </c>
      <c r="J972" s="312">
        <v>5.6979166666666664E-2</v>
      </c>
    </row>
    <row r="973" spans="3:10">
      <c r="C973" s="307"/>
      <c r="D973" s="308">
        <v>2011</v>
      </c>
      <c r="E973" s="6" t="s">
        <v>648</v>
      </c>
      <c r="F973" s="309" t="s">
        <v>186</v>
      </c>
      <c r="G973" s="310" t="s">
        <v>2607</v>
      </c>
      <c r="H973" s="311">
        <v>22</v>
      </c>
      <c r="I973" s="311">
        <v>5</v>
      </c>
      <c r="J973" s="312">
        <v>5.1979166666666667E-2</v>
      </c>
    </row>
    <row r="974" spans="3:10">
      <c r="C974" s="307"/>
      <c r="D974" s="308">
        <v>2012</v>
      </c>
      <c r="E974" s="6" t="s">
        <v>648</v>
      </c>
      <c r="F974" s="309" t="s">
        <v>186</v>
      </c>
      <c r="G974" s="310" t="s">
        <v>2608</v>
      </c>
      <c r="H974" s="311">
        <v>52</v>
      </c>
      <c r="I974" s="311">
        <v>3</v>
      </c>
      <c r="J974" s="312">
        <v>5.5868055555555553E-2</v>
      </c>
    </row>
    <row r="975" spans="3:10">
      <c r="C975" s="307"/>
      <c r="D975" s="308">
        <v>2013</v>
      </c>
      <c r="E975" s="6" t="s">
        <v>648</v>
      </c>
      <c r="F975" s="309" t="s">
        <v>186</v>
      </c>
      <c r="G975" s="310" t="s">
        <v>2608</v>
      </c>
      <c r="H975" s="311">
        <v>34</v>
      </c>
      <c r="I975" s="311">
        <v>4</v>
      </c>
      <c r="J975" s="312">
        <v>5.5428240740740743E-2</v>
      </c>
    </row>
    <row r="976" spans="3:10">
      <c r="C976" s="307"/>
      <c r="D976" s="308">
        <v>2014</v>
      </c>
      <c r="E976" s="6" t="s">
        <v>669</v>
      </c>
      <c r="F976" s="309" t="s">
        <v>186</v>
      </c>
      <c r="G976" s="310" t="s">
        <v>2608</v>
      </c>
      <c r="H976" s="311">
        <v>67</v>
      </c>
      <c r="I976" s="311">
        <v>4</v>
      </c>
      <c r="J976" s="312">
        <v>5.4293981481481485E-2</v>
      </c>
    </row>
    <row r="977" spans="3:10">
      <c r="C977" s="307"/>
      <c r="D977" s="308">
        <v>2015</v>
      </c>
      <c r="E977" s="6" t="s">
        <v>669</v>
      </c>
      <c r="F977" s="309" t="s">
        <v>186</v>
      </c>
      <c r="G977" s="310" t="s">
        <v>2608</v>
      </c>
      <c r="H977" s="311">
        <v>74</v>
      </c>
      <c r="I977" s="311">
        <v>2</v>
      </c>
      <c r="J977" s="312">
        <v>5.7291666666666664E-2</v>
      </c>
    </row>
    <row r="978" spans="3:10">
      <c r="C978" s="307"/>
      <c r="D978" s="308">
        <v>2016</v>
      </c>
      <c r="E978" s="6" t="s">
        <v>669</v>
      </c>
      <c r="F978" s="309" t="s">
        <v>186</v>
      </c>
      <c r="G978" s="310" t="s">
        <v>2608</v>
      </c>
      <c r="H978" s="311">
        <v>64</v>
      </c>
      <c r="I978" s="311">
        <v>3</v>
      </c>
      <c r="J978" s="312">
        <v>5.561342592592592E-2</v>
      </c>
    </row>
    <row r="979" spans="3:10">
      <c r="C979" s="307"/>
      <c r="D979" s="308">
        <v>2017</v>
      </c>
      <c r="E979" s="6" t="s">
        <v>669</v>
      </c>
      <c r="F979" s="309" t="s">
        <v>186</v>
      </c>
      <c r="G979" s="310" t="s">
        <v>2608</v>
      </c>
      <c r="H979" s="311">
        <v>129</v>
      </c>
      <c r="I979" s="311">
        <v>5</v>
      </c>
      <c r="J979" s="312">
        <v>5.7638888888888885E-2</v>
      </c>
    </row>
    <row r="980" spans="3:10">
      <c r="C980" s="6" t="s">
        <v>1144</v>
      </c>
      <c r="H980" s="311">
        <v>467</v>
      </c>
      <c r="I980" s="311">
        <v>30</v>
      </c>
      <c r="J980" s="312">
        <v>0.4450925925925926</v>
      </c>
    </row>
    <row r="981" spans="3:10">
      <c r="C981" s="307" t="s">
        <v>1145</v>
      </c>
      <c r="D981" s="308">
        <v>2012</v>
      </c>
      <c r="E981" s="6" t="s">
        <v>286</v>
      </c>
      <c r="F981" s="309" t="s">
        <v>186</v>
      </c>
      <c r="G981" s="310" t="s">
        <v>3190</v>
      </c>
      <c r="H981" s="311">
        <v>10</v>
      </c>
      <c r="I981" s="311">
        <v>6</v>
      </c>
      <c r="J981" s="312">
        <v>4.2152777777777782E-2</v>
      </c>
    </row>
    <row r="982" spans="3:10">
      <c r="C982" s="6" t="s">
        <v>1146</v>
      </c>
      <c r="H982" s="311">
        <v>10</v>
      </c>
      <c r="I982" s="311">
        <v>6</v>
      </c>
      <c r="J982" s="312">
        <v>4.2152777777777782E-2</v>
      </c>
    </row>
    <row r="983" spans="3:10">
      <c r="C983" s="307" t="s">
        <v>2461</v>
      </c>
      <c r="D983" s="308">
        <v>2016</v>
      </c>
      <c r="E983" s="6" t="s">
        <v>316</v>
      </c>
      <c r="F983" s="309" t="s">
        <v>296</v>
      </c>
      <c r="G983" s="310" t="s">
        <v>316</v>
      </c>
      <c r="H983" s="311">
        <v>6</v>
      </c>
      <c r="I983" s="311">
        <v>6</v>
      </c>
      <c r="J983" s="312">
        <v>0</v>
      </c>
    </row>
    <row r="984" spans="3:10">
      <c r="C984" s="307"/>
      <c r="D984" s="308">
        <v>2016</v>
      </c>
      <c r="E984" s="6" t="s">
        <v>2373</v>
      </c>
      <c r="F984" s="309" t="s">
        <v>187</v>
      </c>
      <c r="G984" s="310" t="s">
        <v>316</v>
      </c>
      <c r="H984" s="311">
        <v>6</v>
      </c>
      <c r="I984" s="311">
        <v>6</v>
      </c>
      <c r="J984" s="312">
        <v>1.6192129629629629E-2</v>
      </c>
    </row>
    <row r="985" spans="3:10">
      <c r="C985" s="307"/>
      <c r="D985" s="308">
        <v>2017</v>
      </c>
      <c r="E985" s="6" t="s">
        <v>460</v>
      </c>
      <c r="F985" s="309" t="s">
        <v>296</v>
      </c>
      <c r="G985" s="310" t="s">
        <v>316</v>
      </c>
      <c r="H985" s="311">
        <v>4</v>
      </c>
      <c r="I985" s="311">
        <v>4</v>
      </c>
      <c r="J985" s="312">
        <v>0</v>
      </c>
    </row>
    <row r="986" spans="3:10">
      <c r="C986" s="307"/>
      <c r="D986" s="308">
        <v>2017</v>
      </c>
      <c r="E986" s="6" t="s">
        <v>2373</v>
      </c>
      <c r="F986" s="309" t="s">
        <v>187</v>
      </c>
      <c r="G986" s="310" t="s">
        <v>316</v>
      </c>
      <c r="H986" s="311">
        <v>15</v>
      </c>
      <c r="I986" s="311">
        <v>15</v>
      </c>
      <c r="J986" s="312">
        <v>1.6006944444444445E-2</v>
      </c>
    </row>
    <row r="987" spans="3:10">
      <c r="C987" s="6" t="s">
        <v>2462</v>
      </c>
      <c r="H987" s="311">
        <v>31</v>
      </c>
      <c r="I987" s="311">
        <v>31</v>
      </c>
      <c r="J987" s="312">
        <v>3.2199074074074074E-2</v>
      </c>
    </row>
    <row r="988" spans="3:10">
      <c r="C988" s="307" t="s">
        <v>1147</v>
      </c>
      <c r="D988" s="308">
        <v>2014</v>
      </c>
      <c r="E988" s="6" t="s">
        <v>198</v>
      </c>
      <c r="F988" s="309" t="s">
        <v>187</v>
      </c>
      <c r="G988" s="310" t="s">
        <v>316</v>
      </c>
      <c r="H988" s="311">
        <v>18</v>
      </c>
      <c r="I988" s="311">
        <v>18</v>
      </c>
      <c r="J988" s="312">
        <v>1.59375E-2</v>
      </c>
    </row>
    <row r="989" spans="3:10">
      <c r="C989" s="6" t="s">
        <v>1148</v>
      </c>
      <c r="H989" s="311">
        <v>18</v>
      </c>
      <c r="I989" s="311">
        <v>18</v>
      </c>
      <c r="J989" s="312">
        <v>1.59375E-2</v>
      </c>
    </row>
    <row r="990" spans="3:10">
      <c r="C990" s="307" t="s">
        <v>3121</v>
      </c>
      <c r="D990" s="308">
        <v>2017</v>
      </c>
      <c r="E990" s="6" t="s">
        <v>235</v>
      </c>
      <c r="F990" s="309" t="s">
        <v>297</v>
      </c>
      <c r="G990" s="310" t="s">
        <v>3183</v>
      </c>
      <c r="H990" s="311">
        <v>0</v>
      </c>
      <c r="I990" s="311">
        <v>14</v>
      </c>
      <c r="J990" s="312">
        <v>6.8287037037037025E-4</v>
      </c>
    </row>
    <row r="991" spans="3:10">
      <c r="C991" s="6" t="s">
        <v>3122</v>
      </c>
      <c r="H991" s="311">
        <v>0</v>
      </c>
      <c r="I991" s="311">
        <v>14</v>
      </c>
      <c r="J991" s="312">
        <v>6.8287037037037025E-4</v>
      </c>
    </row>
    <row r="992" spans="3:10">
      <c r="C992" s="307" t="s">
        <v>1149</v>
      </c>
      <c r="D992" s="308">
        <v>2015</v>
      </c>
      <c r="E992" s="6" t="s">
        <v>235</v>
      </c>
      <c r="F992" s="309" t="s">
        <v>297</v>
      </c>
      <c r="G992" s="310" t="s">
        <v>3181</v>
      </c>
      <c r="H992" s="311">
        <v>9</v>
      </c>
      <c r="I992" s="311">
        <v>9</v>
      </c>
      <c r="J992" s="312">
        <v>1.2152777777777778E-3</v>
      </c>
    </row>
    <row r="993" spans="3:10">
      <c r="C993" s="6" t="s">
        <v>1150</v>
      </c>
      <c r="H993" s="311">
        <v>9</v>
      </c>
      <c r="I993" s="311">
        <v>9</v>
      </c>
      <c r="J993" s="312">
        <v>1.2152777777777778E-3</v>
      </c>
    </row>
    <row r="994" spans="3:10">
      <c r="C994" s="307" t="s">
        <v>3077</v>
      </c>
      <c r="D994" s="308">
        <v>2017</v>
      </c>
      <c r="E994" s="6" t="s">
        <v>328</v>
      </c>
      <c r="F994" s="309" t="s">
        <v>297</v>
      </c>
      <c r="G994" s="310" t="s">
        <v>3181</v>
      </c>
      <c r="H994" s="311">
        <v>0</v>
      </c>
      <c r="I994" s="311">
        <v>2</v>
      </c>
      <c r="J994" s="312">
        <v>1.0532407407407407E-3</v>
      </c>
    </row>
    <row r="995" spans="3:10">
      <c r="C995" s="6" t="s">
        <v>3078</v>
      </c>
      <c r="H995" s="311">
        <v>0</v>
      </c>
      <c r="I995" s="311">
        <v>2</v>
      </c>
      <c r="J995" s="312">
        <v>1.0532407407407407E-3</v>
      </c>
    </row>
    <row r="996" spans="3:10">
      <c r="C996" s="307" t="s">
        <v>1151</v>
      </c>
      <c r="D996" s="308">
        <v>2015</v>
      </c>
      <c r="E996" s="6" t="s">
        <v>328</v>
      </c>
      <c r="F996" s="309" t="s">
        <v>187</v>
      </c>
      <c r="G996" s="310" t="s">
        <v>316</v>
      </c>
      <c r="H996" s="311">
        <v>26</v>
      </c>
      <c r="I996" s="311">
        <v>26</v>
      </c>
      <c r="J996" s="312">
        <v>2.0254629629629629E-2</v>
      </c>
    </row>
    <row r="997" spans="3:10">
      <c r="C997" s="307"/>
      <c r="D997" s="308">
        <v>2016</v>
      </c>
      <c r="E997" s="6" t="s">
        <v>328</v>
      </c>
      <c r="F997" s="309" t="s">
        <v>187</v>
      </c>
      <c r="G997" s="310" t="s">
        <v>316</v>
      </c>
      <c r="H997" s="311">
        <v>15</v>
      </c>
      <c r="I997" s="311">
        <v>15</v>
      </c>
      <c r="J997" s="312">
        <v>1.9444444444444445E-2</v>
      </c>
    </row>
    <row r="998" spans="3:10">
      <c r="C998" s="6" t="s">
        <v>1152</v>
      </c>
      <c r="H998" s="311">
        <v>41</v>
      </c>
      <c r="I998" s="311">
        <v>41</v>
      </c>
      <c r="J998" s="312">
        <v>3.9699074074074074E-2</v>
      </c>
    </row>
    <row r="999" spans="3:10">
      <c r="C999" s="307" t="s">
        <v>1153</v>
      </c>
      <c r="D999" s="308">
        <v>2010</v>
      </c>
      <c r="E999" s="6" t="s">
        <v>333</v>
      </c>
      <c r="F999" s="309" t="s">
        <v>297</v>
      </c>
      <c r="G999" s="310" t="s">
        <v>3184</v>
      </c>
      <c r="H999" s="311">
        <v>0</v>
      </c>
      <c r="I999" s="311">
        <v>12</v>
      </c>
      <c r="J999" s="312">
        <v>1.0763888888888889E-3</v>
      </c>
    </row>
    <row r="1000" spans="3:10">
      <c r="C1000" s="307"/>
      <c r="D1000" s="308">
        <v>2011</v>
      </c>
      <c r="E1000" s="6" t="s">
        <v>333</v>
      </c>
      <c r="F1000" s="309" t="s">
        <v>297</v>
      </c>
      <c r="G1000" s="310" t="s">
        <v>3185</v>
      </c>
      <c r="H1000" s="311">
        <v>0</v>
      </c>
      <c r="I1000" s="311">
        <v>12</v>
      </c>
      <c r="J1000" s="312">
        <v>9.9537037037037042E-4</v>
      </c>
    </row>
    <row r="1001" spans="3:10">
      <c r="C1001" s="307"/>
      <c r="D1001" s="308">
        <v>2014</v>
      </c>
      <c r="E1001" s="6" t="s">
        <v>328</v>
      </c>
      <c r="F1001" s="309" t="s">
        <v>297</v>
      </c>
      <c r="G1001" s="310" t="s">
        <v>3186</v>
      </c>
      <c r="H1001" s="311">
        <v>0</v>
      </c>
      <c r="I1001" s="311">
        <v>10</v>
      </c>
      <c r="J1001" s="312">
        <v>1.4120370370370369E-3</v>
      </c>
    </row>
    <row r="1002" spans="3:10">
      <c r="C1002" s="307"/>
      <c r="D1002" s="308">
        <v>2014</v>
      </c>
      <c r="E1002" s="6" t="s">
        <v>333</v>
      </c>
      <c r="F1002" s="309" t="s">
        <v>187</v>
      </c>
      <c r="G1002" s="310" t="s">
        <v>316</v>
      </c>
      <c r="H1002" s="311">
        <v>27</v>
      </c>
      <c r="I1002" s="311">
        <v>27</v>
      </c>
      <c r="J1002" s="312">
        <v>2.0370370370370369E-2</v>
      </c>
    </row>
    <row r="1003" spans="3:10">
      <c r="C1003" s="307"/>
      <c r="D1003" s="308">
        <v>2015</v>
      </c>
      <c r="E1003" s="6" t="s">
        <v>333</v>
      </c>
      <c r="F1003" s="309" t="s">
        <v>187</v>
      </c>
      <c r="G1003" s="310" t="s">
        <v>316</v>
      </c>
      <c r="H1003" s="311">
        <v>19</v>
      </c>
      <c r="I1003" s="311">
        <v>19</v>
      </c>
      <c r="J1003" s="312">
        <v>1.9212962962962963E-2</v>
      </c>
    </row>
    <row r="1004" spans="3:10">
      <c r="C1004" s="307"/>
      <c r="D1004" s="308">
        <v>2016</v>
      </c>
      <c r="E1004" s="6" t="s">
        <v>328</v>
      </c>
      <c r="F1004" s="309" t="s">
        <v>187</v>
      </c>
      <c r="G1004" s="310" t="s">
        <v>316</v>
      </c>
      <c r="H1004" s="311">
        <v>12</v>
      </c>
      <c r="I1004" s="311">
        <v>12</v>
      </c>
      <c r="J1004" s="312">
        <v>1.894675925925926E-2</v>
      </c>
    </row>
    <row r="1005" spans="3:10">
      <c r="C1005" s="6" t="s">
        <v>1154</v>
      </c>
      <c r="H1005" s="311">
        <v>58</v>
      </c>
      <c r="I1005" s="311">
        <v>92</v>
      </c>
      <c r="J1005" s="312">
        <v>6.2013888888888889E-2</v>
      </c>
    </row>
    <row r="1006" spans="3:10">
      <c r="C1006" s="307" t="s">
        <v>1155</v>
      </c>
      <c r="D1006" s="308">
        <v>2015</v>
      </c>
      <c r="E1006" s="6" t="s">
        <v>328</v>
      </c>
      <c r="F1006" s="309" t="s">
        <v>297</v>
      </c>
      <c r="G1006" s="310" t="s">
        <v>3185</v>
      </c>
      <c r="H1006" s="311">
        <v>14</v>
      </c>
      <c r="I1006" s="311">
        <v>14</v>
      </c>
      <c r="J1006" s="312">
        <v>0</v>
      </c>
    </row>
    <row r="1007" spans="3:10">
      <c r="C1007" s="307"/>
      <c r="D1007" s="308">
        <v>2016</v>
      </c>
      <c r="E1007" s="6" t="s">
        <v>328</v>
      </c>
      <c r="F1007" s="309" t="s">
        <v>297</v>
      </c>
      <c r="G1007" s="310" t="s">
        <v>3185</v>
      </c>
      <c r="H1007" s="311">
        <v>9</v>
      </c>
      <c r="I1007" s="311">
        <v>9</v>
      </c>
      <c r="J1007" s="312">
        <v>9.7222222222222209E-4</v>
      </c>
    </row>
    <row r="1008" spans="3:10">
      <c r="C1008" s="6" t="s">
        <v>1156</v>
      </c>
      <c r="H1008" s="311">
        <v>23</v>
      </c>
      <c r="I1008" s="311">
        <v>23</v>
      </c>
      <c r="J1008" s="312">
        <v>9.7222222222222209E-4</v>
      </c>
    </row>
    <row r="1009" spans="3:10">
      <c r="C1009" s="307" t="s">
        <v>1157</v>
      </c>
      <c r="D1009" s="308">
        <v>2011</v>
      </c>
      <c r="E1009" s="6" t="s">
        <v>249</v>
      </c>
      <c r="F1009" s="309" t="s">
        <v>297</v>
      </c>
      <c r="G1009" s="310" t="s">
        <v>3182</v>
      </c>
      <c r="H1009" s="311">
        <v>0</v>
      </c>
      <c r="I1009" s="311">
        <v>13</v>
      </c>
      <c r="J1009" s="312">
        <v>6.5972222222222213E-4</v>
      </c>
    </row>
    <row r="1010" spans="3:10">
      <c r="C1010" s="307"/>
      <c r="D1010" s="308">
        <v>2014</v>
      </c>
      <c r="E1010" s="6" t="s">
        <v>249</v>
      </c>
      <c r="F1010" s="309" t="s">
        <v>297</v>
      </c>
      <c r="G1010" s="310" t="s">
        <v>3185</v>
      </c>
      <c r="H1010" s="311">
        <v>0</v>
      </c>
      <c r="I1010" s="311">
        <v>12</v>
      </c>
      <c r="J1010" s="312">
        <v>1.0069444444444444E-3</v>
      </c>
    </row>
    <row r="1011" spans="3:10">
      <c r="C1011" s="6" t="s">
        <v>1158</v>
      </c>
      <c r="H1011" s="311">
        <v>0</v>
      </c>
      <c r="I1011" s="311">
        <v>25</v>
      </c>
      <c r="J1011" s="312">
        <v>1.6666666666666666E-3</v>
      </c>
    </row>
    <row r="1012" spans="3:10">
      <c r="C1012" s="307" t="s">
        <v>1159</v>
      </c>
      <c r="D1012" s="308">
        <v>2015</v>
      </c>
      <c r="E1012" s="6" t="s">
        <v>328</v>
      </c>
      <c r="F1012" s="309" t="s">
        <v>297</v>
      </c>
      <c r="G1012" s="310" t="s">
        <v>3183</v>
      </c>
      <c r="H1012" s="311">
        <v>10</v>
      </c>
      <c r="I1012" s="311">
        <v>10</v>
      </c>
      <c r="J1012" s="312">
        <v>1.3078703703703705E-3</v>
      </c>
    </row>
    <row r="1013" spans="3:10">
      <c r="C1013" s="307"/>
      <c r="D1013" s="308">
        <v>2016</v>
      </c>
      <c r="E1013" s="6" t="s">
        <v>328</v>
      </c>
      <c r="F1013" s="309" t="s">
        <v>297</v>
      </c>
      <c r="G1013" s="310" t="s">
        <v>3183</v>
      </c>
      <c r="H1013" s="311">
        <v>5</v>
      </c>
      <c r="I1013" s="311">
        <v>5</v>
      </c>
      <c r="J1013" s="312">
        <v>5.4398148148148144E-4</v>
      </c>
    </row>
    <row r="1014" spans="3:10">
      <c r="C1014" s="307"/>
      <c r="D1014" s="308">
        <v>2017</v>
      </c>
      <c r="E1014" s="6" t="s">
        <v>328</v>
      </c>
      <c r="F1014" s="309" t="s">
        <v>297</v>
      </c>
      <c r="G1014" s="310" t="s">
        <v>3183</v>
      </c>
      <c r="H1014" s="311">
        <v>0</v>
      </c>
      <c r="I1014" s="311">
        <v>9</v>
      </c>
      <c r="J1014" s="312">
        <v>5.3240740740740744E-4</v>
      </c>
    </row>
    <row r="1015" spans="3:10">
      <c r="C1015" s="6" t="s">
        <v>1160</v>
      </c>
      <c r="H1015" s="311">
        <v>15</v>
      </c>
      <c r="I1015" s="311">
        <v>24</v>
      </c>
      <c r="J1015" s="312">
        <v>2.3842592592592596E-3</v>
      </c>
    </row>
    <row r="1016" spans="3:10">
      <c r="C1016" s="307" t="s">
        <v>2463</v>
      </c>
      <c r="D1016" s="308">
        <v>2016</v>
      </c>
      <c r="E1016" s="6" t="s">
        <v>2301</v>
      </c>
      <c r="F1016" s="309" t="s">
        <v>186</v>
      </c>
      <c r="G1016" s="310" t="s">
        <v>2604</v>
      </c>
      <c r="H1016" s="311">
        <v>2</v>
      </c>
      <c r="I1016" s="311">
        <v>2</v>
      </c>
      <c r="J1016" s="312">
        <v>4.0532407407407406E-2</v>
      </c>
    </row>
    <row r="1017" spans="3:10">
      <c r="C1017" s="307"/>
      <c r="D1017" s="308">
        <v>2017</v>
      </c>
      <c r="E1017" s="6" t="s">
        <v>321</v>
      </c>
      <c r="F1017" s="309" t="s">
        <v>186</v>
      </c>
      <c r="G1017" s="310" t="s">
        <v>2604</v>
      </c>
      <c r="H1017" s="311">
        <v>4</v>
      </c>
      <c r="I1017" s="311">
        <v>2</v>
      </c>
      <c r="J1017" s="312">
        <v>4.0092592592592589E-2</v>
      </c>
    </row>
    <row r="1018" spans="3:10">
      <c r="C1018" s="6" t="s">
        <v>2464</v>
      </c>
      <c r="H1018" s="311">
        <v>6</v>
      </c>
      <c r="I1018" s="311">
        <v>4</v>
      </c>
      <c r="J1018" s="312">
        <v>8.0625000000000002E-2</v>
      </c>
    </row>
    <row r="1019" spans="3:10">
      <c r="C1019" s="307" t="s">
        <v>3123</v>
      </c>
      <c r="D1019" s="308">
        <v>2017</v>
      </c>
      <c r="E1019" s="6" t="s">
        <v>559</v>
      </c>
      <c r="F1019" s="309" t="s">
        <v>297</v>
      </c>
      <c r="G1019" s="310" t="s">
        <v>3185</v>
      </c>
      <c r="H1019" s="311">
        <v>0</v>
      </c>
      <c r="I1019" s="311">
        <v>16</v>
      </c>
      <c r="J1019" s="312">
        <v>1.0879629629629629E-3</v>
      </c>
    </row>
    <row r="1020" spans="3:10">
      <c r="C1020" s="6" t="s">
        <v>3124</v>
      </c>
      <c r="H1020" s="311">
        <v>0</v>
      </c>
      <c r="I1020" s="311">
        <v>16</v>
      </c>
      <c r="J1020" s="312">
        <v>1.0879629629629629E-3</v>
      </c>
    </row>
    <row r="1021" spans="3:10">
      <c r="C1021" s="307" t="s">
        <v>1161</v>
      </c>
      <c r="D1021" s="308">
        <v>2015</v>
      </c>
      <c r="E1021" s="6" t="s">
        <v>900</v>
      </c>
      <c r="F1021" s="309" t="s">
        <v>186</v>
      </c>
      <c r="G1021" s="310" t="s">
        <v>3190</v>
      </c>
      <c r="H1021" s="311">
        <v>45</v>
      </c>
      <c r="I1021" s="311">
        <v>17</v>
      </c>
      <c r="J1021" s="312">
        <v>4.9826388888888885E-2</v>
      </c>
    </row>
    <row r="1022" spans="3:10">
      <c r="C1022" s="6" t="s">
        <v>1162</v>
      </c>
      <c r="H1022" s="311">
        <v>45</v>
      </c>
      <c r="I1022" s="311">
        <v>17</v>
      </c>
      <c r="J1022" s="312">
        <v>4.9826388888888885E-2</v>
      </c>
    </row>
    <row r="1023" spans="3:10">
      <c r="C1023" s="307" t="s">
        <v>1163</v>
      </c>
      <c r="D1023" s="308">
        <v>2015</v>
      </c>
      <c r="E1023" s="6" t="s">
        <v>559</v>
      </c>
      <c r="F1023" s="309" t="s">
        <v>297</v>
      </c>
      <c r="G1023" s="310" t="s">
        <v>3185</v>
      </c>
      <c r="H1023" s="311">
        <v>15</v>
      </c>
      <c r="I1023" s="311">
        <v>15</v>
      </c>
      <c r="J1023" s="312">
        <v>0</v>
      </c>
    </row>
    <row r="1024" spans="3:10">
      <c r="C1024" s="6" t="s">
        <v>1164</v>
      </c>
      <c r="H1024" s="311">
        <v>15</v>
      </c>
      <c r="I1024" s="311">
        <v>15</v>
      </c>
      <c r="J1024" s="312">
        <v>0</v>
      </c>
    </row>
    <row r="1025" spans="3:10">
      <c r="C1025" s="307" t="s">
        <v>3125</v>
      </c>
      <c r="D1025" s="308">
        <v>2017</v>
      </c>
      <c r="E1025" s="6" t="s">
        <v>2711</v>
      </c>
      <c r="F1025" s="309" t="s">
        <v>297</v>
      </c>
      <c r="G1025" s="310" t="s">
        <v>3185</v>
      </c>
      <c r="H1025" s="311">
        <v>0</v>
      </c>
      <c r="I1025" s="311">
        <v>3</v>
      </c>
      <c r="J1025" s="312">
        <v>7.7546296296296304E-4</v>
      </c>
    </row>
    <row r="1026" spans="3:10">
      <c r="C1026" s="6" t="s">
        <v>3126</v>
      </c>
      <c r="H1026" s="311">
        <v>0</v>
      </c>
      <c r="I1026" s="311">
        <v>3</v>
      </c>
      <c r="J1026" s="312">
        <v>7.7546296296296304E-4</v>
      </c>
    </row>
    <row r="1027" spans="3:10">
      <c r="C1027" s="307" t="s">
        <v>2959</v>
      </c>
      <c r="D1027" s="308">
        <v>2017</v>
      </c>
      <c r="E1027" s="6" t="s">
        <v>2711</v>
      </c>
      <c r="F1027" s="309" t="s">
        <v>187</v>
      </c>
      <c r="G1027" s="310" t="s">
        <v>316</v>
      </c>
      <c r="H1027" s="311">
        <v>23</v>
      </c>
      <c r="I1027" s="311">
        <v>23</v>
      </c>
      <c r="J1027" s="312">
        <v>1.6793981481481483E-2</v>
      </c>
    </row>
    <row r="1028" spans="3:10">
      <c r="C1028" s="6" t="s">
        <v>2960</v>
      </c>
      <c r="H1028" s="311">
        <v>23</v>
      </c>
      <c r="I1028" s="311">
        <v>23</v>
      </c>
      <c r="J1028" s="312">
        <v>1.6793981481481483E-2</v>
      </c>
    </row>
    <row r="1029" spans="3:10">
      <c r="C1029" s="307" t="s">
        <v>1165</v>
      </c>
      <c r="D1029" s="308">
        <v>2014</v>
      </c>
      <c r="E1029" s="6" t="s">
        <v>285</v>
      </c>
      <c r="F1029" s="309" t="s">
        <v>187</v>
      </c>
      <c r="G1029" s="310" t="s">
        <v>316</v>
      </c>
      <c r="H1029" s="311">
        <v>20</v>
      </c>
      <c r="I1029" s="311">
        <v>20</v>
      </c>
      <c r="J1029" s="312">
        <v>1.7175925925925924E-2</v>
      </c>
    </row>
    <row r="1030" spans="3:10">
      <c r="C1030" s="307"/>
      <c r="D1030" s="308">
        <v>2014</v>
      </c>
      <c r="E1030" s="6" t="s">
        <v>460</v>
      </c>
      <c r="F1030" s="309" t="s">
        <v>296</v>
      </c>
      <c r="G1030" s="310" t="s">
        <v>316</v>
      </c>
      <c r="H1030" s="311">
        <v>3</v>
      </c>
      <c r="I1030" s="311">
        <v>3</v>
      </c>
      <c r="J1030" s="312">
        <v>0</v>
      </c>
    </row>
    <row r="1031" spans="3:10">
      <c r="C1031" s="6" t="s">
        <v>1166</v>
      </c>
      <c r="H1031" s="311">
        <v>23</v>
      </c>
      <c r="I1031" s="311">
        <v>23</v>
      </c>
      <c r="J1031" s="312">
        <v>1.7175925925925924E-2</v>
      </c>
    </row>
    <row r="1032" spans="3:10">
      <c r="C1032" s="307" t="s">
        <v>1167</v>
      </c>
      <c r="D1032" s="308">
        <v>2014</v>
      </c>
      <c r="E1032" s="6" t="s">
        <v>21</v>
      </c>
      <c r="F1032" s="309" t="s">
        <v>186</v>
      </c>
      <c r="G1032" s="310" t="s">
        <v>2606</v>
      </c>
      <c r="H1032" s="311">
        <v>49</v>
      </c>
      <c r="I1032" s="311">
        <v>19</v>
      </c>
      <c r="J1032" s="312">
        <v>5.0567129629629635E-2</v>
      </c>
    </row>
    <row r="1033" spans="3:10">
      <c r="C1033" s="307"/>
      <c r="D1033" s="308">
        <v>2016</v>
      </c>
      <c r="E1033" s="6" t="s">
        <v>21</v>
      </c>
      <c r="F1033" s="309" t="s">
        <v>186</v>
      </c>
      <c r="G1033" s="310" t="s">
        <v>2606</v>
      </c>
      <c r="H1033" s="311">
        <v>55</v>
      </c>
      <c r="I1033" s="311">
        <v>15</v>
      </c>
      <c r="J1033" s="312">
        <v>5.409722222222222E-2</v>
      </c>
    </row>
    <row r="1034" spans="3:10">
      <c r="C1034" s="6" t="s">
        <v>1168</v>
      </c>
      <c r="H1034" s="311">
        <v>104</v>
      </c>
      <c r="I1034" s="311">
        <v>34</v>
      </c>
      <c r="J1034" s="312">
        <v>0.10466435185185186</v>
      </c>
    </row>
    <row r="1035" spans="3:10">
      <c r="C1035" s="307" t="s">
        <v>1169</v>
      </c>
      <c r="D1035" s="308">
        <v>2015</v>
      </c>
      <c r="E1035" s="6" t="s">
        <v>21</v>
      </c>
      <c r="F1035" s="309" t="s">
        <v>297</v>
      </c>
      <c r="G1035" s="310" t="s">
        <v>3185</v>
      </c>
      <c r="H1035" s="311">
        <v>16</v>
      </c>
      <c r="I1035" s="311">
        <v>16</v>
      </c>
      <c r="J1035" s="312">
        <v>0</v>
      </c>
    </row>
    <row r="1036" spans="3:10">
      <c r="C1036" s="6" t="s">
        <v>1170</v>
      </c>
      <c r="H1036" s="311">
        <v>16</v>
      </c>
      <c r="I1036" s="311">
        <v>16</v>
      </c>
      <c r="J1036" s="312">
        <v>0</v>
      </c>
    </row>
    <row r="1037" spans="3:10">
      <c r="C1037" s="307" t="s">
        <v>1171</v>
      </c>
      <c r="D1037" s="308">
        <v>2015</v>
      </c>
      <c r="E1037" s="6" t="s">
        <v>21</v>
      </c>
      <c r="F1037" s="309" t="s">
        <v>297</v>
      </c>
      <c r="G1037" s="310" t="s">
        <v>3183</v>
      </c>
      <c r="H1037" s="311">
        <v>6</v>
      </c>
      <c r="I1037" s="311">
        <v>6</v>
      </c>
      <c r="J1037" s="312">
        <v>9.6064814814814808E-4</v>
      </c>
    </row>
    <row r="1038" spans="3:10">
      <c r="C1038" s="6" t="s">
        <v>1172</v>
      </c>
      <c r="H1038" s="311">
        <v>6</v>
      </c>
      <c r="I1038" s="311">
        <v>6</v>
      </c>
      <c r="J1038" s="312">
        <v>9.6064814814814808E-4</v>
      </c>
    </row>
    <row r="1039" spans="3:10">
      <c r="C1039" s="307" t="s">
        <v>1173</v>
      </c>
      <c r="D1039" s="308">
        <v>2011</v>
      </c>
      <c r="E1039" s="6" t="s">
        <v>331</v>
      </c>
      <c r="F1039" s="309" t="s">
        <v>297</v>
      </c>
      <c r="G1039" s="310" t="s">
        <v>3188</v>
      </c>
      <c r="H1039" s="311">
        <v>0</v>
      </c>
      <c r="I1039" s="311">
        <v>2</v>
      </c>
      <c r="J1039" s="312">
        <v>2.4305555555555556E-3</v>
      </c>
    </row>
    <row r="1040" spans="3:10">
      <c r="C1040" s="307"/>
      <c r="D1040" s="308">
        <v>2012</v>
      </c>
      <c r="E1040" s="6" t="s">
        <v>331</v>
      </c>
      <c r="F1040" s="309" t="s">
        <v>297</v>
      </c>
      <c r="G1040" s="310" t="s">
        <v>3188</v>
      </c>
      <c r="H1040" s="311">
        <v>0</v>
      </c>
      <c r="I1040" s="311">
        <v>1</v>
      </c>
      <c r="J1040" s="312">
        <v>2.4537037037037036E-3</v>
      </c>
    </row>
    <row r="1041" spans="3:10">
      <c r="C1041" s="307"/>
      <c r="D1041" s="308">
        <v>2013</v>
      </c>
      <c r="E1041" s="6" t="s">
        <v>331</v>
      </c>
      <c r="F1041" s="309" t="s">
        <v>187</v>
      </c>
      <c r="G1041" s="310" t="s">
        <v>316</v>
      </c>
      <c r="H1041" s="311">
        <v>0</v>
      </c>
      <c r="I1041" s="311">
        <v>0</v>
      </c>
      <c r="J1041" s="312">
        <v>0</v>
      </c>
    </row>
    <row r="1042" spans="3:10">
      <c r="C1042" s="307"/>
      <c r="D1042" s="308">
        <v>2013</v>
      </c>
      <c r="E1042" s="6" t="s">
        <v>331</v>
      </c>
      <c r="F1042" s="309" t="s">
        <v>297</v>
      </c>
      <c r="G1042" s="310" t="s">
        <v>3189</v>
      </c>
      <c r="H1042" s="311">
        <v>0</v>
      </c>
      <c r="I1042" s="311">
        <v>1</v>
      </c>
      <c r="J1042" s="312">
        <v>4.409722222222222E-3</v>
      </c>
    </row>
    <row r="1043" spans="3:10">
      <c r="C1043" s="307"/>
      <c r="D1043" s="308">
        <v>2014</v>
      </c>
      <c r="E1043" s="6" t="s">
        <v>741</v>
      </c>
      <c r="F1043" s="309" t="s">
        <v>187</v>
      </c>
      <c r="G1043" s="310" t="s">
        <v>316</v>
      </c>
      <c r="H1043" s="311">
        <v>6</v>
      </c>
      <c r="I1043" s="311">
        <v>6</v>
      </c>
      <c r="J1043" s="312">
        <v>1.3356481481481483E-2</v>
      </c>
    </row>
    <row r="1044" spans="3:10">
      <c r="C1044" s="307"/>
      <c r="D1044" s="308">
        <v>2014</v>
      </c>
      <c r="E1044" s="6" t="s">
        <v>741</v>
      </c>
      <c r="F1044" s="309" t="s">
        <v>297</v>
      </c>
      <c r="G1044" s="310" t="s">
        <v>3189</v>
      </c>
      <c r="H1044" s="311">
        <v>0</v>
      </c>
      <c r="I1044" s="311">
        <v>1</v>
      </c>
      <c r="J1044" s="312">
        <v>4.6643518518518518E-3</v>
      </c>
    </row>
    <row r="1045" spans="3:10">
      <c r="C1045" s="6" t="s">
        <v>1174</v>
      </c>
      <c r="H1045" s="311">
        <v>6</v>
      </c>
      <c r="I1045" s="311">
        <v>11</v>
      </c>
      <c r="J1045" s="312">
        <v>2.7314814814814813E-2</v>
      </c>
    </row>
    <row r="1046" spans="3:10">
      <c r="C1046" s="307" t="s">
        <v>1175</v>
      </c>
      <c r="D1046" s="308">
        <v>2014</v>
      </c>
      <c r="E1046" s="6" t="s">
        <v>249</v>
      </c>
      <c r="F1046" s="309" t="s">
        <v>297</v>
      </c>
      <c r="G1046" s="310" t="s">
        <v>3183</v>
      </c>
      <c r="H1046" s="311">
        <v>0</v>
      </c>
      <c r="I1046" s="311">
        <v>7</v>
      </c>
      <c r="J1046" s="312">
        <v>5.0925925925925921E-4</v>
      </c>
    </row>
    <row r="1047" spans="3:10">
      <c r="C1047" s="6" t="s">
        <v>1176</v>
      </c>
      <c r="H1047" s="311">
        <v>0</v>
      </c>
      <c r="I1047" s="311">
        <v>7</v>
      </c>
      <c r="J1047" s="312">
        <v>5.0925925925925921E-4</v>
      </c>
    </row>
    <row r="1048" spans="3:10">
      <c r="C1048" s="307" t="s">
        <v>1177</v>
      </c>
      <c r="D1048" s="308">
        <v>2014</v>
      </c>
      <c r="E1048" s="6" t="s">
        <v>249</v>
      </c>
      <c r="F1048" s="309" t="s">
        <v>297</v>
      </c>
      <c r="G1048" s="310" t="s">
        <v>3183</v>
      </c>
      <c r="H1048" s="311">
        <v>0</v>
      </c>
      <c r="I1048" s="311">
        <v>5</v>
      </c>
      <c r="J1048" s="312">
        <v>4.9768518518518521E-4</v>
      </c>
    </row>
    <row r="1049" spans="3:10">
      <c r="C1049" s="6" t="s">
        <v>1178</v>
      </c>
      <c r="H1049" s="311">
        <v>0</v>
      </c>
      <c r="I1049" s="311">
        <v>5</v>
      </c>
      <c r="J1049" s="312">
        <v>4.9768518518518521E-4</v>
      </c>
    </row>
    <row r="1050" spans="3:10">
      <c r="C1050" s="307" t="s">
        <v>1179</v>
      </c>
      <c r="D1050" s="308">
        <v>2012</v>
      </c>
      <c r="E1050" s="6" t="s">
        <v>235</v>
      </c>
      <c r="F1050" s="309" t="s">
        <v>297</v>
      </c>
      <c r="G1050" s="310" t="s">
        <v>3186</v>
      </c>
      <c r="H1050" s="311">
        <v>0</v>
      </c>
      <c r="I1050" s="311">
        <v>6</v>
      </c>
      <c r="J1050" s="312">
        <v>8.3333333333333339E-4</v>
      </c>
    </row>
    <row r="1051" spans="3:10">
      <c r="C1051" s="6" t="s">
        <v>1180</v>
      </c>
      <c r="H1051" s="311">
        <v>0</v>
      </c>
      <c r="I1051" s="311">
        <v>6</v>
      </c>
      <c r="J1051" s="312">
        <v>8.3333333333333339E-4</v>
      </c>
    </row>
    <row r="1052" spans="3:10">
      <c r="C1052" s="307" t="s">
        <v>1181</v>
      </c>
      <c r="D1052" s="308">
        <v>2011</v>
      </c>
      <c r="E1052" s="6" t="s">
        <v>332</v>
      </c>
      <c r="F1052" s="309" t="s">
        <v>297</v>
      </c>
      <c r="G1052" s="310" t="s">
        <v>3185</v>
      </c>
      <c r="H1052" s="311">
        <v>0</v>
      </c>
      <c r="I1052" s="311">
        <v>3</v>
      </c>
      <c r="J1052" s="312">
        <v>7.9861111111111105E-4</v>
      </c>
    </row>
    <row r="1053" spans="3:10">
      <c r="C1053" s="307"/>
      <c r="D1053" s="308">
        <v>2012</v>
      </c>
      <c r="E1053" s="6" t="s">
        <v>332</v>
      </c>
      <c r="F1053" s="309" t="s">
        <v>297</v>
      </c>
      <c r="G1053" s="310" t="s">
        <v>3185</v>
      </c>
      <c r="H1053" s="311">
        <v>0</v>
      </c>
      <c r="I1053" s="311">
        <v>2</v>
      </c>
      <c r="J1053" s="312">
        <v>7.7546296296296304E-4</v>
      </c>
    </row>
    <row r="1054" spans="3:10">
      <c r="C1054" s="307"/>
      <c r="D1054" s="308">
        <v>2014</v>
      </c>
      <c r="E1054" s="6" t="s">
        <v>281</v>
      </c>
      <c r="F1054" s="309" t="s">
        <v>297</v>
      </c>
      <c r="G1054" s="310" t="s">
        <v>3186</v>
      </c>
      <c r="H1054" s="311">
        <v>0</v>
      </c>
      <c r="I1054" s="311">
        <v>1</v>
      </c>
      <c r="J1054" s="312">
        <v>9.9537037037037042E-4</v>
      </c>
    </row>
    <row r="1055" spans="3:10">
      <c r="C1055" s="6" t="s">
        <v>1182</v>
      </c>
      <c r="H1055" s="311">
        <v>0</v>
      </c>
      <c r="I1055" s="311">
        <v>6</v>
      </c>
      <c r="J1055" s="312">
        <v>2.5694444444444445E-3</v>
      </c>
    </row>
    <row r="1056" spans="3:10">
      <c r="C1056" s="307" t="s">
        <v>2465</v>
      </c>
      <c r="D1056" s="308">
        <v>2016</v>
      </c>
      <c r="E1056" s="6" t="s">
        <v>2303</v>
      </c>
      <c r="F1056" s="309" t="s">
        <v>186</v>
      </c>
      <c r="G1056" s="310" t="s">
        <v>2610</v>
      </c>
      <c r="H1056" s="311">
        <v>69</v>
      </c>
      <c r="I1056" s="311">
        <v>4</v>
      </c>
      <c r="J1056" s="312">
        <v>5.7893518518518518E-2</v>
      </c>
    </row>
    <row r="1057" spans="3:10">
      <c r="C1057" s="307"/>
      <c r="D1057" s="308">
        <v>2017</v>
      </c>
      <c r="E1057" s="6" t="s">
        <v>460</v>
      </c>
      <c r="F1057" s="309" t="s">
        <v>296</v>
      </c>
      <c r="G1057" s="310" t="s">
        <v>316</v>
      </c>
      <c r="H1057" s="311">
        <v>5</v>
      </c>
      <c r="I1057" s="311">
        <v>5</v>
      </c>
      <c r="J1057" s="312">
        <v>0</v>
      </c>
    </row>
    <row r="1058" spans="3:10">
      <c r="C1058" s="307"/>
      <c r="D1058" s="308">
        <v>2017</v>
      </c>
      <c r="E1058" s="6" t="s">
        <v>883</v>
      </c>
      <c r="F1058" s="309" t="s">
        <v>186</v>
      </c>
      <c r="G1058" s="310" t="s">
        <v>2610</v>
      </c>
      <c r="H1058" s="311">
        <v>160</v>
      </c>
      <c r="I1058" s="311">
        <v>7</v>
      </c>
      <c r="J1058" s="312">
        <v>6.283564814814814E-2</v>
      </c>
    </row>
    <row r="1059" spans="3:10">
      <c r="C1059" s="6" t="s">
        <v>2466</v>
      </c>
      <c r="H1059" s="311">
        <v>234</v>
      </c>
      <c r="I1059" s="311">
        <v>16</v>
      </c>
      <c r="J1059" s="312">
        <v>0.12072916666666667</v>
      </c>
    </row>
    <row r="1060" spans="3:10">
      <c r="C1060" s="307" t="s">
        <v>1183</v>
      </c>
      <c r="D1060" s="308">
        <v>2009</v>
      </c>
      <c r="E1060" s="6" t="s">
        <v>22</v>
      </c>
      <c r="F1060" s="309" t="s">
        <v>186</v>
      </c>
      <c r="G1060" s="310" t="s">
        <v>3191</v>
      </c>
      <c r="H1060" s="311">
        <v>18</v>
      </c>
      <c r="I1060" s="311">
        <v>4</v>
      </c>
      <c r="J1060" s="312">
        <v>5.019675925925926E-2</v>
      </c>
    </row>
    <row r="1061" spans="3:10">
      <c r="C1061" s="307"/>
      <c r="D1061" s="308">
        <v>2010</v>
      </c>
      <c r="E1061" s="6" t="s">
        <v>22</v>
      </c>
      <c r="F1061" s="309" t="s">
        <v>187</v>
      </c>
      <c r="G1061" s="310" t="s">
        <v>316</v>
      </c>
      <c r="H1061" s="311">
        <v>4</v>
      </c>
      <c r="I1061" s="311">
        <v>4</v>
      </c>
      <c r="J1061" s="312">
        <v>1.4560185185185183E-2</v>
      </c>
    </row>
    <row r="1062" spans="3:10">
      <c r="C1062" s="307"/>
      <c r="D1062" s="308">
        <v>2014</v>
      </c>
      <c r="E1062" s="6" t="s">
        <v>208</v>
      </c>
      <c r="F1062" s="309" t="s">
        <v>186</v>
      </c>
      <c r="G1062" s="310" t="s">
        <v>2607</v>
      </c>
      <c r="H1062" s="311">
        <v>61</v>
      </c>
      <c r="I1062" s="311">
        <v>10</v>
      </c>
      <c r="J1062" s="312">
        <v>5.3240740740740734E-2</v>
      </c>
    </row>
    <row r="1063" spans="3:10">
      <c r="C1063" s="6" t="s">
        <v>1184</v>
      </c>
      <c r="H1063" s="311">
        <v>83</v>
      </c>
      <c r="I1063" s="311">
        <v>18</v>
      </c>
      <c r="J1063" s="312">
        <v>0.11799768518518516</v>
      </c>
    </row>
    <row r="1064" spans="3:10">
      <c r="C1064" s="307" t="s">
        <v>1185</v>
      </c>
      <c r="D1064" s="308">
        <v>2012</v>
      </c>
      <c r="E1064" s="6" t="s">
        <v>332</v>
      </c>
      <c r="F1064" s="309" t="s">
        <v>297</v>
      </c>
      <c r="G1064" s="310" t="s">
        <v>3187</v>
      </c>
      <c r="H1064" s="311">
        <v>0</v>
      </c>
      <c r="I1064" s="311">
        <v>7</v>
      </c>
      <c r="J1064" s="312">
        <v>1.4699074074074074E-3</v>
      </c>
    </row>
    <row r="1065" spans="3:10">
      <c r="C1065" s="6" t="s">
        <v>1186</v>
      </c>
      <c r="H1065" s="311">
        <v>0</v>
      </c>
      <c r="I1065" s="311">
        <v>7</v>
      </c>
      <c r="J1065" s="312">
        <v>1.4699074074074074E-3</v>
      </c>
    </row>
    <row r="1066" spans="3:10">
      <c r="C1066" s="307" t="s">
        <v>1187</v>
      </c>
      <c r="D1066" s="308">
        <v>2011</v>
      </c>
      <c r="E1066" s="6" t="s">
        <v>286</v>
      </c>
      <c r="F1066" s="309" t="s">
        <v>186</v>
      </c>
      <c r="G1066" s="310" t="s">
        <v>3190</v>
      </c>
      <c r="H1066" s="311">
        <v>4</v>
      </c>
      <c r="I1066" s="311">
        <v>3</v>
      </c>
      <c r="J1066" s="312">
        <v>4.0960648148148149E-2</v>
      </c>
    </row>
    <row r="1067" spans="3:10">
      <c r="C1067" s="307"/>
      <c r="D1067" s="308">
        <v>2012</v>
      </c>
      <c r="E1067" s="6" t="s">
        <v>286</v>
      </c>
      <c r="F1067" s="309" t="s">
        <v>186</v>
      </c>
      <c r="G1067" s="310" t="s">
        <v>2606</v>
      </c>
      <c r="H1067" s="311">
        <v>9</v>
      </c>
      <c r="I1067" s="311">
        <v>4</v>
      </c>
      <c r="J1067" s="312">
        <v>4.2152777777777782E-2</v>
      </c>
    </row>
    <row r="1068" spans="3:10">
      <c r="C1068" s="307"/>
      <c r="D1068" s="308">
        <v>2013</v>
      </c>
      <c r="E1068" s="6" t="s">
        <v>286</v>
      </c>
      <c r="F1068" s="309" t="s">
        <v>186</v>
      </c>
      <c r="G1068" s="310" t="s">
        <v>2606</v>
      </c>
      <c r="H1068" s="311">
        <v>3</v>
      </c>
      <c r="I1068" s="311">
        <v>2</v>
      </c>
      <c r="J1068" s="312">
        <v>4.2743055555555555E-2</v>
      </c>
    </row>
    <row r="1069" spans="3:10">
      <c r="C1069" s="6" t="s">
        <v>1188</v>
      </c>
      <c r="H1069" s="311">
        <v>16</v>
      </c>
      <c r="I1069" s="311">
        <v>9</v>
      </c>
      <c r="J1069" s="312">
        <v>0.12585648148148149</v>
      </c>
    </row>
    <row r="1070" spans="3:10">
      <c r="C1070" s="307" t="s">
        <v>1189</v>
      </c>
      <c r="D1070" s="308">
        <v>2012</v>
      </c>
      <c r="E1070" s="6" t="s">
        <v>286</v>
      </c>
      <c r="F1070" s="309" t="s">
        <v>186</v>
      </c>
      <c r="G1070" s="310" t="s">
        <v>3192</v>
      </c>
      <c r="H1070" s="311">
        <v>33</v>
      </c>
      <c r="I1070" s="311">
        <v>2</v>
      </c>
      <c r="J1070" s="312">
        <v>4.9652777777777775E-2</v>
      </c>
    </row>
    <row r="1071" spans="3:10">
      <c r="C1071" s="307"/>
      <c r="D1071" s="308">
        <v>2013</v>
      </c>
      <c r="E1071" s="6" t="s">
        <v>286</v>
      </c>
      <c r="F1071" s="309" t="s">
        <v>186</v>
      </c>
      <c r="G1071" s="310" t="s">
        <v>3192</v>
      </c>
      <c r="H1071" s="311">
        <v>12</v>
      </c>
      <c r="I1071" s="311">
        <v>1</v>
      </c>
      <c r="J1071" s="312">
        <v>4.6203703703703698E-2</v>
      </c>
    </row>
    <row r="1072" spans="3:10">
      <c r="C1072" s="6" t="s">
        <v>1190</v>
      </c>
      <c r="H1072" s="311">
        <v>45</v>
      </c>
      <c r="I1072" s="311">
        <v>3</v>
      </c>
      <c r="J1072" s="312">
        <v>9.5856481481481473E-2</v>
      </c>
    </row>
    <row r="1073" spans="3:10">
      <c r="C1073" s="307" t="s">
        <v>1191</v>
      </c>
      <c r="D1073" s="308">
        <v>2009</v>
      </c>
      <c r="E1073" s="6" t="s">
        <v>332</v>
      </c>
      <c r="F1073" s="309" t="s">
        <v>297</v>
      </c>
      <c r="G1073" s="310" t="s">
        <v>3176</v>
      </c>
      <c r="H1073" s="311">
        <v>0</v>
      </c>
      <c r="I1073" s="311">
        <v>2</v>
      </c>
      <c r="J1073" s="312">
        <v>3.7037037037037035E-4</v>
      </c>
    </row>
    <row r="1074" spans="3:10">
      <c r="C1074" s="307"/>
      <c r="D1074" s="308">
        <v>2010</v>
      </c>
      <c r="E1074" s="6" t="s">
        <v>402</v>
      </c>
      <c r="F1074" s="309" t="s">
        <v>297</v>
      </c>
      <c r="G1074" s="310" t="s">
        <v>3184</v>
      </c>
      <c r="H1074" s="311">
        <v>0</v>
      </c>
      <c r="I1074" s="311">
        <v>4</v>
      </c>
      <c r="J1074" s="312">
        <v>8.449074074074075E-4</v>
      </c>
    </row>
    <row r="1075" spans="3:10">
      <c r="C1075" s="6" t="s">
        <v>1192</v>
      </c>
      <c r="H1075" s="311">
        <v>0</v>
      </c>
      <c r="I1075" s="311">
        <v>6</v>
      </c>
      <c r="J1075" s="312">
        <v>1.2152777777777778E-3</v>
      </c>
    </row>
    <row r="1076" spans="3:10">
      <c r="C1076" s="307" t="s">
        <v>1193</v>
      </c>
      <c r="D1076" s="308">
        <v>2012</v>
      </c>
      <c r="E1076" s="6" t="s">
        <v>282</v>
      </c>
      <c r="F1076" s="309" t="s">
        <v>186</v>
      </c>
      <c r="G1076" s="310" t="s">
        <v>2606</v>
      </c>
      <c r="H1076" s="311">
        <v>40</v>
      </c>
      <c r="I1076" s="311">
        <v>18</v>
      </c>
      <c r="J1076" s="312">
        <v>5.1770833333333328E-2</v>
      </c>
    </row>
    <row r="1077" spans="3:10">
      <c r="C1077" s="307"/>
      <c r="D1077" s="308">
        <v>2013</v>
      </c>
      <c r="E1077" s="6" t="s">
        <v>282</v>
      </c>
      <c r="F1077" s="309" t="s">
        <v>186</v>
      </c>
      <c r="G1077" s="310" t="s">
        <v>2606</v>
      </c>
      <c r="H1077" s="311">
        <v>33</v>
      </c>
      <c r="I1077" s="311">
        <v>13</v>
      </c>
      <c r="J1077" s="312">
        <v>5.5266203703703699E-2</v>
      </c>
    </row>
    <row r="1078" spans="3:10">
      <c r="C1078" s="307"/>
      <c r="D1078" s="308">
        <v>2014</v>
      </c>
      <c r="E1078" s="6" t="s">
        <v>11</v>
      </c>
      <c r="F1078" s="309" t="s">
        <v>186</v>
      </c>
      <c r="G1078" s="310" t="s">
        <v>2606</v>
      </c>
      <c r="H1078" s="311">
        <v>45</v>
      </c>
      <c r="I1078" s="311">
        <v>18</v>
      </c>
      <c r="J1078" s="312">
        <v>5.0277777777777775E-2</v>
      </c>
    </row>
    <row r="1079" spans="3:10">
      <c r="C1079" s="307"/>
      <c r="D1079" s="308">
        <v>2015</v>
      </c>
      <c r="E1079" s="6" t="s">
        <v>11</v>
      </c>
      <c r="F1079" s="309" t="s">
        <v>186</v>
      </c>
      <c r="G1079" s="310" t="s">
        <v>2606</v>
      </c>
      <c r="H1079" s="311">
        <v>57</v>
      </c>
      <c r="I1079" s="311">
        <v>25</v>
      </c>
      <c r="J1079" s="312">
        <v>5.1898148148148145E-2</v>
      </c>
    </row>
    <row r="1080" spans="3:10">
      <c r="C1080" s="6" t="s">
        <v>1194</v>
      </c>
      <c r="H1080" s="311">
        <v>175</v>
      </c>
      <c r="I1080" s="311">
        <v>74</v>
      </c>
      <c r="J1080" s="312">
        <v>0.20921296296296293</v>
      </c>
    </row>
    <row r="1081" spans="3:10">
      <c r="C1081" s="307" t="s">
        <v>2558</v>
      </c>
      <c r="D1081" s="308">
        <v>2016</v>
      </c>
      <c r="E1081" s="6" t="s">
        <v>331</v>
      </c>
      <c r="F1081" s="309" t="s">
        <v>297</v>
      </c>
      <c r="G1081" s="310" t="s">
        <v>3185</v>
      </c>
      <c r="H1081" s="311">
        <v>15</v>
      </c>
      <c r="I1081" s="311">
        <v>15</v>
      </c>
      <c r="J1081" s="312">
        <v>1.0995370370370371E-3</v>
      </c>
    </row>
    <row r="1082" spans="3:10">
      <c r="C1082" s="6" t="s">
        <v>2559</v>
      </c>
      <c r="H1082" s="311">
        <v>15</v>
      </c>
      <c r="I1082" s="311">
        <v>15</v>
      </c>
      <c r="J1082" s="312">
        <v>1.0995370370370371E-3</v>
      </c>
    </row>
    <row r="1083" spans="3:10">
      <c r="C1083" s="307" t="s">
        <v>1195</v>
      </c>
      <c r="D1083" s="308">
        <v>2015</v>
      </c>
      <c r="E1083" s="6" t="s">
        <v>331</v>
      </c>
      <c r="F1083" s="309" t="s">
        <v>297</v>
      </c>
      <c r="G1083" s="310" t="s">
        <v>3186</v>
      </c>
      <c r="H1083" s="311">
        <v>6</v>
      </c>
      <c r="I1083" s="311">
        <v>6</v>
      </c>
      <c r="J1083" s="312">
        <v>1.423611111111111E-3</v>
      </c>
    </row>
    <row r="1084" spans="3:10">
      <c r="C1084" s="307"/>
      <c r="D1084" s="308">
        <v>2016</v>
      </c>
      <c r="E1084" s="6" t="s">
        <v>331</v>
      </c>
      <c r="F1084" s="309" t="s">
        <v>297</v>
      </c>
      <c r="G1084" s="310" t="s">
        <v>3186</v>
      </c>
      <c r="H1084" s="311">
        <v>1</v>
      </c>
      <c r="I1084" s="311">
        <v>1</v>
      </c>
      <c r="J1084" s="312">
        <v>1.261574074074074E-3</v>
      </c>
    </row>
    <row r="1085" spans="3:10">
      <c r="C1085" s="6" t="s">
        <v>1196</v>
      </c>
      <c r="H1085" s="311">
        <v>7</v>
      </c>
      <c r="I1085" s="311">
        <v>7</v>
      </c>
      <c r="J1085" s="312">
        <v>2.685185185185185E-3</v>
      </c>
    </row>
    <row r="1086" spans="3:10">
      <c r="C1086" s="307" t="s">
        <v>1197</v>
      </c>
      <c r="D1086" s="308">
        <v>2014</v>
      </c>
      <c r="E1086" s="6" t="s">
        <v>769</v>
      </c>
      <c r="F1086" s="309" t="s">
        <v>187</v>
      </c>
      <c r="G1086" s="310" t="s">
        <v>316</v>
      </c>
      <c r="H1086" s="311">
        <v>5</v>
      </c>
      <c r="I1086" s="311">
        <v>5</v>
      </c>
      <c r="J1086" s="312">
        <v>1.3101851851851852E-2</v>
      </c>
    </row>
    <row r="1087" spans="3:10">
      <c r="C1087" s="307"/>
      <c r="D1087" s="308">
        <v>2014</v>
      </c>
      <c r="E1087" s="6" t="s">
        <v>769</v>
      </c>
      <c r="F1087" s="309" t="s">
        <v>186</v>
      </c>
      <c r="G1087" s="310" t="s">
        <v>3190</v>
      </c>
      <c r="H1087" s="311">
        <v>53</v>
      </c>
      <c r="I1087" s="311">
        <v>21</v>
      </c>
      <c r="J1087" s="312">
        <v>5.1041666666666673E-2</v>
      </c>
    </row>
    <row r="1088" spans="3:10">
      <c r="C1088" s="307"/>
      <c r="D1088" s="308">
        <v>2017</v>
      </c>
      <c r="E1088" s="6" t="s">
        <v>769</v>
      </c>
      <c r="F1088" s="309" t="s">
        <v>186</v>
      </c>
      <c r="G1088" s="310" t="s">
        <v>2604</v>
      </c>
      <c r="H1088" s="311">
        <v>17</v>
      </c>
      <c r="I1088" s="311">
        <v>5</v>
      </c>
      <c r="J1088" s="312">
        <v>4.3680555555555556E-2</v>
      </c>
    </row>
    <row r="1089" spans="3:10">
      <c r="C1089" s="6" t="s">
        <v>1198</v>
      </c>
      <c r="H1089" s="311">
        <v>75</v>
      </c>
      <c r="I1089" s="311">
        <v>31</v>
      </c>
      <c r="J1089" s="312">
        <v>0.10782407407407409</v>
      </c>
    </row>
    <row r="1090" spans="3:10">
      <c r="C1090" s="307" t="s">
        <v>3127</v>
      </c>
      <c r="D1090" s="308">
        <v>2017</v>
      </c>
      <c r="E1090" s="6" t="s">
        <v>2870</v>
      </c>
      <c r="F1090" s="309" t="s">
        <v>297</v>
      </c>
      <c r="G1090" s="310" t="s">
        <v>3185</v>
      </c>
      <c r="H1090" s="311">
        <v>0</v>
      </c>
      <c r="I1090" s="311">
        <v>9</v>
      </c>
      <c r="J1090" s="312">
        <v>9.0277777777777784E-4</v>
      </c>
    </row>
    <row r="1091" spans="3:10">
      <c r="C1091" s="6" t="s">
        <v>3128</v>
      </c>
      <c r="H1091" s="311">
        <v>0</v>
      </c>
      <c r="I1091" s="311">
        <v>9</v>
      </c>
      <c r="J1091" s="312">
        <v>9.0277777777777784E-4</v>
      </c>
    </row>
    <row r="1092" spans="3:10">
      <c r="C1092" s="307" t="s">
        <v>1199</v>
      </c>
      <c r="D1092" s="308">
        <v>2014</v>
      </c>
      <c r="E1092" s="6" t="s">
        <v>648</v>
      </c>
      <c r="F1092" s="309" t="s">
        <v>186</v>
      </c>
      <c r="G1092" s="310" t="s">
        <v>3192</v>
      </c>
      <c r="H1092" s="311">
        <v>75</v>
      </c>
      <c r="I1092" s="311">
        <v>9</v>
      </c>
      <c r="J1092" s="312">
        <v>5.7638888888888885E-2</v>
      </c>
    </row>
    <row r="1093" spans="3:10">
      <c r="C1093" s="307"/>
      <c r="D1093" s="308">
        <v>2015</v>
      </c>
      <c r="E1093" s="6" t="s">
        <v>648</v>
      </c>
      <c r="F1093" s="309" t="s">
        <v>186</v>
      </c>
      <c r="G1093" s="310" t="s">
        <v>3192</v>
      </c>
      <c r="H1093" s="311">
        <v>72</v>
      </c>
      <c r="I1093" s="311">
        <v>9</v>
      </c>
      <c r="J1093" s="312">
        <v>5.6296296296296296E-2</v>
      </c>
    </row>
    <row r="1094" spans="3:10">
      <c r="C1094" s="6" t="s">
        <v>1200</v>
      </c>
      <c r="H1094" s="311">
        <v>147</v>
      </c>
      <c r="I1094" s="311">
        <v>18</v>
      </c>
      <c r="J1094" s="312">
        <v>0.11393518518518518</v>
      </c>
    </row>
    <row r="1095" spans="3:10">
      <c r="C1095" s="307" t="s">
        <v>2467</v>
      </c>
      <c r="D1095" s="308">
        <v>2016</v>
      </c>
      <c r="E1095" s="6" t="s">
        <v>648</v>
      </c>
      <c r="F1095" s="309" t="s">
        <v>186</v>
      </c>
      <c r="G1095" s="310" t="s">
        <v>2612</v>
      </c>
      <c r="H1095" s="311">
        <v>88</v>
      </c>
      <c r="I1095" s="311">
        <v>6</v>
      </c>
      <c r="J1095" s="312">
        <v>6.2210648148148147E-2</v>
      </c>
    </row>
    <row r="1096" spans="3:10">
      <c r="C1096" s="6" t="s">
        <v>2468</v>
      </c>
      <c r="H1096" s="311">
        <v>88</v>
      </c>
      <c r="I1096" s="311">
        <v>6</v>
      </c>
      <c r="J1096" s="312">
        <v>6.2210648148148147E-2</v>
      </c>
    </row>
    <row r="1097" spans="3:10">
      <c r="C1097" s="307" t="s">
        <v>1201</v>
      </c>
      <c r="D1097" s="308">
        <v>2011</v>
      </c>
      <c r="E1097" s="6" t="s">
        <v>284</v>
      </c>
      <c r="F1097" s="309" t="s">
        <v>297</v>
      </c>
      <c r="G1097" s="310" t="s">
        <v>3182</v>
      </c>
      <c r="H1097" s="311">
        <v>0</v>
      </c>
      <c r="I1097" s="311">
        <v>9</v>
      </c>
      <c r="J1097" s="312">
        <v>6.134259259259259E-4</v>
      </c>
    </row>
    <row r="1098" spans="3:10">
      <c r="C1098" s="6" t="s">
        <v>1202</v>
      </c>
      <c r="H1098" s="311">
        <v>0</v>
      </c>
      <c r="I1098" s="311">
        <v>9</v>
      </c>
      <c r="J1098" s="312">
        <v>6.134259259259259E-4</v>
      </c>
    </row>
    <row r="1099" spans="3:10">
      <c r="C1099" s="307" t="s">
        <v>1203</v>
      </c>
      <c r="D1099" s="308">
        <v>2015</v>
      </c>
      <c r="E1099" s="6" t="s">
        <v>691</v>
      </c>
      <c r="F1099" s="309" t="s">
        <v>186</v>
      </c>
      <c r="G1099" s="310" t="s">
        <v>2606</v>
      </c>
      <c r="H1099" s="311">
        <v>83</v>
      </c>
      <c r="I1099" s="311">
        <v>31</v>
      </c>
      <c r="J1099" s="312">
        <v>6.0370370370370373E-2</v>
      </c>
    </row>
    <row r="1100" spans="3:10">
      <c r="C1100" s="6" t="s">
        <v>1204</v>
      </c>
      <c r="H1100" s="311">
        <v>83</v>
      </c>
      <c r="I1100" s="311">
        <v>31</v>
      </c>
      <c r="J1100" s="312">
        <v>6.0370370370370373E-2</v>
      </c>
    </row>
    <row r="1101" spans="3:10">
      <c r="C1101" s="307" t="s">
        <v>2560</v>
      </c>
      <c r="D1101" s="308">
        <v>2016</v>
      </c>
      <c r="E1101" s="6" t="s">
        <v>235</v>
      </c>
      <c r="F1101" s="309" t="s">
        <v>297</v>
      </c>
      <c r="G1101" s="310" t="s">
        <v>3185</v>
      </c>
      <c r="H1101" s="311">
        <v>10</v>
      </c>
      <c r="I1101" s="311">
        <v>10</v>
      </c>
      <c r="J1101" s="312">
        <v>9.8379629629629642E-4</v>
      </c>
    </row>
    <row r="1102" spans="3:10">
      <c r="C1102" s="6" t="s">
        <v>2561</v>
      </c>
      <c r="H1102" s="311">
        <v>10</v>
      </c>
      <c r="I1102" s="311">
        <v>10</v>
      </c>
      <c r="J1102" s="312">
        <v>9.8379629629629642E-4</v>
      </c>
    </row>
    <row r="1103" spans="3:10">
      <c r="C1103" s="307" t="s">
        <v>1205</v>
      </c>
      <c r="D1103" s="308">
        <v>2010</v>
      </c>
      <c r="E1103" s="6" t="s">
        <v>402</v>
      </c>
      <c r="F1103" s="309" t="s">
        <v>297</v>
      </c>
      <c r="G1103" s="310" t="s">
        <v>3175</v>
      </c>
      <c r="H1103" s="311">
        <v>0</v>
      </c>
      <c r="I1103" s="311">
        <v>4</v>
      </c>
      <c r="J1103" s="312">
        <v>5.5555555555555556E-4</v>
      </c>
    </row>
    <row r="1104" spans="3:10">
      <c r="C1104" s="307"/>
      <c r="D1104" s="308">
        <v>2011</v>
      </c>
      <c r="E1104" s="6" t="s">
        <v>331</v>
      </c>
      <c r="F1104" s="309" t="s">
        <v>297</v>
      </c>
      <c r="G1104" s="310" t="s">
        <v>3182</v>
      </c>
      <c r="H1104" s="311">
        <v>0</v>
      </c>
      <c r="I1104" s="311">
        <v>3</v>
      </c>
      <c r="J1104" s="312">
        <v>4.2824074074074075E-4</v>
      </c>
    </row>
    <row r="1105" spans="3:10">
      <c r="C1105" s="6" t="s">
        <v>1206</v>
      </c>
      <c r="H1105" s="311">
        <v>0</v>
      </c>
      <c r="I1105" s="311">
        <v>7</v>
      </c>
      <c r="J1105" s="312">
        <v>9.8379629629629642E-4</v>
      </c>
    </row>
    <row r="1106" spans="3:10">
      <c r="C1106" s="307" t="s">
        <v>1207</v>
      </c>
      <c r="D1106" s="308">
        <v>2011</v>
      </c>
      <c r="E1106" s="6" t="s">
        <v>636</v>
      </c>
      <c r="F1106" s="309" t="s">
        <v>297</v>
      </c>
      <c r="G1106" s="310" t="s">
        <v>3182</v>
      </c>
      <c r="H1106" s="311">
        <v>0</v>
      </c>
      <c r="I1106" s="311">
        <v>8</v>
      </c>
      <c r="J1106" s="312">
        <v>6.018518518518519E-4</v>
      </c>
    </row>
    <row r="1107" spans="3:10">
      <c r="C1107" s="6" t="s">
        <v>1208</v>
      </c>
      <c r="H1107" s="311">
        <v>0</v>
      </c>
      <c r="I1107" s="311">
        <v>8</v>
      </c>
      <c r="J1107" s="312">
        <v>6.018518518518519E-4</v>
      </c>
    </row>
    <row r="1108" spans="3:10">
      <c r="C1108" s="307" t="s">
        <v>1209</v>
      </c>
      <c r="D1108" s="308">
        <v>2011</v>
      </c>
      <c r="E1108" s="6" t="s">
        <v>636</v>
      </c>
      <c r="F1108" s="309" t="s">
        <v>297</v>
      </c>
      <c r="G1108" s="310" t="s">
        <v>3182</v>
      </c>
      <c r="H1108" s="311">
        <v>0</v>
      </c>
      <c r="I1108" s="311">
        <v>10</v>
      </c>
      <c r="J1108" s="312">
        <v>6.2500000000000001E-4</v>
      </c>
    </row>
    <row r="1109" spans="3:10">
      <c r="C1109" s="6" t="s">
        <v>1210</v>
      </c>
      <c r="H1109" s="311">
        <v>0</v>
      </c>
      <c r="I1109" s="311">
        <v>10</v>
      </c>
      <c r="J1109" s="312">
        <v>6.2500000000000001E-4</v>
      </c>
    </row>
    <row r="1110" spans="3:10">
      <c r="C1110" s="307" t="s">
        <v>1211</v>
      </c>
      <c r="D1110" s="308">
        <v>2013</v>
      </c>
      <c r="E1110" s="6" t="s">
        <v>259</v>
      </c>
      <c r="F1110" s="309" t="s">
        <v>297</v>
      </c>
      <c r="G1110" s="310" t="s">
        <v>3186</v>
      </c>
      <c r="H1110" s="311">
        <v>0</v>
      </c>
      <c r="I1110" s="311">
        <v>2</v>
      </c>
      <c r="J1110" s="312">
        <v>1.3425925925925925E-3</v>
      </c>
    </row>
    <row r="1111" spans="3:10">
      <c r="C1111" s="6" t="s">
        <v>1212</v>
      </c>
      <c r="H1111" s="311">
        <v>0</v>
      </c>
      <c r="I1111" s="311">
        <v>2</v>
      </c>
      <c r="J1111" s="312">
        <v>1.3425925925925925E-3</v>
      </c>
    </row>
    <row r="1112" spans="3:10">
      <c r="C1112" s="307" t="s">
        <v>1213</v>
      </c>
      <c r="D1112" s="308">
        <v>2011</v>
      </c>
      <c r="E1112" s="6" t="s">
        <v>461</v>
      </c>
      <c r="F1112" s="309" t="s">
        <v>186</v>
      </c>
      <c r="G1112" s="310" t="s">
        <v>2606</v>
      </c>
      <c r="H1112" s="311">
        <v>2</v>
      </c>
      <c r="I1112" s="311">
        <v>1</v>
      </c>
      <c r="J1112" s="312">
        <v>3.9525462962962964E-2</v>
      </c>
    </row>
    <row r="1113" spans="3:10">
      <c r="C1113" s="6" t="s">
        <v>1214</v>
      </c>
      <c r="H1113" s="311">
        <v>2</v>
      </c>
      <c r="I1113" s="311">
        <v>1</v>
      </c>
      <c r="J1113" s="312">
        <v>3.9525462962962964E-2</v>
      </c>
    </row>
    <row r="1114" spans="3:10">
      <c r="C1114" s="307" t="s">
        <v>1215</v>
      </c>
      <c r="D1114" s="308">
        <v>2009</v>
      </c>
      <c r="E1114" s="6" t="s">
        <v>332</v>
      </c>
      <c r="F1114" s="309" t="s">
        <v>297</v>
      </c>
      <c r="G1114" s="310" t="s">
        <v>3177</v>
      </c>
      <c r="H1114" s="311">
        <v>0</v>
      </c>
      <c r="I1114" s="311">
        <v>2</v>
      </c>
      <c r="J1114" s="312">
        <v>8.449074074074075E-4</v>
      </c>
    </row>
    <row r="1115" spans="3:10">
      <c r="C1115" s="6" t="s">
        <v>1216</v>
      </c>
      <c r="H1115" s="311">
        <v>0</v>
      </c>
      <c r="I1115" s="311">
        <v>2</v>
      </c>
      <c r="J1115" s="312">
        <v>8.449074074074075E-4</v>
      </c>
    </row>
    <row r="1116" spans="3:10">
      <c r="C1116" s="307" t="s">
        <v>3129</v>
      </c>
      <c r="D1116" s="308">
        <v>2017</v>
      </c>
      <c r="E1116" s="6" t="s">
        <v>328</v>
      </c>
      <c r="F1116" s="309" t="s">
        <v>297</v>
      </c>
      <c r="G1116" s="310" t="s">
        <v>3183</v>
      </c>
      <c r="H1116" s="311">
        <v>0</v>
      </c>
      <c r="I1116" s="311">
        <v>6</v>
      </c>
      <c r="J1116" s="312">
        <v>4.7453703703703704E-4</v>
      </c>
    </row>
    <row r="1117" spans="3:10">
      <c r="C1117" s="6" t="s">
        <v>3130</v>
      </c>
      <c r="H1117" s="311">
        <v>0</v>
      </c>
      <c r="I1117" s="311">
        <v>6</v>
      </c>
      <c r="J1117" s="312">
        <v>4.7453703703703704E-4</v>
      </c>
    </row>
    <row r="1118" spans="3:10">
      <c r="C1118" s="307" t="s">
        <v>1217</v>
      </c>
      <c r="D1118" s="308">
        <v>2013</v>
      </c>
      <c r="E1118" s="6" t="s">
        <v>197</v>
      </c>
      <c r="F1118" s="309" t="s">
        <v>186</v>
      </c>
      <c r="G1118" s="310" t="s">
        <v>2606</v>
      </c>
      <c r="H1118" s="311">
        <v>23</v>
      </c>
      <c r="I1118" s="311">
        <v>9</v>
      </c>
      <c r="J1118" s="312">
        <v>5.1458333333333328E-2</v>
      </c>
    </row>
    <row r="1119" spans="3:10">
      <c r="C1119" s="6" t="s">
        <v>1218</v>
      </c>
      <c r="H1119" s="311">
        <v>23</v>
      </c>
      <c r="I1119" s="311">
        <v>9</v>
      </c>
      <c r="J1119" s="312">
        <v>5.1458333333333328E-2</v>
      </c>
    </row>
    <row r="1120" spans="3:10">
      <c r="C1120" s="307" t="s">
        <v>1219</v>
      </c>
      <c r="D1120" s="308">
        <v>2014</v>
      </c>
      <c r="E1120" s="6" t="s">
        <v>14</v>
      </c>
      <c r="F1120" s="309" t="s">
        <v>186</v>
      </c>
      <c r="G1120" s="310" t="s">
        <v>3190</v>
      </c>
      <c r="H1120" s="311">
        <v>48</v>
      </c>
      <c r="I1120" s="311">
        <v>19</v>
      </c>
      <c r="J1120" s="312">
        <v>5.0520833333333327E-2</v>
      </c>
    </row>
    <row r="1121" spans="3:10">
      <c r="C1121" s="6" t="s">
        <v>1220</v>
      </c>
      <c r="H1121" s="311">
        <v>48</v>
      </c>
      <c r="I1121" s="311">
        <v>19</v>
      </c>
      <c r="J1121" s="312">
        <v>5.0520833333333327E-2</v>
      </c>
    </row>
    <row r="1122" spans="3:10">
      <c r="C1122" s="307" t="s">
        <v>1221</v>
      </c>
      <c r="D1122" s="308">
        <v>2015</v>
      </c>
      <c r="E1122" s="6">
        <v>0</v>
      </c>
      <c r="F1122" s="309" t="s">
        <v>186</v>
      </c>
      <c r="G1122" s="310" t="s">
        <v>2607</v>
      </c>
      <c r="H1122" s="311">
        <v>60</v>
      </c>
      <c r="I1122" s="311">
        <v>10</v>
      </c>
      <c r="J1122" s="312">
        <v>5.3495370370370367E-2</v>
      </c>
    </row>
    <row r="1123" spans="3:10">
      <c r="C1123" s="6" t="s">
        <v>1222</v>
      </c>
      <c r="H1123" s="311">
        <v>60</v>
      </c>
      <c r="I1123" s="311">
        <v>10</v>
      </c>
      <c r="J1123" s="312">
        <v>5.3495370370370367E-2</v>
      </c>
    </row>
    <row r="1124" spans="3:10">
      <c r="C1124" s="307" t="s">
        <v>2961</v>
      </c>
      <c r="D1124" s="308">
        <v>2017</v>
      </c>
      <c r="E1124" s="6" t="s">
        <v>284</v>
      </c>
      <c r="F1124" s="309" t="s">
        <v>186</v>
      </c>
      <c r="G1124" s="310" t="s">
        <v>2604</v>
      </c>
      <c r="H1124" s="311">
        <v>7</v>
      </c>
      <c r="I1124" s="311">
        <v>3</v>
      </c>
      <c r="J1124" s="312">
        <v>4.1342592592592591E-2</v>
      </c>
    </row>
    <row r="1125" spans="3:10">
      <c r="C1125" s="6" t="s">
        <v>2962</v>
      </c>
      <c r="H1125" s="311">
        <v>7</v>
      </c>
      <c r="I1125" s="311">
        <v>3</v>
      </c>
      <c r="J1125" s="312">
        <v>4.1342592592592591E-2</v>
      </c>
    </row>
    <row r="1126" spans="3:10">
      <c r="C1126" s="307" t="s">
        <v>1223</v>
      </c>
      <c r="D1126" s="308">
        <v>2015</v>
      </c>
      <c r="E1126" s="6" t="s">
        <v>1046</v>
      </c>
      <c r="F1126" s="309" t="s">
        <v>297</v>
      </c>
      <c r="G1126" s="310" t="s">
        <v>3181</v>
      </c>
      <c r="H1126" s="311">
        <v>6</v>
      </c>
      <c r="I1126" s="311">
        <v>6</v>
      </c>
      <c r="J1126" s="312">
        <v>0</v>
      </c>
    </row>
    <row r="1127" spans="3:10">
      <c r="C1127" s="6" t="s">
        <v>1224</v>
      </c>
      <c r="H1127" s="311">
        <v>6</v>
      </c>
      <c r="I1127" s="311">
        <v>6</v>
      </c>
      <c r="J1127" s="312">
        <v>0</v>
      </c>
    </row>
    <row r="1128" spans="3:10">
      <c r="C1128" s="307" t="s">
        <v>3131</v>
      </c>
      <c r="D1128" s="308">
        <v>2017</v>
      </c>
      <c r="E1128" s="6" t="s">
        <v>328</v>
      </c>
      <c r="F1128" s="309" t="s">
        <v>297</v>
      </c>
      <c r="G1128" s="310" t="s">
        <v>3187</v>
      </c>
      <c r="H1128" s="311">
        <v>0</v>
      </c>
      <c r="I1128" s="311">
        <v>1</v>
      </c>
      <c r="J1128" s="312">
        <v>1.4583333333333334E-3</v>
      </c>
    </row>
    <row r="1129" spans="3:10">
      <c r="C1129" s="6" t="s">
        <v>3132</v>
      </c>
      <c r="H1129" s="311">
        <v>0</v>
      </c>
      <c r="I1129" s="311">
        <v>1</v>
      </c>
      <c r="J1129" s="312">
        <v>1.4583333333333334E-3</v>
      </c>
    </row>
    <row r="1130" spans="3:10">
      <c r="C1130" s="307" t="s">
        <v>1225</v>
      </c>
      <c r="D1130" s="308">
        <v>2011</v>
      </c>
      <c r="E1130" s="6" t="s">
        <v>484</v>
      </c>
      <c r="F1130" s="309" t="s">
        <v>297</v>
      </c>
      <c r="G1130" s="310" t="s">
        <v>3182</v>
      </c>
      <c r="H1130" s="311">
        <v>0</v>
      </c>
      <c r="I1130" s="311">
        <v>15</v>
      </c>
      <c r="J1130" s="312">
        <v>6.8287037037037025E-4</v>
      </c>
    </row>
    <row r="1131" spans="3:10">
      <c r="C1131" s="307"/>
      <c r="D1131" s="308">
        <v>2014</v>
      </c>
      <c r="E1131" s="6" t="s">
        <v>328</v>
      </c>
      <c r="F1131" s="309" t="s">
        <v>297</v>
      </c>
      <c r="G1131" s="310" t="s">
        <v>3185</v>
      </c>
      <c r="H1131" s="311">
        <v>0</v>
      </c>
      <c r="I1131" s="311">
        <v>5</v>
      </c>
      <c r="J1131" s="312">
        <v>8.6805555555555551E-4</v>
      </c>
    </row>
    <row r="1132" spans="3:10">
      <c r="C1132" s="307"/>
      <c r="D1132" s="308">
        <v>2015</v>
      </c>
      <c r="E1132" s="6" t="s">
        <v>328</v>
      </c>
      <c r="F1132" s="309" t="s">
        <v>297</v>
      </c>
      <c r="G1132" s="310" t="s">
        <v>3186</v>
      </c>
      <c r="H1132" s="311">
        <v>7</v>
      </c>
      <c r="I1132" s="311">
        <v>7</v>
      </c>
      <c r="J1132" s="312">
        <v>1.4351851851851854E-3</v>
      </c>
    </row>
    <row r="1133" spans="3:10">
      <c r="C1133" s="6" t="s">
        <v>1226</v>
      </c>
      <c r="H1133" s="311">
        <v>7</v>
      </c>
      <c r="I1133" s="311">
        <v>27</v>
      </c>
      <c r="J1133" s="312">
        <v>2.9861111111111113E-3</v>
      </c>
    </row>
    <row r="1134" spans="3:10">
      <c r="C1134" s="307" t="s">
        <v>1227</v>
      </c>
      <c r="D1134" s="308">
        <v>2011</v>
      </c>
      <c r="E1134" s="6" t="s">
        <v>328</v>
      </c>
      <c r="F1134" s="309" t="s">
        <v>297</v>
      </c>
      <c r="G1134" s="310" t="s">
        <v>3186</v>
      </c>
      <c r="H1134" s="311">
        <v>0</v>
      </c>
      <c r="I1134" s="311">
        <v>5</v>
      </c>
      <c r="J1134" s="312">
        <v>8.564814814814815E-4</v>
      </c>
    </row>
    <row r="1135" spans="3:10">
      <c r="C1135" s="307"/>
      <c r="D1135" s="308">
        <v>2012</v>
      </c>
      <c r="E1135" s="6" t="s">
        <v>328</v>
      </c>
      <c r="F1135" s="309" t="s">
        <v>297</v>
      </c>
      <c r="G1135" s="310" t="s">
        <v>3186</v>
      </c>
      <c r="H1135" s="311">
        <v>0</v>
      </c>
      <c r="I1135" s="311">
        <v>5</v>
      </c>
      <c r="J1135" s="312">
        <v>8.9120370370370362E-4</v>
      </c>
    </row>
    <row r="1136" spans="3:10">
      <c r="C1136" s="6" t="s">
        <v>1228</v>
      </c>
      <c r="H1136" s="311">
        <v>0</v>
      </c>
      <c r="I1136" s="311">
        <v>10</v>
      </c>
      <c r="J1136" s="312">
        <v>1.747685185185185E-3</v>
      </c>
    </row>
    <row r="1137" spans="3:10">
      <c r="C1137" s="307" t="s">
        <v>1229</v>
      </c>
      <c r="D1137" s="308">
        <v>2012</v>
      </c>
      <c r="E1137" s="6" t="s">
        <v>559</v>
      </c>
      <c r="F1137" s="309" t="s">
        <v>297</v>
      </c>
      <c r="G1137" s="310" t="s">
        <v>3187</v>
      </c>
      <c r="H1137" s="311">
        <v>0</v>
      </c>
      <c r="I1137" s="311">
        <v>5</v>
      </c>
      <c r="J1137" s="312">
        <v>1.2384259259259258E-3</v>
      </c>
    </row>
    <row r="1138" spans="3:10">
      <c r="C1138" s="6" t="s">
        <v>1230</v>
      </c>
      <c r="H1138" s="311">
        <v>0</v>
      </c>
      <c r="I1138" s="311">
        <v>5</v>
      </c>
      <c r="J1138" s="312">
        <v>1.2384259259259258E-3</v>
      </c>
    </row>
    <row r="1139" spans="3:10">
      <c r="C1139" s="307" t="s">
        <v>1231</v>
      </c>
      <c r="D1139" s="308">
        <v>2012</v>
      </c>
      <c r="E1139" s="6" t="s">
        <v>259</v>
      </c>
      <c r="F1139" s="309" t="s">
        <v>297</v>
      </c>
      <c r="G1139" s="310" t="s">
        <v>3185</v>
      </c>
      <c r="H1139" s="311">
        <v>0</v>
      </c>
      <c r="I1139" s="311">
        <v>3</v>
      </c>
      <c r="J1139" s="312">
        <v>7.8703703703703705E-4</v>
      </c>
    </row>
    <row r="1140" spans="3:10">
      <c r="C1140" s="307"/>
      <c r="D1140" s="308">
        <v>2014</v>
      </c>
      <c r="E1140" s="6" t="s">
        <v>259</v>
      </c>
      <c r="F1140" s="309" t="s">
        <v>297</v>
      </c>
      <c r="G1140" s="310" t="s">
        <v>3186</v>
      </c>
      <c r="H1140" s="311">
        <v>0</v>
      </c>
      <c r="I1140" s="311">
        <v>5</v>
      </c>
      <c r="J1140" s="312">
        <v>1.2268518518518518E-3</v>
      </c>
    </row>
    <row r="1141" spans="3:10">
      <c r="C1141" s="6" t="s">
        <v>1232</v>
      </c>
      <c r="H1141" s="311">
        <v>0</v>
      </c>
      <c r="I1141" s="311">
        <v>8</v>
      </c>
      <c r="J1141" s="312">
        <v>2.0138888888888888E-3</v>
      </c>
    </row>
    <row r="1142" spans="3:10">
      <c r="C1142" s="307" t="s">
        <v>2963</v>
      </c>
      <c r="D1142" s="308">
        <v>2017</v>
      </c>
      <c r="E1142" s="6" t="s">
        <v>2645</v>
      </c>
      <c r="F1142" s="309" t="s">
        <v>186</v>
      </c>
      <c r="G1142" s="310" t="s">
        <v>2605</v>
      </c>
      <c r="H1142" s="311">
        <v>164</v>
      </c>
      <c r="I1142" s="311">
        <v>36</v>
      </c>
      <c r="J1142" s="312">
        <v>6.3541666666666663E-2</v>
      </c>
    </row>
    <row r="1143" spans="3:10">
      <c r="C1143" s="6" t="s">
        <v>2964</v>
      </c>
      <c r="H1143" s="311">
        <v>164</v>
      </c>
      <c r="I1143" s="311">
        <v>36</v>
      </c>
      <c r="J1143" s="312">
        <v>6.3541666666666663E-2</v>
      </c>
    </row>
    <row r="1144" spans="3:10">
      <c r="C1144" s="307" t="s">
        <v>2469</v>
      </c>
      <c r="D1144" s="308">
        <v>2016</v>
      </c>
      <c r="E1144" s="6" t="s">
        <v>2275</v>
      </c>
      <c r="F1144" s="309" t="s">
        <v>186</v>
      </c>
      <c r="G1144" s="310" t="s">
        <v>2611</v>
      </c>
      <c r="H1144" s="311">
        <v>87</v>
      </c>
      <c r="I1144" s="311">
        <v>15</v>
      </c>
      <c r="J1144" s="312">
        <v>6.2048611111111117E-2</v>
      </c>
    </row>
    <row r="1145" spans="3:10">
      <c r="C1145" s="307"/>
      <c r="D1145" s="308">
        <v>2017</v>
      </c>
      <c r="E1145" s="6" t="s">
        <v>2275</v>
      </c>
      <c r="F1145" s="309" t="s">
        <v>186</v>
      </c>
      <c r="G1145" s="310" t="s">
        <v>2611</v>
      </c>
      <c r="H1145" s="311">
        <v>140</v>
      </c>
      <c r="I1145" s="311">
        <v>15</v>
      </c>
      <c r="J1145" s="312">
        <v>5.8831018518518519E-2</v>
      </c>
    </row>
    <row r="1146" spans="3:10">
      <c r="C1146" s="6" t="s">
        <v>2470</v>
      </c>
      <c r="H1146" s="311">
        <v>227</v>
      </c>
      <c r="I1146" s="311">
        <v>30</v>
      </c>
      <c r="J1146" s="312">
        <v>0.12087962962962964</v>
      </c>
    </row>
    <row r="1147" spans="3:10">
      <c r="C1147" s="307" t="s">
        <v>2562</v>
      </c>
      <c r="D1147" s="308">
        <v>2016</v>
      </c>
      <c r="E1147" s="6" t="s">
        <v>984</v>
      </c>
      <c r="F1147" s="309" t="s">
        <v>297</v>
      </c>
      <c r="G1147" s="310" t="s">
        <v>3185</v>
      </c>
      <c r="H1147" s="311">
        <v>2</v>
      </c>
      <c r="I1147" s="311">
        <v>2</v>
      </c>
      <c r="J1147" s="312">
        <v>8.449074074074075E-4</v>
      </c>
    </row>
    <row r="1148" spans="3:10">
      <c r="C1148" s="307"/>
      <c r="D1148" s="308">
        <v>2017</v>
      </c>
      <c r="E1148" s="6" t="s">
        <v>984</v>
      </c>
      <c r="F1148" s="309" t="s">
        <v>297</v>
      </c>
      <c r="G1148" s="310" t="s">
        <v>3186</v>
      </c>
      <c r="H1148" s="311">
        <v>0</v>
      </c>
      <c r="I1148" s="311">
        <v>2</v>
      </c>
      <c r="J1148" s="312">
        <v>1.2731481481481483E-3</v>
      </c>
    </row>
    <row r="1149" spans="3:10">
      <c r="C1149" s="6" t="s">
        <v>2563</v>
      </c>
      <c r="H1149" s="311">
        <v>2</v>
      </c>
      <c r="I1149" s="311">
        <v>4</v>
      </c>
      <c r="J1149" s="312">
        <v>2.1180555555555558E-3</v>
      </c>
    </row>
    <row r="1150" spans="3:10">
      <c r="C1150" s="307" t="s">
        <v>1233</v>
      </c>
      <c r="D1150" s="308">
        <v>2010</v>
      </c>
      <c r="E1150" s="6" t="s">
        <v>284</v>
      </c>
      <c r="F1150" s="309" t="s">
        <v>186</v>
      </c>
      <c r="G1150" s="310" t="s">
        <v>3190</v>
      </c>
      <c r="H1150" s="311">
        <v>10</v>
      </c>
      <c r="I1150" s="311">
        <v>4</v>
      </c>
      <c r="J1150" s="312">
        <v>4.7407407407407405E-2</v>
      </c>
    </row>
    <row r="1151" spans="3:10">
      <c r="C1151" s="6" t="s">
        <v>1234</v>
      </c>
      <c r="H1151" s="311">
        <v>10</v>
      </c>
      <c r="I1151" s="311">
        <v>4</v>
      </c>
      <c r="J1151" s="312">
        <v>4.7407407407407405E-2</v>
      </c>
    </row>
    <row r="1152" spans="3:10">
      <c r="C1152" s="307" t="s">
        <v>2471</v>
      </c>
      <c r="D1152" s="308">
        <v>2016</v>
      </c>
      <c r="E1152" s="6" t="s">
        <v>336</v>
      </c>
      <c r="F1152" s="309" t="s">
        <v>186</v>
      </c>
      <c r="G1152" s="310" t="s">
        <v>2604</v>
      </c>
      <c r="H1152" s="311">
        <v>10</v>
      </c>
      <c r="I1152" s="311">
        <v>4</v>
      </c>
      <c r="J1152" s="312">
        <v>4.3912037037037034E-2</v>
      </c>
    </row>
    <row r="1153" spans="3:10">
      <c r="C1153" s="6" t="s">
        <v>2472</v>
      </c>
      <c r="H1153" s="311">
        <v>10</v>
      </c>
      <c r="I1153" s="311">
        <v>4</v>
      </c>
      <c r="J1153" s="312">
        <v>4.3912037037037034E-2</v>
      </c>
    </row>
    <row r="1154" spans="3:10">
      <c r="C1154" s="307" t="s">
        <v>1595</v>
      </c>
      <c r="D1154" s="308">
        <v>2011</v>
      </c>
      <c r="E1154" s="6" t="s">
        <v>639</v>
      </c>
      <c r="F1154" s="309" t="s">
        <v>297</v>
      </c>
      <c r="G1154" s="310" t="s">
        <v>3185</v>
      </c>
      <c r="H1154" s="311">
        <v>0</v>
      </c>
      <c r="I1154" s="311">
        <v>4</v>
      </c>
      <c r="J1154" s="312">
        <v>8.564814814814815E-4</v>
      </c>
    </row>
    <row r="1155" spans="3:10">
      <c r="C1155" s="6" t="s">
        <v>1596</v>
      </c>
      <c r="H1155" s="311">
        <v>0</v>
      </c>
      <c r="I1155" s="311">
        <v>4</v>
      </c>
      <c r="J1155" s="312">
        <v>8.564814814814815E-4</v>
      </c>
    </row>
    <row r="1156" spans="3:10">
      <c r="C1156" s="307" t="s">
        <v>1597</v>
      </c>
      <c r="D1156" s="308">
        <v>2011</v>
      </c>
      <c r="E1156" s="6" t="s">
        <v>639</v>
      </c>
      <c r="F1156" s="309" t="s">
        <v>297</v>
      </c>
      <c r="G1156" s="310" t="s">
        <v>3182</v>
      </c>
      <c r="H1156" s="311">
        <v>0</v>
      </c>
      <c r="I1156" s="311">
        <v>8</v>
      </c>
      <c r="J1156" s="312">
        <v>6.018518518518519E-4</v>
      </c>
    </row>
    <row r="1157" spans="3:10">
      <c r="C1157" s="6" t="s">
        <v>1598</v>
      </c>
      <c r="H1157" s="311">
        <v>0</v>
      </c>
      <c r="I1157" s="311">
        <v>8</v>
      </c>
      <c r="J1157" s="312">
        <v>6.018518518518519E-4</v>
      </c>
    </row>
    <row r="1158" spans="3:10">
      <c r="C1158" s="307" t="s">
        <v>1599</v>
      </c>
      <c r="D1158" s="308">
        <v>2011</v>
      </c>
      <c r="E1158" s="6" t="s">
        <v>284</v>
      </c>
      <c r="F1158" s="309" t="s">
        <v>186</v>
      </c>
      <c r="G1158" s="310" t="s">
        <v>2606</v>
      </c>
      <c r="H1158" s="311">
        <v>27</v>
      </c>
      <c r="I1158" s="311">
        <v>11</v>
      </c>
      <c r="J1158" s="312">
        <v>5.5972222222222222E-2</v>
      </c>
    </row>
    <row r="1159" spans="3:10">
      <c r="C1159" s="6" t="s">
        <v>1600</v>
      </c>
      <c r="H1159" s="311">
        <v>27</v>
      </c>
      <c r="I1159" s="311">
        <v>11</v>
      </c>
      <c r="J1159" s="312">
        <v>5.5972222222222222E-2</v>
      </c>
    </row>
    <row r="1160" spans="3:10">
      <c r="C1160" s="307" t="s">
        <v>1601</v>
      </c>
      <c r="D1160" s="308">
        <v>2010</v>
      </c>
      <c r="E1160" s="6" t="s">
        <v>299</v>
      </c>
      <c r="F1160" s="309" t="s">
        <v>186</v>
      </c>
      <c r="G1160" s="310" t="s">
        <v>2606</v>
      </c>
      <c r="H1160" s="311">
        <v>7</v>
      </c>
      <c r="I1160" s="311">
        <v>3</v>
      </c>
      <c r="J1160" s="312">
        <v>4.4050925925925931E-2</v>
      </c>
    </row>
    <row r="1161" spans="3:10">
      <c r="C1161" s="307"/>
      <c r="D1161" s="308">
        <v>2011</v>
      </c>
      <c r="E1161" s="6" t="s">
        <v>299</v>
      </c>
      <c r="F1161" s="309" t="s">
        <v>186</v>
      </c>
      <c r="G1161" s="310" t="s">
        <v>2606</v>
      </c>
      <c r="H1161" s="311">
        <v>12</v>
      </c>
      <c r="I1161" s="311">
        <v>6</v>
      </c>
      <c r="J1161" s="312">
        <v>4.3298611111111107E-2</v>
      </c>
    </row>
    <row r="1162" spans="3:10">
      <c r="C1162" s="307"/>
      <c r="D1162" s="308">
        <v>2012</v>
      </c>
      <c r="E1162" s="6" t="s">
        <v>299</v>
      </c>
      <c r="F1162" s="309" t="s">
        <v>186</v>
      </c>
      <c r="G1162" s="310" t="s">
        <v>2606</v>
      </c>
      <c r="H1162" s="311">
        <v>17</v>
      </c>
      <c r="I1162" s="311">
        <v>8</v>
      </c>
      <c r="J1162" s="312">
        <v>4.4328703703703703E-2</v>
      </c>
    </row>
    <row r="1163" spans="3:10">
      <c r="C1163" s="307"/>
      <c r="D1163" s="308">
        <v>2014</v>
      </c>
      <c r="E1163" s="6" t="s">
        <v>299</v>
      </c>
      <c r="F1163" s="309" t="s">
        <v>186</v>
      </c>
      <c r="G1163" s="310" t="s">
        <v>2606</v>
      </c>
      <c r="H1163" s="311">
        <v>11</v>
      </c>
      <c r="I1163" s="311">
        <v>4</v>
      </c>
      <c r="J1163" s="312">
        <v>4.3506944444444445E-2</v>
      </c>
    </row>
    <row r="1164" spans="3:10">
      <c r="C1164" s="307"/>
      <c r="D1164" s="308">
        <v>2015</v>
      </c>
      <c r="E1164" s="6" t="s">
        <v>299</v>
      </c>
      <c r="F1164" s="309" t="s">
        <v>186</v>
      </c>
      <c r="G1164" s="310" t="s">
        <v>2606</v>
      </c>
      <c r="H1164" s="311">
        <v>20</v>
      </c>
      <c r="I1164" s="311">
        <v>7</v>
      </c>
      <c r="J1164" s="312">
        <v>4.65625E-2</v>
      </c>
    </row>
    <row r="1165" spans="3:10">
      <c r="C1165" s="307"/>
      <c r="D1165" s="308">
        <v>2017</v>
      </c>
      <c r="E1165" s="6" t="s">
        <v>299</v>
      </c>
      <c r="F1165" s="309" t="s">
        <v>186</v>
      </c>
      <c r="G1165" s="310" t="s">
        <v>2606</v>
      </c>
      <c r="H1165" s="311">
        <v>26</v>
      </c>
      <c r="I1165" s="311">
        <v>7</v>
      </c>
      <c r="J1165" s="312">
        <v>4.4699074074074079E-2</v>
      </c>
    </row>
    <row r="1166" spans="3:10">
      <c r="C1166" s="6" t="s">
        <v>1602</v>
      </c>
      <c r="H1166" s="311">
        <v>93</v>
      </c>
      <c r="I1166" s="311">
        <v>35</v>
      </c>
      <c r="J1166" s="312">
        <v>0.26644675925925926</v>
      </c>
    </row>
    <row r="1167" spans="3:10">
      <c r="C1167" s="307" t="s">
        <v>1603</v>
      </c>
      <c r="D1167" s="308">
        <v>2012</v>
      </c>
      <c r="E1167" s="6" t="s">
        <v>284</v>
      </c>
      <c r="F1167" s="309" t="s">
        <v>186</v>
      </c>
      <c r="G1167" s="310" t="s">
        <v>2606</v>
      </c>
      <c r="H1167" s="311">
        <v>42</v>
      </c>
      <c r="I1167" s="311">
        <v>19</v>
      </c>
      <c r="J1167" s="312">
        <v>5.1909722222222225E-2</v>
      </c>
    </row>
    <row r="1168" spans="3:10">
      <c r="C1168" s="307"/>
      <c r="D1168" s="308">
        <v>2015</v>
      </c>
      <c r="E1168" s="6" t="s">
        <v>38</v>
      </c>
      <c r="F1168" s="309" t="s">
        <v>186</v>
      </c>
      <c r="G1168" s="310" t="s">
        <v>2606</v>
      </c>
      <c r="H1168" s="311">
        <v>53</v>
      </c>
      <c r="I1168" s="311">
        <v>22</v>
      </c>
      <c r="J1168" s="312">
        <v>5.0983796296296291E-2</v>
      </c>
    </row>
    <row r="1169" spans="3:10">
      <c r="C1169" s="6" t="s">
        <v>1604</v>
      </c>
      <c r="H1169" s="311">
        <v>95</v>
      </c>
      <c r="I1169" s="311">
        <v>41</v>
      </c>
      <c r="J1169" s="312">
        <v>0.10289351851851852</v>
      </c>
    </row>
    <row r="1170" spans="3:10">
      <c r="C1170" s="307" t="s">
        <v>1605</v>
      </c>
      <c r="D1170" s="308">
        <v>2011</v>
      </c>
      <c r="E1170" s="6" t="s">
        <v>639</v>
      </c>
      <c r="F1170" s="309" t="s">
        <v>297</v>
      </c>
      <c r="G1170" s="310" t="s">
        <v>3185</v>
      </c>
      <c r="H1170" s="311">
        <v>0</v>
      </c>
      <c r="I1170" s="311">
        <v>14</v>
      </c>
      <c r="J1170" s="312">
        <v>1.0185185185185186E-3</v>
      </c>
    </row>
    <row r="1171" spans="3:10">
      <c r="C1171" s="6" t="s">
        <v>1606</v>
      </c>
      <c r="H1171" s="311">
        <v>0</v>
      </c>
      <c r="I1171" s="311">
        <v>14</v>
      </c>
      <c r="J1171" s="312">
        <v>1.0185185185185186E-3</v>
      </c>
    </row>
    <row r="1172" spans="3:10">
      <c r="C1172" s="307" t="s">
        <v>1607</v>
      </c>
      <c r="D1172" s="308">
        <v>2015</v>
      </c>
      <c r="E1172" s="6" t="s">
        <v>38</v>
      </c>
      <c r="F1172" s="309" t="s">
        <v>297</v>
      </c>
      <c r="G1172" s="310" t="s">
        <v>3183</v>
      </c>
      <c r="H1172" s="311">
        <v>11</v>
      </c>
      <c r="I1172" s="311">
        <v>11</v>
      </c>
      <c r="J1172" s="312">
        <v>5.4398148148148144E-4</v>
      </c>
    </row>
    <row r="1173" spans="3:10">
      <c r="C1173" s="6" t="s">
        <v>1608</v>
      </c>
      <c r="H1173" s="311">
        <v>11</v>
      </c>
      <c r="I1173" s="311">
        <v>11</v>
      </c>
      <c r="J1173" s="312">
        <v>5.4398148148148144E-4</v>
      </c>
    </row>
    <row r="1174" spans="3:10">
      <c r="C1174" s="307" t="s">
        <v>1609</v>
      </c>
      <c r="D1174" s="308">
        <v>2011</v>
      </c>
      <c r="E1174" s="6" t="s">
        <v>284</v>
      </c>
      <c r="F1174" s="309" t="s">
        <v>186</v>
      </c>
      <c r="G1174" s="310" t="s">
        <v>3192</v>
      </c>
      <c r="H1174" s="311">
        <v>24</v>
      </c>
      <c r="I1174" s="311">
        <v>2</v>
      </c>
      <c r="J1174" s="312">
        <v>5.2708333333333336E-2</v>
      </c>
    </row>
    <row r="1175" spans="3:10">
      <c r="C1175" s="6" t="s">
        <v>1610</v>
      </c>
      <c r="H1175" s="311">
        <v>24</v>
      </c>
      <c r="I1175" s="311">
        <v>2</v>
      </c>
      <c r="J1175" s="312">
        <v>5.2708333333333336E-2</v>
      </c>
    </row>
    <row r="1176" spans="3:10">
      <c r="C1176" s="307" t="s">
        <v>1611</v>
      </c>
      <c r="D1176" s="308">
        <v>2015</v>
      </c>
      <c r="E1176" s="6" t="s">
        <v>38</v>
      </c>
      <c r="F1176" s="309" t="s">
        <v>297</v>
      </c>
      <c r="G1176" s="310" t="s">
        <v>3181</v>
      </c>
      <c r="H1176" s="311">
        <v>6</v>
      </c>
      <c r="I1176" s="311">
        <v>6</v>
      </c>
      <c r="J1176" s="312">
        <v>9.6064814814814808E-4</v>
      </c>
    </row>
    <row r="1177" spans="3:10">
      <c r="C1177" s="6" t="s">
        <v>1612</v>
      </c>
      <c r="H1177" s="311">
        <v>6</v>
      </c>
      <c r="I1177" s="311">
        <v>6</v>
      </c>
      <c r="J1177" s="312">
        <v>9.6064814814814808E-4</v>
      </c>
    </row>
    <row r="1178" spans="3:10">
      <c r="C1178" s="307" t="s">
        <v>3133</v>
      </c>
      <c r="D1178" s="308">
        <v>2017</v>
      </c>
      <c r="E1178" s="6" t="s">
        <v>566</v>
      </c>
      <c r="F1178" s="309" t="s">
        <v>297</v>
      </c>
      <c r="G1178" s="310" t="s">
        <v>3185</v>
      </c>
      <c r="H1178" s="311">
        <v>0</v>
      </c>
      <c r="I1178" s="311">
        <v>15</v>
      </c>
      <c r="J1178" s="312">
        <v>1.0532407407407407E-3</v>
      </c>
    </row>
    <row r="1179" spans="3:10">
      <c r="C1179" s="6" t="s">
        <v>3134</v>
      </c>
      <c r="H1179" s="311">
        <v>0</v>
      </c>
      <c r="I1179" s="311">
        <v>15</v>
      </c>
      <c r="J1179" s="312">
        <v>1.0532407407407407E-3</v>
      </c>
    </row>
    <row r="1180" spans="3:10">
      <c r="C1180" s="307" t="s">
        <v>1613</v>
      </c>
      <c r="D1180" s="308">
        <v>2015</v>
      </c>
      <c r="E1180" s="6" t="s">
        <v>328</v>
      </c>
      <c r="F1180" s="309" t="s">
        <v>297</v>
      </c>
      <c r="G1180" s="310" t="s">
        <v>3183</v>
      </c>
      <c r="H1180" s="311">
        <v>7</v>
      </c>
      <c r="I1180" s="311">
        <v>7</v>
      </c>
      <c r="J1180" s="312">
        <v>1.0416666666666667E-3</v>
      </c>
    </row>
    <row r="1181" spans="3:10">
      <c r="C1181" s="6" t="s">
        <v>1614</v>
      </c>
      <c r="H1181" s="311">
        <v>7</v>
      </c>
      <c r="I1181" s="311">
        <v>7</v>
      </c>
      <c r="J1181" s="312">
        <v>1.0416666666666667E-3</v>
      </c>
    </row>
    <row r="1182" spans="3:10">
      <c r="C1182" s="307" t="s">
        <v>2564</v>
      </c>
      <c r="D1182" s="308">
        <v>2016</v>
      </c>
      <c r="E1182" s="6" t="s">
        <v>566</v>
      </c>
      <c r="F1182" s="309" t="s">
        <v>297</v>
      </c>
      <c r="G1182" s="310" t="s">
        <v>3183</v>
      </c>
      <c r="H1182" s="311">
        <v>3</v>
      </c>
      <c r="I1182" s="311">
        <v>3</v>
      </c>
      <c r="J1182" s="312">
        <v>4.5138888888888892E-4</v>
      </c>
    </row>
    <row r="1183" spans="3:10">
      <c r="C1183" s="307"/>
      <c r="D1183" s="308">
        <v>2017</v>
      </c>
      <c r="E1183" s="6" t="s">
        <v>566</v>
      </c>
      <c r="F1183" s="309" t="s">
        <v>297</v>
      </c>
      <c r="G1183" s="310" t="s">
        <v>3183</v>
      </c>
      <c r="H1183" s="311">
        <v>0</v>
      </c>
      <c r="I1183" s="311">
        <v>2</v>
      </c>
      <c r="J1183" s="312">
        <v>4.2824074074074075E-4</v>
      </c>
    </row>
    <row r="1184" spans="3:10">
      <c r="C1184" s="6" t="s">
        <v>2565</v>
      </c>
      <c r="H1184" s="311">
        <v>3</v>
      </c>
      <c r="I1184" s="311">
        <v>5</v>
      </c>
      <c r="J1184" s="312">
        <v>8.7962962962962973E-4</v>
      </c>
    </row>
    <row r="1185" spans="3:10">
      <c r="C1185" s="307" t="s">
        <v>1615</v>
      </c>
      <c r="D1185" s="308">
        <v>2010</v>
      </c>
      <c r="E1185" s="6" t="s">
        <v>650</v>
      </c>
      <c r="F1185" s="309" t="s">
        <v>187</v>
      </c>
      <c r="G1185" s="310" t="s">
        <v>316</v>
      </c>
      <c r="H1185" s="311">
        <v>12</v>
      </c>
      <c r="I1185" s="311">
        <v>12</v>
      </c>
      <c r="J1185" s="312">
        <v>3.6111111111111115E-2</v>
      </c>
    </row>
    <row r="1186" spans="3:10">
      <c r="C1186" s="6" t="s">
        <v>1616</v>
      </c>
      <c r="H1186" s="311">
        <v>12</v>
      </c>
      <c r="I1186" s="311">
        <v>12</v>
      </c>
      <c r="J1186" s="312">
        <v>3.6111111111111115E-2</v>
      </c>
    </row>
    <row r="1187" spans="3:10">
      <c r="C1187" s="307" t="s">
        <v>1617</v>
      </c>
      <c r="D1187" s="308">
        <v>2010</v>
      </c>
      <c r="E1187" s="6" t="s">
        <v>650</v>
      </c>
      <c r="F1187" s="309" t="s">
        <v>187</v>
      </c>
      <c r="G1187" s="310" t="s">
        <v>316</v>
      </c>
      <c r="H1187" s="311">
        <v>13</v>
      </c>
      <c r="I1187" s="311">
        <v>13</v>
      </c>
      <c r="J1187" s="312">
        <v>3.619212962962963E-2</v>
      </c>
    </row>
    <row r="1188" spans="3:10">
      <c r="C1188" s="6" t="s">
        <v>1618</v>
      </c>
      <c r="H1188" s="311">
        <v>13</v>
      </c>
      <c r="I1188" s="311">
        <v>13</v>
      </c>
      <c r="J1188" s="312">
        <v>3.619212962962963E-2</v>
      </c>
    </row>
    <row r="1189" spans="3:10">
      <c r="C1189" s="307" t="s">
        <v>1619</v>
      </c>
      <c r="D1189" s="308">
        <v>2012</v>
      </c>
      <c r="E1189" s="6" t="s">
        <v>23</v>
      </c>
      <c r="F1189" s="309" t="s">
        <v>297</v>
      </c>
      <c r="G1189" s="310" t="s">
        <v>3183</v>
      </c>
      <c r="H1189" s="311">
        <v>0</v>
      </c>
      <c r="I1189" s="311">
        <v>13</v>
      </c>
      <c r="J1189" s="312">
        <v>6.2500000000000001E-4</v>
      </c>
    </row>
    <row r="1190" spans="3:10">
      <c r="C1190" s="307"/>
      <c r="D1190" s="308">
        <v>2014</v>
      </c>
      <c r="E1190" s="6" t="s">
        <v>23</v>
      </c>
      <c r="F1190" s="309" t="s">
        <v>297</v>
      </c>
      <c r="G1190" s="310" t="s">
        <v>3183</v>
      </c>
      <c r="H1190" s="311">
        <v>0</v>
      </c>
      <c r="I1190" s="311">
        <v>10</v>
      </c>
      <c r="J1190" s="312">
        <v>5.5555555555555556E-4</v>
      </c>
    </row>
    <row r="1191" spans="3:10">
      <c r="C1191" s="307"/>
      <c r="D1191" s="308">
        <v>2015</v>
      </c>
      <c r="E1191" s="6" t="s">
        <v>23</v>
      </c>
      <c r="F1191" s="309" t="s">
        <v>297</v>
      </c>
      <c r="G1191" s="310" t="s">
        <v>3185</v>
      </c>
      <c r="H1191" s="311">
        <v>15</v>
      </c>
      <c r="I1191" s="311">
        <v>15</v>
      </c>
      <c r="J1191" s="312">
        <v>0</v>
      </c>
    </row>
    <row r="1192" spans="3:10">
      <c r="C1192" s="307"/>
      <c r="D1192" s="308">
        <v>2017</v>
      </c>
      <c r="E1192" s="6" t="s">
        <v>23</v>
      </c>
      <c r="F1192" s="309" t="s">
        <v>297</v>
      </c>
      <c r="G1192" s="310" t="s">
        <v>3185</v>
      </c>
      <c r="H1192" s="311">
        <v>0</v>
      </c>
      <c r="I1192" s="311">
        <v>5</v>
      </c>
      <c r="J1192" s="312">
        <v>8.3333333333333339E-4</v>
      </c>
    </row>
    <row r="1193" spans="3:10">
      <c r="C1193" s="6" t="s">
        <v>1620</v>
      </c>
      <c r="H1193" s="311">
        <v>15</v>
      </c>
      <c r="I1193" s="311">
        <v>43</v>
      </c>
      <c r="J1193" s="312">
        <v>2.0138888888888888E-3</v>
      </c>
    </row>
    <row r="1194" spans="3:10">
      <c r="C1194" s="307" t="s">
        <v>1621</v>
      </c>
      <c r="D1194" s="308">
        <v>2014</v>
      </c>
      <c r="E1194" s="6" t="s">
        <v>23</v>
      </c>
      <c r="F1194" s="309" t="s">
        <v>297</v>
      </c>
      <c r="G1194" s="310" t="s">
        <v>3183</v>
      </c>
      <c r="H1194" s="311">
        <v>0</v>
      </c>
      <c r="I1194" s="311">
        <v>12</v>
      </c>
      <c r="J1194" s="312">
        <v>6.5972222222222213E-4</v>
      </c>
    </row>
    <row r="1195" spans="3:10">
      <c r="C1195" s="6" t="s">
        <v>1622</v>
      </c>
      <c r="H1195" s="311">
        <v>0</v>
      </c>
      <c r="I1195" s="311">
        <v>12</v>
      </c>
      <c r="J1195" s="312">
        <v>6.5972222222222213E-4</v>
      </c>
    </row>
    <row r="1196" spans="3:10">
      <c r="C1196" s="307" t="s">
        <v>3135</v>
      </c>
      <c r="D1196" s="308">
        <v>2017</v>
      </c>
      <c r="E1196" s="6" t="s">
        <v>23</v>
      </c>
      <c r="F1196" s="309" t="s">
        <v>297</v>
      </c>
      <c r="G1196" s="310" t="s">
        <v>3185</v>
      </c>
      <c r="H1196" s="311">
        <v>0</v>
      </c>
      <c r="I1196" s="311">
        <v>13</v>
      </c>
      <c r="J1196" s="312">
        <v>9.7222222222222209E-4</v>
      </c>
    </row>
    <row r="1197" spans="3:10">
      <c r="C1197" s="6" t="s">
        <v>3136</v>
      </c>
      <c r="H1197" s="311">
        <v>0</v>
      </c>
      <c r="I1197" s="311">
        <v>13</v>
      </c>
      <c r="J1197" s="312">
        <v>9.7222222222222209E-4</v>
      </c>
    </row>
    <row r="1198" spans="3:10">
      <c r="C1198" s="307" t="s">
        <v>1623</v>
      </c>
      <c r="D1198" s="308">
        <v>2012</v>
      </c>
      <c r="E1198" s="6" t="s">
        <v>23</v>
      </c>
      <c r="F1198" s="309" t="s">
        <v>186</v>
      </c>
      <c r="G1198" s="310" t="s">
        <v>3192</v>
      </c>
      <c r="H1198" s="311">
        <v>55</v>
      </c>
      <c r="I1198" s="311">
        <v>6</v>
      </c>
      <c r="J1198" s="312">
        <v>5.6747685185185186E-2</v>
      </c>
    </row>
    <row r="1199" spans="3:10">
      <c r="C1199" s="307"/>
      <c r="D1199" s="308">
        <v>2014</v>
      </c>
      <c r="E1199" s="6" t="s">
        <v>23</v>
      </c>
      <c r="F1199" s="309" t="s">
        <v>186</v>
      </c>
      <c r="G1199" s="310" t="s">
        <v>3192</v>
      </c>
      <c r="H1199" s="311">
        <v>85</v>
      </c>
      <c r="I1199" s="311">
        <v>11</v>
      </c>
      <c r="J1199" s="312">
        <v>6.0636574074074079E-2</v>
      </c>
    </row>
    <row r="1200" spans="3:10">
      <c r="C1200" s="307"/>
      <c r="D1200" s="308">
        <v>2015</v>
      </c>
      <c r="E1200" s="6" t="s">
        <v>23</v>
      </c>
      <c r="F1200" s="309" t="s">
        <v>186</v>
      </c>
      <c r="G1200" s="310" t="s">
        <v>3192</v>
      </c>
      <c r="H1200" s="311">
        <v>63</v>
      </c>
      <c r="I1200" s="311">
        <v>5</v>
      </c>
      <c r="J1200" s="312">
        <v>5.3680555555555558E-2</v>
      </c>
    </row>
    <row r="1201" spans="3:10">
      <c r="C1201" s="307"/>
      <c r="D1201" s="308">
        <v>2016</v>
      </c>
      <c r="E1201" s="6" t="s">
        <v>23</v>
      </c>
      <c r="F1201" s="309" t="s">
        <v>186</v>
      </c>
      <c r="G1201" s="310" t="s">
        <v>2611</v>
      </c>
      <c r="H1201" s="311">
        <v>31</v>
      </c>
      <c r="I1201" s="311">
        <v>2</v>
      </c>
      <c r="J1201" s="312">
        <v>4.8611111111111112E-2</v>
      </c>
    </row>
    <row r="1202" spans="3:10">
      <c r="C1202" s="307"/>
      <c r="D1202" s="308">
        <v>2017</v>
      </c>
      <c r="E1202" s="6" t="s">
        <v>23</v>
      </c>
      <c r="F1202" s="309" t="s">
        <v>186</v>
      </c>
      <c r="G1202" s="310" t="s">
        <v>2611</v>
      </c>
      <c r="H1202" s="311">
        <v>81</v>
      </c>
      <c r="I1202" s="311">
        <v>4</v>
      </c>
      <c r="J1202" s="312">
        <v>5.0578703703703709E-2</v>
      </c>
    </row>
    <row r="1203" spans="3:10">
      <c r="C1203" s="6" t="s">
        <v>1624</v>
      </c>
      <c r="H1203" s="311">
        <v>315</v>
      </c>
      <c r="I1203" s="311">
        <v>28</v>
      </c>
      <c r="J1203" s="312">
        <v>0.27025462962962965</v>
      </c>
    </row>
    <row r="1204" spans="3:10">
      <c r="C1204" s="307" t="s">
        <v>1625</v>
      </c>
      <c r="D1204" s="308">
        <v>2015</v>
      </c>
      <c r="E1204" s="6" t="s">
        <v>23</v>
      </c>
      <c r="F1204" s="309" t="s">
        <v>297</v>
      </c>
      <c r="G1204" s="310" t="s">
        <v>3183</v>
      </c>
      <c r="H1204" s="311">
        <v>12</v>
      </c>
      <c r="I1204" s="311">
        <v>12</v>
      </c>
      <c r="J1204" s="312">
        <v>5.6712962962962956E-4</v>
      </c>
    </row>
    <row r="1205" spans="3:10">
      <c r="C1205" s="6" t="s">
        <v>1626</v>
      </c>
      <c r="H1205" s="311">
        <v>12</v>
      </c>
      <c r="I1205" s="311">
        <v>12</v>
      </c>
      <c r="J1205" s="312">
        <v>5.6712962962962956E-4</v>
      </c>
    </row>
    <row r="1206" spans="3:10">
      <c r="C1206" s="307" t="s">
        <v>1627</v>
      </c>
      <c r="D1206" s="308">
        <v>2010</v>
      </c>
      <c r="E1206" s="6" t="s">
        <v>332</v>
      </c>
      <c r="F1206" s="309" t="s">
        <v>297</v>
      </c>
      <c r="G1206" s="310" t="s">
        <v>3184</v>
      </c>
      <c r="H1206" s="311">
        <v>0</v>
      </c>
      <c r="I1206" s="311">
        <v>10</v>
      </c>
      <c r="J1206" s="312">
        <v>1.0532407407407407E-3</v>
      </c>
    </row>
    <row r="1207" spans="3:10">
      <c r="C1207" s="307"/>
      <c r="D1207" s="308">
        <v>2011</v>
      </c>
      <c r="E1207" s="6" t="s">
        <v>332</v>
      </c>
      <c r="F1207" s="309" t="s">
        <v>297</v>
      </c>
      <c r="G1207" s="310" t="s">
        <v>3185</v>
      </c>
      <c r="H1207" s="311">
        <v>0</v>
      </c>
      <c r="I1207" s="311">
        <v>5</v>
      </c>
      <c r="J1207" s="312">
        <v>8.6805555555555551E-4</v>
      </c>
    </row>
    <row r="1208" spans="3:10">
      <c r="C1208" s="6" t="s">
        <v>1628</v>
      </c>
      <c r="H1208" s="311">
        <v>0</v>
      </c>
      <c r="I1208" s="311">
        <v>15</v>
      </c>
      <c r="J1208" s="312">
        <v>1.9212962962962962E-3</v>
      </c>
    </row>
    <row r="1209" spans="3:10">
      <c r="C1209" s="307" t="s">
        <v>1629</v>
      </c>
      <c r="D1209" s="308">
        <v>2009</v>
      </c>
      <c r="E1209" s="6" t="s">
        <v>328</v>
      </c>
      <c r="F1209" s="309" t="s">
        <v>297</v>
      </c>
      <c r="G1209" s="310" t="s">
        <v>3178</v>
      </c>
      <c r="H1209" s="311">
        <v>0</v>
      </c>
      <c r="I1209" s="311">
        <v>3</v>
      </c>
      <c r="J1209" s="312">
        <v>1.4583333333333334E-3</v>
      </c>
    </row>
    <row r="1210" spans="3:10">
      <c r="C1210" s="307"/>
      <c r="D1210" s="308">
        <v>2011</v>
      </c>
      <c r="E1210" s="6" t="s">
        <v>332</v>
      </c>
      <c r="F1210" s="309" t="s">
        <v>297</v>
      </c>
      <c r="G1210" s="310" t="s">
        <v>3187</v>
      </c>
      <c r="H1210" s="311">
        <v>0</v>
      </c>
      <c r="I1210" s="311">
        <v>4</v>
      </c>
      <c r="J1210" s="312">
        <v>1.3425925925925925E-3</v>
      </c>
    </row>
    <row r="1211" spans="3:10">
      <c r="C1211" s="6" t="s">
        <v>1630</v>
      </c>
      <c r="H1211" s="311">
        <v>0</v>
      </c>
      <c r="I1211" s="311">
        <v>7</v>
      </c>
      <c r="J1211" s="312">
        <v>2.8009259259259259E-3</v>
      </c>
    </row>
    <row r="1212" spans="3:10">
      <c r="C1212" s="307" t="s">
        <v>2566</v>
      </c>
      <c r="D1212" s="308">
        <v>2016</v>
      </c>
      <c r="E1212" s="6" t="s">
        <v>984</v>
      </c>
      <c r="F1212" s="309" t="s">
        <v>297</v>
      </c>
      <c r="G1212" s="310" t="s">
        <v>3185</v>
      </c>
      <c r="H1212" s="311">
        <v>5</v>
      </c>
      <c r="I1212" s="311">
        <v>5</v>
      </c>
      <c r="J1212" s="312">
        <v>8.9120370370370362E-4</v>
      </c>
    </row>
    <row r="1213" spans="3:10">
      <c r="C1213" s="6" t="s">
        <v>2567</v>
      </c>
      <c r="H1213" s="311">
        <v>5</v>
      </c>
      <c r="I1213" s="311">
        <v>5</v>
      </c>
      <c r="J1213" s="312">
        <v>8.9120370370370362E-4</v>
      </c>
    </row>
    <row r="1214" spans="3:10">
      <c r="C1214" s="307" t="s">
        <v>1631</v>
      </c>
      <c r="D1214" s="308">
        <v>2015</v>
      </c>
      <c r="E1214" s="6" t="s">
        <v>285</v>
      </c>
      <c r="F1214" s="309" t="s">
        <v>187</v>
      </c>
      <c r="G1214" s="310" t="s">
        <v>316</v>
      </c>
      <c r="H1214" s="311">
        <v>4</v>
      </c>
      <c r="I1214" s="311">
        <v>4</v>
      </c>
      <c r="J1214" s="312">
        <v>1.2488425925925925E-2</v>
      </c>
    </row>
    <row r="1215" spans="3:10">
      <c r="C1215" s="307"/>
      <c r="D1215" s="308">
        <v>2017</v>
      </c>
      <c r="E1215" s="6" t="s">
        <v>2646</v>
      </c>
      <c r="F1215" s="309" t="s">
        <v>186</v>
      </c>
      <c r="G1215" s="310" t="s">
        <v>2605</v>
      </c>
      <c r="H1215" s="311">
        <v>28</v>
      </c>
      <c r="I1215" s="311">
        <v>9</v>
      </c>
      <c r="J1215" s="312">
        <v>4.5127314814814821E-2</v>
      </c>
    </row>
    <row r="1216" spans="3:10">
      <c r="C1216" s="6" t="s">
        <v>1632</v>
      </c>
      <c r="H1216" s="311">
        <v>32</v>
      </c>
      <c r="I1216" s="311">
        <v>13</v>
      </c>
      <c r="J1216" s="312">
        <v>5.7615740740740745E-2</v>
      </c>
    </row>
    <row r="1217" spans="3:10">
      <c r="C1217" s="307" t="s">
        <v>1633</v>
      </c>
      <c r="D1217" s="308">
        <v>2015</v>
      </c>
      <c r="E1217" s="6" t="s">
        <v>285</v>
      </c>
      <c r="F1217" s="309" t="s">
        <v>297</v>
      </c>
      <c r="G1217" s="310" t="s">
        <v>3181</v>
      </c>
      <c r="H1217" s="311">
        <v>5</v>
      </c>
      <c r="I1217" s="311">
        <v>5</v>
      </c>
      <c r="J1217" s="312">
        <v>0</v>
      </c>
    </row>
    <row r="1218" spans="3:10">
      <c r="C1218" s="307"/>
      <c r="D1218" s="308">
        <v>2017</v>
      </c>
      <c r="E1218" s="6" t="s">
        <v>285</v>
      </c>
      <c r="F1218" s="309" t="s">
        <v>297</v>
      </c>
      <c r="G1218" s="310" t="s">
        <v>3183</v>
      </c>
      <c r="H1218" s="311">
        <v>0</v>
      </c>
      <c r="I1218" s="311">
        <v>11</v>
      </c>
      <c r="J1218" s="312">
        <v>7.0601851851851847E-4</v>
      </c>
    </row>
    <row r="1219" spans="3:10">
      <c r="C1219" s="6" t="s">
        <v>1634</v>
      </c>
      <c r="H1219" s="311">
        <v>5</v>
      </c>
      <c r="I1219" s="311">
        <v>16</v>
      </c>
      <c r="J1219" s="312">
        <v>7.0601851851851847E-4</v>
      </c>
    </row>
    <row r="1220" spans="3:10">
      <c r="C1220" s="307" t="s">
        <v>1635</v>
      </c>
      <c r="D1220" s="308">
        <v>2013</v>
      </c>
      <c r="E1220" s="6" t="s">
        <v>194</v>
      </c>
      <c r="F1220" s="309" t="s">
        <v>186</v>
      </c>
      <c r="G1220" s="310" t="s">
        <v>2606</v>
      </c>
      <c r="H1220" s="311">
        <v>20</v>
      </c>
      <c r="I1220" s="311">
        <v>8</v>
      </c>
      <c r="J1220" s="312">
        <v>4.8923611111111105E-2</v>
      </c>
    </row>
    <row r="1221" spans="3:10">
      <c r="C1221" s="6" t="s">
        <v>1636</v>
      </c>
      <c r="H1221" s="311">
        <v>20</v>
      </c>
      <c r="I1221" s="311">
        <v>8</v>
      </c>
      <c r="J1221" s="312">
        <v>4.8923611111111105E-2</v>
      </c>
    </row>
    <row r="1222" spans="3:10">
      <c r="C1222" s="307" t="s">
        <v>1637</v>
      </c>
      <c r="D1222" s="308">
        <v>2014</v>
      </c>
      <c r="E1222" s="6" t="s">
        <v>841</v>
      </c>
      <c r="F1222" s="309" t="s">
        <v>296</v>
      </c>
      <c r="G1222" s="310" t="s">
        <v>316</v>
      </c>
      <c r="H1222" s="311">
        <v>10</v>
      </c>
      <c r="I1222" s="311">
        <v>10</v>
      </c>
      <c r="J1222" s="312">
        <v>0</v>
      </c>
    </row>
    <row r="1223" spans="3:10">
      <c r="C1223" s="6" t="s">
        <v>1638</v>
      </c>
      <c r="H1223" s="311">
        <v>10</v>
      </c>
      <c r="I1223" s="311">
        <v>10</v>
      </c>
      <c r="J1223" s="312">
        <v>0</v>
      </c>
    </row>
    <row r="1224" spans="3:10">
      <c r="C1224" s="307" t="s">
        <v>1639</v>
      </c>
      <c r="D1224" s="308">
        <v>2009</v>
      </c>
      <c r="E1224" s="6" t="s">
        <v>333</v>
      </c>
      <c r="F1224" s="309" t="s">
        <v>297</v>
      </c>
      <c r="G1224" s="310" t="s">
        <v>3176</v>
      </c>
      <c r="H1224" s="311">
        <v>0</v>
      </c>
      <c r="I1224" s="311">
        <v>4</v>
      </c>
      <c r="J1224" s="312">
        <v>4.5138888888888892E-4</v>
      </c>
    </row>
    <row r="1225" spans="3:10">
      <c r="C1225" s="307"/>
      <c r="D1225" s="308">
        <v>2010</v>
      </c>
      <c r="E1225" s="6" t="s">
        <v>333</v>
      </c>
      <c r="F1225" s="309" t="s">
        <v>297</v>
      </c>
      <c r="G1225" s="310" t="s">
        <v>3184</v>
      </c>
      <c r="H1225" s="311">
        <v>0</v>
      </c>
      <c r="I1225" s="311">
        <v>14</v>
      </c>
      <c r="J1225" s="312">
        <v>1.0995370370370371E-3</v>
      </c>
    </row>
    <row r="1226" spans="3:10">
      <c r="C1226" s="6" t="s">
        <v>1640</v>
      </c>
      <c r="H1226" s="311">
        <v>0</v>
      </c>
      <c r="I1226" s="311">
        <v>18</v>
      </c>
      <c r="J1226" s="312">
        <v>1.5509259259259261E-3</v>
      </c>
    </row>
    <row r="1227" spans="3:10">
      <c r="C1227" s="307" t="s">
        <v>1641</v>
      </c>
      <c r="D1227" s="308">
        <v>2014</v>
      </c>
      <c r="E1227" s="6" t="s">
        <v>841</v>
      </c>
      <c r="F1227" s="309" t="s">
        <v>296</v>
      </c>
      <c r="G1227" s="310" t="s">
        <v>316</v>
      </c>
      <c r="H1227" s="311">
        <v>4</v>
      </c>
      <c r="I1227" s="311">
        <v>4</v>
      </c>
      <c r="J1227" s="312">
        <v>0</v>
      </c>
    </row>
    <row r="1228" spans="3:10">
      <c r="C1228" s="6" t="s">
        <v>1642</v>
      </c>
      <c r="H1228" s="311">
        <v>4</v>
      </c>
      <c r="I1228" s="311">
        <v>4</v>
      </c>
      <c r="J1228" s="312">
        <v>0</v>
      </c>
    </row>
    <row r="1229" spans="3:10">
      <c r="C1229" s="307" t="s">
        <v>1643</v>
      </c>
      <c r="D1229" s="308">
        <v>2014</v>
      </c>
      <c r="E1229" s="6" t="s">
        <v>485</v>
      </c>
      <c r="F1229" s="309" t="s">
        <v>297</v>
      </c>
      <c r="G1229" s="310" t="s">
        <v>3181</v>
      </c>
      <c r="H1229" s="311">
        <v>0</v>
      </c>
      <c r="I1229" s="311">
        <v>2</v>
      </c>
      <c r="J1229" s="312">
        <v>1.0416666666666667E-3</v>
      </c>
    </row>
    <row r="1230" spans="3:10">
      <c r="C1230" s="307"/>
      <c r="D1230" s="308">
        <v>2017</v>
      </c>
      <c r="E1230" s="6" t="s">
        <v>328</v>
      </c>
      <c r="F1230" s="309" t="s">
        <v>297</v>
      </c>
      <c r="G1230" s="310" t="s">
        <v>3183</v>
      </c>
      <c r="H1230" s="311">
        <v>0</v>
      </c>
      <c r="I1230" s="311">
        <v>8</v>
      </c>
      <c r="J1230" s="312">
        <v>5.0925925925925921E-4</v>
      </c>
    </row>
    <row r="1231" spans="3:10">
      <c r="C1231" s="6" t="s">
        <v>1644</v>
      </c>
      <c r="H1231" s="311">
        <v>0</v>
      </c>
      <c r="I1231" s="311">
        <v>10</v>
      </c>
      <c r="J1231" s="312">
        <v>1.5509259259259259E-3</v>
      </c>
    </row>
    <row r="1232" spans="3:10">
      <c r="C1232" s="307" t="s">
        <v>1645</v>
      </c>
      <c r="D1232" s="308">
        <v>2014</v>
      </c>
      <c r="E1232" s="6" t="s">
        <v>804</v>
      </c>
      <c r="F1232" s="309" t="s">
        <v>297</v>
      </c>
      <c r="G1232" s="310" t="s">
        <v>3185</v>
      </c>
      <c r="H1232" s="311">
        <v>0</v>
      </c>
      <c r="I1232" s="311">
        <v>11</v>
      </c>
      <c r="J1232" s="312">
        <v>9.8379629629629642E-4</v>
      </c>
    </row>
    <row r="1233" spans="3:10">
      <c r="C1233" s="6" t="s">
        <v>1646</v>
      </c>
      <c r="H1233" s="311">
        <v>0</v>
      </c>
      <c r="I1233" s="311">
        <v>11</v>
      </c>
      <c r="J1233" s="312">
        <v>9.8379629629629642E-4</v>
      </c>
    </row>
    <row r="1234" spans="3:10">
      <c r="C1234" s="307" t="s">
        <v>2473</v>
      </c>
      <c r="D1234" s="308">
        <v>2016</v>
      </c>
      <c r="E1234" s="6" t="s">
        <v>2349</v>
      </c>
      <c r="F1234" s="309" t="s">
        <v>187</v>
      </c>
      <c r="G1234" s="310" t="s">
        <v>316</v>
      </c>
      <c r="H1234" s="311">
        <v>3</v>
      </c>
      <c r="I1234" s="311">
        <v>3</v>
      </c>
      <c r="J1234" s="312">
        <v>1.5648148148148151E-2</v>
      </c>
    </row>
    <row r="1235" spans="3:10">
      <c r="C1235" s="307"/>
      <c r="D1235" s="308">
        <v>2016</v>
      </c>
      <c r="E1235" s="6" t="s">
        <v>2349</v>
      </c>
      <c r="F1235" s="309" t="s">
        <v>297</v>
      </c>
      <c r="G1235" s="310" t="s">
        <v>3187</v>
      </c>
      <c r="H1235" s="311">
        <v>2</v>
      </c>
      <c r="I1235" s="311">
        <v>2</v>
      </c>
      <c r="J1235" s="312">
        <v>1.1342592592592591E-3</v>
      </c>
    </row>
    <row r="1236" spans="3:10">
      <c r="C1236" s="307"/>
      <c r="D1236" s="308">
        <v>2017</v>
      </c>
      <c r="E1236" s="6" t="s">
        <v>2346</v>
      </c>
      <c r="F1236" s="309" t="s">
        <v>187</v>
      </c>
      <c r="G1236" s="310" t="s">
        <v>316</v>
      </c>
      <c r="H1236" s="311">
        <v>5</v>
      </c>
      <c r="I1236" s="311">
        <v>5</v>
      </c>
      <c r="J1236" s="312">
        <v>1.4328703703703703E-2</v>
      </c>
    </row>
    <row r="1237" spans="3:10">
      <c r="C1237" s="307"/>
      <c r="D1237" s="308">
        <v>2017</v>
      </c>
      <c r="E1237" s="6" t="s">
        <v>2346</v>
      </c>
      <c r="F1237" s="309" t="s">
        <v>297</v>
      </c>
      <c r="G1237" s="310" t="s">
        <v>3187</v>
      </c>
      <c r="H1237" s="311">
        <v>0</v>
      </c>
      <c r="I1237" s="311">
        <v>1</v>
      </c>
      <c r="J1237" s="312">
        <v>1.0532407407407407E-3</v>
      </c>
    </row>
    <row r="1238" spans="3:10">
      <c r="C1238" s="6" t="s">
        <v>2474</v>
      </c>
      <c r="H1238" s="311">
        <v>10</v>
      </c>
      <c r="I1238" s="311">
        <v>11</v>
      </c>
      <c r="J1238" s="312">
        <v>3.2164351851851854E-2</v>
      </c>
    </row>
    <row r="1239" spans="3:10">
      <c r="C1239" s="307" t="s">
        <v>2475</v>
      </c>
      <c r="D1239" s="308">
        <v>2016</v>
      </c>
      <c r="E1239" s="6" t="s">
        <v>2349</v>
      </c>
      <c r="F1239" s="309" t="s">
        <v>187</v>
      </c>
      <c r="G1239" s="310" t="s">
        <v>316</v>
      </c>
      <c r="H1239" s="311">
        <v>17</v>
      </c>
      <c r="I1239" s="311">
        <v>17</v>
      </c>
      <c r="J1239" s="312">
        <v>1.9722222222222221E-2</v>
      </c>
    </row>
    <row r="1240" spans="3:10">
      <c r="C1240" s="6" t="s">
        <v>2476</v>
      </c>
      <c r="H1240" s="311">
        <v>17</v>
      </c>
      <c r="I1240" s="311">
        <v>17</v>
      </c>
      <c r="J1240" s="312">
        <v>1.9722222222222221E-2</v>
      </c>
    </row>
    <row r="1241" spans="3:10">
      <c r="C1241" s="307" t="s">
        <v>3137</v>
      </c>
      <c r="D1241" s="308">
        <v>2017</v>
      </c>
      <c r="E1241" s="6" t="s">
        <v>2848</v>
      </c>
      <c r="F1241" s="309" t="s">
        <v>297</v>
      </c>
      <c r="G1241" s="310" t="s">
        <v>3183</v>
      </c>
      <c r="H1241" s="311">
        <v>0</v>
      </c>
      <c r="I1241" s="311">
        <v>4</v>
      </c>
      <c r="J1241" s="312">
        <v>4.3981481481481481E-4</v>
      </c>
    </row>
    <row r="1242" spans="3:10">
      <c r="C1242" s="6" t="s">
        <v>3138</v>
      </c>
      <c r="H1242" s="311">
        <v>0</v>
      </c>
      <c r="I1242" s="311">
        <v>4</v>
      </c>
      <c r="J1242" s="312">
        <v>4.3981481481481481E-4</v>
      </c>
    </row>
    <row r="1243" spans="3:10">
      <c r="C1243" s="307" t="s">
        <v>2477</v>
      </c>
      <c r="D1243" s="308">
        <v>2016</v>
      </c>
      <c r="E1243" s="6" t="s">
        <v>2305</v>
      </c>
      <c r="F1243" s="309" t="s">
        <v>186</v>
      </c>
      <c r="G1243" s="310" t="s">
        <v>2605</v>
      </c>
      <c r="H1243" s="311">
        <v>25</v>
      </c>
      <c r="I1243" s="311">
        <v>6</v>
      </c>
      <c r="J1243" s="312">
        <v>4.809027777777778E-2</v>
      </c>
    </row>
    <row r="1244" spans="3:10">
      <c r="C1244" s="307"/>
      <c r="D1244" s="308">
        <v>2017</v>
      </c>
      <c r="E1244" s="6" t="s">
        <v>2305</v>
      </c>
      <c r="F1244" s="309" t="s">
        <v>186</v>
      </c>
      <c r="G1244" s="310" t="s">
        <v>2605</v>
      </c>
      <c r="H1244" s="311">
        <v>44</v>
      </c>
      <c r="I1244" s="311">
        <v>13</v>
      </c>
      <c r="J1244" s="312">
        <v>4.6469907407407411E-2</v>
      </c>
    </row>
    <row r="1245" spans="3:10">
      <c r="C1245" s="6" t="s">
        <v>2478</v>
      </c>
      <c r="H1245" s="311">
        <v>69</v>
      </c>
      <c r="I1245" s="311">
        <v>19</v>
      </c>
      <c r="J1245" s="312">
        <v>9.4560185185185192E-2</v>
      </c>
    </row>
    <row r="1246" spans="3:10">
      <c r="C1246" s="307" t="s">
        <v>1647</v>
      </c>
      <c r="D1246" s="308">
        <v>2015</v>
      </c>
      <c r="E1246" s="6" t="s">
        <v>902</v>
      </c>
      <c r="F1246" s="309" t="s">
        <v>186</v>
      </c>
      <c r="G1246" s="310" t="s">
        <v>3192</v>
      </c>
      <c r="H1246" s="311">
        <v>14</v>
      </c>
      <c r="I1246" s="311">
        <v>1</v>
      </c>
      <c r="J1246" s="312">
        <v>4.5162037037037035E-2</v>
      </c>
    </row>
    <row r="1247" spans="3:10">
      <c r="C1247" s="307"/>
      <c r="D1247" s="308">
        <v>2017</v>
      </c>
      <c r="E1247" s="6" t="s">
        <v>902</v>
      </c>
      <c r="F1247" s="309" t="s">
        <v>186</v>
      </c>
      <c r="G1247" s="310" t="s">
        <v>2611</v>
      </c>
      <c r="H1247" s="311">
        <v>33</v>
      </c>
      <c r="I1247" s="311">
        <v>1</v>
      </c>
      <c r="J1247" s="312">
        <v>4.5451388888888888E-2</v>
      </c>
    </row>
    <row r="1248" spans="3:10">
      <c r="C1248" s="6" t="s">
        <v>1648</v>
      </c>
      <c r="H1248" s="311">
        <v>47</v>
      </c>
      <c r="I1248" s="311">
        <v>2</v>
      </c>
      <c r="J1248" s="312">
        <v>9.0613425925925917E-2</v>
      </c>
    </row>
    <row r="1249" spans="3:10">
      <c r="C1249" s="307" t="s">
        <v>1649</v>
      </c>
      <c r="D1249" s="308">
        <v>2012</v>
      </c>
      <c r="E1249" s="6" t="s">
        <v>259</v>
      </c>
      <c r="F1249" s="309" t="s">
        <v>297</v>
      </c>
      <c r="G1249" s="310" t="s">
        <v>3185</v>
      </c>
      <c r="H1249" s="311">
        <v>0</v>
      </c>
      <c r="I1249" s="311">
        <v>4</v>
      </c>
      <c r="J1249" s="312">
        <v>8.7962962962962962E-4</v>
      </c>
    </row>
    <row r="1250" spans="3:10">
      <c r="C1250" s="6" t="s">
        <v>1650</v>
      </c>
      <c r="H1250" s="311">
        <v>0</v>
      </c>
      <c r="I1250" s="311">
        <v>4</v>
      </c>
      <c r="J1250" s="312">
        <v>8.7962962962962962E-4</v>
      </c>
    </row>
    <row r="1251" spans="3:10">
      <c r="C1251" s="307" t="s">
        <v>2965</v>
      </c>
      <c r="D1251" s="308">
        <v>2017</v>
      </c>
      <c r="E1251" s="6" t="s">
        <v>535</v>
      </c>
      <c r="F1251" s="309" t="s">
        <v>187</v>
      </c>
      <c r="G1251" s="310" t="s">
        <v>316</v>
      </c>
      <c r="H1251" s="311">
        <v>33</v>
      </c>
      <c r="I1251" s="311">
        <v>33</v>
      </c>
      <c r="J1251" s="312">
        <v>2.0011574074074074E-2</v>
      </c>
    </row>
    <row r="1252" spans="3:10">
      <c r="C1252" s="6" t="s">
        <v>2966</v>
      </c>
      <c r="H1252" s="311">
        <v>33</v>
      </c>
      <c r="I1252" s="311">
        <v>33</v>
      </c>
      <c r="J1252" s="312">
        <v>2.0011574074074074E-2</v>
      </c>
    </row>
    <row r="1253" spans="3:10">
      <c r="C1253" s="307" t="s">
        <v>1651</v>
      </c>
      <c r="D1253" s="308">
        <v>2015</v>
      </c>
      <c r="E1253" s="6" t="s">
        <v>962</v>
      </c>
      <c r="F1253" s="309" t="s">
        <v>186</v>
      </c>
      <c r="G1253" s="310" t="s">
        <v>2606</v>
      </c>
      <c r="H1253" s="311">
        <v>12</v>
      </c>
      <c r="I1253" s="311">
        <v>5</v>
      </c>
      <c r="J1253" s="312">
        <v>4.4432870370370366E-2</v>
      </c>
    </row>
    <row r="1254" spans="3:10">
      <c r="C1254" s="307"/>
      <c r="D1254" s="308">
        <v>2017</v>
      </c>
      <c r="E1254" s="6" t="s">
        <v>962</v>
      </c>
      <c r="F1254" s="309" t="s">
        <v>186</v>
      </c>
      <c r="G1254" s="310" t="s">
        <v>2606</v>
      </c>
      <c r="H1254" s="311">
        <v>25</v>
      </c>
      <c r="I1254" s="311">
        <v>6</v>
      </c>
      <c r="J1254" s="312">
        <v>4.4664351851851851E-2</v>
      </c>
    </row>
    <row r="1255" spans="3:10">
      <c r="C1255" s="6" t="s">
        <v>1652</v>
      </c>
      <c r="H1255" s="311">
        <v>37</v>
      </c>
      <c r="I1255" s="311">
        <v>11</v>
      </c>
      <c r="J1255" s="312">
        <v>8.9097222222222217E-2</v>
      </c>
    </row>
    <row r="1256" spans="3:10">
      <c r="C1256" s="307" t="s">
        <v>1653</v>
      </c>
      <c r="D1256" s="308">
        <v>2015</v>
      </c>
      <c r="E1256" s="6" t="s">
        <v>281</v>
      </c>
      <c r="F1256" s="309" t="s">
        <v>297</v>
      </c>
      <c r="G1256" s="310" t="s">
        <v>3186</v>
      </c>
      <c r="H1256" s="311">
        <v>5</v>
      </c>
      <c r="I1256" s="311">
        <v>5</v>
      </c>
      <c r="J1256" s="312">
        <v>0</v>
      </c>
    </row>
    <row r="1257" spans="3:10">
      <c r="C1257" s="6" t="s">
        <v>1654</v>
      </c>
      <c r="H1257" s="311">
        <v>5</v>
      </c>
      <c r="I1257" s="311">
        <v>5</v>
      </c>
      <c r="J1257" s="312">
        <v>0</v>
      </c>
    </row>
    <row r="1258" spans="3:10">
      <c r="C1258" s="307" t="s">
        <v>1655</v>
      </c>
      <c r="D1258" s="308">
        <v>2015</v>
      </c>
      <c r="E1258" s="6" t="s">
        <v>281</v>
      </c>
      <c r="F1258" s="309" t="s">
        <v>297</v>
      </c>
      <c r="G1258" s="310" t="s">
        <v>3186</v>
      </c>
      <c r="H1258" s="311">
        <v>2</v>
      </c>
      <c r="I1258" s="311">
        <v>2</v>
      </c>
      <c r="J1258" s="312">
        <v>1.261574074074074E-3</v>
      </c>
    </row>
    <row r="1259" spans="3:10">
      <c r="C1259" s="6" t="s">
        <v>1656</v>
      </c>
      <c r="H1259" s="311">
        <v>2</v>
      </c>
      <c r="I1259" s="311">
        <v>2</v>
      </c>
      <c r="J1259" s="312">
        <v>1.261574074074074E-3</v>
      </c>
    </row>
    <row r="1260" spans="3:10">
      <c r="C1260" s="307" t="s">
        <v>1657</v>
      </c>
      <c r="D1260" s="308">
        <v>2009</v>
      </c>
      <c r="E1260" s="6" t="s">
        <v>664</v>
      </c>
      <c r="F1260" s="309" t="s">
        <v>297</v>
      </c>
      <c r="G1260" s="310" t="s">
        <v>3178</v>
      </c>
      <c r="H1260" s="311">
        <v>0</v>
      </c>
      <c r="I1260" s="311">
        <v>1</v>
      </c>
      <c r="J1260" s="312">
        <v>1.2847222222222223E-3</v>
      </c>
    </row>
    <row r="1261" spans="3:10">
      <c r="C1261" s="307"/>
      <c r="D1261" s="308">
        <v>2011</v>
      </c>
      <c r="E1261" s="6" t="s">
        <v>483</v>
      </c>
      <c r="F1261" s="309" t="s">
        <v>297</v>
      </c>
      <c r="G1261" s="310" t="s">
        <v>3187</v>
      </c>
      <c r="H1261" s="311">
        <v>0</v>
      </c>
      <c r="I1261" s="311">
        <v>2</v>
      </c>
      <c r="J1261" s="312">
        <v>1.1805555555555556E-3</v>
      </c>
    </row>
    <row r="1262" spans="3:10">
      <c r="C1262" s="6" t="s">
        <v>1658</v>
      </c>
      <c r="H1262" s="311">
        <v>0</v>
      </c>
      <c r="I1262" s="311">
        <v>3</v>
      </c>
      <c r="J1262" s="312">
        <v>2.465277777777778E-3</v>
      </c>
    </row>
    <row r="1263" spans="3:10">
      <c r="C1263" s="307" t="s">
        <v>1659</v>
      </c>
      <c r="D1263" s="308">
        <v>2011</v>
      </c>
      <c r="E1263" s="6" t="s">
        <v>331</v>
      </c>
      <c r="F1263" s="309" t="s">
        <v>297</v>
      </c>
      <c r="G1263" s="310" t="s">
        <v>3185</v>
      </c>
      <c r="H1263" s="311">
        <v>0</v>
      </c>
      <c r="I1263" s="311">
        <v>2</v>
      </c>
      <c r="J1263" s="312">
        <v>7.7546296296296304E-4</v>
      </c>
    </row>
    <row r="1264" spans="3:10">
      <c r="C1264" s="307"/>
      <c r="D1264" s="308">
        <v>2012</v>
      </c>
      <c r="E1264" s="6" t="s">
        <v>331</v>
      </c>
      <c r="F1264" s="309" t="s">
        <v>187</v>
      </c>
      <c r="G1264" s="310" t="s">
        <v>316</v>
      </c>
      <c r="H1264" s="311">
        <v>12</v>
      </c>
      <c r="I1264" s="311">
        <v>12</v>
      </c>
      <c r="J1264" s="312">
        <v>1.7546296296296296E-2</v>
      </c>
    </row>
    <row r="1265" spans="3:10">
      <c r="C1265" s="307"/>
      <c r="D1265" s="308">
        <v>2012</v>
      </c>
      <c r="E1265" s="6" t="s">
        <v>331</v>
      </c>
      <c r="F1265" s="309" t="s">
        <v>297</v>
      </c>
      <c r="G1265" s="310" t="s">
        <v>3185</v>
      </c>
      <c r="H1265" s="311">
        <v>0</v>
      </c>
      <c r="I1265" s="311">
        <v>1</v>
      </c>
      <c r="J1265" s="312">
        <v>7.407407407407407E-4</v>
      </c>
    </row>
    <row r="1266" spans="3:10">
      <c r="C1266" s="307"/>
      <c r="D1266" s="308">
        <v>2016</v>
      </c>
      <c r="E1266" s="6" t="s">
        <v>331</v>
      </c>
      <c r="F1266" s="309" t="s">
        <v>187</v>
      </c>
      <c r="G1266" s="310" t="s">
        <v>316</v>
      </c>
      <c r="H1266" s="311">
        <v>9</v>
      </c>
      <c r="I1266" s="311">
        <v>9</v>
      </c>
      <c r="J1266" s="312">
        <v>1.7453703703703704E-2</v>
      </c>
    </row>
    <row r="1267" spans="3:10">
      <c r="C1267" s="307"/>
      <c r="D1267" s="308">
        <v>2016</v>
      </c>
      <c r="E1267" s="6" t="s">
        <v>331</v>
      </c>
      <c r="F1267" s="309" t="s">
        <v>297</v>
      </c>
      <c r="G1267" s="310" t="s">
        <v>3187</v>
      </c>
      <c r="H1267" s="311">
        <v>4</v>
      </c>
      <c r="I1267" s="311">
        <v>4</v>
      </c>
      <c r="J1267" s="312">
        <v>1.1574074074074073E-3</v>
      </c>
    </row>
    <row r="1268" spans="3:10">
      <c r="C1268" s="6" t="s">
        <v>1660</v>
      </c>
      <c r="H1268" s="311">
        <v>25</v>
      </c>
      <c r="I1268" s="311">
        <v>28</v>
      </c>
      <c r="J1268" s="312">
        <v>3.7673611111111109E-2</v>
      </c>
    </row>
    <row r="1269" spans="3:10">
      <c r="C1269" s="307" t="s">
        <v>1661</v>
      </c>
      <c r="D1269" s="308">
        <v>2013</v>
      </c>
      <c r="E1269" s="6" t="s">
        <v>226</v>
      </c>
      <c r="F1269" s="309" t="s">
        <v>187</v>
      </c>
      <c r="G1269" s="310" t="s">
        <v>316</v>
      </c>
      <c r="H1269" s="311">
        <v>5</v>
      </c>
      <c r="I1269" s="311">
        <v>5</v>
      </c>
      <c r="J1269" s="312">
        <v>1.4965277777777779E-2</v>
      </c>
    </row>
    <row r="1270" spans="3:10">
      <c r="C1270" s="6" t="s">
        <v>1662</v>
      </c>
      <c r="H1270" s="311">
        <v>5</v>
      </c>
      <c r="I1270" s="311">
        <v>5</v>
      </c>
      <c r="J1270" s="312">
        <v>1.4965277777777779E-2</v>
      </c>
    </row>
    <row r="1271" spans="3:10">
      <c r="C1271" s="307" t="s">
        <v>1663</v>
      </c>
      <c r="D1271" s="308">
        <v>2009</v>
      </c>
      <c r="E1271" s="6" t="s">
        <v>664</v>
      </c>
      <c r="F1271" s="309" t="s">
        <v>297</v>
      </c>
      <c r="G1271" s="310" t="s">
        <v>3178</v>
      </c>
      <c r="H1271" s="311">
        <v>0</v>
      </c>
      <c r="I1271" s="311">
        <v>2</v>
      </c>
      <c r="J1271" s="312">
        <v>1.2268518518518518E-3</v>
      </c>
    </row>
    <row r="1272" spans="3:10">
      <c r="C1272" s="307"/>
      <c r="D1272" s="308">
        <v>2010</v>
      </c>
      <c r="E1272" s="6" t="s">
        <v>402</v>
      </c>
      <c r="F1272" s="309" t="s">
        <v>297</v>
      </c>
      <c r="G1272" s="310" t="s">
        <v>3187</v>
      </c>
      <c r="H1272" s="311">
        <v>0</v>
      </c>
      <c r="I1272" s="311">
        <v>1</v>
      </c>
      <c r="J1272" s="312">
        <v>1.1458333333333333E-3</v>
      </c>
    </row>
    <row r="1273" spans="3:10">
      <c r="C1273" s="307"/>
      <c r="D1273" s="308">
        <v>2011</v>
      </c>
      <c r="E1273" s="6" t="s">
        <v>483</v>
      </c>
      <c r="F1273" s="309" t="s">
        <v>297</v>
      </c>
      <c r="G1273" s="310" t="s">
        <v>3188</v>
      </c>
      <c r="H1273" s="311">
        <v>0</v>
      </c>
      <c r="I1273" s="311">
        <v>1</v>
      </c>
      <c r="J1273" s="312">
        <v>2.7430555555555559E-3</v>
      </c>
    </row>
    <row r="1274" spans="3:10">
      <c r="C1274" s="307"/>
      <c r="D1274" s="308">
        <v>2011</v>
      </c>
      <c r="E1274" s="6" t="s">
        <v>235</v>
      </c>
      <c r="F1274" s="309" t="s">
        <v>187</v>
      </c>
      <c r="G1274" s="310" t="s">
        <v>316</v>
      </c>
      <c r="H1274" s="311">
        <v>13</v>
      </c>
      <c r="I1274" s="311">
        <v>13</v>
      </c>
      <c r="J1274" s="312">
        <v>1.695601851851852E-2</v>
      </c>
    </row>
    <row r="1275" spans="3:10">
      <c r="C1275" s="6" t="s">
        <v>1664</v>
      </c>
      <c r="H1275" s="311">
        <v>13</v>
      </c>
      <c r="I1275" s="311">
        <v>17</v>
      </c>
      <c r="J1275" s="312">
        <v>2.207175925925926E-2</v>
      </c>
    </row>
    <row r="1276" spans="3:10">
      <c r="C1276" s="307" t="s">
        <v>1665</v>
      </c>
      <c r="D1276" s="308">
        <v>2009</v>
      </c>
      <c r="E1276" s="6" t="s">
        <v>664</v>
      </c>
      <c r="F1276" s="309" t="s">
        <v>297</v>
      </c>
      <c r="G1276" s="310" t="s">
        <v>3175</v>
      </c>
      <c r="H1276" s="311">
        <v>0</v>
      </c>
      <c r="I1276" s="311">
        <v>1</v>
      </c>
      <c r="J1276" s="312">
        <v>5.4398148148148144E-4</v>
      </c>
    </row>
    <row r="1277" spans="3:10">
      <c r="C1277" s="307"/>
      <c r="D1277" s="308">
        <v>2010</v>
      </c>
      <c r="E1277" s="6" t="s">
        <v>402</v>
      </c>
      <c r="F1277" s="309" t="s">
        <v>297</v>
      </c>
      <c r="G1277" s="310" t="s">
        <v>3184</v>
      </c>
      <c r="H1277" s="311">
        <v>0</v>
      </c>
      <c r="I1277" s="311">
        <v>11</v>
      </c>
      <c r="J1277" s="312">
        <v>1.0648148148148147E-3</v>
      </c>
    </row>
    <row r="1278" spans="3:10">
      <c r="C1278" s="307"/>
      <c r="D1278" s="308">
        <v>2011</v>
      </c>
      <c r="E1278" s="6" t="s">
        <v>331</v>
      </c>
      <c r="F1278" s="309" t="s">
        <v>297</v>
      </c>
      <c r="G1278" s="310" t="s">
        <v>3185</v>
      </c>
      <c r="H1278" s="311">
        <v>0</v>
      </c>
      <c r="I1278" s="311">
        <v>11</v>
      </c>
      <c r="J1278" s="312">
        <v>9.2592592592592585E-4</v>
      </c>
    </row>
    <row r="1279" spans="3:10">
      <c r="C1279" s="6" t="s">
        <v>1666</v>
      </c>
      <c r="H1279" s="311">
        <v>0</v>
      </c>
      <c r="I1279" s="311">
        <v>23</v>
      </c>
      <c r="J1279" s="312">
        <v>2.5347222222222221E-3</v>
      </c>
    </row>
    <row r="1280" spans="3:10">
      <c r="C1280" s="307" t="s">
        <v>1667</v>
      </c>
      <c r="D1280" s="308">
        <v>2012</v>
      </c>
      <c r="E1280" s="6" t="s">
        <v>284</v>
      </c>
      <c r="F1280" s="309" t="s">
        <v>186</v>
      </c>
      <c r="G1280" s="310" t="s">
        <v>3190</v>
      </c>
      <c r="H1280" s="311">
        <v>28</v>
      </c>
      <c r="I1280" s="311">
        <v>11</v>
      </c>
      <c r="J1280" s="312">
        <v>4.7789351851851847E-2</v>
      </c>
    </row>
    <row r="1281" spans="3:10">
      <c r="C1281" s="307"/>
      <c r="D1281" s="308">
        <v>2014</v>
      </c>
      <c r="E1281" s="6" t="s">
        <v>284</v>
      </c>
      <c r="F1281" s="309" t="s">
        <v>186</v>
      </c>
      <c r="G1281" s="310" t="s">
        <v>3190</v>
      </c>
      <c r="H1281" s="311">
        <v>13</v>
      </c>
      <c r="I1281" s="311">
        <v>7</v>
      </c>
      <c r="J1281" s="312">
        <v>4.4374999999999998E-2</v>
      </c>
    </row>
    <row r="1282" spans="3:10">
      <c r="C1282" s="307"/>
      <c r="D1282" s="308">
        <v>2015</v>
      </c>
      <c r="E1282" s="6" t="s">
        <v>284</v>
      </c>
      <c r="F1282" s="309" t="s">
        <v>186</v>
      </c>
      <c r="G1282" s="310" t="s">
        <v>3190</v>
      </c>
      <c r="H1282" s="311">
        <v>9</v>
      </c>
      <c r="I1282" s="311">
        <v>6</v>
      </c>
      <c r="J1282" s="312">
        <v>4.3252314814814813E-2</v>
      </c>
    </row>
    <row r="1283" spans="3:10">
      <c r="C1283" s="307"/>
      <c r="D1283" s="308">
        <v>2016</v>
      </c>
      <c r="E1283" s="6" t="s">
        <v>284</v>
      </c>
      <c r="F1283" s="309" t="s">
        <v>186</v>
      </c>
      <c r="G1283" s="310" t="s">
        <v>2605</v>
      </c>
      <c r="H1283" s="311">
        <v>5</v>
      </c>
      <c r="I1283" s="311">
        <v>1</v>
      </c>
      <c r="J1283" s="312">
        <v>4.1793981481481481E-2</v>
      </c>
    </row>
    <row r="1284" spans="3:10">
      <c r="C1284" s="307"/>
      <c r="D1284" s="308">
        <v>2017</v>
      </c>
      <c r="E1284" s="6" t="s">
        <v>284</v>
      </c>
      <c r="F1284" s="309" t="s">
        <v>186</v>
      </c>
      <c r="G1284" s="310" t="s">
        <v>2605</v>
      </c>
      <c r="H1284" s="311">
        <v>9</v>
      </c>
      <c r="I1284" s="311">
        <v>3</v>
      </c>
      <c r="J1284" s="312">
        <v>4.2291666666666665E-2</v>
      </c>
    </row>
    <row r="1285" spans="3:10">
      <c r="C1285" s="6" t="s">
        <v>1668</v>
      </c>
      <c r="H1285" s="311">
        <v>64</v>
      </c>
      <c r="I1285" s="311">
        <v>28</v>
      </c>
      <c r="J1285" s="312">
        <v>0.2195023148148148</v>
      </c>
    </row>
    <row r="1286" spans="3:10">
      <c r="C1286" s="307" t="s">
        <v>1669</v>
      </c>
      <c r="D1286" s="308">
        <v>2009</v>
      </c>
      <c r="E1286" s="6" t="s">
        <v>331</v>
      </c>
      <c r="F1286" s="309" t="s">
        <v>297</v>
      </c>
      <c r="G1286" s="310" t="s">
        <v>3176</v>
      </c>
      <c r="H1286" s="311">
        <v>0</v>
      </c>
      <c r="I1286" s="311">
        <v>1</v>
      </c>
      <c r="J1286" s="312">
        <v>3.4722222222222224E-4</v>
      </c>
    </row>
    <row r="1287" spans="3:10">
      <c r="C1287" s="307"/>
      <c r="D1287" s="308">
        <v>2010</v>
      </c>
      <c r="E1287" s="6" t="s">
        <v>402</v>
      </c>
      <c r="F1287" s="309" t="s">
        <v>297</v>
      </c>
      <c r="G1287" s="310" t="s">
        <v>3184</v>
      </c>
      <c r="H1287" s="311">
        <v>0</v>
      </c>
      <c r="I1287" s="311">
        <v>2</v>
      </c>
      <c r="J1287" s="312">
        <v>8.1018518518518516E-4</v>
      </c>
    </row>
    <row r="1288" spans="3:10">
      <c r="C1288" s="307"/>
      <c r="D1288" s="308">
        <v>2011</v>
      </c>
      <c r="E1288" s="6" t="s">
        <v>331</v>
      </c>
      <c r="F1288" s="309" t="s">
        <v>297</v>
      </c>
      <c r="G1288" s="310" t="s">
        <v>3185</v>
      </c>
      <c r="H1288" s="311">
        <v>0</v>
      </c>
      <c r="I1288" s="311">
        <v>1</v>
      </c>
      <c r="J1288" s="312">
        <v>7.407407407407407E-4</v>
      </c>
    </row>
    <row r="1289" spans="3:10">
      <c r="C1289" s="6" t="s">
        <v>1670</v>
      </c>
      <c r="H1289" s="311">
        <v>0</v>
      </c>
      <c r="I1289" s="311">
        <v>4</v>
      </c>
      <c r="J1289" s="312">
        <v>1.8981481481481479E-3</v>
      </c>
    </row>
    <row r="1290" spans="3:10">
      <c r="C1290" s="307" t="s">
        <v>1671</v>
      </c>
      <c r="D1290" s="308">
        <v>2009</v>
      </c>
      <c r="E1290" s="6" t="s">
        <v>284</v>
      </c>
      <c r="F1290" s="309" t="s">
        <v>186</v>
      </c>
      <c r="G1290" s="310" t="s">
        <v>3190</v>
      </c>
      <c r="H1290" s="311">
        <v>6</v>
      </c>
      <c r="I1290" s="311">
        <v>4</v>
      </c>
      <c r="J1290" s="312">
        <v>4.4814814814814814E-2</v>
      </c>
    </row>
    <row r="1291" spans="3:10">
      <c r="C1291" s="6" t="s">
        <v>1672</v>
      </c>
      <c r="H1291" s="311">
        <v>6</v>
      </c>
      <c r="I1291" s="311">
        <v>4</v>
      </c>
      <c r="J1291" s="312">
        <v>4.4814814814814814E-2</v>
      </c>
    </row>
    <row r="1292" spans="3:10">
      <c r="C1292" s="307" t="s">
        <v>3139</v>
      </c>
      <c r="D1292" s="308">
        <v>2017</v>
      </c>
      <c r="E1292" s="6" t="s">
        <v>559</v>
      </c>
      <c r="F1292" s="309" t="s">
        <v>297</v>
      </c>
      <c r="G1292" s="310" t="s">
        <v>3183</v>
      </c>
      <c r="H1292" s="311">
        <v>0</v>
      </c>
      <c r="I1292" s="311">
        <v>13</v>
      </c>
      <c r="J1292" s="312">
        <v>6.4814814814814813E-4</v>
      </c>
    </row>
    <row r="1293" spans="3:10">
      <c r="C1293" s="6" t="s">
        <v>3140</v>
      </c>
      <c r="H1293" s="311">
        <v>0</v>
      </c>
      <c r="I1293" s="311">
        <v>13</v>
      </c>
      <c r="J1293" s="312">
        <v>6.4814814814814813E-4</v>
      </c>
    </row>
    <row r="1294" spans="3:10">
      <c r="C1294" s="307" t="s">
        <v>1673</v>
      </c>
      <c r="D1294" s="308">
        <v>2015</v>
      </c>
      <c r="E1294" s="6" t="s">
        <v>984</v>
      </c>
      <c r="F1294" s="309" t="s">
        <v>297</v>
      </c>
      <c r="G1294" s="310" t="s">
        <v>3186</v>
      </c>
      <c r="H1294" s="311">
        <v>9</v>
      </c>
      <c r="I1294" s="311">
        <v>9</v>
      </c>
      <c r="J1294" s="312">
        <v>0</v>
      </c>
    </row>
    <row r="1295" spans="3:10">
      <c r="C1295" s="6" t="s">
        <v>1674</v>
      </c>
      <c r="H1295" s="311">
        <v>9</v>
      </c>
      <c r="I1295" s="311">
        <v>9</v>
      </c>
      <c r="J1295" s="312">
        <v>0</v>
      </c>
    </row>
    <row r="1296" spans="3:10">
      <c r="C1296" s="307" t="s">
        <v>1675</v>
      </c>
      <c r="D1296" s="308">
        <v>2012</v>
      </c>
      <c r="E1296" s="6" t="s">
        <v>282</v>
      </c>
      <c r="F1296" s="309" t="s">
        <v>186</v>
      </c>
      <c r="G1296" s="310" t="s">
        <v>2606</v>
      </c>
      <c r="H1296" s="311">
        <v>49</v>
      </c>
      <c r="I1296" s="311">
        <v>22</v>
      </c>
      <c r="J1296" s="312">
        <v>5.5312499999999994E-2</v>
      </c>
    </row>
    <row r="1297" spans="3:10">
      <c r="C1297" s="307"/>
      <c r="D1297" s="308">
        <v>2013</v>
      </c>
      <c r="E1297" s="6" t="s">
        <v>282</v>
      </c>
      <c r="F1297" s="309" t="s">
        <v>186</v>
      </c>
      <c r="G1297" s="310" t="s">
        <v>2606</v>
      </c>
      <c r="H1297" s="311">
        <v>29</v>
      </c>
      <c r="I1297" s="311">
        <v>11</v>
      </c>
      <c r="J1297" s="312">
        <v>5.392361111111111E-2</v>
      </c>
    </row>
    <row r="1298" spans="3:10">
      <c r="C1298" s="307"/>
      <c r="D1298" s="308">
        <v>2014</v>
      </c>
      <c r="E1298" s="6" t="s">
        <v>11</v>
      </c>
      <c r="F1298" s="309" t="s">
        <v>186</v>
      </c>
      <c r="G1298" s="310" t="s">
        <v>2606</v>
      </c>
      <c r="H1298" s="311">
        <v>57</v>
      </c>
      <c r="I1298" s="311">
        <v>21</v>
      </c>
      <c r="J1298" s="312">
        <v>5.2569444444444446E-2</v>
      </c>
    </row>
    <row r="1299" spans="3:10">
      <c r="C1299" s="307"/>
      <c r="D1299" s="308">
        <v>2015</v>
      </c>
      <c r="E1299" s="6" t="s">
        <v>11</v>
      </c>
      <c r="F1299" s="309" t="s">
        <v>186</v>
      </c>
      <c r="G1299" s="310" t="s">
        <v>2606</v>
      </c>
      <c r="H1299" s="311">
        <v>49</v>
      </c>
      <c r="I1299" s="311">
        <v>20</v>
      </c>
      <c r="J1299" s="312">
        <v>5.0393518518518511E-2</v>
      </c>
    </row>
    <row r="1300" spans="3:10">
      <c r="C1300" s="6" t="s">
        <v>1676</v>
      </c>
      <c r="H1300" s="311">
        <v>184</v>
      </c>
      <c r="I1300" s="311">
        <v>74</v>
      </c>
      <c r="J1300" s="312">
        <v>0.21219907407407404</v>
      </c>
    </row>
    <row r="1301" spans="3:10">
      <c r="C1301" s="307" t="s">
        <v>1677</v>
      </c>
      <c r="D1301" s="308">
        <v>2014</v>
      </c>
      <c r="E1301" s="6" t="s">
        <v>11</v>
      </c>
      <c r="F1301" s="309" t="s">
        <v>187</v>
      </c>
      <c r="G1301" s="310" t="s">
        <v>316</v>
      </c>
      <c r="H1301" s="311">
        <v>29</v>
      </c>
      <c r="I1301" s="311">
        <v>29</v>
      </c>
      <c r="J1301" s="312">
        <v>2.0381944444444446E-2</v>
      </c>
    </row>
    <row r="1302" spans="3:10">
      <c r="C1302" s="307"/>
      <c r="D1302" s="308">
        <v>2015</v>
      </c>
      <c r="E1302" s="6" t="s">
        <v>11</v>
      </c>
      <c r="F1302" s="309" t="s">
        <v>187</v>
      </c>
      <c r="G1302" s="310" t="s">
        <v>316</v>
      </c>
      <c r="H1302" s="311">
        <v>15</v>
      </c>
      <c r="I1302" s="311">
        <v>15</v>
      </c>
      <c r="J1302" s="312">
        <v>1.7893518518518517E-2</v>
      </c>
    </row>
    <row r="1303" spans="3:10">
      <c r="C1303" s="6" t="s">
        <v>1678</v>
      </c>
      <c r="H1303" s="311">
        <v>44</v>
      </c>
      <c r="I1303" s="311">
        <v>44</v>
      </c>
      <c r="J1303" s="312">
        <v>3.8275462962962963E-2</v>
      </c>
    </row>
    <row r="1304" spans="3:10">
      <c r="C1304" s="307" t="s">
        <v>1679</v>
      </c>
      <c r="D1304" s="308">
        <v>2010</v>
      </c>
      <c r="E1304" s="6" t="s">
        <v>401</v>
      </c>
      <c r="F1304" s="309" t="s">
        <v>297</v>
      </c>
      <c r="G1304" s="310" t="s">
        <v>3186</v>
      </c>
      <c r="H1304" s="311">
        <v>0</v>
      </c>
      <c r="I1304" s="311">
        <v>3</v>
      </c>
      <c r="J1304" s="312">
        <v>7.8703703703703705E-4</v>
      </c>
    </row>
    <row r="1305" spans="3:10">
      <c r="C1305" s="6" t="s">
        <v>1680</v>
      </c>
      <c r="H1305" s="311">
        <v>0</v>
      </c>
      <c r="I1305" s="311">
        <v>3</v>
      </c>
      <c r="J1305" s="312">
        <v>7.8703703703703705E-4</v>
      </c>
    </row>
    <row r="1306" spans="3:10">
      <c r="C1306" s="307" t="s">
        <v>1681</v>
      </c>
      <c r="D1306" s="308">
        <v>2010</v>
      </c>
      <c r="E1306" s="6" t="s">
        <v>401</v>
      </c>
      <c r="F1306" s="309" t="s">
        <v>297</v>
      </c>
      <c r="G1306" s="310" t="s">
        <v>3188</v>
      </c>
      <c r="H1306" s="311">
        <v>0</v>
      </c>
      <c r="I1306" s="311">
        <v>1</v>
      </c>
      <c r="J1306" s="312">
        <v>3.6921296296296298E-3</v>
      </c>
    </row>
    <row r="1307" spans="3:10">
      <c r="C1307" s="6" t="s">
        <v>1682</v>
      </c>
      <c r="H1307" s="311">
        <v>0</v>
      </c>
      <c r="I1307" s="311">
        <v>1</v>
      </c>
      <c r="J1307" s="312">
        <v>3.6921296296296298E-3</v>
      </c>
    </row>
    <row r="1308" spans="3:10">
      <c r="C1308" s="307" t="s">
        <v>1683</v>
      </c>
      <c r="D1308" s="308">
        <v>2010</v>
      </c>
      <c r="E1308" s="6" t="s">
        <v>401</v>
      </c>
      <c r="F1308" s="309" t="s">
        <v>297</v>
      </c>
      <c r="G1308" s="310" t="s">
        <v>3184</v>
      </c>
      <c r="H1308" s="311">
        <v>0</v>
      </c>
      <c r="I1308" s="311">
        <v>6</v>
      </c>
      <c r="J1308" s="312">
        <v>9.3750000000000007E-4</v>
      </c>
    </row>
    <row r="1309" spans="3:10">
      <c r="C1309" s="6" t="s">
        <v>1684</v>
      </c>
      <c r="H1309" s="311">
        <v>0</v>
      </c>
      <c r="I1309" s="311">
        <v>6</v>
      </c>
      <c r="J1309" s="312">
        <v>9.3750000000000007E-4</v>
      </c>
    </row>
    <row r="1310" spans="3:10">
      <c r="C1310" s="307" t="s">
        <v>1685</v>
      </c>
      <c r="D1310" s="308">
        <v>2010</v>
      </c>
      <c r="E1310" s="6" t="s">
        <v>235</v>
      </c>
      <c r="F1310" s="309" t="s">
        <v>297</v>
      </c>
      <c r="G1310" s="310" t="s">
        <v>3186</v>
      </c>
      <c r="H1310" s="311">
        <v>0</v>
      </c>
      <c r="I1310" s="311">
        <v>1</v>
      </c>
      <c r="J1310" s="312">
        <v>7.291666666666667E-4</v>
      </c>
    </row>
    <row r="1311" spans="3:10">
      <c r="C1311" s="6" t="s">
        <v>1686</v>
      </c>
      <c r="H1311" s="311">
        <v>0</v>
      </c>
      <c r="I1311" s="311">
        <v>1</v>
      </c>
      <c r="J1311" s="312">
        <v>7.291666666666667E-4</v>
      </c>
    </row>
    <row r="1312" spans="3:10">
      <c r="C1312" s="307" t="s">
        <v>2967</v>
      </c>
      <c r="D1312" s="308">
        <v>2017</v>
      </c>
      <c r="E1312" s="6" t="s">
        <v>892</v>
      </c>
      <c r="F1312" s="309" t="s">
        <v>186</v>
      </c>
      <c r="G1312" s="310" t="s">
        <v>2604</v>
      </c>
      <c r="H1312" s="311">
        <v>62</v>
      </c>
      <c r="I1312" s="311">
        <v>11</v>
      </c>
      <c r="J1312" s="312">
        <v>4.8622685185185179E-2</v>
      </c>
    </row>
    <row r="1313" spans="3:10">
      <c r="C1313" s="6" t="s">
        <v>2968</v>
      </c>
      <c r="H1313" s="311">
        <v>62</v>
      </c>
      <c r="I1313" s="311">
        <v>11</v>
      </c>
      <c r="J1313" s="312">
        <v>4.8622685185185179E-2</v>
      </c>
    </row>
    <row r="1314" spans="3:10">
      <c r="C1314" s="307" t="s">
        <v>1687</v>
      </c>
      <c r="D1314" s="308">
        <v>2011</v>
      </c>
      <c r="E1314" s="6" t="s">
        <v>281</v>
      </c>
      <c r="F1314" s="309" t="s">
        <v>186</v>
      </c>
      <c r="G1314" s="310" t="s">
        <v>2606</v>
      </c>
      <c r="H1314" s="311">
        <v>6</v>
      </c>
      <c r="I1314" s="311">
        <v>3</v>
      </c>
      <c r="J1314" s="312">
        <v>4.1585648148148149E-2</v>
      </c>
    </row>
    <row r="1315" spans="3:10">
      <c r="C1315" s="6" t="s">
        <v>1688</v>
      </c>
      <c r="H1315" s="311">
        <v>6</v>
      </c>
      <c r="I1315" s="311">
        <v>3</v>
      </c>
      <c r="J1315" s="312">
        <v>4.1585648148148149E-2</v>
      </c>
    </row>
    <row r="1316" spans="3:10">
      <c r="C1316" s="307" t="s">
        <v>2969</v>
      </c>
      <c r="D1316" s="308">
        <v>2017</v>
      </c>
      <c r="E1316" s="6" t="s">
        <v>2648</v>
      </c>
      <c r="F1316" s="309" t="s">
        <v>186</v>
      </c>
      <c r="G1316" s="310" t="s">
        <v>2606</v>
      </c>
      <c r="H1316" s="311">
        <v>64</v>
      </c>
      <c r="I1316" s="311">
        <v>20</v>
      </c>
      <c r="J1316" s="312">
        <v>4.8692129629629627E-2</v>
      </c>
    </row>
    <row r="1317" spans="3:10">
      <c r="C1317" s="6" t="s">
        <v>2970</v>
      </c>
      <c r="H1317" s="311">
        <v>64</v>
      </c>
      <c r="I1317" s="311">
        <v>20</v>
      </c>
      <c r="J1317" s="312">
        <v>4.8692129629629627E-2</v>
      </c>
    </row>
    <row r="1318" spans="3:10">
      <c r="C1318" s="307" t="s">
        <v>3079</v>
      </c>
      <c r="D1318" s="308">
        <v>2017</v>
      </c>
      <c r="E1318" s="6" t="s">
        <v>460</v>
      </c>
      <c r="F1318" s="309" t="s">
        <v>296</v>
      </c>
      <c r="G1318" s="310" t="s">
        <v>316</v>
      </c>
      <c r="H1318" s="311">
        <v>12</v>
      </c>
      <c r="I1318" s="311">
        <v>12</v>
      </c>
      <c r="J1318" s="312">
        <v>0</v>
      </c>
    </row>
    <row r="1319" spans="3:10">
      <c r="C1319" s="6" t="s">
        <v>3080</v>
      </c>
      <c r="H1319" s="311">
        <v>12</v>
      </c>
      <c r="I1319" s="311">
        <v>12</v>
      </c>
      <c r="J1319" s="312">
        <v>0</v>
      </c>
    </row>
    <row r="1320" spans="3:10">
      <c r="C1320" s="307" t="s">
        <v>1689</v>
      </c>
      <c r="D1320" s="308">
        <v>2014</v>
      </c>
      <c r="E1320" s="6" t="s">
        <v>259</v>
      </c>
      <c r="F1320" s="309" t="s">
        <v>297</v>
      </c>
      <c r="G1320" s="310" t="s">
        <v>3185</v>
      </c>
      <c r="H1320" s="311">
        <v>0</v>
      </c>
      <c r="I1320" s="311">
        <v>2</v>
      </c>
      <c r="J1320" s="312">
        <v>7.7546296296296304E-4</v>
      </c>
    </row>
    <row r="1321" spans="3:10">
      <c r="C1321" s="6" t="s">
        <v>1690</v>
      </c>
      <c r="H1321" s="311">
        <v>0</v>
      </c>
      <c r="I1321" s="311">
        <v>2</v>
      </c>
      <c r="J1321" s="312">
        <v>7.7546296296296304E-4</v>
      </c>
    </row>
    <row r="1322" spans="3:10">
      <c r="C1322" s="307" t="s">
        <v>2971</v>
      </c>
      <c r="D1322" s="308">
        <v>2017</v>
      </c>
      <c r="E1322" s="6" t="s">
        <v>1039</v>
      </c>
      <c r="F1322" s="309" t="s">
        <v>297</v>
      </c>
      <c r="G1322" s="310" t="s">
        <v>3188</v>
      </c>
      <c r="H1322" s="311">
        <v>0</v>
      </c>
      <c r="I1322" s="311">
        <v>7</v>
      </c>
      <c r="J1322" s="312">
        <v>3.6805555555555554E-3</v>
      </c>
    </row>
    <row r="1323" spans="3:10">
      <c r="C1323" s="307"/>
      <c r="D1323" s="308">
        <v>2017</v>
      </c>
      <c r="E1323" s="6" t="s">
        <v>2709</v>
      </c>
      <c r="F1323" s="309" t="s">
        <v>187</v>
      </c>
      <c r="G1323" s="310" t="s">
        <v>316</v>
      </c>
      <c r="H1323" s="311">
        <v>24</v>
      </c>
      <c r="I1323" s="311">
        <v>24</v>
      </c>
      <c r="J1323" s="312">
        <v>1.7488425925925925E-2</v>
      </c>
    </row>
    <row r="1324" spans="3:10">
      <c r="C1324" s="6" t="s">
        <v>2972</v>
      </c>
      <c r="H1324" s="311">
        <v>24</v>
      </c>
      <c r="I1324" s="311">
        <v>31</v>
      </c>
      <c r="J1324" s="312">
        <v>2.116898148148148E-2</v>
      </c>
    </row>
    <row r="1325" spans="3:10">
      <c r="C1325" s="307" t="s">
        <v>1691</v>
      </c>
      <c r="D1325" s="308">
        <v>2015</v>
      </c>
      <c r="E1325" s="6" t="s">
        <v>648</v>
      </c>
      <c r="F1325" s="309" t="s">
        <v>186</v>
      </c>
      <c r="G1325" s="310" t="s">
        <v>2606</v>
      </c>
      <c r="H1325" s="311">
        <v>40</v>
      </c>
      <c r="I1325" s="311">
        <v>17</v>
      </c>
      <c r="J1325" s="312">
        <v>4.9328703703703701E-2</v>
      </c>
    </row>
    <row r="1326" spans="3:10">
      <c r="C1326" s="6" t="s">
        <v>1692</v>
      </c>
      <c r="H1326" s="311">
        <v>40</v>
      </c>
      <c r="I1326" s="311">
        <v>17</v>
      </c>
      <c r="J1326" s="312">
        <v>4.9328703703703701E-2</v>
      </c>
    </row>
    <row r="1327" spans="3:10">
      <c r="C1327" s="307" t="s">
        <v>1693</v>
      </c>
      <c r="D1327" s="308">
        <v>2011</v>
      </c>
      <c r="E1327" s="6" t="s">
        <v>331</v>
      </c>
      <c r="F1327" s="309" t="s">
        <v>297</v>
      </c>
      <c r="G1327" s="310" t="s">
        <v>3182</v>
      </c>
      <c r="H1327" s="311">
        <v>0</v>
      </c>
      <c r="I1327" s="311">
        <v>2</v>
      </c>
      <c r="J1327" s="312">
        <v>4.1666666666666669E-4</v>
      </c>
    </row>
    <row r="1328" spans="3:10">
      <c r="C1328" s="6" t="s">
        <v>1694</v>
      </c>
      <c r="H1328" s="311">
        <v>0</v>
      </c>
      <c r="I1328" s="311">
        <v>2</v>
      </c>
      <c r="J1328" s="312">
        <v>4.1666666666666669E-4</v>
      </c>
    </row>
    <row r="1329" spans="3:10">
      <c r="C1329" s="307" t="s">
        <v>1695</v>
      </c>
      <c r="D1329" s="308">
        <v>2009</v>
      </c>
      <c r="E1329" s="6" t="s">
        <v>249</v>
      </c>
      <c r="F1329" s="309" t="s">
        <v>297</v>
      </c>
      <c r="G1329" s="310" t="s">
        <v>3175</v>
      </c>
      <c r="H1329" s="311">
        <v>0</v>
      </c>
      <c r="I1329" s="311">
        <v>7</v>
      </c>
      <c r="J1329" s="312">
        <v>9.4907407407407408E-4</v>
      </c>
    </row>
    <row r="1330" spans="3:10">
      <c r="C1330" s="307"/>
      <c r="D1330" s="308">
        <v>2012</v>
      </c>
      <c r="E1330" s="6" t="s">
        <v>328</v>
      </c>
      <c r="F1330" s="309" t="s">
        <v>297</v>
      </c>
      <c r="G1330" s="310" t="s">
        <v>3183</v>
      </c>
      <c r="H1330" s="311">
        <v>0</v>
      </c>
      <c r="I1330" s="311">
        <v>9</v>
      </c>
      <c r="J1330" s="312">
        <v>5.7870370370370378E-4</v>
      </c>
    </row>
    <row r="1331" spans="3:10">
      <c r="C1331" s="6" t="s">
        <v>1696</v>
      </c>
      <c r="H1331" s="311">
        <v>0</v>
      </c>
      <c r="I1331" s="311">
        <v>16</v>
      </c>
      <c r="J1331" s="312">
        <v>1.5277777777777779E-3</v>
      </c>
    </row>
    <row r="1332" spans="3:10">
      <c r="C1332" s="307" t="s">
        <v>1697</v>
      </c>
      <c r="D1332" s="308">
        <v>2011</v>
      </c>
      <c r="E1332" s="6" t="s">
        <v>331</v>
      </c>
      <c r="F1332" s="309" t="s">
        <v>297</v>
      </c>
      <c r="G1332" s="310" t="s">
        <v>3187</v>
      </c>
      <c r="H1332" s="311">
        <v>0</v>
      </c>
      <c r="I1332" s="311">
        <v>1</v>
      </c>
      <c r="J1332" s="312">
        <v>1.0648148148148147E-3</v>
      </c>
    </row>
    <row r="1333" spans="3:10">
      <c r="C1333" s="6" t="s">
        <v>1698</v>
      </c>
      <c r="H1333" s="311">
        <v>0</v>
      </c>
      <c r="I1333" s="311">
        <v>1</v>
      </c>
      <c r="J1333" s="312">
        <v>1.0648148148148147E-3</v>
      </c>
    </row>
    <row r="1334" spans="3:10">
      <c r="C1334" s="307" t="s">
        <v>1699</v>
      </c>
      <c r="D1334" s="308">
        <v>2011</v>
      </c>
      <c r="E1334" s="6" t="s">
        <v>328</v>
      </c>
      <c r="F1334" s="309" t="s">
        <v>297</v>
      </c>
      <c r="G1334" s="310" t="s">
        <v>3185</v>
      </c>
      <c r="H1334" s="311">
        <v>0</v>
      </c>
      <c r="I1334" s="311">
        <v>2</v>
      </c>
      <c r="J1334" s="312">
        <v>7.291666666666667E-4</v>
      </c>
    </row>
    <row r="1335" spans="3:10">
      <c r="C1335" s="6" t="s">
        <v>1700</v>
      </c>
      <c r="H1335" s="311">
        <v>0</v>
      </c>
      <c r="I1335" s="311">
        <v>2</v>
      </c>
      <c r="J1335" s="312">
        <v>7.291666666666667E-4</v>
      </c>
    </row>
    <row r="1336" spans="3:10">
      <c r="C1336" s="307" t="s">
        <v>1701</v>
      </c>
      <c r="D1336" s="308">
        <v>2011</v>
      </c>
      <c r="E1336" s="6" t="s">
        <v>405</v>
      </c>
      <c r="F1336" s="309" t="s">
        <v>187</v>
      </c>
      <c r="G1336" s="310" t="s">
        <v>316</v>
      </c>
      <c r="H1336" s="311">
        <v>10</v>
      </c>
      <c r="I1336" s="311">
        <v>10</v>
      </c>
      <c r="J1336" s="312">
        <v>1.6435185185185188E-2</v>
      </c>
    </row>
    <row r="1337" spans="3:10">
      <c r="C1337" s="6" t="s">
        <v>1702</v>
      </c>
      <c r="H1337" s="311">
        <v>10</v>
      </c>
      <c r="I1337" s="311">
        <v>10</v>
      </c>
      <c r="J1337" s="312">
        <v>1.6435185185185188E-2</v>
      </c>
    </row>
    <row r="1338" spans="3:10">
      <c r="C1338" s="307" t="s">
        <v>1703</v>
      </c>
      <c r="D1338" s="308">
        <v>2010</v>
      </c>
      <c r="E1338" s="6" t="s">
        <v>405</v>
      </c>
      <c r="F1338" s="309" t="s">
        <v>297</v>
      </c>
      <c r="G1338" s="310" t="s">
        <v>3184</v>
      </c>
      <c r="H1338" s="311">
        <v>0</v>
      </c>
      <c r="I1338" s="311">
        <v>1</v>
      </c>
      <c r="J1338" s="312">
        <v>7.6388888888888893E-4</v>
      </c>
    </row>
    <row r="1339" spans="3:10">
      <c r="C1339" s="307"/>
      <c r="D1339" s="308">
        <v>2011</v>
      </c>
      <c r="E1339" s="6" t="s">
        <v>405</v>
      </c>
      <c r="F1339" s="309" t="s">
        <v>297</v>
      </c>
      <c r="G1339" s="310" t="s">
        <v>3186</v>
      </c>
      <c r="H1339" s="311">
        <v>0</v>
      </c>
      <c r="I1339" s="311">
        <v>1</v>
      </c>
      <c r="J1339" s="312">
        <v>6.9444444444444447E-4</v>
      </c>
    </row>
    <row r="1340" spans="3:10">
      <c r="C1340" s="307"/>
      <c r="D1340" s="308">
        <v>2012</v>
      </c>
      <c r="E1340" s="6" t="s">
        <v>281</v>
      </c>
      <c r="F1340" s="309" t="s">
        <v>297</v>
      </c>
      <c r="G1340" s="310" t="s">
        <v>3186</v>
      </c>
      <c r="H1340" s="311">
        <v>0</v>
      </c>
      <c r="I1340" s="311">
        <v>2</v>
      </c>
      <c r="J1340" s="312">
        <v>6.7129629629629625E-4</v>
      </c>
    </row>
    <row r="1341" spans="3:10">
      <c r="C1341" s="307"/>
      <c r="D1341" s="308">
        <v>2014</v>
      </c>
      <c r="E1341" s="6" t="s">
        <v>281</v>
      </c>
      <c r="F1341" s="309" t="s">
        <v>187</v>
      </c>
      <c r="G1341" s="310" t="s">
        <v>316</v>
      </c>
      <c r="H1341" s="311">
        <v>7</v>
      </c>
      <c r="I1341" s="311">
        <v>7</v>
      </c>
      <c r="J1341" s="312">
        <v>1.3356481481481483E-2</v>
      </c>
    </row>
    <row r="1342" spans="3:10">
      <c r="C1342" s="6" t="s">
        <v>1704</v>
      </c>
      <c r="H1342" s="311">
        <v>7</v>
      </c>
      <c r="I1342" s="311">
        <v>11</v>
      </c>
      <c r="J1342" s="312">
        <v>1.5486111111111114E-2</v>
      </c>
    </row>
    <row r="1343" spans="3:10">
      <c r="C1343" s="307" t="s">
        <v>2479</v>
      </c>
      <c r="D1343" s="308">
        <v>2016</v>
      </c>
      <c r="E1343" s="6" t="s">
        <v>2303</v>
      </c>
      <c r="F1343" s="309" t="s">
        <v>186</v>
      </c>
      <c r="G1343" s="310" t="s">
        <v>2611</v>
      </c>
      <c r="H1343" s="311">
        <v>100</v>
      </c>
      <c r="I1343" s="311">
        <v>19</v>
      </c>
      <c r="J1343" s="312">
        <v>7.0879629629629626E-2</v>
      </c>
    </row>
    <row r="1344" spans="3:10">
      <c r="C1344" s="307"/>
      <c r="D1344" s="308">
        <v>2017</v>
      </c>
      <c r="E1344" s="6" t="s">
        <v>883</v>
      </c>
      <c r="F1344" s="309" t="s">
        <v>186</v>
      </c>
      <c r="G1344" s="310" t="s">
        <v>2611</v>
      </c>
      <c r="H1344" s="311">
        <v>163</v>
      </c>
      <c r="I1344" s="311">
        <v>20</v>
      </c>
      <c r="J1344" s="312">
        <v>6.3530092592592582E-2</v>
      </c>
    </row>
    <row r="1345" spans="3:10">
      <c r="C1345" s="6" t="s">
        <v>2480</v>
      </c>
      <c r="H1345" s="311">
        <v>263</v>
      </c>
      <c r="I1345" s="311">
        <v>39</v>
      </c>
      <c r="J1345" s="312">
        <v>0.13440972222222219</v>
      </c>
    </row>
    <row r="1346" spans="3:10">
      <c r="C1346" s="307" t="s">
        <v>1705</v>
      </c>
      <c r="D1346" s="308">
        <v>2013</v>
      </c>
      <c r="E1346" s="6" t="s">
        <v>331</v>
      </c>
      <c r="F1346" s="309" t="s">
        <v>297</v>
      </c>
      <c r="G1346" s="310" t="s">
        <v>3185</v>
      </c>
      <c r="H1346" s="311">
        <v>0</v>
      </c>
      <c r="I1346" s="311">
        <v>3</v>
      </c>
      <c r="J1346" s="312">
        <v>8.449074074074075E-4</v>
      </c>
    </row>
    <row r="1347" spans="3:10">
      <c r="C1347" s="6" t="s">
        <v>1706</v>
      </c>
      <c r="H1347" s="311">
        <v>0</v>
      </c>
      <c r="I1347" s="311">
        <v>3</v>
      </c>
      <c r="J1347" s="312">
        <v>8.449074074074075E-4</v>
      </c>
    </row>
    <row r="1348" spans="3:10">
      <c r="C1348" s="307" t="s">
        <v>1707</v>
      </c>
      <c r="D1348" s="308">
        <v>2013</v>
      </c>
      <c r="E1348" s="6" t="s">
        <v>235</v>
      </c>
      <c r="F1348" s="309" t="s">
        <v>297</v>
      </c>
      <c r="G1348" s="310" t="s">
        <v>3181</v>
      </c>
      <c r="H1348" s="311">
        <v>0</v>
      </c>
      <c r="I1348" s="311">
        <v>3</v>
      </c>
      <c r="J1348" s="312">
        <v>1.689814814814815E-3</v>
      </c>
    </row>
    <row r="1349" spans="3:10">
      <c r="C1349" s="6" t="s">
        <v>1708</v>
      </c>
      <c r="H1349" s="311">
        <v>0</v>
      </c>
      <c r="I1349" s="311">
        <v>3</v>
      </c>
      <c r="J1349" s="312">
        <v>1.689814814814815E-3</v>
      </c>
    </row>
    <row r="1350" spans="3:10">
      <c r="C1350" s="307" t="s">
        <v>1709</v>
      </c>
      <c r="D1350" s="308">
        <v>2012</v>
      </c>
      <c r="E1350" s="6" t="s">
        <v>331</v>
      </c>
      <c r="F1350" s="309" t="s">
        <v>297</v>
      </c>
      <c r="G1350" s="310" t="s">
        <v>3185</v>
      </c>
      <c r="H1350" s="311">
        <v>0</v>
      </c>
      <c r="I1350" s="311">
        <v>10</v>
      </c>
      <c r="J1350" s="312">
        <v>9.4907407407407408E-4</v>
      </c>
    </row>
    <row r="1351" spans="3:10">
      <c r="C1351" s="6" t="s">
        <v>1710</v>
      </c>
      <c r="H1351" s="311">
        <v>0</v>
      </c>
      <c r="I1351" s="311">
        <v>10</v>
      </c>
      <c r="J1351" s="312">
        <v>9.4907407407407408E-4</v>
      </c>
    </row>
    <row r="1352" spans="3:10">
      <c r="C1352" s="307" t="s">
        <v>1711</v>
      </c>
      <c r="D1352" s="308">
        <v>2013</v>
      </c>
      <c r="E1352" s="6" t="s">
        <v>285</v>
      </c>
      <c r="F1352" s="309" t="s">
        <v>297</v>
      </c>
      <c r="G1352" s="310" t="s">
        <v>3186</v>
      </c>
      <c r="H1352" s="311">
        <v>0</v>
      </c>
      <c r="I1352" s="311">
        <v>3</v>
      </c>
      <c r="J1352" s="312">
        <v>1.5856481481481479E-3</v>
      </c>
    </row>
    <row r="1353" spans="3:10">
      <c r="C1353" s="6" t="s">
        <v>1712</v>
      </c>
      <c r="H1353" s="311">
        <v>0</v>
      </c>
      <c r="I1353" s="311">
        <v>3</v>
      </c>
      <c r="J1353" s="312">
        <v>1.5856481481481479E-3</v>
      </c>
    </row>
    <row r="1354" spans="3:10">
      <c r="C1354" s="307" t="s">
        <v>1713</v>
      </c>
      <c r="D1354" s="308">
        <v>2010</v>
      </c>
      <c r="E1354" s="6" t="s">
        <v>404</v>
      </c>
      <c r="F1354" s="309" t="s">
        <v>297</v>
      </c>
      <c r="G1354" s="310" t="s">
        <v>3186</v>
      </c>
      <c r="H1354" s="311">
        <v>0</v>
      </c>
      <c r="I1354" s="311">
        <v>7</v>
      </c>
      <c r="J1354" s="312">
        <v>1.2847222222222223E-3</v>
      </c>
    </row>
    <row r="1355" spans="3:10">
      <c r="C1355" s="307"/>
      <c r="D1355" s="308">
        <v>2011</v>
      </c>
      <c r="E1355" s="6" t="s">
        <v>332</v>
      </c>
      <c r="F1355" s="309" t="s">
        <v>297</v>
      </c>
      <c r="G1355" s="310" t="s">
        <v>3186</v>
      </c>
      <c r="H1355" s="311">
        <v>0</v>
      </c>
      <c r="I1355" s="311">
        <v>8</v>
      </c>
      <c r="J1355" s="312">
        <v>9.4907407407407408E-4</v>
      </c>
    </row>
    <row r="1356" spans="3:10">
      <c r="C1356" s="6" t="s">
        <v>1714</v>
      </c>
      <c r="H1356" s="311">
        <v>0</v>
      </c>
      <c r="I1356" s="311">
        <v>15</v>
      </c>
      <c r="J1356" s="312">
        <v>2.2337962962962962E-3</v>
      </c>
    </row>
    <row r="1357" spans="3:10">
      <c r="C1357" s="307" t="s">
        <v>2481</v>
      </c>
      <c r="D1357" s="308">
        <v>2016</v>
      </c>
      <c r="E1357" s="6" t="s">
        <v>2308</v>
      </c>
      <c r="F1357" s="309" t="s">
        <v>186</v>
      </c>
      <c r="G1357" s="310" t="s">
        <v>2611</v>
      </c>
      <c r="H1357" s="311">
        <v>97</v>
      </c>
      <c r="I1357" s="311">
        <v>18</v>
      </c>
      <c r="J1357" s="312">
        <v>6.5439814814814812E-2</v>
      </c>
    </row>
    <row r="1358" spans="3:10">
      <c r="C1358" s="307"/>
      <c r="D1358" s="308">
        <v>2017</v>
      </c>
      <c r="E1358" s="6" t="s">
        <v>284</v>
      </c>
      <c r="F1358" s="309" t="s">
        <v>187</v>
      </c>
      <c r="G1358" s="310" t="s">
        <v>316</v>
      </c>
      <c r="H1358" s="311">
        <v>21</v>
      </c>
      <c r="I1358" s="311">
        <v>21</v>
      </c>
      <c r="J1358" s="312">
        <v>1.6458333333333332E-2</v>
      </c>
    </row>
    <row r="1359" spans="3:10">
      <c r="C1359" s="6" t="s">
        <v>2482</v>
      </c>
      <c r="H1359" s="311">
        <v>118</v>
      </c>
      <c r="I1359" s="311">
        <v>39</v>
      </c>
      <c r="J1359" s="312">
        <v>8.1898148148148137E-2</v>
      </c>
    </row>
    <row r="1360" spans="3:10">
      <c r="C1360" s="307" t="s">
        <v>2568</v>
      </c>
      <c r="D1360" s="308">
        <v>2016</v>
      </c>
      <c r="E1360" s="6" t="s">
        <v>328</v>
      </c>
      <c r="F1360" s="309" t="s">
        <v>297</v>
      </c>
      <c r="G1360" s="310" t="s">
        <v>3185</v>
      </c>
      <c r="H1360" s="311">
        <v>14</v>
      </c>
      <c r="I1360" s="311">
        <v>14</v>
      </c>
      <c r="J1360" s="312">
        <v>1.0879629629629629E-3</v>
      </c>
    </row>
    <row r="1361" spans="3:10">
      <c r="C1361" s="6" t="s">
        <v>2569</v>
      </c>
      <c r="H1361" s="311">
        <v>14</v>
      </c>
      <c r="I1361" s="311">
        <v>14</v>
      </c>
      <c r="J1361" s="312">
        <v>1.0879629629629629E-3</v>
      </c>
    </row>
    <row r="1362" spans="3:10">
      <c r="C1362" s="307" t="s">
        <v>1715</v>
      </c>
      <c r="D1362" s="308">
        <v>2011</v>
      </c>
      <c r="E1362" s="6" t="s">
        <v>741</v>
      </c>
      <c r="F1362" s="309" t="s">
        <v>297</v>
      </c>
      <c r="G1362" s="310" t="s">
        <v>3188</v>
      </c>
      <c r="H1362" s="311">
        <v>0</v>
      </c>
      <c r="I1362" s="311">
        <v>1</v>
      </c>
      <c r="J1362" s="312">
        <v>2.4189814814814816E-3</v>
      </c>
    </row>
    <row r="1363" spans="3:10">
      <c r="C1363" s="307"/>
      <c r="D1363" s="308">
        <v>2012</v>
      </c>
      <c r="E1363" s="6" t="s">
        <v>741</v>
      </c>
      <c r="F1363" s="309" t="s">
        <v>186</v>
      </c>
      <c r="G1363" s="310" t="s">
        <v>3190</v>
      </c>
      <c r="H1363" s="311">
        <v>36</v>
      </c>
      <c r="I1363" s="311">
        <v>1</v>
      </c>
      <c r="J1363" s="312">
        <v>4.9988425925925922E-2</v>
      </c>
    </row>
    <row r="1364" spans="3:10">
      <c r="C1364" s="6" t="s">
        <v>1716</v>
      </c>
      <c r="H1364" s="311">
        <v>36</v>
      </c>
      <c r="I1364" s="311">
        <v>2</v>
      </c>
      <c r="J1364" s="312">
        <v>5.2407407407407403E-2</v>
      </c>
    </row>
    <row r="1365" spans="3:10">
      <c r="C1365" s="307" t="s">
        <v>1717</v>
      </c>
      <c r="D1365" s="308">
        <v>2012</v>
      </c>
      <c r="E1365" s="6" t="s">
        <v>741</v>
      </c>
      <c r="F1365" s="309" t="s">
        <v>186</v>
      </c>
      <c r="G1365" s="310" t="s">
        <v>2606</v>
      </c>
      <c r="H1365" s="311">
        <v>12</v>
      </c>
      <c r="I1365" s="311">
        <v>5</v>
      </c>
      <c r="J1365" s="312">
        <v>4.3344907407407408E-2</v>
      </c>
    </row>
    <row r="1366" spans="3:10">
      <c r="C1366" s="6" t="s">
        <v>1718</v>
      </c>
      <c r="H1366" s="311">
        <v>12</v>
      </c>
      <c r="I1366" s="311">
        <v>5</v>
      </c>
      <c r="J1366" s="312">
        <v>4.3344907407407408E-2</v>
      </c>
    </row>
    <row r="1367" spans="3:10">
      <c r="C1367" s="307" t="s">
        <v>1719</v>
      </c>
      <c r="D1367" s="308">
        <v>2010</v>
      </c>
      <c r="E1367" s="6" t="s">
        <v>331</v>
      </c>
      <c r="F1367" s="309" t="s">
        <v>297</v>
      </c>
      <c r="G1367" s="310" t="s">
        <v>3184</v>
      </c>
      <c r="H1367" s="311">
        <v>0</v>
      </c>
      <c r="I1367" s="311">
        <v>9</v>
      </c>
      <c r="J1367" s="312">
        <v>1.0416666666666667E-3</v>
      </c>
    </row>
    <row r="1368" spans="3:10">
      <c r="C1368" s="307"/>
      <c r="D1368" s="308">
        <v>2011</v>
      </c>
      <c r="E1368" s="6" t="s">
        <v>331</v>
      </c>
      <c r="F1368" s="309" t="s">
        <v>297</v>
      </c>
      <c r="G1368" s="310" t="s">
        <v>3185</v>
      </c>
      <c r="H1368" s="311">
        <v>0</v>
      </c>
      <c r="I1368" s="311">
        <v>10</v>
      </c>
      <c r="J1368" s="312">
        <v>9.7222222222222209E-4</v>
      </c>
    </row>
    <row r="1369" spans="3:10">
      <c r="C1369" s="307"/>
      <c r="D1369" s="308">
        <v>2014</v>
      </c>
      <c r="E1369" s="6" t="s">
        <v>331</v>
      </c>
      <c r="F1369" s="309" t="s">
        <v>187</v>
      </c>
      <c r="G1369" s="310" t="s">
        <v>316</v>
      </c>
      <c r="H1369" s="311">
        <v>19</v>
      </c>
      <c r="I1369" s="311">
        <v>19</v>
      </c>
      <c r="J1369" s="312">
        <v>1.7071759259259259E-2</v>
      </c>
    </row>
    <row r="1370" spans="3:10">
      <c r="C1370" s="307"/>
      <c r="D1370" s="308">
        <v>2014</v>
      </c>
      <c r="E1370" s="6" t="s">
        <v>796</v>
      </c>
      <c r="F1370" s="309" t="s">
        <v>297</v>
      </c>
      <c r="G1370" s="310" t="s">
        <v>3186</v>
      </c>
      <c r="H1370" s="311">
        <v>0</v>
      </c>
      <c r="I1370" s="311">
        <v>6</v>
      </c>
      <c r="J1370" s="312">
        <v>1.261574074074074E-3</v>
      </c>
    </row>
    <row r="1371" spans="3:10">
      <c r="C1371" s="307"/>
      <c r="D1371" s="308">
        <v>2015</v>
      </c>
      <c r="E1371" s="6" t="s">
        <v>796</v>
      </c>
      <c r="F1371" s="309" t="s">
        <v>187</v>
      </c>
      <c r="G1371" s="310" t="s">
        <v>316</v>
      </c>
      <c r="H1371" s="311">
        <v>10</v>
      </c>
      <c r="I1371" s="311">
        <v>10</v>
      </c>
      <c r="J1371" s="312">
        <v>1.6782407407407409E-2</v>
      </c>
    </row>
    <row r="1372" spans="3:10">
      <c r="C1372" s="6" t="s">
        <v>1720</v>
      </c>
      <c r="H1372" s="311">
        <v>29</v>
      </c>
      <c r="I1372" s="311">
        <v>54</v>
      </c>
      <c r="J1372" s="312">
        <v>3.712962962962963E-2</v>
      </c>
    </row>
    <row r="1373" spans="3:10">
      <c r="C1373" s="307" t="s">
        <v>1721</v>
      </c>
      <c r="D1373" s="308">
        <v>2011</v>
      </c>
      <c r="E1373" s="6" t="s">
        <v>475</v>
      </c>
      <c r="F1373" s="309" t="s">
        <v>187</v>
      </c>
      <c r="G1373" s="310" t="s">
        <v>316</v>
      </c>
      <c r="H1373" s="311">
        <v>18</v>
      </c>
      <c r="I1373" s="311">
        <v>18</v>
      </c>
      <c r="J1373" s="312">
        <v>1.8136574074074072E-2</v>
      </c>
    </row>
    <row r="1374" spans="3:10">
      <c r="C1374" s="307"/>
      <c r="D1374" s="308">
        <v>2012</v>
      </c>
      <c r="E1374" s="6" t="s">
        <v>553</v>
      </c>
      <c r="F1374" s="309" t="s">
        <v>187</v>
      </c>
      <c r="G1374" s="310" t="s">
        <v>316</v>
      </c>
      <c r="H1374" s="311">
        <v>6</v>
      </c>
      <c r="I1374" s="311">
        <v>6</v>
      </c>
      <c r="J1374" s="312">
        <v>1.5335648148148147E-2</v>
      </c>
    </row>
    <row r="1375" spans="3:10">
      <c r="C1375" s="307"/>
      <c r="D1375" s="308">
        <v>2014</v>
      </c>
      <c r="E1375" s="6" t="s">
        <v>10</v>
      </c>
      <c r="F1375" s="309" t="s">
        <v>186</v>
      </c>
      <c r="G1375" s="310" t="s">
        <v>3190</v>
      </c>
      <c r="H1375" s="311">
        <v>19</v>
      </c>
      <c r="I1375" s="311">
        <v>10</v>
      </c>
      <c r="J1375" s="312">
        <v>4.6006944444444448E-2</v>
      </c>
    </row>
    <row r="1376" spans="3:10">
      <c r="C1376" s="307"/>
      <c r="D1376" s="308">
        <v>2015</v>
      </c>
      <c r="E1376" s="6" t="s">
        <v>904</v>
      </c>
      <c r="F1376" s="309" t="s">
        <v>186</v>
      </c>
      <c r="G1376" s="310" t="s">
        <v>3190</v>
      </c>
      <c r="H1376" s="311">
        <v>28</v>
      </c>
      <c r="I1376" s="311">
        <v>14</v>
      </c>
      <c r="J1376" s="312">
        <v>4.8287037037037038E-2</v>
      </c>
    </row>
    <row r="1377" spans="3:10">
      <c r="C1377" s="307"/>
      <c r="D1377" s="308">
        <v>2016</v>
      </c>
      <c r="E1377" s="6" t="s">
        <v>796</v>
      </c>
      <c r="F1377" s="309" t="s">
        <v>186</v>
      </c>
      <c r="G1377" s="310" t="s">
        <v>2605</v>
      </c>
      <c r="H1377" s="311">
        <v>33</v>
      </c>
      <c r="I1377" s="311">
        <v>7</v>
      </c>
      <c r="J1377" s="312">
        <v>4.9097222222222216E-2</v>
      </c>
    </row>
    <row r="1378" spans="3:10">
      <c r="C1378" s="307"/>
      <c r="D1378" s="308">
        <v>2017</v>
      </c>
      <c r="E1378" s="6" t="s">
        <v>796</v>
      </c>
      <c r="F1378" s="309" t="s">
        <v>186</v>
      </c>
      <c r="G1378" s="310" t="s">
        <v>2605</v>
      </c>
      <c r="H1378" s="311">
        <v>69</v>
      </c>
      <c r="I1378" s="311">
        <v>18</v>
      </c>
      <c r="J1378" s="312">
        <v>4.9386574074074076E-2</v>
      </c>
    </row>
    <row r="1379" spans="3:10">
      <c r="C1379" s="6" t="s">
        <v>1722</v>
      </c>
      <c r="H1379" s="311">
        <v>173</v>
      </c>
      <c r="I1379" s="311">
        <v>73</v>
      </c>
      <c r="J1379" s="312">
        <v>0.22624999999999998</v>
      </c>
    </row>
    <row r="1380" spans="3:10">
      <c r="C1380" s="307" t="s">
        <v>1723</v>
      </c>
      <c r="D1380" s="308">
        <v>2010</v>
      </c>
      <c r="E1380" s="6" t="s">
        <v>665</v>
      </c>
      <c r="F1380" s="309" t="s">
        <v>297</v>
      </c>
      <c r="G1380" s="310" t="s">
        <v>3175</v>
      </c>
      <c r="H1380" s="311">
        <v>0</v>
      </c>
      <c r="I1380" s="311">
        <v>11</v>
      </c>
      <c r="J1380" s="312">
        <v>7.407407407407407E-4</v>
      </c>
    </row>
    <row r="1381" spans="3:10">
      <c r="C1381" s="307"/>
      <c r="D1381" s="308">
        <v>2011</v>
      </c>
      <c r="E1381" s="6" t="s">
        <v>242</v>
      </c>
      <c r="F1381" s="309" t="s">
        <v>297</v>
      </c>
      <c r="G1381" s="310" t="s">
        <v>3182</v>
      </c>
      <c r="H1381" s="311">
        <v>0</v>
      </c>
      <c r="I1381" s="311">
        <v>6</v>
      </c>
      <c r="J1381" s="312">
        <v>5.7870370370370378E-4</v>
      </c>
    </row>
    <row r="1382" spans="3:10">
      <c r="C1382" s="307"/>
      <c r="D1382" s="308">
        <v>2015</v>
      </c>
      <c r="E1382" s="6" t="s">
        <v>235</v>
      </c>
      <c r="F1382" s="309" t="s">
        <v>297</v>
      </c>
      <c r="G1382" s="310" t="s">
        <v>3185</v>
      </c>
      <c r="H1382" s="311">
        <v>5</v>
      </c>
      <c r="I1382" s="311">
        <v>5</v>
      </c>
      <c r="J1382" s="312">
        <v>8.3333333333333339E-4</v>
      </c>
    </row>
    <row r="1383" spans="3:10">
      <c r="C1383" s="6" t="s">
        <v>1724</v>
      </c>
      <c r="H1383" s="311">
        <v>5</v>
      </c>
      <c r="I1383" s="311">
        <v>22</v>
      </c>
      <c r="J1383" s="312">
        <v>2.1527777777777778E-3</v>
      </c>
    </row>
    <row r="1384" spans="3:10">
      <c r="C1384" s="307" t="s">
        <v>1725</v>
      </c>
      <c r="D1384" s="308">
        <v>2011</v>
      </c>
      <c r="E1384" s="6" t="s">
        <v>475</v>
      </c>
      <c r="F1384" s="309" t="s">
        <v>187</v>
      </c>
      <c r="G1384" s="310" t="s">
        <v>316</v>
      </c>
      <c r="H1384" s="311">
        <v>17</v>
      </c>
      <c r="I1384" s="311">
        <v>17</v>
      </c>
      <c r="J1384" s="312">
        <v>1.8113425925925925E-2</v>
      </c>
    </row>
    <row r="1385" spans="3:10">
      <c r="C1385" s="307"/>
      <c r="D1385" s="308">
        <v>2012</v>
      </c>
      <c r="E1385" s="6" t="s">
        <v>475</v>
      </c>
      <c r="F1385" s="309" t="s">
        <v>186</v>
      </c>
      <c r="G1385" s="310" t="s">
        <v>3192</v>
      </c>
      <c r="H1385" s="311">
        <v>48</v>
      </c>
      <c r="I1385" s="311">
        <v>3</v>
      </c>
      <c r="J1385" s="312">
        <v>5.5300925925925927E-2</v>
      </c>
    </row>
    <row r="1386" spans="3:10">
      <c r="C1386" s="307"/>
      <c r="D1386" s="308">
        <v>2013</v>
      </c>
      <c r="E1386" s="6" t="s">
        <v>648</v>
      </c>
      <c r="F1386" s="309" t="s">
        <v>186</v>
      </c>
      <c r="G1386" s="310" t="s">
        <v>3192</v>
      </c>
      <c r="H1386" s="311">
        <v>30</v>
      </c>
      <c r="I1386" s="311">
        <v>4</v>
      </c>
      <c r="J1386" s="312">
        <v>5.4143518518518514E-2</v>
      </c>
    </row>
    <row r="1387" spans="3:10">
      <c r="C1387" s="307"/>
      <c r="D1387" s="308">
        <v>2014</v>
      </c>
      <c r="E1387" s="6" t="s">
        <v>648</v>
      </c>
      <c r="F1387" s="309" t="s">
        <v>186</v>
      </c>
      <c r="G1387" s="310" t="s">
        <v>3192</v>
      </c>
      <c r="H1387" s="311">
        <v>71</v>
      </c>
      <c r="I1387" s="311">
        <v>6</v>
      </c>
      <c r="J1387" s="312">
        <v>5.5381944444444442E-2</v>
      </c>
    </row>
    <row r="1388" spans="3:10">
      <c r="C1388" s="307"/>
      <c r="D1388" s="308">
        <v>2015</v>
      </c>
      <c r="E1388" s="6" t="s">
        <v>648</v>
      </c>
      <c r="F1388" s="309" t="s">
        <v>186</v>
      </c>
      <c r="G1388" s="310" t="s">
        <v>3192</v>
      </c>
      <c r="H1388" s="311">
        <v>73</v>
      </c>
      <c r="I1388" s="311">
        <v>10</v>
      </c>
      <c r="J1388" s="312">
        <v>5.7199074074074076E-2</v>
      </c>
    </row>
    <row r="1389" spans="3:10">
      <c r="C1389" s="307"/>
      <c r="D1389" s="308">
        <v>2016</v>
      </c>
      <c r="E1389" s="6" t="s">
        <v>648</v>
      </c>
      <c r="F1389" s="309" t="s">
        <v>186</v>
      </c>
      <c r="G1389" s="310" t="s">
        <v>2611</v>
      </c>
      <c r="H1389" s="311">
        <v>58</v>
      </c>
      <c r="I1389" s="311">
        <v>9</v>
      </c>
      <c r="J1389" s="312">
        <v>5.4745370370370368E-2</v>
      </c>
    </row>
    <row r="1390" spans="3:10">
      <c r="C1390" s="307"/>
      <c r="D1390" s="308">
        <v>2017</v>
      </c>
      <c r="E1390" s="6" t="s">
        <v>648</v>
      </c>
      <c r="F1390" s="309" t="s">
        <v>186</v>
      </c>
      <c r="G1390" s="310" t="s">
        <v>2611</v>
      </c>
      <c r="H1390" s="311">
        <v>121</v>
      </c>
      <c r="I1390" s="311">
        <v>13</v>
      </c>
      <c r="J1390" s="312">
        <v>5.6481481481481487E-2</v>
      </c>
    </row>
    <row r="1391" spans="3:10">
      <c r="C1391" s="6" t="s">
        <v>1726</v>
      </c>
      <c r="H1391" s="311">
        <v>418</v>
      </c>
      <c r="I1391" s="311">
        <v>62</v>
      </c>
      <c r="J1391" s="312">
        <v>0.35136574074074073</v>
      </c>
    </row>
    <row r="1392" spans="3:10">
      <c r="C1392" s="307" t="s">
        <v>1727</v>
      </c>
      <c r="D1392" s="308">
        <v>2015</v>
      </c>
      <c r="E1392" s="6" t="s">
        <v>284</v>
      </c>
      <c r="F1392" s="309" t="s">
        <v>187</v>
      </c>
      <c r="G1392" s="310" t="s">
        <v>316</v>
      </c>
      <c r="H1392" s="311">
        <v>30</v>
      </c>
      <c r="I1392" s="311">
        <v>30</v>
      </c>
      <c r="J1392" s="312">
        <v>2.2708333333333334E-2</v>
      </c>
    </row>
    <row r="1393" spans="3:10">
      <c r="C1393" s="6" t="s">
        <v>1728</v>
      </c>
      <c r="H1393" s="311">
        <v>30</v>
      </c>
      <c r="I1393" s="311">
        <v>30</v>
      </c>
      <c r="J1393" s="312">
        <v>2.2708333333333334E-2</v>
      </c>
    </row>
    <row r="1394" spans="3:10">
      <c r="C1394" s="307" t="s">
        <v>1729</v>
      </c>
      <c r="D1394" s="308">
        <v>2013</v>
      </c>
      <c r="E1394" s="6" t="s">
        <v>259</v>
      </c>
      <c r="F1394" s="309" t="s">
        <v>297</v>
      </c>
      <c r="G1394" s="310" t="s">
        <v>3187</v>
      </c>
      <c r="H1394" s="311">
        <v>0</v>
      </c>
      <c r="I1394" s="311">
        <v>2</v>
      </c>
      <c r="J1394" s="312">
        <v>1.1226851851851851E-3</v>
      </c>
    </row>
    <row r="1395" spans="3:10">
      <c r="C1395" s="6" t="s">
        <v>1730</v>
      </c>
      <c r="H1395" s="311">
        <v>0</v>
      </c>
      <c r="I1395" s="311">
        <v>2</v>
      </c>
      <c r="J1395" s="312">
        <v>1.1226851851851851E-3</v>
      </c>
    </row>
    <row r="1396" spans="3:10">
      <c r="C1396" s="307" t="s">
        <v>1731</v>
      </c>
      <c r="D1396" s="308">
        <v>2012</v>
      </c>
      <c r="E1396" s="6" t="s">
        <v>559</v>
      </c>
      <c r="F1396" s="309" t="s">
        <v>297</v>
      </c>
      <c r="G1396" s="310" t="s">
        <v>3186</v>
      </c>
      <c r="H1396" s="311">
        <v>0</v>
      </c>
      <c r="I1396" s="311">
        <v>1</v>
      </c>
      <c r="J1396" s="312">
        <v>7.7546296296296304E-4</v>
      </c>
    </row>
    <row r="1397" spans="3:10">
      <c r="C1397" s="307"/>
      <c r="D1397" s="308">
        <v>2013</v>
      </c>
      <c r="E1397" s="6" t="s">
        <v>259</v>
      </c>
      <c r="F1397" s="309" t="s">
        <v>297</v>
      </c>
      <c r="G1397" s="310" t="s">
        <v>3186</v>
      </c>
      <c r="H1397" s="311">
        <v>0</v>
      </c>
      <c r="I1397" s="311">
        <v>1</v>
      </c>
      <c r="J1397" s="312">
        <v>1.2847222222222223E-3</v>
      </c>
    </row>
    <row r="1398" spans="3:10">
      <c r="C1398" s="307"/>
      <c r="D1398" s="308">
        <v>2014</v>
      </c>
      <c r="E1398" s="6" t="s">
        <v>259</v>
      </c>
      <c r="F1398" s="309" t="s">
        <v>297</v>
      </c>
      <c r="G1398" s="310" t="s">
        <v>3187</v>
      </c>
      <c r="H1398" s="311">
        <v>0</v>
      </c>
      <c r="I1398" s="311">
        <v>1</v>
      </c>
      <c r="J1398" s="312">
        <v>1.0879629629629629E-3</v>
      </c>
    </row>
    <row r="1399" spans="3:10">
      <c r="C1399" s="6" t="s">
        <v>1732</v>
      </c>
      <c r="H1399" s="311">
        <v>0</v>
      </c>
      <c r="I1399" s="311">
        <v>3</v>
      </c>
      <c r="J1399" s="312">
        <v>3.1481481481481482E-3</v>
      </c>
    </row>
    <row r="1400" spans="3:10">
      <c r="C1400" s="307" t="s">
        <v>1733</v>
      </c>
      <c r="D1400" s="308">
        <v>2009</v>
      </c>
      <c r="E1400" s="6" t="s">
        <v>330</v>
      </c>
      <c r="F1400" s="309" t="s">
        <v>297</v>
      </c>
      <c r="G1400" s="310" t="s">
        <v>3178</v>
      </c>
      <c r="H1400" s="311">
        <v>0</v>
      </c>
      <c r="I1400" s="311">
        <v>2</v>
      </c>
      <c r="J1400" s="312">
        <v>1.2962962962962963E-3</v>
      </c>
    </row>
    <row r="1401" spans="3:10">
      <c r="C1401" s="6" t="s">
        <v>1734</v>
      </c>
      <c r="H1401" s="311">
        <v>0</v>
      </c>
      <c r="I1401" s="311">
        <v>2</v>
      </c>
      <c r="J1401" s="312">
        <v>1.2962962962962963E-3</v>
      </c>
    </row>
    <row r="1402" spans="3:10">
      <c r="C1402" s="307" t="s">
        <v>1735</v>
      </c>
      <c r="D1402" s="308">
        <v>2009</v>
      </c>
      <c r="E1402" s="6" t="s">
        <v>330</v>
      </c>
      <c r="F1402" s="309" t="s">
        <v>297</v>
      </c>
      <c r="G1402" s="310" t="s">
        <v>3180</v>
      </c>
      <c r="H1402" s="311">
        <v>0</v>
      </c>
      <c r="I1402" s="311">
        <v>6</v>
      </c>
      <c r="J1402" s="312">
        <v>5.6249999999999989E-3</v>
      </c>
    </row>
    <row r="1403" spans="3:10">
      <c r="C1403" s="6" t="s">
        <v>1736</v>
      </c>
      <c r="H1403" s="311">
        <v>0</v>
      </c>
      <c r="I1403" s="311">
        <v>6</v>
      </c>
      <c r="J1403" s="312">
        <v>5.6249999999999989E-3</v>
      </c>
    </row>
    <row r="1404" spans="3:10">
      <c r="C1404" s="307" t="s">
        <v>2483</v>
      </c>
      <c r="D1404" s="308">
        <v>2016</v>
      </c>
      <c r="E1404" s="6" t="s">
        <v>720</v>
      </c>
      <c r="F1404" s="309" t="s">
        <v>187</v>
      </c>
      <c r="G1404" s="310" t="s">
        <v>316</v>
      </c>
      <c r="H1404" s="311">
        <v>1</v>
      </c>
      <c r="I1404" s="311">
        <v>1</v>
      </c>
      <c r="J1404" s="312">
        <v>1.5127314814814816E-2</v>
      </c>
    </row>
    <row r="1405" spans="3:10">
      <c r="C1405" s="6" t="s">
        <v>2484</v>
      </c>
      <c r="H1405" s="311">
        <v>1</v>
      </c>
      <c r="I1405" s="311">
        <v>1</v>
      </c>
      <c r="J1405" s="312">
        <v>1.5127314814814816E-2</v>
      </c>
    </row>
    <row r="1406" spans="3:10">
      <c r="C1406" s="307" t="s">
        <v>2570</v>
      </c>
      <c r="D1406" s="308">
        <v>2016</v>
      </c>
      <c r="E1406" s="6" t="s">
        <v>984</v>
      </c>
      <c r="F1406" s="309" t="s">
        <v>297</v>
      </c>
      <c r="G1406" s="310" t="s">
        <v>3185</v>
      </c>
      <c r="H1406" s="311">
        <v>7</v>
      </c>
      <c r="I1406" s="311">
        <v>7</v>
      </c>
      <c r="J1406" s="312">
        <v>9.2592592592592585E-4</v>
      </c>
    </row>
    <row r="1407" spans="3:10">
      <c r="C1407" s="307"/>
      <c r="D1407" s="308">
        <v>2017</v>
      </c>
      <c r="E1407" s="6" t="s">
        <v>984</v>
      </c>
      <c r="F1407" s="309" t="s">
        <v>297</v>
      </c>
      <c r="G1407" s="310" t="s">
        <v>3185</v>
      </c>
      <c r="H1407" s="311">
        <v>0</v>
      </c>
      <c r="I1407" s="311">
        <v>5</v>
      </c>
      <c r="J1407" s="312">
        <v>8.9120370370370362E-4</v>
      </c>
    </row>
    <row r="1408" spans="3:10">
      <c r="C1408" s="6" t="s">
        <v>2571</v>
      </c>
      <c r="H1408" s="311">
        <v>7</v>
      </c>
      <c r="I1408" s="311">
        <v>12</v>
      </c>
      <c r="J1408" s="312">
        <v>1.8171296296296295E-3</v>
      </c>
    </row>
    <row r="1409" spans="3:10">
      <c r="C1409" s="307" t="s">
        <v>1737</v>
      </c>
      <c r="D1409" s="308">
        <v>2015</v>
      </c>
      <c r="E1409" s="6" t="s">
        <v>235</v>
      </c>
      <c r="F1409" s="309" t="s">
        <v>297</v>
      </c>
      <c r="G1409" s="310" t="s">
        <v>3185</v>
      </c>
      <c r="H1409" s="311">
        <v>16</v>
      </c>
      <c r="I1409" s="311">
        <v>16</v>
      </c>
      <c r="J1409" s="312">
        <v>0</v>
      </c>
    </row>
    <row r="1410" spans="3:10">
      <c r="C1410" s="6" t="s">
        <v>1738</v>
      </c>
      <c r="H1410" s="311">
        <v>16</v>
      </c>
      <c r="I1410" s="311">
        <v>16</v>
      </c>
      <c r="J1410" s="312">
        <v>0</v>
      </c>
    </row>
    <row r="1411" spans="3:10">
      <c r="C1411" s="307" t="s">
        <v>1739</v>
      </c>
      <c r="D1411" s="308">
        <v>2010</v>
      </c>
      <c r="E1411" s="6" t="s">
        <v>407</v>
      </c>
      <c r="F1411" s="309" t="s">
        <v>297</v>
      </c>
      <c r="G1411" s="310" t="s">
        <v>3184</v>
      </c>
      <c r="H1411" s="311">
        <v>0</v>
      </c>
      <c r="I1411" s="311">
        <v>4</v>
      </c>
      <c r="J1411" s="312">
        <v>8.564814814814815E-4</v>
      </c>
    </row>
    <row r="1412" spans="3:10">
      <c r="C1412" s="6" t="s">
        <v>1740</v>
      </c>
      <c r="H1412" s="311">
        <v>0</v>
      </c>
      <c r="I1412" s="311">
        <v>4</v>
      </c>
      <c r="J1412" s="312">
        <v>8.564814814814815E-4</v>
      </c>
    </row>
    <row r="1413" spans="3:10">
      <c r="C1413" s="307" t="s">
        <v>2485</v>
      </c>
      <c r="D1413" s="308">
        <v>2016</v>
      </c>
      <c r="E1413" s="6" t="s">
        <v>2310</v>
      </c>
      <c r="F1413" s="309" t="s">
        <v>186</v>
      </c>
      <c r="G1413" s="310" t="s">
        <v>2607</v>
      </c>
      <c r="H1413" s="311">
        <v>68</v>
      </c>
      <c r="I1413" s="311">
        <v>11</v>
      </c>
      <c r="J1413" s="312">
        <v>5.785879629629629E-2</v>
      </c>
    </row>
    <row r="1414" spans="3:10">
      <c r="C1414" s="307"/>
      <c r="D1414" s="308">
        <v>2017</v>
      </c>
      <c r="E1414" s="6" t="s">
        <v>2649</v>
      </c>
      <c r="F1414" s="309" t="s">
        <v>186</v>
      </c>
      <c r="G1414" s="310" t="s">
        <v>2607</v>
      </c>
      <c r="H1414" s="311">
        <v>155</v>
      </c>
      <c r="I1414" s="311">
        <v>19</v>
      </c>
      <c r="J1414" s="312">
        <v>6.2037037037037036E-2</v>
      </c>
    </row>
    <row r="1415" spans="3:10">
      <c r="C1415" s="6" t="s">
        <v>2486</v>
      </c>
      <c r="H1415" s="311">
        <v>223</v>
      </c>
      <c r="I1415" s="311">
        <v>30</v>
      </c>
      <c r="J1415" s="312">
        <v>0.11989583333333333</v>
      </c>
    </row>
    <row r="1416" spans="3:10">
      <c r="C1416" s="307" t="s">
        <v>2973</v>
      </c>
      <c r="D1416" s="308">
        <v>2017</v>
      </c>
      <c r="E1416" s="6" t="s">
        <v>286</v>
      </c>
      <c r="F1416" s="309" t="s">
        <v>186</v>
      </c>
      <c r="G1416" s="310" t="s">
        <v>2607</v>
      </c>
      <c r="H1416" s="311">
        <v>92</v>
      </c>
      <c r="I1416" s="311">
        <v>15</v>
      </c>
      <c r="J1416" s="312">
        <v>5.28587962962963E-2</v>
      </c>
    </row>
    <row r="1417" spans="3:10">
      <c r="C1417" s="6" t="s">
        <v>2974</v>
      </c>
      <c r="H1417" s="311">
        <v>92</v>
      </c>
      <c r="I1417" s="311">
        <v>15</v>
      </c>
      <c r="J1417" s="312">
        <v>5.28587962962963E-2</v>
      </c>
    </row>
    <row r="1418" spans="3:10">
      <c r="C1418" s="307" t="s">
        <v>2975</v>
      </c>
      <c r="D1418" s="308">
        <v>2017</v>
      </c>
      <c r="E1418" s="6" t="s">
        <v>286</v>
      </c>
      <c r="F1418" s="309" t="s">
        <v>186</v>
      </c>
      <c r="G1418" s="310" t="s">
        <v>2604</v>
      </c>
      <c r="H1418" s="311">
        <v>31</v>
      </c>
      <c r="I1418" s="311">
        <v>8</v>
      </c>
      <c r="J1418" s="312">
        <v>4.5324074074074072E-2</v>
      </c>
    </row>
    <row r="1419" spans="3:10">
      <c r="C1419" s="6" t="s">
        <v>2976</v>
      </c>
      <c r="H1419" s="311">
        <v>31</v>
      </c>
      <c r="I1419" s="311">
        <v>8</v>
      </c>
      <c r="J1419" s="312">
        <v>4.5324074074074072E-2</v>
      </c>
    </row>
    <row r="1420" spans="3:10">
      <c r="C1420" s="307" t="s">
        <v>1741</v>
      </c>
      <c r="D1420" s="308">
        <v>2009</v>
      </c>
      <c r="E1420" s="6" t="s">
        <v>25</v>
      </c>
      <c r="F1420" s="309" t="s">
        <v>186</v>
      </c>
      <c r="G1420" s="310" t="s">
        <v>2606</v>
      </c>
      <c r="H1420" s="311">
        <v>22</v>
      </c>
      <c r="I1420" s="311">
        <v>5</v>
      </c>
      <c r="J1420" s="312">
        <v>5.392361111111111E-2</v>
      </c>
    </row>
    <row r="1421" spans="3:10">
      <c r="C1421" s="307"/>
      <c r="D1421" s="308">
        <v>2010</v>
      </c>
      <c r="E1421" s="6" t="s">
        <v>25</v>
      </c>
      <c r="F1421" s="309" t="s">
        <v>186</v>
      </c>
      <c r="G1421" s="310" t="s">
        <v>2606</v>
      </c>
      <c r="H1421" s="311">
        <v>18</v>
      </c>
      <c r="I1421" s="311">
        <v>7</v>
      </c>
      <c r="J1421" s="312">
        <v>5.0914351851851856E-2</v>
      </c>
    </row>
    <row r="1422" spans="3:10">
      <c r="C1422" s="307"/>
      <c r="D1422" s="308">
        <v>2013</v>
      </c>
      <c r="E1422" s="6" t="s">
        <v>25</v>
      </c>
      <c r="F1422" s="309" t="s">
        <v>186</v>
      </c>
      <c r="G1422" s="310" t="s">
        <v>2606</v>
      </c>
      <c r="H1422" s="311">
        <v>18</v>
      </c>
      <c r="I1422" s="311">
        <v>7</v>
      </c>
      <c r="J1422" s="312">
        <v>4.7870370370370369E-2</v>
      </c>
    </row>
    <row r="1423" spans="3:10">
      <c r="C1423" s="307"/>
      <c r="D1423" s="308">
        <v>2014</v>
      </c>
      <c r="E1423" s="6" t="s">
        <v>25</v>
      </c>
      <c r="F1423" s="309" t="s">
        <v>186</v>
      </c>
      <c r="G1423" s="310" t="s">
        <v>2606</v>
      </c>
      <c r="H1423" s="311">
        <v>44</v>
      </c>
      <c r="I1423" s="311">
        <v>17</v>
      </c>
      <c r="J1423" s="312">
        <v>5.0150462962962966E-2</v>
      </c>
    </row>
    <row r="1424" spans="3:10">
      <c r="C1424" s="307"/>
      <c r="D1424" s="308">
        <v>2015</v>
      </c>
      <c r="E1424" s="6" t="s">
        <v>25</v>
      </c>
      <c r="F1424" s="309" t="s">
        <v>186</v>
      </c>
      <c r="G1424" s="310" t="s">
        <v>2607</v>
      </c>
      <c r="H1424" s="311">
        <v>43</v>
      </c>
      <c r="I1424" s="311">
        <v>6</v>
      </c>
      <c r="J1424" s="312">
        <v>4.9525462962962959E-2</v>
      </c>
    </row>
    <row r="1425" spans="3:10">
      <c r="C1425" s="307"/>
      <c r="D1425" s="308">
        <v>2016</v>
      </c>
      <c r="E1425" s="6" t="s">
        <v>2311</v>
      </c>
      <c r="F1425" s="309" t="s">
        <v>186</v>
      </c>
      <c r="G1425" s="310" t="s">
        <v>2607</v>
      </c>
      <c r="H1425" s="311">
        <v>23</v>
      </c>
      <c r="I1425" s="311">
        <v>5</v>
      </c>
      <c r="J1425" s="312">
        <v>4.7835648148148148E-2</v>
      </c>
    </row>
    <row r="1426" spans="3:10">
      <c r="C1426" s="307"/>
      <c r="D1426" s="308">
        <v>2017</v>
      </c>
      <c r="E1426" s="6" t="s">
        <v>25</v>
      </c>
      <c r="F1426" s="309" t="s">
        <v>186</v>
      </c>
      <c r="G1426" s="310" t="s">
        <v>2607</v>
      </c>
      <c r="H1426" s="311">
        <v>37</v>
      </c>
      <c r="I1426" s="311">
        <v>5</v>
      </c>
      <c r="J1426" s="312">
        <v>4.5601851851851859E-2</v>
      </c>
    </row>
    <row r="1427" spans="3:10">
      <c r="C1427" s="6" t="s">
        <v>1742</v>
      </c>
      <c r="H1427" s="311">
        <v>205</v>
      </c>
      <c r="I1427" s="311">
        <v>52</v>
      </c>
      <c r="J1427" s="312">
        <v>0.34582175925925929</v>
      </c>
    </row>
    <row r="1428" spans="3:10">
      <c r="C1428" s="307" t="s">
        <v>1743</v>
      </c>
      <c r="D1428" s="308">
        <v>2012</v>
      </c>
      <c r="E1428" s="6" t="s">
        <v>284</v>
      </c>
      <c r="F1428" s="309" t="s">
        <v>297</v>
      </c>
      <c r="G1428" s="310" t="s">
        <v>3183</v>
      </c>
      <c r="H1428" s="311">
        <v>0</v>
      </c>
      <c r="I1428" s="311">
        <v>7</v>
      </c>
      <c r="J1428" s="312">
        <v>5.0925925925925921E-4</v>
      </c>
    </row>
    <row r="1429" spans="3:10">
      <c r="C1429" s="307"/>
      <c r="D1429" s="308">
        <v>2013</v>
      </c>
      <c r="E1429" s="6" t="s">
        <v>647</v>
      </c>
      <c r="F1429" s="309" t="s">
        <v>297</v>
      </c>
      <c r="G1429" s="310" t="s">
        <v>3183</v>
      </c>
      <c r="H1429" s="311">
        <v>0</v>
      </c>
      <c r="I1429" s="311">
        <v>4</v>
      </c>
      <c r="J1429" s="312">
        <v>4.7453703703703704E-4</v>
      </c>
    </row>
    <row r="1430" spans="3:10">
      <c r="C1430" s="307"/>
      <c r="D1430" s="308">
        <v>2014</v>
      </c>
      <c r="E1430" s="6" t="s">
        <v>741</v>
      </c>
      <c r="F1430" s="309" t="s">
        <v>297</v>
      </c>
      <c r="G1430" s="310" t="s">
        <v>3185</v>
      </c>
      <c r="H1430" s="311">
        <v>0</v>
      </c>
      <c r="I1430" s="311">
        <v>10</v>
      </c>
      <c r="J1430" s="312">
        <v>8.6805555555555551E-4</v>
      </c>
    </row>
    <row r="1431" spans="3:10">
      <c r="C1431" s="307"/>
      <c r="D1431" s="308">
        <v>2015</v>
      </c>
      <c r="E1431" s="6" t="s">
        <v>1015</v>
      </c>
      <c r="F1431" s="309" t="s">
        <v>297</v>
      </c>
      <c r="G1431" s="310" t="s">
        <v>3185</v>
      </c>
      <c r="H1431" s="311">
        <v>8</v>
      </c>
      <c r="I1431" s="311">
        <v>8</v>
      </c>
      <c r="J1431" s="312">
        <v>8.7962962962962962E-4</v>
      </c>
    </row>
    <row r="1432" spans="3:10">
      <c r="C1432" s="307"/>
      <c r="D1432" s="308">
        <v>2017</v>
      </c>
      <c r="E1432" s="6" t="s">
        <v>41</v>
      </c>
      <c r="F1432" s="309" t="s">
        <v>297</v>
      </c>
      <c r="G1432" s="310" t="s">
        <v>3186</v>
      </c>
      <c r="H1432" s="311">
        <v>0</v>
      </c>
      <c r="I1432" s="311">
        <v>5</v>
      </c>
      <c r="J1432" s="312">
        <v>1.3310185185185185E-3</v>
      </c>
    </row>
    <row r="1433" spans="3:10">
      <c r="C1433" s="6" t="s">
        <v>1744</v>
      </c>
      <c r="H1433" s="311">
        <v>8</v>
      </c>
      <c r="I1433" s="311">
        <v>34</v>
      </c>
      <c r="J1433" s="312">
        <v>4.0625000000000001E-3</v>
      </c>
    </row>
    <row r="1434" spans="3:10">
      <c r="C1434" s="307" t="s">
        <v>1745</v>
      </c>
      <c r="D1434" s="308">
        <v>2009</v>
      </c>
      <c r="E1434" s="6" t="s">
        <v>284</v>
      </c>
      <c r="F1434" s="309" t="s">
        <v>187</v>
      </c>
      <c r="G1434" s="310" t="s">
        <v>316</v>
      </c>
      <c r="H1434" s="311">
        <v>2</v>
      </c>
      <c r="I1434" s="311">
        <v>2</v>
      </c>
      <c r="J1434" s="312">
        <v>1.6053240740740739E-2</v>
      </c>
    </row>
    <row r="1435" spans="3:10">
      <c r="C1435" s="307"/>
      <c r="D1435" s="308">
        <v>2010</v>
      </c>
      <c r="E1435" s="6" t="s">
        <v>284</v>
      </c>
      <c r="F1435" s="309" t="s">
        <v>187</v>
      </c>
      <c r="G1435" s="310" t="s">
        <v>316</v>
      </c>
      <c r="H1435" s="311">
        <v>5</v>
      </c>
      <c r="I1435" s="311">
        <v>5</v>
      </c>
      <c r="J1435" s="312">
        <v>1.5335648148148147E-2</v>
      </c>
    </row>
    <row r="1436" spans="3:10">
      <c r="C1436" s="307"/>
      <c r="D1436" s="308">
        <v>2012</v>
      </c>
      <c r="E1436" s="6" t="s">
        <v>647</v>
      </c>
      <c r="F1436" s="309" t="s">
        <v>187</v>
      </c>
      <c r="G1436" s="310" t="s">
        <v>316</v>
      </c>
      <c r="H1436" s="311">
        <v>7</v>
      </c>
      <c r="I1436" s="311">
        <v>7</v>
      </c>
      <c r="J1436" s="312">
        <v>1.5358796296296296E-2</v>
      </c>
    </row>
    <row r="1437" spans="3:10">
      <c r="C1437" s="307"/>
      <c r="D1437" s="308">
        <v>2012</v>
      </c>
      <c r="E1437" s="6" t="s">
        <v>647</v>
      </c>
      <c r="F1437" s="309" t="s">
        <v>297</v>
      </c>
      <c r="G1437" s="310" t="s">
        <v>3187</v>
      </c>
      <c r="H1437" s="311">
        <v>0</v>
      </c>
      <c r="I1437" s="311">
        <v>1</v>
      </c>
      <c r="J1437" s="312">
        <v>1.25E-3</v>
      </c>
    </row>
    <row r="1438" spans="3:10">
      <c r="C1438" s="307"/>
      <c r="D1438" s="308">
        <v>2014</v>
      </c>
      <c r="E1438" s="6" t="s">
        <v>647</v>
      </c>
      <c r="F1438" s="309" t="s">
        <v>187</v>
      </c>
      <c r="G1438" s="310" t="s">
        <v>316</v>
      </c>
      <c r="H1438" s="311">
        <v>12</v>
      </c>
      <c r="I1438" s="311">
        <v>12</v>
      </c>
      <c r="J1438" s="312">
        <v>1.4791666666666668E-2</v>
      </c>
    </row>
    <row r="1439" spans="3:10">
      <c r="C1439" s="307"/>
      <c r="D1439" s="308">
        <v>2014</v>
      </c>
      <c r="E1439" s="6" t="s">
        <v>647</v>
      </c>
      <c r="F1439" s="309" t="s">
        <v>297</v>
      </c>
      <c r="G1439" s="310" t="s">
        <v>3188</v>
      </c>
      <c r="H1439" s="311">
        <v>0</v>
      </c>
      <c r="I1439" s="311">
        <v>3</v>
      </c>
      <c r="J1439" s="312">
        <v>2.9398148148148148E-3</v>
      </c>
    </row>
    <row r="1440" spans="3:10">
      <c r="C1440" s="6" t="s">
        <v>1746</v>
      </c>
      <c r="H1440" s="311">
        <v>26</v>
      </c>
      <c r="I1440" s="311">
        <v>30</v>
      </c>
      <c r="J1440" s="312">
        <v>6.5729166666666658E-2</v>
      </c>
    </row>
    <row r="1441" spans="3:10">
      <c r="C1441" s="307" t="s">
        <v>1747</v>
      </c>
      <c r="D1441" s="308">
        <v>2009</v>
      </c>
      <c r="E1441" s="6" t="s">
        <v>284</v>
      </c>
      <c r="F1441" s="309" t="s">
        <v>186</v>
      </c>
      <c r="G1441" s="310" t="s">
        <v>3190</v>
      </c>
      <c r="H1441" s="311">
        <v>7</v>
      </c>
      <c r="I1441" s="311">
        <v>5</v>
      </c>
      <c r="J1441" s="312">
        <v>4.4872685185185189E-2</v>
      </c>
    </row>
    <row r="1442" spans="3:10">
      <c r="C1442" s="307"/>
      <c r="D1442" s="308">
        <v>2012</v>
      </c>
      <c r="E1442" s="6" t="s">
        <v>646</v>
      </c>
      <c r="F1442" s="309" t="s">
        <v>186</v>
      </c>
      <c r="G1442" s="310" t="s">
        <v>2606</v>
      </c>
      <c r="H1442" s="311">
        <v>14</v>
      </c>
      <c r="I1442" s="311">
        <v>6</v>
      </c>
      <c r="J1442" s="312">
        <v>4.3819444444444446E-2</v>
      </c>
    </row>
    <row r="1443" spans="3:10">
      <c r="C1443" s="307"/>
      <c r="D1443" s="308">
        <v>2013</v>
      </c>
      <c r="E1443" s="6" t="s">
        <v>646</v>
      </c>
      <c r="F1443" s="309" t="s">
        <v>187</v>
      </c>
      <c r="G1443" s="310" t="s">
        <v>316</v>
      </c>
      <c r="H1443" s="311">
        <v>15</v>
      </c>
      <c r="I1443" s="311">
        <v>15</v>
      </c>
      <c r="J1443" s="312">
        <v>2.011574074074074E-2</v>
      </c>
    </row>
    <row r="1444" spans="3:10">
      <c r="C1444" s="307"/>
      <c r="D1444" s="308">
        <v>2014</v>
      </c>
      <c r="E1444" s="6" t="s">
        <v>646</v>
      </c>
      <c r="F1444" s="309" t="s">
        <v>186</v>
      </c>
      <c r="G1444" s="310" t="s">
        <v>2606</v>
      </c>
      <c r="H1444" s="311">
        <v>16</v>
      </c>
      <c r="I1444" s="311">
        <v>6</v>
      </c>
      <c r="J1444" s="312">
        <v>4.5601851851851859E-2</v>
      </c>
    </row>
    <row r="1445" spans="3:10">
      <c r="C1445" s="307"/>
      <c r="D1445" s="308">
        <v>2015</v>
      </c>
      <c r="E1445" s="6" t="s">
        <v>904</v>
      </c>
      <c r="F1445" s="309" t="s">
        <v>186</v>
      </c>
      <c r="G1445" s="310" t="s">
        <v>2606</v>
      </c>
      <c r="H1445" s="311">
        <v>55</v>
      </c>
      <c r="I1445" s="311">
        <v>23</v>
      </c>
      <c r="J1445" s="312">
        <v>5.1423611111111107E-2</v>
      </c>
    </row>
    <row r="1446" spans="3:10">
      <c r="C1446" s="6" t="s">
        <v>1748</v>
      </c>
      <c r="H1446" s="311">
        <v>107</v>
      </c>
      <c r="I1446" s="311">
        <v>55</v>
      </c>
      <c r="J1446" s="312">
        <v>0.20583333333333334</v>
      </c>
    </row>
    <row r="1447" spans="3:10">
      <c r="C1447" s="307" t="s">
        <v>1749</v>
      </c>
      <c r="D1447" s="308">
        <v>2009</v>
      </c>
      <c r="E1447" s="6" t="s">
        <v>284</v>
      </c>
      <c r="F1447" s="309" t="s">
        <v>297</v>
      </c>
      <c r="G1447" s="310" t="s">
        <v>3175</v>
      </c>
      <c r="H1447" s="311">
        <v>0</v>
      </c>
      <c r="I1447" s="311">
        <v>4</v>
      </c>
      <c r="J1447" s="312">
        <v>6.7129629629629625E-4</v>
      </c>
    </row>
    <row r="1448" spans="3:10">
      <c r="C1448" s="307"/>
      <c r="D1448" s="308">
        <v>2010</v>
      </c>
      <c r="E1448" s="6" t="s">
        <v>284</v>
      </c>
      <c r="F1448" s="309" t="s">
        <v>297</v>
      </c>
      <c r="G1448" s="310" t="s">
        <v>3175</v>
      </c>
      <c r="H1448" s="311">
        <v>0</v>
      </c>
      <c r="I1448" s="311">
        <v>3</v>
      </c>
      <c r="J1448" s="312">
        <v>4.9768518518518521E-4</v>
      </c>
    </row>
    <row r="1449" spans="3:10">
      <c r="C1449" s="307"/>
      <c r="D1449" s="308">
        <v>2012</v>
      </c>
      <c r="E1449" s="6" t="s">
        <v>284</v>
      </c>
      <c r="F1449" s="309" t="s">
        <v>297</v>
      </c>
      <c r="G1449" s="310" t="s">
        <v>3183</v>
      </c>
      <c r="H1449" s="311">
        <v>0</v>
      </c>
      <c r="I1449" s="311">
        <v>2</v>
      </c>
      <c r="J1449" s="312">
        <v>4.0509259259259258E-4</v>
      </c>
    </row>
    <row r="1450" spans="3:10">
      <c r="C1450" s="307"/>
      <c r="D1450" s="308">
        <v>2013</v>
      </c>
      <c r="E1450" s="6" t="s">
        <v>647</v>
      </c>
      <c r="F1450" s="309" t="s">
        <v>297</v>
      </c>
      <c r="G1450" s="310" t="s">
        <v>3185</v>
      </c>
      <c r="H1450" s="311">
        <v>0</v>
      </c>
      <c r="I1450" s="311">
        <v>4</v>
      </c>
      <c r="J1450" s="312">
        <v>8.564814814814815E-4</v>
      </c>
    </row>
    <row r="1451" spans="3:10">
      <c r="C1451" s="307"/>
      <c r="D1451" s="308">
        <v>2014</v>
      </c>
      <c r="E1451" s="6" t="s">
        <v>741</v>
      </c>
      <c r="F1451" s="309" t="s">
        <v>297</v>
      </c>
      <c r="G1451" s="310" t="s">
        <v>3185</v>
      </c>
      <c r="H1451" s="311">
        <v>0</v>
      </c>
      <c r="I1451" s="311">
        <v>1</v>
      </c>
      <c r="J1451" s="312">
        <v>6.9444444444444447E-4</v>
      </c>
    </row>
    <row r="1452" spans="3:10">
      <c r="C1452" s="307"/>
      <c r="D1452" s="308">
        <v>2015</v>
      </c>
      <c r="E1452" s="6" t="s">
        <v>1015</v>
      </c>
      <c r="F1452" s="309" t="s">
        <v>297</v>
      </c>
      <c r="G1452" s="310" t="s">
        <v>3185</v>
      </c>
      <c r="H1452" s="311">
        <v>2</v>
      </c>
      <c r="I1452" s="311">
        <v>2</v>
      </c>
      <c r="J1452" s="312">
        <v>7.6388888888888893E-4</v>
      </c>
    </row>
    <row r="1453" spans="3:10">
      <c r="C1453" s="307"/>
      <c r="D1453" s="308">
        <v>2017</v>
      </c>
      <c r="E1453" s="6" t="s">
        <v>41</v>
      </c>
      <c r="F1453" s="309" t="s">
        <v>297</v>
      </c>
      <c r="G1453" s="310" t="s">
        <v>3186</v>
      </c>
      <c r="H1453" s="311">
        <v>0</v>
      </c>
      <c r="I1453" s="311">
        <v>1</v>
      </c>
      <c r="J1453" s="312">
        <v>1.1458333333333333E-3</v>
      </c>
    </row>
    <row r="1454" spans="3:10">
      <c r="C1454" s="6" t="s">
        <v>1750</v>
      </c>
      <c r="H1454" s="311">
        <v>2</v>
      </c>
      <c r="I1454" s="311">
        <v>17</v>
      </c>
      <c r="J1454" s="312">
        <v>5.0347222222222225E-3</v>
      </c>
    </row>
    <row r="1455" spans="3:10">
      <c r="C1455" s="307" t="s">
        <v>1751</v>
      </c>
      <c r="D1455" s="308">
        <v>2009</v>
      </c>
      <c r="E1455" s="6" t="s">
        <v>697</v>
      </c>
      <c r="F1455" s="309" t="s">
        <v>186</v>
      </c>
      <c r="G1455" s="310" t="s">
        <v>3191</v>
      </c>
      <c r="H1455" s="311">
        <v>21</v>
      </c>
      <c r="I1455" s="311">
        <v>6</v>
      </c>
      <c r="J1455" s="312">
        <v>5.3518518518518521E-2</v>
      </c>
    </row>
    <row r="1456" spans="3:10">
      <c r="C1456" s="307"/>
      <c r="D1456" s="308">
        <v>2010</v>
      </c>
      <c r="E1456" s="6" t="s">
        <v>697</v>
      </c>
      <c r="F1456" s="309" t="s">
        <v>186</v>
      </c>
      <c r="G1456" s="310" t="s">
        <v>3193</v>
      </c>
      <c r="H1456" s="311">
        <v>23</v>
      </c>
      <c r="I1456" s="311">
        <v>3</v>
      </c>
      <c r="J1456" s="312">
        <v>5.5543981481481486E-2</v>
      </c>
    </row>
    <row r="1457" spans="3:10">
      <c r="C1457" s="307"/>
      <c r="D1457" s="308">
        <v>2011</v>
      </c>
      <c r="E1457" s="6" t="s">
        <v>697</v>
      </c>
      <c r="F1457" s="309" t="s">
        <v>186</v>
      </c>
      <c r="G1457" s="310" t="s">
        <v>2608</v>
      </c>
      <c r="H1457" s="311">
        <v>34</v>
      </c>
      <c r="I1457" s="311">
        <v>2</v>
      </c>
      <c r="J1457" s="312">
        <v>5.859953703703704E-2</v>
      </c>
    </row>
    <row r="1458" spans="3:10">
      <c r="C1458" s="307"/>
      <c r="D1458" s="308">
        <v>2012</v>
      </c>
      <c r="E1458" s="6" t="s">
        <v>697</v>
      </c>
      <c r="F1458" s="309" t="s">
        <v>186</v>
      </c>
      <c r="G1458" s="310" t="s">
        <v>2608</v>
      </c>
      <c r="H1458" s="311">
        <v>58</v>
      </c>
      <c r="I1458" s="311">
        <v>5</v>
      </c>
      <c r="J1458" s="312">
        <v>5.873842592592593E-2</v>
      </c>
    </row>
    <row r="1459" spans="3:10">
      <c r="C1459" s="307"/>
      <c r="D1459" s="308">
        <v>2014</v>
      </c>
      <c r="E1459" s="6" t="s">
        <v>697</v>
      </c>
      <c r="F1459" s="309" t="s">
        <v>186</v>
      </c>
      <c r="G1459" s="310" t="s">
        <v>2608</v>
      </c>
      <c r="H1459" s="311">
        <v>87</v>
      </c>
      <c r="I1459" s="311">
        <v>5</v>
      </c>
      <c r="J1459" s="312">
        <v>6.177083333333333E-2</v>
      </c>
    </row>
    <row r="1460" spans="3:10">
      <c r="C1460" s="307"/>
      <c r="D1460" s="308">
        <v>2015</v>
      </c>
      <c r="E1460" s="6" t="s">
        <v>697</v>
      </c>
      <c r="F1460" s="309" t="s">
        <v>186</v>
      </c>
      <c r="G1460" s="310" t="s">
        <v>2609</v>
      </c>
      <c r="H1460" s="311">
        <v>84</v>
      </c>
      <c r="I1460" s="311">
        <v>2</v>
      </c>
      <c r="J1460" s="312">
        <v>6.0763888888888888E-2</v>
      </c>
    </row>
    <row r="1461" spans="3:10">
      <c r="C1461" s="307"/>
      <c r="D1461" s="308">
        <v>2016</v>
      </c>
      <c r="E1461" s="6" t="s">
        <v>697</v>
      </c>
      <c r="F1461" s="309" t="s">
        <v>186</v>
      </c>
      <c r="G1461" s="310" t="s">
        <v>2609</v>
      </c>
      <c r="H1461" s="311">
        <v>96</v>
      </c>
      <c r="I1461" s="311">
        <v>2</v>
      </c>
      <c r="J1461" s="312">
        <v>6.5277777777777782E-2</v>
      </c>
    </row>
    <row r="1462" spans="3:10">
      <c r="C1462" s="6" t="s">
        <v>1752</v>
      </c>
      <c r="H1462" s="311">
        <v>403</v>
      </c>
      <c r="I1462" s="311">
        <v>25</v>
      </c>
      <c r="J1462" s="312">
        <v>0.414212962962963</v>
      </c>
    </row>
    <row r="1463" spans="3:10">
      <c r="C1463" s="307" t="s">
        <v>1753</v>
      </c>
      <c r="D1463" s="308">
        <v>2014</v>
      </c>
      <c r="E1463" s="6" t="s">
        <v>14</v>
      </c>
      <c r="F1463" s="309" t="s">
        <v>186</v>
      </c>
      <c r="G1463" s="310" t="s">
        <v>3190</v>
      </c>
      <c r="H1463" s="311">
        <v>70</v>
      </c>
      <c r="I1463" s="311">
        <v>27</v>
      </c>
      <c r="J1463" s="312">
        <v>5.5347222222222221E-2</v>
      </c>
    </row>
    <row r="1464" spans="3:10">
      <c r="C1464" s="6" t="s">
        <v>1754</v>
      </c>
      <c r="H1464" s="311">
        <v>70</v>
      </c>
      <c r="I1464" s="311">
        <v>27</v>
      </c>
      <c r="J1464" s="312">
        <v>5.5347222222222221E-2</v>
      </c>
    </row>
    <row r="1465" spans="3:10">
      <c r="C1465" s="307" t="s">
        <v>2572</v>
      </c>
      <c r="D1465" s="308">
        <v>2016</v>
      </c>
      <c r="E1465" s="6" t="s">
        <v>316</v>
      </c>
      <c r="F1465" s="309" t="s">
        <v>296</v>
      </c>
      <c r="G1465" s="310" t="s">
        <v>316</v>
      </c>
      <c r="H1465" s="311">
        <v>8</v>
      </c>
      <c r="I1465" s="311">
        <v>8</v>
      </c>
      <c r="J1465" s="312">
        <v>0</v>
      </c>
    </row>
    <row r="1466" spans="3:10">
      <c r="C1466" s="6" t="s">
        <v>2573</v>
      </c>
      <c r="H1466" s="311">
        <v>8</v>
      </c>
      <c r="I1466" s="311">
        <v>8</v>
      </c>
      <c r="J1466" s="312">
        <v>0</v>
      </c>
    </row>
    <row r="1467" spans="3:10">
      <c r="C1467" s="307" t="s">
        <v>1755</v>
      </c>
      <c r="D1467" s="308">
        <v>2012</v>
      </c>
      <c r="E1467" s="6" t="s">
        <v>328</v>
      </c>
      <c r="F1467" s="309" t="s">
        <v>187</v>
      </c>
      <c r="G1467" s="310" t="s">
        <v>316</v>
      </c>
      <c r="H1467" s="311">
        <v>21</v>
      </c>
      <c r="I1467" s="311">
        <v>21</v>
      </c>
      <c r="J1467" s="312">
        <v>0</v>
      </c>
    </row>
    <row r="1468" spans="3:10">
      <c r="C1468" s="6" t="s">
        <v>1756</v>
      </c>
      <c r="H1468" s="311">
        <v>21</v>
      </c>
      <c r="I1468" s="311">
        <v>21</v>
      </c>
      <c r="J1468" s="312">
        <v>0</v>
      </c>
    </row>
    <row r="1469" spans="3:10">
      <c r="C1469" s="307" t="s">
        <v>3081</v>
      </c>
      <c r="D1469" s="308">
        <v>2017</v>
      </c>
      <c r="E1469" s="6" t="s">
        <v>284</v>
      </c>
      <c r="F1469" s="309" t="s">
        <v>297</v>
      </c>
      <c r="G1469" s="310" t="s">
        <v>3181</v>
      </c>
      <c r="H1469" s="311">
        <v>0</v>
      </c>
      <c r="I1469" s="311">
        <v>4</v>
      </c>
      <c r="J1469" s="312">
        <v>1.423611111111111E-3</v>
      </c>
    </row>
    <row r="1470" spans="3:10">
      <c r="C1470" s="6" t="s">
        <v>3082</v>
      </c>
      <c r="H1470" s="311">
        <v>0</v>
      </c>
      <c r="I1470" s="311">
        <v>4</v>
      </c>
      <c r="J1470" s="312">
        <v>1.423611111111111E-3</v>
      </c>
    </row>
    <row r="1471" spans="3:10">
      <c r="C1471" s="307" t="s">
        <v>1757</v>
      </c>
      <c r="D1471" s="308">
        <v>2011</v>
      </c>
      <c r="E1471" s="6" t="s">
        <v>299</v>
      </c>
      <c r="F1471" s="309" t="s">
        <v>186</v>
      </c>
      <c r="G1471" s="310" t="s">
        <v>2606</v>
      </c>
      <c r="H1471" s="311">
        <v>9</v>
      </c>
      <c r="I1471" s="311">
        <v>5</v>
      </c>
      <c r="J1471" s="312">
        <v>4.1724537037037039E-2</v>
      </c>
    </row>
    <row r="1472" spans="3:10">
      <c r="C1472" s="6" t="s">
        <v>1758</v>
      </c>
      <c r="H1472" s="311">
        <v>9</v>
      </c>
      <c r="I1472" s="311">
        <v>5</v>
      </c>
      <c r="J1472" s="312">
        <v>4.1724537037037039E-2</v>
      </c>
    </row>
    <row r="1473" spans="3:10">
      <c r="C1473" s="307" t="s">
        <v>1759</v>
      </c>
      <c r="D1473" s="308">
        <v>2010</v>
      </c>
      <c r="E1473" s="6" t="s">
        <v>328</v>
      </c>
      <c r="F1473" s="309" t="s">
        <v>187</v>
      </c>
      <c r="G1473" s="310" t="s">
        <v>316</v>
      </c>
      <c r="H1473" s="311">
        <v>7</v>
      </c>
      <c r="I1473" s="311">
        <v>7</v>
      </c>
      <c r="J1473" s="312">
        <v>1.7245370370370369E-2</v>
      </c>
    </row>
    <row r="1474" spans="3:10">
      <c r="C1474" s="307"/>
      <c r="D1474" s="308">
        <v>2011</v>
      </c>
      <c r="E1474" s="6" t="s">
        <v>198</v>
      </c>
      <c r="F1474" s="309" t="s">
        <v>187</v>
      </c>
      <c r="G1474" s="310" t="s">
        <v>316</v>
      </c>
      <c r="H1474" s="311">
        <v>14</v>
      </c>
      <c r="I1474" s="311">
        <v>14</v>
      </c>
      <c r="J1474" s="312">
        <v>1.712962962962963E-2</v>
      </c>
    </row>
    <row r="1475" spans="3:10">
      <c r="C1475" s="6" t="s">
        <v>1760</v>
      </c>
      <c r="H1475" s="311">
        <v>21</v>
      </c>
      <c r="I1475" s="311">
        <v>21</v>
      </c>
      <c r="J1475" s="312">
        <v>3.4375000000000003E-2</v>
      </c>
    </row>
    <row r="1476" spans="3:10">
      <c r="C1476" s="307" t="s">
        <v>1761</v>
      </c>
      <c r="D1476" s="308">
        <v>2012</v>
      </c>
      <c r="E1476" s="6" t="s">
        <v>285</v>
      </c>
      <c r="F1476" s="309" t="s">
        <v>297</v>
      </c>
      <c r="G1476" s="310" t="s">
        <v>3183</v>
      </c>
      <c r="H1476" s="311">
        <v>0</v>
      </c>
      <c r="I1476" s="311">
        <v>6</v>
      </c>
      <c r="J1476" s="312">
        <v>8.6805555555555551E-4</v>
      </c>
    </row>
    <row r="1477" spans="3:10">
      <c r="C1477" s="6" t="s">
        <v>1762</v>
      </c>
      <c r="H1477" s="311">
        <v>0</v>
      </c>
      <c r="I1477" s="311">
        <v>6</v>
      </c>
      <c r="J1477" s="312">
        <v>8.6805555555555551E-4</v>
      </c>
    </row>
    <row r="1478" spans="3:10">
      <c r="C1478" s="307" t="s">
        <v>1763</v>
      </c>
      <c r="D1478" s="308">
        <v>2012</v>
      </c>
      <c r="E1478" s="6" t="s">
        <v>285</v>
      </c>
      <c r="F1478" s="309" t="s">
        <v>187</v>
      </c>
      <c r="G1478" s="310" t="s">
        <v>316</v>
      </c>
      <c r="H1478" s="311">
        <v>17</v>
      </c>
      <c r="I1478" s="311">
        <v>17</v>
      </c>
      <c r="J1478" s="312">
        <v>1.9305555555555555E-2</v>
      </c>
    </row>
    <row r="1479" spans="3:10">
      <c r="C1479" s="6" t="s">
        <v>1764</v>
      </c>
      <c r="H1479" s="311">
        <v>17</v>
      </c>
      <c r="I1479" s="311">
        <v>17</v>
      </c>
      <c r="J1479" s="312">
        <v>1.9305555555555555E-2</v>
      </c>
    </row>
    <row r="1480" spans="3:10">
      <c r="C1480" s="307" t="s">
        <v>1765</v>
      </c>
      <c r="D1480" s="308">
        <v>2011</v>
      </c>
      <c r="E1480" s="6" t="s">
        <v>331</v>
      </c>
      <c r="F1480" s="309" t="s">
        <v>297</v>
      </c>
      <c r="G1480" s="310" t="s">
        <v>3186</v>
      </c>
      <c r="H1480" s="311">
        <v>0</v>
      </c>
      <c r="I1480" s="311">
        <v>7</v>
      </c>
      <c r="J1480" s="312">
        <v>9.3750000000000007E-4</v>
      </c>
    </row>
    <row r="1481" spans="3:10">
      <c r="C1481" s="6" t="s">
        <v>1766</v>
      </c>
      <c r="H1481" s="311">
        <v>0</v>
      </c>
      <c r="I1481" s="311">
        <v>7</v>
      </c>
      <c r="J1481" s="312">
        <v>9.3750000000000007E-4</v>
      </c>
    </row>
    <row r="1482" spans="3:10">
      <c r="C1482" s="307" t="s">
        <v>3141</v>
      </c>
      <c r="D1482" s="308">
        <v>2017</v>
      </c>
      <c r="E1482" s="6" t="s">
        <v>328</v>
      </c>
      <c r="F1482" s="309" t="s">
        <v>297</v>
      </c>
      <c r="G1482" s="310" t="s">
        <v>3187</v>
      </c>
      <c r="H1482" s="311">
        <v>0</v>
      </c>
      <c r="I1482" s="311">
        <v>4</v>
      </c>
      <c r="J1482" s="312">
        <v>1.1689814814814816E-3</v>
      </c>
    </row>
    <row r="1483" spans="3:10">
      <c r="C1483" s="6" t="s">
        <v>3142</v>
      </c>
      <c r="H1483" s="311">
        <v>0</v>
      </c>
      <c r="I1483" s="311">
        <v>4</v>
      </c>
      <c r="J1483" s="312">
        <v>1.1689814814814816E-3</v>
      </c>
    </row>
    <row r="1484" spans="3:10">
      <c r="C1484" s="307" t="s">
        <v>1767</v>
      </c>
      <c r="D1484" s="308">
        <v>2012</v>
      </c>
      <c r="E1484" s="6" t="s">
        <v>328</v>
      </c>
      <c r="F1484" s="309" t="s">
        <v>297</v>
      </c>
      <c r="G1484" s="310" t="s">
        <v>3185</v>
      </c>
      <c r="H1484" s="311">
        <v>0</v>
      </c>
      <c r="I1484" s="311">
        <v>14</v>
      </c>
      <c r="J1484" s="312">
        <v>9.9537037037037042E-4</v>
      </c>
    </row>
    <row r="1485" spans="3:10">
      <c r="C1485" s="307"/>
      <c r="D1485" s="308">
        <v>2014</v>
      </c>
      <c r="E1485" s="6" t="s">
        <v>328</v>
      </c>
      <c r="F1485" s="309" t="s">
        <v>297</v>
      </c>
      <c r="G1485" s="310" t="s">
        <v>3186</v>
      </c>
      <c r="H1485" s="311">
        <v>0</v>
      </c>
      <c r="I1485" s="311">
        <v>9</v>
      </c>
      <c r="J1485" s="312">
        <v>1.3888888888888889E-3</v>
      </c>
    </row>
    <row r="1486" spans="3:10">
      <c r="C1486" s="6" t="s">
        <v>1768</v>
      </c>
      <c r="H1486" s="311">
        <v>0</v>
      </c>
      <c r="I1486" s="311">
        <v>23</v>
      </c>
      <c r="J1486" s="312">
        <v>2.3842592592592596E-3</v>
      </c>
    </row>
    <row r="1487" spans="3:10">
      <c r="C1487" s="307" t="s">
        <v>1769</v>
      </c>
      <c r="D1487" s="308">
        <v>2009</v>
      </c>
      <c r="E1487" s="6" t="s">
        <v>235</v>
      </c>
      <c r="F1487" s="309" t="s">
        <v>186</v>
      </c>
      <c r="G1487" s="310" t="s">
        <v>3191</v>
      </c>
      <c r="H1487" s="311">
        <v>23</v>
      </c>
      <c r="I1487" s="311">
        <v>7</v>
      </c>
      <c r="J1487" s="312">
        <v>5.9189814814814813E-2</v>
      </c>
    </row>
    <row r="1488" spans="3:10">
      <c r="C1488" s="307"/>
      <c r="D1488" s="308">
        <v>2011</v>
      </c>
      <c r="E1488" s="6" t="s">
        <v>235</v>
      </c>
      <c r="F1488" s="309" t="s">
        <v>186</v>
      </c>
      <c r="G1488" s="310" t="s">
        <v>2607</v>
      </c>
      <c r="H1488" s="311">
        <v>37</v>
      </c>
      <c r="I1488" s="311">
        <v>6</v>
      </c>
      <c r="J1488" s="312">
        <v>6.4571759259259259E-2</v>
      </c>
    </row>
    <row r="1489" spans="3:10">
      <c r="C1489" s="307"/>
      <c r="D1489" s="308">
        <v>2012</v>
      </c>
      <c r="E1489" s="6" t="s">
        <v>235</v>
      </c>
      <c r="F1489" s="309" t="s">
        <v>186</v>
      </c>
      <c r="G1489" s="310" t="s">
        <v>2607</v>
      </c>
      <c r="H1489" s="311">
        <v>65</v>
      </c>
      <c r="I1489" s="311">
        <v>6</v>
      </c>
      <c r="J1489" s="312">
        <v>6.0543981481481483E-2</v>
      </c>
    </row>
    <row r="1490" spans="3:10">
      <c r="C1490" s="307"/>
      <c r="D1490" s="308">
        <v>2013</v>
      </c>
      <c r="E1490" s="6" t="s">
        <v>235</v>
      </c>
      <c r="F1490" s="309" t="s">
        <v>187</v>
      </c>
      <c r="G1490" s="310" t="s">
        <v>316</v>
      </c>
      <c r="H1490" s="311">
        <v>12</v>
      </c>
      <c r="I1490" s="311">
        <v>12</v>
      </c>
      <c r="J1490" s="312">
        <v>1.8460648148148146E-2</v>
      </c>
    </row>
    <row r="1491" spans="3:10">
      <c r="C1491" s="6" t="s">
        <v>1770</v>
      </c>
      <c r="H1491" s="311">
        <v>137</v>
      </c>
      <c r="I1491" s="311">
        <v>31</v>
      </c>
      <c r="J1491" s="312">
        <v>0.20276620370370371</v>
      </c>
    </row>
    <row r="1492" spans="3:10">
      <c r="C1492" s="307" t="s">
        <v>2574</v>
      </c>
      <c r="D1492" s="308">
        <v>2016</v>
      </c>
      <c r="E1492" s="6" t="s">
        <v>559</v>
      </c>
      <c r="F1492" s="309" t="s">
        <v>297</v>
      </c>
      <c r="G1492" s="310" t="s">
        <v>3183</v>
      </c>
      <c r="H1492" s="311">
        <v>4</v>
      </c>
      <c r="I1492" s="311">
        <v>4</v>
      </c>
      <c r="J1492" s="312">
        <v>4.3981481481481481E-4</v>
      </c>
    </row>
    <row r="1493" spans="3:10">
      <c r="C1493" s="307"/>
      <c r="D1493" s="308">
        <v>2017</v>
      </c>
      <c r="E1493" s="6" t="s">
        <v>559</v>
      </c>
      <c r="F1493" s="309" t="s">
        <v>297</v>
      </c>
      <c r="G1493" s="310" t="s">
        <v>3185</v>
      </c>
      <c r="H1493" s="311">
        <v>0</v>
      </c>
      <c r="I1493" s="311">
        <v>11</v>
      </c>
      <c r="J1493" s="312">
        <v>9.3750000000000007E-4</v>
      </c>
    </row>
    <row r="1494" spans="3:10">
      <c r="C1494" s="6" t="s">
        <v>2575</v>
      </c>
      <c r="H1494" s="311">
        <v>4</v>
      </c>
      <c r="I1494" s="311">
        <v>15</v>
      </c>
      <c r="J1494" s="312">
        <v>1.3773148148148149E-3</v>
      </c>
    </row>
    <row r="1495" spans="3:10">
      <c r="C1495" s="307" t="s">
        <v>1771</v>
      </c>
      <c r="D1495" s="308">
        <v>2015</v>
      </c>
      <c r="E1495" s="6" t="s">
        <v>559</v>
      </c>
      <c r="F1495" s="309" t="s">
        <v>187</v>
      </c>
      <c r="G1495" s="310" t="s">
        <v>316</v>
      </c>
      <c r="H1495" s="311">
        <v>18</v>
      </c>
      <c r="I1495" s="311">
        <v>18</v>
      </c>
      <c r="J1495" s="312">
        <v>1.8900462962962963E-2</v>
      </c>
    </row>
    <row r="1496" spans="3:10">
      <c r="C1496" s="307"/>
      <c r="D1496" s="308">
        <v>2016</v>
      </c>
      <c r="E1496" s="6" t="s">
        <v>559</v>
      </c>
      <c r="F1496" s="309" t="s">
        <v>187</v>
      </c>
      <c r="G1496" s="310" t="s">
        <v>316</v>
      </c>
      <c r="H1496" s="311">
        <v>18</v>
      </c>
      <c r="I1496" s="311">
        <v>18</v>
      </c>
      <c r="J1496" s="312">
        <v>1.9895833333333331E-2</v>
      </c>
    </row>
    <row r="1497" spans="3:10">
      <c r="C1497" s="6" t="s">
        <v>1772</v>
      </c>
      <c r="H1497" s="311">
        <v>36</v>
      </c>
      <c r="I1497" s="311">
        <v>36</v>
      </c>
      <c r="J1497" s="312">
        <v>3.8796296296296294E-2</v>
      </c>
    </row>
    <row r="1498" spans="3:10">
      <c r="C1498" s="307" t="s">
        <v>1773</v>
      </c>
      <c r="D1498" s="308">
        <v>2013</v>
      </c>
      <c r="E1498" s="6" t="s">
        <v>259</v>
      </c>
      <c r="F1498" s="309" t="s">
        <v>297</v>
      </c>
      <c r="G1498" s="310" t="s">
        <v>3185</v>
      </c>
      <c r="H1498" s="311">
        <v>0</v>
      </c>
      <c r="I1498" s="311">
        <v>1</v>
      </c>
      <c r="J1498" s="312">
        <v>7.7546296296296304E-4</v>
      </c>
    </row>
    <row r="1499" spans="3:10">
      <c r="C1499" s="307"/>
      <c r="D1499" s="308">
        <v>2014</v>
      </c>
      <c r="E1499" s="6" t="s">
        <v>259</v>
      </c>
      <c r="F1499" s="309" t="s">
        <v>297</v>
      </c>
      <c r="G1499" s="310" t="s">
        <v>3186</v>
      </c>
      <c r="H1499" s="311">
        <v>0</v>
      </c>
      <c r="I1499" s="311">
        <v>2</v>
      </c>
      <c r="J1499" s="312">
        <v>1.1111111111111111E-3</v>
      </c>
    </row>
    <row r="1500" spans="3:10">
      <c r="C1500" s="307"/>
      <c r="D1500" s="308">
        <v>2015</v>
      </c>
      <c r="E1500" s="6" t="s">
        <v>259</v>
      </c>
      <c r="F1500" s="309" t="s">
        <v>187</v>
      </c>
      <c r="G1500" s="310" t="s">
        <v>316</v>
      </c>
      <c r="H1500" s="311">
        <v>9</v>
      </c>
      <c r="I1500" s="311">
        <v>9</v>
      </c>
      <c r="J1500" s="312">
        <v>1.6643518518518519E-2</v>
      </c>
    </row>
    <row r="1501" spans="3:10">
      <c r="C1501" s="307"/>
      <c r="D1501" s="308">
        <v>2015</v>
      </c>
      <c r="E1501" s="6" t="s">
        <v>259</v>
      </c>
      <c r="F1501" s="309" t="s">
        <v>297</v>
      </c>
      <c r="G1501" s="310" t="s">
        <v>3186</v>
      </c>
      <c r="H1501" s="311">
        <v>2</v>
      </c>
      <c r="I1501" s="311">
        <v>2</v>
      </c>
      <c r="J1501" s="312">
        <v>0</v>
      </c>
    </row>
    <row r="1502" spans="3:10">
      <c r="C1502" s="307"/>
      <c r="D1502" s="308">
        <v>2016</v>
      </c>
      <c r="E1502" s="6" t="s">
        <v>259</v>
      </c>
      <c r="F1502" s="309" t="s">
        <v>187</v>
      </c>
      <c r="G1502" s="310" t="s">
        <v>316</v>
      </c>
      <c r="H1502" s="311">
        <v>10</v>
      </c>
      <c r="I1502" s="311">
        <v>10</v>
      </c>
      <c r="J1502" s="312">
        <v>1.8657407407407407E-2</v>
      </c>
    </row>
    <row r="1503" spans="3:10">
      <c r="C1503" s="307"/>
      <c r="D1503" s="308">
        <v>2016</v>
      </c>
      <c r="E1503" s="6" t="s">
        <v>259</v>
      </c>
      <c r="F1503" s="309" t="s">
        <v>297</v>
      </c>
      <c r="G1503" s="310" t="s">
        <v>3187</v>
      </c>
      <c r="H1503" s="311">
        <v>6</v>
      </c>
      <c r="I1503" s="311">
        <v>6</v>
      </c>
      <c r="J1503" s="312">
        <v>1.1921296296296296E-3</v>
      </c>
    </row>
    <row r="1504" spans="3:10">
      <c r="C1504" s="6" t="s">
        <v>1774</v>
      </c>
      <c r="H1504" s="311">
        <v>27</v>
      </c>
      <c r="I1504" s="311">
        <v>30</v>
      </c>
      <c r="J1504" s="312">
        <v>3.8379629629629625E-2</v>
      </c>
    </row>
    <row r="1505" spans="3:10">
      <c r="C1505" s="307" t="s">
        <v>2977</v>
      </c>
      <c r="D1505" s="308">
        <v>2017</v>
      </c>
      <c r="E1505" s="6" t="s">
        <v>2622</v>
      </c>
      <c r="F1505" s="309" t="s">
        <v>186</v>
      </c>
      <c r="G1505" s="310" t="s">
        <v>2604</v>
      </c>
      <c r="H1505" s="311">
        <v>115</v>
      </c>
      <c r="I1505" s="311">
        <v>15</v>
      </c>
      <c r="J1505" s="312">
        <v>5.5497685185185185E-2</v>
      </c>
    </row>
    <row r="1506" spans="3:10">
      <c r="C1506" s="6" t="s">
        <v>2978</v>
      </c>
      <c r="H1506" s="311">
        <v>115</v>
      </c>
      <c r="I1506" s="311">
        <v>15</v>
      </c>
      <c r="J1506" s="312">
        <v>5.5497685185185185E-2</v>
      </c>
    </row>
    <row r="1507" spans="3:10">
      <c r="C1507" s="307" t="s">
        <v>2979</v>
      </c>
      <c r="D1507" s="308">
        <v>2017</v>
      </c>
      <c r="E1507" s="6" t="s">
        <v>2622</v>
      </c>
      <c r="F1507" s="309" t="s">
        <v>186</v>
      </c>
      <c r="G1507" s="310" t="s">
        <v>2610</v>
      </c>
      <c r="H1507" s="311">
        <v>167</v>
      </c>
      <c r="I1507" s="311">
        <v>9</v>
      </c>
      <c r="J1507" s="312">
        <v>6.4930555555555561E-2</v>
      </c>
    </row>
    <row r="1508" spans="3:10">
      <c r="C1508" s="6" t="s">
        <v>2980</v>
      </c>
      <c r="H1508" s="311">
        <v>167</v>
      </c>
      <c r="I1508" s="311">
        <v>9</v>
      </c>
      <c r="J1508" s="312">
        <v>6.4930555555555561E-2</v>
      </c>
    </row>
    <row r="1509" spans="3:10">
      <c r="C1509" s="307" t="s">
        <v>3143</v>
      </c>
      <c r="D1509" s="308">
        <v>2017</v>
      </c>
      <c r="E1509" s="6" t="s">
        <v>1039</v>
      </c>
      <c r="F1509" s="309" t="s">
        <v>297</v>
      </c>
      <c r="G1509" s="310" t="s">
        <v>3188</v>
      </c>
      <c r="H1509" s="311">
        <v>0</v>
      </c>
      <c r="I1509" s="311">
        <v>8</v>
      </c>
      <c r="J1509" s="312">
        <v>3.8078703703703707E-3</v>
      </c>
    </row>
    <row r="1510" spans="3:10">
      <c r="C1510" s="6" t="s">
        <v>3144</v>
      </c>
      <c r="H1510" s="311">
        <v>0</v>
      </c>
      <c r="I1510" s="311">
        <v>8</v>
      </c>
      <c r="J1510" s="312">
        <v>3.8078703703703707E-3</v>
      </c>
    </row>
    <row r="1511" spans="3:10">
      <c r="C1511" s="307" t="s">
        <v>1775</v>
      </c>
      <c r="D1511" s="308">
        <v>2014</v>
      </c>
      <c r="E1511" s="6" t="s">
        <v>755</v>
      </c>
      <c r="F1511" s="309" t="s">
        <v>297</v>
      </c>
      <c r="G1511" s="310" t="s">
        <v>3189</v>
      </c>
      <c r="H1511" s="311">
        <v>0</v>
      </c>
      <c r="I1511" s="311">
        <v>1</v>
      </c>
      <c r="J1511" s="312">
        <v>3.4375E-3</v>
      </c>
    </row>
    <row r="1512" spans="3:10">
      <c r="C1512" s="6" t="s">
        <v>1776</v>
      </c>
      <c r="H1512" s="311">
        <v>0</v>
      </c>
      <c r="I1512" s="311">
        <v>1</v>
      </c>
      <c r="J1512" s="312">
        <v>3.4375E-3</v>
      </c>
    </row>
    <row r="1513" spans="3:10">
      <c r="C1513" s="307" t="s">
        <v>1777</v>
      </c>
      <c r="D1513" s="308">
        <v>2014</v>
      </c>
      <c r="E1513" s="6" t="s">
        <v>284</v>
      </c>
      <c r="F1513" s="309" t="s">
        <v>297</v>
      </c>
      <c r="G1513" s="310" t="s">
        <v>3187</v>
      </c>
      <c r="H1513" s="311">
        <v>0</v>
      </c>
      <c r="I1513" s="311">
        <v>3</v>
      </c>
      <c r="J1513" s="312">
        <v>1.1921296296296296E-3</v>
      </c>
    </row>
    <row r="1514" spans="3:10">
      <c r="C1514" s="6" t="s">
        <v>1778</v>
      </c>
      <c r="H1514" s="311">
        <v>0</v>
      </c>
      <c r="I1514" s="311">
        <v>3</v>
      </c>
      <c r="J1514" s="312">
        <v>1.1921296296296296E-3</v>
      </c>
    </row>
    <row r="1515" spans="3:10">
      <c r="C1515" s="307" t="s">
        <v>1779</v>
      </c>
      <c r="D1515" s="308">
        <v>2010</v>
      </c>
      <c r="E1515" s="6" t="s">
        <v>331</v>
      </c>
      <c r="F1515" s="309" t="s">
        <v>297</v>
      </c>
      <c r="G1515" s="310" t="s">
        <v>3184</v>
      </c>
      <c r="H1515" s="311">
        <v>0</v>
      </c>
      <c r="I1515" s="311">
        <v>8</v>
      </c>
      <c r="J1515" s="312">
        <v>1.0069444444444444E-3</v>
      </c>
    </row>
    <row r="1516" spans="3:10">
      <c r="C1516" s="307"/>
      <c r="D1516" s="308">
        <v>2011</v>
      </c>
      <c r="E1516" s="6" t="s">
        <v>331</v>
      </c>
      <c r="F1516" s="309" t="s">
        <v>297</v>
      </c>
      <c r="G1516" s="310" t="s">
        <v>3186</v>
      </c>
      <c r="H1516" s="311">
        <v>0</v>
      </c>
      <c r="I1516" s="311">
        <v>6</v>
      </c>
      <c r="J1516" s="312">
        <v>9.2592592592592585E-4</v>
      </c>
    </row>
    <row r="1517" spans="3:10">
      <c r="C1517" s="307"/>
      <c r="D1517" s="308">
        <v>2012</v>
      </c>
      <c r="E1517" s="6" t="s">
        <v>331</v>
      </c>
      <c r="F1517" s="309" t="s">
        <v>297</v>
      </c>
      <c r="G1517" s="310" t="s">
        <v>3186</v>
      </c>
      <c r="H1517" s="311">
        <v>0</v>
      </c>
      <c r="I1517" s="311">
        <v>7</v>
      </c>
      <c r="J1517" s="312">
        <v>9.6064814814814808E-4</v>
      </c>
    </row>
    <row r="1518" spans="3:10">
      <c r="C1518" s="6" t="s">
        <v>1780</v>
      </c>
      <c r="H1518" s="311">
        <v>0</v>
      </c>
      <c r="I1518" s="311">
        <v>21</v>
      </c>
      <c r="J1518" s="312">
        <v>2.8935185185185184E-3</v>
      </c>
    </row>
    <row r="1519" spans="3:10">
      <c r="C1519" s="307" t="s">
        <v>1781</v>
      </c>
      <c r="D1519" s="308">
        <v>2010</v>
      </c>
      <c r="E1519" s="6" t="s">
        <v>328</v>
      </c>
      <c r="F1519" s="309" t="s">
        <v>187</v>
      </c>
      <c r="G1519" s="310" t="s">
        <v>316</v>
      </c>
      <c r="H1519" s="311">
        <v>11</v>
      </c>
      <c r="I1519" s="311">
        <v>11</v>
      </c>
      <c r="J1519" s="312">
        <v>2.4814814814814817E-2</v>
      </c>
    </row>
    <row r="1520" spans="3:10">
      <c r="C1520" s="307"/>
      <c r="D1520" s="308">
        <v>2014</v>
      </c>
      <c r="E1520" s="6" t="s">
        <v>709</v>
      </c>
      <c r="F1520" s="309" t="s">
        <v>187</v>
      </c>
      <c r="G1520" s="310" t="s">
        <v>316</v>
      </c>
      <c r="H1520" s="311">
        <v>33</v>
      </c>
      <c r="I1520" s="311">
        <v>33</v>
      </c>
      <c r="J1520" s="312">
        <v>2.3206018518518515E-2</v>
      </c>
    </row>
    <row r="1521" spans="3:10">
      <c r="C1521" s="307"/>
      <c r="D1521" s="308">
        <v>2014</v>
      </c>
      <c r="E1521" s="6" t="s">
        <v>709</v>
      </c>
      <c r="F1521" s="309" t="s">
        <v>296</v>
      </c>
      <c r="G1521" s="310" t="s">
        <v>316</v>
      </c>
      <c r="H1521" s="311">
        <v>1</v>
      </c>
      <c r="I1521" s="311">
        <v>1</v>
      </c>
      <c r="J1521" s="312">
        <v>0</v>
      </c>
    </row>
    <row r="1522" spans="3:10">
      <c r="C1522" s="6" t="s">
        <v>1782</v>
      </c>
      <c r="H1522" s="311">
        <v>45</v>
      </c>
      <c r="I1522" s="311">
        <v>45</v>
      </c>
      <c r="J1522" s="312">
        <v>4.8020833333333332E-2</v>
      </c>
    </row>
    <row r="1523" spans="3:10">
      <c r="C1523" s="307" t="s">
        <v>1783</v>
      </c>
      <c r="D1523" s="308">
        <v>2010</v>
      </c>
      <c r="E1523" s="6" t="s">
        <v>235</v>
      </c>
      <c r="F1523" s="309" t="s">
        <v>297</v>
      </c>
      <c r="G1523" s="310" t="s">
        <v>3184</v>
      </c>
      <c r="H1523" s="311">
        <v>0</v>
      </c>
      <c r="I1523" s="311">
        <v>11</v>
      </c>
      <c r="J1523" s="312">
        <v>1.0648148148148147E-3</v>
      </c>
    </row>
    <row r="1524" spans="3:10">
      <c r="C1524" s="307"/>
      <c r="D1524" s="308">
        <v>2011</v>
      </c>
      <c r="E1524" s="6" t="s">
        <v>331</v>
      </c>
      <c r="F1524" s="309" t="s">
        <v>187</v>
      </c>
      <c r="G1524" s="310" t="s">
        <v>316</v>
      </c>
      <c r="H1524" s="311">
        <v>19</v>
      </c>
      <c r="I1524" s="311">
        <v>19</v>
      </c>
      <c r="J1524" s="312">
        <v>2.4421296296296292E-2</v>
      </c>
    </row>
    <row r="1525" spans="3:10">
      <c r="C1525" s="307"/>
      <c r="D1525" s="308">
        <v>2012</v>
      </c>
      <c r="E1525" s="6" t="s">
        <v>331</v>
      </c>
      <c r="F1525" s="309" t="s">
        <v>187</v>
      </c>
      <c r="G1525" s="310" t="s">
        <v>316</v>
      </c>
      <c r="H1525" s="311">
        <v>16</v>
      </c>
      <c r="I1525" s="311">
        <v>16</v>
      </c>
      <c r="J1525" s="312">
        <v>1.8668981481481481E-2</v>
      </c>
    </row>
    <row r="1526" spans="3:10">
      <c r="C1526" s="307"/>
      <c r="D1526" s="308">
        <v>2015</v>
      </c>
      <c r="E1526" s="6" t="s">
        <v>331</v>
      </c>
      <c r="F1526" s="309" t="s">
        <v>187</v>
      </c>
      <c r="G1526" s="310" t="s">
        <v>316</v>
      </c>
      <c r="H1526" s="311">
        <v>21</v>
      </c>
      <c r="I1526" s="311">
        <v>21</v>
      </c>
      <c r="J1526" s="312">
        <v>1.954861111111111E-2</v>
      </c>
    </row>
    <row r="1527" spans="3:10">
      <c r="C1527" s="6" t="s">
        <v>1784</v>
      </c>
      <c r="H1527" s="311">
        <v>56</v>
      </c>
      <c r="I1527" s="311">
        <v>67</v>
      </c>
      <c r="J1527" s="312">
        <v>6.3703703703703693E-2</v>
      </c>
    </row>
    <row r="1528" spans="3:10">
      <c r="C1528" s="307" t="s">
        <v>1785</v>
      </c>
      <c r="D1528" s="308">
        <v>2012</v>
      </c>
      <c r="E1528" s="6" t="s">
        <v>28</v>
      </c>
      <c r="F1528" s="309" t="s">
        <v>186</v>
      </c>
      <c r="G1528" s="310" t="s">
        <v>3192</v>
      </c>
      <c r="H1528" s="311">
        <v>71</v>
      </c>
      <c r="I1528" s="311">
        <v>12</v>
      </c>
      <c r="J1528" s="312">
        <v>7.8726851851851853E-2</v>
      </c>
    </row>
    <row r="1529" spans="3:10">
      <c r="C1529" s="6" t="s">
        <v>1786</v>
      </c>
      <c r="H1529" s="311">
        <v>71</v>
      </c>
      <c r="I1529" s="311">
        <v>12</v>
      </c>
      <c r="J1529" s="312">
        <v>7.8726851851851853E-2</v>
      </c>
    </row>
    <row r="1530" spans="3:10">
      <c r="C1530" s="307" t="s">
        <v>3145</v>
      </c>
      <c r="D1530" s="308">
        <v>2017</v>
      </c>
      <c r="E1530" s="6" t="s">
        <v>285</v>
      </c>
      <c r="F1530" s="309" t="s">
        <v>297</v>
      </c>
      <c r="G1530" s="310" t="s">
        <v>3186</v>
      </c>
      <c r="H1530" s="311">
        <v>0</v>
      </c>
      <c r="I1530" s="311">
        <v>7</v>
      </c>
      <c r="J1530" s="312">
        <v>1.4467592592592594E-3</v>
      </c>
    </row>
    <row r="1531" spans="3:10">
      <c r="C1531" s="6" t="s">
        <v>3146</v>
      </c>
      <c r="H1531" s="311">
        <v>0</v>
      </c>
      <c r="I1531" s="311">
        <v>7</v>
      </c>
      <c r="J1531" s="312">
        <v>1.4467592592592594E-3</v>
      </c>
    </row>
    <row r="1532" spans="3:10">
      <c r="C1532" s="307" t="s">
        <v>2576</v>
      </c>
      <c r="D1532" s="308">
        <v>2016</v>
      </c>
      <c r="E1532" s="6" t="s">
        <v>285</v>
      </c>
      <c r="F1532" s="309" t="s">
        <v>297</v>
      </c>
      <c r="G1532" s="310" t="s">
        <v>3185</v>
      </c>
      <c r="H1532" s="311">
        <v>4</v>
      </c>
      <c r="I1532" s="311">
        <v>4</v>
      </c>
      <c r="J1532" s="312">
        <v>8.7962962962962962E-4</v>
      </c>
    </row>
    <row r="1533" spans="3:10">
      <c r="C1533" s="307"/>
      <c r="D1533" s="308">
        <v>2017</v>
      </c>
      <c r="E1533" s="6" t="s">
        <v>285</v>
      </c>
      <c r="F1533" s="309" t="s">
        <v>297</v>
      </c>
      <c r="G1533" s="310" t="s">
        <v>3186</v>
      </c>
      <c r="H1533" s="311">
        <v>0</v>
      </c>
      <c r="I1533" s="311">
        <v>6</v>
      </c>
      <c r="J1533" s="312">
        <v>1.4467592592592594E-3</v>
      </c>
    </row>
    <row r="1534" spans="3:10">
      <c r="C1534" s="6" t="s">
        <v>2577</v>
      </c>
      <c r="H1534" s="311">
        <v>4</v>
      </c>
      <c r="I1534" s="311">
        <v>10</v>
      </c>
      <c r="J1534" s="312">
        <v>2.3263888888888891E-3</v>
      </c>
    </row>
    <row r="1535" spans="3:10">
      <c r="C1535" s="307" t="s">
        <v>1787</v>
      </c>
      <c r="D1535" s="308">
        <v>2012</v>
      </c>
      <c r="E1535" s="6" t="s">
        <v>282</v>
      </c>
      <c r="F1535" s="309" t="s">
        <v>186</v>
      </c>
      <c r="G1535" s="310" t="s">
        <v>3190</v>
      </c>
      <c r="H1535" s="311">
        <v>50</v>
      </c>
      <c r="I1535" s="311">
        <v>16</v>
      </c>
      <c r="J1535" s="312">
        <v>5.5324074074074074E-2</v>
      </c>
    </row>
    <row r="1536" spans="3:10">
      <c r="C1536" s="307"/>
      <c r="D1536" s="308">
        <v>2013</v>
      </c>
      <c r="E1536" s="6" t="s">
        <v>282</v>
      </c>
      <c r="F1536" s="309" t="s">
        <v>186</v>
      </c>
      <c r="G1536" s="310" t="s">
        <v>3190</v>
      </c>
      <c r="H1536" s="311">
        <v>39</v>
      </c>
      <c r="I1536" s="311">
        <v>13</v>
      </c>
      <c r="J1536" s="312">
        <v>5.8888888888888886E-2</v>
      </c>
    </row>
    <row r="1537" spans="3:10">
      <c r="C1537" s="307"/>
      <c r="D1537" s="308">
        <v>2014</v>
      </c>
      <c r="E1537" s="6" t="s">
        <v>282</v>
      </c>
      <c r="F1537" s="309" t="s">
        <v>186</v>
      </c>
      <c r="G1537" s="310" t="s">
        <v>2606</v>
      </c>
      <c r="H1537" s="311">
        <v>78</v>
      </c>
      <c r="I1537" s="311">
        <v>26</v>
      </c>
      <c r="J1537" s="312">
        <v>5.8541666666666665E-2</v>
      </c>
    </row>
    <row r="1538" spans="3:10">
      <c r="C1538" s="307"/>
      <c r="D1538" s="308">
        <v>2016</v>
      </c>
      <c r="E1538" s="6" t="s">
        <v>11</v>
      </c>
      <c r="F1538" s="309" t="s">
        <v>186</v>
      </c>
      <c r="G1538" s="310" t="s">
        <v>2606</v>
      </c>
      <c r="H1538" s="311">
        <v>83</v>
      </c>
      <c r="I1538" s="311">
        <v>24</v>
      </c>
      <c r="J1538" s="312">
        <v>6.1504629629629631E-2</v>
      </c>
    </row>
    <row r="1539" spans="3:10">
      <c r="C1539" s="6" t="s">
        <v>1788</v>
      </c>
      <c r="H1539" s="311">
        <v>250</v>
      </c>
      <c r="I1539" s="311">
        <v>79</v>
      </c>
      <c r="J1539" s="312">
        <v>0.23425925925925925</v>
      </c>
    </row>
    <row r="1540" spans="3:10">
      <c r="C1540" s="307" t="s">
        <v>1789</v>
      </c>
      <c r="D1540" s="308">
        <v>2014</v>
      </c>
      <c r="E1540" s="6" t="s">
        <v>11</v>
      </c>
      <c r="F1540" s="309" t="s">
        <v>187</v>
      </c>
      <c r="G1540" s="310" t="s">
        <v>316</v>
      </c>
      <c r="H1540" s="311">
        <v>30</v>
      </c>
      <c r="I1540" s="311">
        <v>30</v>
      </c>
      <c r="J1540" s="312">
        <v>2.0520833333333332E-2</v>
      </c>
    </row>
    <row r="1541" spans="3:10">
      <c r="C1541" s="6" t="s">
        <v>1790</v>
      </c>
      <c r="H1541" s="311">
        <v>30</v>
      </c>
      <c r="I1541" s="311">
        <v>30</v>
      </c>
      <c r="J1541" s="312">
        <v>2.0520833333333332E-2</v>
      </c>
    </row>
    <row r="1542" spans="3:10">
      <c r="C1542" s="307" t="s">
        <v>2578</v>
      </c>
      <c r="D1542" s="308">
        <v>2016</v>
      </c>
      <c r="E1542" s="6" t="s">
        <v>732</v>
      </c>
      <c r="F1542" s="309" t="s">
        <v>297</v>
      </c>
      <c r="G1542" s="310" t="s">
        <v>3183</v>
      </c>
      <c r="H1542" s="311">
        <v>7</v>
      </c>
      <c r="I1542" s="311">
        <v>7</v>
      </c>
      <c r="J1542" s="312">
        <v>7.407407407407407E-4</v>
      </c>
    </row>
    <row r="1543" spans="3:10">
      <c r="C1543" s="6" t="s">
        <v>2579</v>
      </c>
      <c r="H1543" s="311">
        <v>7</v>
      </c>
      <c r="I1543" s="311">
        <v>7</v>
      </c>
      <c r="J1543" s="312">
        <v>7.407407407407407E-4</v>
      </c>
    </row>
    <row r="1544" spans="3:10">
      <c r="C1544" s="307" t="s">
        <v>1791</v>
      </c>
      <c r="D1544" s="308">
        <v>2014</v>
      </c>
      <c r="E1544" s="6" t="s">
        <v>732</v>
      </c>
      <c r="F1544" s="309" t="s">
        <v>186</v>
      </c>
      <c r="G1544" s="310" t="s">
        <v>3190</v>
      </c>
      <c r="H1544" s="311">
        <v>58</v>
      </c>
      <c r="I1544" s="311">
        <v>23</v>
      </c>
      <c r="J1544" s="312">
        <v>5.2743055555555557E-2</v>
      </c>
    </row>
    <row r="1545" spans="3:10">
      <c r="C1545" s="307"/>
      <c r="D1545" s="308">
        <v>2016</v>
      </c>
      <c r="E1545" s="6" t="s">
        <v>732</v>
      </c>
      <c r="F1545" s="309" t="s">
        <v>186</v>
      </c>
      <c r="G1545" s="310" t="s">
        <v>2605</v>
      </c>
      <c r="H1545" s="311">
        <v>41</v>
      </c>
      <c r="I1545" s="311">
        <v>8</v>
      </c>
      <c r="J1545" s="312">
        <v>5.0092592592592598E-2</v>
      </c>
    </row>
    <row r="1546" spans="3:10">
      <c r="C1546" s="307"/>
      <c r="D1546" s="308">
        <v>2017</v>
      </c>
      <c r="E1546" s="6" t="s">
        <v>732</v>
      </c>
      <c r="F1546" s="309" t="s">
        <v>186</v>
      </c>
      <c r="G1546" s="310" t="s">
        <v>2605</v>
      </c>
      <c r="H1546" s="311">
        <v>93</v>
      </c>
      <c r="I1546" s="311">
        <v>25</v>
      </c>
      <c r="J1546" s="312">
        <v>5.303240740740741E-2</v>
      </c>
    </row>
    <row r="1547" spans="3:10">
      <c r="C1547" s="6" t="s">
        <v>1792</v>
      </c>
      <c r="H1547" s="311">
        <v>192</v>
      </c>
      <c r="I1547" s="311">
        <v>56</v>
      </c>
      <c r="J1547" s="312">
        <v>0.15586805555555558</v>
      </c>
    </row>
    <row r="1548" spans="3:10">
      <c r="C1548" s="307" t="s">
        <v>2981</v>
      </c>
      <c r="D1548" s="308">
        <v>2017</v>
      </c>
      <c r="E1548" s="6" t="s">
        <v>284</v>
      </c>
      <c r="F1548" s="309" t="s">
        <v>186</v>
      </c>
      <c r="G1548" s="310" t="s">
        <v>2605</v>
      </c>
      <c r="H1548" s="311">
        <v>97</v>
      </c>
      <c r="I1548" s="311">
        <v>28</v>
      </c>
      <c r="J1548" s="312">
        <v>5.3703703703703698E-2</v>
      </c>
    </row>
    <row r="1549" spans="3:10">
      <c r="C1549" s="6" t="s">
        <v>2982</v>
      </c>
      <c r="H1549" s="311">
        <v>97</v>
      </c>
      <c r="I1549" s="311">
        <v>28</v>
      </c>
      <c r="J1549" s="312">
        <v>5.3703703703703698E-2</v>
      </c>
    </row>
    <row r="1550" spans="3:10">
      <c r="C1550" s="307" t="s">
        <v>1793</v>
      </c>
      <c r="D1550" s="308">
        <v>2015</v>
      </c>
      <c r="E1550" s="6" t="s">
        <v>235</v>
      </c>
      <c r="F1550" s="309" t="s">
        <v>186</v>
      </c>
      <c r="G1550" s="310" t="s">
        <v>3192</v>
      </c>
      <c r="H1550" s="311">
        <v>97</v>
      </c>
      <c r="I1550" s="311">
        <v>17</v>
      </c>
      <c r="J1550" s="312">
        <v>6.9594907407407411E-2</v>
      </c>
    </row>
    <row r="1551" spans="3:10">
      <c r="C1551" s="307"/>
      <c r="D1551" s="308">
        <v>2017</v>
      </c>
      <c r="E1551" s="6" t="s">
        <v>235</v>
      </c>
      <c r="F1551" s="309" t="s">
        <v>186</v>
      </c>
      <c r="G1551" s="310" t="s">
        <v>2610</v>
      </c>
      <c r="H1551" s="311">
        <v>179</v>
      </c>
      <c r="I1551" s="311">
        <v>12</v>
      </c>
      <c r="J1551" s="312">
        <v>7.9525462962962964E-2</v>
      </c>
    </row>
    <row r="1552" spans="3:10">
      <c r="C1552" s="6" t="s">
        <v>1794</v>
      </c>
      <c r="H1552" s="311">
        <v>276</v>
      </c>
      <c r="I1552" s="311">
        <v>29</v>
      </c>
      <c r="J1552" s="312">
        <v>0.14912037037037038</v>
      </c>
    </row>
    <row r="1553" spans="3:10">
      <c r="C1553" s="307" t="s">
        <v>1795</v>
      </c>
      <c r="D1553" s="308">
        <v>2014</v>
      </c>
      <c r="E1553" s="6" t="s">
        <v>816</v>
      </c>
      <c r="F1553" s="309" t="s">
        <v>297</v>
      </c>
      <c r="G1553" s="310" t="s">
        <v>3183</v>
      </c>
      <c r="H1553" s="311">
        <v>0</v>
      </c>
      <c r="I1553" s="311">
        <v>4</v>
      </c>
      <c r="J1553" s="312">
        <v>4.5138888888888892E-4</v>
      </c>
    </row>
    <row r="1554" spans="3:10">
      <c r="C1554" s="6" t="s">
        <v>1796</v>
      </c>
      <c r="H1554" s="311">
        <v>0</v>
      </c>
      <c r="I1554" s="311">
        <v>4</v>
      </c>
      <c r="J1554" s="312">
        <v>4.5138888888888892E-4</v>
      </c>
    </row>
    <row r="1555" spans="3:10">
      <c r="C1555" s="307" t="s">
        <v>2983</v>
      </c>
      <c r="D1555" s="308">
        <v>2017</v>
      </c>
      <c r="E1555" s="6" t="s">
        <v>2642</v>
      </c>
      <c r="F1555" s="309" t="s">
        <v>186</v>
      </c>
      <c r="G1555" s="310" t="s">
        <v>2611</v>
      </c>
      <c r="H1555" s="311">
        <v>98</v>
      </c>
      <c r="I1555" s="311">
        <v>6</v>
      </c>
      <c r="J1555" s="312">
        <v>5.393518518518519E-2</v>
      </c>
    </row>
    <row r="1556" spans="3:10">
      <c r="C1556" s="6" t="s">
        <v>2984</v>
      </c>
      <c r="H1556" s="311">
        <v>98</v>
      </c>
      <c r="I1556" s="311">
        <v>6</v>
      </c>
      <c r="J1556" s="312">
        <v>5.393518518518519E-2</v>
      </c>
    </row>
    <row r="1557" spans="3:10">
      <c r="C1557" s="307" t="s">
        <v>2985</v>
      </c>
      <c r="D1557" s="308">
        <v>2017</v>
      </c>
      <c r="E1557" s="6" t="s">
        <v>2654</v>
      </c>
      <c r="F1557" s="309" t="s">
        <v>186</v>
      </c>
      <c r="G1557" s="310" t="s">
        <v>2610</v>
      </c>
      <c r="H1557" s="311">
        <v>165</v>
      </c>
      <c r="I1557" s="311">
        <v>8</v>
      </c>
      <c r="J1557" s="312">
        <v>6.3692129629629626E-2</v>
      </c>
    </row>
    <row r="1558" spans="3:10">
      <c r="C1558" s="6" t="s">
        <v>2986</v>
      </c>
      <c r="H1558" s="311">
        <v>165</v>
      </c>
      <c r="I1558" s="311">
        <v>8</v>
      </c>
      <c r="J1558" s="312">
        <v>6.3692129629629626E-2</v>
      </c>
    </row>
    <row r="1559" spans="3:10">
      <c r="C1559" s="307" t="s">
        <v>1797</v>
      </c>
      <c r="D1559" s="308">
        <v>2010</v>
      </c>
      <c r="E1559" s="6" t="s">
        <v>741</v>
      </c>
      <c r="F1559" s="309" t="s">
        <v>186</v>
      </c>
      <c r="G1559" s="310" t="s">
        <v>2606</v>
      </c>
      <c r="H1559" s="311">
        <v>16</v>
      </c>
      <c r="I1559" s="311">
        <v>6</v>
      </c>
      <c r="J1559" s="312">
        <v>5.0185185185185187E-2</v>
      </c>
    </row>
    <row r="1560" spans="3:10">
      <c r="C1560" s="307"/>
      <c r="D1560" s="308">
        <v>2014</v>
      </c>
      <c r="E1560" s="6" t="s">
        <v>741</v>
      </c>
      <c r="F1560" s="309" t="s">
        <v>186</v>
      </c>
      <c r="G1560" s="310" t="s">
        <v>2607</v>
      </c>
      <c r="H1560" s="311">
        <v>37</v>
      </c>
      <c r="I1560" s="311">
        <v>5</v>
      </c>
      <c r="J1560" s="312">
        <v>4.9236111111111112E-2</v>
      </c>
    </row>
    <row r="1561" spans="3:10">
      <c r="C1561" s="307"/>
      <c r="D1561" s="308">
        <v>2015</v>
      </c>
      <c r="E1561" s="6" t="s">
        <v>893</v>
      </c>
      <c r="F1561" s="309" t="s">
        <v>186</v>
      </c>
      <c r="G1561" s="310" t="s">
        <v>2607</v>
      </c>
      <c r="H1561" s="311">
        <v>34</v>
      </c>
      <c r="I1561" s="311">
        <v>3</v>
      </c>
      <c r="J1561" s="312">
        <v>4.853009259259259E-2</v>
      </c>
    </row>
    <row r="1562" spans="3:10">
      <c r="C1562" s="6" t="s">
        <v>1798</v>
      </c>
      <c r="H1562" s="311">
        <v>87</v>
      </c>
      <c r="I1562" s="311">
        <v>14</v>
      </c>
      <c r="J1562" s="312">
        <v>0.1479513888888889</v>
      </c>
    </row>
    <row r="1563" spans="3:10">
      <c r="C1563" s="307" t="s">
        <v>1799</v>
      </c>
      <c r="D1563" s="308">
        <v>2010</v>
      </c>
      <c r="E1563" s="6" t="s">
        <v>665</v>
      </c>
      <c r="F1563" s="309" t="s">
        <v>297</v>
      </c>
      <c r="G1563" s="310" t="s">
        <v>3175</v>
      </c>
      <c r="H1563" s="311">
        <v>0</v>
      </c>
      <c r="I1563" s="311">
        <v>14</v>
      </c>
      <c r="J1563" s="312">
        <v>7.7546296296296304E-4</v>
      </c>
    </row>
    <row r="1564" spans="3:10">
      <c r="C1564" s="307"/>
      <c r="D1564" s="308">
        <v>2013</v>
      </c>
      <c r="E1564" s="6" t="s">
        <v>331</v>
      </c>
      <c r="F1564" s="309" t="s">
        <v>297</v>
      </c>
      <c r="G1564" s="310" t="s">
        <v>3185</v>
      </c>
      <c r="H1564" s="311">
        <v>0</v>
      </c>
      <c r="I1564" s="311">
        <v>6</v>
      </c>
      <c r="J1564" s="312">
        <v>1.1342592592592591E-3</v>
      </c>
    </row>
    <row r="1565" spans="3:10">
      <c r="C1565" s="307"/>
      <c r="D1565" s="308">
        <v>2015</v>
      </c>
      <c r="E1565" s="6" t="s">
        <v>331</v>
      </c>
      <c r="F1565" s="309" t="s">
        <v>297</v>
      </c>
      <c r="G1565" s="310" t="s">
        <v>3185</v>
      </c>
      <c r="H1565" s="311">
        <v>7</v>
      </c>
      <c r="I1565" s="311">
        <v>7</v>
      </c>
      <c r="J1565" s="312">
        <v>8.6805555555555551E-4</v>
      </c>
    </row>
    <row r="1566" spans="3:10">
      <c r="C1566" s="6" t="s">
        <v>1800</v>
      </c>
      <c r="H1566" s="311">
        <v>7</v>
      </c>
      <c r="I1566" s="311">
        <v>27</v>
      </c>
      <c r="J1566" s="312">
        <v>2.7777777777777775E-3</v>
      </c>
    </row>
    <row r="1567" spans="3:10">
      <c r="C1567" s="307" t="s">
        <v>1801</v>
      </c>
      <c r="D1567" s="308">
        <v>2010</v>
      </c>
      <c r="E1567" s="6" t="s">
        <v>665</v>
      </c>
      <c r="F1567" s="309" t="s">
        <v>297</v>
      </c>
      <c r="G1567" s="310" t="s">
        <v>3175</v>
      </c>
      <c r="H1567" s="311">
        <v>0</v>
      </c>
      <c r="I1567" s="311">
        <v>7</v>
      </c>
      <c r="J1567" s="312">
        <v>6.9444444444444447E-4</v>
      </c>
    </row>
    <row r="1568" spans="3:10">
      <c r="C1568" s="307"/>
      <c r="D1568" s="308">
        <v>2013</v>
      </c>
      <c r="E1568" s="6" t="s">
        <v>331</v>
      </c>
      <c r="F1568" s="309" t="s">
        <v>297</v>
      </c>
      <c r="G1568" s="310" t="s">
        <v>3183</v>
      </c>
      <c r="H1568" s="311">
        <v>0</v>
      </c>
      <c r="I1568" s="311">
        <v>1</v>
      </c>
      <c r="J1568" s="312">
        <v>4.1666666666666669E-4</v>
      </c>
    </row>
    <row r="1569" spans="3:10">
      <c r="C1569" s="6" t="s">
        <v>1802</v>
      </c>
      <c r="H1569" s="311">
        <v>0</v>
      </c>
      <c r="I1569" s="311">
        <v>8</v>
      </c>
      <c r="J1569" s="312">
        <v>1.1111111111111111E-3</v>
      </c>
    </row>
    <row r="1570" spans="3:10">
      <c r="C1570" s="307" t="s">
        <v>1803</v>
      </c>
      <c r="D1570" s="308">
        <v>2012</v>
      </c>
      <c r="E1570" s="6" t="s">
        <v>23</v>
      </c>
      <c r="F1570" s="309" t="s">
        <v>297</v>
      </c>
      <c r="G1570" s="310" t="s">
        <v>3181</v>
      </c>
      <c r="H1570" s="311">
        <v>0</v>
      </c>
      <c r="I1570" s="311">
        <v>2</v>
      </c>
      <c r="J1570" s="312">
        <v>8.564814814814815E-4</v>
      </c>
    </row>
    <row r="1571" spans="3:10">
      <c r="C1571" s="6" t="s">
        <v>1804</v>
      </c>
      <c r="H1571" s="311">
        <v>0</v>
      </c>
      <c r="I1571" s="311">
        <v>2</v>
      </c>
      <c r="J1571" s="312">
        <v>8.564814814814815E-4</v>
      </c>
    </row>
    <row r="1572" spans="3:10">
      <c r="C1572" s="307" t="s">
        <v>1805</v>
      </c>
      <c r="D1572" s="308">
        <v>2011</v>
      </c>
      <c r="E1572" s="6" t="s">
        <v>333</v>
      </c>
      <c r="F1572" s="309" t="s">
        <v>297</v>
      </c>
      <c r="G1572" s="310" t="s">
        <v>3185</v>
      </c>
      <c r="H1572" s="311">
        <v>0</v>
      </c>
      <c r="I1572" s="311">
        <v>8</v>
      </c>
      <c r="J1572" s="312">
        <v>8.9120370370370362E-4</v>
      </c>
    </row>
    <row r="1573" spans="3:10">
      <c r="C1573" s="6" t="s">
        <v>1806</v>
      </c>
      <c r="H1573" s="311">
        <v>0</v>
      </c>
      <c r="I1573" s="311">
        <v>8</v>
      </c>
      <c r="J1573" s="312">
        <v>8.9120370370370362E-4</v>
      </c>
    </row>
    <row r="1574" spans="3:10">
      <c r="C1574" s="307" t="s">
        <v>1807</v>
      </c>
      <c r="D1574" s="308">
        <v>2013</v>
      </c>
      <c r="E1574" s="6" t="s">
        <v>242</v>
      </c>
      <c r="F1574" s="309" t="s">
        <v>297</v>
      </c>
      <c r="G1574" s="310" t="s">
        <v>3181</v>
      </c>
      <c r="H1574" s="311">
        <v>0</v>
      </c>
      <c r="I1574" s="311">
        <v>1</v>
      </c>
      <c r="J1574" s="312">
        <v>6.9444444444444447E-4</v>
      </c>
    </row>
    <row r="1575" spans="3:10">
      <c r="C1575" s="307"/>
      <c r="D1575" s="308">
        <v>2015</v>
      </c>
      <c r="E1575" s="6" t="s">
        <v>235</v>
      </c>
      <c r="F1575" s="309" t="s">
        <v>297</v>
      </c>
      <c r="G1575" s="310" t="s">
        <v>3183</v>
      </c>
      <c r="H1575" s="311">
        <v>4</v>
      </c>
      <c r="I1575" s="311">
        <v>4</v>
      </c>
      <c r="J1575" s="312">
        <v>7.6388888888888893E-4</v>
      </c>
    </row>
    <row r="1576" spans="3:10">
      <c r="C1576" s="6" t="s">
        <v>1808</v>
      </c>
      <c r="H1576" s="311">
        <v>4</v>
      </c>
      <c r="I1576" s="311">
        <v>5</v>
      </c>
      <c r="J1576" s="312">
        <v>1.4583333333333334E-3</v>
      </c>
    </row>
    <row r="1577" spans="3:10">
      <c r="C1577" s="307" t="s">
        <v>1809</v>
      </c>
      <c r="D1577" s="308">
        <v>2009</v>
      </c>
      <c r="E1577" s="6" t="s">
        <v>665</v>
      </c>
      <c r="F1577" s="309" t="s">
        <v>297</v>
      </c>
      <c r="G1577" s="310" t="s">
        <v>3175</v>
      </c>
      <c r="H1577" s="311">
        <v>0</v>
      </c>
      <c r="I1577" s="311">
        <v>9</v>
      </c>
      <c r="J1577" s="312">
        <v>1.0995370370370371E-3</v>
      </c>
    </row>
    <row r="1578" spans="3:10">
      <c r="C1578" s="307"/>
      <c r="D1578" s="308">
        <v>2010</v>
      </c>
      <c r="E1578" s="6" t="s">
        <v>665</v>
      </c>
      <c r="F1578" s="309" t="s">
        <v>297</v>
      </c>
      <c r="G1578" s="310" t="s">
        <v>3175</v>
      </c>
      <c r="H1578" s="311">
        <v>0</v>
      </c>
      <c r="I1578" s="311">
        <v>8</v>
      </c>
      <c r="J1578" s="312">
        <v>7.0601851851851847E-4</v>
      </c>
    </row>
    <row r="1579" spans="3:10">
      <c r="C1579" s="307"/>
      <c r="D1579" s="308">
        <v>2014</v>
      </c>
      <c r="E1579" s="6" t="s">
        <v>331</v>
      </c>
      <c r="F1579" s="309" t="s">
        <v>297</v>
      </c>
      <c r="G1579" s="310" t="s">
        <v>3185</v>
      </c>
      <c r="H1579" s="311">
        <v>0</v>
      </c>
      <c r="I1579" s="311">
        <v>10</v>
      </c>
      <c r="J1579" s="312">
        <v>9.6064814814814808E-4</v>
      </c>
    </row>
    <row r="1580" spans="3:10">
      <c r="C1580" s="6" t="s">
        <v>1810</v>
      </c>
      <c r="H1580" s="311">
        <v>0</v>
      </c>
      <c r="I1580" s="311">
        <v>27</v>
      </c>
      <c r="J1580" s="312">
        <v>2.7662037037037034E-3</v>
      </c>
    </row>
    <row r="1581" spans="3:10">
      <c r="C1581" s="307" t="s">
        <v>1811</v>
      </c>
      <c r="D1581" s="308">
        <v>2012</v>
      </c>
      <c r="E1581" s="6" t="s">
        <v>23</v>
      </c>
      <c r="F1581" s="309" t="s">
        <v>187</v>
      </c>
      <c r="G1581" s="310" t="s">
        <v>316</v>
      </c>
      <c r="H1581" s="311">
        <v>19</v>
      </c>
      <c r="I1581" s="311">
        <v>19</v>
      </c>
      <c r="J1581" s="312">
        <v>1.9664351851851853E-2</v>
      </c>
    </row>
    <row r="1582" spans="3:10">
      <c r="C1582" s="6" t="s">
        <v>1812</v>
      </c>
      <c r="H1582" s="311">
        <v>19</v>
      </c>
      <c r="I1582" s="311">
        <v>19</v>
      </c>
      <c r="J1582" s="312">
        <v>1.9664351851851853E-2</v>
      </c>
    </row>
    <row r="1583" spans="3:10">
      <c r="C1583" s="307" t="s">
        <v>1813</v>
      </c>
      <c r="D1583" s="308">
        <v>2009</v>
      </c>
      <c r="E1583" s="6" t="s">
        <v>665</v>
      </c>
      <c r="F1583" s="309" t="s">
        <v>297</v>
      </c>
      <c r="G1583" s="310" t="s">
        <v>3175</v>
      </c>
      <c r="H1583" s="311">
        <v>0</v>
      </c>
      <c r="I1583" s="311">
        <v>5</v>
      </c>
      <c r="J1583" s="312">
        <v>6.3657407407407402E-4</v>
      </c>
    </row>
    <row r="1584" spans="3:10">
      <c r="C1584" s="307"/>
      <c r="D1584" s="308">
        <v>2010</v>
      </c>
      <c r="E1584" s="6" t="s">
        <v>331</v>
      </c>
      <c r="F1584" s="309" t="s">
        <v>297</v>
      </c>
      <c r="G1584" s="310" t="s">
        <v>3184</v>
      </c>
      <c r="H1584" s="311">
        <v>0</v>
      </c>
      <c r="I1584" s="311">
        <v>13</v>
      </c>
      <c r="J1584" s="312">
        <v>1.0879629629629629E-3</v>
      </c>
    </row>
    <row r="1585" spans="3:10">
      <c r="C1585" s="6" t="s">
        <v>1814</v>
      </c>
      <c r="H1585" s="311">
        <v>0</v>
      </c>
      <c r="I1585" s="311">
        <v>18</v>
      </c>
      <c r="J1585" s="312">
        <v>1.724537037037037E-3</v>
      </c>
    </row>
    <row r="1586" spans="3:10">
      <c r="C1586" s="307" t="s">
        <v>1815</v>
      </c>
      <c r="D1586" s="308">
        <v>2011</v>
      </c>
      <c r="E1586" s="6" t="s">
        <v>331</v>
      </c>
      <c r="F1586" s="309" t="s">
        <v>297</v>
      </c>
      <c r="G1586" s="310" t="s">
        <v>3182</v>
      </c>
      <c r="H1586" s="311">
        <v>0</v>
      </c>
      <c r="I1586" s="311">
        <v>7</v>
      </c>
      <c r="J1586" s="312">
        <v>5.9027777777777778E-4</v>
      </c>
    </row>
    <row r="1587" spans="3:10">
      <c r="C1587" s="6" t="s">
        <v>1816</v>
      </c>
      <c r="H1587" s="311">
        <v>0</v>
      </c>
      <c r="I1587" s="311">
        <v>7</v>
      </c>
      <c r="J1587" s="312">
        <v>5.9027777777777778E-4</v>
      </c>
    </row>
    <row r="1588" spans="3:10">
      <c r="C1588" s="307" t="s">
        <v>1817</v>
      </c>
      <c r="D1588" s="308">
        <v>2010</v>
      </c>
      <c r="E1588" s="6" t="s">
        <v>328</v>
      </c>
      <c r="F1588" s="309" t="s">
        <v>297</v>
      </c>
      <c r="G1588" s="310" t="s">
        <v>3187</v>
      </c>
      <c r="H1588" s="311">
        <v>0</v>
      </c>
      <c r="I1588" s="311">
        <v>3</v>
      </c>
      <c r="J1588" s="312">
        <v>1.2152777777777778E-3</v>
      </c>
    </row>
    <row r="1589" spans="3:10">
      <c r="C1589" s="307"/>
      <c r="D1589" s="308">
        <v>2011</v>
      </c>
      <c r="E1589" s="6" t="s">
        <v>328</v>
      </c>
      <c r="F1589" s="309" t="s">
        <v>297</v>
      </c>
      <c r="G1589" s="310" t="s">
        <v>3187</v>
      </c>
      <c r="H1589" s="311">
        <v>0</v>
      </c>
      <c r="I1589" s="311">
        <v>2</v>
      </c>
      <c r="J1589" s="312">
        <v>1.0995370370370371E-3</v>
      </c>
    </row>
    <row r="1590" spans="3:10">
      <c r="C1590" s="307"/>
      <c r="D1590" s="308">
        <v>2017</v>
      </c>
      <c r="E1590" s="6" t="s">
        <v>328</v>
      </c>
      <c r="F1590" s="309" t="s">
        <v>186</v>
      </c>
      <c r="G1590" s="310" t="s">
        <v>2610</v>
      </c>
      <c r="H1590" s="311">
        <v>153</v>
      </c>
      <c r="I1590" s="311">
        <v>5</v>
      </c>
      <c r="J1590" s="312">
        <v>6.1539351851851852E-2</v>
      </c>
    </row>
    <row r="1591" spans="3:10">
      <c r="C1591" s="6" t="s">
        <v>1818</v>
      </c>
      <c r="H1591" s="311">
        <v>153</v>
      </c>
      <c r="I1591" s="311">
        <v>10</v>
      </c>
      <c r="J1591" s="312">
        <v>6.385416666666667E-2</v>
      </c>
    </row>
    <row r="1592" spans="3:10">
      <c r="C1592" s="307" t="s">
        <v>1819</v>
      </c>
      <c r="D1592" s="308">
        <v>2009</v>
      </c>
      <c r="E1592" s="6" t="s">
        <v>249</v>
      </c>
      <c r="F1592" s="309" t="s">
        <v>297</v>
      </c>
      <c r="G1592" s="310" t="s">
        <v>3175</v>
      </c>
      <c r="H1592" s="311">
        <v>0</v>
      </c>
      <c r="I1592" s="311">
        <v>2</v>
      </c>
      <c r="J1592" s="312">
        <v>5.3240740740740744E-4</v>
      </c>
    </row>
    <row r="1593" spans="3:10">
      <c r="C1593" s="6" t="s">
        <v>1820</v>
      </c>
      <c r="H1593" s="311">
        <v>0</v>
      </c>
      <c r="I1593" s="311">
        <v>2</v>
      </c>
      <c r="J1593" s="312">
        <v>5.3240740740740744E-4</v>
      </c>
    </row>
    <row r="1594" spans="3:10">
      <c r="C1594" s="307" t="s">
        <v>2987</v>
      </c>
      <c r="D1594" s="308">
        <v>2017</v>
      </c>
      <c r="E1594" s="6" t="s">
        <v>2776</v>
      </c>
      <c r="F1594" s="309" t="s">
        <v>186</v>
      </c>
      <c r="G1594" s="310" t="s">
        <v>2607</v>
      </c>
      <c r="H1594" s="311">
        <v>41</v>
      </c>
      <c r="I1594" s="311">
        <v>6</v>
      </c>
      <c r="J1594" s="312">
        <v>4.5983796296296293E-2</v>
      </c>
    </row>
    <row r="1595" spans="3:10">
      <c r="C1595" s="6" t="s">
        <v>2988</v>
      </c>
      <c r="H1595" s="311">
        <v>41</v>
      </c>
      <c r="I1595" s="311">
        <v>6</v>
      </c>
      <c r="J1595" s="312">
        <v>4.5983796296296293E-2</v>
      </c>
    </row>
    <row r="1596" spans="3:10">
      <c r="C1596" s="307" t="s">
        <v>1821</v>
      </c>
      <c r="D1596" s="308">
        <v>2010</v>
      </c>
      <c r="E1596" s="6" t="s">
        <v>299</v>
      </c>
      <c r="F1596" s="309" t="s">
        <v>186</v>
      </c>
      <c r="G1596" s="310" t="s">
        <v>3190</v>
      </c>
      <c r="H1596" s="311">
        <v>5</v>
      </c>
      <c r="I1596" s="311">
        <v>3</v>
      </c>
      <c r="J1596" s="312">
        <v>4.3333333333333335E-2</v>
      </c>
    </row>
    <row r="1597" spans="3:10">
      <c r="C1597" s="307"/>
      <c r="D1597" s="308">
        <v>2014</v>
      </c>
      <c r="E1597" s="6" t="s">
        <v>784</v>
      </c>
      <c r="F1597" s="309" t="s">
        <v>186</v>
      </c>
      <c r="G1597" s="310" t="s">
        <v>3190</v>
      </c>
      <c r="H1597" s="311">
        <v>10</v>
      </c>
      <c r="I1597" s="311">
        <v>5</v>
      </c>
      <c r="J1597" s="312">
        <v>4.3287037037037041E-2</v>
      </c>
    </row>
    <row r="1598" spans="3:10">
      <c r="C1598" s="307"/>
      <c r="D1598" s="308">
        <v>2017</v>
      </c>
      <c r="E1598" s="6" t="s">
        <v>784</v>
      </c>
      <c r="F1598" s="309" t="s">
        <v>186</v>
      </c>
      <c r="G1598" s="310" t="s">
        <v>2606</v>
      </c>
      <c r="H1598" s="311">
        <v>18</v>
      </c>
      <c r="I1598" s="311">
        <v>4</v>
      </c>
      <c r="J1598" s="312">
        <v>4.3750000000000004E-2</v>
      </c>
    </row>
    <row r="1599" spans="3:10">
      <c r="C1599" s="6" t="s">
        <v>1822</v>
      </c>
      <c r="H1599" s="311">
        <v>33</v>
      </c>
      <c r="I1599" s="311">
        <v>12</v>
      </c>
      <c r="J1599" s="312">
        <v>0.13037037037037039</v>
      </c>
    </row>
    <row r="1600" spans="3:10">
      <c r="C1600" s="307" t="s">
        <v>1823</v>
      </c>
      <c r="D1600" s="308">
        <v>2014</v>
      </c>
      <c r="E1600" s="6" t="s">
        <v>816</v>
      </c>
      <c r="F1600" s="309" t="s">
        <v>297</v>
      </c>
      <c r="G1600" s="310" t="s">
        <v>3185</v>
      </c>
      <c r="H1600" s="311">
        <v>0</v>
      </c>
      <c r="I1600" s="311">
        <v>6</v>
      </c>
      <c r="J1600" s="312">
        <v>7.8703703703703705E-4</v>
      </c>
    </row>
    <row r="1601" spans="3:10">
      <c r="C1601" s="6" t="s">
        <v>1824</v>
      </c>
      <c r="H1601" s="311">
        <v>0</v>
      </c>
      <c r="I1601" s="311">
        <v>6</v>
      </c>
      <c r="J1601" s="312">
        <v>7.8703703703703705E-4</v>
      </c>
    </row>
    <row r="1602" spans="3:10">
      <c r="C1602" s="307" t="s">
        <v>1825</v>
      </c>
      <c r="D1602" s="308">
        <v>2014</v>
      </c>
      <c r="E1602" s="6" t="s">
        <v>235</v>
      </c>
      <c r="F1602" s="309" t="s">
        <v>186</v>
      </c>
      <c r="G1602" s="310" t="s">
        <v>3190</v>
      </c>
      <c r="H1602" s="311">
        <v>95</v>
      </c>
      <c r="I1602" s="311">
        <v>31</v>
      </c>
      <c r="J1602" s="312">
        <v>6.7766203703703703E-2</v>
      </c>
    </row>
    <row r="1603" spans="3:10">
      <c r="C1603" s="6" t="s">
        <v>1826</v>
      </c>
      <c r="H1603" s="311">
        <v>95</v>
      </c>
      <c r="I1603" s="311">
        <v>31</v>
      </c>
      <c r="J1603" s="312">
        <v>6.7766203703703703E-2</v>
      </c>
    </row>
    <row r="1604" spans="3:10">
      <c r="C1604" s="307" t="s">
        <v>1827</v>
      </c>
      <c r="D1604" s="308">
        <v>2012</v>
      </c>
      <c r="E1604" s="6" t="s">
        <v>559</v>
      </c>
      <c r="F1604" s="309" t="s">
        <v>297</v>
      </c>
      <c r="G1604" s="310" t="s">
        <v>3187</v>
      </c>
      <c r="H1604" s="311">
        <v>0</v>
      </c>
      <c r="I1604" s="311">
        <v>4</v>
      </c>
      <c r="J1604" s="312">
        <v>1.1921296296296296E-3</v>
      </c>
    </row>
    <row r="1605" spans="3:10">
      <c r="C1605" s="6" t="s">
        <v>1828</v>
      </c>
      <c r="H1605" s="311">
        <v>0</v>
      </c>
      <c r="I1605" s="311">
        <v>4</v>
      </c>
      <c r="J1605" s="312">
        <v>1.1921296296296296E-3</v>
      </c>
    </row>
    <row r="1606" spans="3:10">
      <c r="C1606" s="307" t="s">
        <v>2580</v>
      </c>
      <c r="D1606" s="308">
        <v>2016</v>
      </c>
      <c r="E1606" s="6" t="s">
        <v>2275</v>
      </c>
      <c r="F1606" s="309" t="s">
        <v>297</v>
      </c>
      <c r="G1606" s="310" t="s">
        <v>3183</v>
      </c>
      <c r="H1606" s="311">
        <v>4</v>
      </c>
      <c r="I1606" s="311">
        <v>4</v>
      </c>
      <c r="J1606" s="312">
        <v>4.7453703703703704E-4</v>
      </c>
    </row>
    <row r="1607" spans="3:10">
      <c r="C1607" s="307"/>
      <c r="D1607" s="308">
        <v>2017</v>
      </c>
      <c r="E1607" s="6" t="s">
        <v>2275</v>
      </c>
      <c r="F1607" s="309" t="s">
        <v>297</v>
      </c>
      <c r="G1607" s="310" t="s">
        <v>3185</v>
      </c>
      <c r="H1607" s="311">
        <v>0</v>
      </c>
      <c r="I1607" s="311">
        <v>10</v>
      </c>
      <c r="J1607" s="312">
        <v>9.7222222222222209E-4</v>
      </c>
    </row>
    <row r="1608" spans="3:10">
      <c r="C1608" s="6" t="s">
        <v>2581</v>
      </c>
      <c r="H1608" s="311">
        <v>4</v>
      </c>
      <c r="I1608" s="311">
        <v>14</v>
      </c>
      <c r="J1608" s="312">
        <v>1.4467592592592592E-3</v>
      </c>
    </row>
    <row r="1609" spans="3:10">
      <c r="C1609" s="307" t="s">
        <v>2487</v>
      </c>
      <c r="D1609" s="308">
        <v>2016</v>
      </c>
      <c r="E1609" s="6" t="s">
        <v>2275</v>
      </c>
      <c r="F1609" s="309" t="s">
        <v>187</v>
      </c>
      <c r="G1609" s="310" t="s">
        <v>316</v>
      </c>
      <c r="H1609" s="311">
        <v>11</v>
      </c>
      <c r="I1609" s="311">
        <v>11</v>
      </c>
      <c r="J1609" s="312">
        <v>1.8831018518518518E-2</v>
      </c>
    </row>
    <row r="1610" spans="3:10">
      <c r="C1610" s="307"/>
      <c r="D1610" s="308">
        <v>2017</v>
      </c>
      <c r="E1610" s="6" t="s">
        <v>2275</v>
      </c>
      <c r="F1610" s="309" t="s">
        <v>186</v>
      </c>
      <c r="G1610" s="310" t="s">
        <v>2611</v>
      </c>
      <c r="H1610" s="311">
        <v>145</v>
      </c>
      <c r="I1610" s="311">
        <v>17</v>
      </c>
      <c r="J1610" s="312">
        <v>5.9780092592592593E-2</v>
      </c>
    </row>
    <row r="1611" spans="3:10">
      <c r="C1611" s="6" t="s">
        <v>2488</v>
      </c>
      <c r="H1611" s="311">
        <v>156</v>
      </c>
      <c r="I1611" s="311">
        <v>28</v>
      </c>
      <c r="J1611" s="312">
        <v>7.8611111111111104E-2</v>
      </c>
    </row>
    <row r="1612" spans="3:10">
      <c r="C1612" s="307" t="s">
        <v>2582</v>
      </c>
      <c r="D1612" s="308">
        <v>2016</v>
      </c>
      <c r="E1612" s="6" t="s">
        <v>2275</v>
      </c>
      <c r="F1612" s="309" t="s">
        <v>297</v>
      </c>
      <c r="G1612" s="310" t="s">
        <v>3186</v>
      </c>
      <c r="H1612" s="311">
        <v>2</v>
      </c>
      <c r="I1612" s="311">
        <v>2</v>
      </c>
      <c r="J1612" s="312">
        <v>1.5624999999999999E-3</v>
      </c>
    </row>
    <row r="1613" spans="3:10">
      <c r="C1613" s="307"/>
      <c r="D1613" s="308">
        <v>2017</v>
      </c>
      <c r="E1613" s="6" t="s">
        <v>2275</v>
      </c>
      <c r="F1613" s="309" t="s">
        <v>297</v>
      </c>
      <c r="G1613" s="310" t="s">
        <v>3186</v>
      </c>
      <c r="H1613" s="311">
        <v>0</v>
      </c>
      <c r="I1613" s="311">
        <v>6</v>
      </c>
      <c r="J1613" s="312">
        <v>1.4351851851851854E-3</v>
      </c>
    </row>
    <row r="1614" spans="3:10">
      <c r="C1614" s="6" t="s">
        <v>2583</v>
      </c>
      <c r="H1614" s="311">
        <v>2</v>
      </c>
      <c r="I1614" s="311">
        <v>8</v>
      </c>
      <c r="J1614" s="312">
        <v>2.9976851851851853E-3</v>
      </c>
    </row>
    <row r="1615" spans="3:10">
      <c r="C1615" s="307" t="s">
        <v>1829</v>
      </c>
      <c r="D1615" s="308">
        <v>2014</v>
      </c>
      <c r="E1615" s="6" t="s">
        <v>259</v>
      </c>
      <c r="F1615" s="309" t="s">
        <v>297</v>
      </c>
      <c r="G1615" s="310" t="s">
        <v>3187</v>
      </c>
      <c r="H1615" s="311">
        <v>0</v>
      </c>
      <c r="I1615" s="311">
        <v>2</v>
      </c>
      <c r="J1615" s="312">
        <v>1.2268518518518518E-3</v>
      </c>
    </row>
    <row r="1616" spans="3:10">
      <c r="C1616" s="6" t="s">
        <v>1830</v>
      </c>
      <c r="H1616" s="311">
        <v>0</v>
      </c>
      <c r="I1616" s="311">
        <v>2</v>
      </c>
      <c r="J1616" s="312">
        <v>1.2268518518518518E-3</v>
      </c>
    </row>
    <row r="1617" spans="3:10">
      <c r="C1617" s="307" t="s">
        <v>1831</v>
      </c>
      <c r="D1617" s="308">
        <v>2014</v>
      </c>
      <c r="E1617" s="6" t="s">
        <v>259</v>
      </c>
      <c r="F1617" s="309" t="s">
        <v>297</v>
      </c>
      <c r="G1617" s="310" t="s">
        <v>3185</v>
      </c>
      <c r="H1617" s="311">
        <v>0</v>
      </c>
      <c r="I1617" s="311">
        <v>14</v>
      </c>
      <c r="J1617" s="312">
        <v>1.1226851851851851E-3</v>
      </c>
    </row>
    <row r="1618" spans="3:10">
      <c r="C1618" s="6" t="s">
        <v>1832</v>
      </c>
      <c r="H1618" s="311">
        <v>0</v>
      </c>
      <c r="I1618" s="311">
        <v>14</v>
      </c>
      <c r="J1618" s="312">
        <v>1.1226851851851851E-3</v>
      </c>
    </row>
    <row r="1619" spans="3:10">
      <c r="C1619" s="307" t="s">
        <v>1833</v>
      </c>
      <c r="D1619" s="308">
        <v>2011</v>
      </c>
      <c r="E1619" s="6" t="s">
        <v>235</v>
      </c>
      <c r="F1619" s="309" t="s">
        <v>297</v>
      </c>
      <c r="G1619" s="310" t="s">
        <v>3186</v>
      </c>
      <c r="H1619" s="311">
        <v>0</v>
      </c>
      <c r="I1619" s="311">
        <v>3</v>
      </c>
      <c r="J1619" s="312">
        <v>8.2175925925925917E-4</v>
      </c>
    </row>
    <row r="1620" spans="3:10">
      <c r="C1620" s="6" t="s">
        <v>1834</v>
      </c>
      <c r="H1620" s="311">
        <v>0</v>
      </c>
      <c r="I1620" s="311">
        <v>3</v>
      </c>
      <c r="J1620" s="312">
        <v>8.2175925925925917E-4</v>
      </c>
    </row>
    <row r="1621" spans="3:10">
      <c r="C1621" s="307" t="s">
        <v>1835</v>
      </c>
      <c r="D1621" s="308">
        <v>2014</v>
      </c>
      <c r="E1621" s="6" t="s">
        <v>31</v>
      </c>
      <c r="F1621" s="309" t="s">
        <v>186</v>
      </c>
      <c r="G1621" s="310" t="s">
        <v>2606</v>
      </c>
      <c r="H1621" s="311">
        <v>31</v>
      </c>
      <c r="I1621" s="311">
        <v>10</v>
      </c>
      <c r="J1621" s="312">
        <v>4.7650462962962964E-2</v>
      </c>
    </row>
    <row r="1622" spans="3:10">
      <c r="C1622" s="307"/>
      <c r="D1622" s="308">
        <v>2015</v>
      </c>
      <c r="E1622" s="6" t="s">
        <v>31</v>
      </c>
      <c r="F1622" s="309" t="s">
        <v>186</v>
      </c>
      <c r="G1622" s="310" t="s">
        <v>2606</v>
      </c>
      <c r="H1622" s="311">
        <v>82</v>
      </c>
      <c r="I1622" s="311">
        <v>30</v>
      </c>
      <c r="J1622" s="312">
        <v>5.9768518518518519E-2</v>
      </c>
    </row>
    <row r="1623" spans="3:10">
      <c r="C1623" s="307"/>
      <c r="D1623" s="308">
        <v>2017</v>
      </c>
      <c r="E1623" s="6" t="s">
        <v>31</v>
      </c>
      <c r="F1623" s="309" t="s">
        <v>187</v>
      </c>
      <c r="G1623" s="310" t="s">
        <v>316</v>
      </c>
      <c r="H1623" s="311">
        <v>38</v>
      </c>
      <c r="I1623" s="311">
        <v>38</v>
      </c>
      <c r="J1623" s="312">
        <v>2.1574074074074075E-2</v>
      </c>
    </row>
    <row r="1624" spans="3:10">
      <c r="C1624" s="6" t="s">
        <v>1836</v>
      </c>
      <c r="H1624" s="311">
        <v>151</v>
      </c>
      <c r="I1624" s="311">
        <v>78</v>
      </c>
      <c r="J1624" s="312">
        <v>0.12899305555555557</v>
      </c>
    </row>
    <row r="1625" spans="3:10">
      <c r="C1625" s="307" t="s">
        <v>1837</v>
      </c>
      <c r="D1625" s="308">
        <v>2013</v>
      </c>
      <c r="E1625" s="6" t="s">
        <v>192</v>
      </c>
      <c r="F1625" s="309" t="s">
        <v>186</v>
      </c>
      <c r="G1625" s="310" t="s">
        <v>3190</v>
      </c>
      <c r="H1625" s="311">
        <v>19</v>
      </c>
      <c r="I1625" s="311">
        <v>9</v>
      </c>
      <c r="J1625" s="312">
        <v>4.8321759259259266E-2</v>
      </c>
    </row>
    <row r="1626" spans="3:10">
      <c r="C1626" s="307"/>
      <c r="D1626" s="308">
        <v>2015</v>
      </c>
      <c r="E1626" s="6" t="s">
        <v>192</v>
      </c>
      <c r="F1626" s="309" t="s">
        <v>186</v>
      </c>
      <c r="G1626" s="310" t="s">
        <v>3190</v>
      </c>
      <c r="H1626" s="311">
        <v>30</v>
      </c>
      <c r="I1626" s="311">
        <v>15</v>
      </c>
      <c r="J1626" s="312">
        <v>4.8344907407407406E-2</v>
      </c>
    </row>
    <row r="1627" spans="3:10">
      <c r="C1627" s="307"/>
      <c r="D1627" s="308">
        <v>2017</v>
      </c>
      <c r="E1627" s="6" t="s">
        <v>2656</v>
      </c>
      <c r="F1627" s="309" t="s">
        <v>186</v>
      </c>
      <c r="G1627" s="310" t="s">
        <v>2605</v>
      </c>
      <c r="H1627" s="311">
        <v>16</v>
      </c>
      <c r="I1627" s="311">
        <v>5</v>
      </c>
      <c r="J1627" s="312">
        <v>4.3506944444444445E-2</v>
      </c>
    </row>
    <row r="1628" spans="3:10">
      <c r="C1628" s="6" t="s">
        <v>1838</v>
      </c>
      <c r="H1628" s="311">
        <v>65</v>
      </c>
      <c r="I1628" s="311">
        <v>29</v>
      </c>
      <c r="J1628" s="312">
        <v>0.14017361111111112</v>
      </c>
    </row>
    <row r="1629" spans="3:10">
      <c r="C1629" s="307" t="s">
        <v>1839</v>
      </c>
      <c r="D1629" s="308">
        <v>2009</v>
      </c>
      <c r="E1629" s="6" t="s">
        <v>22</v>
      </c>
      <c r="F1629" s="309" t="s">
        <v>186</v>
      </c>
      <c r="G1629" s="310" t="s">
        <v>3191</v>
      </c>
      <c r="H1629" s="311">
        <v>20</v>
      </c>
      <c r="I1629" s="311">
        <v>5</v>
      </c>
      <c r="J1629" s="312">
        <v>5.288194444444444E-2</v>
      </c>
    </row>
    <row r="1630" spans="3:10">
      <c r="C1630" s="307"/>
      <c r="D1630" s="308">
        <v>2010</v>
      </c>
      <c r="E1630" s="6" t="s">
        <v>22</v>
      </c>
      <c r="F1630" s="309" t="s">
        <v>186</v>
      </c>
      <c r="G1630" s="310" t="s">
        <v>3193</v>
      </c>
      <c r="H1630" s="311">
        <v>26</v>
      </c>
      <c r="I1630" s="311">
        <v>5</v>
      </c>
      <c r="J1630" s="312">
        <v>5.7037037037037032E-2</v>
      </c>
    </row>
    <row r="1631" spans="3:10">
      <c r="C1631" s="307"/>
      <c r="D1631" s="308">
        <v>2011</v>
      </c>
      <c r="E1631" s="6" t="s">
        <v>22</v>
      </c>
      <c r="F1631" s="309" t="s">
        <v>186</v>
      </c>
      <c r="G1631" s="310" t="s">
        <v>2609</v>
      </c>
      <c r="H1631" s="311">
        <v>30</v>
      </c>
      <c r="I1631" s="311">
        <v>3</v>
      </c>
      <c r="J1631" s="312">
        <v>5.7037037037037032E-2</v>
      </c>
    </row>
    <row r="1632" spans="3:10">
      <c r="C1632" s="307"/>
      <c r="D1632" s="308">
        <v>2013</v>
      </c>
      <c r="E1632" s="6" t="s">
        <v>208</v>
      </c>
      <c r="F1632" s="309" t="s">
        <v>186</v>
      </c>
      <c r="G1632" s="310" t="s">
        <v>2609</v>
      </c>
      <c r="H1632" s="311">
        <v>50</v>
      </c>
      <c r="I1632" s="311">
        <v>2</v>
      </c>
      <c r="J1632" s="312">
        <v>6.5000000000000002E-2</v>
      </c>
    </row>
    <row r="1633" spans="3:10">
      <c r="C1633" s="307"/>
      <c r="D1633" s="308">
        <v>2014</v>
      </c>
      <c r="E1633" s="6" t="s">
        <v>208</v>
      </c>
      <c r="F1633" s="309" t="s">
        <v>186</v>
      </c>
      <c r="G1633" s="310" t="s">
        <v>2609</v>
      </c>
      <c r="H1633" s="311">
        <v>80</v>
      </c>
      <c r="I1633" s="311">
        <v>2</v>
      </c>
      <c r="J1633" s="312">
        <v>5.9062499999999997E-2</v>
      </c>
    </row>
    <row r="1634" spans="3:10">
      <c r="C1634" s="6" t="s">
        <v>1840</v>
      </c>
      <c r="H1634" s="311">
        <v>206</v>
      </c>
      <c r="I1634" s="311">
        <v>17</v>
      </c>
      <c r="J1634" s="312">
        <v>0.29101851851851851</v>
      </c>
    </row>
    <row r="1635" spans="3:10">
      <c r="C1635" s="307" t="s">
        <v>2989</v>
      </c>
      <c r="D1635" s="308">
        <v>2017</v>
      </c>
      <c r="E1635" s="6" t="s">
        <v>12</v>
      </c>
      <c r="F1635" s="309" t="s">
        <v>186</v>
      </c>
      <c r="G1635" s="310" t="s">
        <v>2607</v>
      </c>
      <c r="H1635" s="311">
        <v>68</v>
      </c>
      <c r="I1635" s="311">
        <v>12</v>
      </c>
      <c r="J1635" s="312">
        <v>4.925925925925926E-2</v>
      </c>
    </row>
    <row r="1636" spans="3:10">
      <c r="C1636" s="6" t="s">
        <v>2990</v>
      </c>
      <c r="H1636" s="311">
        <v>68</v>
      </c>
      <c r="I1636" s="311">
        <v>12</v>
      </c>
      <c r="J1636" s="312">
        <v>4.925925925925926E-2</v>
      </c>
    </row>
    <row r="1637" spans="3:10">
      <c r="C1637" s="307" t="s">
        <v>1841</v>
      </c>
      <c r="D1637" s="308">
        <v>2009</v>
      </c>
      <c r="E1637" s="6" t="s">
        <v>235</v>
      </c>
      <c r="F1637" s="309" t="s">
        <v>297</v>
      </c>
      <c r="G1637" s="310" t="s">
        <v>3180</v>
      </c>
      <c r="H1637" s="311">
        <v>0</v>
      </c>
      <c r="I1637" s="311">
        <v>1</v>
      </c>
      <c r="J1637" s="312">
        <v>4.7569444444444447E-3</v>
      </c>
    </row>
    <row r="1638" spans="3:10">
      <c r="C1638" s="307"/>
      <c r="D1638" s="308">
        <v>2010</v>
      </c>
      <c r="E1638" s="6" t="s">
        <v>235</v>
      </c>
      <c r="F1638" s="309" t="s">
        <v>187</v>
      </c>
      <c r="G1638" s="310" t="s">
        <v>316</v>
      </c>
      <c r="H1638" s="311">
        <v>6</v>
      </c>
      <c r="I1638" s="311">
        <v>6</v>
      </c>
      <c r="J1638" s="312">
        <v>1.6053240740740739E-2</v>
      </c>
    </row>
    <row r="1639" spans="3:10">
      <c r="C1639" s="6" t="s">
        <v>1842</v>
      </c>
      <c r="H1639" s="311">
        <v>6</v>
      </c>
      <c r="I1639" s="311">
        <v>7</v>
      </c>
      <c r="J1639" s="312">
        <v>2.0810185185185185E-2</v>
      </c>
    </row>
    <row r="1640" spans="3:10">
      <c r="C1640" s="307" t="s">
        <v>1843</v>
      </c>
      <c r="D1640" s="308">
        <v>2012</v>
      </c>
      <c r="E1640" s="6" t="s">
        <v>552</v>
      </c>
      <c r="F1640" s="309" t="s">
        <v>297</v>
      </c>
      <c r="G1640" s="310" t="s">
        <v>3189</v>
      </c>
      <c r="H1640" s="311">
        <v>0</v>
      </c>
      <c r="I1640" s="311">
        <v>1</v>
      </c>
      <c r="J1640" s="312">
        <v>4.4791666666666669E-3</v>
      </c>
    </row>
    <row r="1641" spans="3:10">
      <c r="C1641" s="307"/>
      <c r="D1641" s="308">
        <v>2013</v>
      </c>
      <c r="E1641" s="6" t="s">
        <v>221</v>
      </c>
      <c r="F1641" s="309" t="s">
        <v>187</v>
      </c>
      <c r="G1641" s="310" t="s">
        <v>316</v>
      </c>
      <c r="H1641" s="311">
        <v>4</v>
      </c>
      <c r="I1641" s="311">
        <v>4</v>
      </c>
      <c r="J1641" s="312">
        <v>1.4768518518518519E-2</v>
      </c>
    </row>
    <row r="1642" spans="3:10">
      <c r="C1642" s="307"/>
      <c r="D1642" s="308">
        <v>2013</v>
      </c>
      <c r="E1642" s="6" t="s">
        <v>221</v>
      </c>
      <c r="F1642" s="309" t="s">
        <v>296</v>
      </c>
      <c r="G1642" s="310" t="s">
        <v>316</v>
      </c>
      <c r="H1642" s="311">
        <v>2</v>
      </c>
      <c r="I1642" s="311">
        <v>2</v>
      </c>
      <c r="J1642" s="312">
        <v>0</v>
      </c>
    </row>
    <row r="1643" spans="3:10">
      <c r="C1643" s="307"/>
      <c r="D1643" s="308">
        <v>2014</v>
      </c>
      <c r="E1643" s="6" t="s">
        <v>710</v>
      </c>
      <c r="F1643" s="309" t="s">
        <v>187</v>
      </c>
      <c r="G1643" s="310" t="s">
        <v>316</v>
      </c>
      <c r="H1643" s="311">
        <v>25</v>
      </c>
      <c r="I1643" s="311">
        <v>25</v>
      </c>
      <c r="J1643" s="312">
        <v>1.9155092592592592E-2</v>
      </c>
    </row>
    <row r="1644" spans="3:10">
      <c r="C1644" s="6" t="s">
        <v>1844</v>
      </c>
      <c r="H1644" s="311">
        <v>31</v>
      </c>
      <c r="I1644" s="311">
        <v>32</v>
      </c>
      <c r="J1644" s="312">
        <v>3.8402777777777779E-2</v>
      </c>
    </row>
    <row r="1645" spans="3:10">
      <c r="C1645" s="307" t="s">
        <v>2489</v>
      </c>
      <c r="D1645" s="308">
        <v>2016</v>
      </c>
      <c r="E1645" s="6" t="s">
        <v>284</v>
      </c>
      <c r="F1645" s="309" t="s">
        <v>186</v>
      </c>
      <c r="G1645" s="310" t="s">
        <v>2606</v>
      </c>
      <c r="H1645" s="311">
        <v>99</v>
      </c>
      <c r="I1645" s="311">
        <v>26</v>
      </c>
      <c r="J1645" s="312">
        <v>6.8761574074074072E-2</v>
      </c>
    </row>
    <row r="1646" spans="3:10">
      <c r="C1646" s="307"/>
      <c r="D1646" s="308">
        <v>2017</v>
      </c>
      <c r="E1646" s="6" t="s">
        <v>2275</v>
      </c>
      <c r="F1646" s="309" t="s">
        <v>186</v>
      </c>
      <c r="G1646" s="310" t="s">
        <v>2606</v>
      </c>
      <c r="H1646" s="311">
        <v>176</v>
      </c>
      <c r="I1646" s="311">
        <v>51</v>
      </c>
      <c r="J1646" s="312">
        <v>7.5381944444444446E-2</v>
      </c>
    </row>
    <row r="1647" spans="3:10">
      <c r="C1647" s="6" t="s">
        <v>2490</v>
      </c>
      <c r="H1647" s="311">
        <v>275</v>
      </c>
      <c r="I1647" s="311">
        <v>77</v>
      </c>
      <c r="J1647" s="312">
        <v>0.14414351851851853</v>
      </c>
    </row>
    <row r="1648" spans="3:10">
      <c r="C1648" s="307" t="s">
        <v>1845</v>
      </c>
      <c r="D1648" s="308">
        <v>2010</v>
      </c>
      <c r="E1648" s="6" t="s">
        <v>402</v>
      </c>
      <c r="F1648" s="309" t="s">
        <v>297</v>
      </c>
      <c r="G1648" s="310" t="s">
        <v>3184</v>
      </c>
      <c r="H1648" s="311">
        <v>0</v>
      </c>
      <c r="I1648" s="311">
        <v>3</v>
      </c>
      <c r="J1648" s="312">
        <v>8.2175925925925917E-4</v>
      </c>
    </row>
    <row r="1649" spans="3:10">
      <c r="C1649" s="307"/>
      <c r="D1649" s="308">
        <v>2012</v>
      </c>
      <c r="E1649" s="6" t="s">
        <v>331</v>
      </c>
      <c r="F1649" s="309" t="s">
        <v>297</v>
      </c>
      <c r="G1649" s="310" t="s">
        <v>3186</v>
      </c>
      <c r="H1649" s="311">
        <v>0</v>
      </c>
      <c r="I1649" s="311">
        <v>4</v>
      </c>
      <c r="J1649" s="312">
        <v>7.6388888888888893E-4</v>
      </c>
    </row>
    <row r="1650" spans="3:10">
      <c r="C1650" s="6" t="s">
        <v>1846</v>
      </c>
      <c r="H1650" s="311">
        <v>0</v>
      </c>
      <c r="I1650" s="311">
        <v>7</v>
      </c>
      <c r="J1650" s="312">
        <v>1.5856481481481481E-3</v>
      </c>
    </row>
    <row r="1651" spans="3:10">
      <c r="C1651" s="307" t="s">
        <v>1847</v>
      </c>
      <c r="D1651" s="308">
        <v>2010</v>
      </c>
      <c r="E1651" s="6" t="s">
        <v>402</v>
      </c>
      <c r="F1651" s="309" t="s">
        <v>297</v>
      </c>
      <c r="G1651" s="310" t="s">
        <v>3175</v>
      </c>
      <c r="H1651" s="311">
        <v>0</v>
      </c>
      <c r="I1651" s="311">
        <v>1</v>
      </c>
      <c r="J1651" s="312">
        <v>4.5138888888888892E-4</v>
      </c>
    </row>
    <row r="1652" spans="3:10">
      <c r="C1652" s="307"/>
      <c r="D1652" s="308">
        <v>2011</v>
      </c>
      <c r="E1652" s="6" t="s">
        <v>331</v>
      </c>
      <c r="F1652" s="309" t="s">
        <v>297</v>
      </c>
      <c r="G1652" s="310" t="s">
        <v>3182</v>
      </c>
      <c r="H1652" s="311">
        <v>0</v>
      </c>
      <c r="I1652" s="311">
        <v>1</v>
      </c>
      <c r="J1652" s="312">
        <v>3.9351851851851852E-4</v>
      </c>
    </row>
    <row r="1653" spans="3:10">
      <c r="C1653" s="307"/>
      <c r="D1653" s="308">
        <v>2012</v>
      </c>
      <c r="E1653" s="6" t="s">
        <v>331</v>
      </c>
      <c r="F1653" s="309" t="s">
        <v>297</v>
      </c>
      <c r="G1653" s="310" t="s">
        <v>3185</v>
      </c>
      <c r="H1653" s="311">
        <v>0</v>
      </c>
      <c r="I1653" s="311">
        <v>8</v>
      </c>
      <c r="J1653" s="312">
        <v>9.2592592592592585E-4</v>
      </c>
    </row>
    <row r="1654" spans="3:10">
      <c r="C1654" s="307"/>
      <c r="D1654" s="308">
        <v>2014</v>
      </c>
      <c r="E1654" s="6" t="s">
        <v>331</v>
      </c>
      <c r="F1654" s="309" t="s">
        <v>297</v>
      </c>
      <c r="G1654" s="310" t="s">
        <v>3185</v>
      </c>
      <c r="H1654" s="311">
        <v>0</v>
      </c>
      <c r="I1654" s="311">
        <v>5</v>
      </c>
      <c r="J1654" s="312">
        <v>7.5231481481481471E-4</v>
      </c>
    </row>
    <row r="1655" spans="3:10">
      <c r="C1655" s="307"/>
      <c r="D1655" s="308">
        <v>2015</v>
      </c>
      <c r="E1655" s="6" t="s">
        <v>331</v>
      </c>
      <c r="F1655" s="309" t="s">
        <v>297</v>
      </c>
      <c r="G1655" s="310" t="s">
        <v>3186</v>
      </c>
      <c r="H1655" s="311">
        <v>6</v>
      </c>
      <c r="I1655" s="311">
        <v>6</v>
      </c>
      <c r="J1655" s="312">
        <v>0</v>
      </c>
    </row>
    <row r="1656" spans="3:10">
      <c r="C1656" s="6" t="s">
        <v>1848</v>
      </c>
      <c r="H1656" s="311">
        <v>6</v>
      </c>
      <c r="I1656" s="311">
        <v>21</v>
      </c>
      <c r="J1656" s="312">
        <v>2.5231481481481481E-3</v>
      </c>
    </row>
    <row r="1657" spans="3:10">
      <c r="C1657" s="307" t="s">
        <v>1849</v>
      </c>
      <c r="D1657" s="308">
        <v>2015</v>
      </c>
      <c r="E1657" s="6" t="s">
        <v>1039</v>
      </c>
      <c r="F1657" s="309" t="s">
        <v>297</v>
      </c>
      <c r="G1657" s="310" t="s">
        <v>3181</v>
      </c>
      <c r="H1657" s="311">
        <v>4</v>
      </c>
      <c r="I1657" s="311">
        <v>4</v>
      </c>
      <c r="J1657" s="312">
        <v>0</v>
      </c>
    </row>
    <row r="1658" spans="3:10">
      <c r="C1658" s="6" t="s">
        <v>1850</v>
      </c>
      <c r="H1658" s="311">
        <v>4</v>
      </c>
      <c r="I1658" s="311">
        <v>4</v>
      </c>
      <c r="J1658" s="312">
        <v>0</v>
      </c>
    </row>
    <row r="1659" spans="3:10">
      <c r="C1659" s="307" t="s">
        <v>1851</v>
      </c>
      <c r="D1659" s="308">
        <v>2015</v>
      </c>
      <c r="E1659" s="6" t="s">
        <v>702</v>
      </c>
      <c r="F1659" s="309" t="s">
        <v>186</v>
      </c>
      <c r="G1659" s="310" t="s">
        <v>3190</v>
      </c>
      <c r="H1659" s="311">
        <v>48</v>
      </c>
      <c r="I1659" s="311">
        <v>19</v>
      </c>
      <c r="J1659" s="312">
        <v>5.033564814814815E-2</v>
      </c>
    </row>
    <row r="1660" spans="3:10">
      <c r="C1660" s="6" t="s">
        <v>1852</v>
      </c>
      <c r="H1660" s="311">
        <v>48</v>
      </c>
      <c r="I1660" s="311">
        <v>19</v>
      </c>
      <c r="J1660" s="312">
        <v>5.033564814814815E-2</v>
      </c>
    </row>
    <row r="1661" spans="3:10">
      <c r="C1661" s="307" t="s">
        <v>1853</v>
      </c>
      <c r="D1661" s="308">
        <v>2015</v>
      </c>
      <c r="E1661" s="6" t="s">
        <v>1039</v>
      </c>
      <c r="F1661" s="309" t="s">
        <v>297</v>
      </c>
      <c r="G1661" s="310" t="s">
        <v>3181</v>
      </c>
      <c r="H1661" s="311">
        <v>8</v>
      </c>
      <c r="I1661" s="311">
        <v>8</v>
      </c>
      <c r="J1661" s="312">
        <v>1.1458333333333333E-3</v>
      </c>
    </row>
    <row r="1662" spans="3:10">
      <c r="C1662" s="6" t="s">
        <v>1854</v>
      </c>
      <c r="H1662" s="311">
        <v>8</v>
      </c>
      <c r="I1662" s="311">
        <v>8</v>
      </c>
      <c r="J1662" s="312">
        <v>1.1458333333333333E-3</v>
      </c>
    </row>
    <row r="1663" spans="3:10">
      <c r="C1663" s="307" t="s">
        <v>2991</v>
      </c>
      <c r="D1663" s="308">
        <v>2017</v>
      </c>
      <c r="E1663" s="6" t="s">
        <v>32</v>
      </c>
      <c r="F1663" s="309" t="s">
        <v>186</v>
      </c>
      <c r="G1663" s="310" t="s">
        <v>2606</v>
      </c>
      <c r="H1663" s="311">
        <v>125</v>
      </c>
      <c r="I1663" s="311">
        <v>39</v>
      </c>
      <c r="J1663" s="312">
        <v>5.7210648148148142E-2</v>
      </c>
    </row>
    <row r="1664" spans="3:10">
      <c r="C1664" s="6" t="s">
        <v>2992</v>
      </c>
      <c r="H1664" s="311">
        <v>125</v>
      </c>
      <c r="I1664" s="311">
        <v>39</v>
      </c>
      <c r="J1664" s="312">
        <v>5.7210648148148142E-2</v>
      </c>
    </row>
    <row r="1665" spans="3:10">
      <c r="C1665" s="307" t="s">
        <v>2993</v>
      </c>
      <c r="D1665" s="308">
        <v>2017</v>
      </c>
      <c r="E1665" s="6" t="s">
        <v>2732</v>
      </c>
      <c r="F1665" s="309" t="s">
        <v>187</v>
      </c>
      <c r="G1665" s="310" t="s">
        <v>316</v>
      </c>
      <c r="H1665" s="311">
        <v>30</v>
      </c>
      <c r="I1665" s="311">
        <v>30</v>
      </c>
      <c r="J1665" s="312">
        <v>1.8356481481481481E-2</v>
      </c>
    </row>
    <row r="1666" spans="3:10">
      <c r="C1666" s="6" t="s">
        <v>2994</v>
      </c>
      <c r="H1666" s="311">
        <v>30</v>
      </c>
      <c r="I1666" s="311">
        <v>30</v>
      </c>
      <c r="J1666" s="312">
        <v>1.8356481481481481E-2</v>
      </c>
    </row>
    <row r="1667" spans="3:10">
      <c r="C1667" s="307" t="s">
        <v>1855</v>
      </c>
      <c r="D1667" s="308">
        <v>2014</v>
      </c>
      <c r="E1667" s="6" t="s">
        <v>284</v>
      </c>
      <c r="F1667" s="309" t="s">
        <v>297</v>
      </c>
      <c r="G1667" s="310" t="s">
        <v>3187</v>
      </c>
      <c r="H1667" s="311">
        <v>0</v>
      </c>
      <c r="I1667" s="311">
        <v>4</v>
      </c>
      <c r="J1667" s="312">
        <v>1.261574074074074E-3</v>
      </c>
    </row>
    <row r="1668" spans="3:10">
      <c r="C1668" s="6" t="s">
        <v>1856</v>
      </c>
      <c r="H1668" s="311">
        <v>0</v>
      </c>
      <c r="I1668" s="311">
        <v>4</v>
      </c>
      <c r="J1668" s="312">
        <v>1.261574074074074E-3</v>
      </c>
    </row>
    <row r="1669" spans="3:10">
      <c r="C1669" s="307" t="s">
        <v>1857</v>
      </c>
      <c r="D1669" s="308">
        <v>2014</v>
      </c>
      <c r="E1669" s="6" t="s">
        <v>235</v>
      </c>
      <c r="F1669" s="309" t="s">
        <v>186</v>
      </c>
      <c r="G1669" s="310" t="s">
        <v>3192</v>
      </c>
      <c r="H1669" s="311">
        <v>88</v>
      </c>
      <c r="I1669" s="311">
        <v>12</v>
      </c>
      <c r="J1669" s="312">
        <v>6.1979166666666669E-2</v>
      </c>
    </row>
    <row r="1670" spans="3:10">
      <c r="C1670" s="6" t="s">
        <v>1858</v>
      </c>
      <c r="H1670" s="311">
        <v>88</v>
      </c>
      <c r="I1670" s="311">
        <v>12</v>
      </c>
      <c r="J1670" s="312">
        <v>6.1979166666666669E-2</v>
      </c>
    </row>
    <row r="1671" spans="3:10">
      <c r="C1671" s="307" t="s">
        <v>1859</v>
      </c>
      <c r="D1671" s="308">
        <v>2015</v>
      </c>
      <c r="E1671" s="6" t="s">
        <v>910</v>
      </c>
      <c r="F1671" s="309" t="s">
        <v>186</v>
      </c>
      <c r="G1671" s="310" t="s">
        <v>2607</v>
      </c>
      <c r="H1671" s="311">
        <v>37</v>
      </c>
      <c r="I1671" s="311">
        <v>4</v>
      </c>
      <c r="J1671" s="312">
        <v>4.8622685185185179E-2</v>
      </c>
    </row>
    <row r="1672" spans="3:10">
      <c r="C1672" s="307"/>
      <c r="D1672" s="308">
        <v>2017</v>
      </c>
      <c r="E1672" s="6" t="s">
        <v>910</v>
      </c>
      <c r="F1672" s="309" t="s">
        <v>186</v>
      </c>
      <c r="G1672" s="310" t="s">
        <v>2607</v>
      </c>
      <c r="H1672" s="311">
        <v>57</v>
      </c>
      <c r="I1672" s="311">
        <v>10</v>
      </c>
      <c r="J1672" s="312">
        <v>4.8287037037037038E-2</v>
      </c>
    </row>
    <row r="1673" spans="3:10">
      <c r="C1673" s="6" t="s">
        <v>1860</v>
      </c>
      <c r="H1673" s="311">
        <v>94</v>
      </c>
      <c r="I1673" s="311">
        <v>14</v>
      </c>
      <c r="J1673" s="312">
        <v>9.6909722222222217E-2</v>
      </c>
    </row>
    <row r="1674" spans="3:10">
      <c r="C1674" s="307" t="s">
        <v>2995</v>
      </c>
      <c r="D1674" s="308">
        <v>2017</v>
      </c>
      <c r="E1674" s="6" t="s">
        <v>2736</v>
      </c>
      <c r="F1674" s="309" t="s">
        <v>186</v>
      </c>
      <c r="G1674" s="310" t="s">
        <v>2611</v>
      </c>
      <c r="H1674" s="311">
        <v>114</v>
      </c>
      <c r="I1674" s="311">
        <v>11</v>
      </c>
      <c r="J1674" s="312">
        <v>5.541666666666667E-2</v>
      </c>
    </row>
    <row r="1675" spans="3:10">
      <c r="C1675" s="6" t="s">
        <v>2996</v>
      </c>
      <c r="H1675" s="311">
        <v>114</v>
      </c>
      <c r="I1675" s="311">
        <v>11</v>
      </c>
      <c r="J1675" s="312">
        <v>5.541666666666667E-2</v>
      </c>
    </row>
    <row r="1676" spans="3:10">
      <c r="C1676" s="307" t="s">
        <v>2997</v>
      </c>
      <c r="D1676" s="308">
        <v>2017</v>
      </c>
      <c r="E1676" s="6" t="s">
        <v>2658</v>
      </c>
      <c r="F1676" s="309" t="s">
        <v>186</v>
      </c>
      <c r="G1676" s="310" t="s">
        <v>2606</v>
      </c>
      <c r="H1676" s="311">
        <v>134</v>
      </c>
      <c r="I1676" s="311">
        <v>41</v>
      </c>
      <c r="J1676" s="312">
        <v>5.8159722222222217E-2</v>
      </c>
    </row>
    <row r="1677" spans="3:10">
      <c r="C1677" s="6" t="s">
        <v>2998</v>
      </c>
      <c r="H1677" s="311">
        <v>134</v>
      </c>
      <c r="I1677" s="311">
        <v>41</v>
      </c>
      <c r="J1677" s="312">
        <v>5.8159722222222217E-2</v>
      </c>
    </row>
    <row r="1678" spans="3:10">
      <c r="C1678" s="307" t="s">
        <v>1861</v>
      </c>
      <c r="D1678" s="308">
        <v>2012</v>
      </c>
      <c r="E1678" s="6" t="s">
        <v>23</v>
      </c>
      <c r="F1678" s="309" t="s">
        <v>187</v>
      </c>
      <c r="G1678" s="310" t="s">
        <v>316</v>
      </c>
      <c r="H1678" s="311">
        <v>9</v>
      </c>
      <c r="I1678" s="311">
        <v>9</v>
      </c>
      <c r="J1678" s="312">
        <v>1.6041666666666666E-2</v>
      </c>
    </row>
    <row r="1679" spans="3:10">
      <c r="C1679" s="307"/>
      <c r="D1679" s="308">
        <v>2015</v>
      </c>
      <c r="E1679" s="6" t="s">
        <v>23</v>
      </c>
      <c r="F1679" s="309" t="s">
        <v>187</v>
      </c>
      <c r="G1679" s="310" t="s">
        <v>316</v>
      </c>
      <c r="H1679" s="311">
        <v>7</v>
      </c>
      <c r="I1679" s="311">
        <v>7</v>
      </c>
      <c r="J1679" s="312">
        <v>1.5914351851851853E-2</v>
      </c>
    </row>
    <row r="1680" spans="3:10">
      <c r="C1680" s="307"/>
      <c r="D1680" s="308">
        <v>2017</v>
      </c>
      <c r="E1680" s="6" t="s">
        <v>23</v>
      </c>
      <c r="F1680" s="309" t="s">
        <v>187</v>
      </c>
      <c r="G1680" s="310" t="s">
        <v>316</v>
      </c>
      <c r="H1680" s="311">
        <v>22</v>
      </c>
      <c r="I1680" s="311">
        <v>22</v>
      </c>
      <c r="J1680" s="312">
        <v>1.653935185185185E-2</v>
      </c>
    </row>
    <row r="1681" spans="3:10">
      <c r="C1681" s="6" t="s">
        <v>1862</v>
      </c>
      <c r="H1681" s="311">
        <v>38</v>
      </c>
      <c r="I1681" s="311">
        <v>38</v>
      </c>
      <c r="J1681" s="312">
        <v>4.8495370370370369E-2</v>
      </c>
    </row>
    <row r="1682" spans="3:10">
      <c r="C1682" s="307" t="s">
        <v>2999</v>
      </c>
      <c r="D1682" s="308">
        <v>2017</v>
      </c>
      <c r="E1682" s="6" t="s">
        <v>2741</v>
      </c>
      <c r="F1682" s="309" t="s">
        <v>186</v>
      </c>
      <c r="G1682" s="310" t="s">
        <v>2606</v>
      </c>
      <c r="H1682" s="311">
        <v>157</v>
      </c>
      <c r="I1682" s="311">
        <v>46</v>
      </c>
      <c r="J1682" s="312">
        <v>6.2430555555555552E-2</v>
      </c>
    </row>
    <row r="1683" spans="3:10">
      <c r="C1683" s="6" t="s">
        <v>3000</v>
      </c>
      <c r="H1683" s="311">
        <v>157</v>
      </c>
      <c r="I1683" s="311">
        <v>46</v>
      </c>
      <c r="J1683" s="312">
        <v>6.2430555555555552E-2</v>
      </c>
    </row>
    <row r="1684" spans="3:10">
      <c r="C1684" s="307" t="s">
        <v>1863</v>
      </c>
      <c r="D1684" s="308">
        <v>2009</v>
      </c>
      <c r="E1684" s="6" t="s">
        <v>33</v>
      </c>
      <c r="F1684" s="309" t="s">
        <v>186</v>
      </c>
      <c r="G1684" s="310" t="s">
        <v>2606</v>
      </c>
      <c r="H1684" s="311">
        <v>11</v>
      </c>
      <c r="I1684" s="311">
        <v>2</v>
      </c>
      <c r="J1684" s="312">
        <v>4.6342592592592595E-2</v>
      </c>
    </row>
    <row r="1685" spans="3:10">
      <c r="C1685" s="307"/>
      <c r="D1685" s="308">
        <v>2010</v>
      </c>
      <c r="E1685" s="6" t="s">
        <v>33</v>
      </c>
      <c r="F1685" s="309" t="s">
        <v>186</v>
      </c>
      <c r="G1685" s="310" t="s">
        <v>2606</v>
      </c>
      <c r="H1685" s="311">
        <v>6</v>
      </c>
      <c r="I1685" s="311">
        <v>2</v>
      </c>
      <c r="J1685" s="312">
        <v>4.3784722222222218E-2</v>
      </c>
    </row>
    <row r="1686" spans="3:10">
      <c r="C1686" s="307"/>
      <c r="D1686" s="308">
        <v>2014</v>
      </c>
      <c r="E1686" s="6" t="s">
        <v>33</v>
      </c>
      <c r="F1686" s="309" t="s">
        <v>186</v>
      </c>
      <c r="G1686" s="310" t="s">
        <v>2607</v>
      </c>
      <c r="H1686" s="311">
        <v>9</v>
      </c>
      <c r="I1686" s="311">
        <v>2</v>
      </c>
      <c r="J1686" s="312">
        <v>4.2511574074074077E-2</v>
      </c>
    </row>
    <row r="1687" spans="3:10">
      <c r="C1687" s="307"/>
      <c r="D1687" s="308">
        <v>2015</v>
      </c>
      <c r="E1687" s="6" t="s">
        <v>33</v>
      </c>
      <c r="F1687" s="309" t="s">
        <v>186</v>
      </c>
      <c r="G1687" s="310" t="s">
        <v>2607</v>
      </c>
      <c r="H1687" s="311">
        <v>10</v>
      </c>
      <c r="I1687" s="311">
        <v>1</v>
      </c>
      <c r="J1687" s="312">
        <v>4.4166666666666667E-2</v>
      </c>
    </row>
    <row r="1688" spans="3:10">
      <c r="C1688" s="307"/>
      <c r="D1688" s="308">
        <v>2016</v>
      </c>
      <c r="E1688" s="6" t="s">
        <v>33</v>
      </c>
      <c r="F1688" s="309" t="s">
        <v>186</v>
      </c>
      <c r="G1688" s="310" t="s">
        <v>2607</v>
      </c>
      <c r="H1688" s="311">
        <v>11</v>
      </c>
      <c r="I1688" s="311">
        <v>2</v>
      </c>
      <c r="J1688" s="312">
        <v>4.4108796296296299E-2</v>
      </c>
    </row>
    <row r="1689" spans="3:10">
      <c r="C1689" s="307"/>
      <c r="D1689" s="308">
        <v>2017</v>
      </c>
      <c r="E1689" s="6" t="s">
        <v>33</v>
      </c>
      <c r="F1689" s="309" t="s">
        <v>186</v>
      </c>
      <c r="G1689" s="310" t="s">
        <v>2607</v>
      </c>
      <c r="H1689" s="311">
        <v>35</v>
      </c>
      <c r="I1689" s="311">
        <v>4</v>
      </c>
      <c r="J1689" s="312">
        <v>4.5555555555555551E-2</v>
      </c>
    </row>
    <row r="1690" spans="3:10">
      <c r="C1690" s="6" t="s">
        <v>1864</v>
      </c>
      <c r="H1690" s="311">
        <v>82</v>
      </c>
      <c r="I1690" s="311">
        <v>13</v>
      </c>
      <c r="J1690" s="312">
        <v>0.26646990740740739</v>
      </c>
    </row>
    <row r="1691" spans="3:10">
      <c r="C1691" s="307" t="s">
        <v>1865</v>
      </c>
      <c r="D1691" s="308">
        <v>2009</v>
      </c>
      <c r="E1691" s="6" t="s">
        <v>249</v>
      </c>
      <c r="F1691" s="309" t="s">
        <v>297</v>
      </c>
      <c r="G1691" s="310" t="s">
        <v>3175</v>
      </c>
      <c r="H1691" s="311">
        <v>0</v>
      </c>
      <c r="I1691" s="311">
        <v>6</v>
      </c>
      <c r="J1691" s="312">
        <v>7.0601851851851847E-4</v>
      </c>
    </row>
    <row r="1692" spans="3:10">
      <c r="C1692" s="307"/>
      <c r="D1692" s="308">
        <v>2012</v>
      </c>
      <c r="E1692" s="6" t="s">
        <v>328</v>
      </c>
      <c r="F1692" s="309" t="s">
        <v>297</v>
      </c>
      <c r="G1692" s="310" t="s">
        <v>3185</v>
      </c>
      <c r="H1692" s="311">
        <v>0</v>
      </c>
      <c r="I1692" s="311">
        <v>10</v>
      </c>
      <c r="J1692" s="312">
        <v>1.1689814814814816E-3</v>
      </c>
    </row>
    <row r="1693" spans="3:10">
      <c r="C1693" s="6" t="s">
        <v>1866</v>
      </c>
      <c r="H1693" s="311">
        <v>0</v>
      </c>
      <c r="I1693" s="311">
        <v>16</v>
      </c>
      <c r="J1693" s="312">
        <v>1.8749999999999999E-3</v>
      </c>
    </row>
    <row r="1694" spans="3:10">
      <c r="C1694" s="307" t="s">
        <v>2491</v>
      </c>
      <c r="D1694" s="308">
        <v>2016</v>
      </c>
      <c r="E1694" s="6" t="s">
        <v>2352</v>
      </c>
      <c r="F1694" s="309" t="s">
        <v>187</v>
      </c>
      <c r="G1694" s="310" t="s">
        <v>316</v>
      </c>
      <c r="H1694" s="311">
        <v>22</v>
      </c>
      <c r="I1694" s="311">
        <v>22</v>
      </c>
      <c r="J1694" s="312">
        <v>2.2442129629629631E-2</v>
      </c>
    </row>
    <row r="1695" spans="3:10">
      <c r="C1695" s="6" t="s">
        <v>2492</v>
      </c>
      <c r="H1695" s="311">
        <v>22</v>
      </c>
      <c r="I1695" s="311">
        <v>22</v>
      </c>
      <c r="J1695" s="312">
        <v>2.2442129629629631E-2</v>
      </c>
    </row>
    <row r="1696" spans="3:10">
      <c r="C1696" s="307" t="s">
        <v>1867</v>
      </c>
      <c r="D1696" s="308">
        <v>2010</v>
      </c>
      <c r="E1696" s="6" t="s">
        <v>284</v>
      </c>
      <c r="F1696" s="309" t="s">
        <v>186</v>
      </c>
      <c r="G1696" s="310" t="s">
        <v>3190</v>
      </c>
      <c r="H1696" s="311">
        <v>12</v>
      </c>
      <c r="I1696" s="311">
        <v>5</v>
      </c>
      <c r="J1696" s="312">
        <v>4.8229166666666663E-2</v>
      </c>
    </row>
    <row r="1697" spans="3:10">
      <c r="C1697" s="307"/>
      <c r="D1697" s="308">
        <v>2015</v>
      </c>
      <c r="E1697" s="6" t="s">
        <v>284</v>
      </c>
      <c r="F1697" s="309" t="s">
        <v>186</v>
      </c>
      <c r="G1697" s="310" t="s">
        <v>2606</v>
      </c>
      <c r="H1697" s="311">
        <v>56</v>
      </c>
      <c r="I1697" s="311">
        <v>24</v>
      </c>
      <c r="J1697" s="312">
        <v>5.1574074074074078E-2</v>
      </c>
    </row>
    <row r="1698" spans="3:10">
      <c r="C1698" s="307"/>
      <c r="D1698" s="308">
        <v>2016</v>
      </c>
      <c r="E1698" s="6" t="s">
        <v>284</v>
      </c>
      <c r="F1698" s="309" t="s">
        <v>186</v>
      </c>
      <c r="G1698" s="310" t="s">
        <v>2606</v>
      </c>
      <c r="H1698" s="311">
        <v>42</v>
      </c>
      <c r="I1698" s="311">
        <v>11</v>
      </c>
      <c r="J1698" s="312">
        <v>5.0694444444444452E-2</v>
      </c>
    </row>
    <row r="1699" spans="3:10">
      <c r="C1699" s="307"/>
      <c r="D1699" s="308">
        <v>2017</v>
      </c>
      <c r="E1699" s="6" t="s">
        <v>284</v>
      </c>
      <c r="F1699" s="309" t="s">
        <v>186</v>
      </c>
      <c r="G1699" s="310" t="s">
        <v>2606</v>
      </c>
      <c r="H1699" s="311">
        <v>151</v>
      </c>
      <c r="I1699" s="311">
        <v>45</v>
      </c>
      <c r="J1699" s="312">
        <v>6.1377314814814815E-2</v>
      </c>
    </row>
    <row r="1700" spans="3:10">
      <c r="C1700" s="6" t="s">
        <v>1868</v>
      </c>
      <c r="H1700" s="311">
        <v>261</v>
      </c>
      <c r="I1700" s="311">
        <v>85</v>
      </c>
      <c r="J1700" s="312">
        <v>0.21187500000000001</v>
      </c>
    </row>
    <row r="1701" spans="3:10">
      <c r="C1701" s="307" t="s">
        <v>1869</v>
      </c>
      <c r="D1701" s="308">
        <v>2012</v>
      </c>
      <c r="E1701" s="6" t="s">
        <v>35</v>
      </c>
      <c r="F1701" s="309" t="s">
        <v>186</v>
      </c>
      <c r="G1701" s="310" t="s">
        <v>2608</v>
      </c>
      <c r="H1701" s="311">
        <v>27</v>
      </c>
      <c r="I1701" s="311">
        <v>1</v>
      </c>
      <c r="J1701" s="312">
        <v>4.7719907407407412E-2</v>
      </c>
    </row>
    <row r="1702" spans="3:10">
      <c r="C1702" s="307"/>
      <c r="D1702" s="308">
        <v>2013</v>
      </c>
      <c r="E1702" s="6" t="s">
        <v>35</v>
      </c>
      <c r="F1702" s="309" t="s">
        <v>186</v>
      </c>
      <c r="G1702" s="310" t="s">
        <v>2608</v>
      </c>
      <c r="H1702" s="311">
        <v>27</v>
      </c>
      <c r="I1702" s="311">
        <v>2</v>
      </c>
      <c r="J1702" s="312">
        <v>5.347222222222222E-2</v>
      </c>
    </row>
    <row r="1703" spans="3:10">
      <c r="C1703" s="307"/>
      <c r="D1703" s="308">
        <v>2014</v>
      </c>
      <c r="E1703" s="6" t="s">
        <v>35</v>
      </c>
      <c r="F1703" s="309" t="s">
        <v>186</v>
      </c>
      <c r="G1703" s="310" t="s">
        <v>2608</v>
      </c>
      <c r="H1703" s="311">
        <v>22</v>
      </c>
      <c r="I1703" s="311">
        <v>1</v>
      </c>
      <c r="J1703" s="312">
        <v>4.6400462962962963E-2</v>
      </c>
    </row>
    <row r="1704" spans="3:10">
      <c r="C1704" s="307"/>
      <c r="D1704" s="308">
        <v>2016</v>
      </c>
      <c r="E1704" s="6" t="s">
        <v>2356</v>
      </c>
      <c r="F1704" s="309" t="s">
        <v>186</v>
      </c>
      <c r="G1704" s="310" t="s">
        <v>2608</v>
      </c>
      <c r="H1704" s="311">
        <v>40</v>
      </c>
      <c r="I1704" s="311">
        <v>1</v>
      </c>
      <c r="J1704" s="312">
        <v>4.9988425925925922E-2</v>
      </c>
    </row>
    <row r="1705" spans="3:10">
      <c r="C1705" s="307"/>
      <c r="D1705" s="308">
        <v>2017</v>
      </c>
      <c r="E1705" s="6" t="s">
        <v>2356</v>
      </c>
      <c r="F1705" s="309" t="s">
        <v>186</v>
      </c>
      <c r="G1705" s="310" t="s">
        <v>2608</v>
      </c>
      <c r="H1705" s="311">
        <v>84</v>
      </c>
      <c r="I1705" s="311">
        <v>2</v>
      </c>
      <c r="J1705" s="312">
        <v>5.1030092592592592E-2</v>
      </c>
    </row>
    <row r="1706" spans="3:10">
      <c r="C1706" s="6" t="s">
        <v>1870</v>
      </c>
      <c r="H1706" s="311">
        <v>200</v>
      </c>
      <c r="I1706" s="311">
        <v>7</v>
      </c>
      <c r="J1706" s="312">
        <v>0.24861111111111112</v>
      </c>
    </row>
    <row r="1707" spans="3:10">
      <c r="C1707" s="307" t="s">
        <v>1871</v>
      </c>
      <c r="D1707" s="308">
        <v>2012</v>
      </c>
      <c r="E1707" s="6" t="s">
        <v>533</v>
      </c>
      <c r="F1707" s="309" t="s">
        <v>186</v>
      </c>
      <c r="G1707" s="310" t="s">
        <v>2606</v>
      </c>
      <c r="H1707" s="311">
        <v>35</v>
      </c>
      <c r="I1707" s="311">
        <v>16</v>
      </c>
      <c r="J1707" s="312">
        <v>4.9976851851851856E-2</v>
      </c>
    </row>
    <row r="1708" spans="3:10">
      <c r="C1708" s="307"/>
      <c r="D1708" s="308">
        <v>2014</v>
      </c>
      <c r="E1708" s="6" t="s">
        <v>2</v>
      </c>
      <c r="F1708" s="309" t="s">
        <v>186</v>
      </c>
      <c r="G1708" s="310" t="s">
        <v>2606</v>
      </c>
      <c r="H1708" s="311">
        <v>33</v>
      </c>
      <c r="I1708" s="311">
        <v>11</v>
      </c>
      <c r="J1708" s="312">
        <v>4.7951388888888891E-2</v>
      </c>
    </row>
    <row r="1709" spans="3:10">
      <c r="C1709" s="307"/>
      <c r="D1709" s="308">
        <v>2015</v>
      </c>
      <c r="E1709" s="6" t="s">
        <v>2</v>
      </c>
      <c r="F1709" s="309" t="s">
        <v>186</v>
      </c>
      <c r="G1709" s="310" t="s">
        <v>2606</v>
      </c>
      <c r="H1709" s="311">
        <v>41</v>
      </c>
      <c r="I1709" s="311">
        <v>18</v>
      </c>
      <c r="J1709" s="312">
        <v>4.9398148148148142E-2</v>
      </c>
    </row>
    <row r="1710" spans="3:10">
      <c r="C1710" s="307"/>
      <c r="D1710" s="308">
        <v>2016</v>
      </c>
      <c r="E1710" s="6" t="s">
        <v>533</v>
      </c>
      <c r="F1710" s="309" t="s">
        <v>186</v>
      </c>
      <c r="G1710" s="310" t="s">
        <v>2606</v>
      </c>
      <c r="H1710" s="311">
        <v>28</v>
      </c>
      <c r="I1710" s="311">
        <v>7</v>
      </c>
      <c r="J1710" s="312">
        <v>4.8344907407407406E-2</v>
      </c>
    </row>
    <row r="1711" spans="3:10">
      <c r="C1711" s="307"/>
      <c r="D1711" s="308">
        <v>2017</v>
      </c>
      <c r="E1711" s="6" t="s">
        <v>533</v>
      </c>
      <c r="F1711" s="309" t="s">
        <v>186</v>
      </c>
      <c r="G1711" s="310" t="s">
        <v>2606</v>
      </c>
      <c r="H1711" s="311">
        <v>79</v>
      </c>
      <c r="I1711" s="311">
        <v>24</v>
      </c>
      <c r="J1711" s="312">
        <v>5.0509259259259254E-2</v>
      </c>
    </row>
    <row r="1712" spans="3:10">
      <c r="C1712" s="6" t="s">
        <v>1872</v>
      </c>
      <c r="H1712" s="311">
        <v>216</v>
      </c>
      <c r="I1712" s="311">
        <v>76</v>
      </c>
      <c r="J1712" s="312">
        <v>0.24618055555555554</v>
      </c>
    </row>
    <row r="1713" spans="3:10">
      <c r="C1713" s="307" t="s">
        <v>3001</v>
      </c>
      <c r="D1713" s="308">
        <v>2017</v>
      </c>
      <c r="E1713" s="6" t="s">
        <v>2660</v>
      </c>
      <c r="F1713" s="309" t="s">
        <v>186</v>
      </c>
      <c r="G1713" s="310" t="s">
        <v>2605</v>
      </c>
      <c r="H1713" s="311">
        <v>78</v>
      </c>
      <c r="I1713" s="311">
        <v>22</v>
      </c>
      <c r="J1713" s="312">
        <v>5.0462962962962959E-2</v>
      </c>
    </row>
    <row r="1714" spans="3:10">
      <c r="C1714" s="6" t="s">
        <v>3002</v>
      </c>
      <c r="H1714" s="311">
        <v>78</v>
      </c>
      <c r="I1714" s="311">
        <v>22</v>
      </c>
      <c r="J1714" s="312">
        <v>5.0462962962962959E-2</v>
      </c>
    </row>
    <row r="1715" spans="3:10">
      <c r="C1715" s="307" t="s">
        <v>2493</v>
      </c>
      <c r="D1715" s="308">
        <v>2016</v>
      </c>
      <c r="E1715" s="6" t="s">
        <v>257</v>
      </c>
      <c r="F1715" s="309" t="s">
        <v>186</v>
      </c>
      <c r="G1715" s="310" t="s">
        <v>2612</v>
      </c>
      <c r="H1715" s="311">
        <v>105</v>
      </c>
      <c r="I1715" s="311">
        <v>9</v>
      </c>
      <c r="J1715" s="312">
        <v>0.10759259259259259</v>
      </c>
    </row>
    <row r="1716" spans="3:10">
      <c r="C1716" s="6" t="s">
        <v>2494</v>
      </c>
      <c r="H1716" s="311">
        <v>105</v>
      </c>
      <c r="I1716" s="311">
        <v>9</v>
      </c>
      <c r="J1716" s="312">
        <v>0.10759259259259259</v>
      </c>
    </row>
    <row r="1717" spans="3:10">
      <c r="C1717" s="307" t="s">
        <v>1873</v>
      </c>
      <c r="D1717" s="308">
        <v>2014</v>
      </c>
      <c r="E1717" s="6" t="s">
        <v>789</v>
      </c>
      <c r="F1717" s="309" t="s">
        <v>186</v>
      </c>
      <c r="G1717" s="310" t="s">
        <v>2606</v>
      </c>
      <c r="H1717" s="311">
        <v>38</v>
      </c>
      <c r="I1717" s="311">
        <v>15</v>
      </c>
      <c r="J1717" s="312">
        <v>4.925925925925926E-2</v>
      </c>
    </row>
    <row r="1718" spans="3:10">
      <c r="C1718" s="6" t="s">
        <v>1874</v>
      </c>
      <c r="H1718" s="311">
        <v>38</v>
      </c>
      <c r="I1718" s="311">
        <v>15</v>
      </c>
      <c r="J1718" s="312">
        <v>4.925925925925926E-2</v>
      </c>
    </row>
    <row r="1719" spans="3:10">
      <c r="C1719" s="307" t="s">
        <v>3003</v>
      </c>
      <c r="D1719" s="308">
        <v>2017</v>
      </c>
      <c r="E1719" s="6" t="s">
        <v>284</v>
      </c>
      <c r="F1719" s="309" t="s">
        <v>186</v>
      </c>
      <c r="G1719" s="310" t="s">
        <v>2610</v>
      </c>
      <c r="H1719" s="311">
        <v>144</v>
      </c>
      <c r="I1719" s="311">
        <v>4</v>
      </c>
      <c r="J1719" s="312">
        <v>5.9699074074074071E-2</v>
      </c>
    </row>
    <row r="1720" spans="3:10">
      <c r="C1720" s="307"/>
      <c r="D1720" s="308">
        <v>2017</v>
      </c>
      <c r="E1720" s="6" t="s">
        <v>460</v>
      </c>
      <c r="F1720" s="309" t="s">
        <v>296</v>
      </c>
      <c r="G1720" s="310" t="s">
        <v>316</v>
      </c>
      <c r="H1720" s="311">
        <v>8</v>
      </c>
      <c r="I1720" s="311">
        <v>8</v>
      </c>
      <c r="J1720" s="312">
        <v>0</v>
      </c>
    </row>
    <row r="1721" spans="3:10">
      <c r="C1721" s="6" t="s">
        <v>3004</v>
      </c>
      <c r="H1721" s="311">
        <v>152</v>
      </c>
      <c r="I1721" s="311">
        <v>12</v>
      </c>
      <c r="J1721" s="312">
        <v>5.9699074074074071E-2</v>
      </c>
    </row>
    <row r="1722" spans="3:10">
      <c r="C1722" s="307" t="s">
        <v>3147</v>
      </c>
      <c r="D1722" s="308">
        <v>2017</v>
      </c>
      <c r="E1722" s="6" t="s">
        <v>2715</v>
      </c>
      <c r="F1722" s="309" t="s">
        <v>297</v>
      </c>
      <c r="G1722" s="310" t="s">
        <v>3183</v>
      </c>
      <c r="H1722" s="311">
        <v>0</v>
      </c>
      <c r="I1722" s="311">
        <v>7</v>
      </c>
      <c r="J1722" s="312">
        <v>4.6296296296296293E-4</v>
      </c>
    </row>
    <row r="1723" spans="3:10">
      <c r="C1723" s="6" t="s">
        <v>3148</v>
      </c>
      <c r="H1723" s="311">
        <v>0</v>
      </c>
      <c r="I1723" s="311">
        <v>7</v>
      </c>
      <c r="J1723" s="312">
        <v>4.6296296296296293E-4</v>
      </c>
    </row>
    <row r="1724" spans="3:10">
      <c r="C1724" s="307" t="s">
        <v>3149</v>
      </c>
      <c r="D1724" s="308">
        <v>2017</v>
      </c>
      <c r="E1724" s="6" t="s">
        <v>2715</v>
      </c>
      <c r="F1724" s="309" t="s">
        <v>297</v>
      </c>
      <c r="G1724" s="310" t="s">
        <v>3185</v>
      </c>
      <c r="H1724" s="311">
        <v>0</v>
      </c>
      <c r="I1724" s="311">
        <v>14</v>
      </c>
      <c r="J1724" s="312">
        <v>1.0416666666666667E-3</v>
      </c>
    </row>
    <row r="1725" spans="3:10">
      <c r="C1725" s="6" t="s">
        <v>3150</v>
      </c>
      <c r="H1725" s="311">
        <v>0</v>
      </c>
      <c r="I1725" s="311">
        <v>14</v>
      </c>
      <c r="J1725" s="312">
        <v>1.0416666666666667E-3</v>
      </c>
    </row>
    <row r="1726" spans="3:10">
      <c r="C1726" s="307" t="s">
        <v>1875</v>
      </c>
      <c r="D1726" s="308">
        <v>2009</v>
      </c>
      <c r="E1726" s="6" t="s">
        <v>328</v>
      </c>
      <c r="F1726" s="309" t="s">
        <v>297</v>
      </c>
      <c r="G1726" s="310" t="s">
        <v>3180</v>
      </c>
      <c r="H1726" s="311">
        <v>0</v>
      </c>
      <c r="I1726" s="311">
        <v>5</v>
      </c>
      <c r="J1726" s="312">
        <v>5.6134259259259271E-3</v>
      </c>
    </row>
    <row r="1727" spans="3:10">
      <c r="C1727" s="6" t="s">
        <v>1876</v>
      </c>
      <c r="H1727" s="311">
        <v>0</v>
      </c>
      <c r="I1727" s="311">
        <v>5</v>
      </c>
      <c r="J1727" s="312">
        <v>5.6134259259259271E-3</v>
      </c>
    </row>
    <row r="1728" spans="3:10">
      <c r="C1728" s="307" t="s">
        <v>1877</v>
      </c>
      <c r="D1728" s="308">
        <v>2010</v>
      </c>
      <c r="E1728" s="6" t="s">
        <v>332</v>
      </c>
      <c r="F1728" s="309" t="s">
        <v>297</v>
      </c>
      <c r="G1728" s="310" t="s">
        <v>3184</v>
      </c>
      <c r="H1728" s="311">
        <v>0</v>
      </c>
      <c r="I1728" s="311">
        <v>7</v>
      </c>
      <c r="J1728" s="312">
        <v>9.6064814814814808E-4</v>
      </c>
    </row>
    <row r="1729" spans="3:10">
      <c r="C1729" s="6" t="s">
        <v>1878</v>
      </c>
      <c r="H1729" s="311">
        <v>0</v>
      </c>
      <c r="I1729" s="311">
        <v>7</v>
      </c>
      <c r="J1729" s="312">
        <v>9.6064814814814808E-4</v>
      </c>
    </row>
    <row r="1730" spans="3:10">
      <c r="C1730" s="307" t="s">
        <v>1879</v>
      </c>
      <c r="D1730" s="308">
        <v>2010</v>
      </c>
      <c r="E1730" s="6" t="s">
        <v>653</v>
      </c>
      <c r="F1730" s="309" t="s">
        <v>297</v>
      </c>
      <c r="G1730" s="310" t="s">
        <v>3187</v>
      </c>
      <c r="H1730" s="311">
        <v>0</v>
      </c>
      <c r="I1730" s="311">
        <v>4</v>
      </c>
      <c r="J1730" s="312">
        <v>1.25E-3</v>
      </c>
    </row>
    <row r="1731" spans="3:10">
      <c r="C1731" s="6" t="s">
        <v>1880</v>
      </c>
      <c r="H1731" s="311">
        <v>0</v>
      </c>
      <c r="I1731" s="311">
        <v>4</v>
      </c>
      <c r="J1731" s="312">
        <v>1.25E-3</v>
      </c>
    </row>
    <row r="1732" spans="3:10">
      <c r="C1732" s="307" t="s">
        <v>2495</v>
      </c>
      <c r="D1732" s="308">
        <v>2016</v>
      </c>
      <c r="E1732" s="6" t="s">
        <v>284</v>
      </c>
      <c r="F1732" s="309" t="s">
        <v>186</v>
      </c>
      <c r="G1732" s="310" t="s">
        <v>2611</v>
      </c>
      <c r="H1732" s="311">
        <v>84</v>
      </c>
      <c r="I1732" s="311">
        <v>14</v>
      </c>
      <c r="J1732" s="312">
        <v>6.1712962962962963E-2</v>
      </c>
    </row>
    <row r="1733" spans="3:10">
      <c r="C1733" s="6" t="s">
        <v>2496</v>
      </c>
      <c r="H1733" s="311">
        <v>84</v>
      </c>
      <c r="I1733" s="311">
        <v>14</v>
      </c>
      <c r="J1733" s="312">
        <v>6.1712962962962963E-2</v>
      </c>
    </row>
    <row r="1734" spans="3:10">
      <c r="C1734" s="307" t="s">
        <v>2497</v>
      </c>
      <c r="D1734" s="308">
        <v>2016</v>
      </c>
      <c r="E1734" s="6" t="s">
        <v>2317</v>
      </c>
      <c r="F1734" s="309" t="s">
        <v>186</v>
      </c>
      <c r="G1734" s="310" t="s">
        <v>2605</v>
      </c>
      <c r="H1734" s="311">
        <v>76</v>
      </c>
      <c r="I1734" s="311">
        <v>13</v>
      </c>
      <c r="J1734" s="312">
        <v>5.844907407407407E-2</v>
      </c>
    </row>
    <row r="1735" spans="3:10">
      <c r="C1735" s="307"/>
      <c r="D1735" s="308">
        <v>2017</v>
      </c>
      <c r="E1735" s="6" t="s">
        <v>284</v>
      </c>
      <c r="F1735" s="309" t="s">
        <v>186</v>
      </c>
      <c r="G1735" s="310" t="s">
        <v>2606</v>
      </c>
      <c r="H1735" s="311">
        <v>170</v>
      </c>
      <c r="I1735" s="311">
        <v>50</v>
      </c>
      <c r="J1735" s="312">
        <v>6.8599537037037042E-2</v>
      </c>
    </row>
    <row r="1736" spans="3:10">
      <c r="C1736" s="6" t="s">
        <v>2498</v>
      </c>
      <c r="H1736" s="311">
        <v>246</v>
      </c>
      <c r="I1736" s="311">
        <v>63</v>
      </c>
      <c r="J1736" s="312">
        <v>0.1270486111111111</v>
      </c>
    </row>
    <row r="1737" spans="3:10">
      <c r="C1737" s="307" t="s">
        <v>1881</v>
      </c>
      <c r="D1737" s="308">
        <v>2010</v>
      </c>
      <c r="E1737" s="6" t="s">
        <v>235</v>
      </c>
      <c r="F1737" s="309" t="s">
        <v>297</v>
      </c>
      <c r="G1737" s="310" t="s">
        <v>3186</v>
      </c>
      <c r="H1737" s="311">
        <v>0</v>
      </c>
      <c r="I1737" s="311">
        <v>2</v>
      </c>
      <c r="J1737" s="312">
        <v>1.3888888888888889E-3</v>
      </c>
    </row>
    <row r="1738" spans="3:10">
      <c r="C1738" s="307"/>
      <c r="D1738" s="308">
        <v>2014</v>
      </c>
      <c r="E1738" s="6" t="s">
        <v>235</v>
      </c>
      <c r="F1738" s="309" t="s">
        <v>297</v>
      </c>
      <c r="G1738" s="310" t="s">
        <v>3188</v>
      </c>
      <c r="H1738" s="311">
        <v>0</v>
      </c>
      <c r="I1738" s="311">
        <v>1</v>
      </c>
      <c r="J1738" s="312">
        <v>2.4421296296296296E-3</v>
      </c>
    </row>
    <row r="1739" spans="3:10">
      <c r="C1739" s="307"/>
      <c r="D1739" s="308">
        <v>2014</v>
      </c>
      <c r="E1739" s="6" t="s">
        <v>843</v>
      </c>
      <c r="F1739" s="309" t="s">
        <v>296</v>
      </c>
      <c r="G1739" s="310" t="s">
        <v>316</v>
      </c>
      <c r="H1739" s="311">
        <v>8</v>
      </c>
      <c r="I1739" s="311">
        <v>8</v>
      </c>
      <c r="J1739" s="312">
        <v>0</v>
      </c>
    </row>
    <row r="1740" spans="3:10">
      <c r="C1740" s="6" t="s">
        <v>1882</v>
      </c>
      <c r="H1740" s="311">
        <v>8</v>
      </c>
      <c r="I1740" s="311">
        <v>11</v>
      </c>
      <c r="J1740" s="312">
        <v>3.8310185185185183E-3</v>
      </c>
    </row>
    <row r="1741" spans="3:10">
      <c r="C1741" s="307" t="s">
        <v>1883</v>
      </c>
      <c r="D1741" s="308">
        <v>2010</v>
      </c>
      <c r="E1741" s="6" t="s">
        <v>242</v>
      </c>
      <c r="F1741" s="309" t="s">
        <v>297</v>
      </c>
      <c r="G1741" s="310" t="s">
        <v>3175</v>
      </c>
      <c r="H1741" s="311">
        <v>0</v>
      </c>
      <c r="I1741" s="311">
        <v>4</v>
      </c>
      <c r="J1741" s="312">
        <v>5.2083333333333333E-4</v>
      </c>
    </row>
    <row r="1742" spans="3:10">
      <c r="C1742" s="6" t="s">
        <v>1884</v>
      </c>
      <c r="H1742" s="311">
        <v>0</v>
      </c>
      <c r="I1742" s="311">
        <v>4</v>
      </c>
      <c r="J1742" s="312">
        <v>5.2083333333333333E-4</v>
      </c>
    </row>
    <row r="1743" spans="3:10">
      <c r="C1743" s="307" t="s">
        <v>3005</v>
      </c>
      <c r="D1743" s="308">
        <v>2017</v>
      </c>
      <c r="E1743" s="6" t="s">
        <v>28</v>
      </c>
      <c r="F1743" s="309" t="s">
        <v>187</v>
      </c>
      <c r="G1743" s="310" t="s">
        <v>316</v>
      </c>
      <c r="H1743" s="311">
        <v>26</v>
      </c>
      <c r="I1743" s="311">
        <v>26</v>
      </c>
      <c r="J1743" s="312">
        <v>1.7858796296296296E-2</v>
      </c>
    </row>
    <row r="1744" spans="3:10">
      <c r="C1744" s="6" t="s">
        <v>3006</v>
      </c>
      <c r="H1744" s="311">
        <v>26</v>
      </c>
      <c r="I1744" s="311">
        <v>26</v>
      </c>
      <c r="J1744" s="312">
        <v>1.7858796296296296E-2</v>
      </c>
    </row>
    <row r="1745" spans="3:10">
      <c r="C1745" s="307" t="s">
        <v>1885</v>
      </c>
      <c r="D1745" s="308">
        <v>2014</v>
      </c>
      <c r="E1745" s="6" t="s">
        <v>259</v>
      </c>
      <c r="F1745" s="309" t="s">
        <v>297</v>
      </c>
      <c r="G1745" s="310" t="s">
        <v>3187</v>
      </c>
      <c r="H1745" s="311">
        <v>0</v>
      </c>
      <c r="I1745" s="311">
        <v>2</v>
      </c>
      <c r="J1745" s="312">
        <v>1.1921296296296296E-3</v>
      </c>
    </row>
    <row r="1746" spans="3:10">
      <c r="C1746" s="6" t="s">
        <v>1886</v>
      </c>
      <c r="H1746" s="311">
        <v>0</v>
      </c>
      <c r="I1746" s="311">
        <v>2</v>
      </c>
      <c r="J1746" s="312">
        <v>1.1921296296296296E-3</v>
      </c>
    </row>
    <row r="1747" spans="3:10">
      <c r="C1747" s="307" t="s">
        <v>2499</v>
      </c>
      <c r="D1747" s="308">
        <v>2016</v>
      </c>
      <c r="E1747" s="6" t="s">
        <v>316</v>
      </c>
      <c r="F1747" s="309" t="s">
        <v>186</v>
      </c>
      <c r="G1747" s="310" t="s">
        <v>2612</v>
      </c>
      <c r="H1747" s="311">
        <v>89</v>
      </c>
      <c r="I1747" s="311">
        <v>7</v>
      </c>
      <c r="J1747" s="312">
        <v>6.2303240740740735E-2</v>
      </c>
    </row>
    <row r="1748" spans="3:10">
      <c r="C1748" s="307"/>
      <c r="D1748" s="308">
        <v>2017</v>
      </c>
      <c r="E1748" s="6" t="s">
        <v>316</v>
      </c>
      <c r="F1748" s="309" t="s">
        <v>186</v>
      </c>
      <c r="G1748" s="310" t="s">
        <v>2612</v>
      </c>
      <c r="H1748" s="311">
        <v>148</v>
      </c>
      <c r="I1748" s="311">
        <v>6</v>
      </c>
      <c r="J1748" s="312">
        <v>6.084490740740741E-2</v>
      </c>
    </row>
    <row r="1749" spans="3:10">
      <c r="C1749" s="6" t="s">
        <v>2500</v>
      </c>
      <c r="H1749" s="311">
        <v>237</v>
      </c>
      <c r="I1749" s="311">
        <v>13</v>
      </c>
      <c r="J1749" s="312">
        <v>0.12314814814814815</v>
      </c>
    </row>
    <row r="1750" spans="3:10">
      <c r="C1750" s="307" t="s">
        <v>1887</v>
      </c>
      <c r="D1750" s="308">
        <v>2012</v>
      </c>
      <c r="E1750" s="6" t="s">
        <v>537</v>
      </c>
      <c r="F1750" s="309" t="s">
        <v>186</v>
      </c>
      <c r="G1750" s="310" t="s">
        <v>3192</v>
      </c>
      <c r="H1750" s="311">
        <v>67</v>
      </c>
      <c r="I1750" s="311">
        <v>10</v>
      </c>
      <c r="J1750" s="312">
        <v>6.128472222222222E-2</v>
      </c>
    </row>
    <row r="1751" spans="3:10">
      <c r="C1751" s="6" t="s">
        <v>1888</v>
      </c>
      <c r="H1751" s="311">
        <v>67</v>
      </c>
      <c r="I1751" s="311">
        <v>10</v>
      </c>
      <c r="J1751" s="312">
        <v>6.128472222222222E-2</v>
      </c>
    </row>
    <row r="1752" spans="3:10">
      <c r="C1752" s="307" t="s">
        <v>1889</v>
      </c>
      <c r="D1752" s="308">
        <v>2011</v>
      </c>
      <c r="E1752" s="6" t="s">
        <v>285</v>
      </c>
      <c r="F1752" s="309" t="s">
        <v>186</v>
      </c>
      <c r="G1752" s="310" t="s">
        <v>3190</v>
      </c>
      <c r="H1752" s="311">
        <v>32</v>
      </c>
      <c r="I1752" s="311">
        <v>8</v>
      </c>
      <c r="J1752" s="312">
        <v>5.8067129629629628E-2</v>
      </c>
    </row>
    <row r="1753" spans="3:10">
      <c r="C1753" s="307"/>
      <c r="D1753" s="308">
        <v>2013</v>
      </c>
      <c r="E1753" s="6" t="s">
        <v>17</v>
      </c>
      <c r="F1753" s="309" t="s">
        <v>186</v>
      </c>
      <c r="G1753" s="310" t="s">
        <v>3190</v>
      </c>
      <c r="H1753" s="311">
        <v>37</v>
      </c>
      <c r="I1753" s="311">
        <v>12</v>
      </c>
      <c r="J1753" s="312">
        <v>5.8796296296296298E-2</v>
      </c>
    </row>
    <row r="1754" spans="3:10">
      <c r="C1754" s="307"/>
      <c r="D1754" s="308">
        <v>2014</v>
      </c>
      <c r="E1754" s="6" t="s">
        <v>17</v>
      </c>
      <c r="F1754" s="309" t="s">
        <v>186</v>
      </c>
      <c r="G1754" s="310" t="s">
        <v>3190</v>
      </c>
      <c r="H1754" s="311">
        <v>55</v>
      </c>
      <c r="I1754" s="311">
        <v>22</v>
      </c>
      <c r="J1754" s="312">
        <v>5.151620370370371E-2</v>
      </c>
    </row>
    <row r="1755" spans="3:10">
      <c r="C1755" s="307"/>
      <c r="D1755" s="308">
        <v>2017</v>
      </c>
      <c r="E1755" s="6" t="s">
        <v>17</v>
      </c>
      <c r="F1755" s="309" t="s">
        <v>186</v>
      </c>
      <c r="G1755" s="310" t="s">
        <v>2606</v>
      </c>
      <c r="H1755" s="311">
        <v>94</v>
      </c>
      <c r="I1755" s="311">
        <v>28</v>
      </c>
      <c r="J1755" s="312">
        <v>5.3078703703703704E-2</v>
      </c>
    </row>
    <row r="1756" spans="3:10">
      <c r="C1756" s="6" t="s">
        <v>1890</v>
      </c>
      <c r="H1756" s="311">
        <v>218</v>
      </c>
      <c r="I1756" s="311">
        <v>70</v>
      </c>
      <c r="J1756" s="312">
        <v>0.22145833333333334</v>
      </c>
    </row>
    <row r="1757" spans="3:10">
      <c r="C1757" s="307" t="s">
        <v>1891</v>
      </c>
      <c r="D1757" s="308">
        <v>2014</v>
      </c>
      <c r="E1757" s="6" t="s">
        <v>281</v>
      </c>
      <c r="F1757" s="309" t="s">
        <v>187</v>
      </c>
      <c r="G1757" s="310" t="s">
        <v>316</v>
      </c>
      <c r="H1757" s="311">
        <v>2</v>
      </c>
      <c r="I1757" s="311">
        <v>2</v>
      </c>
      <c r="J1757" s="312">
        <v>1.2268518518518519E-2</v>
      </c>
    </row>
    <row r="1758" spans="3:10">
      <c r="C1758" s="6" t="s">
        <v>1892</v>
      </c>
      <c r="H1758" s="311">
        <v>2</v>
      </c>
      <c r="I1758" s="311">
        <v>2</v>
      </c>
      <c r="J1758" s="312">
        <v>1.2268518518518519E-2</v>
      </c>
    </row>
    <row r="1759" spans="3:10">
      <c r="C1759" s="307" t="s">
        <v>2501</v>
      </c>
      <c r="D1759" s="308">
        <v>2016</v>
      </c>
      <c r="E1759" s="6" t="s">
        <v>2319</v>
      </c>
      <c r="F1759" s="309" t="s">
        <v>186</v>
      </c>
      <c r="G1759" s="310" t="s">
        <v>2604</v>
      </c>
      <c r="H1759" s="311">
        <v>35</v>
      </c>
      <c r="I1759" s="311">
        <v>7</v>
      </c>
      <c r="J1759" s="312">
        <v>4.9178240740740738E-2</v>
      </c>
    </row>
    <row r="1760" spans="3:10">
      <c r="C1760" s="6" t="s">
        <v>2502</v>
      </c>
      <c r="H1760" s="311">
        <v>35</v>
      </c>
      <c r="I1760" s="311">
        <v>7</v>
      </c>
      <c r="J1760" s="312">
        <v>4.9178240740740738E-2</v>
      </c>
    </row>
    <row r="1761" spans="3:10">
      <c r="C1761" s="307" t="s">
        <v>1893</v>
      </c>
      <c r="D1761" s="308">
        <v>2013</v>
      </c>
      <c r="E1761" s="6" t="s">
        <v>244</v>
      </c>
      <c r="F1761" s="309" t="s">
        <v>297</v>
      </c>
      <c r="G1761" s="310" t="s">
        <v>3181</v>
      </c>
      <c r="H1761" s="311">
        <v>0</v>
      </c>
      <c r="I1761" s="311">
        <v>1</v>
      </c>
      <c r="J1761" s="312">
        <v>7.9861111111111105E-4</v>
      </c>
    </row>
    <row r="1762" spans="3:10">
      <c r="C1762" s="307"/>
      <c r="D1762" s="308">
        <v>2017</v>
      </c>
      <c r="E1762" s="6" t="s">
        <v>2723</v>
      </c>
      <c r="F1762" s="309" t="s">
        <v>297</v>
      </c>
      <c r="G1762" s="310" t="s">
        <v>3185</v>
      </c>
      <c r="H1762" s="311">
        <v>0</v>
      </c>
      <c r="I1762" s="311">
        <v>14</v>
      </c>
      <c r="J1762" s="312">
        <v>1.0185185185185186E-3</v>
      </c>
    </row>
    <row r="1763" spans="3:10">
      <c r="C1763" s="6" t="s">
        <v>1894</v>
      </c>
      <c r="H1763" s="311">
        <v>0</v>
      </c>
      <c r="I1763" s="311">
        <v>15</v>
      </c>
      <c r="J1763" s="312">
        <v>1.8171296296296297E-3</v>
      </c>
    </row>
    <row r="1764" spans="3:10">
      <c r="C1764" s="307" t="s">
        <v>3151</v>
      </c>
      <c r="D1764" s="308">
        <v>2017</v>
      </c>
      <c r="E1764" s="6" t="s">
        <v>2723</v>
      </c>
      <c r="F1764" s="309" t="s">
        <v>297</v>
      </c>
      <c r="G1764" s="310" t="s">
        <v>3186</v>
      </c>
      <c r="H1764" s="311">
        <v>0</v>
      </c>
      <c r="I1764" s="311">
        <v>8</v>
      </c>
      <c r="J1764" s="312">
        <v>1.5740740740740741E-3</v>
      </c>
    </row>
    <row r="1765" spans="3:10">
      <c r="C1765" s="6" t="s">
        <v>3152</v>
      </c>
      <c r="H1765" s="311">
        <v>0</v>
      </c>
      <c r="I1765" s="311">
        <v>8</v>
      </c>
      <c r="J1765" s="312">
        <v>1.5740740740740741E-3</v>
      </c>
    </row>
    <row r="1766" spans="3:10">
      <c r="C1766" s="307" t="s">
        <v>3007</v>
      </c>
      <c r="D1766" s="308">
        <v>2017</v>
      </c>
      <c r="E1766" s="6" t="s">
        <v>2723</v>
      </c>
      <c r="F1766" s="309" t="s">
        <v>187</v>
      </c>
      <c r="G1766" s="310" t="s">
        <v>316</v>
      </c>
      <c r="H1766" s="311">
        <v>32</v>
      </c>
      <c r="I1766" s="311">
        <v>32</v>
      </c>
      <c r="J1766" s="312">
        <v>2.0011574074074074E-2</v>
      </c>
    </row>
    <row r="1767" spans="3:10">
      <c r="C1767" s="6" t="s">
        <v>3008</v>
      </c>
      <c r="H1767" s="311">
        <v>32</v>
      </c>
      <c r="I1767" s="311">
        <v>32</v>
      </c>
      <c r="J1767" s="312">
        <v>2.0011574074074074E-2</v>
      </c>
    </row>
    <row r="1768" spans="3:10">
      <c r="C1768" s="307" t="s">
        <v>3083</v>
      </c>
      <c r="D1768" s="308">
        <v>2017</v>
      </c>
      <c r="E1768" s="6" t="s">
        <v>285</v>
      </c>
      <c r="F1768" s="309" t="s">
        <v>297</v>
      </c>
      <c r="G1768" s="310" t="s">
        <v>3181</v>
      </c>
      <c r="H1768" s="311">
        <v>0</v>
      </c>
      <c r="I1768" s="311">
        <v>5</v>
      </c>
      <c r="J1768" s="312">
        <v>1.5509259259259261E-3</v>
      </c>
    </row>
    <row r="1769" spans="3:10">
      <c r="C1769" s="6" t="s">
        <v>3084</v>
      </c>
      <c r="H1769" s="311">
        <v>0</v>
      </c>
      <c r="I1769" s="311">
        <v>5</v>
      </c>
      <c r="J1769" s="312">
        <v>1.5509259259259261E-3</v>
      </c>
    </row>
    <row r="1770" spans="3:10">
      <c r="C1770" s="307" t="s">
        <v>1895</v>
      </c>
      <c r="D1770" s="308">
        <v>2011</v>
      </c>
      <c r="E1770" s="6" t="s">
        <v>465</v>
      </c>
      <c r="F1770" s="309" t="s">
        <v>186</v>
      </c>
      <c r="G1770" s="310" t="s">
        <v>2609</v>
      </c>
      <c r="H1770" s="311">
        <v>29</v>
      </c>
      <c r="I1770" s="311">
        <v>2</v>
      </c>
      <c r="J1770" s="312">
        <v>5.6712962962962965E-2</v>
      </c>
    </row>
    <row r="1771" spans="3:10">
      <c r="C1771" s="307"/>
      <c r="D1771" s="308">
        <v>2012</v>
      </c>
      <c r="E1771" s="6" t="s">
        <v>465</v>
      </c>
      <c r="F1771" s="309" t="s">
        <v>186</v>
      </c>
      <c r="G1771" s="310" t="s">
        <v>2609</v>
      </c>
      <c r="H1771" s="311">
        <v>59</v>
      </c>
      <c r="I1771" s="311">
        <v>2</v>
      </c>
      <c r="J1771" s="312">
        <v>5.8969907407407408E-2</v>
      </c>
    </row>
    <row r="1772" spans="3:10">
      <c r="C1772" s="307"/>
      <c r="D1772" s="308">
        <v>2013</v>
      </c>
      <c r="E1772" s="6" t="s">
        <v>8</v>
      </c>
      <c r="F1772" s="309" t="s">
        <v>186</v>
      </c>
      <c r="G1772" s="310" t="s">
        <v>2609</v>
      </c>
      <c r="H1772" s="311">
        <v>52</v>
      </c>
      <c r="I1772" s="311">
        <v>3</v>
      </c>
      <c r="J1772" s="312">
        <v>7.4791666666666659E-2</v>
      </c>
    </row>
    <row r="1773" spans="3:10">
      <c r="C1773" s="307"/>
      <c r="D1773" s="308">
        <v>2014</v>
      </c>
      <c r="E1773" s="6" t="s">
        <v>8</v>
      </c>
      <c r="F1773" s="309" t="s">
        <v>186</v>
      </c>
      <c r="G1773" s="310" t="s">
        <v>2609</v>
      </c>
      <c r="H1773" s="311">
        <v>81</v>
      </c>
      <c r="I1773" s="311">
        <v>3</v>
      </c>
      <c r="J1773" s="312">
        <v>5.9340277777777777E-2</v>
      </c>
    </row>
    <row r="1774" spans="3:10">
      <c r="C1774" s="6" t="s">
        <v>1896</v>
      </c>
      <c r="H1774" s="311">
        <v>221</v>
      </c>
      <c r="I1774" s="311">
        <v>10</v>
      </c>
      <c r="J1774" s="312">
        <v>0.24981481481481482</v>
      </c>
    </row>
    <row r="1775" spans="3:10">
      <c r="C1775" s="307" t="s">
        <v>3153</v>
      </c>
      <c r="D1775" s="308">
        <v>2017</v>
      </c>
      <c r="E1775" s="6" t="s">
        <v>285</v>
      </c>
      <c r="F1775" s="309" t="s">
        <v>297</v>
      </c>
      <c r="G1775" s="310" t="s">
        <v>3183</v>
      </c>
      <c r="H1775" s="311">
        <v>0</v>
      </c>
      <c r="I1775" s="311">
        <v>9</v>
      </c>
      <c r="J1775" s="312">
        <v>5.3240740740740744E-4</v>
      </c>
    </row>
    <row r="1776" spans="3:10">
      <c r="C1776" s="6" t="s">
        <v>3154</v>
      </c>
      <c r="H1776" s="311">
        <v>0</v>
      </c>
      <c r="I1776" s="311">
        <v>9</v>
      </c>
      <c r="J1776" s="312">
        <v>5.3240740740740744E-4</v>
      </c>
    </row>
    <row r="1777" spans="3:10">
      <c r="C1777" s="307" t="s">
        <v>3155</v>
      </c>
      <c r="D1777" s="308">
        <v>2017</v>
      </c>
      <c r="E1777" s="6" t="s">
        <v>285</v>
      </c>
      <c r="F1777" s="309" t="s">
        <v>297</v>
      </c>
      <c r="G1777" s="310" t="s">
        <v>3183</v>
      </c>
      <c r="H1777" s="311">
        <v>0</v>
      </c>
      <c r="I1777" s="311">
        <v>4</v>
      </c>
      <c r="J1777" s="312">
        <v>4.5138888888888892E-4</v>
      </c>
    </row>
    <row r="1778" spans="3:10">
      <c r="C1778" s="6" t="s">
        <v>3156</v>
      </c>
      <c r="H1778" s="311">
        <v>0</v>
      </c>
      <c r="I1778" s="311">
        <v>4</v>
      </c>
      <c r="J1778" s="312">
        <v>4.5138888888888892E-4</v>
      </c>
    </row>
    <row r="1779" spans="3:10">
      <c r="C1779" s="307" t="s">
        <v>1897</v>
      </c>
      <c r="D1779" s="308">
        <v>2009</v>
      </c>
      <c r="E1779" s="6" t="s">
        <v>868</v>
      </c>
      <c r="F1779" s="309" t="s">
        <v>297</v>
      </c>
      <c r="G1779" s="310" t="s">
        <v>3176</v>
      </c>
      <c r="H1779" s="311">
        <v>0</v>
      </c>
      <c r="I1779" s="311">
        <v>5</v>
      </c>
      <c r="J1779" s="312">
        <v>4.5138888888888892E-4</v>
      </c>
    </row>
    <row r="1780" spans="3:10">
      <c r="C1780" s="6" t="s">
        <v>1898</v>
      </c>
      <c r="H1780" s="311">
        <v>0</v>
      </c>
      <c r="I1780" s="311">
        <v>5</v>
      </c>
      <c r="J1780" s="312">
        <v>4.5138888888888892E-4</v>
      </c>
    </row>
    <row r="1781" spans="3:10">
      <c r="C1781" s="307" t="s">
        <v>1899</v>
      </c>
      <c r="D1781" s="308">
        <v>2012</v>
      </c>
      <c r="E1781" s="6" t="s">
        <v>328</v>
      </c>
      <c r="F1781" s="309" t="s">
        <v>297</v>
      </c>
      <c r="G1781" s="310" t="s">
        <v>3185</v>
      </c>
      <c r="H1781" s="311">
        <v>0</v>
      </c>
      <c r="I1781" s="311">
        <v>8</v>
      </c>
      <c r="J1781" s="312">
        <v>1.1342592592592591E-3</v>
      </c>
    </row>
    <row r="1782" spans="3:10">
      <c r="C1782" s="6" t="s">
        <v>1900</v>
      </c>
      <c r="H1782" s="311">
        <v>0</v>
      </c>
      <c r="I1782" s="311">
        <v>8</v>
      </c>
      <c r="J1782" s="312">
        <v>1.1342592592592591E-3</v>
      </c>
    </row>
    <row r="1783" spans="3:10">
      <c r="C1783" s="307" t="s">
        <v>1901</v>
      </c>
      <c r="D1783" s="308">
        <v>2009</v>
      </c>
      <c r="E1783" s="6" t="s">
        <v>332</v>
      </c>
      <c r="F1783" s="309" t="s">
        <v>297</v>
      </c>
      <c r="G1783" s="310" t="s">
        <v>3177</v>
      </c>
      <c r="H1783" s="311">
        <v>0</v>
      </c>
      <c r="I1783" s="311">
        <v>3</v>
      </c>
      <c r="J1783" s="312">
        <v>8.6805555555555551E-4</v>
      </c>
    </row>
    <row r="1784" spans="3:10">
      <c r="C1784" s="307"/>
      <c r="D1784" s="308">
        <v>2010</v>
      </c>
      <c r="E1784" s="6" t="s">
        <v>328</v>
      </c>
      <c r="F1784" s="309" t="s">
        <v>297</v>
      </c>
      <c r="G1784" s="310" t="s">
        <v>3186</v>
      </c>
      <c r="H1784" s="311">
        <v>0</v>
      </c>
      <c r="I1784" s="311">
        <v>5</v>
      </c>
      <c r="J1784" s="312">
        <v>8.7962962962962962E-4</v>
      </c>
    </row>
    <row r="1785" spans="3:10">
      <c r="C1785" s="307"/>
      <c r="D1785" s="308">
        <v>2011</v>
      </c>
      <c r="E1785" s="6" t="s">
        <v>328</v>
      </c>
      <c r="F1785" s="309" t="s">
        <v>297</v>
      </c>
      <c r="G1785" s="310" t="s">
        <v>3186</v>
      </c>
      <c r="H1785" s="311">
        <v>0</v>
      </c>
      <c r="I1785" s="311">
        <v>4</v>
      </c>
      <c r="J1785" s="312">
        <v>7.9861111111111105E-4</v>
      </c>
    </row>
    <row r="1786" spans="3:10">
      <c r="C1786" s="6" t="s">
        <v>1902</v>
      </c>
      <c r="H1786" s="311">
        <v>0</v>
      </c>
      <c r="I1786" s="311">
        <v>12</v>
      </c>
      <c r="J1786" s="312">
        <v>2.5462962962962961E-3</v>
      </c>
    </row>
    <row r="1787" spans="3:10">
      <c r="C1787" s="307" t="s">
        <v>1903</v>
      </c>
      <c r="D1787" s="308">
        <v>2014</v>
      </c>
      <c r="E1787" s="6" t="s">
        <v>830</v>
      </c>
      <c r="F1787" s="309" t="s">
        <v>297</v>
      </c>
      <c r="G1787" s="310" t="s">
        <v>3183</v>
      </c>
      <c r="H1787" s="311">
        <v>0</v>
      </c>
      <c r="I1787" s="311">
        <v>6</v>
      </c>
      <c r="J1787" s="312">
        <v>5.4398148148148144E-4</v>
      </c>
    </row>
    <row r="1788" spans="3:10">
      <c r="C1788" s="6" t="s">
        <v>1904</v>
      </c>
      <c r="H1788" s="311">
        <v>0</v>
      </c>
      <c r="I1788" s="311">
        <v>6</v>
      </c>
      <c r="J1788" s="312">
        <v>5.4398148148148144E-4</v>
      </c>
    </row>
    <row r="1789" spans="3:10">
      <c r="C1789" s="307" t="s">
        <v>1905</v>
      </c>
      <c r="D1789" s="308">
        <v>2013</v>
      </c>
      <c r="E1789" s="6" t="s">
        <v>192</v>
      </c>
      <c r="F1789" s="309" t="s">
        <v>186</v>
      </c>
      <c r="G1789" s="310" t="s">
        <v>3192</v>
      </c>
      <c r="H1789" s="311">
        <v>24</v>
      </c>
      <c r="I1789" s="311">
        <v>3</v>
      </c>
      <c r="J1789" s="312">
        <v>5.1990740740740747E-2</v>
      </c>
    </row>
    <row r="1790" spans="3:10">
      <c r="C1790" s="307"/>
      <c r="D1790" s="308">
        <v>2014</v>
      </c>
      <c r="E1790" s="6" t="s">
        <v>698</v>
      </c>
      <c r="F1790" s="309" t="s">
        <v>186</v>
      </c>
      <c r="G1790" s="310" t="s">
        <v>3192</v>
      </c>
      <c r="H1790" s="311">
        <v>32</v>
      </c>
      <c r="I1790" s="311">
        <v>2</v>
      </c>
      <c r="J1790" s="312">
        <v>4.7719907407407412E-2</v>
      </c>
    </row>
    <row r="1791" spans="3:10">
      <c r="C1791" s="307"/>
      <c r="D1791" s="308">
        <v>2015</v>
      </c>
      <c r="E1791" s="6" t="s">
        <v>698</v>
      </c>
      <c r="F1791" s="309" t="s">
        <v>186</v>
      </c>
      <c r="G1791" s="310" t="s">
        <v>3192</v>
      </c>
      <c r="H1791" s="311">
        <v>29</v>
      </c>
      <c r="I1791" s="311">
        <v>2</v>
      </c>
      <c r="J1791" s="312">
        <v>4.8321759259259266E-2</v>
      </c>
    </row>
    <row r="1792" spans="3:10">
      <c r="C1792" s="307"/>
      <c r="D1792" s="308">
        <v>2017</v>
      </c>
      <c r="E1792" s="6" t="s">
        <v>2656</v>
      </c>
      <c r="F1792" s="309" t="s">
        <v>186</v>
      </c>
      <c r="G1792" s="310" t="s">
        <v>2610</v>
      </c>
      <c r="H1792" s="311">
        <v>39</v>
      </c>
      <c r="I1792" s="311">
        <v>2</v>
      </c>
      <c r="J1792" s="312">
        <v>4.5706018518518521E-2</v>
      </c>
    </row>
    <row r="1793" spans="3:10">
      <c r="C1793" s="6" t="s">
        <v>1906</v>
      </c>
      <c r="H1793" s="311">
        <v>124</v>
      </c>
      <c r="I1793" s="311">
        <v>9</v>
      </c>
      <c r="J1793" s="312">
        <v>0.19373842592592594</v>
      </c>
    </row>
    <row r="1794" spans="3:10">
      <c r="C1794" s="307" t="s">
        <v>1907</v>
      </c>
      <c r="D1794" s="308">
        <v>2015</v>
      </c>
      <c r="E1794" s="6" t="s">
        <v>913</v>
      </c>
      <c r="F1794" s="309" t="s">
        <v>186</v>
      </c>
      <c r="G1794" s="310" t="s">
        <v>2606</v>
      </c>
      <c r="H1794" s="311">
        <v>21</v>
      </c>
      <c r="I1794" s="311">
        <v>8</v>
      </c>
      <c r="J1794" s="312">
        <v>4.6840277777777779E-2</v>
      </c>
    </row>
    <row r="1795" spans="3:10">
      <c r="C1795" s="6" t="s">
        <v>1908</v>
      </c>
      <c r="H1795" s="311">
        <v>21</v>
      </c>
      <c r="I1795" s="311">
        <v>8</v>
      </c>
      <c r="J1795" s="312">
        <v>4.6840277777777779E-2</v>
      </c>
    </row>
    <row r="1796" spans="3:10">
      <c r="C1796" s="307" t="s">
        <v>1909</v>
      </c>
      <c r="D1796" s="308">
        <v>2013</v>
      </c>
      <c r="E1796" s="6" t="s">
        <v>282</v>
      </c>
      <c r="F1796" s="309" t="s">
        <v>186</v>
      </c>
      <c r="G1796" s="310" t="s">
        <v>2606</v>
      </c>
      <c r="H1796" s="311">
        <v>36</v>
      </c>
      <c r="I1796" s="311">
        <v>15</v>
      </c>
      <c r="J1796" s="312">
        <v>5.7418981481481481E-2</v>
      </c>
    </row>
    <row r="1797" spans="3:10">
      <c r="C1797" s="6" t="s">
        <v>1910</v>
      </c>
      <c r="H1797" s="311">
        <v>36</v>
      </c>
      <c r="I1797" s="311">
        <v>15</v>
      </c>
      <c r="J1797" s="312">
        <v>5.7418981481481481E-2</v>
      </c>
    </row>
    <row r="1798" spans="3:10">
      <c r="C1798" s="307" t="s">
        <v>1911</v>
      </c>
      <c r="D1798" s="308">
        <v>2011</v>
      </c>
      <c r="E1798" s="6" t="s">
        <v>8</v>
      </c>
      <c r="F1798" s="309" t="s">
        <v>186</v>
      </c>
      <c r="G1798" s="310" t="s">
        <v>2607</v>
      </c>
      <c r="H1798" s="311">
        <v>10</v>
      </c>
      <c r="I1798" s="311">
        <v>2</v>
      </c>
      <c r="J1798" s="312">
        <v>4.2291666666666665E-2</v>
      </c>
    </row>
    <row r="1799" spans="3:10">
      <c r="C1799" s="307"/>
      <c r="D1799" s="308">
        <v>2013</v>
      </c>
      <c r="E1799" s="6" t="s">
        <v>8</v>
      </c>
      <c r="F1799" s="309" t="s">
        <v>186</v>
      </c>
      <c r="G1799" s="310" t="s">
        <v>2607</v>
      </c>
      <c r="H1799" s="311">
        <v>13</v>
      </c>
      <c r="I1799" s="311">
        <v>1</v>
      </c>
      <c r="J1799" s="312">
        <v>4.6840277777777779E-2</v>
      </c>
    </row>
    <row r="1800" spans="3:10">
      <c r="C1800" s="307"/>
      <c r="D1800" s="308">
        <v>2014</v>
      </c>
      <c r="E1800" s="6" t="s">
        <v>8</v>
      </c>
      <c r="F1800" s="309" t="s">
        <v>186</v>
      </c>
      <c r="G1800" s="310" t="s">
        <v>2607</v>
      </c>
      <c r="H1800" s="311">
        <v>8</v>
      </c>
      <c r="I1800" s="311">
        <v>1</v>
      </c>
      <c r="J1800" s="312">
        <v>4.2465277777777775E-2</v>
      </c>
    </row>
    <row r="1801" spans="3:10">
      <c r="C1801" s="6" t="s">
        <v>1912</v>
      </c>
      <c r="H1801" s="311">
        <v>31</v>
      </c>
      <c r="I1801" s="311">
        <v>4</v>
      </c>
      <c r="J1801" s="312">
        <v>0.13159722222222223</v>
      </c>
    </row>
    <row r="1802" spans="3:10">
      <c r="C1802" s="307" t="s">
        <v>1913</v>
      </c>
      <c r="D1802" s="308">
        <v>2014</v>
      </c>
      <c r="E1802" s="6" t="s">
        <v>37</v>
      </c>
      <c r="F1802" s="309" t="s">
        <v>186</v>
      </c>
      <c r="G1802" s="310" t="s">
        <v>2607</v>
      </c>
      <c r="H1802" s="311">
        <v>27</v>
      </c>
      <c r="I1802" s="311">
        <v>4</v>
      </c>
      <c r="J1802" s="312">
        <v>4.7303240740740743E-2</v>
      </c>
    </row>
    <row r="1803" spans="3:10">
      <c r="C1803" s="307"/>
      <c r="D1803" s="308">
        <v>2015</v>
      </c>
      <c r="E1803" s="6" t="s">
        <v>37</v>
      </c>
      <c r="F1803" s="309" t="s">
        <v>186</v>
      </c>
      <c r="G1803" s="310" t="s">
        <v>2607</v>
      </c>
      <c r="H1803" s="311">
        <v>42</v>
      </c>
      <c r="I1803" s="311">
        <v>5</v>
      </c>
      <c r="J1803" s="312">
        <v>4.9456018518518517E-2</v>
      </c>
    </row>
    <row r="1804" spans="3:10">
      <c r="C1804" s="307"/>
      <c r="D1804" s="308">
        <v>2016</v>
      </c>
      <c r="E1804" s="6" t="s">
        <v>37</v>
      </c>
      <c r="F1804" s="309" t="s">
        <v>186</v>
      </c>
      <c r="G1804" s="310" t="s">
        <v>2607</v>
      </c>
      <c r="H1804" s="311">
        <v>27</v>
      </c>
      <c r="I1804" s="311">
        <v>6</v>
      </c>
      <c r="J1804" s="312">
        <v>4.8321759259259266E-2</v>
      </c>
    </row>
    <row r="1805" spans="3:10">
      <c r="C1805" s="307"/>
      <c r="D1805" s="308">
        <v>2017</v>
      </c>
      <c r="E1805" s="6" t="s">
        <v>37</v>
      </c>
      <c r="F1805" s="309" t="s">
        <v>186</v>
      </c>
      <c r="G1805" s="310" t="s">
        <v>2607</v>
      </c>
      <c r="H1805" s="311">
        <v>56</v>
      </c>
      <c r="I1805" s="311">
        <v>9</v>
      </c>
      <c r="J1805" s="312">
        <v>4.8240740740740744E-2</v>
      </c>
    </row>
    <row r="1806" spans="3:10">
      <c r="C1806" s="6" t="s">
        <v>1914</v>
      </c>
      <c r="H1806" s="311">
        <v>152</v>
      </c>
      <c r="I1806" s="311">
        <v>24</v>
      </c>
      <c r="J1806" s="312">
        <v>0.19332175925925929</v>
      </c>
    </row>
    <row r="1807" spans="3:10">
      <c r="C1807" s="307" t="s">
        <v>2503</v>
      </c>
      <c r="D1807" s="308">
        <v>2016</v>
      </c>
      <c r="E1807" s="6" t="s">
        <v>37</v>
      </c>
      <c r="F1807" s="309" t="s">
        <v>186</v>
      </c>
      <c r="G1807" s="310" t="s">
        <v>2604</v>
      </c>
      <c r="H1807" s="311">
        <v>18</v>
      </c>
      <c r="I1807" s="311">
        <v>6</v>
      </c>
      <c r="J1807" s="312">
        <v>4.6296296296296301E-2</v>
      </c>
    </row>
    <row r="1808" spans="3:10">
      <c r="C1808" s="307"/>
      <c r="D1808" s="308">
        <v>2017</v>
      </c>
      <c r="E1808" s="6" t="s">
        <v>37</v>
      </c>
      <c r="F1808" s="309" t="s">
        <v>186</v>
      </c>
      <c r="G1808" s="310" t="s">
        <v>2605</v>
      </c>
      <c r="H1808" s="311">
        <v>19</v>
      </c>
      <c r="I1808" s="311">
        <v>6</v>
      </c>
      <c r="J1808" s="312">
        <v>4.3773148148148144E-2</v>
      </c>
    </row>
    <row r="1809" spans="3:10">
      <c r="C1809" s="6" t="s">
        <v>2504</v>
      </c>
      <c r="H1809" s="311">
        <v>37</v>
      </c>
      <c r="I1809" s="311">
        <v>12</v>
      </c>
      <c r="J1809" s="312">
        <v>9.0069444444444452E-2</v>
      </c>
    </row>
    <row r="1810" spans="3:10">
      <c r="C1810" s="307" t="s">
        <v>1915</v>
      </c>
      <c r="D1810" s="308">
        <v>2014</v>
      </c>
      <c r="E1810" s="6" t="s">
        <v>242</v>
      </c>
      <c r="F1810" s="309" t="s">
        <v>297</v>
      </c>
      <c r="G1810" s="310" t="s">
        <v>3183</v>
      </c>
      <c r="H1810" s="311">
        <v>0</v>
      </c>
      <c r="I1810" s="311">
        <v>5</v>
      </c>
      <c r="J1810" s="312">
        <v>4.8611111111111104E-4</v>
      </c>
    </row>
    <row r="1811" spans="3:10">
      <c r="C1811" s="307"/>
      <c r="D1811" s="308">
        <v>2015</v>
      </c>
      <c r="E1811" s="6" t="s">
        <v>242</v>
      </c>
      <c r="F1811" s="309" t="s">
        <v>297</v>
      </c>
      <c r="G1811" s="310" t="s">
        <v>3183</v>
      </c>
      <c r="H1811" s="311">
        <v>5</v>
      </c>
      <c r="I1811" s="311">
        <v>5</v>
      </c>
      <c r="J1811" s="312">
        <v>4.8611111111111104E-4</v>
      </c>
    </row>
    <row r="1812" spans="3:10">
      <c r="C1812" s="6" t="s">
        <v>1916</v>
      </c>
      <c r="H1812" s="311">
        <v>5</v>
      </c>
      <c r="I1812" s="311">
        <v>10</v>
      </c>
      <c r="J1812" s="312">
        <v>9.7222222222222209E-4</v>
      </c>
    </row>
    <row r="1813" spans="3:10">
      <c r="C1813" s="307" t="s">
        <v>1917</v>
      </c>
      <c r="D1813" s="308">
        <v>2014</v>
      </c>
      <c r="E1813" s="6" t="s">
        <v>331</v>
      </c>
      <c r="F1813" s="309" t="s">
        <v>297</v>
      </c>
      <c r="G1813" s="310" t="s">
        <v>3185</v>
      </c>
      <c r="H1813" s="311">
        <v>0</v>
      </c>
      <c r="I1813" s="311">
        <v>4</v>
      </c>
      <c r="J1813" s="312">
        <v>7.407407407407407E-4</v>
      </c>
    </row>
    <row r="1814" spans="3:10">
      <c r="C1814" s="307"/>
      <c r="D1814" s="308">
        <v>2015</v>
      </c>
      <c r="E1814" s="6" t="s">
        <v>331</v>
      </c>
      <c r="F1814" s="309" t="s">
        <v>297</v>
      </c>
      <c r="G1814" s="310" t="s">
        <v>3186</v>
      </c>
      <c r="H1814" s="311">
        <v>8</v>
      </c>
      <c r="I1814" s="311">
        <v>8</v>
      </c>
      <c r="J1814" s="312">
        <v>0</v>
      </c>
    </row>
    <row r="1815" spans="3:10">
      <c r="C1815" s="6" t="s">
        <v>1918</v>
      </c>
      <c r="H1815" s="311">
        <v>8</v>
      </c>
      <c r="I1815" s="311">
        <v>12</v>
      </c>
      <c r="J1815" s="312">
        <v>7.407407407407407E-4</v>
      </c>
    </row>
    <row r="1816" spans="3:10">
      <c r="C1816" s="307" t="s">
        <v>1919</v>
      </c>
      <c r="D1816" s="308">
        <v>2013</v>
      </c>
      <c r="E1816" s="6" t="s">
        <v>257</v>
      </c>
      <c r="F1816" s="309" t="s">
        <v>297</v>
      </c>
      <c r="G1816" s="310" t="s">
        <v>3185</v>
      </c>
      <c r="H1816" s="311">
        <v>0</v>
      </c>
      <c r="I1816" s="311">
        <v>3</v>
      </c>
      <c r="J1816" s="312">
        <v>9.4907407407407408E-4</v>
      </c>
    </row>
    <row r="1817" spans="3:10">
      <c r="C1817" s="6" t="s">
        <v>1920</v>
      </c>
      <c r="H1817" s="311">
        <v>0</v>
      </c>
      <c r="I1817" s="311">
        <v>3</v>
      </c>
      <c r="J1817" s="312">
        <v>9.4907407407407408E-4</v>
      </c>
    </row>
    <row r="1818" spans="3:10">
      <c r="C1818" s="307" t="s">
        <v>1921</v>
      </c>
      <c r="D1818" s="308">
        <v>2015</v>
      </c>
      <c r="E1818" s="6" t="s">
        <v>915</v>
      </c>
      <c r="F1818" s="309" t="s">
        <v>186</v>
      </c>
      <c r="G1818" s="310" t="s">
        <v>2606</v>
      </c>
      <c r="H1818" s="311">
        <v>65</v>
      </c>
      <c r="I1818" s="311">
        <v>27</v>
      </c>
      <c r="J1818" s="312">
        <v>5.4652777777777772E-2</v>
      </c>
    </row>
    <row r="1819" spans="3:10">
      <c r="C1819" s="307"/>
      <c r="D1819" s="308">
        <v>2017</v>
      </c>
      <c r="E1819" s="6" t="s">
        <v>915</v>
      </c>
      <c r="F1819" s="309" t="s">
        <v>186</v>
      </c>
      <c r="G1819" s="310" t="s">
        <v>2606</v>
      </c>
      <c r="H1819" s="311">
        <v>116</v>
      </c>
      <c r="I1819" s="311">
        <v>36</v>
      </c>
      <c r="J1819" s="312">
        <v>5.5532407407407412E-2</v>
      </c>
    </row>
    <row r="1820" spans="3:10">
      <c r="C1820" s="6" t="s">
        <v>1922</v>
      </c>
      <c r="H1820" s="311">
        <v>181</v>
      </c>
      <c r="I1820" s="311">
        <v>63</v>
      </c>
      <c r="J1820" s="312">
        <v>0.11018518518518519</v>
      </c>
    </row>
    <row r="1821" spans="3:10">
      <c r="C1821" s="307" t="s">
        <v>3009</v>
      </c>
      <c r="D1821" s="308">
        <v>2017</v>
      </c>
      <c r="E1821" s="6" t="s">
        <v>534</v>
      </c>
      <c r="F1821" s="309" t="s">
        <v>186</v>
      </c>
      <c r="G1821" s="310" t="s">
        <v>2606</v>
      </c>
      <c r="H1821" s="311">
        <v>32</v>
      </c>
      <c r="I1821" s="311">
        <v>9</v>
      </c>
      <c r="J1821" s="312">
        <v>4.5428240740740734E-2</v>
      </c>
    </row>
    <row r="1822" spans="3:10">
      <c r="C1822" s="6" t="s">
        <v>3010</v>
      </c>
      <c r="H1822" s="311">
        <v>32</v>
      </c>
      <c r="I1822" s="311">
        <v>9</v>
      </c>
      <c r="J1822" s="312">
        <v>4.5428240740740734E-2</v>
      </c>
    </row>
    <row r="1823" spans="3:10">
      <c r="C1823" s="307" t="s">
        <v>1923</v>
      </c>
      <c r="D1823" s="308">
        <v>2014</v>
      </c>
      <c r="E1823" s="6" t="s">
        <v>535</v>
      </c>
      <c r="F1823" s="309" t="s">
        <v>297</v>
      </c>
      <c r="G1823" s="310" t="s">
        <v>3183</v>
      </c>
      <c r="H1823" s="311">
        <v>0</v>
      </c>
      <c r="I1823" s="311">
        <v>13</v>
      </c>
      <c r="J1823" s="312">
        <v>7.407407407407407E-4</v>
      </c>
    </row>
    <row r="1824" spans="3:10">
      <c r="C1824" s="6" t="s">
        <v>1924</v>
      </c>
      <c r="H1824" s="311">
        <v>0</v>
      </c>
      <c r="I1824" s="311">
        <v>13</v>
      </c>
      <c r="J1824" s="312">
        <v>7.407407407407407E-4</v>
      </c>
    </row>
    <row r="1825" spans="3:10">
      <c r="C1825" s="307" t="s">
        <v>1925</v>
      </c>
      <c r="D1825" s="308">
        <v>2014</v>
      </c>
      <c r="E1825" s="6" t="s">
        <v>281</v>
      </c>
      <c r="F1825" s="309" t="s">
        <v>186</v>
      </c>
      <c r="G1825" s="310" t="s">
        <v>3190</v>
      </c>
      <c r="H1825" s="311">
        <v>26</v>
      </c>
      <c r="I1825" s="311">
        <v>14</v>
      </c>
      <c r="J1825" s="312">
        <v>4.6932870370370368E-2</v>
      </c>
    </row>
    <row r="1826" spans="3:10">
      <c r="C1826" s="307"/>
      <c r="D1826" s="308">
        <v>2015</v>
      </c>
      <c r="E1826" s="6" t="s">
        <v>281</v>
      </c>
      <c r="F1826" s="309" t="s">
        <v>186</v>
      </c>
      <c r="G1826" s="310" t="s">
        <v>3190</v>
      </c>
      <c r="H1826" s="311">
        <v>26</v>
      </c>
      <c r="I1826" s="311">
        <v>13</v>
      </c>
      <c r="J1826" s="312">
        <v>4.8148148148148141E-2</v>
      </c>
    </row>
    <row r="1827" spans="3:10">
      <c r="C1827" s="307"/>
      <c r="D1827" s="308">
        <v>2017</v>
      </c>
      <c r="E1827" s="6" t="s">
        <v>281</v>
      </c>
      <c r="F1827" s="309" t="s">
        <v>186</v>
      </c>
      <c r="G1827" s="310" t="s">
        <v>2606</v>
      </c>
      <c r="H1827" s="311">
        <v>46</v>
      </c>
      <c r="I1827" s="311">
        <v>13</v>
      </c>
      <c r="J1827" s="312">
        <v>4.6990740740740743E-2</v>
      </c>
    </row>
    <row r="1828" spans="3:10">
      <c r="C1828" s="6" t="s">
        <v>1926</v>
      </c>
      <c r="H1828" s="311">
        <v>98</v>
      </c>
      <c r="I1828" s="311">
        <v>40</v>
      </c>
      <c r="J1828" s="312">
        <v>0.14207175925925924</v>
      </c>
    </row>
    <row r="1829" spans="3:10">
      <c r="C1829" s="307" t="s">
        <v>1927</v>
      </c>
      <c r="D1829" s="308">
        <v>2009</v>
      </c>
      <c r="E1829" s="6" t="s">
        <v>43</v>
      </c>
      <c r="F1829" s="309" t="s">
        <v>186</v>
      </c>
      <c r="G1829" s="310" t="s">
        <v>3191</v>
      </c>
      <c r="H1829" s="311">
        <v>24</v>
      </c>
      <c r="I1829" s="311">
        <v>8</v>
      </c>
      <c r="J1829" s="312">
        <v>6.25E-2</v>
      </c>
    </row>
    <row r="1830" spans="3:10">
      <c r="C1830" s="307"/>
      <c r="D1830" s="308">
        <v>2013</v>
      </c>
      <c r="E1830" s="6" t="s">
        <v>43</v>
      </c>
      <c r="F1830" s="309" t="s">
        <v>187</v>
      </c>
      <c r="G1830" s="310" t="s">
        <v>316</v>
      </c>
      <c r="H1830" s="311">
        <v>16</v>
      </c>
      <c r="I1830" s="311">
        <v>16</v>
      </c>
      <c r="J1830" s="312">
        <v>2.0821759259259259E-2</v>
      </c>
    </row>
    <row r="1831" spans="3:10">
      <c r="C1831" s="307"/>
      <c r="D1831" s="308">
        <v>2015</v>
      </c>
      <c r="E1831" s="6" t="s">
        <v>43</v>
      </c>
      <c r="F1831" s="309" t="s">
        <v>187</v>
      </c>
      <c r="G1831" s="310" t="s">
        <v>316</v>
      </c>
      <c r="H1831" s="311">
        <v>28</v>
      </c>
      <c r="I1831" s="311">
        <v>28</v>
      </c>
      <c r="J1831" s="312">
        <v>2.071759259259259E-2</v>
      </c>
    </row>
    <row r="1832" spans="3:10">
      <c r="C1832" s="307"/>
      <c r="D1832" s="308">
        <v>2016</v>
      </c>
      <c r="E1832" s="6" t="s">
        <v>43</v>
      </c>
      <c r="F1832" s="309" t="s">
        <v>186</v>
      </c>
      <c r="G1832" s="310" t="s">
        <v>2608</v>
      </c>
      <c r="H1832" s="311">
        <v>98</v>
      </c>
      <c r="I1832" s="311">
        <v>8</v>
      </c>
      <c r="J1832" s="312">
        <v>6.7013888888888887E-2</v>
      </c>
    </row>
    <row r="1833" spans="3:10">
      <c r="C1833" s="6" t="s">
        <v>1928</v>
      </c>
      <c r="H1833" s="311">
        <v>166</v>
      </c>
      <c r="I1833" s="311">
        <v>60</v>
      </c>
      <c r="J1833" s="312">
        <v>0.17105324074074074</v>
      </c>
    </row>
    <row r="1834" spans="3:10">
      <c r="C1834" s="307" t="s">
        <v>1929</v>
      </c>
      <c r="D1834" s="308">
        <v>2014</v>
      </c>
      <c r="E1834" s="6" t="s">
        <v>566</v>
      </c>
      <c r="F1834" s="309" t="s">
        <v>186</v>
      </c>
      <c r="G1834" s="310" t="s">
        <v>2606</v>
      </c>
      <c r="H1834" s="311">
        <v>72</v>
      </c>
      <c r="I1834" s="311">
        <v>24</v>
      </c>
      <c r="J1834" s="312">
        <v>5.5648148148148148E-2</v>
      </c>
    </row>
    <row r="1835" spans="3:10">
      <c r="C1835" s="6" t="s">
        <v>1930</v>
      </c>
      <c r="H1835" s="311">
        <v>72</v>
      </c>
      <c r="I1835" s="311">
        <v>24</v>
      </c>
      <c r="J1835" s="312">
        <v>5.5648148148148148E-2</v>
      </c>
    </row>
    <row r="1836" spans="3:10">
      <c r="C1836" s="307" t="s">
        <v>1931</v>
      </c>
      <c r="D1836" s="308">
        <v>2014</v>
      </c>
      <c r="E1836" s="6" t="s">
        <v>566</v>
      </c>
      <c r="F1836" s="309" t="s">
        <v>187</v>
      </c>
      <c r="G1836" s="310" t="s">
        <v>316</v>
      </c>
      <c r="H1836" s="311">
        <v>16</v>
      </c>
      <c r="I1836" s="311">
        <v>16</v>
      </c>
      <c r="J1836" s="312">
        <v>1.5717592592592592E-2</v>
      </c>
    </row>
    <row r="1837" spans="3:10">
      <c r="C1837" s="6" t="s">
        <v>1932</v>
      </c>
      <c r="H1837" s="311">
        <v>16</v>
      </c>
      <c r="I1837" s="311">
        <v>16</v>
      </c>
      <c r="J1837" s="312">
        <v>1.5717592592592592E-2</v>
      </c>
    </row>
    <row r="1838" spans="3:10">
      <c r="C1838" s="307" t="s">
        <v>1933</v>
      </c>
      <c r="D1838" s="308">
        <v>2014</v>
      </c>
      <c r="E1838" s="6" t="s">
        <v>704</v>
      </c>
      <c r="F1838" s="309" t="s">
        <v>186</v>
      </c>
      <c r="G1838" s="310" t="s">
        <v>3190</v>
      </c>
      <c r="H1838" s="311">
        <v>4</v>
      </c>
      <c r="I1838" s="311">
        <v>2</v>
      </c>
      <c r="J1838" s="312">
        <v>4.0833333333333333E-2</v>
      </c>
    </row>
    <row r="1839" spans="3:10">
      <c r="C1839" s="6" t="s">
        <v>1934</v>
      </c>
      <c r="H1839" s="311">
        <v>4</v>
      </c>
      <c r="I1839" s="311">
        <v>2</v>
      </c>
      <c r="J1839" s="312">
        <v>4.0833333333333333E-2</v>
      </c>
    </row>
    <row r="1840" spans="3:10">
      <c r="C1840" s="307" t="s">
        <v>1935</v>
      </c>
      <c r="D1840" s="308">
        <v>2014</v>
      </c>
      <c r="E1840" s="6" t="s">
        <v>753</v>
      </c>
      <c r="F1840" s="309" t="s">
        <v>186</v>
      </c>
      <c r="G1840" s="310" t="s">
        <v>3190</v>
      </c>
      <c r="H1840" s="311">
        <v>52</v>
      </c>
      <c r="I1840" s="311">
        <v>20</v>
      </c>
      <c r="J1840" s="312">
        <v>5.0856481481481482E-2</v>
      </c>
    </row>
    <row r="1841" spans="3:10">
      <c r="C1841" s="6" t="s">
        <v>1936</v>
      </c>
      <c r="H1841" s="311">
        <v>52</v>
      </c>
      <c r="I1841" s="311">
        <v>20</v>
      </c>
      <c r="J1841" s="312">
        <v>5.0856481481481482E-2</v>
      </c>
    </row>
    <row r="1842" spans="3:10">
      <c r="C1842" s="307" t="s">
        <v>1937</v>
      </c>
      <c r="D1842" s="308">
        <v>2009</v>
      </c>
      <c r="E1842" s="6" t="s">
        <v>328</v>
      </c>
      <c r="F1842" s="309" t="s">
        <v>297</v>
      </c>
      <c r="G1842" s="310" t="s">
        <v>3180</v>
      </c>
      <c r="H1842" s="311">
        <v>0</v>
      </c>
      <c r="I1842" s="311">
        <v>3</v>
      </c>
      <c r="J1842" s="312">
        <v>5.0694444444444441E-3</v>
      </c>
    </row>
    <row r="1843" spans="3:10">
      <c r="C1843" s="6" t="s">
        <v>1938</v>
      </c>
      <c r="H1843" s="311">
        <v>0</v>
      </c>
      <c r="I1843" s="311">
        <v>3</v>
      </c>
      <c r="J1843" s="312">
        <v>5.0694444444444441E-3</v>
      </c>
    </row>
    <row r="1844" spans="3:10">
      <c r="C1844" s="307" t="s">
        <v>1939</v>
      </c>
      <c r="D1844" s="308">
        <v>2009</v>
      </c>
      <c r="E1844" s="6" t="s">
        <v>328</v>
      </c>
      <c r="F1844" s="309" t="s">
        <v>297</v>
      </c>
      <c r="G1844" s="310" t="s">
        <v>3178</v>
      </c>
      <c r="H1844" s="311">
        <v>0</v>
      </c>
      <c r="I1844" s="311">
        <v>3</v>
      </c>
      <c r="J1844" s="312">
        <v>1.8865740740740742E-3</v>
      </c>
    </row>
    <row r="1845" spans="3:10">
      <c r="C1845" s="6" t="s">
        <v>1940</v>
      </c>
      <c r="H1845" s="311">
        <v>0</v>
      </c>
      <c r="I1845" s="311">
        <v>3</v>
      </c>
      <c r="J1845" s="312">
        <v>1.8865740740740742E-3</v>
      </c>
    </row>
    <row r="1846" spans="3:10">
      <c r="C1846" s="307" t="s">
        <v>3157</v>
      </c>
      <c r="D1846" s="308">
        <v>2017</v>
      </c>
      <c r="E1846" s="6" t="s">
        <v>281</v>
      </c>
      <c r="F1846" s="309" t="s">
        <v>297</v>
      </c>
      <c r="G1846" s="310" t="s">
        <v>3183</v>
      </c>
      <c r="H1846" s="311">
        <v>0</v>
      </c>
      <c r="I1846" s="311">
        <v>1</v>
      </c>
      <c r="J1846" s="312">
        <v>4.0509259259259258E-4</v>
      </c>
    </row>
    <row r="1847" spans="3:10">
      <c r="C1847" s="6" t="s">
        <v>3158</v>
      </c>
      <c r="H1847" s="311">
        <v>0</v>
      </c>
      <c r="I1847" s="311">
        <v>1</v>
      </c>
      <c r="J1847" s="312">
        <v>4.0509259259259258E-4</v>
      </c>
    </row>
    <row r="1848" spans="3:10">
      <c r="C1848" s="307" t="s">
        <v>3085</v>
      </c>
      <c r="D1848" s="308">
        <v>2017</v>
      </c>
      <c r="E1848" s="6" t="s">
        <v>535</v>
      </c>
      <c r="F1848" s="309" t="s">
        <v>297</v>
      </c>
      <c r="G1848" s="310" t="s">
        <v>3181</v>
      </c>
      <c r="H1848" s="311">
        <v>0</v>
      </c>
      <c r="I1848" s="311">
        <v>1</v>
      </c>
      <c r="J1848" s="312">
        <v>9.3750000000000007E-4</v>
      </c>
    </row>
    <row r="1849" spans="3:10">
      <c r="C1849" s="6" t="s">
        <v>3086</v>
      </c>
      <c r="H1849" s="311">
        <v>0</v>
      </c>
      <c r="I1849" s="311">
        <v>1</v>
      </c>
      <c r="J1849" s="312">
        <v>9.3750000000000007E-4</v>
      </c>
    </row>
    <row r="1850" spans="3:10">
      <c r="C1850" s="307" t="s">
        <v>1941</v>
      </c>
      <c r="D1850" s="308">
        <v>2014</v>
      </c>
      <c r="E1850" s="6" t="s">
        <v>328</v>
      </c>
      <c r="F1850" s="309" t="s">
        <v>187</v>
      </c>
      <c r="G1850" s="310" t="s">
        <v>316</v>
      </c>
      <c r="H1850" s="311">
        <v>35</v>
      </c>
      <c r="I1850" s="311">
        <v>35</v>
      </c>
      <c r="J1850" s="312">
        <v>2.4386574074074074E-2</v>
      </c>
    </row>
    <row r="1851" spans="3:10">
      <c r="C1851" s="6" t="s">
        <v>1942</v>
      </c>
      <c r="H1851" s="311">
        <v>35</v>
      </c>
      <c r="I1851" s="311">
        <v>35</v>
      </c>
      <c r="J1851" s="312">
        <v>2.4386574074074074E-2</v>
      </c>
    </row>
    <row r="1852" spans="3:10">
      <c r="C1852" s="307" t="s">
        <v>1943</v>
      </c>
      <c r="D1852" s="308">
        <v>2010</v>
      </c>
      <c r="E1852" s="6" t="s">
        <v>235</v>
      </c>
      <c r="F1852" s="309" t="s">
        <v>297</v>
      </c>
      <c r="G1852" s="310" t="s">
        <v>3187</v>
      </c>
      <c r="H1852" s="311">
        <v>0</v>
      </c>
      <c r="I1852" s="311">
        <v>5</v>
      </c>
      <c r="J1852" s="312">
        <v>1.3078703703703705E-3</v>
      </c>
    </row>
    <row r="1853" spans="3:10">
      <c r="C1853" s="6" t="s">
        <v>1944</v>
      </c>
      <c r="H1853" s="311">
        <v>0</v>
      </c>
      <c r="I1853" s="311">
        <v>5</v>
      </c>
      <c r="J1853" s="312">
        <v>1.3078703703703705E-3</v>
      </c>
    </row>
    <row r="1854" spans="3:10">
      <c r="C1854" s="307" t="s">
        <v>1945</v>
      </c>
      <c r="D1854" s="308">
        <v>2015</v>
      </c>
      <c r="E1854" s="6" t="s">
        <v>1014</v>
      </c>
      <c r="F1854" s="309" t="s">
        <v>297</v>
      </c>
      <c r="G1854" s="310" t="s">
        <v>3185</v>
      </c>
      <c r="H1854" s="311">
        <v>14</v>
      </c>
      <c r="I1854" s="311">
        <v>14</v>
      </c>
      <c r="J1854" s="312">
        <v>0</v>
      </c>
    </row>
    <row r="1855" spans="3:10">
      <c r="C1855" s="6" t="s">
        <v>1946</v>
      </c>
      <c r="H1855" s="311">
        <v>14</v>
      </c>
      <c r="I1855" s="311">
        <v>14</v>
      </c>
      <c r="J1855" s="312">
        <v>0</v>
      </c>
    </row>
    <row r="1856" spans="3:10">
      <c r="C1856" s="307" t="s">
        <v>1947</v>
      </c>
      <c r="D1856" s="308">
        <v>2014</v>
      </c>
      <c r="E1856" s="6" t="s">
        <v>717</v>
      </c>
      <c r="F1856" s="309" t="s">
        <v>186</v>
      </c>
      <c r="G1856" s="310" t="s">
        <v>3190</v>
      </c>
      <c r="H1856" s="311">
        <v>86</v>
      </c>
      <c r="I1856" s="311">
        <v>29</v>
      </c>
      <c r="J1856" s="312">
        <v>6.1388888888888889E-2</v>
      </c>
    </row>
    <row r="1857" spans="3:10">
      <c r="C1857" s="307"/>
      <c r="D1857" s="308">
        <v>2015</v>
      </c>
      <c r="E1857" s="6" t="s">
        <v>717</v>
      </c>
      <c r="F1857" s="309" t="s">
        <v>187</v>
      </c>
      <c r="G1857" s="310" t="s">
        <v>316</v>
      </c>
      <c r="H1857" s="311">
        <v>14</v>
      </c>
      <c r="I1857" s="311">
        <v>14</v>
      </c>
      <c r="J1857" s="312">
        <v>1.7708333333333333E-2</v>
      </c>
    </row>
    <row r="1858" spans="3:10">
      <c r="C1858" s="307"/>
      <c r="D1858" s="308">
        <v>2016</v>
      </c>
      <c r="E1858" s="6" t="s">
        <v>717</v>
      </c>
      <c r="F1858" s="309" t="s">
        <v>186</v>
      </c>
      <c r="G1858" s="310" t="s">
        <v>2606</v>
      </c>
      <c r="H1858" s="311">
        <v>73</v>
      </c>
      <c r="I1858" s="311">
        <v>21</v>
      </c>
      <c r="J1858" s="312">
        <v>5.8125000000000003E-2</v>
      </c>
    </row>
    <row r="1859" spans="3:10">
      <c r="C1859" s="307"/>
      <c r="D1859" s="308">
        <v>2017</v>
      </c>
      <c r="E1859" s="6" t="s">
        <v>1014</v>
      </c>
      <c r="F1859" s="309" t="s">
        <v>186</v>
      </c>
      <c r="G1859" s="310" t="s">
        <v>2606</v>
      </c>
      <c r="H1859" s="311">
        <v>137</v>
      </c>
      <c r="I1859" s="311">
        <v>42</v>
      </c>
      <c r="J1859" s="312">
        <v>5.8472222222222224E-2</v>
      </c>
    </row>
    <row r="1860" spans="3:10">
      <c r="C1860" s="6" t="s">
        <v>1948</v>
      </c>
      <c r="H1860" s="311">
        <v>310</v>
      </c>
      <c r="I1860" s="311">
        <v>106</v>
      </c>
      <c r="J1860" s="312">
        <v>0.19569444444444445</v>
      </c>
    </row>
    <row r="1861" spans="3:10">
      <c r="C1861" s="307" t="s">
        <v>2584</v>
      </c>
      <c r="D1861" s="308">
        <v>2016</v>
      </c>
      <c r="E1861" s="6" t="s">
        <v>2398</v>
      </c>
      <c r="F1861" s="309" t="s">
        <v>297</v>
      </c>
      <c r="G1861" s="310" t="s">
        <v>3183</v>
      </c>
      <c r="H1861" s="311">
        <v>3</v>
      </c>
      <c r="I1861" s="311">
        <v>3</v>
      </c>
      <c r="J1861" s="312">
        <v>4.3981481481481481E-4</v>
      </c>
    </row>
    <row r="1862" spans="3:10">
      <c r="C1862" s="307"/>
      <c r="D1862" s="308">
        <v>2017</v>
      </c>
      <c r="E1862" s="6" t="s">
        <v>2848</v>
      </c>
      <c r="F1862" s="309" t="s">
        <v>297</v>
      </c>
      <c r="G1862" s="310" t="s">
        <v>3183</v>
      </c>
      <c r="H1862" s="311">
        <v>0</v>
      </c>
      <c r="I1862" s="311">
        <v>2</v>
      </c>
      <c r="J1862" s="312">
        <v>4.0509259259259258E-4</v>
      </c>
    </row>
    <row r="1863" spans="3:10">
      <c r="C1863" s="6" t="s">
        <v>2585</v>
      </c>
      <c r="H1863" s="311">
        <v>3</v>
      </c>
      <c r="I1863" s="311">
        <v>5</v>
      </c>
      <c r="J1863" s="312">
        <v>8.4490740740740739E-4</v>
      </c>
    </row>
    <row r="1864" spans="3:10">
      <c r="C1864" s="307" t="s">
        <v>1949</v>
      </c>
      <c r="D1864" s="308">
        <v>2012</v>
      </c>
      <c r="E1864" s="6" t="s">
        <v>532</v>
      </c>
      <c r="F1864" s="309" t="s">
        <v>186</v>
      </c>
      <c r="G1864" s="310" t="s">
        <v>2606</v>
      </c>
      <c r="H1864" s="311">
        <v>32</v>
      </c>
      <c r="I1864" s="311">
        <v>14</v>
      </c>
      <c r="J1864" s="312">
        <v>4.9398148148148142E-2</v>
      </c>
    </row>
    <row r="1865" spans="3:10">
      <c r="C1865" s="6" t="s">
        <v>1950</v>
      </c>
      <c r="H1865" s="311">
        <v>32</v>
      </c>
      <c r="I1865" s="311">
        <v>14</v>
      </c>
      <c r="J1865" s="312">
        <v>4.9398148148148142E-2</v>
      </c>
    </row>
    <row r="1866" spans="3:10">
      <c r="C1866" s="307" t="s">
        <v>1951</v>
      </c>
      <c r="D1866" s="308">
        <v>2012</v>
      </c>
      <c r="E1866" s="6" t="s">
        <v>331</v>
      </c>
      <c r="F1866" s="309" t="s">
        <v>297</v>
      </c>
      <c r="G1866" s="310" t="s">
        <v>3185</v>
      </c>
      <c r="H1866" s="311">
        <v>0</v>
      </c>
      <c r="I1866" s="311">
        <v>4</v>
      </c>
      <c r="J1866" s="312">
        <v>7.9861111111111105E-4</v>
      </c>
    </row>
    <row r="1867" spans="3:10">
      <c r="C1867" s="6" t="s">
        <v>1952</v>
      </c>
      <c r="H1867" s="311">
        <v>0</v>
      </c>
      <c r="I1867" s="311">
        <v>4</v>
      </c>
      <c r="J1867" s="312">
        <v>7.9861111111111105E-4</v>
      </c>
    </row>
    <row r="1868" spans="3:10">
      <c r="C1868" s="307" t="s">
        <v>1953</v>
      </c>
      <c r="D1868" s="308">
        <v>2012</v>
      </c>
      <c r="E1868" s="6" t="s">
        <v>537</v>
      </c>
      <c r="F1868" s="309" t="s">
        <v>186</v>
      </c>
      <c r="G1868" s="310" t="s">
        <v>2608</v>
      </c>
      <c r="H1868" s="311">
        <v>69</v>
      </c>
      <c r="I1868" s="311">
        <v>6</v>
      </c>
      <c r="J1868" s="312">
        <v>6.2488425925925926E-2</v>
      </c>
    </row>
    <row r="1869" spans="3:10">
      <c r="C1869" s="6" t="s">
        <v>1954</v>
      </c>
      <c r="H1869" s="311">
        <v>69</v>
      </c>
      <c r="I1869" s="311">
        <v>6</v>
      </c>
      <c r="J1869" s="312">
        <v>6.2488425925925926E-2</v>
      </c>
    </row>
    <row r="1870" spans="3:10">
      <c r="C1870" s="307" t="s">
        <v>1955</v>
      </c>
      <c r="D1870" s="308">
        <v>2011</v>
      </c>
      <c r="E1870" s="6" t="s">
        <v>474</v>
      </c>
      <c r="F1870" s="309" t="s">
        <v>187</v>
      </c>
      <c r="G1870" s="310" t="s">
        <v>316</v>
      </c>
      <c r="H1870" s="311">
        <v>8</v>
      </c>
      <c r="I1870" s="311">
        <v>8</v>
      </c>
      <c r="J1870" s="312">
        <v>1.5590277777777778E-2</v>
      </c>
    </row>
    <row r="1871" spans="3:10">
      <c r="C1871" s="307"/>
      <c r="D1871" s="308">
        <v>2012</v>
      </c>
      <c r="E1871" s="6" t="s">
        <v>474</v>
      </c>
      <c r="F1871" s="309" t="s">
        <v>187</v>
      </c>
      <c r="G1871" s="310" t="s">
        <v>316</v>
      </c>
      <c r="H1871" s="311">
        <v>8</v>
      </c>
      <c r="I1871" s="311">
        <v>8</v>
      </c>
      <c r="J1871" s="312">
        <v>1.5520833333333333E-2</v>
      </c>
    </row>
    <row r="1872" spans="3:10">
      <c r="C1872" s="307"/>
      <c r="D1872" s="308">
        <v>2015</v>
      </c>
      <c r="E1872" s="6" t="s">
        <v>474</v>
      </c>
      <c r="F1872" s="309" t="s">
        <v>187</v>
      </c>
      <c r="G1872" s="310" t="s">
        <v>316</v>
      </c>
      <c r="H1872" s="311">
        <v>13</v>
      </c>
      <c r="I1872" s="311">
        <v>13</v>
      </c>
      <c r="J1872" s="312">
        <v>1.7395833333333336E-2</v>
      </c>
    </row>
    <row r="1873" spans="3:10">
      <c r="C1873" s="307"/>
      <c r="D1873" s="308">
        <v>2017</v>
      </c>
      <c r="E1873" s="6" t="s">
        <v>474</v>
      </c>
      <c r="F1873" s="309" t="s">
        <v>186</v>
      </c>
      <c r="G1873" s="310" t="s">
        <v>2607</v>
      </c>
      <c r="H1873" s="311">
        <v>123</v>
      </c>
      <c r="I1873" s="311">
        <v>18</v>
      </c>
      <c r="J1873" s="312">
        <v>5.6979166666666664E-2</v>
      </c>
    </row>
    <row r="1874" spans="3:10">
      <c r="C1874" s="6" t="s">
        <v>1956</v>
      </c>
      <c r="H1874" s="311">
        <v>152</v>
      </c>
      <c r="I1874" s="311">
        <v>47</v>
      </c>
      <c r="J1874" s="312">
        <v>0.10548611111111111</v>
      </c>
    </row>
    <row r="1875" spans="3:10">
      <c r="C1875" s="307" t="s">
        <v>3011</v>
      </c>
      <c r="D1875" s="308">
        <v>2017</v>
      </c>
      <c r="E1875" s="6" t="s">
        <v>2663</v>
      </c>
      <c r="F1875" s="309" t="s">
        <v>186</v>
      </c>
      <c r="G1875" s="310" t="s">
        <v>2605</v>
      </c>
      <c r="H1875" s="311">
        <v>138</v>
      </c>
      <c r="I1875" s="311">
        <v>33</v>
      </c>
      <c r="J1875" s="312">
        <v>5.8611111111111114E-2</v>
      </c>
    </row>
    <row r="1876" spans="3:10">
      <c r="C1876" s="6" t="s">
        <v>3012</v>
      </c>
      <c r="H1876" s="311">
        <v>138</v>
      </c>
      <c r="I1876" s="311">
        <v>33</v>
      </c>
      <c r="J1876" s="312">
        <v>5.8611111111111114E-2</v>
      </c>
    </row>
    <row r="1877" spans="3:10">
      <c r="C1877" s="307" t="s">
        <v>1957</v>
      </c>
      <c r="D1877" s="308">
        <v>2010</v>
      </c>
      <c r="E1877" s="6" t="s">
        <v>460</v>
      </c>
      <c r="F1877" s="309" t="s">
        <v>297</v>
      </c>
      <c r="G1877" s="310" t="s">
        <v>3186</v>
      </c>
      <c r="H1877" s="311">
        <v>0</v>
      </c>
      <c r="I1877" s="311">
        <v>6</v>
      </c>
      <c r="J1877" s="312">
        <v>8.9120370370370362E-4</v>
      </c>
    </row>
    <row r="1878" spans="3:10">
      <c r="C1878" s="307"/>
      <c r="D1878" s="308">
        <v>2012</v>
      </c>
      <c r="E1878" s="6" t="s">
        <v>560</v>
      </c>
      <c r="F1878" s="309" t="s">
        <v>297</v>
      </c>
      <c r="G1878" s="310" t="s">
        <v>3187</v>
      </c>
      <c r="H1878" s="311">
        <v>0</v>
      </c>
      <c r="I1878" s="311">
        <v>6</v>
      </c>
      <c r="J1878" s="312">
        <v>1.3078703703703705E-3</v>
      </c>
    </row>
    <row r="1879" spans="3:10">
      <c r="C1879" s="307"/>
      <c r="D1879" s="308">
        <v>2015</v>
      </c>
      <c r="E1879" s="6" t="s">
        <v>560</v>
      </c>
      <c r="F1879" s="309" t="s">
        <v>187</v>
      </c>
      <c r="G1879" s="310" t="s">
        <v>316</v>
      </c>
      <c r="H1879" s="311">
        <v>12</v>
      </c>
      <c r="I1879" s="311">
        <v>12</v>
      </c>
      <c r="J1879" s="312">
        <v>1.7384259259259262E-2</v>
      </c>
    </row>
    <row r="1880" spans="3:10">
      <c r="C1880" s="6" t="s">
        <v>1958</v>
      </c>
      <c r="H1880" s="311">
        <v>12</v>
      </c>
      <c r="I1880" s="311">
        <v>24</v>
      </c>
      <c r="J1880" s="312">
        <v>1.9583333333333338E-2</v>
      </c>
    </row>
    <row r="1881" spans="3:10">
      <c r="C1881" s="307" t="s">
        <v>1959</v>
      </c>
      <c r="D1881" s="308">
        <v>2010</v>
      </c>
      <c r="E1881" s="6" t="s">
        <v>391</v>
      </c>
      <c r="F1881" s="309" t="s">
        <v>297</v>
      </c>
      <c r="G1881" s="310" t="s">
        <v>3175</v>
      </c>
      <c r="H1881" s="311">
        <v>0</v>
      </c>
      <c r="I1881" s="311">
        <v>13</v>
      </c>
      <c r="J1881" s="312">
        <v>7.6388888888888893E-4</v>
      </c>
    </row>
    <row r="1882" spans="3:10">
      <c r="C1882" s="6" t="s">
        <v>1960</v>
      </c>
      <c r="H1882" s="311">
        <v>0</v>
      </c>
      <c r="I1882" s="311">
        <v>13</v>
      </c>
      <c r="J1882" s="312">
        <v>7.6388888888888893E-4</v>
      </c>
    </row>
    <row r="1883" spans="3:10">
      <c r="C1883" s="307" t="s">
        <v>1961</v>
      </c>
      <c r="D1883" s="308">
        <v>2010</v>
      </c>
      <c r="E1883" s="6" t="s">
        <v>391</v>
      </c>
      <c r="F1883" s="309" t="s">
        <v>187</v>
      </c>
      <c r="G1883" s="310" t="s">
        <v>316</v>
      </c>
      <c r="H1883" s="311">
        <v>1</v>
      </c>
      <c r="I1883" s="311">
        <v>1</v>
      </c>
      <c r="J1883" s="312">
        <v>1.2731481481481481E-2</v>
      </c>
    </row>
    <row r="1884" spans="3:10">
      <c r="C1884" s="6" t="s">
        <v>1962</v>
      </c>
      <c r="H1884" s="311">
        <v>1</v>
      </c>
      <c r="I1884" s="311">
        <v>1</v>
      </c>
      <c r="J1884" s="312">
        <v>1.2731481481481481E-2</v>
      </c>
    </row>
    <row r="1885" spans="3:10">
      <c r="C1885" s="307" t="s">
        <v>2505</v>
      </c>
      <c r="D1885" s="308">
        <v>2016</v>
      </c>
      <c r="E1885" s="6" t="s">
        <v>2305</v>
      </c>
      <c r="F1885" s="309" t="s">
        <v>186</v>
      </c>
      <c r="G1885" s="310" t="s">
        <v>2611</v>
      </c>
      <c r="H1885" s="311">
        <v>47</v>
      </c>
      <c r="I1885" s="311">
        <v>3</v>
      </c>
      <c r="J1885" s="312">
        <v>5.1157407407407408E-2</v>
      </c>
    </row>
    <row r="1886" spans="3:10">
      <c r="C1886" s="307"/>
      <c r="D1886" s="308">
        <v>2017</v>
      </c>
      <c r="E1886" s="6" t="s">
        <v>2305</v>
      </c>
      <c r="F1886" s="309" t="s">
        <v>186</v>
      </c>
      <c r="G1886" s="310" t="s">
        <v>2611</v>
      </c>
      <c r="H1886" s="311">
        <v>75</v>
      </c>
      <c r="I1886" s="311">
        <v>3</v>
      </c>
      <c r="J1886" s="312">
        <v>5.0347222222222217E-2</v>
      </c>
    </row>
    <row r="1887" spans="3:10">
      <c r="C1887" s="6" t="s">
        <v>2506</v>
      </c>
      <c r="H1887" s="311">
        <v>122</v>
      </c>
      <c r="I1887" s="311">
        <v>6</v>
      </c>
      <c r="J1887" s="312">
        <v>0.10150462962962963</v>
      </c>
    </row>
    <row r="1888" spans="3:10">
      <c r="C1888" s="307" t="s">
        <v>2507</v>
      </c>
      <c r="D1888" s="308">
        <v>2016</v>
      </c>
      <c r="E1888" s="6" t="s">
        <v>316</v>
      </c>
      <c r="F1888" s="309" t="s">
        <v>186</v>
      </c>
      <c r="G1888" s="310" t="s">
        <v>2605</v>
      </c>
      <c r="H1888" s="311">
        <v>61</v>
      </c>
      <c r="I1888" s="311">
        <v>11</v>
      </c>
      <c r="J1888" s="312">
        <v>5.5150462962962964E-2</v>
      </c>
    </row>
    <row r="1889" spans="3:10">
      <c r="C1889" s="6" t="s">
        <v>2508</v>
      </c>
      <c r="H1889" s="311">
        <v>61</v>
      </c>
      <c r="I1889" s="311">
        <v>11</v>
      </c>
      <c r="J1889" s="312">
        <v>5.5150462962962964E-2</v>
      </c>
    </row>
    <row r="1890" spans="3:10">
      <c r="C1890" s="307" t="s">
        <v>1963</v>
      </c>
      <c r="D1890" s="308">
        <v>2009</v>
      </c>
      <c r="E1890" s="6" t="s">
        <v>284</v>
      </c>
      <c r="F1890" s="309" t="s">
        <v>186</v>
      </c>
      <c r="G1890" s="310" t="s">
        <v>3190</v>
      </c>
      <c r="H1890" s="311">
        <v>8</v>
      </c>
      <c r="I1890" s="311">
        <v>6</v>
      </c>
      <c r="J1890" s="312">
        <v>4.5289351851851851E-2</v>
      </c>
    </row>
    <row r="1891" spans="3:10">
      <c r="C1891" s="307"/>
      <c r="D1891" s="308">
        <v>2010</v>
      </c>
      <c r="E1891" s="6" t="s">
        <v>284</v>
      </c>
      <c r="F1891" s="309" t="s">
        <v>186</v>
      </c>
      <c r="G1891" s="310" t="s">
        <v>3190</v>
      </c>
      <c r="H1891" s="311">
        <v>3</v>
      </c>
      <c r="I1891" s="311">
        <v>2</v>
      </c>
      <c r="J1891" s="312">
        <v>4.2615740740740739E-2</v>
      </c>
    </row>
    <row r="1892" spans="3:10">
      <c r="C1892" s="6" t="s">
        <v>1964</v>
      </c>
      <c r="H1892" s="311">
        <v>11</v>
      </c>
      <c r="I1892" s="311">
        <v>8</v>
      </c>
      <c r="J1892" s="312">
        <v>8.790509259259259E-2</v>
      </c>
    </row>
    <row r="1893" spans="3:10">
      <c r="C1893" s="307" t="s">
        <v>1965</v>
      </c>
      <c r="D1893" s="308">
        <v>2015</v>
      </c>
      <c r="E1893" s="6" t="s">
        <v>759</v>
      </c>
      <c r="F1893" s="309" t="s">
        <v>187</v>
      </c>
      <c r="G1893" s="310" t="s">
        <v>316</v>
      </c>
      <c r="H1893" s="311">
        <v>2</v>
      </c>
      <c r="I1893" s="311">
        <v>2</v>
      </c>
      <c r="J1893" s="312">
        <v>1.2361111111111113E-2</v>
      </c>
    </row>
    <row r="1894" spans="3:10">
      <c r="C1894" s="6" t="s">
        <v>1966</v>
      </c>
      <c r="H1894" s="311">
        <v>2</v>
      </c>
      <c r="I1894" s="311">
        <v>2</v>
      </c>
      <c r="J1894" s="312">
        <v>1.2361111111111113E-2</v>
      </c>
    </row>
    <row r="1895" spans="3:10">
      <c r="C1895" s="307" t="s">
        <v>1967</v>
      </c>
      <c r="D1895" s="308">
        <v>2009</v>
      </c>
      <c r="E1895" s="6" t="s">
        <v>640</v>
      </c>
      <c r="F1895" s="309" t="s">
        <v>187</v>
      </c>
      <c r="G1895" s="310" t="s">
        <v>316</v>
      </c>
      <c r="H1895" s="311">
        <v>3</v>
      </c>
      <c r="I1895" s="311">
        <v>3</v>
      </c>
      <c r="J1895" s="312">
        <v>1.7453703703703704E-2</v>
      </c>
    </row>
    <row r="1896" spans="3:10">
      <c r="C1896" s="307"/>
      <c r="D1896" s="308">
        <v>2010</v>
      </c>
      <c r="E1896" s="6" t="s">
        <v>640</v>
      </c>
      <c r="F1896" s="309" t="s">
        <v>186</v>
      </c>
      <c r="G1896" s="310" t="s">
        <v>3193</v>
      </c>
      <c r="H1896" s="311">
        <v>24</v>
      </c>
      <c r="I1896" s="311">
        <v>4</v>
      </c>
      <c r="J1896" s="312">
        <v>5.6655092592592597E-2</v>
      </c>
    </row>
    <row r="1897" spans="3:10">
      <c r="C1897" s="6" t="s">
        <v>1968</v>
      </c>
      <c r="H1897" s="311">
        <v>27</v>
      </c>
      <c r="I1897" s="311">
        <v>7</v>
      </c>
      <c r="J1897" s="312">
        <v>7.4108796296296298E-2</v>
      </c>
    </row>
    <row r="1898" spans="3:10">
      <c r="C1898" s="307" t="s">
        <v>1969</v>
      </c>
      <c r="D1898" s="308">
        <v>2014</v>
      </c>
      <c r="E1898" s="6" t="s">
        <v>759</v>
      </c>
      <c r="F1898" s="309" t="s">
        <v>187</v>
      </c>
      <c r="G1898" s="310" t="s">
        <v>316</v>
      </c>
      <c r="H1898" s="311">
        <v>3</v>
      </c>
      <c r="I1898" s="311">
        <v>3</v>
      </c>
      <c r="J1898" s="312">
        <v>1.2372685185185186E-2</v>
      </c>
    </row>
    <row r="1899" spans="3:10">
      <c r="C1899" s="307"/>
      <c r="D1899" s="308">
        <v>2015</v>
      </c>
      <c r="E1899" s="6" t="s">
        <v>759</v>
      </c>
      <c r="F1899" s="309" t="s">
        <v>187</v>
      </c>
      <c r="G1899" s="310" t="s">
        <v>316</v>
      </c>
      <c r="H1899" s="311">
        <v>1</v>
      </c>
      <c r="I1899" s="311">
        <v>1</v>
      </c>
      <c r="J1899" s="312">
        <v>1.2314814814814815E-2</v>
      </c>
    </row>
    <row r="1900" spans="3:10">
      <c r="C1900" s="6" t="s">
        <v>1970</v>
      </c>
      <c r="H1900" s="311">
        <v>4</v>
      </c>
      <c r="I1900" s="311">
        <v>4</v>
      </c>
      <c r="J1900" s="312">
        <v>2.4687500000000001E-2</v>
      </c>
    </row>
    <row r="1901" spans="3:10">
      <c r="C1901" s="307" t="s">
        <v>1971</v>
      </c>
      <c r="D1901" s="308">
        <v>2015</v>
      </c>
      <c r="E1901" s="6" t="s">
        <v>1014</v>
      </c>
      <c r="F1901" s="309" t="s">
        <v>297</v>
      </c>
      <c r="G1901" s="310" t="s">
        <v>3183</v>
      </c>
      <c r="H1901" s="311">
        <v>10</v>
      </c>
      <c r="I1901" s="311">
        <v>10</v>
      </c>
      <c r="J1901" s="312">
        <v>5.3240740740740744E-4</v>
      </c>
    </row>
    <row r="1902" spans="3:10">
      <c r="C1902" s="6" t="s">
        <v>1972</v>
      </c>
      <c r="H1902" s="311">
        <v>10</v>
      </c>
      <c r="I1902" s="311">
        <v>10</v>
      </c>
      <c r="J1902" s="312">
        <v>5.3240740740740744E-4</v>
      </c>
    </row>
    <row r="1903" spans="3:10">
      <c r="C1903" s="307" t="s">
        <v>2509</v>
      </c>
      <c r="D1903" s="308">
        <v>2016</v>
      </c>
      <c r="E1903" s="6" t="s">
        <v>804</v>
      </c>
      <c r="F1903" s="309" t="s">
        <v>186</v>
      </c>
      <c r="G1903" s="310" t="s">
        <v>2610</v>
      </c>
      <c r="H1903" s="311">
        <v>85</v>
      </c>
      <c r="I1903" s="311">
        <v>5</v>
      </c>
      <c r="J1903" s="312">
        <v>6.1724537037037036E-2</v>
      </c>
    </row>
    <row r="1904" spans="3:10">
      <c r="C1904" s="6" t="s">
        <v>2510</v>
      </c>
      <c r="H1904" s="311">
        <v>85</v>
      </c>
      <c r="I1904" s="311">
        <v>5</v>
      </c>
      <c r="J1904" s="312">
        <v>6.1724537037037036E-2</v>
      </c>
    </row>
    <row r="1905" spans="3:10">
      <c r="C1905" s="307" t="s">
        <v>1973</v>
      </c>
      <c r="D1905" s="308">
        <v>2013</v>
      </c>
      <c r="E1905" s="6" t="s">
        <v>657</v>
      </c>
      <c r="F1905" s="309" t="s">
        <v>186</v>
      </c>
      <c r="G1905" s="310" t="s">
        <v>2608</v>
      </c>
      <c r="H1905" s="311">
        <v>28</v>
      </c>
      <c r="I1905" s="311">
        <v>3</v>
      </c>
      <c r="J1905" s="312">
        <v>5.3854166666666668E-2</v>
      </c>
    </row>
    <row r="1906" spans="3:10">
      <c r="C1906" s="307"/>
      <c r="D1906" s="308">
        <v>2017</v>
      </c>
      <c r="E1906" s="6" t="s">
        <v>460</v>
      </c>
      <c r="F1906" s="309" t="s">
        <v>296</v>
      </c>
      <c r="G1906" s="310" t="s">
        <v>316</v>
      </c>
      <c r="H1906" s="311">
        <v>10</v>
      </c>
      <c r="I1906" s="311">
        <v>10</v>
      </c>
      <c r="J1906" s="312">
        <v>0</v>
      </c>
    </row>
    <row r="1907" spans="3:10">
      <c r="C1907" s="307"/>
      <c r="D1907" s="308">
        <v>2017</v>
      </c>
      <c r="E1907" s="6" t="s">
        <v>657</v>
      </c>
      <c r="F1907" s="309" t="s">
        <v>186</v>
      </c>
      <c r="G1907" s="310" t="s">
        <v>2608</v>
      </c>
      <c r="H1907" s="311">
        <v>168</v>
      </c>
      <c r="I1907" s="311">
        <v>7</v>
      </c>
      <c r="J1907" s="312">
        <v>6.6435185185185194E-2</v>
      </c>
    </row>
    <row r="1908" spans="3:10">
      <c r="C1908" s="6" t="s">
        <v>1974</v>
      </c>
      <c r="H1908" s="311">
        <v>206</v>
      </c>
      <c r="I1908" s="311">
        <v>20</v>
      </c>
      <c r="J1908" s="312">
        <v>0.12028935185185186</v>
      </c>
    </row>
    <row r="1909" spans="3:10">
      <c r="C1909" s="307" t="s">
        <v>3087</v>
      </c>
      <c r="D1909" s="308">
        <v>2017</v>
      </c>
      <c r="E1909" s="6" t="s">
        <v>1043</v>
      </c>
      <c r="F1909" s="309" t="s">
        <v>297</v>
      </c>
      <c r="G1909" s="310" t="s">
        <v>3181</v>
      </c>
      <c r="H1909" s="311">
        <v>0</v>
      </c>
      <c r="I1909" s="311">
        <v>3</v>
      </c>
      <c r="J1909" s="312">
        <v>1.3194444444444443E-3</v>
      </c>
    </row>
    <row r="1910" spans="3:10">
      <c r="C1910" s="6" t="s">
        <v>3088</v>
      </c>
      <c r="H1910" s="311">
        <v>0</v>
      </c>
      <c r="I1910" s="311">
        <v>3</v>
      </c>
      <c r="J1910" s="312">
        <v>1.3194444444444443E-3</v>
      </c>
    </row>
    <row r="1911" spans="3:10">
      <c r="C1911" s="307" t="s">
        <v>1975</v>
      </c>
      <c r="D1911" s="308">
        <v>2015</v>
      </c>
      <c r="E1911" s="6" t="s">
        <v>1043</v>
      </c>
      <c r="F1911" s="309" t="s">
        <v>297</v>
      </c>
      <c r="G1911" s="310" t="s">
        <v>3181</v>
      </c>
      <c r="H1911" s="311">
        <v>3</v>
      </c>
      <c r="I1911" s="311">
        <v>3</v>
      </c>
      <c r="J1911" s="312">
        <v>7.0601851851851847E-4</v>
      </c>
    </row>
    <row r="1912" spans="3:10">
      <c r="C1912" s="307"/>
      <c r="D1912" s="308">
        <v>2017</v>
      </c>
      <c r="E1912" s="6" t="s">
        <v>1043</v>
      </c>
      <c r="F1912" s="309" t="s">
        <v>297</v>
      </c>
      <c r="G1912" s="310" t="s">
        <v>3183</v>
      </c>
      <c r="H1912" s="311">
        <v>0</v>
      </c>
      <c r="I1912" s="311">
        <v>16</v>
      </c>
      <c r="J1912" s="312">
        <v>8.564814814814815E-4</v>
      </c>
    </row>
    <row r="1913" spans="3:10">
      <c r="C1913" s="6" t="s">
        <v>1976</v>
      </c>
      <c r="H1913" s="311">
        <v>3</v>
      </c>
      <c r="I1913" s="311">
        <v>19</v>
      </c>
      <c r="J1913" s="312">
        <v>1.5625000000000001E-3</v>
      </c>
    </row>
    <row r="1914" spans="3:10">
      <c r="C1914" s="307" t="s">
        <v>3013</v>
      </c>
      <c r="D1914" s="308">
        <v>2017</v>
      </c>
      <c r="E1914" s="6" t="s">
        <v>2666</v>
      </c>
      <c r="F1914" s="309" t="s">
        <v>186</v>
      </c>
      <c r="G1914" s="310" t="s">
        <v>2605</v>
      </c>
      <c r="H1914" s="311">
        <v>61</v>
      </c>
      <c r="I1914" s="311">
        <v>16</v>
      </c>
      <c r="J1914" s="312">
        <v>4.8587962962962965E-2</v>
      </c>
    </row>
    <row r="1915" spans="3:10">
      <c r="C1915" s="6" t="s">
        <v>3014</v>
      </c>
      <c r="H1915" s="311">
        <v>61</v>
      </c>
      <c r="I1915" s="311">
        <v>16</v>
      </c>
      <c r="J1915" s="312">
        <v>4.8587962962962965E-2</v>
      </c>
    </row>
    <row r="1916" spans="3:10">
      <c r="C1916" s="307" t="s">
        <v>3159</v>
      </c>
      <c r="D1916" s="308">
        <v>2017</v>
      </c>
      <c r="E1916" s="6" t="s">
        <v>821</v>
      </c>
      <c r="F1916" s="309" t="s">
        <v>297</v>
      </c>
      <c r="G1916" s="310" t="s">
        <v>3183</v>
      </c>
      <c r="H1916" s="311">
        <v>0</v>
      </c>
      <c r="I1916" s="311">
        <v>1</v>
      </c>
      <c r="J1916" s="312">
        <v>3.9351851851851852E-4</v>
      </c>
    </row>
    <row r="1917" spans="3:10">
      <c r="C1917" s="6" t="s">
        <v>3160</v>
      </c>
      <c r="H1917" s="311">
        <v>0</v>
      </c>
      <c r="I1917" s="311">
        <v>1</v>
      </c>
      <c r="J1917" s="312">
        <v>3.9351851851851852E-4</v>
      </c>
    </row>
    <row r="1918" spans="3:10">
      <c r="C1918" s="307" t="s">
        <v>3015</v>
      </c>
      <c r="D1918" s="308">
        <v>2017</v>
      </c>
      <c r="E1918" s="6" t="s">
        <v>286</v>
      </c>
      <c r="F1918" s="309" t="s">
        <v>186</v>
      </c>
      <c r="G1918" s="310" t="s">
        <v>2604</v>
      </c>
      <c r="H1918" s="311">
        <v>59</v>
      </c>
      <c r="I1918" s="311">
        <v>10</v>
      </c>
      <c r="J1918" s="312">
        <v>4.8460648148148149E-2</v>
      </c>
    </row>
    <row r="1919" spans="3:10">
      <c r="C1919" s="6" t="s">
        <v>3016</v>
      </c>
      <c r="H1919" s="311">
        <v>59</v>
      </c>
      <c r="I1919" s="311">
        <v>10</v>
      </c>
      <c r="J1919" s="312">
        <v>4.8460648148148149E-2</v>
      </c>
    </row>
    <row r="1920" spans="3:10">
      <c r="C1920" s="307" t="s">
        <v>1977</v>
      </c>
      <c r="D1920" s="308">
        <v>2015</v>
      </c>
      <c r="E1920" s="6" t="s">
        <v>37</v>
      </c>
      <c r="F1920" s="309" t="s">
        <v>186</v>
      </c>
      <c r="G1920" s="310" t="s">
        <v>3190</v>
      </c>
      <c r="H1920" s="311">
        <v>47</v>
      </c>
      <c r="I1920" s="311">
        <v>18</v>
      </c>
      <c r="J1920" s="312">
        <v>5.0266203703703709E-2</v>
      </c>
    </row>
    <row r="1921" spans="3:10">
      <c r="C1921" s="6" t="s">
        <v>1978</v>
      </c>
      <c r="H1921" s="311">
        <v>47</v>
      </c>
      <c r="I1921" s="311">
        <v>18</v>
      </c>
      <c r="J1921" s="312">
        <v>5.0266203703703709E-2</v>
      </c>
    </row>
    <row r="1922" spans="3:10">
      <c r="C1922" s="307" t="s">
        <v>1979</v>
      </c>
      <c r="D1922" s="308">
        <v>2014</v>
      </c>
      <c r="E1922" s="6" t="s">
        <v>285</v>
      </c>
      <c r="F1922" s="309" t="s">
        <v>186</v>
      </c>
      <c r="G1922" s="310" t="s">
        <v>3192</v>
      </c>
      <c r="H1922" s="311">
        <v>97</v>
      </c>
      <c r="I1922" s="311">
        <v>18</v>
      </c>
      <c r="J1922" s="312">
        <v>7.4398148148148144E-2</v>
      </c>
    </row>
    <row r="1923" spans="3:10">
      <c r="C1923" s="6" t="s">
        <v>1980</v>
      </c>
      <c r="H1923" s="311">
        <v>97</v>
      </c>
      <c r="I1923" s="311">
        <v>18</v>
      </c>
      <c r="J1923" s="312">
        <v>7.4398148148148144E-2</v>
      </c>
    </row>
    <row r="1924" spans="3:10">
      <c r="C1924" s="307" t="s">
        <v>1981</v>
      </c>
      <c r="D1924" s="308">
        <v>2011</v>
      </c>
      <c r="E1924" s="6" t="s">
        <v>316</v>
      </c>
      <c r="F1924" s="309" t="s">
        <v>297</v>
      </c>
      <c r="G1924" s="310" t="s">
        <v>3185</v>
      </c>
      <c r="H1924" s="311">
        <v>0</v>
      </c>
      <c r="I1924" s="311">
        <v>9</v>
      </c>
      <c r="J1924" s="312">
        <v>9.6064814814814808E-4</v>
      </c>
    </row>
    <row r="1925" spans="3:10">
      <c r="C1925" s="6" t="s">
        <v>1982</v>
      </c>
      <c r="H1925" s="311">
        <v>0</v>
      </c>
      <c r="I1925" s="311">
        <v>9</v>
      </c>
      <c r="J1925" s="312">
        <v>9.6064814814814808E-4</v>
      </c>
    </row>
    <row r="1926" spans="3:10">
      <c r="C1926" s="307" t="s">
        <v>1983</v>
      </c>
      <c r="D1926" s="308">
        <v>2011</v>
      </c>
      <c r="E1926" s="6" t="s">
        <v>331</v>
      </c>
      <c r="F1926" s="309" t="s">
        <v>297</v>
      </c>
      <c r="G1926" s="310" t="s">
        <v>3185</v>
      </c>
      <c r="H1926" s="311">
        <v>0</v>
      </c>
      <c r="I1926" s="311">
        <v>13</v>
      </c>
      <c r="J1926" s="312">
        <v>1.0069444444444444E-3</v>
      </c>
    </row>
    <row r="1927" spans="3:10">
      <c r="C1927" s="6" t="s">
        <v>1984</v>
      </c>
      <c r="H1927" s="311">
        <v>0</v>
      </c>
      <c r="I1927" s="311">
        <v>13</v>
      </c>
      <c r="J1927" s="312">
        <v>1.0069444444444444E-3</v>
      </c>
    </row>
    <row r="1928" spans="3:10">
      <c r="C1928" s="307" t="s">
        <v>3017</v>
      </c>
      <c r="D1928" s="308">
        <v>2017</v>
      </c>
      <c r="E1928" s="6" t="s">
        <v>535</v>
      </c>
      <c r="F1928" s="309" t="s">
        <v>186</v>
      </c>
      <c r="G1928" s="310" t="s">
        <v>2605</v>
      </c>
      <c r="H1928" s="311">
        <v>3</v>
      </c>
      <c r="I1928" s="311">
        <v>2</v>
      </c>
      <c r="J1928" s="312">
        <v>3.9699074074074074E-2</v>
      </c>
    </row>
    <row r="1929" spans="3:10">
      <c r="C1929" s="6" t="s">
        <v>3018</v>
      </c>
      <c r="H1929" s="311">
        <v>3</v>
      </c>
      <c r="I1929" s="311">
        <v>2</v>
      </c>
      <c r="J1929" s="312">
        <v>3.9699074074074074E-2</v>
      </c>
    </row>
    <row r="1930" spans="3:10">
      <c r="C1930" s="307" t="s">
        <v>1985</v>
      </c>
      <c r="D1930" s="308">
        <v>2014</v>
      </c>
      <c r="E1930" s="6" t="s">
        <v>294</v>
      </c>
      <c r="F1930" s="309" t="s">
        <v>187</v>
      </c>
      <c r="G1930" s="310" t="s">
        <v>316</v>
      </c>
      <c r="H1930" s="311">
        <v>8</v>
      </c>
      <c r="I1930" s="311">
        <v>8</v>
      </c>
      <c r="J1930" s="312">
        <v>1.3587962962962963E-2</v>
      </c>
    </row>
    <row r="1931" spans="3:10">
      <c r="C1931" s="6" t="s">
        <v>1986</v>
      </c>
      <c r="H1931" s="311">
        <v>8</v>
      </c>
      <c r="I1931" s="311">
        <v>8</v>
      </c>
      <c r="J1931" s="312">
        <v>1.3587962962962963E-2</v>
      </c>
    </row>
    <row r="1932" spans="3:10">
      <c r="C1932" s="307" t="s">
        <v>1987</v>
      </c>
      <c r="D1932" s="308">
        <v>2012</v>
      </c>
      <c r="E1932" s="6" t="s">
        <v>328</v>
      </c>
      <c r="F1932" s="309" t="s">
        <v>187</v>
      </c>
      <c r="G1932" s="310" t="s">
        <v>316</v>
      </c>
      <c r="H1932" s="311">
        <v>13</v>
      </c>
      <c r="I1932" s="311">
        <v>13</v>
      </c>
      <c r="J1932" s="312">
        <v>1.8124999999999999E-2</v>
      </c>
    </row>
    <row r="1933" spans="3:10">
      <c r="C1933" s="307"/>
      <c r="D1933" s="308">
        <v>2013</v>
      </c>
      <c r="E1933" s="6" t="s">
        <v>198</v>
      </c>
      <c r="F1933" s="309" t="s">
        <v>187</v>
      </c>
      <c r="G1933" s="310" t="s">
        <v>316</v>
      </c>
      <c r="H1933" s="311">
        <v>13</v>
      </c>
      <c r="I1933" s="311">
        <v>13</v>
      </c>
      <c r="J1933" s="312">
        <v>1.9178240740740742E-2</v>
      </c>
    </row>
    <row r="1934" spans="3:10">
      <c r="C1934" s="307"/>
      <c r="D1934" s="308">
        <v>2014</v>
      </c>
      <c r="E1934" s="6" t="s">
        <v>198</v>
      </c>
      <c r="F1934" s="309" t="s">
        <v>187</v>
      </c>
      <c r="G1934" s="310" t="s">
        <v>316</v>
      </c>
      <c r="H1934" s="311">
        <v>24</v>
      </c>
      <c r="I1934" s="311">
        <v>24</v>
      </c>
      <c r="J1934" s="312">
        <v>1.8310185185185186E-2</v>
      </c>
    </row>
    <row r="1935" spans="3:10">
      <c r="C1935" s="307"/>
      <c r="D1935" s="308">
        <v>2014</v>
      </c>
      <c r="E1935" s="6" t="s">
        <v>845</v>
      </c>
      <c r="F1935" s="309" t="s">
        <v>296</v>
      </c>
      <c r="G1935" s="310" t="s">
        <v>316</v>
      </c>
      <c r="H1935" s="311">
        <v>2</v>
      </c>
      <c r="I1935" s="311">
        <v>2</v>
      </c>
      <c r="J1935" s="312">
        <v>0</v>
      </c>
    </row>
    <row r="1936" spans="3:10">
      <c r="C1936" s="307"/>
      <c r="D1936" s="308">
        <v>2015</v>
      </c>
      <c r="E1936" s="6" t="s">
        <v>928</v>
      </c>
      <c r="F1936" s="309" t="s">
        <v>187</v>
      </c>
      <c r="G1936" s="310" t="s">
        <v>316</v>
      </c>
      <c r="H1936" s="311">
        <v>11</v>
      </c>
      <c r="I1936" s="311">
        <v>11</v>
      </c>
      <c r="J1936" s="312">
        <v>1.7094907407407409E-2</v>
      </c>
    </row>
    <row r="1937" spans="3:10">
      <c r="C1937" s="307"/>
      <c r="D1937" s="308">
        <v>2016</v>
      </c>
      <c r="E1937" s="6" t="s">
        <v>198</v>
      </c>
      <c r="F1937" s="309" t="s">
        <v>187</v>
      </c>
      <c r="G1937" s="310" t="s">
        <v>316</v>
      </c>
      <c r="H1937" s="311">
        <v>7</v>
      </c>
      <c r="I1937" s="311">
        <v>7</v>
      </c>
      <c r="J1937" s="312">
        <v>1.699074074074074E-2</v>
      </c>
    </row>
    <row r="1938" spans="3:10">
      <c r="C1938" s="307"/>
      <c r="D1938" s="308">
        <v>2016</v>
      </c>
      <c r="E1938" s="6" t="s">
        <v>198</v>
      </c>
      <c r="F1938" s="309" t="s">
        <v>296</v>
      </c>
      <c r="G1938" s="310" t="s">
        <v>316</v>
      </c>
      <c r="H1938" s="311">
        <v>5</v>
      </c>
      <c r="I1938" s="311">
        <v>5</v>
      </c>
      <c r="J1938" s="312">
        <v>0</v>
      </c>
    </row>
    <row r="1939" spans="3:10">
      <c r="C1939" s="307"/>
      <c r="D1939" s="308">
        <v>2017</v>
      </c>
      <c r="E1939" s="6" t="s">
        <v>328</v>
      </c>
      <c r="F1939" s="309" t="s">
        <v>187</v>
      </c>
      <c r="G1939" s="310" t="s">
        <v>316</v>
      </c>
      <c r="H1939" s="311">
        <v>29</v>
      </c>
      <c r="I1939" s="311">
        <v>29</v>
      </c>
      <c r="J1939" s="312">
        <v>1.8159722222222219E-2</v>
      </c>
    </row>
    <row r="1940" spans="3:10">
      <c r="C1940" s="6" t="s">
        <v>1988</v>
      </c>
      <c r="H1940" s="311">
        <v>104</v>
      </c>
      <c r="I1940" s="311">
        <v>104</v>
      </c>
      <c r="J1940" s="312">
        <v>0.10785879629629629</v>
      </c>
    </row>
    <row r="1941" spans="3:10">
      <c r="C1941" s="307" t="s">
        <v>1989</v>
      </c>
      <c r="D1941" s="308">
        <v>2015</v>
      </c>
      <c r="E1941" s="6" t="s">
        <v>984</v>
      </c>
      <c r="F1941" s="309" t="s">
        <v>297</v>
      </c>
      <c r="G1941" s="310" t="s">
        <v>3185</v>
      </c>
      <c r="H1941" s="311">
        <v>1</v>
      </c>
      <c r="I1941" s="311">
        <v>1</v>
      </c>
      <c r="J1941" s="312">
        <v>7.7546296296296304E-4</v>
      </c>
    </row>
    <row r="1942" spans="3:10">
      <c r="C1942" s="307"/>
      <c r="D1942" s="308">
        <v>2016</v>
      </c>
      <c r="E1942" s="6" t="s">
        <v>984</v>
      </c>
      <c r="F1942" s="309" t="s">
        <v>297</v>
      </c>
      <c r="G1942" s="310" t="s">
        <v>3186</v>
      </c>
      <c r="H1942" s="311">
        <v>3</v>
      </c>
      <c r="I1942" s="311">
        <v>3</v>
      </c>
      <c r="J1942" s="312">
        <v>1.4351851851851854E-3</v>
      </c>
    </row>
    <row r="1943" spans="3:10">
      <c r="C1943" s="307"/>
      <c r="D1943" s="308">
        <v>2017</v>
      </c>
      <c r="E1943" s="6" t="s">
        <v>984</v>
      </c>
      <c r="F1943" s="309" t="s">
        <v>297</v>
      </c>
      <c r="G1943" s="310" t="s">
        <v>3186</v>
      </c>
      <c r="H1943" s="311">
        <v>0</v>
      </c>
      <c r="I1943" s="311">
        <v>4</v>
      </c>
      <c r="J1943" s="312">
        <v>1.3194444444444443E-3</v>
      </c>
    </row>
    <row r="1944" spans="3:10">
      <c r="C1944" s="6" t="s">
        <v>1990</v>
      </c>
      <c r="H1944" s="311">
        <v>4</v>
      </c>
      <c r="I1944" s="311">
        <v>8</v>
      </c>
      <c r="J1944" s="312">
        <v>3.5300925925925925E-3</v>
      </c>
    </row>
    <row r="1945" spans="3:10">
      <c r="C1945" s="307" t="s">
        <v>1991</v>
      </c>
      <c r="D1945" s="308">
        <v>2015</v>
      </c>
      <c r="E1945" s="6" t="s">
        <v>984</v>
      </c>
      <c r="F1945" s="309" t="s">
        <v>297</v>
      </c>
      <c r="G1945" s="310" t="s">
        <v>3186</v>
      </c>
      <c r="H1945" s="311">
        <v>1</v>
      </c>
      <c r="I1945" s="311">
        <v>1</v>
      </c>
      <c r="J1945" s="312">
        <v>1.1921296296296296E-3</v>
      </c>
    </row>
    <row r="1946" spans="3:10">
      <c r="C1946" s="307"/>
      <c r="D1946" s="308">
        <v>2016</v>
      </c>
      <c r="E1946" s="6" t="s">
        <v>982</v>
      </c>
      <c r="F1946" s="309" t="s">
        <v>297</v>
      </c>
      <c r="G1946" s="310" t="s">
        <v>3187</v>
      </c>
      <c r="H1946" s="311">
        <v>1</v>
      </c>
      <c r="I1946" s="311">
        <v>1</v>
      </c>
      <c r="J1946" s="312">
        <v>1.2847222222222223E-3</v>
      </c>
    </row>
    <row r="1947" spans="3:10">
      <c r="C1947" s="6" t="s">
        <v>1992</v>
      </c>
      <c r="H1947" s="311">
        <v>2</v>
      </c>
      <c r="I1947" s="311">
        <v>2</v>
      </c>
      <c r="J1947" s="312">
        <v>2.4768518518518516E-3</v>
      </c>
    </row>
    <row r="1948" spans="3:10">
      <c r="C1948" s="307" t="s">
        <v>1993</v>
      </c>
      <c r="D1948" s="308">
        <v>2014</v>
      </c>
      <c r="E1948" s="6" t="s">
        <v>285</v>
      </c>
      <c r="F1948" s="309" t="s">
        <v>186</v>
      </c>
      <c r="G1948" s="310" t="s">
        <v>3192</v>
      </c>
      <c r="H1948" s="311">
        <v>73</v>
      </c>
      <c r="I1948" s="311">
        <v>7</v>
      </c>
      <c r="J1948" s="312">
        <v>5.5775462962962964E-2</v>
      </c>
    </row>
    <row r="1949" spans="3:10">
      <c r="C1949" s="6" t="s">
        <v>1994</v>
      </c>
      <c r="H1949" s="311">
        <v>73</v>
      </c>
      <c r="I1949" s="311">
        <v>7</v>
      </c>
      <c r="J1949" s="312">
        <v>5.5775462962962964E-2</v>
      </c>
    </row>
    <row r="1950" spans="3:10">
      <c r="C1950" s="307" t="s">
        <v>1995</v>
      </c>
      <c r="D1950" s="308">
        <v>2013</v>
      </c>
      <c r="E1950" s="6" t="s">
        <v>223</v>
      </c>
      <c r="F1950" s="309" t="s">
        <v>187</v>
      </c>
      <c r="G1950" s="310" t="s">
        <v>316</v>
      </c>
      <c r="H1950" s="311">
        <v>3</v>
      </c>
      <c r="I1950" s="311">
        <v>3</v>
      </c>
      <c r="J1950" s="312">
        <v>1.4224537037037037E-2</v>
      </c>
    </row>
    <row r="1951" spans="3:10">
      <c r="C1951" s="307"/>
      <c r="D1951" s="308">
        <v>2013</v>
      </c>
      <c r="E1951" s="6" t="s">
        <v>223</v>
      </c>
      <c r="F1951" s="309" t="s">
        <v>296</v>
      </c>
      <c r="G1951" s="310" t="s">
        <v>316</v>
      </c>
      <c r="H1951" s="311">
        <v>4</v>
      </c>
      <c r="I1951" s="311">
        <v>4</v>
      </c>
      <c r="J1951" s="312">
        <v>0</v>
      </c>
    </row>
    <row r="1952" spans="3:10">
      <c r="C1952" s="307"/>
      <c r="D1952" s="308">
        <v>2014</v>
      </c>
      <c r="E1952" s="6" t="s">
        <v>223</v>
      </c>
      <c r="F1952" s="309" t="s">
        <v>186</v>
      </c>
      <c r="G1952" s="310" t="s">
        <v>2606</v>
      </c>
      <c r="H1952" s="311">
        <v>28</v>
      </c>
      <c r="I1952" s="311">
        <v>8</v>
      </c>
      <c r="J1952" s="312">
        <v>4.746527777777778E-2</v>
      </c>
    </row>
    <row r="1953" spans="3:10">
      <c r="C1953" s="307"/>
      <c r="D1953" s="308">
        <v>2015</v>
      </c>
      <c r="E1953" s="6" t="s">
        <v>916</v>
      </c>
      <c r="F1953" s="309" t="s">
        <v>186</v>
      </c>
      <c r="G1953" s="310" t="s">
        <v>2606</v>
      </c>
      <c r="H1953" s="311">
        <v>27</v>
      </c>
      <c r="I1953" s="311">
        <v>11</v>
      </c>
      <c r="J1953" s="312">
        <v>4.8194444444444449E-2</v>
      </c>
    </row>
    <row r="1954" spans="3:10">
      <c r="C1954" s="307"/>
      <c r="D1954" s="308">
        <v>2016</v>
      </c>
      <c r="E1954" s="6" t="s">
        <v>916</v>
      </c>
      <c r="F1954" s="309" t="s">
        <v>186</v>
      </c>
      <c r="G1954" s="310" t="s">
        <v>2606</v>
      </c>
      <c r="H1954" s="311">
        <v>22</v>
      </c>
      <c r="I1954" s="311">
        <v>5</v>
      </c>
      <c r="J1954" s="312">
        <v>4.7569444444444442E-2</v>
      </c>
    </row>
    <row r="1955" spans="3:10">
      <c r="C1955" s="307"/>
      <c r="D1955" s="308">
        <v>2017</v>
      </c>
      <c r="E1955" s="6" t="s">
        <v>916</v>
      </c>
      <c r="F1955" s="309" t="s">
        <v>186</v>
      </c>
      <c r="G1955" s="310" t="s">
        <v>2606</v>
      </c>
      <c r="H1955" s="311">
        <v>74</v>
      </c>
      <c r="I1955" s="311">
        <v>22</v>
      </c>
      <c r="J1955" s="312">
        <v>5.0231481481481481E-2</v>
      </c>
    </row>
    <row r="1956" spans="3:10">
      <c r="C1956" s="6" t="s">
        <v>1996</v>
      </c>
      <c r="H1956" s="311">
        <v>158</v>
      </c>
      <c r="I1956" s="311">
        <v>53</v>
      </c>
      <c r="J1956" s="312">
        <v>0.20768518518518519</v>
      </c>
    </row>
    <row r="1957" spans="3:10">
      <c r="C1957" s="307" t="s">
        <v>1997</v>
      </c>
      <c r="D1957" s="308">
        <v>2011</v>
      </c>
      <c r="E1957" s="6" t="s">
        <v>284</v>
      </c>
      <c r="F1957" s="309" t="s">
        <v>297</v>
      </c>
      <c r="G1957" s="310" t="s">
        <v>3185</v>
      </c>
      <c r="H1957" s="311">
        <v>0</v>
      </c>
      <c r="I1957" s="311">
        <v>8</v>
      </c>
      <c r="J1957" s="312">
        <v>9.4907407407407408E-4</v>
      </c>
    </row>
    <row r="1958" spans="3:10">
      <c r="C1958" s="307"/>
      <c r="D1958" s="308">
        <v>2012</v>
      </c>
      <c r="E1958" s="6" t="s">
        <v>741</v>
      </c>
      <c r="F1958" s="309" t="s">
        <v>297</v>
      </c>
      <c r="G1958" s="310" t="s">
        <v>3185</v>
      </c>
      <c r="H1958" s="311">
        <v>0</v>
      </c>
      <c r="I1958" s="311">
        <v>6</v>
      </c>
      <c r="J1958" s="312">
        <v>8.564814814814815E-4</v>
      </c>
    </row>
    <row r="1959" spans="3:10">
      <c r="C1959" s="307"/>
      <c r="D1959" s="308">
        <v>2013</v>
      </c>
      <c r="E1959" s="6" t="s">
        <v>741</v>
      </c>
      <c r="F1959" s="309" t="s">
        <v>187</v>
      </c>
      <c r="G1959" s="310" t="s">
        <v>316</v>
      </c>
      <c r="H1959" s="311">
        <v>8</v>
      </c>
      <c r="I1959" s="311">
        <v>8</v>
      </c>
      <c r="J1959" s="312">
        <v>1.6620370370370372E-2</v>
      </c>
    </row>
    <row r="1960" spans="3:10">
      <c r="C1960" s="307"/>
      <c r="D1960" s="308">
        <v>2013</v>
      </c>
      <c r="E1960" s="6" t="s">
        <v>741</v>
      </c>
      <c r="F1960" s="309" t="s">
        <v>297</v>
      </c>
      <c r="G1960" s="310" t="s">
        <v>3185</v>
      </c>
      <c r="H1960" s="311">
        <v>0</v>
      </c>
      <c r="I1960" s="311">
        <v>2</v>
      </c>
      <c r="J1960" s="312">
        <v>8.3333333333333339E-4</v>
      </c>
    </row>
    <row r="1961" spans="3:10">
      <c r="C1961" s="307"/>
      <c r="D1961" s="308">
        <v>2014</v>
      </c>
      <c r="E1961" s="6" t="s">
        <v>741</v>
      </c>
      <c r="F1961" s="309" t="s">
        <v>187</v>
      </c>
      <c r="G1961" s="310" t="s">
        <v>316</v>
      </c>
      <c r="H1961" s="311">
        <v>15</v>
      </c>
      <c r="I1961" s="311">
        <v>15</v>
      </c>
      <c r="J1961" s="312">
        <v>1.5497685185185186E-2</v>
      </c>
    </row>
    <row r="1962" spans="3:10">
      <c r="C1962" s="307"/>
      <c r="D1962" s="308">
        <v>2014</v>
      </c>
      <c r="E1962" s="6" t="s">
        <v>741</v>
      </c>
      <c r="F1962" s="309" t="s">
        <v>297</v>
      </c>
      <c r="G1962" s="310" t="s">
        <v>3186</v>
      </c>
      <c r="H1962" s="311">
        <v>0</v>
      </c>
      <c r="I1962" s="311">
        <v>4</v>
      </c>
      <c r="J1962" s="312">
        <v>1.1805555555555556E-3</v>
      </c>
    </row>
    <row r="1963" spans="3:10">
      <c r="C1963" s="307"/>
      <c r="D1963" s="308">
        <v>2017</v>
      </c>
      <c r="E1963" s="6" t="s">
        <v>281</v>
      </c>
      <c r="F1963" s="309" t="s">
        <v>187</v>
      </c>
      <c r="G1963" s="310" t="s">
        <v>316</v>
      </c>
      <c r="H1963" s="311">
        <v>12</v>
      </c>
      <c r="I1963" s="311">
        <v>12</v>
      </c>
      <c r="J1963" s="312">
        <v>1.5532407407407406E-2</v>
      </c>
    </row>
    <row r="1964" spans="3:10">
      <c r="C1964" s="307"/>
      <c r="D1964" s="308">
        <v>2017</v>
      </c>
      <c r="E1964" s="6" t="s">
        <v>281</v>
      </c>
      <c r="F1964" s="309" t="s">
        <v>297</v>
      </c>
      <c r="G1964" s="310" t="s">
        <v>3187</v>
      </c>
      <c r="H1964" s="311">
        <v>0</v>
      </c>
      <c r="I1964" s="311">
        <v>3</v>
      </c>
      <c r="J1964" s="312">
        <v>1.0763888888888889E-3</v>
      </c>
    </row>
    <row r="1965" spans="3:10">
      <c r="C1965" s="307"/>
      <c r="D1965" s="308">
        <v>2017</v>
      </c>
      <c r="E1965" s="6" t="s">
        <v>281</v>
      </c>
      <c r="F1965" s="309" t="s">
        <v>297</v>
      </c>
      <c r="G1965" s="310" t="s">
        <v>3188</v>
      </c>
      <c r="H1965" s="311">
        <v>0</v>
      </c>
      <c r="I1965" s="311">
        <v>4</v>
      </c>
      <c r="J1965" s="312">
        <v>2.6967592592592594E-3</v>
      </c>
    </row>
    <row r="1966" spans="3:10">
      <c r="C1966" s="6" t="s">
        <v>1998</v>
      </c>
      <c r="H1966" s="311">
        <v>35</v>
      </c>
      <c r="I1966" s="311">
        <v>62</v>
      </c>
      <c r="J1966" s="312">
        <v>5.5243055555555552E-2</v>
      </c>
    </row>
    <row r="1967" spans="3:10">
      <c r="C1967" s="307" t="s">
        <v>1999</v>
      </c>
      <c r="D1967" s="308">
        <v>2014</v>
      </c>
      <c r="E1967" s="6" t="s">
        <v>741</v>
      </c>
      <c r="F1967" s="309" t="s">
        <v>297</v>
      </c>
      <c r="G1967" s="310" t="s">
        <v>3185</v>
      </c>
      <c r="H1967" s="311">
        <v>0</v>
      </c>
      <c r="I1967" s="311">
        <v>7</v>
      </c>
      <c r="J1967" s="312">
        <v>7.8703703703703705E-4</v>
      </c>
    </row>
    <row r="1968" spans="3:10">
      <c r="C1968" s="6" t="s">
        <v>2000</v>
      </c>
      <c r="H1968" s="311">
        <v>0</v>
      </c>
      <c r="I1968" s="311">
        <v>7</v>
      </c>
      <c r="J1968" s="312">
        <v>7.8703703703703705E-4</v>
      </c>
    </row>
    <row r="1969" spans="3:10">
      <c r="C1969" s="307" t="s">
        <v>2001</v>
      </c>
      <c r="D1969" s="308">
        <v>2011</v>
      </c>
      <c r="E1969" s="6" t="s">
        <v>741</v>
      </c>
      <c r="F1969" s="309" t="s">
        <v>186</v>
      </c>
      <c r="G1969" s="310" t="s">
        <v>3190</v>
      </c>
      <c r="H1969" s="311">
        <v>1</v>
      </c>
      <c r="I1969" s="311">
        <v>1</v>
      </c>
      <c r="J1969" s="312">
        <v>3.9328703703703706E-2</v>
      </c>
    </row>
    <row r="1970" spans="3:10">
      <c r="C1970" s="307"/>
      <c r="D1970" s="308">
        <v>2012</v>
      </c>
      <c r="E1970" s="6" t="s">
        <v>741</v>
      </c>
      <c r="F1970" s="309" t="s">
        <v>186</v>
      </c>
      <c r="G1970" s="310" t="s">
        <v>3190</v>
      </c>
      <c r="H1970" s="311">
        <v>3</v>
      </c>
      <c r="I1970" s="311">
        <v>3</v>
      </c>
      <c r="J1970" s="312">
        <v>4.0127314814814817E-2</v>
      </c>
    </row>
    <row r="1971" spans="3:10">
      <c r="C1971" s="307"/>
      <c r="D1971" s="308">
        <v>2013</v>
      </c>
      <c r="E1971" s="6" t="s">
        <v>741</v>
      </c>
      <c r="F1971" s="309" t="s">
        <v>186</v>
      </c>
      <c r="G1971" s="310" t="s">
        <v>3190</v>
      </c>
      <c r="H1971" s="311">
        <v>9</v>
      </c>
      <c r="I1971" s="311">
        <v>5</v>
      </c>
      <c r="J1971" s="312">
        <v>4.494212962962963E-2</v>
      </c>
    </row>
    <row r="1972" spans="3:10">
      <c r="C1972" s="307"/>
      <c r="D1972" s="308">
        <v>2014</v>
      </c>
      <c r="E1972" s="6" t="s">
        <v>648</v>
      </c>
      <c r="F1972" s="309" t="s">
        <v>186</v>
      </c>
      <c r="G1972" s="310" t="s">
        <v>3190</v>
      </c>
      <c r="H1972" s="311">
        <v>5</v>
      </c>
      <c r="I1972" s="311">
        <v>3</v>
      </c>
      <c r="J1972" s="312">
        <v>4.1585648148148149E-2</v>
      </c>
    </row>
    <row r="1973" spans="3:10">
      <c r="C1973" s="307"/>
      <c r="D1973" s="308">
        <v>2017</v>
      </c>
      <c r="E1973" s="6" t="s">
        <v>284</v>
      </c>
      <c r="F1973" s="309" t="s">
        <v>187</v>
      </c>
      <c r="G1973" s="310" t="s">
        <v>316</v>
      </c>
      <c r="H1973" s="311">
        <v>1</v>
      </c>
      <c r="I1973" s="311">
        <v>1</v>
      </c>
      <c r="J1973" s="312">
        <v>1.3634259259259257E-2</v>
      </c>
    </row>
    <row r="1974" spans="3:10">
      <c r="C1974" s="6" t="s">
        <v>2002</v>
      </c>
      <c r="H1974" s="311">
        <v>19</v>
      </c>
      <c r="I1974" s="311">
        <v>13</v>
      </c>
      <c r="J1974" s="312">
        <v>0.17961805555555554</v>
      </c>
    </row>
    <row r="1975" spans="3:10">
      <c r="C1975" s="307" t="s">
        <v>2003</v>
      </c>
      <c r="D1975" s="308">
        <v>2011</v>
      </c>
      <c r="E1975" s="6" t="s">
        <v>284</v>
      </c>
      <c r="F1975" s="309" t="s">
        <v>297</v>
      </c>
      <c r="G1975" s="310" t="s">
        <v>3185</v>
      </c>
      <c r="H1975" s="311">
        <v>0</v>
      </c>
      <c r="I1975" s="311">
        <v>15</v>
      </c>
      <c r="J1975" s="312">
        <v>1.0300925925925926E-3</v>
      </c>
    </row>
    <row r="1976" spans="3:10">
      <c r="C1976" s="307"/>
      <c r="D1976" s="308">
        <v>2012</v>
      </c>
      <c r="E1976" s="6" t="s">
        <v>284</v>
      </c>
      <c r="F1976" s="309" t="s">
        <v>297</v>
      </c>
      <c r="G1976" s="310" t="s">
        <v>3186</v>
      </c>
      <c r="H1976" s="311">
        <v>0</v>
      </c>
      <c r="I1976" s="311">
        <v>9</v>
      </c>
      <c r="J1976" s="312">
        <v>9.8379629629629642E-4</v>
      </c>
    </row>
    <row r="1977" spans="3:10">
      <c r="C1977" s="307"/>
      <c r="D1977" s="308">
        <v>2013</v>
      </c>
      <c r="E1977" s="6" t="s">
        <v>741</v>
      </c>
      <c r="F1977" s="309" t="s">
        <v>297</v>
      </c>
      <c r="G1977" s="310" t="s">
        <v>3186</v>
      </c>
      <c r="H1977" s="311">
        <v>0</v>
      </c>
      <c r="I1977" s="311">
        <v>6</v>
      </c>
      <c r="J1977" s="312">
        <v>1.6550925925925926E-3</v>
      </c>
    </row>
    <row r="1978" spans="3:10">
      <c r="C1978" s="307"/>
      <c r="D1978" s="308">
        <v>2014</v>
      </c>
      <c r="E1978" s="6" t="s">
        <v>284</v>
      </c>
      <c r="F1978" s="309" t="s">
        <v>297</v>
      </c>
      <c r="G1978" s="310" t="s">
        <v>3187</v>
      </c>
      <c r="H1978" s="311">
        <v>0</v>
      </c>
      <c r="I1978" s="311">
        <v>4</v>
      </c>
      <c r="J1978" s="312">
        <v>1.5162037037037036E-3</v>
      </c>
    </row>
    <row r="1979" spans="3:10">
      <c r="C1979" s="307"/>
      <c r="D1979" s="308">
        <v>2017</v>
      </c>
      <c r="E1979" s="6" t="s">
        <v>284</v>
      </c>
      <c r="F1979" s="309" t="s">
        <v>297</v>
      </c>
      <c r="G1979" s="310" t="s">
        <v>3188</v>
      </c>
      <c r="H1979" s="311">
        <v>0</v>
      </c>
      <c r="I1979" s="311">
        <v>5</v>
      </c>
      <c r="J1979" s="312">
        <v>2.9050925925925928E-3</v>
      </c>
    </row>
    <row r="1980" spans="3:10">
      <c r="C1980" s="6" t="s">
        <v>2004</v>
      </c>
      <c r="H1980" s="311">
        <v>0</v>
      </c>
      <c r="I1980" s="311">
        <v>39</v>
      </c>
      <c r="J1980" s="312">
        <v>8.0902777777777778E-3</v>
      </c>
    </row>
    <row r="1981" spans="3:10">
      <c r="C1981" s="307" t="s">
        <v>2005</v>
      </c>
      <c r="D1981" s="308">
        <v>2014</v>
      </c>
      <c r="E1981" s="6" t="s">
        <v>741</v>
      </c>
      <c r="F1981" s="309" t="s">
        <v>187</v>
      </c>
      <c r="G1981" s="310" t="s">
        <v>316</v>
      </c>
      <c r="H1981" s="311">
        <v>14</v>
      </c>
      <c r="I1981" s="311">
        <v>14</v>
      </c>
      <c r="J1981" s="312">
        <v>1.5486111111111112E-2</v>
      </c>
    </row>
    <row r="1982" spans="3:10">
      <c r="C1982" s="307"/>
      <c r="D1982" s="308">
        <v>2015</v>
      </c>
      <c r="E1982" s="6" t="s">
        <v>741</v>
      </c>
      <c r="F1982" s="309" t="s">
        <v>186</v>
      </c>
      <c r="G1982" s="310" t="s">
        <v>2606</v>
      </c>
      <c r="H1982" s="311">
        <v>50</v>
      </c>
      <c r="I1982" s="311">
        <v>21</v>
      </c>
      <c r="J1982" s="312">
        <v>5.0532407407407408E-2</v>
      </c>
    </row>
    <row r="1983" spans="3:10">
      <c r="C1983" s="307"/>
      <c r="D1983" s="308">
        <v>2016</v>
      </c>
      <c r="E1983" s="6" t="s">
        <v>741</v>
      </c>
      <c r="F1983" s="309" t="s">
        <v>186</v>
      </c>
      <c r="G1983" s="310" t="s">
        <v>2606</v>
      </c>
      <c r="H1983" s="311">
        <v>48</v>
      </c>
      <c r="I1983" s="311">
        <v>14</v>
      </c>
      <c r="J1983" s="312">
        <v>5.1597222222222218E-2</v>
      </c>
    </row>
    <row r="1984" spans="3:10">
      <c r="C1984" s="307"/>
      <c r="D1984" s="308">
        <v>2017</v>
      </c>
      <c r="E1984" s="6" t="s">
        <v>2667</v>
      </c>
      <c r="F1984" s="309" t="s">
        <v>186</v>
      </c>
      <c r="G1984" s="310" t="s">
        <v>2606</v>
      </c>
      <c r="H1984" s="311">
        <v>54</v>
      </c>
      <c r="I1984" s="311">
        <v>17</v>
      </c>
      <c r="J1984" s="312">
        <v>4.8136574074074075E-2</v>
      </c>
    </row>
    <row r="1985" spans="3:10">
      <c r="C1985" s="6" t="s">
        <v>2006</v>
      </c>
      <c r="H1985" s="311">
        <v>166</v>
      </c>
      <c r="I1985" s="311">
        <v>66</v>
      </c>
      <c r="J1985" s="312">
        <v>0.16575231481481481</v>
      </c>
    </row>
    <row r="1986" spans="3:10">
      <c r="C1986" s="307" t="s">
        <v>2007</v>
      </c>
      <c r="D1986" s="308">
        <v>2013</v>
      </c>
      <c r="E1986" s="6" t="s">
        <v>284</v>
      </c>
      <c r="F1986" s="309" t="s">
        <v>186</v>
      </c>
      <c r="G1986" s="310" t="s">
        <v>3190</v>
      </c>
      <c r="H1986" s="311">
        <v>21</v>
      </c>
      <c r="I1986" s="311">
        <v>10</v>
      </c>
      <c r="J1986" s="312">
        <v>5.0752314814814813E-2</v>
      </c>
    </row>
    <row r="1987" spans="3:10">
      <c r="C1987" s="6" t="s">
        <v>2008</v>
      </c>
      <c r="H1987" s="311">
        <v>21</v>
      </c>
      <c r="I1987" s="311">
        <v>10</v>
      </c>
      <c r="J1987" s="312">
        <v>5.0752314814814813E-2</v>
      </c>
    </row>
    <row r="1988" spans="3:10">
      <c r="C1988" s="307" t="s">
        <v>2009</v>
      </c>
      <c r="D1988" s="308">
        <v>2014</v>
      </c>
      <c r="E1988" s="6" t="s">
        <v>741</v>
      </c>
      <c r="F1988" s="309" t="s">
        <v>297</v>
      </c>
      <c r="G1988" s="310" t="s">
        <v>3183</v>
      </c>
      <c r="H1988" s="311">
        <v>0</v>
      </c>
      <c r="I1988" s="311">
        <v>3</v>
      </c>
      <c r="J1988" s="312">
        <v>4.2824074074074075E-4</v>
      </c>
    </row>
    <row r="1989" spans="3:10">
      <c r="C1989" s="307"/>
      <c r="D1989" s="308">
        <v>2015</v>
      </c>
      <c r="E1989" s="6" t="s">
        <v>741</v>
      </c>
      <c r="F1989" s="309" t="s">
        <v>297</v>
      </c>
      <c r="G1989" s="310" t="s">
        <v>3185</v>
      </c>
      <c r="H1989" s="311">
        <v>10</v>
      </c>
      <c r="I1989" s="311">
        <v>10</v>
      </c>
      <c r="J1989" s="312">
        <v>9.6064814814814808E-4</v>
      </c>
    </row>
    <row r="1990" spans="3:10">
      <c r="C1990" s="6" t="s">
        <v>2010</v>
      </c>
      <c r="H1990" s="311">
        <v>10</v>
      </c>
      <c r="I1990" s="311">
        <v>13</v>
      </c>
      <c r="J1990" s="312">
        <v>1.3888888888888887E-3</v>
      </c>
    </row>
    <row r="1991" spans="3:10">
      <c r="C1991" s="307" t="s">
        <v>2011</v>
      </c>
      <c r="D1991" s="308">
        <v>2014</v>
      </c>
      <c r="E1991" s="6" t="s">
        <v>535</v>
      </c>
      <c r="F1991" s="309" t="s">
        <v>297</v>
      </c>
      <c r="G1991" s="310" t="s">
        <v>3187</v>
      </c>
      <c r="H1991" s="311">
        <v>0</v>
      </c>
      <c r="I1991" s="311">
        <v>3</v>
      </c>
      <c r="J1991" s="312">
        <v>1.4120370370370369E-3</v>
      </c>
    </row>
    <row r="1992" spans="3:10">
      <c r="C1992" s="6" t="s">
        <v>2012</v>
      </c>
      <c r="H1992" s="311">
        <v>0</v>
      </c>
      <c r="I1992" s="311">
        <v>3</v>
      </c>
      <c r="J1992" s="312">
        <v>1.4120370370370369E-3</v>
      </c>
    </row>
    <row r="1993" spans="3:10">
      <c r="C1993" s="307" t="s">
        <v>3019</v>
      </c>
      <c r="D1993" s="308">
        <v>2017</v>
      </c>
      <c r="E1993" s="6">
        <v>0</v>
      </c>
      <c r="F1993" s="309" t="s">
        <v>186</v>
      </c>
      <c r="G1993" s="310" t="s">
        <v>2604</v>
      </c>
      <c r="H1993" s="311">
        <v>122</v>
      </c>
      <c r="I1993" s="311">
        <v>16</v>
      </c>
      <c r="J1993" s="312">
        <v>5.6504629629629627E-2</v>
      </c>
    </row>
    <row r="1994" spans="3:10">
      <c r="C1994" s="6" t="s">
        <v>3020</v>
      </c>
      <c r="H1994" s="311">
        <v>122</v>
      </c>
      <c r="I1994" s="311">
        <v>16</v>
      </c>
      <c r="J1994" s="312">
        <v>5.6504629629629627E-2</v>
      </c>
    </row>
    <row r="1995" spans="3:10">
      <c r="C1995" s="307" t="s">
        <v>3021</v>
      </c>
      <c r="D1995" s="308">
        <v>2017</v>
      </c>
      <c r="E1995" s="6">
        <v>0</v>
      </c>
      <c r="F1995" s="309" t="s">
        <v>186</v>
      </c>
      <c r="G1995" s="310" t="s">
        <v>2604</v>
      </c>
      <c r="H1995" s="311">
        <v>23</v>
      </c>
      <c r="I1995" s="311">
        <v>7</v>
      </c>
      <c r="J1995" s="312">
        <v>4.4351851851851858E-2</v>
      </c>
    </row>
    <row r="1996" spans="3:10">
      <c r="C1996" s="6" t="s">
        <v>3022</v>
      </c>
      <c r="H1996" s="311">
        <v>23</v>
      </c>
      <c r="I1996" s="311">
        <v>7</v>
      </c>
      <c r="J1996" s="312">
        <v>4.4351851851851858E-2</v>
      </c>
    </row>
    <row r="1997" spans="3:10">
      <c r="C1997" s="307" t="s">
        <v>2511</v>
      </c>
      <c r="D1997" s="308">
        <v>2016</v>
      </c>
      <c r="E1997" s="6" t="s">
        <v>2364</v>
      </c>
      <c r="F1997" s="309" t="s">
        <v>186</v>
      </c>
      <c r="G1997" s="310" t="s">
        <v>2610</v>
      </c>
      <c r="H1997" s="311">
        <v>39</v>
      </c>
      <c r="I1997" s="311">
        <v>2</v>
      </c>
      <c r="J1997" s="312">
        <v>4.988425925925926E-2</v>
      </c>
    </row>
    <row r="1998" spans="3:10">
      <c r="C1998" s="6" t="s">
        <v>2512</v>
      </c>
      <c r="H1998" s="311">
        <v>39</v>
      </c>
      <c r="I1998" s="311">
        <v>2</v>
      </c>
      <c r="J1998" s="312">
        <v>4.988425925925926E-2</v>
      </c>
    </row>
    <row r="1999" spans="3:10">
      <c r="C1999" s="307" t="s">
        <v>2013</v>
      </c>
      <c r="D1999" s="308">
        <v>2012</v>
      </c>
      <c r="E1999" s="6" t="s">
        <v>332</v>
      </c>
      <c r="F1999" s="309" t="s">
        <v>297</v>
      </c>
      <c r="G1999" s="310" t="s">
        <v>3187</v>
      </c>
      <c r="H1999" s="311">
        <v>0</v>
      </c>
      <c r="I1999" s="311">
        <v>9</v>
      </c>
      <c r="J1999" s="312">
        <v>1.5624999999999999E-3</v>
      </c>
    </row>
    <row r="2000" spans="3:10">
      <c r="C2000" s="307"/>
      <c r="D2000" s="308">
        <v>2016</v>
      </c>
      <c r="E2000" s="6" t="s">
        <v>2376</v>
      </c>
      <c r="F2000" s="309" t="s">
        <v>297</v>
      </c>
      <c r="G2000" s="310" t="s">
        <v>3189</v>
      </c>
      <c r="H2000" s="311">
        <v>1</v>
      </c>
      <c r="I2000" s="311">
        <v>1</v>
      </c>
      <c r="J2000" s="312">
        <v>7.1296296296296307E-3</v>
      </c>
    </row>
    <row r="2001" spans="3:10">
      <c r="C2001" s="6" t="s">
        <v>2014</v>
      </c>
      <c r="H2001" s="311">
        <v>1</v>
      </c>
      <c r="I2001" s="311">
        <v>10</v>
      </c>
      <c r="J2001" s="312">
        <v>8.6921296296296312E-3</v>
      </c>
    </row>
    <row r="2002" spans="3:10">
      <c r="C2002" s="307" t="s">
        <v>2015</v>
      </c>
      <c r="D2002" s="308">
        <v>2013</v>
      </c>
      <c r="E2002" s="6" t="s">
        <v>331</v>
      </c>
      <c r="F2002" s="309" t="s">
        <v>297</v>
      </c>
      <c r="G2002" s="310" t="s">
        <v>3185</v>
      </c>
      <c r="H2002" s="311">
        <v>0</v>
      </c>
      <c r="I2002" s="311">
        <v>2</v>
      </c>
      <c r="J2002" s="312">
        <v>9.3750000000000007E-4</v>
      </c>
    </row>
    <row r="2003" spans="3:10">
      <c r="C2003" s="307"/>
      <c r="D2003" s="308">
        <v>2015</v>
      </c>
      <c r="E2003" s="6" t="s">
        <v>331</v>
      </c>
      <c r="F2003" s="309" t="s">
        <v>297</v>
      </c>
      <c r="G2003" s="310" t="s">
        <v>3186</v>
      </c>
      <c r="H2003" s="311">
        <v>3</v>
      </c>
      <c r="I2003" s="311">
        <v>3</v>
      </c>
      <c r="J2003" s="312">
        <v>1.3078703703703705E-3</v>
      </c>
    </row>
    <row r="2004" spans="3:10">
      <c r="C2004" s="6" t="s">
        <v>2016</v>
      </c>
      <c r="H2004" s="311">
        <v>3</v>
      </c>
      <c r="I2004" s="311">
        <v>5</v>
      </c>
      <c r="J2004" s="312">
        <v>2.2453703703703707E-3</v>
      </c>
    </row>
    <row r="2005" spans="3:10">
      <c r="C2005" s="307" t="s">
        <v>2017</v>
      </c>
      <c r="D2005" s="308">
        <v>2014</v>
      </c>
      <c r="E2005" s="6" t="s">
        <v>820</v>
      </c>
      <c r="F2005" s="309" t="s">
        <v>297</v>
      </c>
      <c r="G2005" s="310" t="s">
        <v>3185</v>
      </c>
      <c r="H2005" s="311">
        <v>0</v>
      </c>
      <c r="I2005" s="311">
        <v>3</v>
      </c>
      <c r="J2005" s="312">
        <v>7.175925925925927E-4</v>
      </c>
    </row>
    <row r="2006" spans="3:10">
      <c r="C2006" s="6" t="s">
        <v>2018</v>
      </c>
      <c r="H2006" s="311">
        <v>0</v>
      </c>
      <c r="I2006" s="311">
        <v>3</v>
      </c>
      <c r="J2006" s="312">
        <v>7.175925925925927E-4</v>
      </c>
    </row>
    <row r="2007" spans="3:10">
      <c r="C2007" s="307" t="s">
        <v>3023</v>
      </c>
      <c r="D2007" s="308">
        <v>2017</v>
      </c>
      <c r="E2007" s="6" t="s">
        <v>2767</v>
      </c>
      <c r="F2007" s="309" t="s">
        <v>186</v>
      </c>
      <c r="G2007" s="310" t="s">
        <v>2606</v>
      </c>
      <c r="H2007" s="311">
        <v>88</v>
      </c>
      <c r="I2007" s="311">
        <v>26</v>
      </c>
      <c r="J2007" s="312">
        <v>5.1701388888888887E-2</v>
      </c>
    </row>
    <row r="2008" spans="3:10">
      <c r="C2008" s="6" t="s">
        <v>3024</v>
      </c>
      <c r="H2008" s="311">
        <v>88</v>
      </c>
      <c r="I2008" s="311">
        <v>26</v>
      </c>
      <c r="J2008" s="312">
        <v>5.1701388888888887E-2</v>
      </c>
    </row>
    <row r="2009" spans="3:10">
      <c r="C2009" s="307" t="s">
        <v>2019</v>
      </c>
      <c r="D2009" s="308">
        <v>2009</v>
      </c>
      <c r="E2009" s="6" t="s">
        <v>305</v>
      </c>
      <c r="F2009" s="309" t="s">
        <v>186</v>
      </c>
      <c r="G2009" s="310" t="s">
        <v>3191</v>
      </c>
      <c r="H2009" s="311">
        <v>12</v>
      </c>
      <c r="I2009" s="311">
        <v>2</v>
      </c>
      <c r="J2009" s="312">
        <v>4.7337962962962964E-2</v>
      </c>
    </row>
    <row r="2010" spans="3:10">
      <c r="C2010" s="307"/>
      <c r="D2010" s="308">
        <v>2010</v>
      </c>
      <c r="E2010" s="6" t="s">
        <v>305</v>
      </c>
      <c r="F2010" s="309" t="s">
        <v>186</v>
      </c>
      <c r="G2010" s="310" t="s">
        <v>3193</v>
      </c>
      <c r="H2010" s="311">
        <v>14</v>
      </c>
      <c r="I2010" s="311">
        <v>1</v>
      </c>
      <c r="J2010" s="312">
        <v>4.9131944444444443E-2</v>
      </c>
    </row>
    <row r="2011" spans="3:10">
      <c r="C2011" s="307"/>
      <c r="D2011" s="308">
        <v>2011</v>
      </c>
      <c r="E2011" s="6" t="s">
        <v>305</v>
      </c>
      <c r="F2011" s="309" t="s">
        <v>186</v>
      </c>
      <c r="G2011" s="310" t="s">
        <v>2608</v>
      </c>
      <c r="H2011" s="311">
        <v>17</v>
      </c>
      <c r="I2011" s="311">
        <v>1</v>
      </c>
      <c r="J2011" s="312">
        <v>4.868055555555556E-2</v>
      </c>
    </row>
    <row r="2012" spans="3:10">
      <c r="C2012" s="307"/>
      <c r="D2012" s="308">
        <v>2012</v>
      </c>
      <c r="E2012" s="6" t="s">
        <v>2</v>
      </c>
      <c r="F2012" s="309" t="s">
        <v>186</v>
      </c>
      <c r="G2012" s="310" t="s">
        <v>2608</v>
      </c>
      <c r="H2012" s="311">
        <v>37</v>
      </c>
      <c r="I2012" s="311">
        <v>2</v>
      </c>
      <c r="J2012" s="312">
        <v>5.0081018518518518E-2</v>
      </c>
    </row>
    <row r="2013" spans="3:10">
      <c r="C2013" s="307"/>
      <c r="D2013" s="308">
        <v>2013</v>
      </c>
      <c r="E2013" s="6" t="s">
        <v>2</v>
      </c>
      <c r="F2013" s="309" t="s">
        <v>186</v>
      </c>
      <c r="G2013" s="310" t="s">
        <v>2608</v>
      </c>
      <c r="H2013" s="311">
        <v>22</v>
      </c>
      <c r="I2013" s="311">
        <v>1</v>
      </c>
      <c r="J2013" s="312">
        <v>5.0844907407407408E-2</v>
      </c>
    </row>
    <row r="2014" spans="3:10">
      <c r="C2014" s="307"/>
      <c r="D2014" s="308">
        <v>2014</v>
      </c>
      <c r="E2014" s="6" t="s">
        <v>2</v>
      </c>
      <c r="F2014" s="309" t="s">
        <v>186</v>
      </c>
      <c r="G2014" s="310" t="s">
        <v>2608</v>
      </c>
      <c r="H2014" s="311">
        <v>41</v>
      </c>
      <c r="I2014" s="311">
        <v>2</v>
      </c>
      <c r="J2014" s="312">
        <v>4.987268518518518E-2</v>
      </c>
    </row>
    <row r="2015" spans="3:10">
      <c r="C2015" s="307"/>
      <c r="D2015" s="308">
        <v>2015</v>
      </c>
      <c r="E2015" s="6" t="s">
        <v>2</v>
      </c>
      <c r="F2015" s="309" t="s">
        <v>186</v>
      </c>
      <c r="G2015" s="310" t="s">
        <v>2608</v>
      </c>
      <c r="H2015" s="311">
        <v>54</v>
      </c>
      <c r="I2015" s="311">
        <v>1</v>
      </c>
      <c r="J2015" s="312">
        <v>5.1145833333333335E-2</v>
      </c>
    </row>
    <row r="2016" spans="3:10">
      <c r="C2016" s="307"/>
      <c r="D2016" s="308">
        <v>2016</v>
      </c>
      <c r="E2016" s="6" t="s">
        <v>2</v>
      </c>
      <c r="F2016" s="309" t="s">
        <v>186</v>
      </c>
      <c r="G2016" s="310" t="s">
        <v>2608</v>
      </c>
      <c r="H2016" s="311">
        <v>46</v>
      </c>
      <c r="I2016" s="311">
        <v>2</v>
      </c>
      <c r="J2016" s="312">
        <v>5.1064814814814813E-2</v>
      </c>
    </row>
    <row r="2017" spans="3:10">
      <c r="C2017" s="307"/>
      <c r="D2017" s="308">
        <v>2017</v>
      </c>
      <c r="E2017" s="6" t="s">
        <v>2</v>
      </c>
      <c r="F2017" s="309" t="s">
        <v>186</v>
      </c>
      <c r="G2017" s="310" t="s">
        <v>2608</v>
      </c>
      <c r="H2017" s="311">
        <v>89</v>
      </c>
      <c r="I2017" s="311">
        <v>3</v>
      </c>
      <c r="J2017" s="312">
        <v>5.2013888888888887E-2</v>
      </c>
    </row>
    <row r="2018" spans="3:10">
      <c r="C2018" s="6" t="s">
        <v>2020</v>
      </c>
      <c r="H2018" s="311">
        <v>332</v>
      </c>
      <c r="I2018" s="311">
        <v>15</v>
      </c>
      <c r="J2018" s="312">
        <v>0.45017361111111109</v>
      </c>
    </row>
    <row r="2019" spans="3:10">
      <c r="C2019" s="307" t="s">
        <v>2021</v>
      </c>
      <c r="D2019" s="308">
        <v>2014</v>
      </c>
      <c r="E2019" s="6" t="s">
        <v>281</v>
      </c>
      <c r="F2019" s="309" t="s">
        <v>297</v>
      </c>
      <c r="G2019" s="310" t="s">
        <v>3185</v>
      </c>
      <c r="H2019" s="311">
        <v>0</v>
      </c>
      <c r="I2019" s="311">
        <v>3</v>
      </c>
      <c r="J2019" s="312">
        <v>7.9861111111111105E-4</v>
      </c>
    </row>
    <row r="2020" spans="3:10">
      <c r="C2020" s="6" t="s">
        <v>2022</v>
      </c>
      <c r="H2020" s="311">
        <v>0</v>
      </c>
      <c r="I2020" s="311">
        <v>3</v>
      </c>
      <c r="J2020" s="312">
        <v>7.9861111111111105E-4</v>
      </c>
    </row>
    <row r="2021" spans="3:10">
      <c r="C2021" s="307" t="s">
        <v>2023</v>
      </c>
      <c r="D2021" s="308">
        <v>2015</v>
      </c>
      <c r="E2021" s="6" t="s">
        <v>918</v>
      </c>
      <c r="F2021" s="309" t="s">
        <v>186</v>
      </c>
      <c r="G2021" s="310" t="s">
        <v>3190</v>
      </c>
      <c r="H2021" s="311">
        <v>6</v>
      </c>
      <c r="I2021" s="311">
        <v>4</v>
      </c>
      <c r="J2021" s="312">
        <v>4.2592592592592592E-2</v>
      </c>
    </row>
    <row r="2022" spans="3:10">
      <c r="C2022" s="307"/>
      <c r="D2022" s="308">
        <v>2017</v>
      </c>
      <c r="E2022" s="6" t="s">
        <v>2670</v>
      </c>
      <c r="F2022" s="309" t="s">
        <v>186</v>
      </c>
      <c r="G2022" s="310" t="s">
        <v>2604</v>
      </c>
      <c r="H2022" s="311">
        <v>8</v>
      </c>
      <c r="I2022" s="311">
        <v>4</v>
      </c>
      <c r="J2022" s="312">
        <v>4.207175925925926E-2</v>
      </c>
    </row>
    <row r="2023" spans="3:10">
      <c r="C2023" s="6" t="s">
        <v>2024</v>
      </c>
      <c r="H2023" s="311">
        <v>14</v>
      </c>
      <c r="I2023" s="311">
        <v>8</v>
      </c>
      <c r="J2023" s="312">
        <v>8.4664351851851852E-2</v>
      </c>
    </row>
    <row r="2024" spans="3:10">
      <c r="C2024" s="307" t="s">
        <v>2025</v>
      </c>
      <c r="D2024" s="308">
        <v>2010</v>
      </c>
      <c r="E2024" s="6" t="s">
        <v>660</v>
      </c>
      <c r="F2024" s="309" t="s">
        <v>187</v>
      </c>
      <c r="G2024" s="310" t="s">
        <v>316</v>
      </c>
      <c r="H2024" s="311">
        <v>10</v>
      </c>
      <c r="I2024" s="311">
        <v>10</v>
      </c>
      <c r="J2024" s="312">
        <v>2.0532407407407405E-2</v>
      </c>
    </row>
    <row r="2025" spans="3:10">
      <c r="C2025" s="6" t="s">
        <v>2026</v>
      </c>
      <c r="H2025" s="311">
        <v>10</v>
      </c>
      <c r="I2025" s="311">
        <v>10</v>
      </c>
      <c r="J2025" s="312">
        <v>2.0532407407407405E-2</v>
      </c>
    </row>
    <row r="2026" spans="3:10">
      <c r="C2026" s="307" t="s">
        <v>2027</v>
      </c>
      <c r="D2026" s="308">
        <v>2011</v>
      </c>
      <c r="E2026" s="6" t="s">
        <v>281</v>
      </c>
      <c r="F2026" s="309" t="s">
        <v>187</v>
      </c>
      <c r="G2026" s="310" t="s">
        <v>316</v>
      </c>
      <c r="H2026" s="311">
        <v>5</v>
      </c>
      <c r="I2026" s="311">
        <v>5</v>
      </c>
      <c r="J2026" s="312">
        <v>1.5150462962962963E-2</v>
      </c>
    </row>
    <row r="2027" spans="3:10">
      <c r="C2027" s="307"/>
      <c r="D2027" s="308">
        <v>2011</v>
      </c>
      <c r="E2027" s="6" t="s">
        <v>281</v>
      </c>
      <c r="F2027" s="309" t="s">
        <v>297</v>
      </c>
      <c r="G2027" s="310" t="s">
        <v>3188</v>
      </c>
      <c r="H2027" s="311">
        <v>0</v>
      </c>
      <c r="I2027" s="311">
        <v>4</v>
      </c>
      <c r="J2027" s="312">
        <v>2.6620370370370374E-3</v>
      </c>
    </row>
    <row r="2028" spans="3:10">
      <c r="C2028" s="6" t="s">
        <v>2028</v>
      </c>
      <c r="H2028" s="311">
        <v>5</v>
      </c>
      <c r="I2028" s="311">
        <v>9</v>
      </c>
      <c r="J2028" s="312">
        <v>1.7812500000000002E-2</v>
      </c>
    </row>
    <row r="2029" spans="3:10">
      <c r="C2029" s="307" t="s">
        <v>3025</v>
      </c>
      <c r="D2029" s="308">
        <v>2017</v>
      </c>
      <c r="E2029" s="6" t="s">
        <v>2672</v>
      </c>
      <c r="F2029" s="309" t="s">
        <v>186</v>
      </c>
      <c r="G2029" s="310" t="s">
        <v>2606</v>
      </c>
      <c r="H2029" s="311">
        <v>107</v>
      </c>
      <c r="I2029" s="311">
        <v>33</v>
      </c>
      <c r="J2029" s="312">
        <v>5.486111111111111E-2</v>
      </c>
    </row>
    <row r="2030" spans="3:10">
      <c r="C2030" s="6" t="s">
        <v>3026</v>
      </c>
      <c r="H2030" s="311">
        <v>107</v>
      </c>
      <c r="I2030" s="311">
        <v>33</v>
      </c>
      <c r="J2030" s="312">
        <v>5.486111111111111E-2</v>
      </c>
    </row>
    <row r="2031" spans="3:10">
      <c r="C2031" s="307" t="s">
        <v>2029</v>
      </c>
      <c r="D2031" s="308">
        <v>2011</v>
      </c>
      <c r="E2031" s="6" t="s">
        <v>281</v>
      </c>
      <c r="F2031" s="309" t="s">
        <v>297</v>
      </c>
      <c r="G2031" s="310" t="s">
        <v>3185</v>
      </c>
      <c r="H2031" s="311">
        <v>0</v>
      </c>
      <c r="I2031" s="311">
        <v>1</v>
      </c>
      <c r="J2031" s="312">
        <v>6.9444444444444447E-4</v>
      </c>
    </row>
    <row r="2032" spans="3:10">
      <c r="C2032" s="6" t="s">
        <v>2030</v>
      </c>
      <c r="H2032" s="311">
        <v>0</v>
      </c>
      <c r="I2032" s="311">
        <v>1</v>
      </c>
      <c r="J2032" s="312">
        <v>6.9444444444444447E-4</v>
      </c>
    </row>
    <row r="2033" spans="3:10">
      <c r="C2033" s="307" t="s">
        <v>3161</v>
      </c>
      <c r="D2033" s="308">
        <v>2017</v>
      </c>
      <c r="E2033" s="6" t="s">
        <v>2672</v>
      </c>
      <c r="F2033" s="309" t="s">
        <v>297</v>
      </c>
      <c r="G2033" s="310" t="s">
        <v>3185</v>
      </c>
      <c r="H2033" s="311">
        <v>0</v>
      </c>
      <c r="I2033" s="311">
        <v>9</v>
      </c>
      <c r="J2033" s="312">
        <v>9.6064814814814808E-4</v>
      </c>
    </row>
    <row r="2034" spans="3:10">
      <c r="C2034" s="6" t="s">
        <v>3162</v>
      </c>
      <c r="H2034" s="311">
        <v>0</v>
      </c>
      <c r="I2034" s="311">
        <v>9</v>
      </c>
      <c r="J2034" s="312">
        <v>9.6064814814814808E-4</v>
      </c>
    </row>
    <row r="2035" spans="3:10">
      <c r="C2035" s="307" t="s">
        <v>2031</v>
      </c>
      <c r="D2035" s="308">
        <v>2011</v>
      </c>
      <c r="E2035" s="6" t="s">
        <v>40</v>
      </c>
      <c r="F2035" s="309" t="s">
        <v>187</v>
      </c>
      <c r="G2035" s="310" t="s">
        <v>316</v>
      </c>
      <c r="H2035" s="311">
        <v>1</v>
      </c>
      <c r="I2035" s="311">
        <v>1</v>
      </c>
      <c r="J2035" s="312">
        <v>1.2673611111111109E-2</v>
      </c>
    </row>
    <row r="2036" spans="3:10">
      <c r="C2036" s="307"/>
      <c r="D2036" s="308">
        <v>2012</v>
      </c>
      <c r="E2036" s="6" t="s">
        <v>40</v>
      </c>
      <c r="F2036" s="309" t="s">
        <v>187</v>
      </c>
      <c r="G2036" s="310" t="s">
        <v>316</v>
      </c>
      <c r="H2036" s="311">
        <v>1</v>
      </c>
      <c r="I2036" s="311">
        <v>1</v>
      </c>
      <c r="J2036" s="312">
        <v>1.2442129629629629E-2</v>
      </c>
    </row>
    <row r="2037" spans="3:10">
      <c r="C2037" s="307"/>
      <c r="D2037" s="308">
        <v>2012</v>
      </c>
      <c r="E2037" s="6" t="s">
        <v>40</v>
      </c>
      <c r="F2037" s="309" t="s">
        <v>186</v>
      </c>
      <c r="G2037" s="310" t="s">
        <v>3190</v>
      </c>
      <c r="H2037" s="311">
        <v>20</v>
      </c>
      <c r="I2037" s="311">
        <v>10</v>
      </c>
      <c r="J2037" s="312">
        <v>4.5289351851851851E-2</v>
      </c>
    </row>
    <row r="2038" spans="3:10">
      <c r="C2038" s="307"/>
      <c r="D2038" s="308">
        <v>2013</v>
      </c>
      <c r="E2038" s="6" t="s">
        <v>40</v>
      </c>
      <c r="F2038" s="309" t="s">
        <v>187</v>
      </c>
      <c r="G2038" s="310" t="s">
        <v>316</v>
      </c>
      <c r="H2038" s="311">
        <v>1</v>
      </c>
      <c r="I2038" s="311">
        <v>1</v>
      </c>
      <c r="J2038" s="312">
        <v>1.2662037037037039E-2</v>
      </c>
    </row>
    <row r="2039" spans="3:10">
      <c r="C2039" s="307"/>
      <c r="D2039" s="308">
        <v>2013</v>
      </c>
      <c r="E2039" s="6" t="s">
        <v>40</v>
      </c>
      <c r="F2039" s="309" t="s">
        <v>186</v>
      </c>
      <c r="G2039" s="310" t="s">
        <v>3190</v>
      </c>
      <c r="H2039" s="311">
        <v>14</v>
      </c>
      <c r="I2039" s="311">
        <v>8</v>
      </c>
      <c r="J2039" s="312">
        <v>4.7488425925925927E-2</v>
      </c>
    </row>
    <row r="2040" spans="3:10">
      <c r="C2040" s="307"/>
      <c r="D2040" s="308">
        <v>2014</v>
      </c>
      <c r="E2040" s="6" t="s">
        <v>701</v>
      </c>
      <c r="F2040" s="309" t="s">
        <v>187</v>
      </c>
      <c r="G2040" s="310" t="s">
        <v>316</v>
      </c>
      <c r="H2040" s="311">
        <v>4</v>
      </c>
      <c r="I2040" s="311">
        <v>4</v>
      </c>
      <c r="J2040" s="312">
        <v>1.2430555555555554E-2</v>
      </c>
    </row>
    <row r="2041" spans="3:10">
      <c r="C2041" s="307"/>
      <c r="D2041" s="308">
        <v>2014</v>
      </c>
      <c r="E2041" s="6" t="s">
        <v>701</v>
      </c>
      <c r="F2041" s="309" t="s">
        <v>186</v>
      </c>
      <c r="G2041" s="310" t="s">
        <v>3190</v>
      </c>
      <c r="H2041" s="311">
        <v>23</v>
      </c>
      <c r="I2041" s="311">
        <v>12</v>
      </c>
      <c r="J2041" s="312">
        <v>4.6608796296296294E-2</v>
      </c>
    </row>
    <row r="2042" spans="3:10">
      <c r="C2042" s="307"/>
      <c r="D2042" s="308">
        <v>2015</v>
      </c>
      <c r="E2042" s="6" t="s">
        <v>933</v>
      </c>
      <c r="F2042" s="309" t="s">
        <v>187</v>
      </c>
      <c r="G2042" s="310" t="s">
        <v>316</v>
      </c>
      <c r="H2042" s="311">
        <v>3</v>
      </c>
      <c r="I2042" s="311">
        <v>3</v>
      </c>
      <c r="J2042" s="312">
        <v>1.2407407407407409E-2</v>
      </c>
    </row>
    <row r="2043" spans="3:10">
      <c r="C2043" s="307"/>
      <c r="D2043" s="308">
        <v>2017</v>
      </c>
      <c r="E2043" s="6" t="s">
        <v>2673</v>
      </c>
      <c r="F2043" s="309" t="s">
        <v>186</v>
      </c>
      <c r="G2043" s="310" t="s">
        <v>2605</v>
      </c>
      <c r="H2043" s="311">
        <v>24</v>
      </c>
      <c r="I2043" s="311">
        <v>8</v>
      </c>
      <c r="J2043" s="312">
        <v>4.4618055555555557E-2</v>
      </c>
    </row>
    <row r="2044" spans="3:10">
      <c r="C2044" s="6" t="s">
        <v>2032</v>
      </c>
      <c r="H2044" s="311">
        <v>91</v>
      </c>
      <c r="I2044" s="311">
        <v>48</v>
      </c>
      <c r="J2044" s="312">
        <v>0.24662037037037041</v>
      </c>
    </row>
    <row r="2045" spans="3:10">
      <c r="C2045" s="307" t="s">
        <v>2033</v>
      </c>
      <c r="D2045" s="308">
        <v>2014</v>
      </c>
      <c r="E2045" s="6" t="s">
        <v>804</v>
      </c>
      <c r="F2045" s="309" t="s">
        <v>297</v>
      </c>
      <c r="G2045" s="310" t="s">
        <v>3185</v>
      </c>
      <c r="H2045" s="311">
        <v>0</v>
      </c>
      <c r="I2045" s="311">
        <v>7</v>
      </c>
      <c r="J2045" s="312">
        <v>9.0277777777777784E-4</v>
      </c>
    </row>
    <row r="2046" spans="3:10">
      <c r="C2046" s="6" t="s">
        <v>2034</v>
      </c>
      <c r="H2046" s="311">
        <v>0</v>
      </c>
      <c r="I2046" s="311">
        <v>7</v>
      </c>
      <c r="J2046" s="312">
        <v>9.0277777777777784E-4</v>
      </c>
    </row>
    <row r="2047" spans="3:10">
      <c r="C2047" s="307" t="s">
        <v>2035</v>
      </c>
      <c r="D2047" s="308">
        <v>2014</v>
      </c>
      <c r="E2047" s="6" t="s">
        <v>328</v>
      </c>
      <c r="F2047" s="309" t="s">
        <v>297</v>
      </c>
      <c r="G2047" s="310" t="s">
        <v>3181</v>
      </c>
      <c r="H2047" s="311">
        <v>0</v>
      </c>
      <c r="I2047" s="311">
        <v>0</v>
      </c>
      <c r="J2047" s="312">
        <v>0</v>
      </c>
    </row>
    <row r="2048" spans="3:10">
      <c r="C2048" s="307"/>
      <c r="D2048" s="308">
        <v>2017</v>
      </c>
      <c r="E2048" s="6" t="s">
        <v>328</v>
      </c>
      <c r="F2048" s="309" t="s">
        <v>297</v>
      </c>
      <c r="G2048" s="310" t="s">
        <v>3183</v>
      </c>
      <c r="H2048" s="311">
        <v>0</v>
      </c>
      <c r="I2048" s="311">
        <v>12</v>
      </c>
      <c r="J2048" s="312">
        <v>5.4398148148148144E-4</v>
      </c>
    </row>
    <row r="2049" spans="3:10">
      <c r="C2049" s="6" t="s">
        <v>2036</v>
      </c>
      <c r="H2049" s="311">
        <v>0</v>
      </c>
      <c r="I2049" s="311">
        <v>12</v>
      </c>
      <c r="J2049" s="312">
        <v>5.4398148148148144E-4</v>
      </c>
    </row>
    <row r="2050" spans="3:10">
      <c r="C2050" s="307" t="s">
        <v>2037</v>
      </c>
      <c r="D2050" s="308">
        <v>2015</v>
      </c>
      <c r="E2050" s="6" t="s">
        <v>1010</v>
      </c>
      <c r="F2050" s="309" t="s">
        <v>297</v>
      </c>
      <c r="G2050" s="310" t="s">
        <v>3185</v>
      </c>
      <c r="H2050" s="311">
        <v>5</v>
      </c>
      <c r="I2050" s="311">
        <v>5</v>
      </c>
      <c r="J2050" s="312">
        <v>9.7222222222222209E-4</v>
      </c>
    </row>
    <row r="2051" spans="3:10">
      <c r="C2051" s="6" t="s">
        <v>2038</v>
      </c>
      <c r="H2051" s="311">
        <v>5</v>
      </c>
      <c r="I2051" s="311">
        <v>5</v>
      </c>
      <c r="J2051" s="312">
        <v>9.7222222222222209E-4</v>
      </c>
    </row>
    <row r="2052" spans="3:10">
      <c r="C2052" s="307" t="s">
        <v>2039</v>
      </c>
      <c r="D2052" s="308">
        <v>2015</v>
      </c>
      <c r="E2052" s="6" t="s">
        <v>329</v>
      </c>
      <c r="F2052" s="309" t="s">
        <v>297</v>
      </c>
      <c r="G2052" s="310" t="s">
        <v>3183</v>
      </c>
      <c r="H2052" s="311">
        <v>3</v>
      </c>
      <c r="I2052" s="311">
        <v>3</v>
      </c>
      <c r="J2052" s="312">
        <v>7.0601851851851847E-4</v>
      </c>
    </row>
    <row r="2053" spans="3:10">
      <c r="C2053" s="6" t="s">
        <v>2040</v>
      </c>
      <c r="H2053" s="311">
        <v>3</v>
      </c>
      <c r="I2053" s="311">
        <v>3</v>
      </c>
      <c r="J2053" s="312">
        <v>7.0601851851851847E-4</v>
      </c>
    </row>
    <row r="2054" spans="3:10">
      <c r="C2054" s="307" t="s">
        <v>2041</v>
      </c>
      <c r="D2054" s="308">
        <v>2011</v>
      </c>
      <c r="E2054" s="6" t="s">
        <v>328</v>
      </c>
      <c r="F2054" s="309" t="s">
        <v>187</v>
      </c>
      <c r="G2054" s="310" t="s">
        <v>316</v>
      </c>
      <c r="H2054" s="311">
        <v>15</v>
      </c>
      <c r="I2054" s="311">
        <v>15</v>
      </c>
      <c r="J2054" s="312">
        <v>1.800925925925926E-2</v>
      </c>
    </row>
    <row r="2055" spans="3:10">
      <c r="C2055" s="6" t="s">
        <v>2042</v>
      </c>
      <c r="H2055" s="311">
        <v>15</v>
      </c>
      <c r="I2055" s="311">
        <v>15</v>
      </c>
      <c r="J2055" s="312">
        <v>1.800925925925926E-2</v>
      </c>
    </row>
    <row r="2056" spans="3:10">
      <c r="C2056" s="307" t="s">
        <v>3027</v>
      </c>
      <c r="D2056" s="308">
        <v>2017</v>
      </c>
      <c r="E2056" s="6" t="s">
        <v>2640</v>
      </c>
      <c r="F2056" s="309" t="s">
        <v>186</v>
      </c>
      <c r="G2056" s="310" t="s">
        <v>2610</v>
      </c>
      <c r="H2056" s="311">
        <v>126</v>
      </c>
      <c r="I2056" s="311">
        <v>3</v>
      </c>
      <c r="J2056" s="312">
        <v>5.7418981481481481E-2</v>
      </c>
    </row>
    <row r="2057" spans="3:10">
      <c r="C2057" s="6" t="s">
        <v>3028</v>
      </c>
      <c r="H2057" s="311">
        <v>126</v>
      </c>
      <c r="I2057" s="311">
        <v>3</v>
      </c>
      <c r="J2057" s="312">
        <v>5.7418981481481481E-2</v>
      </c>
    </row>
    <row r="2058" spans="3:10">
      <c r="C2058" s="307" t="s">
        <v>3029</v>
      </c>
      <c r="D2058" s="308">
        <v>2017</v>
      </c>
      <c r="E2058" s="6" t="s">
        <v>2745</v>
      </c>
      <c r="F2058" s="309" t="s">
        <v>186</v>
      </c>
      <c r="G2058" s="310" t="s">
        <v>2606</v>
      </c>
      <c r="H2058" s="311">
        <v>60</v>
      </c>
      <c r="I2058" s="311">
        <v>19</v>
      </c>
      <c r="J2058" s="312">
        <v>4.8518518518518516E-2</v>
      </c>
    </row>
    <row r="2059" spans="3:10">
      <c r="C2059" s="6" t="s">
        <v>3030</v>
      </c>
      <c r="H2059" s="311">
        <v>60</v>
      </c>
      <c r="I2059" s="311">
        <v>19</v>
      </c>
      <c r="J2059" s="312">
        <v>4.8518518518518516E-2</v>
      </c>
    </row>
    <row r="2060" spans="3:10">
      <c r="C2060" s="307" t="s">
        <v>2043</v>
      </c>
      <c r="D2060" s="308">
        <v>2014</v>
      </c>
      <c r="E2060" s="6" t="s">
        <v>765</v>
      </c>
      <c r="F2060" s="309" t="s">
        <v>186</v>
      </c>
      <c r="G2060" s="310" t="s">
        <v>2606</v>
      </c>
      <c r="H2060" s="311">
        <v>36</v>
      </c>
      <c r="I2060" s="311">
        <v>14</v>
      </c>
      <c r="J2060" s="312">
        <v>4.9062500000000002E-2</v>
      </c>
    </row>
    <row r="2061" spans="3:10">
      <c r="C2061" s="6" t="s">
        <v>2044</v>
      </c>
      <c r="H2061" s="311">
        <v>36</v>
      </c>
      <c r="I2061" s="311">
        <v>14</v>
      </c>
      <c r="J2061" s="312">
        <v>4.9062500000000002E-2</v>
      </c>
    </row>
    <row r="2062" spans="3:10">
      <c r="C2062" s="307" t="s">
        <v>2045</v>
      </c>
      <c r="D2062" s="308">
        <v>2015</v>
      </c>
      <c r="E2062" s="6" t="s">
        <v>328</v>
      </c>
      <c r="F2062" s="309" t="s">
        <v>297</v>
      </c>
      <c r="G2062" s="310" t="s">
        <v>3183</v>
      </c>
      <c r="H2062" s="311">
        <v>14</v>
      </c>
      <c r="I2062" s="311">
        <v>14</v>
      </c>
      <c r="J2062" s="312">
        <v>9.8379629629629642E-4</v>
      </c>
    </row>
    <row r="2063" spans="3:10">
      <c r="C2063" s="6" t="s">
        <v>2046</v>
      </c>
      <c r="H2063" s="311">
        <v>14</v>
      </c>
      <c r="I2063" s="311">
        <v>14</v>
      </c>
      <c r="J2063" s="312">
        <v>9.8379629629629642E-4</v>
      </c>
    </row>
    <row r="2064" spans="3:10">
      <c r="C2064" s="307" t="s">
        <v>2047</v>
      </c>
      <c r="D2064" s="308">
        <v>2012</v>
      </c>
      <c r="E2064" s="6" t="s">
        <v>648</v>
      </c>
      <c r="F2064" s="309" t="s">
        <v>186</v>
      </c>
      <c r="G2064" s="310" t="s">
        <v>2606</v>
      </c>
      <c r="H2064" s="311">
        <v>29</v>
      </c>
      <c r="I2064" s="311">
        <v>13</v>
      </c>
      <c r="J2064" s="312">
        <v>4.7870370370370369E-2</v>
      </c>
    </row>
    <row r="2065" spans="3:10">
      <c r="C2065" s="307"/>
      <c r="D2065" s="308">
        <v>2014</v>
      </c>
      <c r="E2065" s="6" t="s">
        <v>648</v>
      </c>
      <c r="F2065" s="309" t="s">
        <v>186</v>
      </c>
      <c r="G2065" s="310" t="s">
        <v>2606</v>
      </c>
      <c r="H2065" s="311">
        <v>35</v>
      </c>
      <c r="I2065" s="311">
        <v>13</v>
      </c>
      <c r="J2065" s="312">
        <v>4.8553240740740744E-2</v>
      </c>
    </row>
    <row r="2066" spans="3:10">
      <c r="C2066" s="307"/>
      <c r="D2066" s="308">
        <v>2015</v>
      </c>
      <c r="E2066" s="6" t="s">
        <v>648</v>
      </c>
      <c r="F2066" s="309" t="s">
        <v>186</v>
      </c>
      <c r="G2066" s="310" t="s">
        <v>2606</v>
      </c>
      <c r="H2066" s="311">
        <v>32</v>
      </c>
      <c r="I2066" s="311">
        <v>13</v>
      </c>
      <c r="J2066" s="312">
        <v>4.8402777777777774E-2</v>
      </c>
    </row>
    <row r="2067" spans="3:10">
      <c r="C2067" s="307"/>
      <c r="D2067" s="308">
        <v>2016</v>
      </c>
      <c r="E2067" s="6" t="s">
        <v>648</v>
      </c>
      <c r="F2067" s="309" t="s">
        <v>186</v>
      </c>
      <c r="G2067" s="310" t="s">
        <v>2607</v>
      </c>
      <c r="H2067" s="311">
        <v>32</v>
      </c>
      <c r="I2067" s="311">
        <v>8</v>
      </c>
      <c r="J2067" s="312">
        <v>4.8831018518518517E-2</v>
      </c>
    </row>
    <row r="2068" spans="3:10">
      <c r="C2068" s="307"/>
      <c r="D2068" s="308">
        <v>2017</v>
      </c>
      <c r="E2068" s="6" t="s">
        <v>648</v>
      </c>
      <c r="F2068" s="309" t="s">
        <v>186</v>
      </c>
      <c r="G2068" s="310" t="s">
        <v>2607</v>
      </c>
      <c r="H2068" s="311">
        <v>86</v>
      </c>
      <c r="I2068" s="311">
        <v>14</v>
      </c>
      <c r="J2068" s="312">
        <v>5.1388888888888894E-2</v>
      </c>
    </row>
    <row r="2069" spans="3:10">
      <c r="C2069" s="6" t="s">
        <v>2048</v>
      </c>
      <c r="H2069" s="311">
        <v>214</v>
      </c>
      <c r="I2069" s="311">
        <v>61</v>
      </c>
      <c r="J2069" s="312">
        <v>0.24504629629629629</v>
      </c>
    </row>
    <row r="2070" spans="3:10">
      <c r="C2070" s="307" t="s">
        <v>2049</v>
      </c>
      <c r="D2070" s="308">
        <v>2015</v>
      </c>
      <c r="E2070" s="6" t="s">
        <v>38</v>
      </c>
      <c r="F2070" s="309" t="s">
        <v>186</v>
      </c>
      <c r="G2070" s="310" t="s">
        <v>2606</v>
      </c>
      <c r="H2070" s="311">
        <v>36</v>
      </c>
      <c r="I2070" s="311">
        <v>14</v>
      </c>
      <c r="J2070" s="312">
        <v>4.8564814814814818E-2</v>
      </c>
    </row>
    <row r="2071" spans="3:10">
      <c r="C2071" s="307"/>
      <c r="D2071" s="308">
        <v>2017</v>
      </c>
      <c r="E2071" s="6" t="s">
        <v>38</v>
      </c>
      <c r="F2071" s="309" t="s">
        <v>186</v>
      </c>
      <c r="G2071" s="310" t="s">
        <v>2606</v>
      </c>
      <c r="H2071" s="311">
        <v>49</v>
      </c>
      <c r="I2071" s="311">
        <v>15</v>
      </c>
      <c r="J2071" s="312">
        <v>4.7939814814814817E-2</v>
      </c>
    </row>
    <row r="2072" spans="3:10">
      <c r="C2072" s="6" t="s">
        <v>2050</v>
      </c>
      <c r="H2072" s="311">
        <v>85</v>
      </c>
      <c r="I2072" s="311">
        <v>29</v>
      </c>
      <c r="J2072" s="312">
        <v>9.6504629629629635E-2</v>
      </c>
    </row>
    <row r="2073" spans="3:10">
      <c r="C2073" s="307" t="s">
        <v>2051</v>
      </c>
      <c r="D2073" s="308">
        <v>2011</v>
      </c>
      <c r="E2073" s="6" t="s">
        <v>331</v>
      </c>
      <c r="F2073" s="309" t="s">
        <v>297</v>
      </c>
      <c r="G2073" s="310" t="s">
        <v>3185</v>
      </c>
      <c r="H2073" s="311">
        <v>0</v>
      </c>
      <c r="I2073" s="311">
        <v>5</v>
      </c>
      <c r="J2073" s="312">
        <v>8.449074074074075E-4</v>
      </c>
    </row>
    <row r="2074" spans="3:10">
      <c r="C2074" s="307"/>
      <c r="D2074" s="308">
        <v>2012</v>
      </c>
      <c r="E2074" s="6" t="s">
        <v>331</v>
      </c>
      <c r="F2074" s="309" t="s">
        <v>297</v>
      </c>
      <c r="G2074" s="310" t="s">
        <v>3186</v>
      </c>
      <c r="H2074" s="311">
        <v>0</v>
      </c>
      <c r="I2074" s="311">
        <v>3</v>
      </c>
      <c r="J2074" s="312">
        <v>8.564814814814815E-4</v>
      </c>
    </row>
    <row r="2075" spans="3:10">
      <c r="C2075" s="6" t="s">
        <v>2052</v>
      </c>
      <c r="H2075" s="311">
        <v>0</v>
      </c>
      <c r="I2075" s="311">
        <v>8</v>
      </c>
      <c r="J2075" s="312">
        <v>1.701388888888889E-3</v>
      </c>
    </row>
    <row r="2076" spans="3:10">
      <c r="C2076" s="307" t="s">
        <v>2053</v>
      </c>
      <c r="D2076" s="308">
        <v>2011</v>
      </c>
      <c r="E2076" s="6" t="s">
        <v>249</v>
      </c>
      <c r="F2076" s="309" t="s">
        <v>297</v>
      </c>
      <c r="G2076" s="310" t="s">
        <v>3182</v>
      </c>
      <c r="H2076" s="311">
        <v>0</v>
      </c>
      <c r="I2076" s="311">
        <v>5</v>
      </c>
      <c r="J2076" s="312">
        <v>4.8611111111111104E-4</v>
      </c>
    </row>
    <row r="2077" spans="3:10">
      <c r="C2077" s="307"/>
      <c r="D2077" s="308">
        <v>2012</v>
      </c>
      <c r="E2077" s="6" t="s">
        <v>331</v>
      </c>
      <c r="F2077" s="309" t="s">
        <v>297</v>
      </c>
      <c r="G2077" s="310" t="s">
        <v>3183</v>
      </c>
      <c r="H2077" s="311">
        <v>0</v>
      </c>
      <c r="I2077" s="311">
        <v>2</v>
      </c>
      <c r="J2077" s="312">
        <v>7.407407407407407E-4</v>
      </c>
    </row>
    <row r="2078" spans="3:10">
      <c r="C2078" s="307"/>
      <c r="D2078" s="308">
        <v>2015</v>
      </c>
      <c r="E2078" s="6" t="s">
        <v>328</v>
      </c>
      <c r="F2078" s="309" t="s">
        <v>297</v>
      </c>
      <c r="G2078" s="310" t="s">
        <v>3185</v>
      </c>
      <c r="H2078" s="311">
        <v>2</v>
      </c>
      <c r="I2078" s="311">
        <v>2</v>
      </c>
      <c r="J2078" s="312">
        <v>8.3333333333333339E-4</v>
      </c>
    </row>
    <row r="2079" spans="3:10">
      <c r="C2079" s="6" t="s">
        <v>2054</v>
      </c>
      <c r="H2079" s="311">
        <v>2</v>
      </c>
      <c r="I2079" s="311">
        <v>9</v>
      </c>
      <c r="J2079" s="312">
        <v>2.0601851851851853E-3</v>
      </c>
    </row>
    <row r="2080" spans="3:10">
      <c r="C2080" s="307" t="s">
        <v>3031</v>
      </c>
      <c r="D2080" s="308">
        <v>2017</v>
      </c>
      <c r="E2080" s="6" t="s">
        <v>2654</v>
      </c>
      <c r="F2080" s="309" t="s">
        <v>187</v>
      </c>
      <c r="G2080" s="310" t="s">
        <v>316</v>
      </c>
      <c r="H2080" s="311">
        <v>37</v>
      </c>
      <c r="I2080" s="311">
        <v>37</v>
      </c>
      <c r="J2080" s="312">
        <v>2.1574074074074075E-2</v>
      </c>
    </row>
    <row r="2081" spans="3:10">
      <c r="C2081" s="6" t="s">
        <v>3032</v>
      </c>
      <c r="H2081" s="311">
        <v>37</v>
      </c>
      <c r="I2081" s="311">
        <v>37</v>
      </c>
      <c r="J2081" s="312">
        <v>2.1574074074074075E-2</v>
      </c>
    </row>
    <row r="2082" spans="3:10">
      <c r="C2082" s="307" t="s">
        <v>2055</v>
      </c>
      <c r="D2082" s="308">
        <v>2013</v>
      </c>
      <c r="E2082" s="6" t="s">
        <v>232</v>
      </c>
      <c r="F2082" s="309" t="s">
        <v>187</v>
      </c>
      <c r="G2082" s="310" t="s">
        <v>316</v>
      </c>
      <c r="H2082" s="311">
        <v>10</v>
      </c>
      <c r="I2082" s="311">
        <v>10</v>
      </c>
      <c r="J2082" s="312">
        <v>1.7534722222222222E-2</v>
      </c>
    </row>
    <row r="2083" spans="3:10">
      <c r="C2083" s="6" t="s">
        <v>2056</v>
      </c>
      <c r="H2083" s="311">
        <v>10</v>
      </c>
      <c r="I2083" s="311">
        <v>10</v>
      </c>
      <c r="J2083" s="312">
        <v>1.7534722222222222E-2</v>
      </c>
    </row>
    <row r="2084" spans="3:10">
      <c r="C2084" s="307" t="s">
        <v>2057</v>
      </c>
      <c r="D2084" s="308">
        <v>2010</v>
      </c>
      <c r="E2084" s="6" t="s">
        <v>280</v>
      </c>
      <c r="F2084" s="309" t="s">
        <v>297</v>
      </c>
      <c r="G2084" s="310" t="s">
        <v>3175</v>
      </c>
      <c r="H2084" s="311">
        <v>0</v>
      </c>
      <c r="I2084" s="311">
        <v>7</v>
      </c>
      <c r="J2084" s="312">
        <v>6.9444444444444447E-4</v>
      </c>
    </row>
    <row r="2085" spans="3:10">
      <c r="C2085" s="6" t="s">
        <v>2058</v>
      </c>
      <c r="H2085" s="311">
        <v>0</v>
      </c>
      <c r="I2085" s="311">
        <v>7</v>
      </c>
      <c r="J2085" s="312">
        <v>6.9444444444444447E-4</v>
      </c>
    </row>
    <row r="2086" spans="3:10">
      <c r="C2086" s="307" t="s">
        <v>2059</v>
      </c>
      <c r="D2086" s="308">
        <v>2011</v>
      </c>
      <c r="E2086" s="6" t="s">
        <v>463</v>
      </c>
      <c r="F2086" s="309" t="s">
        <v>186</v>
      </c>
      <c r="G2086" s="310" t="s">
        <v>3190</v>
      </c>
      <c r="H2086" s="311">
        <v>20</v>
      </c>
      <c r="I2086" s="311">
        <v>6</v>
      </c>
      <c r="J2086" s="312">
        <v>5.0590277777777776E-2</v>
      </c>
    </row>
    <row r="2087" spans="3:10">
      <c r="C2087" s="6" t="s">
        <v>2060</v>
      </c>
      <c r="H2087" s="311">
        <v>20</v>
      </c>
      <c r="I2087" s="311">
        <v>6</v>
      </c>
      <c r="J2087" s="312">
        <v>5.0590277777777776E-2</v>
      </c>
    </row>
    <row r="2088" spans="3:10">
      <c r="C2088" s="307" t="s">
        <v>2061</v>
      </c>
      <c r="D2088" s="308">
        <v>2009</v>
      </c>
      <c r="E2088" s="6" t="s">
        <v>235</v>
      </c>
      <c r="F2088" s="309" t="s">
        <v>186</v>
      </c>
      <c r="G2088" s="310" t="s">
        <v>3190</v>
      </c>
      <c r="H2088" s="311">
        <v>16</v>
      </c>
      <c r="I2088" s="311">
        <v>9</v>
      </c>
      <c r="J2088" s="312">
        <v>4.9641203703703701E-2</v>
      </c>
    </row>
    <row r="2089" spans="3:10">
      <c r="C2089" s="6" t="s">
        <v>2062</v>
      </c>
      <c r="H2089" s="311">
        <v>16</v>
      </c>
      <c r="I2089" s="311">
        <v>9</v>
      </c>
      <c r="J2089" s="312">
        <v>4.9641203703703701E-2</v>
      </c>
    </row>
    <row r="2090" spans="3:10">
      <c r="C2090" s="307" t="s">
        <v>2063</v>
      </c>
      <c r="D2090" s="308">
        <v>2015</v>
      </c>
      <c r="E2090" s="6" t="s">
        <v>463</v>
      </c>
      <c r="F2090" s="309" t="s">
        <v>297</v>
      </c>
      <c r="G2090" s="310" t="s">
        <v>3183</v>
      </c>
      <c r="H2090" s="311">
        <v>6</v>
      </c>
      <c r="I2090" s="311">
        <v>6</v>
      </c>
      <c r="J2090" s="312">
        <v>4.9768518518518521E-4</v>
      </c>
    </row>
    <row r="2091" spans="3:10">
      <c r="C2091" s="6" t="s">
        <v>2064</v>
      </c>
      <c r="H2091" s="311">
        <v>6</v>
      </c>
      <c r="I2091" s="311">
        <v>6</v>
      </c>
      <c r="J2091" s="312">
        <v>4.9768518518518521E-4</v>
      </c>
    </row>
    <row r="2092" spans="3:10">
      <c r="C2092" s="307" t="s">
        <v>2065</v>
      </c>
      <c r="D2092" s="308">
        <v>2011</v>
      </c>
      <c r="E2092" s="6" t="s">
        <v>463</v>
      </c>
      <c r="F2092" s="309" t="s">
        <v>297</v>
      </c>
      <c r="G2092" s="310" t="s">
        <v>3182</v>
      </c>
      <c r="H2092" s="311">
        <v>0</v>
      </c>
      <c r="I2092" s="311">
        <v>14</v>
      </c>
      <c r="J2092" s="312">
        <v>6.7129629629629625E-4</v>
      </c>
    </row>
    <row r="2093" spans="3:10">
      <c r="C2093" s="307"/>
      <c r="D2093" s="308">
        <v>2015</v>
      </c>
      <c r="E2093" s="6" t="s">
        <v>463</v>
      </c>
      <c r="F2093" s="309" t="s">
        <v>297</v>
      </c>
      <c r="G2093" s="310" t="s">
        <v>3185</v>
      </c>
      <c r="H2093" s="311">
        <v>12</v>
      </c>
      <c r="I2093" s="311">
        <v>12</v>
      </c>
      <c r="J2093" s="312">
        <v>1.1921296296296296E-3</v>
      </c>
    </row>
    <row r="2094" spans="3:10">
      <c r="C2094" s="6" t="s">
        <v>2066</v>
      </c>
      <c r="H2094" s="311">
        <v>12</v>
      </c>
      <c r="I2094" s="311">
        <v>26</v>
      </c>
      <c r="J2094" s="312">
        <v>1.8634259259259259E-3</v>
      </c>
    </row>
    <row r="2095" spans="3:10">
      <c r="C2095" s="307" t="s">
        <v>2067</v>
      </c>
      <c r="D2095" s="308">
        <v>2013</v>
      </c>
      <c r="E2095" s="6" t="s">
        <v>207</v>
      </c>
      <c r="F2095" s="309" t="s">
        <v>186</v>
      </c>
      <c r="G2095" s="310" t="s">
        <v>2608</v>
      </c>
      <c r="H2095" s="311">
        <v>49</v>
      </c>
      <c r="I2095" s="311">
        <v>5</v>
      </c>
      <c r="J2095" s="312">
        <v>6.3321759259259258E-2</v>
      </c>
    </row>
    <row r="2096" spans="3:10">
      <c r="C2096" s="6" t="s">
        <v>2068</v>
      </c>
      <c r="H2096" s="311">
        <v>49</v>
      </c>
      <c r="I2096" s="311">
        <v>5</v>
      </c>
      <c r="J2096" s="312">
        <v>6.3321759259259258E-2</v>
      </c>
    </row>
    <row r="2097" spans="3:10">
      <c r="C2097" s="307" t="s">
        <v>2069</v>
      </c>
      <c r="D2097" s="308">
        <v>2010</v>
      </c>
      <c r="E2097" s="6" t="s">
        <v>295</v>
      </c>
      <c r="F2097" s="309" t="s">
        <v>186</v>
      </c>
      <c r="G2097" s="310" t="s">
        <v>3193</v>
      </c>
      <c r="H2097" s="311">
        <v>17</v>
      </c>
      <c r="I2097" s="311">
        <v>2</v>
      </c>
      <c r="J2097" s="312">
        <v>5.0462962962962959E-2</v>
      </c>
    </row>
    <row r="2098" spans="3:10">
      <c r="C2098" s="307"/>
      <c r="D2098" s="308">
        <v>2011</v>
      </c>
      <c r="E2098" s="6" t="s">
        <v>295</v>
      </c>
      <c r="F2098" s="309" t="s">
        <v>186</v>
      </c>
      <c r="G2098" s="310" t="s">
        <v>2609</v>
      </c>
      <c r="H2098" s="311">
        <v>21</v>
      </c>
      <c r="I2098" s="311">
        <v>1</v>
      </c>
      <c r="J2098" s="312">
        <v>5.1168981481481489E-2</v>
      </c>
    </row>
    <row r="2099" spans="3:10">
      <c r="C2099" s="307"/>
      <c r="D2099" s="308">
        <v>2012</v>
      </c>
      <c r="E2099" s="6" t="s">
        <v>295</v>
      </c>
      <c r="F2099" s="309" t="s">
        <v>186</v>
      </c>
      <c r="G2099" s="310" t="s">
        <v>2609</v>
      </c>
      <c r="H2099" s="311">
        <v>43</v>
      </c>
      <c r="I2099" s="311">
        <v>1</v>
      </c>
      <c r="J2099" s="312">
        <v>5.2106481481481483E-2</v>
      </c>
    </row>
    <row r="2100" spans="3:10">
      <c r="C2100" s="307"/>
      <c r="D2100" s="308">
        <v>2013</v>
      </c>
      <c r="E2100" s="6" t="s">
        <v>295</v>
      </c>
      <c r="F2100" s="309" t="s">
        <v>186</v>
      </c>
      <c r="G2100" s="310" t="s">
        <v>2609</v>
      </c>
      <c r="H2100" s="311">
        <v>32</v>
      </c>
      <c r="I2100" s="311">
        <v>1</v>
      </c>
      <c r="J2100" s="312">
        <v>5.4884259259259265E-2</v>
      </c>
    </row>
    <row r="2101" spans="3:10">
      <c r="C2101" s="307"/>
      <c r="D2101" s="308">
        <v>2014</v>
      </c>
      <c r="E2101" s="6" t="s">
        <v>295</v>
      </c>
      <c r="F2101" s="309" t="s">
        <v>186</v>
      </c>
      <c r="G2101" s="310" t="s">
        <v>2609</v>
      </c>
      <c r="H2101" s="311">
        <v>63</v>
      </c>
      <c r="I2101" s="311">
        <v>1</v>
      </c>
      <c r="J2101" s="312">
        <v>5.3402777777777778E-2</v>
      </c>
    </row>
    <row r="2102" spans="3:10">
      <c r="C2102" s="307"/>
      <c r="D2102" s="308">
        <v>2015</v>
      </c>
      <c r="E2102" s="6" t="s">
        <v>295</v>
      </c>
      <c r="F2102" s="309" t="s">
        <v>186</v>
      </c>
      <c r="G2102" s="310" t="s">
        <v>2609</v>
      </c>
      <c r="H2102" s="311">
        <v>76</v>
      </c>
      <c r="I2102" s="311">
        <v>1</v>
      </c>
      <c r="J2102" s="312">
        <v>5.7951388888888893E-2</v>
      </c>
    </row>
    <row r="2103" spans="3:10">
      <c r="C2103" s="307"/>
      <c r="D2103" s="308">
        <v>2016</v>
      </c>
      <c r="E2103" s="6" t="s">
        <v>295</v>
      </c>
      <c r="F2103" s="309" t="s">
        <v>186</v>
      </c>
      <c r="G2103" s="310" t="s">
        <v>2609</v>
      </c>
      <c r="H2103" s="311">
        <v>70</v>
      </c>
      <c r="I2103" s="311">
        <v>1</v>
      </c>
      <c r="J2103" s="312">
        <v>5.7916666666666665E-2</v>
      </c>
    </row>
    <row r="2104" spans="3:10">
      <c r="C2104" s="307"/>
      <c r="D2104" s="308">
        <v>2017</v>
      </c>
      <c r="E2104" s="6" t="s">
        <v>295</v>
      </c>
      <c r="F2104" s="309" t="s">
        <v>186</v>
      </c>
      <c r="G2104" s="310" t="s">
        <v>2609</v>
      </c>
      <c r="H2104" s="311">
        <v>143</v>
      </c>
      <c r="I2104" s="311">
        <v>2</v>
      </c>
      <c r="J2104" s="312">
        <v>5.9629629629629623E-2</v>
      </c>
    </row>
    <row r="2105" spans="3:10">
      <c r="C2105" s="6" t="s">
        <v>2070</v>
      </c>
      <c r="H2105" s="311">
        <v>465</v>
      </c>
      <c r="I2105" s="311">
        <v>10</v>
      </c>
      <c r="J2105" s="312">
        <v>0.43752314814814819</v>
      </c>
    </row>
    <row r="2106" spans="3:10">
      <c r="C2106" s="307" t="s">
        <v>3033</v>
      </c>
      <c r="D2106" s="308">
        <v>2017</v>
      </c>
      <c r="E2106" s="6" t="s">
        <v>44</v>
      </c>
      <c r="F2106" s="309" t="s">
        <v>186</v>
      </c>
      <c r="G2106" s="310" t="s">
        <v>2606</v>
      </c>
      <c r="H2106" s="311">
        <v>130</v>
      </c>
      <c r="I2106" s="311">
        <v>40</v>
      </c>
      <c r="J2106" s="312">
        <v>5.7754629629629628E-2</v>
      </c>
    </row>
    <row r="2107" spans="3:10">
      <c r="C2107" s="6" t="s">
        <v>3034</v>
      </c>
      <c r="H2107" s="311">
        <v>130</v>
      </c>
      <c r="I2107" s="311">
        <v>40</v>
      </c>
      <c r="J2107" s="312">
        <v>5.7754629629629628E-2</v>
      </c>
    </row>
    <row r="2108" spans="3:10">
      <c r="C2108" s="307" t="s">
        <v>2513</v>
      </c>
      <c r="D2108" s="308">
        <v>2016</v>
      </c>
      <c r="E2108" s="6" t="s">
        <v>284</v>
      </c>
      <c r="F2108" s="309" t="s">
        <v>186</v>
      </c>
      <c r="G2108" s="310" t="s">
        <v>2605</v>
      </c>
      <c r="H2108" s="311">
        <v>56</v>
      </c>
      <c r="I2108" s="311">
        <v>10</v>
      </c>
      <c r="J2108" s="312">
        <v>5.4155092592592595E-2</v>
      </c>
    </row>
    <row r="2109" spans="3:10">
      <c r="C2109" s="307"/>
      <c r="D2109" s="308">
        <v>2017</v>
      </c>
      <c r="E2109" s="6" t="s">
        <v>284</v>
      </c>
      <c r="F2109" s="309" t="s">
        <v>186</v>
      </c>
      <c r="G2109" s="310" t="s">
        <v>2605</v>
      </c>
      <c r="H2109" s="311">
        <v>65</v>
      </c>
      <c r="I2109" s="311">
        <v>17</v>
      </c>
      <c r="J2109" s="312">
        <v>4.8715277777777781E-2</v>
      </c>
    </row>
    <row r="2110" spans="3:10">
      <c r="C2110" s="6" t="s">
        <v>2514</v>
      </c>
      <c r="H2110" s="311">
        <v>121</v>
      </c>
      <c r="I2110" s="311">
        <v>27</v>
      </c>
      <c r="J2110" s="312">
        <v>0.10287037037037038</v>
      </c>
    </row>
    <row r="2111" spans="3:10">
      <c r="C2111" s="307" t="s">
        <v>2515</v>
      </c>
      <c r="D2111" s="308">
        <v>2016</v>
      </c>
      <c r="E2111" s="6" t="s">
        <v>2275</v>
      </c>
      <c r="F2111" s="309" t="s">
        <v>186</v>
      </c>
      <c r="G2111" s="310" t="s">
        <v>2611</v>
      </c>
      <c r="H2111" s="311">
        <v>54</v>
      </c>
      <c r="I2111" s="311">
        <v>8</v>
      </c>
      <c r="J2111" s="312">
        <v>5.3437499999999999E-2</v>
      </c>
    </row>
    <row r="2112" spans="3:10">
      <c r="C2112" s="6" t="s">
        <v>2516</v>
      </c>
      <c r="H2112" s="311">
        <v>54</v>
      </c>
      <c r="I2112" s="311">
        <v>8</v>
      </c>
      <c r="J2112" s="312">
        <v>5.3437499999999999E-2</v>
      </c>
    </row>
    <row r="2113" spans="3:10">
      <c r="C2113" s="307" t="s">
        <v>3035</v>
      </c>
      <c r="D2113" s="308">
        <v>2017</v>
      </c>
      <c r="E2113" s="6" t="s">
        <v>284</v>
      </c>
      <c r="F2113" s="309" t="s">
        <v>186</v>
      </c>
      <c r="G2113" s="310" t="s">
        <v>2606</v>
      </c>
      <c r="H2113" s="311">
        <v>112</v>
      </c>
      <c r="I2113" s="311">
        <v>35</v>
      </c>
      <c r="J2113" s="312">
        <v>5.5185185185185191E-2</v>
      </c>
    </row>
    <row r="2114" spans="3:10">
      <c r="C2114" s="6" t="s">
        <v>3036</v>
      </c>
      <c r="H2114" s="311">
        <v>112</v>
      </c>
      <c r="I2114" s="311">
        <v>35</v>
      </c>
      <c r="J2114" s="312">
        <v>5.5185185185185191E-2</v>
      </c>
    </row>
    <row r="2115" spans="3:10">
      <c r="C2115" s="307" t="s">
        <v>2071</v>
      </c>
      <c r="D2115" s="308">
        <v>2012</v>
      </c>
      <c r="E2115" s="6" t="s">
        <v>331</v>
      </c>
      <c r="F2115" s="309" t="s">
        <v>297</v>
      </c>
      <c r="G2115" s="310" t="s">
        <v>3185</v>
      </c>
      <c r="H2115" s="311">
        <v>0</v>
      </c>
      <c r="I2115" s="311">
        <v>9</v>
      </c>
      <c r="J2115" s="312">
        <v>9.3750000000000007E-4</v>
      </c>
    </row>
    <row r="2116" spans="3:10">
      <c r="C2116" s="307"/>
      <c r="D2116" s="308">
        <v>2016</v>
      </c>
      <c r="E2116" s="6" t="s">
        <v>331</v>
      </c>
      <c r="F2116" s="309" t="s">
        <v>297</v>
      </c>
      <c r="G2116" s="310" t="s">
        <v>3187</v>
      </c>
      <c r="H2116" s="311">
        <v>9</v>
      </c>
      <c r="I2116" s="311">
        <v>9</v>
      </c>
      <c r="J2116" s="312">
        <v>1.4699074074074074E-3</v>
      </c>
    </row>
    <row r="2117" spans="3:10">
      <c r="C2117" s="6" t="s">
        <v>2072</v>
      </c>
      <c r="H2117" s="311">
        <v>9</v>
      </c>
      <c r="I2117" s="311">
        <v>18</v>
      </c>
      <c r="J2117" s="312">
        <v>2.4074074074074076E-3</v>
      </c>
    </row>
    <row r="2118" spans="3:10">
      <c r="C2118" s="307" t="s">
        <v>2073</v>
      </c>
      <c r="D2118" s="308">
        <v>2012</v>
      </c>
      <c r="E2118" s="6" t="s">
        <v>331</v>
      </c>
      <c r="F2118" s="309" t="s">
        <v>297</v>
      </c>
      <c r="G2118" s="310" t="s">
        <v>3185</v>
      </c>
      <c r="H2118" s="311">
        <v>0</v>
      </c>
      <c r="I2118" s="311">
        <v>7</v>
      </c>
      <c r="J2118" s="312">
        <v>8.6805555555555551E-4</v>
      </c>
    </row>
    <row r="2119" spans="3:10">
      <c r="C2119" s="307"/>
      <c r="D2119" s="308">
        <v>2014</v>
      </c>
      <c r="E2119" s="6" t="s">
        <v>331</v>
      </c>
      <c r="F2119" s="309" t="s">
        <v>297</v>
      </c>
      <c r="G2119" s="310" t="s">
        <v>3186</v>
      </c>
      <c r="H2119" s="311">
        <v>0</v>
      </c>
      <c r="I2119" s="311">
        <v>7</v>
      </c>
      <c r="J2119" s="312">
        <v>1.2962962962962963E-3</v>
      </c>
    </row>
    <row r="2120" spans="3:10">
      <c r="C2120" s="307"/>
      <c r="D2120" s="308">
        <v>2016</v>
      </c>
      <c r="E2120" s="6" t="s">
        <v>331</v>
      </c>
      <c r="F2120" s="309" t="s">
        <v>297</v>
      </c>
      <c r="G2120" s="310" t="s">
        <v>3187</v>
      </c>
      <c r="H2120" s="311">
        <v>8</v>
      </c>
      <c r="I2120" s="311">
        <v>8</v>
      </c>
      <c r="J2120" s="312">
        <v>1.4351851851851854E-3</v>
      </c>
    </row>
    <row r="2121" spans="3:10">
      <c r="C2121" s="6" t="s">
        <v>2074</v>
      </c>
      <c r="H2121" s="311">
        <v>8</v>
      </c>
      <c r="I2121" s="311">
        <v>22</v>
      </c>
      <c r="J2121" s="312">
        <v>3.5995370370370374E-3</v>
      </c>
    </row>
    <row r="2122" spans="3:10">
      <c r="C2122" s="307" t="s">
        <v>2075</v>
      </c>
      <c r="D2122" s="308">
        <v>2015</v>
      </c>
      <c r="E2122" s="6" t="s">
        <v>462</v>
      </c>
      <c r="F2122" s="309" t="s">
        <v>297</v>
      </c>
      <c r="G2122" s="310" t="s">
        <v>3185</v>
      </c>
      <c r="H2122" s="311">
        <v>4</v>
      </c>
      <c r="I2122" s="311">
        <v>4</v>
      </c>
      <c r="J2122" s="312">
        <v>8.2175925925925917E-4</v>
      </c>
    </row>
    <row r="2123" spans="3:10">
      <c r="C2123" s="6" t="s">
        <v>2076</v>
      </c>
      <c r="H2123" s="311">
        <v>4</v>
      </c>
      <c r="I2123" s="311">
        <v>4</v>
      </c>
      <c r="J2123" s="312">
        <v>8.2175925925925917E-4</v>
      </c>
    </row>
    <row r="2124" spans="3:10">
      <c r="C2124" s="307" t="s">
        <v>2077</v>
      </c>
      <c r="D2124" s="308">
        <v>2012</v>
      </c>
      <c r="E2124" s="6" t="s">
        <v>43</v>
      </c>
      <c r="F2124" s="309" t="s">
        <v>186</v>
      </c>
      <c r="G2124" s="310" t="s">
        <v>3190</v>
      </c>
      <c r="H2124" s="311">
        <v>38</v>
      </c>
      <c r="I2124" s="311">
        <v>13</v>
      </c>
      <c r="J2124" s="312">
        <v>5.0347222222222217E-2</v>
      </c>
    </row>
    <row r="2125" spans="3:10">
      <c r="C2125" s="6" t="s">
        <v>2078</v>
      </c>
      <c r="H2125" s="311">
        <v>38</v>
      </c>
      <c r="I2125" s="311">
        <v>13</v>
      </c>
      <c r="J2125" s="312">
        <v>5.0347222222222217E-2</v>
      </c>
    </row>
    <row r="2126" spans="3:10">
      <c r="C2126" s="307" t="s">
        <v>2079</v>
      </c>
      <c r="D2126" s="308">
        <v>2013</v>
      </c>
      <c r="E2126" s="6" t="s">
        <v>331</v>
      </c>
      <c r="F2126" s="309" t="s">
        <v>297</v>
      </c>
      <c r="G2126" s="310" t="s">
        <v>3186</v>
      </c>
      <c r="H2126" s="311">
        <v>0</v>
      </c>
      <c r="I2126" s="311">
        <v>4</v>
      </c>
      <c r="J2126" s="312">
        <v>1.5740740740740741E-3</v>
      </c>
    </row>
    <row r="2127" spans="3:10">
      <c r="C2127" s="6" t="s">
        <v>2080</v>
      </c>
      <c r="H2127" s="311">
        <v>0</v>
      </c>
      <c r="I2127" s="311">
        <v>4</v>
      </c>
      <c r="J2127" s="312">
        <v>1.5740740740740741E-3</v>
      </c>
    </row>
    <row r="2128" spans="3:10">
      <c r="C2128" s="307" t="s">
        <v>2081</v>
      </c>
      <c r="D2128" s="308">
        <v>2013</v>
      </c>
      <c r="E2128" s="6" t="s">
        <v>331</v>
      </c>
      <c r="F2128" s="309" t="s">
        <v>297</v>
      </c>
      <c r="G2128" s="310" t="s">
        <v>3186</v>
      </c>
      <c r="H2128" s="311">
        <v>0</v>
      </c>
      <c r="I2128" s="311">
        <v>3</v>
      </c>
      <c r="J2128" s="312">
        <v>1.3888888888888889E-3</v>
      </c>
    </row>
    <row r="2129" spans="3:10">
      <c r="C2129" s="6" t="s">
        <v>2082</v>
      </c>
      <c r="H2129" s="311">
        <v>0</v>
      </c>
      <c r="I2129" s="311">
        <v>3</v>
      </c>
      <c r="J2129" s="312">
        <v>1.3888888888888889E-3</v>
      </c>
    </row>
    <row r="2130" spans="3:10">
      <c r="C2130" s="307" t="s">
        <v>2586</v>
      </c>
      <c r="D2130" s="308">
        <v>2016</v>
      </c>
      <c r="E2130" s="6" t="s">
        <v>984</v>
      </c>
      <c r="F2130" s="309" t="s">
        <v>297</v>
      </c>
      <c r="G2130" s="310" t="s">
        <v>3185</v>
      </c>
      <c r="H2130" s="311">
        <v>8</v>
      </c>
      <c r="I2130" s="311">
        <v>8</v>
      </c>
      <c r="J2130" s="312">
        <v>9.3750000000000007E-4</v>
      </c>
    </row>
    <row r="2131" spans="3:10">
      <c r="C2131" s="307"/>
      <c r="D2131" s="308">
        <v>2017</v>
      </c>
      <c r="E2131" s="6" t="s">
        <v>984</v>
      </c>
      <c r="F2131" s="309" t="s">
        <v>297</v>
      </c>
      <c r="G2131" s="310" t="s">
        <v>3185</v>
      </c>
      <c r="H2131" s="311">
        <v>0</v>
      </c>
      <c r="I2131" s="311">
        <v>4</v>
      </c>
      <c r="J2131" s="312">
        <v>8.7962962962962962E-4</v>
      </c>
    </row>
    <row r="2132" spans="3:10">
      <c r="C2132" s="6" t="s">
        <v>2587</v>
      </c>
      <c r="H2132" s="311">
        <v>8</v>
      </c>
      <c r="I2132" s="311">
        <v>12</v>
      </c>
      <c r="J2132" s="312">
        <v>1.8171296296296297E-3</v>
      </c>
    </row>
    <row r="2133" spans="3:10">
      <c r="C2133" s="307" t="s">
        <v>2083</v>
      </c>
      <c r="D2133" s="308">
        <v>2015</v>
      </c>
      <c r="E2133" s="6" t="s">
        <v>1002</v>
      </c>
      <c r="F2133" s="309" t="s">
        <v>297</v>
      </c>
      <c r="G2133" s="310" t="s">
        <v>3185</v>
      </c>
      <c r="H2133" s="311">
        <v>13</v>
      </c>
      <c r="I2133" s="311">
        <v>13</v>
      </c>
      <c r="J2133" s="312">
        <v>1.2962962962962963E-3</v>
      </c>
    </row>
    <row r="2134" spans="3:10">
      <c r="C2134" s="6" t="s">
        <v>2084</v>
      </c>
      <c r="H2134" s="311">
        <v>13</v>
      </c>
      <c r="I2134" s="311">
        <v>13</v>
      </c>
      <c r="J2134" s="312">
        <v>1.2962962962962963E-3</v>
      </c>
    </row>
    <row r="2135" spans="3:10">
      <c r="C2135" s="307" t="s">
        <v>2085</v>
      </c>
      <c r="D2135" s="308">
        <v>2012</v>
      </c>
      <c r="E2135" s="6" t="s">
        <v>1</v>
      </c>
      <c r="F2135" s="309" t="s">
        <v>186</v>
      </c>
      <c r="G2135" s="310" t="s">
        <v>2606</v>
      </c>
      <c r="H2135" s="311">
        <v>18</v>
      </c>
      <c r="I2135" s="311">
        <v>9</v>
      </c>
      <c r="J2135" s="312">
        <v>4.4918981481481483E-2</v>
      </c>
    </row>
    <row r="2136" spans="3:10">
      <c r="C2136" s="307"/>
      <c r="D2136" s="308">
        <v>2016</v>
      </c>
      <c r="E2136" s="6" t="s">
        <v>1</v>
      </c>
      <c r="F2136" s="309" t="s">
        <v>186</v>
      </c>
      <c r="G2136" s="310" t="s">
        <v>2607</v>
      </c>
      <c r="H2136" s="311">
        <v>12</v>
      </c>
      <c r="I2136" s="311">
        <v>3</v>
      </c>
      <c r="J2136" s="312">
        <v>4.4409722222222225E-2</v>
      </c>
    </row>
    <row r="2137" spans="3:10">
      <c r="C2137" s="6" t="s">
        <v>2086</v>
      </c>
      <c r="H2137" s="311">
        <v>30</v>
      </c>
      <c r="I2137" s="311">
        <v>12</v>
      </c>
      <c r="J2137" s="312">
        <v>8.9328703703703716E-2</v>
      </c>
    </row>
    <row r="2138" spans="3:10">
      <c r="C2138" s="307" t="s">
        <v>2087</v>
      </c>
      <c r="D2138" s="308">
        <v>2011</v>
      </c>
      <c r="E2138" s="6" t="s">
        <v>474</v>
      </c>
      <c r="F2138" s="309" t="s">
        <v>297</v>
      </c>
      <c r="G2138" s="310" t="s">
        <v>3186</v>
      </c>
      <c r="H2138" s="311">
        <v>0</v>
      </c>
      <c r="I2138" s="311">
        <v>2</v>
      </c>
      <c r="J2138" s="312">
        <v>7.7546296296296304E-4</v>
      </c>
    </row>
    <row r="2139" spans="3:10">
      <c r="C2139" s="6" t="s">
        <v>2088</v>
      </c>
      <c r="H2139" s="311">
        <v>0</v>
      </c>
      <c r="I2139" s="311">
        <v>2</v>
      </c>
      <c r="J2139" s="312">
        <v>7.7546296296296304E-4</v>
      </c>
    </row>
    <row r="2140" spans="3:10">
      <c r="C2140" s="307" t="s">
        <v>2089</v>
      </c>
      <c r="D2140" s="308">
        <v>2012</v>
      </c>
      <c r="E2140" s="6" t="s">
        <v>328</v>
      </c>
      <c r="F2140" s="309" t="s">
        <v>297</v>
      </c>
      <c r="G2140" s="310" t="s">
        <v>3185</v>
      </c>
      <c r="H2140" s="311">
        <v>0</v>
      </c>
      <c r="I2140" s="311">
        <v>13</v>
      </c>
      <c r="J2140" s="312">
        <v>9.8379629629629642E-4</v>
      </c>
    </row>
    <row r="2141" spans="3:10">
      <c r="C2141" s="6" t="s">
        <v>2090</v>
      </c>
      <c r="H2141" s="311">
        <v>0</v>
      </c>
      <c r="I2141" s="311">
        <v>13</v>
      </c>
      <c r="J2141" s="312">
        <v>9.8379629629629642E-4</v>
      </c>
    </row>
    <row r="2142" spans="3:10">
      <c r="C2142" s="307" t="s">
        <v>2091</v>
      </c>
      <c r="D2142" s="308">
        <v>2012</v>
      </c>
      <c r="E2142" s="6" t="s">
        <v>328</v>
      </c>
      <c r="F2142" s="309" t="s">
        <v>297</v>
      </c>
      <c r="G2142" s="310" t="s">
        <v>3186</v>
      </c>
      <c r="H2142" s="311">
        <v>0</v>
      </c>
      <c r="I2142" s="311">
        <v>4</v>
      </c>
      <c r="J2142" s="312">
        <v>8.6805555555555551E-4</v>
      </c>
    </row>
    <row r="2143" spans="3:10">
      <c r="C2143" s="6" t="s">
        <v>2092</v>
      </c>
      <c r="H2143" s="311">
        <v>0</v>
      </c>
      <c r="I2143" s="311">
        <v>4</v>
      </c>
      <c r="J2143" s="312">
        <v>8.6805555555555551E-4</v>
      </c>
    </row>
    <row r="2144" spans="3:10">
      <c r="C2144" s="307" t="s">
        <v>3037</v>
      </c>
      <c r="D2144" s="308">
        <v>2017</v>
      </c>
      <c r="E2144" s="6" t="s">
        <v>2669</v>
      </c>
      <c r="F2144" s="309" t="s">
        <v>186</v>
      </c>
      <c r="G2144" s="310" t="s">
        <v>2604</v>
      </c>
      <c r="H2144" s="311">
        <v>71</v>
      </c>
      <c r="I2144" s="311">
        <v>13</v>
      </c>
      <c r="J2144" s="312">
        <v>4.9722222222222223E-2</v>
      </c>
    </row>
    <row r="2145" spans="3:10">
      <c r="C2145" s="6" t="s">
        <v>3038</v>
      </c>
      <c r="H2145" s="311">
        <v>71</v>
      </c>
      <c r="I2145" s="311">
        <v>13</v>
      </c>
      <c r="J2145" s="312">
        <v>4.9722222222222223E-2</v>
      </c>
    </row>
    <row r="2146" spans="3:10">
      <c r="C2146" s="307" t="s">
        <v>3163</v>
      </c>
      <c r="D2146" s="308">
        <v>2017</v>
      </c>
      <c r="E2146" s="6" t="s">
        <v>692</v>
      </c>
      <c r="F2146" s="309" t="s">
        <v>297</v>
      </c>
      <c r="G2146" s="310" t="s">
        <v>3183</v>
      </c>
      <c r="H2146" s="311">
        <v>0</v>
      </c>
      <c r="I2146" s="311">
        <v>15</v>
      </c>
      <c r="J2146" s="312">
        <v>7.0601851851851847E-4</v>
      </c>
    </row>
    <row r="2147" spans="3:10">
      <c r="C2147" s="6" t="s">
        <v>3164</v>
      </c>
      <c r="H2147" s="311">
        <v>0</v>
      </c>
      <c r="I2147" s="311">
        <v>15</v>
      </c>
      <c r="J2147" s="312">
        <v>7.0601851851851847E-4</v>
      </c>
    </row>
    <row r="2148" spans="3:10">
      <c r="C2148" s="307" t="s">
        <v>2093</v>
      </c>
      <c r="D2148" s="308">
        <v>2011</v>
      </c>
      <c r="E2148" s="6" t="s">
        <v>332</v>
      </c>
      <c r="F2148" s="309" t="s">
        <v>297</v>
      </c>
      <c r="G2148" s="310" t="s">
        <v>3188</v>
      </c>
      <c r="H2148" s="311">
        <v>0</v>
      </c>
      <c r="I2148" s="311">
        <v>3</v>
      </c>
      <c r="J2148" s="312">
        <v>3.5069444444444445E-3</v>
      </c>
    </row>
    <row r="2149" spans="3:10">
      <c r="C2149" s="6" t="s">
        <v>2094</v>
      </c>
      <c r="H2149" s="311">
        <v>0</v>
      </c>
      <c r="I2149" s="311">
        <v>3</v>
      </c>
      <c r="J2149" s="312">
        <v>3.5069444444444445E-3</v>
      </c>
    </row>
    <row r="2150" spans="3:10">
      <c r="C2150" s="307" t="s">
        <v>3039</v>
      </c>
      <c r="D2150" s="308">
        <v>2017</v>
      </c>
      <c r="E2150" s="6" t="s">
        <v>235</v>
      </c>
      <c r="F2150" s="309" t="s">
        <v>186</v>
      </c>
      <c r="G2150" s="310" t="s">
        <v>2605</v>
      </c>
      <c r="H2150" s="311">
        <v>87</v>
      </c>
      <c r="I2150" s="311">
        <v>24</v>
      </c>
      <c r="J2150" s="312">
        <v>5.1435185185185188E-2</v>
      </c>
    </row>
    <row r="2151" spans="3:10">
      <c r="C2151" s="6" t="s">
        <v>3040</v>
      </c>
      <c r="H2151" s="311">
        <v>87</v>
      </c>
      <c r="I2151" s="311">
        <v>24</v>
      </c>
      <c r="J2151" s="312">
        <v>5.1435185185185188E-2</v>
      </c>
    </row>
    <row r="2152" spans="3:10">
      <c r="C2152" s="307" t="s">
        <v>2095</v>
      </c>
      <c r="D2152" s="308">
        <v>2015</v>
      </c>
      <c r="E2152" s="6" t="s">
        <v>284</v>
      </c>
      <c r="F2152" s="309" t="s">
        <v>186</v>
      </c>
      <c r="G2152" s="310" t="s">
        <v>2606</v>
      </c>
      <c r="H2152" s="311">
        <v>81</v>
      </c>
      <c r="I2152" s="311">
        <v>29</v>
      </c>
      <c r="J2152" s="312">
        <v>5.9594907407407409E-2</v>
      </c>
    </row>
    <row r="2153" spans="3:10">
      <c r="C2153" s="307"/>
      <c r="D2153" s="308">
        <v>2016</v>
      </c>
      <c r="E2153" s="6" t="s">
        <v>284</v>
      </c>
      <c r="F2153" s="309" t="s">
        <v>186</v>
      </c>
      <c r="G2153" s="310" t="s">
        <v>2606</v>
      </c>
      <c r="H2153" s="311">
        <v>67</v>
      </c>
      <c r="I2153" s="311">
        <v>20</v>
      </c>
      <c r="J2153" s="312">
        <v>5.7673611111111113E-2</v>
      </c>
    </row>
    <row r="2154" spans="3:10">
      <c r="C2154" s="307"/>
      <c r="D2154" s="308">
        <v>2017</v>
      </c>
      <c r="E2154" s="6" t="s">
        <v>284</v>
      </c>
      <c r="F2154" s="309" t="s">
        <v>186</v>
      </c>
      <c r="G2154" s="310" t="s">
        <v>2606</v>
      </c>
      <c r="H2154" s="311">
        <v>161</v>
      </c>
      <c r="I2154" s="311">
        <v>47</v>
      </c>
      <c r="J2154" s="312">
        <v>6.2916666666666662E-2</v>
      </c>
    </row>
    <row r="2155" spans="3:10">
      <c r="C2155" s="6" t="s">
        <v>2096</v>
      </c>
      <c r="H2155" s="311">
        <v>309</v>
      </c>
      <c r="I2155" s="311">
        <v>96</v>
      </c>
      <c r="J2155" s="312">
        <v>0.18018518518518517</v>
      </c>
    </row>
    <row r="2156" spans="3:10">
      <c r="C2156" s="307" t="s">
        <v>3165</v>
      </c>
      <c r="D2156" s="308">
        <v>2017</v>
      </c>
      <c r="E2156" s="6" t="s">
        <v>2835</v>
      </c>
      <c r="F2156" s="309" t="s">
        <v>297</v>
      </c>
      <c r="G2156" s="310" t="s">
        <v>3188</v>
      </c>
      <c r="H2156" s="311">
        <v>0</v>
      </c>
      <c r="I2156" s="311">
        <v>1</v>
      </c>
      <c r="J2156" s="312">
        <v>3.3912037037037036E-3</v>
      </c>
    </row>
    <row r="2157" spans="3:10">
      <c r="C2157" s="6" t="s">
        <v>3166</v>
      </c>
      <c r="H2157" s="311">
        <v>0</v>
      </c>
      <c r="I2157" s="311">
        <v>1</v>
      </c>
      <c r="J2157" s="312">
        <v>3.3912037037037036E-3</v>
      </c>
    </row>
    <row r="2158" spans="3:10">
      <c r="C2158" s="307" t="s">
        <v>2097</v>
      </c>
      <c r="D2158" s="308">
        <v>2015</v>
      </c>
      <c r="E2158" s="6" t="s">
        <v>702</v>
      </c>
      <c r="F2158" s="309" t="s">
        <v>187</v>
      </c>
      <c r="G2158" s="310" t="s">
        <v>316</v>
      </c>
      <c r="H2158" s="311">
        <v>23</v>
      </c>
      <c r="I2158" s="311">
        <v>23</v>
      </c>
      <c r="J2158" s="312">
        <v>1.9733796296296298E-2</v>
      </c>
    </row>
    <row r="2159" spans="3:10">
      <c r="C2159" s="6" t="s">
        <v>2098</v>
      </c>
      <c r="H2159" s="311">
        <v>23</v>
      </c>
      <c r="I2159" s="311">
        <v>23</v>
      </c>
      <c r="J2159" s="312">
        <v>1.9733796296296298E-2</v>
      </c>
    </row>
    <row r="2160" spans="3:10">
      <c r="C2160" s="307" t="s">
        <v>2099</v>
      </c>
      <c r="D2160" s="308">
        <v>2014</v>
      </c>
      <c r="E2160" s="6" t="s">
        <v>702</v>
      </c>
      <c r="F2160" s="309" t="s">
        <v>297</v>
      </c>
      <c r="G2160" s="310" t="s">
        <v>3183</v>
      </c>
      <c r="H2160" s="311">
        <v>0</v>
      </c>
      <c r="I2160" s="311">
        <v>2</v>
      </c>
      <c r="J2160" s="312">
        <v>3.9351851851851852E-4</v>
      </c>
    </row>
    <row r="2161" spans="3:10">
      <c r="C2161" s="307"/>
      <c r="D2161" s="308">
        <v>2015</v>
      </c>
      <c r="E2161" s="6" t="s">
        <v>1016</v>
      </c>
      <c r="F2161" s="309" t="s">
        <v>297</v>
      </c>
      <c r="G2161" s="310" t="s">
        <v>3185</v>
      </c>
      <c r="H2161" s="311">
        <v>13</v>
      </c>
      <c r="I2161" s="311">
        <v>13</v>
      </c>
      <c r="J2161" s="312">
        <v>0</v>
      </c>
    </row>
    <row r="2162" spans="3:10">
      <c r="C2162" s="6" t="s">
        <v>2100</v>
      </c>
      <c r="H2162" s="311">
        <v>13</v>
      </c>
      <c r="I2162" s="311">
        <v>15</v>
      </c>
      <c r="J2162" s="312">
        <v>3.9351851851851852E-4</v>
      </c>
    </row>
    <row r="2163" spans="3:10">
      <c r="C2163" s="307" t="s">
        <v>2101</v>
      </c>
      <c r="D2163" s="308">
        <v>2014</v>
      </c>
      <c r="E2163" s="6" t="s">
        <v>702</v>
      </c>
      <c r="F2163" s="309" t="s">
        <v>186</v>
      </c>
      <c r="G2163" s="310" t="s">
        <v>3190</v>
      </c>
      <c r="H2163" s="311">
        <v>25</v>
      </c>
      <c r="I2163" s="311">
        <v>13</v>
      </c>
      <c r="J2163" s="312">
        <v>4.6909722222222221E-2</v>
      </c>
    </row>
    <row r="2164" spans="3:10">
      <c r="C2164" s="307"/>
      <c r="D2164" s="308">
        <v>2015</v>
      </c>
      <c r="E2164" s="6" t="s">
        <v>702</v>
      </c>
      <c r="F2164" s="309" t="s">
        <v>186</v>
      </c>
      <c r="G2164" s="310" t="s">
        <v>3190</v>
      </c>
      <c r="H2164" s="311">
        <v>16</v>
      </c>
      <c r="I2164" s="311">
        <v>8</v>
      </c>
      <c r="J2164" s="312">
        <v>4.5821759259259263E-2</v>
      </c>
    </row>
    <row r="2165" spans="3:10">
      <c r="C2165" s="6" t="s">
        <v>2102</v>
      </c>
      <c r="H2165" s="311">
        <v>41</v>
      </c>
      <c r="I2165" s="311">
        <v>21</v>
      </c>
      <c r="J2165" s="312">
        <v>9.2731481481481484E-2</v>
      </c>
    </row>
    <row r="2166" spans="3:10">
      <c r="C2166" s="307" t="s">
        <v>2103</v>
      </c>
      <c r="D2166" s="308">
        <v>2014</v>
      </c>
      <c r="E2166" s="6" t="s">
        <v>741</v>
      </c>
      <c r="F2166" s="309" t="s">
        <v>297</v>
      </c>
      <c r="G2166" s="310" t="s">
        <v>3185</v>
      </c>
      <c r="H2166" s="311">
        <v>0</v>
      </c>
      <c r="I2166" s="311">
        <v>11</v>
      </c>
      <c r="J2166" s="312">
        <v>8.7962962962962962E-4</v>
      </c>
    </row>
    <row r="2167" spans="3:10">
      <c r="C2167" s="307"/>
      <c r="D2167" s="308">
        <v>2015</v>
      </c>
      <c r="E2167" s="6" t="s">
        <v>1016</v>
      </c>
      <c r="F2167" s="309" t="s">
        <v>297</v>
      </c>
      <c r="G2167" s="310" t="s">
        <v>3185</v>
      </c>
      <c r="H2167" s="311">
        <v>11</v>
      </c>
      <c r="I2167" s="311">
        <v>11</v>
      </c>
      <c r="J2167" s="312">
        <v>0</v>
      </c>
    </row>
    <row r="2168" spans="3:10">
      <c r="C2168" s="6" t="s">
        <v>2104</v>
      </c>
      <c r="H2168" s="311">
        <v>11</v>
      </c>
      <c r="I2168" s="311">
        <v>22</v>
      </c>
      <c r="J2168" s="312">
        <v>8.7962962962962962E-4</v>
      </c>
    </row>
    <row r="2169" spans="3:10">
      <c r="C2169" s="307" t="s">
        <v>2105</v>
      </c>
      <c r="D2169" s="308">
        <v>2012</v>
      </c>
      <c r="E2169" s="6" t="s">
        <v>530</v>
      </c>
      <c r="F2169" s="309" t="s">
        <v>186</v>
      </c>
      <c r="G2169" s="310" t="s">
        <v>2606</v>
      </c>
      <c r="H2169" s="311">
        <v>22</v>
      </c>
      <c r="I2169" s="311">
        <v>10</v>
      </c>
      <c r="J2169" s="312">
        <v>4.6018518518518514E-2</v>
      </c>
    </row>
    <row r="2170" spans="3:10">
      <c r="C2170" s="6" t="s">
        <v>2106</v>
      </c>
      <c r="H2170" s="311">
        <v>22</v>
      </c>
      <c r="I2170" s="311">
        <v>10</v>
      </c>
      <c r="J2170" s="312">
        <v>4.6018518518518514E-2</v>
      </c>
    </row>
    <row r="2171" spans="3:10">
      <c r="C2171" s="307" t="s">
        <v>2107</v>
      </c>
      <c r="D2171" s="308">
        <v>2012</v>
      </c>
      <c r="E2171" s="6" t="s">
        <v>565</v>
      </c>
      <c r="F2171" s="309" t="s">
        <v>297</v>
      </c>
      <c r="G2171" s="310" t="s">
        <v>3183</v>
      </c>
      <c r="H2171" s="311">
        <v>0</v>
      </c>
      <c r="I2171" s="311">
        <v>8</v>
      </c>
      <c r="J2171" s="312">
        <v>5.4398148148148144E-4</v>
      </c>
    </row>
    <row r="2172" spans="3:10">
      <c r="C2172" s="6" t="s">
        <v>2108</v>
      </c>
      <c r="H2172" s="311">
        <v>0</v>
      </c>
      <c r="I2172" s="311">
        <v>8</v>
      </c>
      <c r="J2172" s="312">
        <v>5.4398148148148144E-4</v>
      </c>
    </row>
    <row r="2173" spans="3:10">
      <c r="C2173" s="307" t="s">
        <v>2109</v>
      </c>
      <c r="D2173" s="308">
        <v>2012</v>
      </c>
      <c r="E2173" s="6" t="s">
        <v>565</v>
      </c>
      <c r="F2173" s="309" t="s">
        <v>297</v>
      </c>
      <c r="G2173" s="310" t="s">
        <v>3185</v>
      </c>
      <c r="H2173" s="311">
        <v>0</v>
      </c>
      <c r="I2173" s="311">
        <v>9</v>
      </c>
      <c r="J2173" s="312">
        <v>1.1574074074074073E-3</v>
      </c>
    </row>
    <row r="2174" spans="3:10">
      <c r="C2174" s="6" t="s">
        <v>2110</v>
      </c>
      <c r="H2174" s="311">
        <v>0</v>
      </c>
      <c r="I2174" s="311">
        <v>9</v>
      </c>
      <c r="J2174" s="312">
        <v>1.1574074074074073E-3</v>
      </c>
    </row>
    <row r="2175" spans="3:10">
      <c r="C2175" s="307" t="s">
        <v>2111</v>
      </c>
      <c r="D2175" s="308">
        <v>2015</v>
      </c>
      <c r="E2175" s="6" t="s">
        <v>702</v>
      </c>
      <c r="F2175" s="309" t="s">
        <v>187</v>
      </c>
      <c r="G2175" s="310" t="s">
        <v>316</v>
      </c>
      <c r="H2175" s="311">
        <v>31</v>
      </c>
      <c r="I2175" s="311">
        <v>31</v>
      </c>
      <c r="J2175" s="312">
        <v>2.344907407407407E-2</v>
      </c>
    </row>
    <row r="2176" spans="3:10">
      <c r="C2176" s="6" t="s">
        <v>2112</v>
      </c>
      <c r="H2176" s="311">
        <v>31</v>
      </c>
      <c r="I2176" s="311">
        <v>31</v>
      </c>
      <c r="J2176" s="312">
        <v>2.344907407407407E-2</v>
      </c>
    </row>
    <row r="2177" spans="3:10">
      <c r="C2177" s="307" t="s">
        <v>2113</v>
      </c>
      <c r="D2177" s="308">
        <v>2010</v>
      </c>
      <c r="E2177" s="6" t="s">
        <v>409</v>
      </c>
      <c r="F2177" s="309" t="s">
        <v>297</v>
      </c>
      <c r="G2177" s="310" t="s">
        <v>3175</v>
      </c>
      <c r="H2177" s="311">
        <v>0</v>
      </c>
      <c r="I2177" s="311">
        <v>10</v>
      </c>
      <c r="J2177" s="312">
        <v>7.291666666666667E-4</v>
      </c>
    </row>
    <row r="2178" spans="3:10">
      <c r="C2178" s="6" t="s">
        <v>2114</v>
      </c>
      <c r="H2178" s="311">
        <v>0</v>
      </c>
      <c r="I2178" s="311">
        <v>10</v>
      </c>
      <c r="J2178" s="312">
        <v>7.291666666666667E-4</v>
      </c>
    </row>
    <row r="2179" spans="3:10">
      <c r="C2179" s="307" t="s">
        <v>2588</v>
      </c>
      <c r="D2179" s="308">
        <v>2016</v>
      </c>
      <c r="E2179" s="6" t="s">
        <v>328</v>
      </c>
      <c r="F2179" s="309" t="s">
        <v>296</v>
      </c>
      <c r="G2179" s="310" t="s">
        <v>316</v>
      </c>
      <c r="H2179" s="311">
        <v>7</v>
      </c>
      <c r="I2179" s="311">
        <v>7</v>
      </c>
      <c r="J2179" s="312">
        <v>0</v>
      </c>
    </row>
    <row r="2180" spans="3:10">
      <c r="C2180" s="6" t="s">
        <v>2589</v>
      </c>
      <c r="H2180" s="311">
        <v>7</v>
      </c>
      <c r="I2180" s="311">
        <v>7</v>
      </c>
      <c r="J2180" s="312">
        <v>0</v>
      </c>
    </row>
    <row r="2181" spans="3:10">
      <c r="C2181" s="307" t="s">
        <v>2115</v>
      </c>
      <c r="D2181" s="308">
        <v>2014</v>
      </c>
      <c r="E2181" s="6" t="s">
        <v>328</v>
      </c>
      <c r="F2181" s="309" t="s">
        <v>297</v>
      </c>
      <c r="G2181" s="310" t="s">
        <v>3181</v>
      </c>
      <c r="H2181" s="311">
        <v>0</v>
      </c>
      <c r="I2181" s="311">
        <v>1</v>
      </c>
      <c r="J2181" s="312">
        <v>8.449074074074075E-4</v>
      </c>
    </row>
    <row r="2182" spans="3:10">
      <c r="C2182" s="307"/>
      <c r="D2182" s="308">
        <v>2017</v>
      </c>
      <c r="E2182" s="6" t="s">
        <v>331</v>
      </c>
      <c r="F2182" s="309" t="s">
        <v>297</v>
      </c>
      <c r="G2182" s="310" t="s">
        <v>3183</v>
      </c>
      <c r="H2182" s="311">
        <v>0</v>
      </c>
      <c r="I2182" s="311">
        <v>5</v>
      </c>
      <c r="J2182" s="312">
        <v>4.5138888888888892E-4</v>
      </c>
    </row>
    <row r="2183" spans="3:10">
      <c r="C2183" s="6" t="s">
        <v>2116</v>
      </c>
      <c r="H2183" s="311">
        <v>0</v>
      </c>
      <c r="I2183" s="311">
        <v>6</v>
      </c>
      <c r="J2183" s="312">
        <v>1.2962962962962965E-3</v>
      </c>
    </row>
    <row r="2184" spans="3:10">
      <c r="C2184" s="307" t="s">
        <v>2117</v>
      </c>
      <c r="D2184" s="308">
        <v>2014</v>
      </c>
      <c r="E2184" s="6" t="s">
        <v>842</v>
      </c>
      <c r="F2184" s="309" t="s">
        <v>296</v>
      </c>
      <c r="G2184" s="310" t="s">
        <v>316</v>
      </c>
      <c r="H2184" s="311">
        <v>2</v>
      </c>
      <c r="I2184" s="311">
        <v>2</v>
      </c>
      <c r="J2184" s="312">
        <v>0</v>
      </c>
    </row>
    <row r="2185" spans="3:10">
      <c r="C2185" s="6" t="s">
        <v>2118</v>
      </c>
      <c r="H2185" s="311">
        <v>2</v>
      </c>
      <c r="I2185" s="311">
        <v>2</v>
      </c>
      <c r="J2185" s="312">
        <v>0</v>
      </c>
    </row>
    <row r="2186" spans="3:10">
      <c r="C2186" s="307" t="s">
        <v>2119</v>
      </c>
      <c r="D2186" s="308">
        <v>2014</v>
      </c>
      <c r="E2186" s="6" t="s">
        <v>460</v>
      </c>
      <c r="F2186" s="309" t="s">
        <v>296</v>
      </c>
      <c r="G2186" s="310" t="s">
        <v>316</v>
      </c>
      <c r="H2186" s="311">
        <v>1</v>
      </c>
      <c r="I2186" s="311">
        <v>1</v>
      </c>
      <c r="J2186" s="312">
        <v>0</v>
      </c>
    </row>
    <row r="2187" spans="3:10">
      <c r="C2187" s="6" t="s">
        <v>2120</v>
      </c>
      <c r="H2187" s="311">
        <v>1</v>
      </c>
      <c r="I2187" s="311">
        <v>1</v>
      </c>
      <c r="J2187" s="312">
        <v>0</v>
      </c>
    </row>
    <row r="2188" spans="3:10">
      <c r="C2188" s="307" t="s">
        <v>2590</v>
      </c>
      <c r="D2188" s="308">
        <v>2016</v>
      </c>
      <c r="E2188" s="6" t="s">
        <v>316</v>
      </c>
      <c r="F2188" s="309" t="s">
        <v>296</v>
      </c>
      <c r="G2188" s="310" t="s">
        <v>316</v>
      </c>
      <c r="H2188" s="311">
        <v>1</v>
      </c>
      <c r="I2188" s="311">
        <v>1</v>
      </c>
      <c r="J2188" s="312">
        <v>0</v>
      </c>
    </row>
    <row r="2189" spans="3:10">
      <c r="C2189" s="307"/>
      <c r="D2189" s="308">
        <v>2017</v>
      </c>
      <c r="E2189" s="6" t="s">
        <v>460</v>
      </c>
      <c r="F2189" s="309" t="s">
        <v>296</v>
      </c>
      <c r="G2189" s="310" t="s">
        <v>316</v>
      </c>
      <c r="H2189" s="311">
        <v>2</v>
      </c>
      <c r="I2189" s="311">
        <v>2</v>
      </c>
      <c r="J2189" s="312">
        <v>0</v>
      </c>
    </row>
    <row r="2190" spans="3:10">
      <c r="C2190" s="6" t="s">
        <v>2591</v>
      </c>
      <c r="H2190" s="311">
        <v>3</v>
      </c>
      <c r="I2190" s="311">
        <v>3</v>
      </c>
      <c r="J2190" s="312">
        <v>0</v>
      </c>
    </row>
    <row r="2191" spans="3:10">
      <c r="C2191" s="307" t="s">
        <v>2121</v>
      </c>
      <c r="D2191" s="308">
        <v>2011</v>
      </c>
      <c r="E2191" s="6" t="s">
        <v>328</v>
      </c>
      <c r="F2191" s="309" t="s">
        <v>187</v>
      </c>
      <c r="G2191" s="310" t="s">
        <v>316</v>
      </c>
      <c r="H2191" s="311">
        <v>6</v>
      </c>
      <c r="I2191" s="311">
        <v>6</v>
      </c>
      <c r="J2191" s="312">
        <v>1.5486111111111112E-2</v>
      </c>
    </row>
    <row r="2192" spans="3:10">
      <c r="C2192" s="307"/>
      <c r="D2192" s="308">
        <v>2014</v>
      </c>
      <c r="E2192" s="6" t="s">
        <v>842</v>
      </c>
      <c r="F2192" s="309" t="s">
        <v>296</v>
      </c>
      <c r="G2192" s="310" t="s">
        <v>316</v>
      </c>
      <c r="H2192" s="311">
        <v>7</v>
      </c>
      <c r="I2192" s="311">
        <v>7</v>
      </c>
      <c r="J2192" s="312">
        <v>0</v>
      </c>
    </row>
    <row r="2193" spans="3:10">
      <c r="C2193" s="6" t="s">
        <v>2122</v>
      </c>
      <c r="H2193" s="311">
        <v>13</v>
      </c>
      <c r="I2193" s="311">
        <v>13</v>
      </c>
      <c r="J2193" s="312">
        <v>1.5486111111111112E-2</v>
      </c>
    </row>
    <row r="2194" spans="3:10">
      <c r="C2194" s="307" t="s">
        <v>2123</v>
      </c>
      <c r="D2194" s="308">
        <v>2009</v>
      </c>
      <c r="E2194" s="6" t="s">
        <v>302</v>
      </c>
      <c r="F2194" s="309" t="s">
        <v>186</v>
      </c>
      <c r="G2194" s="310" t="s">
        <v>3191</v>
      </c>
      <c r="H2194" s="311">
        <v>5</v>
      </c>
      <c r="I2194" s="311">
        <v>1</v>
      </c>
      <c r="J2194" s="312">
        <v>4.4016203703703703E-2</v>
      </c>
    </row>
    <row r="2195" spans="3:10">
      <c r="C2195" s="307"/>
      <c r="D2195" s="308">
        <v>2010</v>
      </c>
      <c r="E2195" s="6" t="s">
        <v>302</v>
      </c>
      <c r="F2195" s="309" t="s">
        <v>186</v>
      </c>
      <c r="G2195" s="310" t="s">
        <v>2607</v>
      </c>
      <c r="H2195" s="311">
        <v>4</v>
      </c>
      <c r="I2195" s="311">
        <v>1</v>
      </c>
      <c r="J2195" s="312">
        <v>4.2673611111111114E-2</v>
      </c>
    </row>
    <row r="2196" spans="3:10">
      <c r="C2196" s="307"/>
      <c r="D2196" s="308">
        <v>2011</v>
      </c>
      <c r="E2196" s="6" t="s">
        <v>302</v>
      </c>
      <c r="F2196" s="309" t="s">
        <v>186</v>
      </c>
      <c r="G2196" s="310" t="s">
        <v>2607</v>
      </c>
      <c r="H2196" s="311">
        <v>8</v>
      </c>
      <c r="I2196" s="311">
        <v>1</v>
      </c>
      <c r="J2196" s="312">
        <v>4.1701388888888885E-2</v>
      </c>
    </row>
    <row r="2197" spans="3:10">
      <c r="C2197" s="6" t="s">
        <v>2124</v>
      </c>
      <c r="H2197" s="311">
        <v>17</v>
      </c>
      <c r="I2197" s="311">
        <v>3</v>
      </c>
      <c r="J2197" s="312">
        <v>0.12839120370370372</v>
      </c>
    </row>
    <row r="2198" spans="3:10">
      <c r="C2198" s="307" t="s">
        <v>2592</v>
      </c>
      <c r="D2198" s="308">
        <v>2016</v>
      </c>
      <c r="E2198" s="6" t="s">
        <v>331</v>
      </c>
      <c r="F2198" s="309" t="s">
        <v>297</v>
      </c>
      <c r="G2198" s="310" t="s">
        <v>3183</v>
      </c>
      <c r="H2198" s="311">
        <v>2</v>
      </c>
      <c r="I2198" s="311">
        <v>2</v>
      </c>
      <c r="J2198" s="312">
        <v>4.3981481481481481E-4</v>
      </c>
    </row>
    <row r="2199" spans="3:10">
      <c r="C2199" s="6" t="s">
        <v>2593</v>
      </c>
      <c r="H2199" s="311">
        <v>2</v>
      </c>
      <c r="I2199" s="311">
        <v>2</v>
      </c>
      <c r="J2199" s="312">
        <v>4.3981481481481481E-4</v>
      </c>
    </row>
    <row r="2200" spans="3:10">
      <c r="C2200" s="307" t="s">
        <v>2517</v>
      </c>
      <c r="D2200" s="308">
        <v>2016</v>
      </c>
      <c r="E2200" s="6" t="s">
        <v>316</v>
      </c>
      <c r="F2200" s="309" t="s">
        <v>186</v>
      </c>
      <c r="G2200" s="310" t="s">
        <v>2606</v>
      </c>
      <c r="H2200" s="311">
        <v>65</v>
      </c>
      <c r="I2200" s="311">
        <v>18</v>
      </c>
      <c r="J2200" s="312">
        <v>5.6157407407407406E-2</v>
      </c>
    </row>
    <row r="2201" spans="3:10">
      <c r="C2201" s="307"/>
      <c r="D2201" s="308">
        <v>2017</v>
      </c>
      <c r="E2201" s="6" t="s">
        <v>316</v>
      </c>
      <c r="F2201" s="309" t="s">
        <v>186</v>
      </c>
      <c r="G2201" s="310" t="s">
        <v>2606</v>
      </c>
      <c r="H2201" s="311">
        <v>104</v>
      </c>
      <c r="I2201" s="311">
        <v>31</v>
      </c>
      <c r="J2201" s="312">
        <v>5.4652777777777772E-2</v>
      </c>
    </row>
    <row r="2202" spans="3:10">
      <c r="C2202" s="6" t="s">
        <v>2518</v>
      </c>
      <c r="H2202" s="311">
        <v>169</v>
      </c>
      <c r="I2202" s="311">
        <v>49</v>
      </c>
      <c r="J2202" s="312">
        <v>0.11081018518518518</v>
      </c>
    </row>
    <row r="2203" spans="3:10">
      <c r="C2203" s="307" t="s">
        <v>2519</v>
      </c>
      <c r="D2203" s="308">
        <v>2016</v>
      </c>
      <c r="E2203" s="6" t="s">
        <v>2332</v>
      </c>
      <c r="F2203" s="309" t="s">
        <v>186</v>
      </c>
      <c r="G2203" s="310" t="s">
        <v>2606</v>
      </c>
      <c r="H2203" s="311">
        <v>43</v>
      </c>
      <c r="I2203" s="311">
        <v>12</v>
      </c>
      <c r="J2203" s="312">
        <v>5.0891203703703702E-2</v>
      </c>
    </row>
    <row r="2204" spans="3:10">
      <c r="C2204" s="307"/>
      <c r="D2204" s="308">
        <v>2017</v>
      </c>
      <c r="E2204" s="6" t="s">
        <v>460</v>
      </c>
      <c r="F2204" s="309" t="s">
        <v>296</v>
      </c>
      <c r="G2204" s="310" t="s">
        <v>316</v>
      </c>
      <c r="H2204" s="311">
        <v>11</v>
      </c>
      <c r="I2204" s="311">
        <v>11</v>
      </c>
      <c r="J2204" s="312">
        <v>0</v>
      </c>
    </row>
    <row r="2205" spans="3:10">
      <c r="C2205" s="307"/>
      <c r="D2205" s="308">
        <v>2017</v>
      </c>
      <c r="E2205" s="6" t="s">
        <v>2332</v>
      </c>
      <c r="F2205" s="309" t="s">
        <v>186</v>
      </c>
      <c r="G2205" s="310" t="s">
        <v>2606</v>
      </c>
      <c r="H2205" s="311">
        <v>76</v>
      </c>
      <c r="I2205" s="311">
        <v>23</v>
      </c>
      <c r="J2205" s="312">
        <v>5.0370370370370371E-2</v>
      </c>
    </row>
    <row r="2206" spans="3:10">
      <c r="C2206" s="6" t="s">
        <v>2520</v>
      </c>
      <c r="H2206" s="311">
        <v>130</v>
      </c>
      <c r="I2206" s="311">
        <v>46</v>
      </c>
      <c r="J2206" s="312">
        <v>0.10126157407407407</v>
      </c>
    </row>
    <row r="2207" spans="3:10">
      <c r="C2207" s="307" t="s">
        <v>2594</v>
      </c>
      <c r="D2207" s="308">
        <v>2016</v>
      </c>
      <c r="E2207" s="6" t="s">
        <v>984</v>
      </c>
      <c r="F2207" s="309" t="s">
        <v>297</v>
      </c>
      <c r="G2207" s="310" t="s">
        <v>3185</v>
      </c>
      <c r="H2207" s="311">
        <v>12</v>
      </c>
      <c r="I2207" s="311">
        <v>12</v>
      </c>
      <c r="J2207" s="312">
        <v>1.0069444444444444E-3</v>
      </c>
    </row>
    <row r="2208" spans="3:10">
      <c r="C2208" s="6" t="s">
        <v>2595</v>
      </c>
      <c r="H2208" s="311">
        <v>12</v>
      </c>
      <c r="I2208" s="311">
        <v>12</v>
      </c>
      <c r="J2208" s="312">
        <v>1.0069444444444444E-3</v>
      </c>
    </row>
    <row r="2209" spans="3:10">
      <c r="C2209" s="307" t="s">
        <v>3167</v>
      </c>
      <c r="D2209" s="308">
        <v>2017</v>
      </c>
      <c r="E2209" s="6" t="s">
        <v>984</v>
      </c>
      <c r="F2209" s="309" t="s">
        <v>297</v>
      </c>
      <c r="G2209" s="310" t="s">
        <v>3185</v>
      </c>
      <c r="H2209" s="311">
        <v>0</v>
      </c>
      <c r="I2209" s="311">
        <v>11</v>
      </c>
      <c r="J2209" s="312">
        <v>1.0069444444444444E-3</v>
      </c>
    </row>
    <row r="2210" spans="3:10">
      <c r="C2210" s="6" t="s">
        <v>3168</v>
      </c>
      <c r="H2210" s="311">
        <v>0</v>
      </c>
      <c r="I2210" s="311">
        <v>11</v>
      </c>
      <c r="J2210" s="312">
        <v>1.0069444444444444E-3</v>
      </c>
    </row>
    <row r="2211" spans="3:10">
      <c r="C2211" s="307" t="s">
        <v>3169</v>
      </c>
      <c r="D2211" s="308">
        <v>2017</v>
      </c>
      <c r="E2211" s="6" t="s">
        <v>2849</v>
      </c>
      <c r="F2211" s="309" t="s">
        <v>297</v>
      </c>
      <c r="G2211" s="310" t="s">
        <v>3183</v>
      </c>
      <c r="H2211" s="311">
        <v>0</v>
      </c>
      <c r="I2211" s="311">
        <v>10</v>
      </c>
      <c r="J2211" s="312">
        <v>5.4398148148148144E-4</v>
      </c>
    </row>
    <row r="2212" spans="3:10">
      <c r="C2212" s="6" t="s">
        <v>3170</v>
      </c>
      <c r="H2212" s="311">
        <v>0</v>
      </c>
      <c r="I2212" s="311">
        <v>10</v>
      </c>
      <c r="J2212" s="312">
        <v>5.4398148148148144E-4</v>
      </c>
    </row>
    <row r="2213" spans="3:10">
      <c r="C2213" s="307" t="s">
        <v>2596</v>
      </c>
      <c r="D2213" s="308">
        <v>2016</v>
      </c>
      <c r="E2213" s="6" t="s">
        <v>2385</v>
      </c>
      <c r="F2213" s="309" t="s">
        <v>297</v>
      </c>
      <c r="G2213" s="310" t="s">
        <v>3185</v>
      </c>
      <c r="H2213" s="311">
        <v>1</v>
      </c>
      <c r="I2213" s="311">
        <v>1</v>
      </c>
      <c r="J2213" s="312">
        <v>7.6388888888888893E-4</v>
      </c>
    </row>
    <row r="2214" spans="3:10">
      <c r="C2214" s="307"/>
      <c r="D2214" s="308">
        <v>2017</v>
      </c>
      <c r="E2214" s="6" t="s">
        <v>284</v>
      </c>
      <c r="F2214" s="309" t="s">
        <v>297</v>
      </c>
      <c r="G2214" s="310" t="s">
        <v>3186</v>
      </c>
      <c r="H2214" s="311">
        <v>0</v>
      </c>
      <c r="I2214" s="311">
        <v>3</v>
      </c>
      <c r="J2214" s="312">
        <v>1.1921296296296296E-3</v>
      </c>
    </row>
    <row r="2215" spans="3:10">
      <c r="C2215" s="6" t="s">
        <v>2597</v>
      </c>
      <c r="H2215" s="311">
        <v>1</v>
      </c>
      <c r="I2215" s="311">
        <v>4</v>
      </c>
      <c r="J2215" s="312">
        <v>1.9560185185185184E-3</v>
      </c>
    </row>
    <row r="2216" spans="3:10">
      <c r="C2216" s="307" t="s">
        <v>2125</v>
      </c>
      <c r="D2216" s="308">
        <v>2014</v>
      </c>
      <c r="E2216" s="6" t="s">
        <v>284</v>
      </c>
      <c r="F2216" s="309" t="s">
        <v>186</v>
      </c>
      <c r="G2216" s="310" t="s">
        <v>3192</v>
      </c>
      <c r="H2216" s="311">
        <v>54</v>
      </c>
      <c r="I2216" s="311">
        <v>3</v>
      </c>
      <c r="J2216" s="312">
        <v>5.1215277777777783E-2</v>
      </c>
    </row>
    <row r="2217" spans="3:10">
      <c r="C2217" s="307"/>
      <c r="D2217" s="308">
        <v>2015</v>
      </c>
      <c r="E2217" s="6" t="s">
        <v>949</v>
      </c>
      <c r="F2217" s="309" t="s">
        <v>186</v>
      </c>
      <c r="G2217" s="310" t="s">
        <v>3192</v>
      </c>
      <c r="H2217" s="311">
        <v>61</v>
      </c>
      <c r="I2217" s="311">
        <v>4</v>
      </c>
      <c r="J2217" s="312">
        <v>5.3599537037037036E-2</v>
      </c>
    </row>
    <row r="2218" spans="3:10">
      <c r="C2218" s="307"/>
      <c r="D2218" s="308">
        <v>2016</v>
      </c>
      <c r="E2218" s="6" t="s">
        <v>949</v>
      </c>
      <c r="F2218" s="309" t="s">
        <v>186</v>
      </c>
      <c r="G2218" s="310" t="s">
        <v>2612</v>
      </c>
      <c r="H2218" s="311">
        <v>37</v>
      </c>
      <c r="I2218" s="311">
        <v>2</v>
      </c>
      <c r="J2218" s="312">
        <v>4.9236111111111112E-2</v>
      </c>
    </row>
    <row r="2219" spans="3:10">
      <c r="C2219" s="307"/>
      <c r="D2219" s="308">
        <v>2017</v>
      </c>
      <c r="E2219" s="6" t="s">
        <v>2292</v>
      </c>
      <c r="F2219" s="309" t="s">
        <v>186</v>
      </c>
      <c r="G2219" s="310" t="s">
        <v>2612</v>
      </c>
      <c r="H2219" s="311">
        <v>53</v>
      </c>
      <c r="I2219" s="311">
        <v>1</v>
      </c>
      <c r="J2219" s="312">
        <v>4.8113425925925928E-2</v>
      </c>
    </row>
    <row r="2220" spans="3:10">
      <c r="C2220" s="6" t="s">
        <v>2126</v>
      </c>
      <c r="H2220" s="311">
        <v>205</v>
      </c>
      <c r="I2220" s="311">
        <v>10</v>
      </c>
      <c r="J2220" s="312">
        <v>0.20216435185185186</v>
      </c>
    </row>
    <row r="2221" spans="3:10">
      <c r="C2221" s="307" t="s">
        <v>2127</v>
      </c>
      <c r="D2221" s="308">
        <v>2015</v>
      </c>
      <c r="E2221" s="6" t="s">
        <v>984</v>
      </c>
      <c r="F2221" s="309" t="s">
        <v>297</v>
      </c>
      <c r="G2221" s="310" t="s">
        <v>3186</v>
      </c>
      <c r="H2221" s="311">
        <v>4</v>
      </c>
      <c r="I2221" s="311">
        <v>4</v>
      </c>
      <c r="J2221" s="312">
        <v>0</v>
      </c>
    </row>
    <row r="2222" spans="3:10">
      <c r="C2222" s="6" t="s">
        <v>2128</v>
      </c>
      <c r="H2222" s="311">
        <v>4</v>
      </c>
      <c r="I2222" s="311">
        <v>4</v>
      </c>
      <c r="J2222" s="312">
        <v>0</v>
      </c>
    </row>
    <row r="2223" spans="3:10">
      <c r="C2223" s="307" t="s">
        <v>2129</v>
      </c>
      <c r="D2223" s="308">
        <v>2015</v>
      </c>
      <c r="E2223" s="6" t="s">
        <v>984</v>
      </c>
      <c r="F2223" s="309" t="s">
        <v>297</v>
      </c>
      <c r="G2223" s="310" t="s">
        <v>3186</v>
      </c>
      <c r="H2223" s="311">
        <v>10</v>
      </c>
      <c r="I2223" s="311">
        <v>10</v>
      </c>
      <c r="J2223" s="312">
        <v>0</v>
      </c>
    </row>
    <row r="2224" spans="3:10">
      <c r="C2224" s="307"/>
      <c r="D2224" s="308">
        <v>2016</v>
      </c>
      <c r="E2224" s="6" t="s">
        <v>984</v>
      </c>
      <c r="F2224" s="309" t="s">
        <v>297</v>
      </c>
      <c r="G2224" s="310" t="s">
        <v>3186</v>
      </c>
      <c r="H2224" s="311">
        <v>1</v>
      </c>
      <c r="I2224" s="311">
        <v>1</v>
      </c>
      <c r="J2224" s="312">
        <v>1.3657407407407409E-3</v>
      </c>
    </row>
    <row r="2225" spans="3:10">
      <c r="C2225" s="6" t="s">
        <v>2130</v>
      </c>
      <c r="H2225" s="311">
        <v>11</v>
      </c>
      <c r="I2225" s="311">
        <v>11</v>
      </c>
      <c r="J2225" s="312">
        <v>1.3657407407407409E-3</v>
      </c>
    </row>
    <row r="2226" spans="3:10">
      <c r="C2226" s="307" t="s">
        <v>3171</v>
      </c>
      <c r="D2226" s="308">
        <v>2017</v>
      </c>
      <c r="E2226" s="6" t="s">
        <v>984</v>
      </c>
      <c r="F2226" s="309" t="s">
        <v>297</v>
      </c>
      <c r="G2226" s="310" t="s">
        <v>3187</v>
      </c>
      <c r="H2226" s="311">
        <v>0</v>
      </c>
      <c r="I2226" s="311">
        <v>2</v>
      </c>
      <c r="J2226" s="312">
        <v>1.0648148148148147E-3</v>
      </c>
    </row>
    <row r="2227" spans="3:10">
      <c r="C2227" s="6" t="s">
        <v>3172</v>
      </c>
      <c r="H2227" s="311">
        <v>0</v>
      </c>
      <c r="I2227" s="311">
        <v>2</v>
      </c>
      <c r="J2227" s="312">
        <v>1.0648148148148147E-3</v>
      </c>
    </row>
    <row r="2228" spans="3:10">
      <c r="C2228" s="307" t="s">
        <v>2598</v>
      </c>
      <c r="D2228" s="308">
        <v>2016</v>
      </c>
      <c r="E2228" s="6" t="s">
        <v>982</v>
      </c>
      <c r="F2228" s="309" t="s">
        <v>297</v>
      </c>
      <c r="G2228" s="310" t="s">
        <v>3188</v>
      </c>
      <c r="H2228" s="311">
        <v>2</v>
      </c>
      <c r="I2228" s="311">
        <v>2</v>
      </c>
      <c r="J2228" s="312">
        <v>3.4606481481481485E-3</v>
      </c>
    </row>
    <row r="2229" spans="3:10">
      <c r="C2229" s="6" t="s">
        <v>2599</v>
      </c>
      <c r="H2229" s="311">
        <v>2</v>
      </c>
      <c r="I2229" s="311">
        <v>2</v>
      </c>
      <c r="J2229" s="312">
        <v>3.4606481481481485E-3</v>
      </c>
    </row>
    <row r="2230" spans="3:10">
      <c r="C2230" s="307" t="s">
        <v>3041</v>
      </c>
      <c r="D2230" s="308">
        <v>2017</v>
      </c>
      <c r="E2230" s="6" t="s">
        <v>2675</v>
      </c>
      <c r="F2230" s="309" t="s">
        <v>186</v>
      </c>
      <c r="G2230" s="310" t="s">
        <v>2606</v>
      </c>
      <c r="H2230" s="311">
        <v>27</v>
      </c>
      <c r="I2230" s="311">
        <v>8</v>
      </c>
      <c r="J2230" s="312">
        <v>4.4733796296296292E-2</v>
      </c>
    </row>
    <row r="2231" spans="3:10">
      <c r="C2231" s="6" t="s">
        <v>3042</v>
      </c>
      <c r="H2231" s="311">
        <v>27</v>
      </c>
      <c r="I2231" s="311">
        <v>8</v>
      </c>
      <c r="J2231" s="312">
        <v>4.4733796296296292E-2</v>
      </c>
    </row>
    <row r="2232" spans="3:10">
      <c r="C2232" s="307" t="s">
        <v>2131</v>
      </c>
      <c r="D2232" s="308">
        <v>2009</v>
      </c>
      <c r="E2232" s="6" t="s">
        <v>662</v>
      </c>
      <c r="F2232" s="309" t="s">
        <v>297</v>
      </c>
      <c r="G2232" s="310" t="s">
        <v>3179</v>
      </c>
      <c r="H2232" s="311">
        <v>0</v>
      </c>
      <c r="I2232" s="311">
        <v>1</v>
      </c>
      <c r="J2232" s="312">
        <v>2.9976851851851848E-3</v>
      </c>
    </row>
    <row r="2233" spans="3:10">
      <c r="C2233" s="307"/>
      <c r="D2233" s="308">
        <v>2010</v>
      </c>
      <c r="E2233" s="6" t="s">
        <v>235</v>
      </c>
      <c r="F2233" s="309" t="s">
        <v>297</v>
      </c>
      <c r="G2233" s="310" t="s">
        <v>3188</v>
      </c>
      <c r="H2233" s="311">
        <v>0</v>
      </c>
      <c r="I2233" s="311">
        <v>2</v>
      </c>
      <c r="J2233" s="312">
        <v>3.2291666666666666E-3</v>
      </c>
    </row>
    <row r="2234" spans="3:10">
      <c r="C2234" s="307"/>
      <c r="D2234" s="308">
        <v>2011</v>
      </c>
      <c r="E2234" s="6" t="s">
        <v>483</v>
      </c>
      <c r="F2234" s="309" t="s">
        <v>187</v>
      </c>
      <c r="G2234" s="310" t="s">
        <v>316</v>
      </c>
      <c r="H2234" s="311">
        <v>3</v>
      </c>
      <c r="I2234" s="311">
        <v>3</v>
      </c>
      <c r="J2234" s="312">
        <v>1.3923611111111111E-2</v>
      </c>
    </row>
    <row r="2235" spans="3:10">
      <c r="C2235" s="6" t="s">
        <v>2132</v>
      </c>
      <c r="H2235" s="311">
        <v>3</v>
      </c>
      <c r="I2235" s="311">
        <v>6</v>
      </c>
      <c r="J2235" s="312">
        <v>2.015046296296296E-2</v>
      </c>
    </row>
    <row r="2236" spans="3:10">
      <c r="C2236" s="307" t="s">
        <v>2133</v>
      </c>
      <c r="D2236" s="308">
        <v>2009</v>
      </c>
      <c r="E2236" s="6" t="s">
        <v>664</v>
      </c>
      <c r="F2236" s="309" t="s">
        <v>297</v>
      </c>
      <c r="G2236" s="310" t="s">
        <v>3176</v>
      </c>
      <c r="H2236" s="311">
        <v>0</v>
      </c>
      <c r="I2236" s="311">
        <v>3</v>
      </c>
      <c r="J2236" s="312">
        <v>4.3981481481481481E-4</v>
      </c>
    </row>
    <row r="2237" spans="3:10">
      <c r="C2237" s="307"/>
      <c r="D2237" s="308">
        <v>2011</v>
      </c>
      <c r="E2237" s="6" t="s">
        <v>331</v>
      </c>
      <c r="F2237" s="309" t="s">
        <v>297</v>
      </c>
      <c r="G2237" s="310" t="s">
        <v>3185</v>
      </c>
      <c r="H2237" s="311">
        <v>0</v>
      </c>
      <c r="I2237" s="311">
        <v>6</v>
      </c>
      <c r="J2237" s="312">
        <v>8.6805555555555551E-4</v>
      </c>
    </row>
    <row r="2238" spans="3:10">
      <c r="C2238" s="6" t="s">
        <v>2134</v>
      </c>
      <c r="H2238" s="311">
        <v>0</v>
      </c>
      <c r="I2238" s="311">
        <v>9</v>
      </c>
      <c r="J2238" s="312">
        <v>1.3078703703703703E-3</v>
      </c>
    </row>
    <row r="2239" spans="3:10">
      <c r="C2239" s="307" t="s">
        <v>2135</v>
      </c>
      <c r="D2239" s="308">
        <v>2012</v>
      </c>
      <c r="E2239" s="6" t="s">
        <v>294</v>
      </c>
      <c r="F2239" s="309" t="s">
        <v>186</v>
      </c>
      <c r="G2239" s="310" t="s">
        <v>3190</v>
      </c>
      <c r="H2239" s="311">
        <v>16</v>
      </c>
      <c r="I2239" s="311">
        <v>9</v>
      </c>
      <c r="J2239" s="312">
        <v>4.4120370370370372E-2</v>
      </c>
    </row>
    <row r="2240" spans="3:10">
      <c r="C2240" s="307"/>
      <c r="D2240" s="308">
        <v>2017</v>
      </c>
      <c r="E2240" s="6" t="s">
        <v>294</v>
      </c>
      <c r="F2240" s="309" t="s">
        <v>186</v>
      </c>
      <c r="G2240" s="310" t="s">
        <v>2605</v>
      </c>
      <c r="H2240" s="311">
        <v>29</v>
      </c>
      <c r="I2240" s="311">
        <v>10</v>
      </c>
      <c r="J2240" s="312">
        <v>4.5231481481481484E-2</v>
      </c>
    </row>
    <row r="2241" spans="3:10">
      <c r="C2241" s="6" t="s">
        <v>2136</v>
      </c>
      <c r="H2241" s="311">
        <v>45</v>
      </c>
      <c r="I2241" s="311">
        <v>19</v>
      </c>
      <c r="J2241" s="312">
        <v>8.9351851851851849E-2</v>
      </c>
    </row>
    <row r="2242" spans="3:10">
      <c r="C2242" s="307" t="s">
        <v>2137</v>
      </c>
      <c r="D2242" s="308">
        <v>2012</v>
      </c>
      <c r="E2242" s="6" t="s">
        <v>559</v>
      </c>
      <c r="F2242" s="309" t="s">
        <v>297</v>
      </c>
      <c r="G2242" s="310" t="s">
        <v>3187</v>
      </c>
      <c r="H2242" s="311">
        <v>0</v>
      </c>
      <c r="I2242" s="311">
        <v>1</v>
      </c>
      <c r="J2242" s="312">
        <v>1.1226851851851851E-3</v>
      </c>
    </row>
    <row r="2243" spans="3:10">
      <c r="C2243" s="307"/>
      <c r="D2243" s="308">
        <v>2013</v>
      </c>
      <c r="E2243" s="6" t="s">
        <v>259</v>
      </c>
      <c r="F2243" s="309" t="s">
        <v>297</v>
      </c>
      <c r="G2243" s="310" t="s">
        <v>3188</v>
      </c>
      <c r="H2243" s="311">
        <v>0</v>
      </c>
      <c r="I2243" s="311">
        <v>1</v>
      </c>
      <c r="J2243" s="312">
        <v>3.1481481481481482E-3</v>
      </c>
    </row>
    <row r="2244" spans="3:10">
      <c r="C2244" s="6" t="s">
        <v>2138</v>
      </c>
      <c r="H2244" s="311">
        <v>0</v>
      </c>
      <c r="I2244" s="311">
        <v>2</v>
      </c>
      <c r="J2244" s="312">
        <v>4.2708333333333331E-3</v>
      </c>
    </row>
    <row r="2245" spans="3:10">
      <c r="C2245" s="307" t="s">
        <v>2139</v>
      </c>
      <c r="D2245" s="308">
        <v>2012</v>
      </c>
      <c r="E2245" s="6" t="s">
        <v>868</v>
      </c>
      <c r="F2245" s="309" t="s">
        <v>297</v>
      </c>
      <c r="G2245" s="310" t="s">
        <v>3183</v>
      </c>
      <c r="H2245" s="311">
        <v>0</v>
      </c>
      <c r="I2245" s="311">
        <v>8</v>
      </c>
      <c r="J2245" s="312">
        <v>9.2592592592592585E-4</v>
      </c>
    </row>
    <row r="2246" spans="3:10">
      <c r="C2246" s="6" t="s">
        <v>2140</v>
      </c>
      <c r="H2246" s="311">
        <v>0</v>
      </c>
      <c r="I2246" s="311">
        <v>8</v>
      </c>
      <c r="J2246" s="312">
        <v>9.2592592592592585E-4</v>
      </c>
    </row>
    <row r="2247" spans="3:10">
      <c r="C2247" s="307" t="s">
        <v>2141</v>
      </c>
      <c r="D2247" s="308">
        <v>2012</v>
      </c>
      <c r="E2247" s="6" t="s">
        <v>868</v>
      </c>
      <c r="F2247" s="309" t="s">
        <v>297</v>
      </c>
      <c r="G2247" s="310" t="s">
        <v>3183</v>
      </c>
      <c r="H2247" s="311">
        <v>0</v>
      </c>
      <c r="I2247" s="311">
        <v>4</v>
      </c>
      <c r="J2247" s="312">
        <v>4.2824074074074075E-4</v>
      </c>
    </row>
    <row r="2248" spans="3:10">
      <c r="C2248" s="6" t="s">
        <v>2142</v>
      </c>
      <c r="H2248" s="311">
        <v>0</v>
      </c>
      <c r="I2248" s="311">
        <v>4</v>
      </c>
      <c r="J2248" s="312">
        <v>4.2824074074074075E-4</v>
      </c>
    </row>
    <row r="2249" spans="3:10">
      <c r="C2249" s="307" t="s">
        <v>2143</v>
      </c>
      <c r="D2249" s="308">
        <v>2015</v>
      </c>
      <c r="E2249" s="6" t="s">
        <v>284</v>
      </c>
      <c r="F2249" s="309" t="s">
        <v>186</v>
      </c>
      <c r="G2249" s="310" t="s">
        <v>2606</v>
      </c>
      <c r="H2249" s="311">
        <v>68</v>
      </c>
      <c r="I2249" s="311">
        <v>28</v>
      </c>
      <c r="J2249" s="312">
        <v>5.5740740740740737E-2</v>
      </c>
    </row>
    <row r="2250" spans="3:10">
      <c r="C2250" s="307"/>
      <c r="D2250" s="308">
        <v>2016</v>
      </c>
      <c r="E2250" s="6" t="s">
        <v>284</v>
      </c>
      <c r="F2250" s="309" t="s">
        <v>186</v>
      </c>
      <c r="G2250" s="310" t="s">
        <v>2606</v>
      </c>
      <c r="H2250" s="311">
        <v>59</v>
      </c>
      <c r="I2250" s="311">
        <v>16</v>
      </c>
      <c r="J2250" s="312">
        <v>5.482638888888889E-2</v>
      </c>
    </row>
    <row r="2251" spans="3:10">
      <c r="C2251" s="307"/>
      <c r="D2251" s="308">
        <v>2017</v>
      </c>
      <c r="E2251" s="6" t="s">
        <v>284</v>
      </c>
      <c r="F2251" s="309" t="s">
        <v>186</v>
      </c>
      <c r="G2251" s="310" t="s">
        <v>2606</v>
      </c>
      <c r="H2251" s="311">
        <v>118</v>
      </c>
      <c r="I2251" s="311">
        <v>38</v>
      </c>
      <c r="J2251" s="312">
        <v>5.5694444444444442E-2</v>
      </c>
    </row>
    <row r="2252" spans="3:10">
      <c r="C2252" s="6" t="s">
        <v>2144</v>
      </c>
      <c r="H2252" s="311">
        <v>245</v>
      </c>
      <c r="I2252" s="311">
        <v>82</v>
      </c>
      <c r="J2252" s="312">
        <v>0.16626157407407408</v>
      </c>
    </row>
    <row r="2253" spans="3:10">
      <c r="C2253" s="307" t="s">
        <v>2145</v>
      </c>
      <c r="D2253" s="308">
        <v>2010</v>
      </c>
      <c r="E2253" s="6" t="s">
        <v>41</v>
      </c>
      <c r="F2253" s="309" t="s">
        <v>186</v>
      </c>
      <c r="G2253" s="310" t="s">
        <v>2606</v>
      </c>
      <c r="H2253" s="311">
        <v>11</v>
      </c>
      <c r="I2253" s="311">
        <v>4</v>
      </c>
      <c r="J2253" s="312">
        <v>4.8032407407407406E-2</v>
      </c>
    </row>
    <row r="2254" spans="3:10">
      <c r="C2254" s="307"/>
      <c r="D2254" s="308">
        <v>2012</v>
      </c>
      <c r="E2254" s="6" t="s">
        <v>41</v>
      </c>
      <c r="F2254" s="309" t="s">
        <v>186</v>
      </c>
      <c r="G2254" s="310" t="s">
        <v>2606</v>
      </c>
      <c r="H2254" s="311">
        <v>41</v>
      </c>
      <c r="I2254" s="311">
        <v>17</v>
      </c>
      <c r="J2254" s="312">
        <v>5.1770833333333328E-2</v>
      </c>
    </row>
    <row r="2255" spans="3:10">
      <c r="C2255" s="307"/>
      <c r="D2255" s="308">
        <v>2014</v>
      </c>
      <c r="E2255" s="6" t="s">
        <v>41</v>
      </c>
      <c r="F2255" s="309" t="s">
        <v>186</v>
      </c>
      <c r="G2255" s="310" t="s">
        <v>2607</v>
      </c>
      <c r="H2255" s="311">
        <v>43</v>
      </c>
      <c r="I2255" s="311">
        <v>7</v>
      </c>
      <c r="J2255" s="312">
        <v>5.0104166666666672E-2</v>
      </c>
    </row>
    <row r="2256" spans="3:10">
      <c r="C2256" s="307"/>
      <c r="D2256" s="308">
        <v>2017</v>
      </c>
      <c r="E2256" s="6" t="s">
        <v>41</v>
      </c>
      <c r="F2256" s="309" t="s">
        <v>186</v>
      </c>
      <c r="G2256" s="310" t="s">
        <v>2607</v>
      </c>
      <c r="H2256" s="311">
        <v>108</v>
      </c>
      <c r="I2256" s="311">
        <v>16</v>
      </c>
      <c r="J2256" s="312">
        <v>5.4976851851851853E-2</v>
      </c>
    </row>
    <row r="2257" spans="3:10">
      <c r="C2257" s="6" t="s">
        <v>2146</v>
      </c>
      <c r="H2257" s="311">
        <v>203</v>
      </c>
      <c r="I2257" s="311">
        <v>44</v>
      </c>
      <c r="J2257" s="312">
        <v>0.20488425925925927</v>
      </c>
    </row>
    <row r="2258" spans="3:10">
      <c r="C2258" s="307" t="s">
        <v>3043</v>
      </c>
      <c r="D2258" s="308">
        <v>2017</v>
      </c>
      <c r="E2258" s="6" t="s">
        <v>460</v>
      </c>
      <c r="F2258" s="309" t="s">
        <v>296</v>
      </c>
      <c r="G2258" s="310" t="s">
        <v>316</v>
      </c>
      <c r="H2258" s="311">
        <v>13</v>
      </c>
      <c r="I2258" s="311">
        <v>13</v>
      </c>
      <c r="J2258" s="312">
        <v>0</v>
      </c>
    </row>
    <row r="2259" spans="3:10">
      <c r="C2259" s="307"/>
      <c r="D2259" s="308">
        <v>2017</v>
      </c>
      <c r="E2259" s="6" t="s">
        <v>2701</v>
      </c>
      <c r="F2259" s="309" t="s">
        <v>187</v>
      </c>
      <c r="G2259" s="310" t="s">
        <v>316</v>
      </c>
      <c r="H2259" s="311">
        <v>28</v>
      </c>
      <c r="I2259" s="311">
        <v>28</v>
      </c>
      <c r="J2259" s="312">
        <v>1.7893518518518517E-2</v>
      </c>
    </row>
    <row r="2260" spans="3:10">
      <c r="C2260" s="6" t="s">
        <v>3044</v>
      </c>
      <c r="H2260" s="311">
        <v>41</v>
      </c>
      <c r="I2260" s="311">
        <v>41</v>
      </c>
      <c r="J2260" s="312">
        <v>1.7893518518518517E-2</v>
      </c>
    </row>
    <row r="2261" spans="3:10">
      <c r="C2261" s="307" t="s">
        <v>3045</v>
      </c>
      <c r="D2261" s="308">
        <v>2017</v>
      </c>
      <c r="E2261" s="6" t="s">
        <v>2701</v>
      </c>
      <c r="F2261" s="309" t="s">
        <v>187</v>
      </c>
      <c r="G2261" s="310" t="s">
        <v>316</v>
      </c>
      <c r="H2261" s="311">
        <v>31</v>
      </c>
      <c r="I2261" s="311">
        <v>31</v>
      </c>
      <c r="J2261" s="312">
        <v>1.8807870370370371E-2</v>
      </c>
    </row>
    <row r="2262" spans="3:10">
      <c r="C2262" s="6" t="s">
        <v>3046</v>
      </c>
      <c r="H2262" s="311">
        <v>31</v>
      </c>
      <c r="I2262" s="311">
        <v>31</v>
      </c>
      <c r="J2262" s="312">
        <v>1.8807870370370371E-2</v>
      </c>
    </row>
    <row r="2263" spans="3:10">
      <c r="C2263" s="307" t="s">
        <v>2147</v>
      </c>
      <c r="D2263" s="308">
        <v>2014</v>
      </c>
      <c r="E2263" s="6" t="s">
        <v>702</v>
      </c>
      <c r="F2263" s="309" t="s">
        <v>186</v>
      </c>
      <c r="G2263" s="310" t="s">
        <v>2607</v>
      </c>
      <c r="H2263" s="311">
        <v>39</v>
      </c>
      <c r="I2263" s="311">
        <v>6</v>
      </c>
      <c r="J2263" s="312">
        <v>4.9444444444444437E-2</v>
      </c>
    </row>
    <row r="2264" spans="3:10">
      <c r="C2264" s="307"/>
      <c r="D2264" s="308">
        <v>2015</v>
      </c>
      <c r="E2264" s="6" t="s">
        <v>702</v>
      </c>
      <c r="F2264" s="309" t="s">
        <v>186</v>
      </c>
      <c r="G2264" s="310" t="s">
        <v>2607</v>
      </c>
      <c r="H2264" s="311">
        <v>51</v>
      </c>
      <c r="I2264" s="311">
        <v>8</v>
      </c>
      <c r="J2264" s="312">
        <v>5.0532407407407408E-2</v>
      </c>
    </row>
    <row r="2265" spans="3:10">
      <c r="C2265" s="307"/>
      <c r="D2265" s="308">
        <v>2016</v>
      </c>
      <c r="E2265" s="6" t="s">
        <v>316</v>
      </c>
      <c r="F2265" s="309" t="s">
        <v>296</v>
      </c>
      <c r="G2265" s="310" t="s">
        <v>316</v>
      </c>
      <c r="H2265" s="311">
        <v>3</v>
      </c>
      <c r="I2265" s="311">
        <v>3</v>
      </c>
      <c r="J2265" s="312">
        <v>0</v>
      </c>
    </row>
    <row r="2266" spans="3:10">
      <c r="C2266" s="307"/>
      <c r="D2266" s="308">
        <v>2016</v>
      </c>
      <c r="E2266" s="6" t="s">
        <v>702</v>
      </c>
      <c r="F2266" s="309" t="s">
        <v>186</v>
      </c>
      <c r="G2266" s="310" t="s">
        <v>2607</v>
      </c>
      <c r="H2266" s="311">
        <v>34</v>
      </c>
      <c r="I2266" s="311">
        <v>9</v>
      </c>
      <c r="J2266" s="312">
        <v>4.912037037037037E-2</v>
      </c>
    </row>
    <row r="2267" spans="3:10">
      <c r="C2267" s="307"/>
      <c r="D2267" s="308">
        <v>2017</v>
      </c>
      <c r="E2267" s="6" t="s">
        <v>702</v>
      </c>
      <c r="F2267" s="309" t="s">
        <v>186</v>
      </c>
      <c r="G2267" s="310" t="s">
        <v>2607</v>
      </c>
      <c r="H2267" s="311">
        <v>67</v>
      </c>
      <c r="I2267" s="311">
        <v>11</v>
      </c>
      <c r="J2267" s="312">
        <v>4.898148148148148E-2</v>
      </c>
    </row>
    <row r="2268" spans="3:10">
      <c r="C2268" s="6" t="s">
        <v>2148</v>
      </c>
      <c r="H2268" s="311">
        <v>194</v>
      </c>
      <c r="I2268" s="311">
        <v>37</v>
      </c>
      <c r="J2268" s="312">
        <v>0.1980787037037037</v>
      </c>
    </row>
    <row r="2269" spans="3:10">
      <c r="C2269" s="307" t="s">
        <v>2149</v>
      </c>
      <c r="D2269" s="308">
        <v>2009</v>
      </c>
      <c r="E2269" s="6" t="s">
        <v>659</v>
      </c>
      <c r="F2269" s="309" t="s">
        <v>186</v>
      </c>
      <c r="G2269" s="310" t="s">
        <v>3190</v>
      </c>
      <c r="H2269" s="311">
        <v>3</v>
      </c>
      <c r="I2269" s="311">
        <v>2</v>
      </c>
      <c r="J2269" s="312">
        <v>4.2037037037037039E-2</v>
      </c>
    </row>
    <row r="2270" spans="3:10">
      <c r="C2270" s="307"/>
      <c r="D2270" s="308">
        <v>2010</v>
      </c>
      <c r="E2270" s="6" t="s">
        <v>659</v>
      </c>
      <c r="F2270" s="309" t="s">
        <v>186</v>
      </c>
      <c r="G2270" s="310" t="s">
        <v>2606</v>
      </c>
      <c r="H2270" s="311">
        <v>2</v>
      </c>
      <c r="I2270" s="311">
        <v>1</v>
      </c>
      <c r="J2270" s="312">
        <v>4.2268518518518518E-2</v>
      </c>
    </row>
    <row r="2271" spans="3:10">
      <c r="C2271" s="307"/>
      <c r="D2271" s="308">
        <v>2011</v>
      </c>
      <c r="E2271" s="6" t="s">
        <v>741</v>
      </c>
      <c r="F2271" s="309" t="s">
        <v>186</v>
      </c>
      <c r="G2271" s="310" t="s">
        <v>2606</v>
      </c>
      <c r="H2271" s="311">
        <v>7</v>
      </c>
      <c r="I2271" s="311">
        <v>4</v>
      </c>
      <c r="J2271" s="312">
        <v>4.1666666666666664E-2</v>
      </c>
    </row>
    <row r="2272" spans="3:10">
      <c r="C2272" s="6" t="s">
        <v>2150</v>
      </c>
      <c r="H2272" s="311">
        <v>12</v>
      </c>
      <c r="I2272" s="311">
        <v>7</v>
      </c>
      <c r="J2272" s="312">
        <v>0.12597222222222221</v>
      </c>
    </row>
    <row r="2273" spans="3:10">
      <c r="C2273" s="307" t="s">
        <v>3047</v>
      </c>
      <c r="D2273" s="308">
        <v>2017</v>
      </c>
      <c r="E2273" s="6" t="s">
        <v>284</v>
      </c>
      <c r="F2273" s="309" t="s">
        <v>186</v>
      </c>
      <c r="G2273" s="310" t="s">
        <v>2611</v>
      </c>
      <c r="H2273" s="311">
        <v>180</v>
      </c>
      <c r="I2273" s="311">
        <v>23</v>
      </c>
      <c r="J2273" s="312">
        <v>8.9490740740740746E-2</v>
      </c>
    </row>
    <row r="2274" spans="3:10">
      <c r="C2274" s="6" t="s">
        <v>3048</v>
      </c>
      <c r="H2274" s="311">
        <v>180</v>
      </c>
      <c r="I2274" s="311">
        <v>23</v>
      </c>
      <c r="J2274" s="312">
        <v>8.9490740740740746E-2</v>
      </c>
    </row>
    <row r="2275" spans="3:10">
      <c r="C2275" s="307" t="s">
        <v>2151</v>
      </c>
      <c r="D2275" s="308">
        <v>2009</v>
      </c>
      <c r="E2275" s="6" t="s">
        <v>328</v>
      </c>
      <c r="F2275" s="309" t="s">
        <v>297</v>
      </c>
      <c r="G2275" s="310" t="s">
        <v>3179</v>
      </c>
      <c r="H2275" s="311">
        <v>0</v>
      </c>
      <c r="I2275" s="311">
        <v>3</v>
      </c>
      <c r="J2275" s="312">
        <v>3.9699074074074072E-3</v>
      </c>
    </row>
    <row r="2276" spans="3:10">
      <c r="C2276" s="6" t="s">
        <v>2152</v>
      </c>
      <c r="H2276" s="311">
        <v>0</v>
      </c>
      <c r="I2276" s="311">
        <v>3</v>
      </c>
      <c r="J2276" s="312">
        <v>3.9699074074074072E-3</v>
      </c>
    </row>
    <row r="2277" spans="3:10">
      <c r="C2277" s="307" t="s">
        <v>2153</v>
      </c>
      <c r="D2277" s="308">
        <v>2009</v>
      </c>
      <c r="E2277" s="6" t="s">
        <v>697</v>
      </c>
      <c r="F2277" s="309" t="s">
        <v>297</v>
      </c>
      <c r="G2277" s="310" t="s">
        <v>3175</v>
      </c>
      <c r="H2277" s="311">
        <v>0</v>
      </c>
      <c r="I2277" s="311">
        <v>6</v>
      </c>
      <c r="J2277" s="312">
        <v>9.4907407407407408E-4</v>
      </c>
    </row>
    <row r="2278" spans="3:10">
      <c r="C2278" s="307"/>
      <c r="D2278" s="308">
        <v>2010</v>
      </c>
      <c r="E2278" s="6" t="s">
        <v>697</v>
      </c>
      <c r="F2278" s="309" t="s">
        <v>297</v>
      </c>
      <c r="G2278" s="310" t="s">
        <v>3175</v>
      </c>
      <c r="H2278" s="311">
        <v>0</v>
      </c>
      <c r="I2278" s="311">
        <v>9</v>
      </c>
      <c r="J2278" s="312">
        <v>7.175925925925927E-4</v>
      </c>
    </row>
    <row r="2279" spans="3:10">
      <c r="C2279" s="307"/>
      <c r="D2279" s="308">
        <v>2013</v>
      </c>
      <c r="E2279" s="6" t="s">
        <v>697</v>
      </c>
      <c r="F2279" s="309" t="s">
        <v>297</v>
      </c>
      <c r="G2279" s="310" t="s">
        <v>3183</v>
      </c>
      <c r="H2279" s="311">
        <v>0</v>
      </c>
      <c r="I2279" s="311">
        <v>3</v>
      </c>
      <c r="J2279" s="312">
        <v>4.6296296296296293E-4</v>
      </c>
    </row>
    <row r="2280" spans="3:10">
      <c r="C2280" s="6" t="s">
        <v>2154</v>
      </c>
      <c r="H2280" s="311">
        <v>0</v>
      </c>
      <c r="I2280" s="311">
        <v>18</v>
      </c>
      <c r="J2280" s="312">
        <v>2.1296296296296298E-3</v>
      </c>
    </row>
    <row r="2281" spans="3:10">
      <c r="C2281" s="307" t="s">
        <v>2155</v>
      </c>
      <c r="D2281" s="308">
        <v>2015</v>
      </c>
      <c r="E2281" s="6" t="s">
        <v>984</v>
      </c>
      <c r="F2281" s="309" t="s">
        <v>297</v>
      </c>
      <c r="G2281" s="310" t="s">
        <v>3186</v>
      </c>
      <c r="H2281" s="311">
        <v>11</v>
      </c>
      <c r="I2281" s="311">
        <v>11</v>
      </c>
      <c r="J2281" s="312">
        <v>0</v>
      </c>
    </row>
    <row r="2282" spans="3:10">
      <c r="C2282" s="6" t="s">
        <v>2156</v>
      </c>
      <c r="H2282" s="311">
        <v>11</v>
      </c>
      <c r="I2282" s="311">
        <v>11</v>
      </c>
      <c r="J2282" s="312">
        <v>0</v>
      </c>
    </row>
    <row r="2283" spans="3:10">
      <c r="C2283" s="307" t="s">
        <v>2157</v>
      </c>
      <c r="D2283" s="308">
        <v>2014</v>
      </c>
      <c r="E2283" s="6" t="s">
        <v>697</v>
      </c>
      <c r="F2283" s="309" t="s">
        <v>297</v>
      </c>
      <c r="G2283" s="310" t="s">
        <v>3185</v>
      </c>
      <c r="H2283" s="311">
        <v>0</v>
      </c>
      <c r="I2283" s="311">
        <v>9</v>
      </c>
      <c r="J2283" s="312">
        <v>8.3333333333333339E-4</v>
      </c>
    </row>
    <row r="2284" spans="3:10">
      <c r="C2284" s="6" t="s">
        <v>2158</v>
      </c>
      <c r="H2284" s="311">
        <v>0</v>
      </c>
      <c r="I2284" s="311">
        <v>9</v>
      </c>
      <c r="J2284" s="312">
        <v>8.3333333333333339E-4</v>
      </c>
    </row>
    <row r="2285" spans="3:10">
      <c r="C2285" s="307" t="s">
        <v>2159</v>
      </c>
      <c r="D2285" s="308">
        <v>2009</v>
      </c>
      <c r="E2285" s="6" t="s">
        <v>697</v>
      </c>
      <c r="F2285" s="309" t="s">
        <v>297</v>
      </c>
      <c r="G2285" s="310" t="s">
        <v>3176</v>
      </c>
      <c r="H2285" s="311">
        <v>0</v>
      </c>
      <c r="I2285" s="311">
        <v>2</v>
      </c>
      <c r="J2285" s="312">
        <v>4.2824074074074075E-4</v>
      </c>
    </row>
    <row r="2286" spans="3:10">
      <c r="C2286" s="307"/>
      <c r="D2286" s="308">
        <v>2010</v>
      </c>
      <c r="E2286" s="6" t="s">
        <v>697</v>
      </c>
      <c r="F2286" s="309" t="s">
        <v>297</v>
      </c>
      <c r="G2286" s="310" t="s">
        <v>3184</v>
      </c>
      <c r="H2286" s="311">
        <v>0</v>
      </c>
      <c r="I2286" s="311">
        <v>2</v>
      </c>
      <c r="J2286" s="312">
        <v>8.3333333333333339E-4</v>
      </c>
    </row>
    <row r="2287" spans="3:10">
      <c r="C2287" s="307"/>
      <c r="D2287" s="308">
        <v>2011</v>
      </c>
      <c r="E2287" s="6" t="s">
        <v>697</v>
      </c>
      <c r="F2287" s="309" t="s">
        <v>297</v>
      </c>
      <c r="G2287" s="310" t="s">
        <v>3185</v>
      </c>
      <c r="H2287" s="311">
        <v>0</v>
      </c>
      <c r="I2287" s="311">
        <v>3</v>
      </c>
      <c r="J2287" s="312">
        <v>7.8703703703703705E-4</v>
      </c>
    </row>
    <row r="2288" spans="3:10">
      <c r="C2288" s="307"/>
      <c r="D2288" s="308">
        <v>2013</v>
      </c>
      <c r="E2288" s="6" t="s">
        <v>281</v>
      </c>
      <c r="F2288" s="309" t="s">
        <v>297</v>
      </c>
      <c r="G2288" s="310" t="s">
        <v>3186</v>
      </c>
      <c r="H2288" s="311">
        <v>0</v>
      </c>
      <c r="I2288" s="311">
        <v>2</v>
      </c>
      <c r="J2288" s="312">
        <v>1.3310185185185185E-3</v>
      </c>
    </row>
    <row r="2289" spans="3:10">
      <c r="C2289" s="307"/>
      <c r="D2289" s="308">
        <v>2014</v>
      </c>
      <c r="E2289" s="6" t="s">
        <v>281</v>
      </c>
      <c r="F2289" s="309" t="s">
        <v>297</v>
      </c>
      <c r="G2289" s="310" t="s">
        <v>3186</v>
      </c>
      <c r="H2289" s="311">
        <v>0</v>
      </c>
      <c r="I2289" s="311">
        <v>1</v>
      </c>
      <c r="J2289" s="312">
        <v>1.1111111111111111E-3</v>
      </c>
    </row>
    <row r="2290" spans="3:10">
      <c r="C2290" s="6" t="s">
        <v>2160</v>
      </c>
      <c r="H2290" s="311">
        <v>0</v>
      </c>
      <c r="I2290" s="311">
        <v>10</v>
      </c>
      <c r="J2290" s="312">
        <v>4.4907407407407413E-3</v>
      </c>
    </row>
    <row r="2291" spans="3:10">
      <c r="C2291" s="307" t="s">
        <v>2161</v>
      </c>
      <c r="D2291" s="308">
        <v>2009</v>
      </c>
      <c r="E2291" s="6" t="s">
        <v>697</v>
      </c>
      <c r="F2291" s="309" t="s">
        <v>297</v>
      </c>
      <c r="G2291" s="310" t="s">
        <v>3177</v>
      </c>
      <c r="H2291" s="311">
        <v>0</v>
      </c>
      <c r="I2291" s="311">
        <v>1</v>
      </c>
      <c r="J2291" s="312">
        <v>7.6388888888888893E-4</v>
      </c>
    </row>
    <row r="2292" spans="3:10">
      <c r="C2292" s="307"/>
      <c r="D2292" s="308">
        <v>2010</v>
      </c>
      <c r="E2292" s="6" t="s">
        <v>697</v>
      </c>
      <c r="F2292" s="309" t="s">
        <v>297</v>
      </c>
      <c r="G2292" s="310" t="s">
        <v>3186</v>
      </c>
      <c r="H2292" s="311">
        <v>0</v>
      </c>
      <c r="I2292" s="311">
        <v>2</v>
      </c>
      <c r="J2292" s="312">
        <v>7.7546296296296304E-4</v>
      </c>
    </row>
    <row r="2293" spans="3:10">
      <c r="C2293" s="307"/>
      <c r="D2293" s="308">
        <v>2011</v>
      </c>
      <c r="E2293" s="6" t="s">
        <v>697</v>
      </c>
      <c r="F2293" s="309" t="s">
        <v>297</v>
      </c>
      <c r="G2293" s="310" t="s">
        <v>3186</v>
      </c>
      <c r="H2293" s="311">
        <v>0</v>
      </c>
      <c r="I2293" s="311">
        <v>1</v>
      </c>
      <c r="J2293" s="312">
        <v>6.9444444444444447E-4</v>
      </c>
    </row>
    <row r="2294" spans="3:10">
      <c r="C2294" s="307"/>
      <c r="D2294" s="308">
        <v>2012</v>
      </c>
      <c r="E2294" s="6" t="s">
        <v>281</v>
      </c>
      <c r="F2294" s="309" t="s">
        <v>297</v>
      </c>
      <c r="G2294" s="310" t="s">
        <v>3187</v>
      </c>
      <c r="H2294" s="311">
        <v>0</v>
      </c>
      <c r="I2294" s="311">
        <v>2</v>
      </c>
      <c r="J2294" s="312">
        <v>1.1342592592592591E-3</v>
      </c>
    </row>
    <row r="2295" spans="3:10">
      <c r="C2295" s="307"/>
      <c r="D2295" s="308">
        <v>2013</v>
      </c>
      <c r="E2295" s="6" t="s">
        <v>281</v>
      </c>
      <c r="F2295" s="309" t="s">
        <v>297</v>
      </c>
      <c r="G2295" s="310" t="s">
        <v>3187</v>
      </c>
      <c r="H2295" s="311">
        <v>0</v>
      </c>
      <c r="I2295" s="311">
        <v>1</v>
      </c>
      <c r="J2295" s="312">
        <v>1.1342592592592591E-3</v>
      </c>
    </row>
    <row r="2296" spans="3:10">
      <c r="C2296" s="307"/>
      <c r="D2296" s="308">
        <v>2014</v>
      </c>
      <c r="E2296" s="6" t="s">
        <v>281</v>
      </c>
      <c r="F2296" s="309" t="s">
        <v>187</v>
      </c>
      <c r="G2296" s="310" t="s">
        <v>316</v>
      </c>
      <c r="H2296" s="311">
        <v>13</v>
      </c>
      <c r="I2296" s="311">
        <v>13</v>
      </c>
      <c r="J2296" s="312">
        <v>1.5104166666666667E-2</v>
      </c>
    </row>
    <row r="2297" spans="3:10">
      <c r="C2297" s="6" t="s">
        <v>2162</v>
      </c>
      <c r="H2297" s="311">
        <v>13</v>
      </c>
      <c r="I2297" s="311">
        <v>20</v>
      </c>
      <c r="J2297" s="312">
        <v>1.9606481481481482E-2</v>
      </c>
    </row>
    <row r="2298" spans="3:10">
      <c r="C2298" s="307" t="s">
        <v>2163</v>
      </c>
      <c r="D2298" s="308">
        <v>2015</v>
      </c>
      <c r="E2298" s="6" t="s">
        <v>559</v>
      </c>
      <c r="F2298" s="309" t="s">
        <v>297</v>
      </c>
      <c r="G2298" s="310" t="s">
        <v>3183</v>
      </c>
      <c r="H2298" s="311">
        <v>5</v>
      </c>
      <c r="I2298" s="311">
        <v>5</v>
      </c>
      <c r="J2298" s="312">
        <v>8.1018518518518516E-4</v>
      </c>
    </row>
    <row r="2299" spans="3:10">
      <c r="C2299" s="307"/>
      <c r="D2299" s="308">
        <v>2017</v>
      </c>
      <c r="E2299" s="6" t="s">
        <v>559</v>
      </c>
      <c r="F2299" s="309" t="s">
        <v>297</v>
      </c>
      <c r="G2299" s="310" t="s">
        <v>3185</v>
      </c>
      <c r="H2299" s="311">
        <v>0</v>
      </c>
      <c r="I2299" s="311">
        <v>13</v>
      </c>
      <c r="J2299" s="312">
        <v>1.0416666666666667E-3</v>
      </c>
    </row>
    <row r="2300" spans="3:10">
      <c r="C2300" s="6" t="s">
        <v>2164</v>
      </c>
      <c r="H2300" s="311">
        <v>5</v>
      </c>
      <c r="I2300" s="311">
        <v>18</v>
      </c>
      <c r="J2300" s="312">
        <v>1.8518518518518519E-3</v>
      </c>
    </row>
    <row r="2301" spans="3:10">
      <c r="C2301" s="307" t="s">
        <v>2165</v>
      </c>
      <c r="D2301" s="308">
        <v>2015</v>
      </c>
      <c r="E2301" s="6" t="s">
        <v>559</v>
      </c>
      <c r="F2301" s="309" t="s">
        <v>297</v>
      </c>
      <c r="G2301" s="310" t="s">
        <v>3183</v>
      </c>
      <c r="H2301" s="311">
        <v>4</v>
      </c>
      <c r="I2301" s="311">
        <v>4</v>
      </c>
      <c r="J2301" s="312">
        <v>4.6296296296296293E-4</v>
      </c>
    </row>
    <row r="2302" spans="3:10">
      <c r="C2302" s="307"/>
      <c r="D2302" s="308">
        <v>2016</v>
      </c>
      <c r="E2302" s="6" t="s">
        <v>559</v>
      </c>
      <c r="F2302" s="309" t="s">
        <v>297</v>
      </c>
      <c r="G2302" s="310" t="s">
        <v>3183</v>
      </c>
      <c r="H2302" s="311">
        <v>1</v>
      </c>
      <c r="I2302" s="311">
        <v>1</v>
      </c>
      <c r="J2302" s="312">
        <v>4.3981481481481481E-4</v>
      </c>
    </row>
    <row r="2303" spans="3:10">
      <c r="C2303" s="307"/>
      <c r="D2303" s="308">
        <v>2017</v>
      </c>
      <c r="E2303" s="6" t="s">
        <v>559</v>
      </c>
      <c r="F2303" s="309" t="s">
        <v>297</v>
      </c>
      <c r="G2303" s="310" t="s">
        <v>3185</v>
      </c>
      <c r="H2303" s="311">
        <v>0</v>
      </c>
      <c r="I2303" s="311">
        <v>10</v>
      </c>
      <c r="J2303" s="312">
        <v>9.2592592592592585E-4</v>
      </c>
    </row>
    <row r="2304" spans="3:10">
      <c r="C2304" s="6" t="s">
        <v>2166</v>
      </c>
      <c r="H2304" s="311">
        <v>5</v>
      </c>
      <c r="I2304" s="311">
        <v>15</v>
      </c>
      <c r="J2304" s="312">
        <v>1.8287037037037035E-3</v>
      </c>
    </row>
    <row r="2305" spans="3:10">
      <c r="C2305" s="307" t="s">
        <v>2167</v>
      </c>
      <c r="D2305" s="308">
        <v>2015</v>
      </c>
      <c r="E2305" s="6" t="s">
        <v>559</v>
      </c>
      <c r="F2305" s="309" t="s">
        <v>297</v>
      </c>
      <c r="G2305" s="310" t="s">
        <v>3181</v>
      </c>
      <c r="H2305" s="311">
        <v>2</v>
      </c>
      <c r="I2305" s="311">
        <v>2</v>
      </c>
      <c r="J2305" s="312">
        <v>0</v>
      </c>
    </row>
    <row r="2306" spans="3:10">
      <c r="C2306" s="307"/>
      <c r="D2306" s="308">
        <v>2016</v>
      </c>
      <c r="E2306" s="6" t="s">
        <v>559</v>
      </c>
      <c r="F2306" s="309" t="s">
        <v>297</v>
      </c>
      <c r="G2306" s="310" t="s">
        <v>3181</v>
      </c>
      <c r="H2306" s="311">
        <v>1</v>
      </c>
      <c r="I2306" s="311">
        <v>1</v>
      </c>
      <c r="J2306" s="312">
        <v>1.0763888888888889E-3</v>
      </c>
    </row>
    <row r="2307" spans="3:10">
      <c r="C2307" s="6" t="s">
        <v>2168</v>
      </c>
      <c r="H2307" s="311">
        <v>3</v>
      </c>
      <c r="I2307" s="311">
        <v>3</v>
      </c>
      <c r="J2307" s="312">
        <v>1.0763888888888889E-3</v>
      </c>
    </row>
    <row r="2308" spans="3:10">
      <c r="C2308" s="307" t="s">
        <v>3173</v>
      </c>
      <c r="D2308" s="308">
        <v>2017</v>
      </c>
      <c r="E2308" s="6" t="s">
        <v>559</v>
      </c>
      <c r="F2308" s="309" t="s">
        <v>297</v>
      </c>
      <c r="G2308" s="310" t="s">
        <v>3185</v>
      </c>
      <c r="H2308" s="311">
        <v>0</v>
      </c>
      <c r="I2308" s="311">
        <v>16</v>
      </c>
      <c r="J2308" s="312">
        <v>1.0763888888888889E-3</v>
      </c>
    </row>
    <row r="2309" spans="3:10">
      <c r="C2309" s="6" t="s">
        <v>3174</v>
      </c>
      <c r="H2309" s="311">
        <v>0</v>
      </c>
      <c r="I2309" s="311">
        <v>16</v>
      </c>
      <c r="J2309" s="312">
        <v>1.0763888888888889E-3</v>
      </c>
    </row>
    <row r="2310" spans="3:10">
      <c r="C2310" s="307" t="s">
        <v>2600</v>
      </c>
      <c r="D2310" s="308">
        <v>2016</v>
      </c>
      <c r="E2310" s="6" t="s">
        <v>331</v>
      </c>
      <c r="F2310" s="309" t="s">
        <v>297</v>
      </c>
      <c r="G2310" s="310" t="s">
        <v>3186</v>
      </c>
      <c r="H2310" s="311">
        <v>5</v>
      </c>
      <c r="I2310" s="311">
        <v>5</v>
      </c>
      <c r="J2310" s="312">
        <v>1.7592592592592592E-3</v>
      </c>
    </row>
    <row r="2311" spans="3:10">
      <c r="C2311" s="6" t="s">
        <v>2601</v>
      </c>
      <c r="H2311" s="311">
        <v>5</v>
      </c>
      <c r="I2311" s="311">
        <v>5</v>
      </c>
      <c r="J2311" s="312">
        <v>1.7592592592592592E-3</v>
      </c>
    </row>
    <row r="2312" spans="3:10">
      <c r="C2312" s="307" t="s">
        <v>2169</v>
      </c>
      <c r="D2312" s="308">
        <v>2011</v>
      </c>
      <c r="E2312" s="6" t="s">
        <v>286</v>
      </c>
      <c r="F2312" s="309" t="s">
        <v>186</v>
      </c>
      <c r="G2312" s="310" t="s">
        <v>2606</v>
      </c>
      <c r="H2312" s="311">
        <v>5</v>
      </c>
      <c r="I2312" s="311">
        <v>2</v>
      </c>
      <c r="J2312" s="312">
        <v>4.1030092592592597E-2</v>
      </c>
    </row>
    <row r="2313" spans="3:10">
      <c r="C2313" s="307"/>
      <c r="D2313" s="308">
        <v>2012</v>
      </c>
      <c r="E2313" s="6" t="s">
        <v>286</v>
      </c>
      <c r="F2313" s="309" t="s">
        <v>186</v>
      </c>
      <c r="G2313" s="310" t="s">
        <v>2606</v>
      </c>
      <c r="H2313" s="311">
        <v>8</v>
      </c>
      <c r="I2313" s="311">
        <v>3</v>
      </c>
      <c r="J2313" s="312">
        <v>4.1944444444444444E-2</v>
      </c>
    </row>
    <row r="2314" spans="3:10">
      <c r="C2314" s="307"/>
      <c r="D2314" s="308">
        <v>2013</v>
      </c>
      <c r="E2314" s="6" t="s">
        <v>286</v>
      </c>
      <c r="F2314" s="309" t="s">
        <v>186</v>
      </c>
      <c r="G2314" s="310" t="s">
        <v>2606</v>
      </c>
      <c r="H2314" s="311">
        <v>4</v>
      </c>
      <c r="I2314" s="311">
        <v>3</v>
      </c>
      <c r="J2314" s="312">
        <v>4.2789351851851849E-2</v>
      </c>
    </row>
    <row r="2315" spans="3:10">
      <c r="C2315" s="307"/>
      <c r="D2315" s="308">
        <v>2017</v>
      </c>
      <c r="E2315" s="6" t="s">
        <v>286</v>
      </c>
      <c r="F2315" s="309" t="s">
        <v>186</v>
      </c>
      <c r="G2315" s="310" t="s">
        <v>2607</v>
      </c>
      <c r="H2315" s="311">
        <v>5</v>
      </c>
      <c r="I2315" s="311">
        <v>1</v>
      </c>
      <c r="J2315" s="312">
        <v>4.0289351851851847E-2</v>
      </c>
    </row>
    <row r="2316" spans="3:10">
      <c r="C2316" s="6" t="s">
        <v>2170</v>
      </c>
      <c r="H2316" s="311">
        <v>22</v>
      </c>
      <c r="I2316" s="311">
        <v>9</v>
      </c>
      <c r="J2316" s="312">
        <v>0.16605324074074074</v>
      </c>
    </row>
    <row r="2317" spans="3:10">
      <c r="C2317" s="307" t="s">
        <v>2171</v>
      </c>
      <c r="D2317" s="308">
        <v>2012</v>
      </c>
      <c r="E2317" s="6" t="s">
        <v>284</v>
      </c>
      <c r="F2317" s="309" t="s">
        <v>186</v>
      </c>
      <c r="G2317" s="310" t="s">
        <v>3192</v>
      </c>
      <c r="H2317" s="311">
        <v>62</v>
      </c>
      <c r="I2317" s="311">
        <v>7</v>
      </c>
      <c r="J2317" s="312">
        <v>5.9618055555555556E-2</v>
      </c>
    </row>
    <row r="2318" spans="3:10">
      <c r="C2318" s="307"/>
      <c r="D2318" s="308">
        <v>2014</v>
      </c>
      <c r="E2318" s="6" t="s">
        <v>284</v>
      </c>
      <c r="F2318" s="309" t="s">
        <v>186</v>
      </c>
      <c r="G2318" s="310" t="s">
        <v>3192</v>
      </c>
      <c r="H2318" s="311">
        <v>93</v>
      </c>
      <c r="I2318" s="311">
        <v>15</v>
      </c>
      <c r="J2318" s="312">
        <v>6.3321759259259258E-2</v>
      </c>
    </row>
    <row r="2319" spans="3:10">
      <c r="C2319" s="6" t="s">
        <v>2172</v>
      </c>
      <c r="H2319" s="311">
        <v>155</v>
      </c>
      <c r="I2319" s="311">
        <v>22</v>
      </c>
      <c r="J2319" s="312">
        <v>0.12293981481481481</v>
      </c>
    </row>
    <row r="2320" spans="3:10">
      <c r="C2320" s="307" t="s">
        <v>2173</v>
      </c>
      <c r="D2320" s="308">
        <v>2010</v>
      </c>
      <c r="E2320" s="6" t="s">
        <v>619</v>
      </c>
      <c r="F2320" s="309" t="s">
        <v>187</v>
      </c>
      <c r="G2320" s="310" t="s">
        <v>316</v>
      </c>
      <c r="H2320" s="311">
        <v>2</v>
      </c>
      <c r="I2320" s="311">
        <v>2</v>
      </c>
      <c r="J2320" s="312">
        <v>1.2789351851851852E-2</v>
      </c>
    </row>
    <row r="2321" spans="3:10">
      <c r="C2321" s="307"/>
      <c r="D2321" s="308">
        <v>2012</v>
      </c>
      <c r="E2321" s="6" t="s">
        <v>619</v>
      </c>
      <c r="F2321" s="309" t="s">
        <v>187</v>
      </c>
      <c r="G2321" s="310" t="s">
        <v>316</v>
      </c>
      <c r="H2321" s="311">
        <v>2</v>
      </c>
      <c r="I2321" s="311">
        <v>2</v>
      </c>
      <c r="J2321" s="312">
        <v>1.3321759259259261E-2</v>
      </c>
    </row>
    <row r="2322" spans="3:10">
      <c r="C2322" s="6" t="s">
        <v>2174</v>
      </c>
      <c r="H2322" s="311">
        <v>4</v>
      </c>
      <c r="I2322" s="311">
        <v>4</v>
      </c>
      <c r="J2322" s="312">
        <v>2.6111111111111113E-2</v>
      </c>
    </row>
    <row r="2323" spans="3:10">
      <c r="C2323" s="307" t="s">
        <v>3049</v>
      </c>
      <c r="D2323" s="308">
        <v>2017</v>
      </c>
      <c r="E2323" s="6" t="s">
        <v>2725</v>
      </c>
      <c r="F2323" s="309" t="s">
        <v>186</v>
      </c>
      <c r="G2323" s="310" t="s">
        <v>2611</v>
      </c>
      <c r="H2323" s="311">
        <v>152</v>
      </c>
      <c r="I2323" s="311">
        <v>19</v>
      </c>
      <c r="J2323" s="312">
        <v>6.1412037037037036E-2</v>
      </c>
    </row>
    <row r="2324" spans="3:10">
      <c r="C2324" s="6" t="s">
        <v>3050</v>
      </c>
      <c r="H2324" s="311">
        <v>152</v>
      </c>
      <c r="I2324" s="311">
        <v>19</v>
      </c>
      <c r="J2324" s="312">
        <v>6.1412037037037036E-2</v>
      </c>
    </row>
    <row r="2325" spans="3:10">
      <c r="C2325" s="307" t="s">
        <v>2175</v>
      </c>
      <c r="D2325" s="308">
        <v>2015</v>
      </c>
      <c r="E2325" s="6" t="s">
        <v>559</v>
      </c>
      <c r="F2325" s="309" t="s">
        <v>297</v>
      </c>
      <c r="G2325" s="310" t="s">
        <v>3186</v>
      </c>
      <c r="H2325" s="311">
        <v>9</v>
      </c>
      <c r="I2325" s="311">
        <v>9</v>
      </c>
      <c r="J2325" s="312">
        <v>1.4699074074074074E-3</v>
      </c>
    </row>
    <row r="2326" spans="3:10">
      <c r="C2326" s="6" t="s">
        <v>2176</v>
      </c>
      <c r="H2326" s="311">
        <v>9</v>
      </c>
      <c r="I2326" s="311">
        <v>9</v>
      </c>
      <c r="J2326" s="312">
        <v>1.4699074074074074E-3</v>
      </c>
    </row>
    <row r="2327" spans="3:10">
      <c r="C2327" s="307" t="s">
        <v>2177</v>
      </c>
      <c r="D2327" s="308">
        <v>2015</v>
      </c>
      <c r="E2327" s="6" t="s">
        <v>1029</v>
      </c>
      <c r="F2327" s="309" t="s">
        <v>297</v>
      </c>
      <c r="G2327" s="310" t="s">
        <v>3183</v>
      </c>
      <c r="H2327" s="311">
        <v>7</v>
      </c>
      <c r="I2327" s="311">
        <v>7</v>
      </c>
      <c r="J2327" s="312">
        <v>5.0925925925925921E-4</v>
      </c>
    </row>
    <row r="2328" spans="3:10">
      <c r="C2328" s="6" t="s">
        <v>2178</v>
      </c>
      <c r="H2328" s="311">
        <v>7</v>
      </c>
      <c r="I2328" s="311">
        <v>7</v>
      </c>
      <c r="J2328" s="312">
        <v>5.0925925925925921E-4</v>
      </c>
    </row>
    <row r="2329" spans="3:10">
      <c r="C2329" s="307" t="s">
        <v>2179</v>
      </c>
      <c r="D2329" s="308">
        <v>2012</v>
      </c>
      <c r="E2329" s="6" t="s">
        <v>534</v>
      </c>
      <c r="F2329" s="309" t="s">
        <v>186</v>
      </c>
      <c r="G2329" s="310" t="s">
        <v>3192</v>
      </c>
      <c r="H2329" s="311">
        <v>51</v>
      </c>
      <c r="I2329" s="311">
        <v>4</v>
      </c>
      <c r="J2329" s="312">
        <v>5.5671296296296302E-2</v>
      </c>
    </row>
    <row r="2330" spans="3:10">
      <c r="C2330" s="6" t="s">
        <v>2180</v>
      </c>
      <c r="H2330" s="311">
        <v>51</v>
      </c>
      <c r="I2330" s="311">
        <v>4</v>
      </c>
      <c r="J2330" s="312">
        <v>5.5671296296296302E-2</v>
      </c>
    </row>
    <row r="2331" spans="3:10">
      <c r="C2331" s="307" t="s">
        <v>2181</v>
      </c>
      <c r="D2331" s="308">
        <v>2014</v>
      </c>
      <c r="E2331" s="6" t="s">
        <v>696</v>
      </c>
      <c r="F2331" s="309" t="s">
        <v>186</v>
      </c>
      <c r="G2331" s="310" t="s">
        <v>3192</v>
      </c>
      <c r="H2331" s="311">
        <v>65</v>
      </c>
      <c r="I2331" s="311">
        <v>4</v>
      </c>
      <c r="J2331" s="312">
        <v>5.392361111111111E-2</v>
      </c>
    </row>
    <row r="2332" spans="3:10">
      <c r="C2332" s="6" t="s">
        <v>2182</v>
      </c>
      <c r="H2332" s="311">
        <v>65</v>
      </c>
      <c r="I2332" s="311">
        <v>4</v>
      </c>
      <c r="J2332" s="312">
        <v>5.392361111111111E-2</v>
      </c>
    </row>
    <row r="2333" spans="3:10">
      <c r="C2333" s="307" t="s">
        <v>2183</v>
      </c>
      <c r="D2333" s="308">
        <v>2011</v>
      </c>
      <c r="E2333" s="6" t="s">
        <v>285</v>
      </c>
      <c r="F2333" s="309" t="s">
        <v>186</v>
      </c>
      <c r="G2333" s="310" t="s">
        <v>3190</v>
      </c>
      <c r="H2333" s="311">
        <v>35</v>
      </c>
      <c r="I2333" s="311">
        <v>10</v>
      </c>
      <c r="J2333" s="312">
        <v>6.1053240740740734E-2</v>
      </c>
    </row>
    <row r="2334" spans="3:10">
      <c r="C2334" s="307"/>
      <c r="D2334" s="308">
        <v>2013</v>
      </c>
      <c r="E2334" s="6" t="s">
        <v>17</v>
      </c>
      <c r="F2334" s="309" t="s">
        <v>186</v>
      </c>
      <c r="G2334" s="310" t="s">
        <v>2606</v>
      </c>
      <c r="H2334" s="311">
        <v>43</v>
      </c>
      <c r="I2334" s="311">
        <v>16</v>
      </c>
      <c r="J2334" s="312">
        <v>5.9930555555555563E-2</v>
      </c>
    </row>
    <row r="2335" spans="3:10">
      <c r="C2335" s="307"/>
      <c r="D2335" s="308">
        <v>2015</v>
      </c>
      <c r="E2335" s="6" t="s">
        <v>17</v>
      </c>
      <c r="F2335" s="309" t="s">
        <v>186</v>
      </c>
      <c r="G2335" s="310" t="s">
        <v>2606</v>
      </c>
      <c r="H2335" s="311">
        <v>86</v>
      </c>
      <c r="I2335" s="311">
        <v>32</v>
      </c>
      <c r="J2335" s="312">
        <v>6.1203703703703705E-2</v>
      </c>
    </row>
    <row r="2336" spans="3:10">
      <c r="C2336" s="307"/>
      <c r="D2336" s="308">
        <v>2017</v>
      </c>
      <c r="E2336" s="6" t="s">
        <v>17</v>
      </c>
      <c r="F2336" s="309" t="s">
        <v>186</v>
      </c>
      <c r="G2336" s="310" t="s">
        <v>2606</v>
      </c>
      <c r="H2336" s="311">
        <v>141</v>
      </c>
      <c r="I2336" s="311">
        <v>43</v>
      </c>
      <c r="J2336" s="312">
        <v>5.9513888888888887E-2</v>
      </c>
    </row>
    <row r="2337" spans="3:10">
      <c r="C2337" s="6" t="s">
        <v>2184</v>
      </c>
      <c r="H2337" s="311">
        <v>305</v>
      </c>
      <c r="I2337" s="311">
        <v>101</v>
      </c>
      <c r="J2337" s="312">
        <v>0.2417013888888889</v>
      </c>
    </row>
    <row r="2338" spans="3:10">
      <c r="C2338" s="307" t="s">
        <v>2185</v>
      </c>
      <c r="D2338" s="308">
        <v>2013</v>
      </c>
      <c r="E2338" s="6" t="s">
        <v>17</v>
      </c>
      <c r="F2338" s="309" t="s">
        <v>186</v>
      </c>
      <c r="G2338" s="310" t="s">
        <v>3190</v>
      </c>
      <c r="H2338" s="311">
        <v>47</v>
      </c>
      <c r="I2338" s="311">
        <v>19</v>
      </c>
      <c r="J2338" s="312">
        <v>6.1863425925925926E-2</v>
      </c>
    </row>
    <row r="2339" spans="3:10">
      <c r="C2339" s="307"/>
      <c r="D2339" s="308">
        <v>2014</v>
      </c>
      <c r="E2339" s="6" t="s">
        <v>17</v>
      </c>
      <c r="F2339" s="309" t="s">
        <v>186</v>
      </c>
      <c r="G2339" s="310" t="s">
        <v>3190</v>
      </c>
      <c r="H2339" s="311">
        <v>89</v>
      </c>
      <c r="I2339" s="311">
        <v>30</v>
      </c>
      <c r="J2339" s="312">
        <v>6.2152777777777779E-2</v>
      </c>
    </row>
    <row r="2340" spans="3:10">
      <c r="C2340" s="307"/>
      <c r="D2340" s="308">
        <v>2015</v>
      </c>
      <c r="E2340" s="6" t="s">
        <v>17</v>
      </c>
      <c r="F2340" s="309" t="s">
        <v>186</v>
      </c>
      <c r="G2340" s="310" t="s">
        <v>2606</v>
      </c>
      <c r="H2340" s="311">
        <v>88</v>
      </c>
      <c r="I2340" s="311">
        <v>33</v>
      </c>
      <c r="J2340" s="312">
        <v>6.2268518518518522E-2</v>
      </c>
    </row>
    <row r="2341" spans="3:10">
      <c r="C2341" s="307"/>
      <c r="D2341" s="308">
        <v>2017</v>
      </c>
      <c r="E2341" s="6" t="s">
        <v>17</v>
      </c>
      <c r="F2341" s="309" t="s">
        <v>186</v>
      </c>
      <c r="G2341" s="310" t="s">
        <v>2606</v>
      </c>
      <c r="H2341" s="311">
        <v>166</v>
      </c>
      <c r="I2341" s="311">
        <v>49</v>
      </c>
      <c r="J2341" s="312">
        <v>6.4733796296296289E-2</v>
      </c>
    </row>
    <row r="2342" spans="3:10">
      <c r="C2342" s="6" t="s">
        <v>2186</v>
      </c>
      <c r="H2342" s="311">
        <v>390</v>
      </c>
      <c r="I2342" s="311">
        <v>131</v>
      </c>
      <c r="J2342" s="312">
        <v>0.25101851851851853</v>
      </c>
    </row>
    <row r="2343" spans="3:10">
      <c r="C2343" s="307" t="s">
        <v>2187</v>
      </c>
      <c r="D2343" s="308">
        <v>2015</v>
      </c>
      <c r="E2343" s="6" t="s">
        <v>17</v>
      </c>
      <c r="F2343" s="309" t="s">
        <v>297</v>
      </c>
      <c r="G2343" s="310" t="s">
        <v>3185</v>
      </c>
      <c r="H2343" s="311">
        <v>11</v>
      </c>
      <c r="I2343" s="311">
        <v>11</v>
      </c>
      <c r="J2343" s="312">
        <v>1.1458333333333333E-3</v>
      </c>
    </row>
    <row r="2344" spans="3:10">
      <c r="C2344" s="307"/>
      <c r="D2344" s="308">
        <v>2017</v>
      </c>
      <c r="E2344" s="6" t="s">
        <v>17</v>
      </c>
      <c r="F2344" s="309" t="s">
        <v>297</v>
      </c>
      <c r="G2344" s="310" t="s">
        <v>3185</v>
      </c>
      <c r="H2344" s="311">
        <v>0</v>
      </c>
      <c r="I2344" s="311">
        <v>12</v>
      </c>
      <c r="J2344" s="312">
        <v>1.0300925925925926E-3</v>
      </c>
    </row>
    <row r="2345" spans="3:10">
      <c r="C2345" s="6" t="s">
        <v>2188</v>
      </c>
      <c r="H2345" s="311">
        <v>11</v>
      </c>
      <c r="I2345" s="311">
        <v>23</v>
      </c>
      <c r="J2345" s="312">
        <v>2.1759259259259258E-3</v>
      </c>
    </row>
    <row r="2346" spans="3:10">
      <c r="C2346" s="307" t="s">
        <v>2189</v>
      </c>
      <c r="D2346" s="308">
        <v>2009</v>
      </c>
      <c r="E2346" s="6" t="s">
        <v>331</v>
      </c>
      <c r="F2346" s="309" t="s">
        <v>297</v>
      </c>
      <c r="G2346" s="310" t="s">
        <v>3177</v>
      </c>
      <c r="H2346" s="311">
        <v>0</v>
      </c>
      <c r="I2346" s="311">
        <v>1</v>
      </c>
      <c r="J2346" s="312">
        <v>8.6805555555555551E-4</v>
      </c>
    </row>
    <row r="2347" spans="3:10">
      <c r="C2347" s="6" t="s">
        <v>2190</v>
      </c>
      <c r="H2347" s="311">
        <v>0</v>
      </c>
      <c r="I2347" s="311">
        <v>1</v>
      </c>
      <c r="J2347" s="312">
        <v>8.6805555555555551E-4</v>
      </c>
    </row>
    <row r="2348" spans="3:10">
      <c r="C2348" s="307" t="s">
        <v>2191</v>
      </c>
      <c r="D2348" s="308">
        <v>2010</v>
      </c>
      <c r="E2348" s="6" t="s">
        <v>235</v>
      </c>
      <c r="F2348" s="309" t="s">
        <v>297</v>
      </c>
      <c r="G2348" s="310" t="s">
        <v>3188</v>
      </c>
      <c r="H2348" s="311">
        <v>0</v>
      </c>
      <c r="I2348" s="311">
        <v>1</v>
      </c>
      <c r="J2348" s="312">
        <v>3.2175925925925926E-3</v>
      </c>
    </row>
    <row r="2349" spans="3:10">
      <c r="C2349" s="6" t="s">
        <v>2192</v>
      </c>
      <c r="H2349" s="311">
        <v>0</v>
      </c>
      <c r="I2349" s="311">
        <v>1</v>
      </c>
      <c r="J2349" s="312">
        <v>3.2175925925925926E-3</v>
      </c>
    </row>
    <row r="2350" spans="3:10">
      <c r="C2350" s="307" t="s">
        <v>2193</v>
      </c>
      <c r="D2350" s="308">
        <v>2011</v>
      </c>
      <c r="E2350" s="6" t="s">
        <v>331</v>
      </c>
      <c r="F2350" s="309" t="s">
        <v>297</v>
      </c>
      <c r="G2350" s="310" t="s">
        <v>3186</v>
      </c>
      <c r="H2350" s="311">
        <v>0</v>
      </c>
      <c r="I2350" s="311">
        <v>3</v>
      </c>
      <c r="J2350" s="312">
        <v>7.8703703703703705E-4</v>
      </c>
    </row>
    <row r="2351" spans="3:10">
      <c r="C2351" s="307"/>
      <c r="D2351" s="308">
        <v>2012</v>
      </c>
      <c r="E2351" s="6" t="s">
        <v>331</v>
      </c>
      <c r="F2351" s="309" t="s">
        <v>297</v>
      </c>
      <c r="G2351" s="310" t="s">
        <v>3187</v>
      </c>
      <c r="H2351" s="311">
        <v>0</v>
      </c>
      <c r="I2351" s="311">
        <v>10</v>
      </c>
      <c r="J2351" s="312">
        <v>1.5740740740740741E-3</v>
      </c>
    </row>
    <row r="2352" spans="3:10">
      <c r="C2352" s="6" t="s">
        <v>2194</v>
      </c>
      <c r="H2352" s="311">
        <v>0</v>
      </c>
      <c r="I2352" s="311">
        <v>13</v>
      </c>
      <c r="J2352" s="312">
        <v>2.3611111111111111E-3</v>
      </c>
    </row>
    <row r="2353" spans="3:10">
      <c r="C2353" s="307" t="s">
        <v>2195</v>
      </c>
      <c r="D2353" s="308">
        <v>2012</v>
      </c>
      <c r="E2353" s="6" t="s">
        <v>284</v>
      </c>
      <c r="F2353" s="309" t="s">
        <v>297</v>
      </c>
      <c r="G2353" s="310" t="s">
        <v>3186</v>
      </c>
      <c r="H2353" s="311">
        <v>0</v>
      </c>
      <c r="I2353" s="311">
        <v>8</v>
      </c>
      <c r="J2353" s="312">
        <v>9.4907407407407408E-4</v>
      </c>
    </row>
    <row r="2354" spans="3:10">
      <c r="C2354" s="6" t="s">
        <v>2196</v>
      </c>
      <c r="H2354" s="311">
        <v>0</v>
      </c>
      <c r="I2354" s="311">
        <v>8</v>
      </c>
      <c r="J2354" s="312">
        <v>9.4907407407407408E-4</v>
      </c>
    </row>
    <row r="2355" spans="3:10">
      <c r="C2355" s="307" t="s">
        <v>2197</v>
      </c>
      <c r="D2355" s="308">
        <v>2012</v>
      </c>
      <c r="E2355" s="6" t="s">
        <v>284</v>
      </c>
      <c r="F2355" s="309" t="s">
        <v>297</v>
      </c>
      <c r="G2355" s="310" t="s">
        <v>3183</v>
      </c>
      <c r="H2355" s="311">
        <v>0</v>
      </c>
      <c r="I2355" s="311">
        <v>11</v>
      </c>
      <c r="J2355" s="312">
        <v>6.018518518518519E-4</v>
      </c>
    </row>
    <row r="2356" spans="3:10">
      <c r="C2356" s="6" t="s">
        <v>2198</v>
      </c>
      <c r="H2356" s="311">
        <v>0</v>
      </c>
      <c r="I2356" s="311">
        <v>11</v>
      </c>
      <c r="J2356" s="312">
        <v>6.018518518518519E-4</v>
      </c>
    </row>
    <row r="2357" spans="3:10">
      <c r="C2357" s="307" t="s">
        <v>2199</v>
      </c>
      <c r="D2357" s="308">
        <v>2012</v>
      </c>
      <c r="E2357" s="6" t="s">
        <v>284</v>
      </c>
      <c r="F2357" s="309" t="s">
        <v>186</v>
      </c>
      <c r="G2357" s="310" t="s">
        <v>3190</v>
      </c>
      <c r="H2357" s="311">
        <v>13</v>
      </c>
      <c r="I2357" s="311">
        <v>8</v>
      </c>
      <c r="J2357" s="312">
        <v>4.3564814814814813E-2</v>
      </c>
    </row>
    <row r="2358" spans="3:10">
      <c r="C2358" s="6" t="s">
        <v>2200</v>
      </c>
      <c r="H2358" s="311">
        <v>13</v>
      </c>
      <c r="I2358" s="311">
        <v>8</v>
      </c>
      <c r="J2358" s="312">
        <v>4.3564814814814813E-2</v>
      </c>
    </row>
    <row r="2359" spans="3:10">
      <c r="C2359" s="307" t="s">
        <v>3051</v>
      </c>
      <c r="D2359" s="308">
        <v>2017</v>
      </c>
      <c r="E2359" s="6" t="s">
        <v>2694</v>
      </c>
      <c r="F2359" s="309" t="s">
        <v>187</v>
      </c>
      <c r="G2359" s="310" t="s">
        <v>316</v>
      </c>
      <c r="H2359" s="311">
        <v>6</v>
      </c>
      <c r="I2359" s="311">
        <v>6</v>
      </c>
      <c r="J2359" s="312">
        <v>1.4687499999999999E-2</v>
      </c>
    </row>
    <row r="2360" spans="3:10">
      <c r="C2360" s="6" t="s">
        <v>3052</v>
      </c>
      <c r="H2360" s="311">
        <v>6</v>
      </c>
      <c r="I2360" s="311">
        <v>6</v>
      </c>
      <c r="J2360" s="312">
        <v>1.4687499999999999E-2</v>
      </c>
    </row>
    <row r="2361" spans="3:10">
      <c r="C2361" s="307" t="s">
        <v>2201</v>
      </c>
      <c r="D2361" s="308">
        <v>2015</v>
      </c>
      <c r="E2361" s="6" t="s">
        <v>26</v>
      </c>
      <c r="F2361" s="309" t="s">
        <v>187</v>
      </c>
      <c r="G2361" s="310" t="s">
        <v>316</v>
      </c>
      <c r="H2361" s="311">
        <v>25</v>
      </c>
      <c r="I2361" s="311">
        <v>25</v>
      </c>
      <c r="J2361" s="312">
        <v>1.9872685185185184E-2</v>
      </c>
    </row>
    <row r="2362" spans="3:10">
      <c r="C2362" s="6" t="s">
        <v>2202</v>
      </c>
      <c r="H2362" s="311">
        <v>25</v>
      </c>
      <c r="I2362" s="311">
        <v>25</v>
      </c>
      <c r="J2362" s="312">
        <v>1.9872685185185184E-2</v>
      </c>
    </row>
    <row r="2363" spans="3:10">
      <c r="C2363" s="307" t="s">
        <v>3053</v>
      </c>
      <c r="D2363" s="308">
        <v>2017</v>
      </c>
      <c r="E2363" s="6" t="s">
        <v>2680</v>
      </c>
      <c r="F2363" s="309" t="s">
        <v>187</v>
      </c>
      <c r="G2363" s="310" t="s">
        <v>316</v>
      </c>
      <c r="H2363" s="311">
        <v>25</v>
      </c>
      <c r="I2363" s="311">
        <v>25</v>
      </c>
      <c r="J2363" s="312">
        <v>1.7835648148148149E-2</v>
      </c>
    </row>
    <row r="2364" spans="3:10">
      <c r="C2364" s="6" t="s">
        <v>3054</v>
      </c>
      <c r="H2364" s="311">
        <v>25</v>
      </c>
      <c r="I2364" s="311">
        <v>25</v>
      </c>
      <c r="J2364" s="312">
        <v>1.7835648148148149E-2</v>
      </c>
    </row>
    <row r="2365" spans="3:10">
      <c r="C2365" s="307" t="s">
        <v>2521</v>
      </c>
      <c r="D2365" s="308">
        <v>2016</v>
      </c>
      <c r="E2365" s="6" t="s">
        <v>285</v>
      </c>
      <c r="F2365" s="309" t="s">
        <v>186</v>
      </c>
      <c r="G2365" s="310" t="s">
        <v>2611</v>
      </c>
      <c r="H2365" s="311">
        <v>95</v>
      </c>
      <c r="I2365" s="311">
        <v>17</v>
      </c>
      <c r="J2365" s="312">
        <v>6.4861111111111105E-2</v>
      </c>
    </row>
    <row r="2366" spans="3:10">
      <c r="C2366" s="307"/>
      <c r="D2366" s="308">
        <v>2017</v>
      </c>
      <c r="E2366" s="6" t="s">
        <v>285</v>
      </c>
      <c r="F2366" s="309" t="s">
        <v>186</v>
      </c>
      <c r="G2366" s="310" t="s">
        <v>2611</v>
      </c>
      <c r="H2366" s="311">
        <v>171</v>
      </c>
      <c r="I2366" s="311">
        <v>21</v>
      </c>
      <c r="J2366" s="312">
        <v>6.8634259259259256E-2</v>
      </c>
    </row>
    <row r="2367" spans="3:10">
      <c r="C2367" s="6" t="s">
        <v>2522</v>
      </c>
      <c r="H2367" s="311">
        <v>266</v>
      </c>
      <c r="I2367" s="311">
        <v>38</v>
      </c>
      <c r="J2367" s="312">
        <v>0.13349537037037035</v>
      </c>
    </row>
    <row r="2368" spans="3:10">
      <c r="C2368" s="307" t="s">
        <v>3055</v>
      </c>
      <c r="D2368" s="308">
        <v>2017</v>
      </c>
      <c r="E2368" s="6" t="s">
        <v>2678</v>
      </c>
      <c r="F2368" s="309" t="s">
        <v>186</v>
      </c>
      <c r="G2368" s="310" t="s">
        <v>2604</v>
      </c>
      <c r="H2368" s="311">
        <v>63</v>
      </c>
      <c r="I2368" s="311">
        <v>12</v>
      </c>
      <c r="J2368" s="312">
        <v>4.8634259259259259E-2</v>
      </c>
    </row>
    <row r="2369" spans="3:10">
      <c r="C2369" s="6" t="s">
        <v>3056</v>
      </c>
      <c r="H2369" s="311">
        <v>63</v>
      </c>
      <c r="I2369" s="311">
        <v>12</v>
      </c>
      <c r="J2369" s="312">
        <v>4.8634259259259259E-2</v>
      </c>
    </row>
    <row r="2370" spans="3:10">
      <c r="C2370" s="307" t="s">
        <v>2203</v>
      </c>
      <c r="D2370" s="308">
        <v>2009</v>
      </c>
      <c r="E2370" s="6" t="s">
        <v>328</v>
      </c>
      <c r="F2370" s="309" t="s">
        <v>297</v>
      </c>
      <c r="G2370" s="310" t="s">
        <v>3179</v>
      </c>
      <c r="H2370" s="311">
        <v>0</v>
      </c>
      <c r="I2370" s="311">
        <v>4</v>
      </c>
      <c r="J2370" s="312">
        <v>3.9699074074074072E-3</v>
      </c>
    </row>
    <row r="2371" spans="3:10">
      <c r="C2371" s="6" t="s">
        <v>2204</v>
      </c>
      <c r="H2371" s="311">
        <v>0</v>
      </c>
      <c r="I2371" s="311">
        <v>4</v>
      </c>
      <c r="J2371" s="312">
        <v>3.9699074074074072E-3</v>
      </c>
    </row>
    <row r="2372" spans="3:10">
      <c r="C2372" s="307" t="s">
        <v>3057</v>
      </c>
      <c r="D2372" s="308">
        <v>2017</v>
      </c>
      <c r="E2372" s="6" t="s">
        <v>898</v>
      </c>
      <c r="F2372" s="309" t="s">
        <v>186</v>
      </c>
      <c r="G2372" s="310" t="s">
        <v>2607</v>
      </c>
      <c r="H2372" s="311">
        <v>51</v>
      </c>
      <c r="I2372" s="311">
        <v>7</v>
      </c>
      <c r="J2372" s="312">
        <v>4.8055555555555553E-2</v>
      </c>
    </row>
    <row r="2373" spans="3:10">
      <c r="C2373" s="6" t="s">
        <v>3058</v>
      </c>
      <c r="H2373" s="311">
        <v>51</v>
      </c>
      <c r="I2373" s="311">
        <v>7</v>
      </c>
      <c r="J2373" s="312">
        <v>4.8055555555555553E-2</v>
      </c>
    </row>
    <row r="2374" spans="3:10">
      <c r="C2374" s="307" t="s">
        <v>2205</v>
      </c>
      <c r="D2374" s="308">
        <v>2014</v>
      </c>
      <c r="E2374" s="6" t="s">
        <v>712</v>
      </c>
      <c r="F2374" s="309" t="s">
        <v>187</v>
      </c>
      <c r="G2374" s="310" t="s">
        <v>316</v>
      </c>
      <c r="H2374" s="311">
        <v>26</v>
      </c>
      <c r="I2374" s="311">
        <v>26</v>
      </c>
      <c r="J2374" s="312">
        <v>1.9155092592592592E-2</v>
      </c>
    </row>
    <row r="2375" spans="3:10">
      <c r="C2375" s="307"/>
      <c r="D2375" s="308">
        <v>2015</v>
      </c>
      <c r="E2375" s="6" t="s">
        <v>712</v>
      </c>
      <c r="F2375" s="309" t="s">
        <v>186</v>
      </c>
      <c r="G2375" s="310" t="s">
        <v>3192</v>
      </c>
      <c r="H2375" s="311">
        <v>95</v>
      </c>
      <c r="I2375" s="311">
        <v>16</v>
      </c>
      <c r="J2375" s="312">
        <v>6.822916666666666E-2</v>
      </c>
    </row>
    <row r="2376" spans="3:10">
      <c r="C2376" s="6" t="s">
        <v>2206</v>
      </c>
      <c r="H2376" s="311">
        <v>121</v>
      </c>
      <c r="I2376" s="311">
        <v>42</v>
      </c>
      <c r="J2376" s="312">
        <v>8.7384259259259245E-2</v>
      </c>
    </row>
    <row r="2377" spans="3:10">
      <c r="C2377" s="307" t="s">
        <v>2207</v>
      </c>
      <c r="D2377" s="308">
        <v>2014</v>
      </c>
      <c r="E2377" s="6" t="s">
        <v>798</v>
      </c>
      <c r="F2377" s="309" t="s">
        <v>297</v>
      </c>
      <c r="G2377" s="310" t="s">
        <v>3186</v>
      </c>
      <c r="H2377" s="311">
        <v>0</v>
      </c>
      <c r="I2377" s="311">
        <v>3</v>
      </c>
      <c r="J2377" s="312">
        <v>1.2268518518518518E-3</v>
      </c>
    </row>
    <row r="2378" spans="3:10">
      <c r="C2378" s="6" t="s">
        <v>2208</v>
      </c>
      <c r="H2378" s="311">
        <v>0</v>
      </c>
      <c r="I2378" s="311">
        <v>3</v>
      </c>
      <c r="J2378" s="312">
        <v>1.2268518518518518E-3</v>
      </c>
    </row>
    <row r="2379" spans="3:10">
      <c r="C2379" s="307" t="s">
        <v>2523</v>
      </c>
      <c r="D2379" s="308">
        <v>2016</v>
      </c>
      <c r="E2379" s="6" t="s">
        <v>284</v>
      </c>
      <c r="F2379" s="309" t="s">
        <v>186</v>
      </c>
      <c r="G2379" s="310" t="s">
        <v>2606</v>
      </c>
      <c r="H2379" s="311">
        <v>60</v>
      </c>
      <c r="I2379" s="311">
        <v>17</v>
      </c>
      <c r="J2379" s="312">
        <v>5.486111111111111E-2</v>
      </c>
    </row>
    <row r="2380" spans="3:10">
      <c r="C2380" s="6" t="s">
        <v>2524</v>
      </c>
      <c r="H2380" s="311">
        <v>60</v>
      </c>
      <c r="I2380" s="311">
        <v>17</v>
      </c>
      <c r="J2380" s="312">
        <v>5.486111111111111E-2</v>
      </c>
    </row>
    <row r="2381" spans="3:10">
      <c r="C2381" s="307" t="s">
        <v>2602</v>
      </c>
      <c r="D2381" s="308">
        <v>2016</v>
      </c>
      <c r="E2381" s="6" t="s">
        <v>284</v>
      </c>
      <c r="F2381" s="309" t="s">
        <v>297</v>
      </c>
      <c r="G2381" s="310" t="s">
        <v>3185</v>
      </c>
      <c r="H2381" s="311">
        <v>6</v>
      </c>
      <c r="I2381" s="311">
        <v>6</v>
      </c>
      <c r="J2381" s="312">
        <v>9.3750000000000007E-4</v>
      </c>
    </row>
    <row r="2382" spans="3:10">
      <c r="C2382" s="6" t="s">
        <v>2603</v>
      </c>
      <c r="H2382" s="311">
        <v>6</v>
      </c>
      <c r="I2382" s="311">
        <v>6</v>
      </c>
      <c r="J2382" s="312">
        <v>9.3750000000000007E-4</v>
      </c>
    </row>
    <row r="2383" spans="3:10">
      <c r="C2383" s="307" t="s">
        <v>2209</v>
      </c>
      <c r="D2383" s="308">
        <v>2009</v>
      </c>
      <c r="E2383" s="6" t="s">
        <v>655</v>
      </c>
      <c r="F2383" s="309" t="s">
        <v>186</v>
      </c>
      <c r="G2383" s="310" t="s">
        <v>3190</v>
      </c>
      <c r="H2383" s="311">
        <v>2</v>
      </c>
      <c r="I2383" s="311">
        <v>1</v>
      </c>
      <c r="J2383" s="312">
        <v>4.1435185185185179E-2</v>
      </c>
    </row>
    <row r="2384" spans="3:10">
      <c r="C2384" s="307"/>
      <c r="D2384" s="308">
        <v>2010</v>
      </c>
      <c r="E2384" s="6" t="s">
        <v>655</v>
      </c>
      <c r="F2384" s="309" t="s">
        <v>186</v>
      </c>
      <c r="G2384" s="310" t="s">
        <v>3190</v>
      </c>
      <c r="H2384" s="311">
        <v>1</v>
      </c>
      <c r="I2384" s="311">
        <v>1</v>
      </c>
      <c r="J2384" s="312">
        <v>4.1087962962962958E-2</v>
      </c>
    </row>
    <row r="2385" spans="3:10">
      <c r="C2385" s="307"/>
      <c r="D2385" s="308">
        <v>2013</v>
      </c>
      <c r="E2385" s="6" t="s">
        <v>655</v>
      </c>
      <c r="F2385" s="309" t="s">
        <v>186</v>
      </c>
      <c r="G2385" s="310" t="s">
        <v>3190</v>
      </c>
      <c r="H2385" s="311">
        <v>8</v>
      </c>
      <c r="I2385" s="311">
        <v>4</v>
      </c>
      <c r="J2385" s="312">
        <v>4.4664351851851851E-2</v>
      </c>
    </row>
    <row r="2386" spans="3:10">
      <c r="C2386" s="6" t="s">
        <v>2210</v>
      </c>
      <c r="H2386" s="311">
        <v>11</v>
      </c>
      <c r="I2386" s="311">
        <v>6</v>
      </c>
      <c r="J2386" s="312">
        <v>0.12718749999999998</v>
      </c>
    </row>
    <row r="2387" spans="3:10">
      <c r="C2387" s="307" t="s">
        <v>2211</v>
      </c>
      <c r="D2387" s="308">
        <v>2014</v>
      </c>
      <c r="E2387" s="6" t="s">
        <v>284</v>
      </c>
      <c r="F2387" s="309" t="s">
        <v>186</v>
      </c>
      <c r="G2387" s="310" t="s">
        <v>3192</v>
      </c>
      <c r="H2387" s="311">
        <v>74</v>
      </c>
      <c r="I2387" s="311">
        <v>8</v>
      </c>
      <c r="J2387" s="312">
        <v>5.5798611111111111E-2</v>
      </c>
    </row>
    <row r="2388" spans="3:10">
      <c r="C2388" s="307"/>
      <c r="D2388" s="308">
        <v>2015</v>
      </c>
      <c r="E2388" s="6" t="s">
        <v>284</v>
      </c>
      <c r="F2388" s="309" t="s">
        <v>186</v>
      </c>
      <c r="G2388" s="310" t="s">
        <v>3192</v>
      </c>
      <c r="H2388" s="311">
        <v>67</v>
      </c>
      <c r="I2388" s="311">
        <v>6</v>
      </c>
      <c r="J2388" s="312">
        <v>5.5717592592592596E-2</v>
      </c>
    </row>
    <row r="2389" spans="3:10">
      <c r="C2389" s="307"/>
      <c r="D2389" s="308">
        <v>2017</v>
      </c>
      <c r="E2389" s="6" t="s">
        <v>284</v>
      </c>
      <c r="F2389" s="309" t="s">
        <v>186</v>
      </c>
      <c r="G2389" s="310" t="s">
        <v>2612</v>
      </c>
      <c r="H2389" s="311">
        <v>133</v>
      </c>
      <c r="I2389" s="311">
        <v>5</v>
      </c>
      <c r="J2389" s="312">
        <v>5.7997685185185187E-2</v>
      </c>
    </row>
    <row r="2390" spans="3:10">
      <c r="C2390" s="6" t="s">
        <v>2212</v>
      </c>
      <c r="H2390" s="311">
        <v>274</v>
      </c>
      <c r="I2390" s="311">
        <v>19</v>
      </c>
      <c r="J2390" s="312">
        <v>0.16951388888888891</v>
      </c>
    </row>
    <row r="2391" spans="3:10">
      <c r="C2391" s="307" t="s">
        <v>2525</v>
      </c>
      <c r="D2391" s="308">
        <v>2016</v>
      </c>
      <c r="E2391" s="6" t="s">
        <v>316</v>
      </c>
      <c r="F2391" s="309" t="s">
        <v>186</v>
      </c>
      <c r="G2391" s="310" t="s">
        <v>2611</v>
      </c>
      <c r="H2391" s="311">
        <v>81</v>
      </c>
      <c r="I2391" s="311">
        <v>13</v>
      </c>
      <c r="J2391" s="312">
        <v>6.0648148148148145E-2</v>
      </c>
    </row>
    <row r="2392" spans="3:10">
      <c r="C2392" s="307"/>
      <c r="D2392" s="308">
        <v>2017</v>
      </c>
      <c r="E2392" s="6" t="s">
        <v>2680</v>
      </c>
      <c r="F2392" s="309" t="s">
        <v>186</v>
      </c>
      <c r="G2392" s="310" t="s">
        <v>2611</v>
      </c>
      <c r="H2392" s="311">
        <v>124</v>
      </c>
      <c r="I2392" s="311">
        <v>14</v>
      </c>
      <c r="J2392" s="312">
        <v>5.7141203703703708E-2</v>
      </c>
    </row>
    <row r="2393" spans="3:10">
      <c r="C2393" s="6" t="s">
        <v>2526</v>
      </c>
      <c r="H2393" s="311">
        <v>205</v>
      </c>
      <c r="I2393" s="311">
        <v>27</v>
      </c>
      <c r="J2393" s="312">
        <v>0.11778935185185185</v>
      </c>
    </row>
    <row r="2394" spans="3:10">
      <c r="C2394" s="307" t="s">
        <v>2213</v>
      </c>
      <c r="D2394" s="308">
        <v>2009</v>
      </c>
      <c r="E2394" s="6" t="s">
        <v>329</v>
      </c>
      <c r="F2394" s="309" t="s">
        <v>297</v>
      </c>
      <c r="G2394" s="310" t="s">
        <v>3178</v>
      </c>
      <c r="H2394" s="311">
        <v>0</v>
      </c>
      <c r="I2394" s="311">
        <v>1</v>
      </c>
      <c r="J2394" s="312">
        <v>1.1689814814814816E-3</v>
      </c>
    </row>
    <row r="2395" spans="3:10">
      <c r="C2395" s="6" t="s">
        <v>2214</v>
      </c>
      <c r="H2395" s="311">
        <v>0</v>
      </c>
      <c r="I2395" s="311">
        <v>1</v>
      </c>
      <c r="J2395" s="312">
        <v>1.1689814814814816E-3</v>
      </c>
    </row>
    <row r="2396" spans="3:10">
      <c r="C2396" s="307" t="s">
        <v>2215</v>
      </c>
      <c r="D2396" s="308">
        <v>2014</v>
      </c>
      <c r="E2396" s="6" t="s">
        <v>42</v>
      </c>
      <c r="F2396" s="309" t="s">
        <v>186</v>
      </c>
      <c r="G2396" s="310" t="s">
        <v>3190</v>
      </c>
      <c r="H2396" s="311">
        <v>18</v>
      </c>
      <c r="I2396" s="311">
        <v>9</v>
      </c>
      <c r="J2396" s="312">
        <v>4.5983796296296293E-2</v>
      </c>
    </row>
    <row r="2397" spans="3:10">
      <c r="C2397" s="307"/>
      <c r="D2397" s="308">
        <v>2015</v>
      </c>
      <c r="E2397" s="6" t="s">
        <v>42</v>
      </c>
      <c r="F2397" s="309" t="s">
        <v>186</v>
      </c>
      <c r="G2397" s="310" t="s">
        <v>3190</v>
      </c>
      <c r="H2397" s="311">
        <v>23</v>
      </c>
      <c r="I2397" s="311">
        <v>11</v>
      </c>
      <c r="J2397" s="312">
        <v>4.6944444444444448E-2</v>
      </c>
    </row>
    <row r="2398" spans="3:10">
      <c r="C2398" s="6" t="s">
        <v>2216</v>
      </c>
      <c r="H2398" s="311">
        <v>41</v>
      </c>
      <c r="I2398" s="311">
        <v>20</v>
      </c>
      <c r="J2398" s="312">
        <v>9.2928240740740742E-2</v>
      </c>
    </row>
    <row r="2399" spans="3:10">
      <c r="C2399" s="307" t="s">
        <v>3059</v>
      </c>
      <c r="D2399" s="308">
        <v>2017</v>
      </c>
      <c r="E2399" s="6" t="s">
        <v>535</v>
      </c>
      <c r="F2399" s="309" t="s">
        <v>186</v>
      </c>
      <c r="G2399" s="310" t="s">
        <v>2605</v>
      </c>
      <c r="H2399" s="311">
        <v>83</v>
      </c>
      <c r="I2399" s="311">
        <v>23</v>
      </c>
      <c r="J2399" s="312">
        <v>5.0798611111111114E-2</v>
      </c>
    </row>
    <row r="2400" spans="3:10">
      <c r="C2400" s="6" t="s">
        <v>3060</v>
      </c>
      <c r="H2400" s="311">
        <v>83</v>
      </c>
      <c r="I2400" s="311">
        <v>23</v>
      </c>
      <c r="J2400" s="312">
        <v>5.0798611111111114E-2</v>
      </c>
    </row>
    <row r="2401" spans="3:10">
      <c r="C2401" s="307" t="s">
        <v>2217</v>
      </c>
      <c r="D2401" s="308">
        <v>2014</v>
      </c>
      <c r="E2401" s="6" t="s">
        <v>751</v>
      </c>
      <c r="F2401" s="309" t="s">
        <v>187</v>
      </c>
      <c r="G2401" s="310" t="s">
        <v>316</v>
      </c>
      <c r="H2401" s="311">
        <v>22</v>
      </c>
      <c r="I2401" s="311">
        <v>22</v>
      </c>
      <c r="J2401" s="312">
        <v>1.7719907407407406E-2</v>
      </c>
    </row>
    <row r="2402" spans="3:10">
      <c r="C2402" s="6" t="s">
        <v>2218</v>
      </c>
      <c r="H2402" s="311">
        <v>22</v>
      </c>
      <c r="I2402" s="311">
        <v>22</v>
      </c>
      <c r="J2402" s="312">
        <v>1.7719907407407406E-2</v>
      </c>
    </row>
    <row r="2403" spans="3:10">
      <c r="C2403" s="307" t="s">
        <v>3061</v>
      </c>
      <c r="D2403" s="308">
        <v>2017</v>
      </c>
      <c r="E2403" s="6" t="s">
        <v>2696</v>
      </c>
      <c r="F2403" s="309" t="s">
        <v>187</v>
      </c>
      <c r="G2403" s="310" t="s">
        <v>316</v>
      </c>
      <c r="H2403" s="311">
        <v>10</v>
      </c>
      <c r="I2403" s="311">
        <v>10</v>
      </c>
      <c r="J2403" s="312">
        <v>1.511574074074074E-2</v>
      </c>
    </row>
    <row r="2404" spans="3:10">
      <c r="C2404" s="6" t="s">
        <v>3062</v>
      </c>
      <c r="H2404" s="311">
        <v>10</v>
      </c>
      <c r="I2404" s="311">
        <v>10</v>
      </c>
      <c r="J2404" s="312">
        <v>1.511574074074074E-2</v>
      </c>
    </row>
    <row r="2405" spans="3:10">
      <c r="C2405" s="307" t="s">
        <v>2219</v>
      </c>
      <c r="D2405" s="308">
        <v>2014</v>
      </c>
      <c r="E2405" s="6" t="s">
        <v>281</v>
      </c>
      <c r="F2405" s="309" t="s">
        <v>297</v>
      </c>
      <c r="G2405" s="310" t="s">
        <v>3185</v>
      </c>
      <c r="H2405" s="311">
        <v>0</v>
      </c>
      <c r="I2405" s="311">
        <v>1</v>
      </c>
      <c r="J2405" s="312">
        <v>7.291666666666667E-4</v>
      </c>
    </row>
    <row r="2406" spans="3:10">
      <c r="C2406" s="6" t="s">
        <v>2220</v>
      </c>
      <c r="H2406" s="311">
        <v>0</v>
      </c>
      <c r="I2406" s="311">
        <v>1</v>
      </c>
      <c r="J2406" s="312">
        <v>7.291666666666667E-4</v>
      </c>
    </row>
    <row r="2407" spans="3:10">
      <c r="C2407" s="307" t="s">
        <v>2527</v>
      </c>
      <c r="D2407" s="308">
        <v>2016</v>
      </c>
      <c r="E2407" s="6" t="s">
        <v>37</v>
      </c>
      <c r="F2407" s="309" t="s">
        <v>186</v>
      </c>
      <c r="G2407" s="310" t="s">
        <v>2605</v>
      </c>
      <c r="H2407" s="311">
        <v>7</v>
      </c>
      <c r="I2407" s="311">
        <v>2</v>
      </c>
      <c r="J2407" s="312">
        <v>4.3148148148148151E-2</v>
      </c>
    </row>
    <row r="2408" spans="3:10">
      <c r="C2408" s="307"/>
      <c r="D2408" s="308">
        <v>2017</v>
      </c>
      <c r="E2408" s="6" t="s">
        <v>37</v>
      </c>
      <c r="F2408" s="309" t="s">
        <v>187</v>
      </c>
      <c r="G2408" s="310" t="s">
        <v>316</v>
      </c>
      <c r="H2408" s="311">
        <v>27</v>
      </c>
      <c r="I2408" s="311">
        <v>27</v>
      </c>
      <c r="J2408" s="312">
        <v>1.7870370370370373E-2</v>
      </c>
    </row>
    <row r="2409" spans="3:10">
      <c r="C2409" s="6" t="s">
        <v>2528</v>
      </c>
      <c r="H2409" s="311">
        <v>34</v>
      </c>
      <c r="I2409" s="311">
        <v>29</v>
      </c>
      <c r="J2409" s="312">
        <v>6.1018518518518527E-2</v>
      </c>
    </row>
    <row r="2410" spans="3:10">
      <c r="C2410" s="307" t="s">
        <v>2221</v>
      </c>
      <c r="D2410" s="308">
        <v>2011</v>
      </c>
      <c r="E2410" s="6" t="s">
        <v>619</v>
      </c>
      <c r="F2410" s="309" t="s">
        <v>186</v>
      </c>
      <c r="G2410" s="310" t="s">
        <v>2607</v>
      </c>
      <c r="H2410" s="311">
        <v>15</v>
      </c>
      <c r="I2410" s="311">
        <v>3</v>
      </c>
      <c r="J2410" s="312">
        <v>4.701388888888889E-2</v>
      </c>
    </row>
    <row r="2411" spans="3:10">
      <c r="C2411" s="307"/>
      <c r="D2411" s="308">
        <v>2012</v>
      </c>
      <c r="E2411" s="6" t="s">
        <v>619</v>
      </c>
      <c r="F2411" s="309" t="s">
        <v>186</v>
      </c>
      <c r="G2411" s="310" t="s">
        <v>2607</v>
      </c>
      <c r="H2411" s="311">
        <v>24</v>
      </c>
      <c r="I2411" s="311">
        <v>3</v>
      </c>
      <c r="J2411" s="312">
        <v>4.6782407407407411E-2</v>
      </c>
    </row>
    <row r="2412" spans="3:10">
      <c r="C2412" s="6" t="s">
        <v>2222</v>
      </c>
      <c r="H2412" s="311">
        <v>39</v>
      </c>
      <c r="I2412" s="311">
        <v>6</v>
      </c>
      <c r="J2412" s="312">
        <v>9.3796296296296294E-2</v>
      </c>
    </row>
    <row r="2413" spans="3:10">
      <c r="C2413" s="307" t="s">
        <v>2223</v>
      </c>
      <c r="D2413" s="308">
        <v>2010</v>
      </c>
      <c r="E2413" s="6" t="s">
        <v>619</v>
      </c>
      <c r="F2413" s="309" t="s">
        <v>187</v>
      </c>
      <c r="G2413" s="310" t="s">
        <v>316</v>
      </c>
      <c r="H2413" s="311">
        <v>3</v>
      </c>
      <c r="I2413" s="311">
        <v>3</v>
      </c>
      <c r="J2413" s="312">
        <v>1.2893518518518519E-2</v>
      </c>
    </row>
    <row r="2414" spans="3:10">
      <c r="C2414" s="307"/>
      <c r="D2414" s="308">
        <v>2011</v>
      </c>
      <c r="E2414" s="6" t="s">
        <v>619</v>
      </c>
      <c r="F2414" s="309" t="s">
        <v>187</v>
      </c>
      <c r="G2414" s="310" t="s">
        <v>316</v>
      </c>
      <c r="H2414" s="311">
        <v>2</v>
      </c>
      <c r="I2414" s="311">
        <v>2</v>
      </c>
      <c r="J2414" s="312">
        <v>1.3229166666666667E-2</v>
      </c>
    </row>
    <row r="2415" spans="3:10">
      <c r="C2415" s="307"/>
      <c r="D2415" s="308">
        <v>2012</v>
      </c>
      <c r="E2415" s="6" t="s">
        <v>619</v>
      </c>
      <c r="F2415" s="309" t="s">
        <v>187</v>
      </c>
      <c r="G2415" s="310" t="s">
        <v>316</v>
      </c>
      <c r="H2415" s="311">
        <v>3</v>
      </c>
      <c r="I2415" s="311">
        <v>3</v>
      </c>
      <c r="J2415" s="312">
        <v>1.3611111111111114E-2</v>
      </c>
    </row>
    <row r="2416" spans="3:10">
      <c r="C2416" s="6" t="s">
        <v>2224</v>
      </c>
      <c r="H2416" s="311">
        <v>8</v>
      </c>
      <c r="I2416" s="311">
        <v>8</v>
      </c>
      <c r="J2416" s="312">
        <v>3.9733796296296302E-2</v>
      </c>
    </row>
    <row r="2417" spans="3:10">
      <c r="C2417" s="307" t="s">
        <v>2225</v>
      </c>
      <c r="D2417" s="308">
        <v>2009</v>
      </c>
      <c r="E2417" s="6" t="s">
        <v>43</v>
      </c>
      <c r="F2417" s="309" t="s">
        <v>186</v>
      </c>
      <c r="G2417" s="310" t="s">
        <v>2606</v>
      </c>
      <c r="H2417" s="311">
        <v>15</v>
      </c>
      <c r="I2417" s="311">
        <v>3</v>
      </c>
      <c r="J2417" s="312">
        <v>4.9409722222222223E-2</v>
      </c>
    </row>
    <row r="2418" spans="3:10">
      <c r="C2418" s="307"/>
      <c r="D2418" s="308">
        <v>2010</v>
      </c>
      <c r="E2418" s="6" t="s">
        <v>43</v>
      </c>
      <c r="F2418" s="309" t="s">
        <v>186</v>
      </c>
      <c r="G2418" s="310" t="s">
        <v>2606</v>
      </c>
      <c r="H2418" s="311">
        <v>15</v>
      </c>
      <c r="I2418" s="311">
        <v>5</v>
      </c>
      <c r="J2418" s="312">
        <v>4.9398148148148142E-2</v>
      </c>
    </row>
    <row r="2419" spans="3:10">
      <c r="C2419" s="307"/>
      <c r="D2419" s="308">
        <v>2011</v>
      </c>
      <c r="E2419" s="6" t="s">
        <v>43</v>
      </c>
      <c r="F2419" s="309" t="s">
        <v>186</v>
      </c>
      <c r="G2419" s="310" t="s">
        <v>2606</v>
      </c>
      <c r="H2419" s="311">
        <v>19</v>
      </c>
      <c r="I2419" s="311">
        <v>8</v>
      </c>
      <c r="J2419" s="312">
        <v>4.988425925925926E-2</v>
      </c>
    </row>
    <row r="2420" spans="3:10">
      <c r="C2420" s="307"/>
      <c r="D2420" s="308">
        <v>2012</v>
      </c>
      <c r="E2420" s="6" t="s">
        <v>43</v>
      </c>
      <c r="F2420" s="309" t="s">
        <v>186</v>
      </c>
      <c r="G2420" s="310" t="s">
        <v>2607</v>
      </c>
      <c r="H2420" s="311">
        <v>39</v>
      </c>
      <c r="I2420" s="311">
        <v>5</v>
      </c>
      <c r="J2420" s="312">
        <v>5.0648148148148144E-2</v>
      </c>
    </row>
    <row r="2421" spans="3:10">
      <c r="C2421" s="307"/>
      <c r="D2421" s="308">
        <v>2014</v>
      </c>
      <c r="E2421" s="6" t="s">
        <v>43</v>
      </c>
      <c r="F2421" s="309" t="s">
        <v>186</v>
      </c>
      <c r="G2421" s="310" t="s">
        <v>2607</v>
      </c>
      <c r="H2421" s="311">
        <v>51</v>
      </c>
      <c r="I2421" s="311">
        <v>8</v>
      </c>
      <c r="J2421" s="312">
        <v>5.063657407407407E-2</v>
      </c>
    </row>
    <row r="2422" spans="3:10">
      <c r="C2422" s="307"/>
      <c r="D2422" s="308">
        <v>2015</v>
      </c>
      <c r="E2422" s="6" t="s">
        <v>43</v>
      </c>
      <c r="F2422" s="309" t="s">
        <v>186</v>
      </c>
      <c r="G2422" s="310" t="s">
        <v>2607</v>
      </c>
      <c r="H2422" s="311">
        <v>46</v>
      </c>
      <c r="I2422" s="311">
        <v>7</v>
      </c>
      <c r="J2422" s="312">
        <v>4.9988425925925922E-2</v>
      </c>
    </row>
    <row r="2423" spans="3:10">
      <c r="C2423" s="6" t="s">
        <v>2226</v>
      </c>
      <c r="H2423" s="311">
        <v>185</v>
      </c>
      <c r="I2423" s="311">
        <v>36</v>
      </c>
      <c r="J2423" s="312">
        <v>0.29996527777777776</v>
      </c>
    </row>
    <row r="2424" spans="3:10">
      <c r="C2424" s="307" t="s">
        <v>2227</v>
      </c>
      <c r="D2424" s="308">
        <v>2011</v>
      </c>
      <c r="E2424" s="6" t="s">
        <v>658</v>
      </c>
      <c r="F2424" s="309" t="s">
        <v>186</v>
      </c>
      <c r="G2424" s="310" t="s">
        <v>2607</v>
      </c>
      <c r="H2424" s="311">
        <v>18</v>
      </c>
      <c r="I2424" s="311">
        <v>4</v>
      </c>
      <c r="J2424" s="312">
        <v>4.8969907407407413E-2</v>
      </c>
    </row>
    <row r="2425" spans="3:10">
      <c r="C2425" s="307"/>
      <c r="D2425" s="308">
        <v>2013</v>
      </c>
      <c r="E2425" s="6" t="s">
        <v>17</v>
      </c>
      <c r="F2425" s="309" t="s">
        <v>186</v>
      </c>
      <c r="G2425" s="310" t="s">
        <v>2607</v>
      </c>
      <c r="H2425" s="311">
        <v>48</v>
      </c>
      <c r="I2425" s="311">
        <v>2</v>
      </c>
      <c r="J2425" s="312">
        <v>6.2152777777777779E-2</v>
      </c>
    </row>
    <row r="2426" spans="3:10">
      <c r="C2426" s="307"/>
      <c r="D2426" s="308">
        <v>2015</v>
      </c>
      <c r="E2426" s="6" t="s">
        <v>17</v>
      </c>
      <c r="F2426" s="309" t="s">
        <v>186</v>
      </c>
      <c r="G2426" s="310" t="s">
        <v>2607</v>
      </c>
      <c r="H2426" s="311">
        <v>75</v>
      </c>
      <c r="I2426" s="311">
        <v>12</v>
      </c>
      <c r="J2426" s="312">
        <v>5.7766203703703702E-2</v>
      </c>
    </row>
    <row r="2427" spans="3:10">
      <c r="C2427" s="307"/>
      <c r="D2427" s="308">
        <v>2016</v>
      </c>
      <c r="E2427" s="6" t="s">
        <v>17</v>
      </c>
      <c r="F2427" s="309" t="s">
        <v>186</v>
      </c>
      <c r="G2427" s="310" t="s">
        <v>2607</v>
      </c>
      <c r="H2427" s="311">
        <v>57</v>
      </c>
      <c r="I2427" s="311">
        <v>10</v>
      </c>
      <c r="J2427" s="312">
        <v>5.451388888888889E-2</v>
      </c>
    </row>
    <row r="2428" spans="3:10">
      <c r="C2428" s="6" t="s">
        <v>2228</v>
      </c>
      <c r="H2428" s="311">
        <v>198</v>
      </c>
      <c r="I2428" s="311">
        <v>28</v>
      </c>
      <c r="J2428" s="312">
        <v>0.22340277777777778</v>
      </c>
    </row>
    <row r="2429" spans="3:10">
      <c r="C2429" s="307" t="s">
        <v>2229</v>
      </c>
      <c r="D2429" s="308">
        <v>2011</v>
      </c>
      <c r="E2429" s="6" t="s">
        <v>285</v>
      </c>
      <c r="F2429" s="309" t="s">
        <v>186</v>
      </c>
      <c r="G2429" s="310" t="s">
        <v>3190</v>
      </c>
      <c r="H2429" s="311">
        <v>25</v>
      </c>
      <c r="I2429" s="311">
        <v>7</v>
      </c>
      <c r="J2429" s="312">
        <v>5.4363425925925933E-2</v>
      </c>
    </row>
    <row r="2430" spans="3:10">
      <c r="C2430" s="307"/>
      <c r="D2430" s="308">
        <v>2012</v>
      </c>
      <c r="E2430" s="6" t="s">
        <v>17</v>
      </c>
      <c r="F2430" s="309" t="s">
        <v>186</v>
      </c>
      <c r="G2430" s="310" t="s">
        <v>3190</v>
      </c>
      <c r="H2430" s="311">
        <v>47</v>
      </c>
      <c r="I2430" s="311">
        <v>15</v>
      </c>
      <c r="J2430" s="312">
        <v>5.4490740740740735E-2</v>
      </c>
    </row>
    <row r="2431" spans="3:10">
      <c r="C2431" s="307"/>
      <c r="D2431" s="308">
        <v>2013</v>
      </c>
      <c r="E2431" s="6" t="s">
        <v>17</v>
      </c>
      <c r="F2431" s="309" t="s">
        <v>186</v>
      </c>
      <c r="G2431" s="310" t="s">
        <v>3190</v>
      </c>
      <c r="H2431" s="311">
        <v>44</v>
      </c>
      <c r="I2431" s="311">
        <v>17</v>
      </c>
      <c r="J2431" s="312">
        <v>6.025462962962963E-2</v>
      </c>
    </row>
    <row r="2432" spans="3:10">
      <c r="C2432" s="307"/>
      <c r="D2432" s="308">
        <v>2014</v>
      </c>
      <c r="E2432" s="6" t="s">
        <v>17</v>
      </c>
      <c r="F2432" s="309" t="s">
        <v>186</v>
      </c>
      <c r="G2432" s="310" t="s">
        <v>3190</v>
      </c>
      <c r="H2432" s="311">
        <v>42</v>
      </c>
      <c r="I2432" s="311">
        <v>16</v>
      </c>
      <c r="J2432" s="312">
        <v>5.0034722222222223E-2</v>
      </c>
    </row>
    <row r="2433" spans="3:10">
      <c r="C2433" s="307"/>
      <c r="D2433" s="308">
        <v>2015</v>
      </c>
      <c r="E2433" s="6" t="s">
        <v>17</v>
      </c>
      <c r="F2433" s="309" t="s">
        <v>186</v>
      </c>
      <c r="G2433" s="310" t="s">
        <v>3190</v>
      </c>
      <c r="H2433" s="311">
        <v>78</v>
      </c>
      <c r="I2433" s="311">
        <v>24</v>
      </c>
      <c r="J2433" s="312">
        <v>5.8287037037037033E-2</v>
      </c>
    </row>
    <row r="2434" spans="3:10">
      <c r="C2434" s="307"/>
      <c r="D2434" s="308">
        <v>2016</v>
      </c>
      <c r="E2434" s="6" t="s">
        <v>17</v>
      </c>
      <c r="F2434" s="309" t="s">
        <v>186</v>
      </c>
      <c r="G2434" s="310" t="s">
        <v>2604</v>
      </c>
      <c r="H2434" s="311">
        <v>106</v>
      </c>
      <c r="I2434" s="311">
        <v>9</v>
      </c>
      <c r="J2434" s="312">
        <v>0.10783564814814815</v>
      </c>
    </row>
    <row r="2435" spans="3:10">
      <c r="C2435" s="307"/>
      <c r="D2435" s="308">
        <v>2017</v>
      </c>
      <c r="E2435" s="6" t="s">
        <v>17</v>
      </c>
      <c r="F2435" s="309" t="s">
        <v>187</v>
      </c>
      <c r="G2435" s="310" t="s">
        <v>316</v>
      </c>
      <c r="H2435" s="311">
        <v>40</v>
      </c>
      <c r="I2435" s="311">
        <v>40</v>
      </c>
      <c r="J2435" s="312">
        <v>2.1979166666666664E-2</v>
      </c>
    </row>
    <row r="2436" spans="3:10">
      <c r="C2436" s="6" t="s">
        <v>2230</v>
      </c>
      <c r="H2436" s="311">
        <v>382</v>
      </c>
      <c r="I2436" s="311">
        <v>128</v>
      </c>
      <c r="J2436" s="312">
        <v>0.4072453703703704</v>
      </c>
    </row>
    <row r="2437" spans="3:10">
      <c r="C2437" s="307" t="s">
        <v>2231</v>
      </c>
      <c r="D2437" s="308">
        <v>2011</v>
      </c>
      <c r="E2437" s="6" t="s">
        <v>658</v>
      </c>
      <c r="F2437" s="309" t="s">
        <v>186</v>
      </c>
      <c r="G2437" s="310" t="s">
        <v>3192</v>
      </c>
      <c r="H2437" s="311">
        <v>28</v>
      </c>
      <c r="I2437" s="311">
        <v>3</v>
      </c>
      <c r="J2437" s="312">
        <v>5.6111111111111112E-2</v>
      </c>
    </row>
    <row r="2438" spans="3:10">
      <c r="C2438" s="307"/>
      <c r="D2438" s="308">
        <v>2012</v>
      </c>
      <c r="E2438" s="6" t="s">
        <v>17</v>
      </c>
      <c r="F2438" s="309" t="s">
        <v>186</v>
      </c>
      <c r="G2438" s="310" t="s">
        <v>3192</v>
      </c>
      <c r="H2438" s="311">
        <v>53</v>
      </c>
      <c r="I2438" s="311">
        <v>5</v>
      </c>
      <c r="J2438" s="312">
        <v>5.5868055555555553E-2</v>
      </c>
    </row>
    <row r="2439" spans="3:10">
      <c r="C2439" s="307"/>
      <c r="D2439" s="308">
        <v>2013</v>
      </c>
      <c r="E2439" s="6" t="s">
        <v>17</v>
      </c>
      <c r="F2439" s="309" t="s">
        <v>186</v>
      </c>
      <c r="G2439" s="310" t="s">
        <v>3192</v>
      </c>
      <c r="H2439" s="311">
        <v>38</v>
      </c>
      <c r="I2439" s="311">
        <v>5</v>
      </c>
      <c r="J2439" s="312">
        <v>5.8865740740740739E-2</v>
      </c>
    </row>
    <row r="2440" spans="3:10">
      <c r="C2440" s="307"/>
      <c r="D2440" s="308">
        <v>2014</v>
      </c>
      <c r="E2440" s="6" t="s">
        <v>17</v>
      </c>
      <c r="F2440" s="309" t="s">
        <v>186</v>
      </c>
      <c r="G2440" s="310" t="s">
        <v>3192</v>
      </c>
      <c r="H2440" s="311">
        <v>83</v>
      </c>
      <c r="I2440" s="311">
        <v>10</v>
      </c>
      <c r="J2440" s="312">
        <v>5.9930555555555563E-2</v>
      </c>
    </row>
    <row r="2441" spans="3:10">
      <c r="C2441" s="307"/>
      <c r="D2441" s="308">
        <v>2015</v>
      </c>
      <c r="E2441" s="6" t="s">
        <v>949</v>
      </c>
      <c r="F2441" s="309" t="s">
        <v>186</v>
      </c>
      <c r="G2441" s="310" t="s">
        <v>3192</v>
      </c>
      <c r="H2441" s="311">
        <v>79</v>
      </c>
      <c r="I2441" s="311">
        <v>12</v>
      </c>
      <c r="J2441" s="312">
        <v>5.9155092592592586E-2</v>
      </c>
    </row>
    <row r="2442" spans="3:10">
      <c r="C2442" s="307"/>
      <c r="D2442" s="308">
        <v>2016</v>
      </c>
      <c r="E2442" s="6" t="s">
        <v>949</v>
      </c>
      <c r="F2442" s="309" t="s">
        <v>186</v>
      </c>
      <c r="G2442" s="310" t="s">
        <v>2612</v>
      </c>
      <c r="H2442" s="311">
        <v>80</v>
      </c>
      <c r="I2442" s="311">
        <v>5</v>
      </c>
      <c r="J2442" s="312">
        <v>5.966435185185185E-2</v>
      </c>
    </row>
    <row r="2443" spans="3:10">
      <c r="C2443" s="307"/>
      <c r="D2443" s="308">
        <v>2017</v>
      </c>
      <c r="E2443" s="6" t="s">
        <v>2292</v>
      </c>
      <c r="F2443" s="309" t="s">
        <v>186</v>
      </c>
      <c r="G2443" s="310" t="s">
        <v>2612</v>
      </c>
      <c r="H2443" s="311">
        <v>158</v>
      </c>
      <c r="I2443" s="311">
        <v>8</v>
      </c>
      <c r="J2443" s="312">
        <v>6.2743055555555552E-2</v>
      </c>
    </row>
    <row r="2444" spans="3:10">
      <c r="C2444" s="6" t="s">
        <v>2232</v>
      </c>
      <c r="H2444" s="311">
        <v>519</v>
      </c>
      <c r="I2444" s="311">
        <v>48</v>
      </c>
      <c r="J2444" s="312">
        <v>0.41233796296296299</v>
      </c>
    </row>
    <row r="2445" spans="3:10">
      <c r="C2445" s="307" t="s">
        <v>2233</v>
      </c>
      <c r="D2445" s="308">
        <v>2011</v>
      </c>
      <c r="E2445" s="6" t="s">
        <v>464</v>
      </c>
      <c r="F2445" s="309" t="s">
        <v>186</v>
      </c>
      <c r="G2445" s="310" t="s">
        <v>2606</v>
      </c>
      <c r="H2445" s="311">
        <v>23</v>
      </c>
      <c r="I2445" s="311">
        <v>9</v>
      </c>
      <c r="J2445" s="312">
        <v>5.2164351851851858E-2</v>
      </c>
    </row>
    <row r="2446" spans="3:10">
      <c r="C2446" s="6" t="s">
        <v>2234</v>
      </c>
      <c r="H2446" s="311">
        <v>23</v>
      </c>
      <c r="I2446" s="311">
        <v>9</v>
      </c>
      <c r="J2446" s="312">
        <v>5.2164351851851858E-2</v>
      </c>
    </row>
    <row r="2447" spans="3:10">
      <c r="C2447" s="307" t="s">
        <v>2235</v>
      </c>
      <c r="D2447" s="308">
        <v>2015</v>
      </c>
      <c r="E2447" s="6" t="s">
        <v>328</v>
      </c>
      <c r="F2447" s="309" t="s">
        <v>297</v>
      </c>
      <c r="G2447" s="310" t="s">
        <v>3183</v>
      </c>
      <c r="H2447" s="311">
        <v>3</v>
      </c>
      <c r="I2447" s="311">
        <v>3</v>
      </c>
      <c r="J2447" s="312">
        <v>4.5138888888888892E-4</v>
      </c>
    </row>
    <row r="2448" spans="3:10">
      <c r="C2448" s="6" t="s">
        <v>2236</v>
      </c>
      <c r="H2448" s="311">
        <v>3</v>
      </c>
      <c r="I2448" s="311">
        <v>3</v>
      </c>
      <c r="J2448" s="312">
        <v>4.5138888888888892E-4</v>
      </c>
    </row>
    <row r="2449" spans="3:10">
      <c r="C2449" s="307" t="s">
        <v>2237</v>
      </c>
      <c r="D2449" s="308">
        <v>2015</v>
      </c>
      <c r="E2449" s="6" t="s">
        <v>328</v>
      </c>
      <c r="F2449" s="309" t="s">
        <v>297</v>
      </c>
      <c r="G2449" s="310" t="s">
        <v>3181</v>
      </c>
      <c r="H2449" s="311">
        <v>5</v>
      </c>
      <c r="I2449" s="311">
        <v>5</v>
      </c>
      <c r="J2449" s="312">
        <v>8.1018518518518516E-4</v>
      </c>
    </row>
    <row r="2450" spans="3:10">
      <c r="C2450" s="6" t="s">
        <v>2238</v>
      </c>
      <c r="H2450" s="311">
        <v>5</v>
      </c>
      <c r="I2450" s="311">
        <v>5</v>
      </c>
      <c r="J2450" s="312">
        <v>8.1018518518518516E-4</v>
      </c>
    </row>
    <row r="2451" spans="3:10">
      <c r="C2451" s="307" t="s">
        <v>2239</v>
      </c>
      <c r="D2451" s="308">
        <v>2015</v>
      </c>
      <c r="E2451" s="6" t="s">
        <v>284</v>
      </c>
      <c r="F2451" s="309" t="s">
        <v>297</v>
      </c>
      <c r="G2451" s="310" t="s">
        <v>3185</v>
      </c>
      <c r="H2451" s="311">
        <v>17</v>
      </c>
      <c r="I2451" s="311">
        <v>17</v>
      </c>
      <c r="J2451" s="312">
        <v>0</v>
      </c>
    </row>
    <row r="2452" spans="3:10">
      <c r="C2452" s="6" t="s">
        <v>2240</v>
      </c>
      <c r="H2452" s="311">
        <v>17</v>
      </c>
      <c r="I2452" s="311">
        <v>17</v>
      </c>
      <c r="J2452" s="312">
        <v>0</v>
      </c>
    </row>
    <row r="2453" spans="3:10">
      <c r="C2453" s="307" t="s">
        <v>2241</v>
      </c>
      <c r="D2453" s="308">
        <v>2011</v>
      </c>
      <c r="E2453" s="6" t="s">
        <v>331</v>
      </c>
      <c r="F2453" s="309" t="s">
        <v>297</v>
      </c>
      <c r="G2453" s="310" t="s">
        <v>3185</v>
      </c>
      <c r="H2453" s="311">
        <v>0</v>
      </c>
      <c r="I2453" s="311">
        <v>11</v>
      </c>
      <c r="J2453" s="312">
        <v>9.8379629629629642E-4</v>
      </c>
    </row>
    <row r="2454" spans="3:10">
      <c r="C2454" s="6" t="s">
        <v>2242</v>
      </c>
      <c r="H2454" s="311">
        <v>0</v>
      </c>
      <c r="I2454" s="311">
        <v>11</v>
      </c>
      <c r="J2454" s="312">
        <v>9.8379629629629642E-4</v>
      </c>
    </row>
    <row r="2455" spans="3:10">
      <c r="C2455" s="307" t="s">
        <v>2243</v>
      </c>
      <c r="D2455" s="308">
        <v>2015</v>
      </c>
      <c r="E2455" s="6" t="s">
        <v>1014</v>
      </c>
      <c r="F2455" s="309" t="s">
        <v>297</v>
      </c>
      <c r="G2455" s="310" t="s">
        <v>3183</v>
      </c>
      <c r="H2455" s="311">
        <v>8</v>
      </c>
      <c r="I2455" s="311">
        <v>8</v>
      </c>
      <c r="J2455" s="312">
        <v>1.1458333333333333E-3</v>
      </c>
    </row>
    <row r="2456" spans="3:10">
      <c r="C2456" s="307"/>
      <c r="D2456" s="308">
        <v>2015</v>
      </c>
      <c r="E2456" s="6" t="s">
        <v>1014</v>
      </c>
      <c r="F2456" s="309" t="s">
        <v>297</v>
      </c>
      <c r="G2456" s="310" t="s">
        <v>3181</v>
      </c>
      <c r="H2456" s="311">
        <v>1</v>
      </c>
      <c r="I2456" s="311">
        <v>1</v>
      </c>
      <c r="J2456" s="312">
        <v>6.018518518518519E-4</v>
      </c>
    </row>
    <row r="2457" spans="3:10">
      <c r="C2457" s="307"/>
      <c r="D2457" s="308">
        <v>2017</v>
      </c>
      <c r="E2457" s="6" t="s">
        <v>1014</v>
      </c>
      <c r="F2457" s="309" t="s">
        <v>297</v>
      </c>
      <c r="G2457" s="310" t="s">
        <v>3183</v>
      </c>
      <c r="H2457" s="311">
        <v>0</v>
      </c>
      <c r="I2457" s="311">
        <v>6</v>
      </c>
      <c r="J2457" s="312">
        <v>4.6296296296296293E-4</v>
      </c>
    </row>
    <row r="2458" spans="3:10">
      <c r="C2458" s="6" t="s">
        <v>2244</v>
      </c>
      <c r="H2458" s="311">
        <v>9</v>
      </c>
      <c r="I2458" s="311">
        <v>15</v>
      </c>
      <c r="J2458" s="312">
        <v>2.2106481481481482E-3</v>
      </c>
    </row>
    <row r="2459" spans="3:10">
      <c r="C2459" s="307" t="s">
        <v>2245</v>
      </c>
      <c r="D2459" s="308">
        <v>2010</v>
      </c>
      <c r="E2459" s="6" t="s">
        <v>380</v>
      </c>
      <c r="F2459" s="309" t="s">
        <v>186</v>
      </c>
      <c r="G2459" s="310" t="s">
        <v>2607</v>
      </c>
      <c r="H2459" s="311">
        <v>8</v>
      </c>
      <c r="I2459" s="311">
        <v>2</v>
      </c>
      <c r="J2459" s="312">
        <v>4.6585648148148147E-2</v>
      </c>
    </row>
    <row r="2460" spans="3:10">
      <c r="C2460" s="6" t="s">
        <v>2246</v>
      </c>
      <c r="H2460" s="311">
        <v>8</v>
      </c>
      <c r="I2460" s="311">
        <v>2</v>
      </c>
      <c r="J2460" s="312">
        <v>4.6585648148148147E-2</v>
      </c>
    </row>
    <row r="2461" spans="3:10">
      <c r="C2461" s="307" t="s">
        <v>2247</v>
      </c>
      <c r="D2461" s="308">
        <v>2010</v>
      </c>
      <c r="E2461" s="6" t="s">
        <v>380</v>
      </c>
      <c r="F2461" s="309" t="s">
        <v>187</v>
      </c>
      <c r="G2461" s="310" t="s">
        <v>316</v>
      </c>
      <c r="H2461" s="311">
        <v>8</v>
      </c>
      <c r="I2461" s="311">
        <v>8</v>
      </c>
      <c r="J2461" s="312">
        <v>1.8136574074074072E-2</v>
      </c>
    </row>
    <row r="2462" spans="3:10">
      <c r="C2462" s="6" t="s">
        <v>2248</v>
      </c>
      <c r="H2462" s="311">
        <v>8</v>
      </c>
      <c r="I2462" s="311">
        <v>8</v>
      </c>
      <c r="J2462" s="312">
        <v>1.8136574074074072E-2</v>
      </c>
    </row>
    <row r="2463" spans="3:10">
      <c r="C2463" s="307" t="s">
        <v>2249</v>
      </c>
      <c r="D2463" s="308">
        <v>2010</v>
      </c>
      <c r="E2463" s="6" t="s">
        <v>380</v>
      </c>
      <c r="F2463" s="309" t="s">
        <v>186</v>
      </c>
      <c r="G2463" s="310" t="s">
        <v>2607</v>
      </c>
      <c r="H2463" s="311">
        <v>28</v>
      </c>
      <c r="I2463" s="311">
        <v>5</v>
      </c>
      <c r="J2463" s="312">
        <v>5.9016203703703703E-2</v>
      </c>
    </row>
    <row r="2464" spans="3:10">
      <c r="C2464" s="6" t="s">
        <v>2250</v>
      </c>
      <c r="H2464" s="311">
        <v>28</v>
      </c>
      <c r="I2464" s="311">
        <v>5</v>
      </c>
      <c r="J2464" s="312">
        <v>5.9016203703703703E-2</v>
      </c>
    </row>
    <row r="2465" spans="3:10">
      <c r="C2465" s="307" t="s">
        <v>2251</v>
      </c>
      <c r="D2465" s="308">
        <v>2009</v>
      </c>
      <c r="E2465" s="6" t="s">
        <v>336</v>
      </c>
      <c r="F2465" s="309" t="s">
        <v>297</v>
      </c>
      <c r="G2465" s="310" t="s">
        <v>3175</v>
      </c>
      <c r="H2465" s="311">
        <v>0</v>
      </c>
      <c r="I2465" s="311">
        <v>7</v>
      </c>
      <c r="J2465" s="312">
        <v>7.291666666666667E-4</v>
      </c>
    </row>
    <row r="2466" spans="3:10">
      <c r="C2466" s="6" t="s">
        <v>2252</v>
      </c>
      <c r="H2466" s="311">
        <v>0</v>
      </c>
      <c r="I2466" s="311">
        <v>7</v>
      </c>
      <c r="J2466" s="312">
        <v>7.291666666666667E-4</v>
      </c>
    </row>
    <row r="2467" spans="3:10">
      <c r="C2467" s="307" t="s">
        <v>2529</v>
      </c>
      <c r="D2467" s="308">
        <v>2016</v>
      </c>
      <c r="E2467" s="6" t="s">
        <v>2275</v>
      </c>
      <c r="F2467" s="309" t="s">
        <v>186</v>
      </c>
      <c r="G2467" s="310" t="s">
        <v>2611</v>
      </c>
      <c r="H2467" s="311">
        <v>77</v>
      </c>
      <c r="I2467" s="311">
        <v>12</v>
      </c>
      <c r="J2467" s="312">
        <v>5.8796296296296298E-2</v>
      </c>
    </row>
    <row r="2468" spans="3:10">
      <c r="C2468" s="307"/>
      <c r="D2468" s="308">
        <v>2017</v>
      </c>
      <c r="E2468" s="6" t="s">
        <v>2275</v>
      </c>
      <c r="F2468" s="309" t="s">
        <v>186</v>
      </c>
      <c r="G2468" s="310" t="s">
        <v>2611</v>
      </c>
      <c r="H2468" s="311">
        <v>146</v>
      </c>
      <c r="I2468" s="311">
        <v>18</v>
      </c>
      <c r="J2468" s="312">
        <v>5.9965277777777777E-2</v>
      </c>
    </row>
    <row r="2469" spans="3:10">
      <c r="C2469" s="6" t="s">
        <v>2530</v>
      </c>
      <c r="H2469" s="311">
        <v>223</v>
      </c>
      <c r="I2469" s="311">
        <v>30</v>
      </c>
      <c r="J2469" s="312">
        <v>0.11876157407407407</v>
      </c>
    </row>
    <row r="2470" spans="3:10">
      <c r="C2470" s="307" t="s">
        <v>2253</v>
      </c>
      <c r="D2470" s="308">
        <v>2010</v>
      </c>
      <c r="E2470" s="6" t="s">
        <v>381</v>
      </c>
      <c r="F2470" s="309" t="s">
        <v>186</v>
      </c>
      <c r="G2470" s="310" t="s">
        <v>2607</v>
      </c>
      <c r="H2470" s="311">
        <v>19</v>
      </c>
      <c r="I2470" s="311">
        <v>3</v>
      </c>
      <c r="J2470" s="312">
        <v>5.1377314814814813E-2</v>
      </c>
    </row>
    <row r="2471" spans="3:10">
      <c r="C2471" s="6" t="s">
        <v>2254</v>
      </c>
      <c r="H2471" s="311">
        <v>19</v>
      </c>
      <c r="I2471" s="311">
        <v>3</v>
      </c>
      <c r="J2471" s="312">
        <v>5.1377314814814813E-2</v>
      </c>
    </row>
    <row r="2472" spans="3:10">
      <c r="C2472" s="307" t="s">
        <v>2255</v>
      </c>
      <c r="D2472" s="308">
        <v>2010</v>
      </c>
      <c r="E2472" s="6" t="s">
        <v>381</v>
      </c>
      <c r="F2472" s="309" t="s">
        <v>186</v>
      </c>
      <c r="G2472" s="310" t="s">
        <v>3192</v>
      </c>
      <c r="H2472" s="311">
        <v>29</v>
      </c>
      <c r="I2472" s="311">
        <v>2</v>
      </c>
      <c r="J2472" s="312">
        <v>0.06</v>
      </c>
    </row>
    <row r="2473" spans="3:10">
      <c r="C2473" s="6" t="s">
        <v>2256</v>
      </c>
      <c r="H2473" s="311">
        <v>29</v>
      </c>
      <c r="I2473" s="311">
        <v>2</v>
      </c>
      <c r="J2473" s="312">
        <v>0.06</v>
      </c>
    </row>
    <row r="2474" spans="3:10">
      <c r="C2474" s="307" t="s">
        <v>3063</v>
      </c>
      <c r="D2474" s="308">
        <v>2017</v>
      </c>
      <c r="E2474" s="6" t="s">
        <v>235</v>
      </c>
      <c r="F2474" s="309" t="s">
        <v>186</v>
      </c>
      <c r="G2474" s="310" t="s">
        <v>2605</v>
      </c>
      <c r="H2474" s="311">
        <v>111</v>
      </c>
      <c r="I2474" s="311">
        <v>29</v>
      </c>
      <c r="J2474" s="312">
        <v>5.5173611111111111E-2</v>
      </c>
    </row>
    <row r="2475" spans="3:10">
      <c r="C2475" s="6" t="s">
        <v>3064</v>
      </c>
      <c r="H2475" s="311">
        <v>111</v>
      </c>
      <c r="I2475" s="311">
        <v>29</v>
      </c>
      <c r="J2475" s="312">
        <v>5.5173611111111111E-2</v>
      </c>
    </row>
    <row r="2476" spans="3:10">
      <c r="C2476" s="307" t="s">
        <v>3089</v>
      </c>
      <c r="D2476" s="308">
        <v>2017</v>
      </c>
      <c r="E2476" s="6" t="s">
        <v>460</v>
      </c>
      <c r="F2476" s="309" t="s">
        <v>296</v>
      </c>
      <c r="G2476" s="310" t="s">
        <v>316</v>
      </c>
      <c r="H2476" s="311">
        <v>16</v>
      </c>
      <c r="I2476" s="311">
        <v>16</v>
      </c>
      <c r="J2476" s="312">
        <v>0</v>
      </c>
    </row>
    <row r="2477" spans="3:10">
      <c r="C2477" s="6" t="s">
        <v>3090</v>
      </c>
      <c r="H2477" s="311">
        <v>16</v>
      </c>
      <c r="I2477" s="311">
        <v>16</v>
      </c>
      <c r="J2477" s="312">
        <v>0</v>
      </c>
    </row>
    <row r="2478" spans="3:10">
      <c r="C2478" s="307" t="s">
        <v>2257</v>
      </c>
      <c r="D2478" s="308">
        <v>2012</v>
      </c>
      <c r="E2478" s="6" t="s">
        <v>284</v>
      </c>
      <c r="F2478" s="309" t="s">
        <v>297</v>
      </c>
      <c r="G2478" s="310" t="s">
        <v>3189</v>
      </c>
      <c r="H2478" s="311">
        <v>0</v>
      </c>
      <c r="I2478" s="311">
        <v>1</v>
      </c>
      <c r="J2478" s="312">
        <v>6.0185185185185177E-3</v>
      </c>
    </row>
    <row r="2479" spans="3:10">
      <c r="C2479" s="6" t="s">
        <v>2258</v>
      </c>
      <c r="H2479" s="311">
        <v>0</v>
      </c>
      <c r="I2479" s="311">
        <v>1</v>
      </c>
      <c r="J2479" s="312">
        <v>6.0185185185185177E-3</v>
      </c>
    </row>
    <row r="2480" spans="3:10">
      <c r="C2480" s="307" t="s">
        <v>2259</v>
      </c>
      <c r="D2480" s="308">
        <v>2011</v>
      </c>
      <c r="E2480" s="6" t="s">
        <v>328</v>
      </c>
      <c r="F2480" s="309" t="s">
        <v>297</v>
      </c>
      <c r="G2480" s="310" t="s">
        <v>3187</v>
      </c>
      <c r="H2480" s="311">
        <v>0</v>
      </c>
      <c r="I2480" s="311">
        <v>1</v>
      </c>
      <c r="J2480" s="312">
        <v>1.0648148148148147E-3</v>
      </c>
    </row>
    <row r="2481" spans="3:10">
      <c r="C2481" s="307"/>
      <c r="D2481" s="308">
        <v>2011</v>
      </c>
      <c r="E2481" s="6" t="s">
        <v>281</v>
      </c>
      <c r="F2481" s="309" t="s">
        <v>187</v>
      </c>
      <c r="G2481" s="310" t="s">
        <v>316</v>
      </c>
      <c r="H2481" s="311">
        <v>7</v>
      </c>
      <c r="I2481" s="311">
        <v>7</v>
      </c>
      <c r="J2481" s="312">
        <v>1.5590277777777778E-2</v>
      </c>
    </row>
    <row r="2482" spans="3:10">
      <c r="C2482" s="307"/>
      <c r="D2482" s="308">
        <v>2012</v>
      </c>
      <c r="E2482" s="6" t="s">
        <v>281</v>
      </c>
      <c r="F2482" s="309" t="s">
        <v>187</v>
      </c>
      <c r="G2482" s="310" t="s">
        <v>316</v>
      </c>
      <c r="H2482" s="311">
        <v>10</v>
      </c>
      <c r="I2482" s="311">
        <v>10</v>
      </c>
      <c r="J2482" s="312">
        <v>1.6145833333333335E-2</v>
      </c>
    </row>
    <row r="2483" spans="3:10">
      <c r="C2483" s="6" t="s">
        <v>2260</v>
      </c>
      <c r="H2483" s="311">
        <v>17</v>
      </c>
      <c r="I2483" s="311">
        <v>18</v>
      </c>
      <c r="J2483" s="312">
        <v>3.2800925925925928E-2</v>
      </c>
    </row>
    <row r="2484" spans="3:10">
      <c r="C2484" s="307" t="s">
        <v>3065</v>
      </c>
      <c r="D2484" s="308">
        <v>2017</v>
      </c>
      <c r="E2484" s="6" t="s">
        <v>2701</v>
      </c>
      <c r="F2484" s="309" t="s">
        <v>187</v>
      </c>
      <c r="G2484" s="310" t="s">
        <v>316</v>
      </c>
      <c r="H2484" s="311">
        <v>36</v>
      </c>
      <c r="I2484" s="311">
        <v>36</v>
      </c>
      <c r="J2484" s="312">
        <v>2.1111111111111108E-2</v>
      </c>
    </row>
    <row r="2485" spans="3:10">
      <c r="C2485" s="6" t="s">
        <v>3066</v>
      </c>
      <c r="H2485" s="311">
        <v>36</v>
      </c>
      <c r="I2485" s="311">
        <v>36</v>
      </c>
      <c r="J2485" s="312">
        <v>2.1111111111111108E-2</v>
      </c>
    </row>
    <row r="2486" spans="3:10">
      <c r="C2486" s="307" t="s">
        <v>2261</v>
      </c>
      <c r="D2486" s="308">
        <v>2012</v>
      </c>
      <c r="E2486" s="6" t="s">
        <v>299</v>
      </c>
      <c r="F2486" s="309" t="s">
        <v>186</v>
      </c>
      <c r="G2486" s="310" t="s">
        <v>2606</v>
      </c>
      <c r="H2486" s="311">
        <v>34</v>
      </c>
      <c r="I2486" s="311">
        <v>15</v>
      </c>
      <c r="J2486" s="312">
        <v>4.9733796296296297E-2</v>
      </c>
    </row>
    <row r="2487" spans="3:10">
      <c r="C2487" s="307"/>
      <c r="D2487" s="308">
        <v>2014</v>
      </c>
      <c r="E2487" s="6" t="s">
        <v>299</v>
      </c>
      <c r="F2487" s="309" t="s">
        <v>186</v>
      </c>
      <c r="G2487" s="310" t="s">
        <v>2606</v>
      </c>
      <c r="H2487" s="311">
        <v>60</v>
      </c>
      <c r="I2487" s="311">
        <v>22</v>
      </c>
      <c r="J2487" s="312">
        <v>5.3113425925925932E-2</v>
      </c>
    </row>
    <row r="2488" spans="3:10">
      <c r="C2488" s="6" t="s">
        <v>2262</v>
      </c>
      <c r="H2488" s="311">
        <v>94</v>
      </c>
      <c r="I2488" s="311">
        <v>37</v>
      </c>
      <c r="J2488" s="312">
        <v>0.10284722222222223</v>
      </c>
    </row>
    <row r="2489" spans="3:10">
      <c r="C2489" s="307" t="s">
        <v>2531</v>
      </c>
      <c r="D2489" s="308">
        <v>2016</v>
      </c>
      <c r="E2489" s="6" t="s">
        <v>316</v>
      </c>
      <c r="F2489" s="309" t="s">
        <v>186</v>
      </c>
      <c r="G2489" s="310" t="s">
        <v>2610</v>
      </c>
      <c r="H2489" s="311">
        <v>45</v>
      </c>
      <c r="I2489" s="311">
        <v>3</v>
      </c>
      <c r="J2489" s="312">
        <v>5.094907407407407E-2</v>
      </c>
    </row>
    <row r="2490" spans="3:10">
      <c r="C2490" s="6" t="s">
        <v>2532</v>
      </c>
      <c r="H2490" s="311">
        <v>45</v>
      </c>
      <c r="I2490" s="311">
        <v>3</v>
      </c>
      <c r="J2490" s="312">
        <v>5.094907407407407E-2</v>
      </c>
    </row>
    <row r="2491" spans="3:10">
      <c r="C2491" s="307" t="s">
        <v>2263</v>
      </c>
      <c r="D2491" s="308">
        <v>2012</v>
      </c>
      <c r="E2491" s="6" t="s">
        <v>284</v>
      </c>
      <c r="F2491" s="309" t="s">
        <v>187</v>
      </c>
      <c r="G2491" s="310" t="s">
        <v>316</v>
      </c>
      <c r="H2491" s="311">
        <v>18</v>
      </c>
      <c r="I2491" s="311">
        <v>18</v>
      </c>
      <c r="J2491" s="312">
        <v>1.9328703703703702E-2</v>
      </c>
    </row>
    <row r="2492" spans="3:10">
      <c r="C2492" s="307"/>
      <c r="D2492" s="308">
        <v>2013</v>
      </c>
      <c r="E2492" s="6" t="s">
        <v>284</v>
      </c>
      <c r="F2492" s="309" t="s">
        <v>187</v>
      </c>
      <c r="G2492" s="310" t="s">
        <v>316</v>
      </c>
      <c r="H2492" s="311">
        <v>17</v>
      </c>
      <c r="I2492" s="311">
        <v>17</v>
      </c>
      <c r="J2492" s="312">
        <v>2.2800925925925929E-2</v>
      </c>
    </row>
    <row r="2493" spans="3:10">
      <c r="C2493" s="307"/>
      <c r="D2493" s="308">
        <v>2014</v>
      </c>
      <c r="E2493" s="6" t="s">
        <v>284</v>
      </c>
      <c r="F2493" s="309" t="s">
        <v>187</v>
      </c>
      <c r="G2493" s="310" t="s">
        <v>316</v>
      </c>
      <c r="H2493" s="311">
        <v>31</v>
      </c>
      <c r="I2493" s="311">
        <v>31</v>
      </c>
      <c r="J2493" s="312">
        <v>2.1238425925925924E-2</v>
      </c>
    </row>
    <row r="2494" spans="3:10">
      <c r="C2494" s="307"/>
      <c r="D2494" s="308">
        <v>2015</v>
      </c>
      <c r="E2494" s="6" t="s">
        <v>284</v>
      </c>
      <c r="F2494" s="309" t="s">
        <v>187</v>
      </c>
      <c r="G2494" s="310" t="s">
        <v>316</v>
      </c>
      <c r="H2494" s="311">
        <v>27</v>
      </c>
      <c r="I2494" s="311">
        <v>27</v>
      </c>
      <c r="J2494" s="312">
        <v>2.0659722222222222E-2</v>
      </c>
    </row>
    <row r="2495" spans="3:10">
      <c r="C2495" s="6" t="s">
        <v>2264</v>
      </c>
      <c r="H2495" s="311">
        <v>93</v>
      </c>
      <c r="I2495" s="311">
        <v>93</v>
      </c>
      <c r="J2495" s="312">
        <v>8.4027777777777771E-2</v>
      </c>
    </row>
    <row r="2496" spans="3:10">
      <c r="C2496" s="307" t="s">
        <v>3067</v>
      </c>
      <c r="D2496" s="308">
        <v>2017</v>
      </c>
      <c r="E2496" s="6" t="s">
        <v>2682</v>
      </c>
      <c r="F2496" s="309" t="s">
        <v>186</v>
      </c>
      <c r="G2496" s="310" t="s">
        <v>2607</v>
      </c>
      <c r="H2496" s="311">
        <v>113</v>
      </c>
      <c r="I2496" s="311">
        <v>17</v>
      </c>
      <c r="J2496" s="312">
        <v>5.527777777777778E-2</v>
      </c>
    </row>
    <row r="2497" spans="3:10">
      <c r="C2497" s="6" t="s">
        <v>3068</v>
      </c>
      <c r="H2497" s="311">
        <v>113</v>
      </c>
      <c r="I2497" s="311">
        <v>17</v>
      </c>
      <c r="J2497" s="312">
        <v>5.527777777777778E-2</v>
      </c>
    </row>
    <row r="2498" spans="3:10">
      <c r="C2498" s="307" t="s">
        <v>2533</v>
      </c>
      <c r="D2498" s="308">
        <v>2016</v>
      </c>
      <c r="E2498" s="6" t="s">
        <v>2337</v>
      </c>
      <c r="F2498" s="309" t="s">
        <v>186</v>
      </c>
      <c r="G2498" s="310" t="s">
        <v>2605</v>
      </c>
      <c r="H2498" s="311">
        <v>72</v>
      </c>
      <c r="I2498" s="311">
        <v>12</v>
      </c>
      <c r="J2498" s="312">
        <v>5.8067129629629628E-2</v>
      </c>
    </row>
    <row r="2499" spans="3:10">
      <c r="C2499" s="6" t="s">
        <v>2534</v>
      </c>
      <c r="H2499" s="311">
        <v>72</v>
      </c>
      <c r="I2499" s="311">
        <v>12</v>
      </c>
      <c r="J2499" s="312">
        <v>5.8067129629629628E-2</v>
      </c>
    </row>
    <row r="2500" spans="3:10">
      <c r="C2500" s="307" t="s">
        <v>2265</v>
      </c>
      <c r="D2500" s="308">
        <v>2009</v>
      </c>
      <c r="E2500" s="6" t="s">
        <v>321</v>
      </c>
      <c r="F2500" s="309" t="s">
        <v>187</v>
      </c>
      <c r="G2500" s="310" t="s">
        <v>316</v>
      </c>
      <c r="H2500" s="311">
        <v>6</v>
      </c>
      <c r="I2500" s="311">
        <v>6</v>
      </c>
      <c r="J2500" s="312">
        <v>2.0925925925925928E-2</v>
      </c>
    </row>
    <row r="2501" spans="3:10">
      <c r="C2501" s="6" t="s">
        <v>2266</v>
      </c>
      <c r="H2501" s="311">
        <v>6</v>
      </c>
      <c r="I2501" s="311">
        <v>6</v>
      </c>
      <c r="J2501" s="312">
        <v>2.0925925925925928E-2</v>
      </c>
    </row>
  </sheetData>
  <sheetProtection autoFilter="0" pivotTables="0"/>
  <pageMargins left="0" right="1.1811023622047245" top="0" bottom="0" header="0" footer="0"/>
  <pageSetup paperSize="9" scale="94" fitToHeight="0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dimension ref="B1:L2984"/>
  <sheetViews>
    <sheetView showGridLines="0" workbookViewId="0">
      <pane ySplit="1" topLeftCell="A2335" activePane="bottomLeft" state="frozen"/>
      <selection pane="bottomLeft" activeCell="J2339" sqref="J2339"/>
    </sheetView>
  </sheetViews>
  <sheetFormatPr defaultRowHeight="11.25"/>
  <cols>
    <col min="1" max="1" width="1.7109375" style="15" customWidth="1"/>
    <col min="2" max="2" width="10.5703125" style="15" bestFit="1" customWidth="1"/>
    <col min="3" max="3" width="2.42578125" style="15" customWidth="1"/>
    <col min="4" max="4" width="19.5703125" style="15" bestFit="1" customWidth="1"/>
    <col min="5" max="5" width="5.42578125" style="15" bestFit="1" customWidth="1"/>
    <col min="6" max="6" width="9.5703125" style="15" customWidth="1"/>
    <col min="7" max="7" width="5.85546875" style="15" bestFit="1" customWidth="1"/>
    <col min="8" max="9" width="5.85546875" style="15" customWidth="1"/>
    <col min="10" max="11" width="7.5703125" style="15" bestFit="1" customWidth="1"/>
    <col min="12" max="16384" width="9.140625" style="15"/>
  </cols>
  <sheetData>
    <row r="1" spans="2:12">
      <c r="B1" s="15" t="s">
        <v>456</v>
      </c>
      <c r="D1" s="13" t="s">
        <v>319</v>
      </c>
      <c r="E1" s="13" t="s">
        <v>298</v>
      </c>
      <c r="F1" s="13" t="s">
        <v>213</v>
      </c>
      <c r="G1" s="13" t="s">
        <v>45</v>
      </c>
      <c r="H1" s="13" t="s">
        <v>454</v>
      </c>
      <c r="I1" s="13" t="s">
        <v>317</v>
      </c>
      <c r="J1" s="21" t="s">
        <v>185</v>
      </c>
      <c r="K1" s="24" t="s">
        <v>451</v>
      </c>
      <c r="L1" s="13" t="s">
        <v>725</v>
      </c>
    </row>
    <row r="2" spans="2:12" ht="11.25" customHeight="1">
      <c r="B2" s="15" t="s">
        <v>186</v>
      </c>
      <c r="D2" s="20" t="str">
        <f>CONCATENATE(kategorie[[#This Row],[rok]],"::",kategorie[[#This Row],[závod]],"::",kategorie[[#This Row],[m/ž]],"::",kategorie[[#This Row],[věk]])</f>
        <v>2009::dětský::M::0</v>
      </c>
      <c r="E2" s="166">
        <v>2009</v>
      </c>
      <c r="F2" s="167" t="s">
        <v>297</v>
      </c>
      <c r="G2" s="166" t="s">
        <v>177</v>
      </c>
      <c r="H2" s="14">
        <f>kategorie[[#This Row],[rok]]-kategorie[[#This Row],[věk]]</f>
        <v>2009</v>
      </c>
      <c r="I2" s="166">
        <v>0</v>
      </c>
      <c r="J2" s="168" t="s">
        <v>3175</v>
      </c>
      <c r="K2" s="169">
        <v>0.16</v>
      </c>
      <c r="L2" s="170"/>
    </row>
    <row r="3" spans="2:12" ht="11.25" customHeight="1">
      <c r="B3" s="15" t="s">
        <v>187</v>
      </c>
      <c r="D3" s="20" t="str">
        <f>CONCATENATE(kategorie[[#This Row],[rok]],"::",kategorie[[#This Row],[závod]],"::",kategorie[[#This Row],[m/ž]],"::",kategorie[[#This Row],[věk]])</f>
        <v>2009::dětský::M::1</v>
      </c>
      <c r="E3" s="166">
        <v>2009</v>
      </c>
      <c r="F3" s="167" t="s">
        <v>297</v>
      </c>
      <c r="G3" s="166" t="s">
        <v>177</v>
      </c>
      <c r="H3" s="14">
        <f>kategorie[[#This Row],[rok]]-kategorie[[#This Row],[věk]]</f>
        <v>2008</v>
      </c>
      <c r="I3" s="166">
        <v>1</v>
      </c>
      <c r="J3" s="168" t="s">
        <v>3175</v>
      </c>
      <c r="K3" s="169">
        <v>0.16</v>
      </c>
      <c r="L3" s="170"/>
    </row>
    <row r="4" spans="2:12" ht="11.25" customHeight="1">
      <c r="B4" s="15" t="s">
        <v>296</v>
      </c>
      <c r="D4" s="20" t="str">
        <f>CONCATENATE(kategorie[[#This Row],[rok]],"::",kategorie[[#This Row],[závod]],"::",kategorie[[#This Row],[m/ž]],"::",kategorie[[#This Row],[věk]])</f>
        <v>2009::dětský::M::2</v>
      </c>
      <c r="E4" s="166">
        <v>2009</v>
      </c>
      <c r="F4" s="167" t="s">
        <v>297</v>
      </c>
      <c r="G4" s="166" t="s">
        <v>177</v>
      </c>
      <c r="H4" s="14">
        <f>kategorie[[#This Row],[rok]]-kategorie[[#This Row],[věk]]</f>
        <v>2007</v>
      </c>
      <c r="I4" s="166">
        <v>2</v>
      </c>
      <c r="J4" s="168" t="s">
        <v>3175</v>
      </c>
      <c r="K4" s="169">
        <v>0.16</v>
      </c>
      <c r="L4" s="170"/>
    </row>
    <row r="5" spans="2:12" ht="11.25" customHeight="1">
      <c r="B5" s="15" t="s">
        <v>297</v>
      </c>
      <c r="D5" s="20" t="str">
        <f>CONCATENATE(kategorie[[#This Row],[rok]],"::",kategorie[[#This Row],[závod]],"::",kategorie[[#This Row],[m/ž]],"::",kategorie[[#This Row],[věk]])</f>
        <v>2009::dětský::M::3</v>
      </c>
      <c r="E5" s="166">
        <v>2009</v>
      </c>
      <c r="F5" s="167" t="s">
        <v>297</v>
      </c>
      <c r="G5" s="166" t="s">
        <v>177</v>
      </c>
      <c r="H5" s="14">
        <f>kategorie[[#This Row],[rok]]-kategorie[[#This Row],[věk]]</f>
        <v>2006</v>
      </c>
      <c r="I5" s="166">
        <v>3</v>
      </c>
      <c r="J5" s="168" t="s">
        <v>3175</v>
      </c>
      <c r="K5" s="169">
        <v>0.16</v>
      </c>
      <c r="L5" s="170"/>
    </row>
    <row r="6" spans="2:12" ht="11.25" customHeight="1">
      <c r="D6" s="20" t="str">
        <f>CONCATENATE(kategorie[[#This Row],[rok]],"::",kategorie[[#This Row],[závod]],"::",kategorie[[#This Row],[m/ž]],"::",kategorie[[#This Row],[věk]])</f>
        <v>2009::dětský::M::4</v>
      </c>
      <c r="E6" s="166">
        <v>2009</v>
      </c>
      <c r="F6" s="167" t="s">
        <v>297</v>
      </c>
      <c r="G6" s="166" t="s">
        <v>177</v>
      </c>
      <c r="H6" s="14">
        <f>kategorie[[#This Row],[rok]]-kategorie[[#This Row],[věk]]</f>
        <v>2005</v>
      </c>
      <c r="I6" s="166">
        <v>4</v>
      </c>
      <c r="J6" s="168" t="s">
        <v>3175</v>
      </c>
      <c r="K6" s="169">
        <v>0.16</v>
      </c>
      <c r="L6" s="170"/>
    </row>
    <row r="7" spans="2:12" ht="11.25" customHeight="1">
      <c r="D7" s="20" t="str">
        <f>CONCATENATE(kategorie[[#This Row],[rok]],"::",kategorie[[#This Row],[závod]],"::",kategorie[[#This Row],[m/ž]],"::",kategorie[[#This Row],[věk]])</f>
        <v>2009::dětský::M::5</v>
      </c>
      <c r="E7" s="166">
        <v>2009</v>
      </c>
      <c r="F7" s="167" t="s">
        <v>297</v>
      </c>
      <c r="G7" s="166" t="s">
        <v>177</v>
      </c>
      <c r="H7" s="14">
        <f>kategorie[[#This Row],[rok]]-kategorie[[#This Row],[věk]]</f>
        <v>2004</v>
      </c>
      <c r="I7" s="166">
        <v>5</v>
      </c>
      <c r="J7" s="168" t="s">
        <v>3175</v>
      </c>
      <c r="K7" s="169">
        <v>0.16</v>
      </c>
      <c r="L7" s="170"/>
    </row>
    <row r="8" spans="2:12" ht="11.25" customHeight="1">
      <c r="D8" s="20" t="str">
        <f>CONCATENATE(kategorie[[#This Row],[rok]],"::",kategorie[[#This Row],[závod]],"::",kategorie[[#This Row],[m/ž]],"::",kategorie[[#This Row],[věk]])</f>
        <v>2009::dětský::M::6</v>
      </c>
      <c r="E8" s="166">
        <v>2009</v>
      </c>
      <c r="F8" s="167" t="s">
        <v>297</v>
      </c>
      <c r="G8" s="166" t="s">
        <v>177</v>
      </c>
      <c r="H8" s="14">
        <f>kategorie[[#This Row],[rok]]-kategorie[[#This Row],[věk]]</f>
        <v>2003</v>
      </c>
      <c r="I8" s="166">
        <v>6</v>
      </c>
      <c r="J8" s="168" t="s">
        <v>3175</v>
      </c>
      <c r="K8" s="169">
        <v>0.16</v>
      </c>
      <c r="L8" s="170"/>
    </row>
    <row r="9" spans="2:12" ht="11.25" customHeight="1">
      <c r="D9" s="20" t="str">
        <f>CONCATENATE(kategorie[[#This Row],[rok]],"::",kategorie[[#This Row],[závod]],"::",kategorie[[#This Row],[m/ž]],"::",kategorie[[#This Row],[věk]])</f>
        <v>2009::dětský::M::7</v>
      </c>
      <c r="E9" s="166">
        <v>2009</v>
      </c>
      <c r="F9" s="167" t="s">
        <v>297</v>
      </c>
      <c r="G9" s="166" t="s">
        <v>177</v>
      </c>
      <c r="H9" s="14">
        <f>kategorie[[#This Row],[rok]]-kategorie[[#This Row],[věk]]</f>
        <v>2002</v>
      </c>
      <c r="I9" s="166">
        <v>7</v>
      </c>
      <c r="J9" s="168" t="s">
        <v>3176</v>
      </c>
      <c r="K9" s="169">
        <v>0.32</v>
      </c>
      <c r="L9" s="170"/>
    </row>
    <row r="10" spans="2:12" ht="11.25" customHeight="1">
      <c r="D10" s="20" t="str">
        <f>CONCATENATE(kategorie[[#This Row],[rok]],"::",kategorie[[#This Row],[závod]],"::",kategorie[[#This Row],[m/ž]],"::",kategorie[[#This Row],[věk]])</f>
        <v>2009::dětský::M::8</v>
      </c>
      <c r="E10" s="166">
        <v>2009</v>
      </c>
      <c r="F10" s="167" t="s">
        <v>297</v>
      </c>
      <c r="G10" s="166" t="s">
        <v>177</v>
      </c>
      <c r="H10" s="14">
        <f>kategorie[[#This Row],[rok]]-kategorie[[#This Row],[věk]]</f>
        <v>2001</v>
      </c>
      <c r="I10" s="166">
        <v>8</v>
      </c>
      <c r="J10" s="168" t="s">
        <v>3176</v>
      </c>
      <c r="K10" s="169">
        <v>0.32</v>
      </c>
      <c r="L10" s="170"/>
    </row>
    <row r="11" spans="2:12" ht="11.25" customHeight="1">
      <c r="D11" s="20" t="str">
        <f>CONCATENATE(kategorie[[#This Row],[rok]],"::",kategorie[[#This Row],[závod]],"::",kategorie[[#This Row],[m/ž]],"::",kategorie[[#This Row],[věk]])</f>
        <v>2009::dětský::M::9</v>
      </c>
      <c r="E11" s="166">
        <v>2009</v>
      </c>
      <c r="F11" s="167" t="s">
        <v>297</v>
      </c>
      <c r="G11" s="166" t="s">
        <v>177</v>
      </c>
      <c r="H11" s="14">
        <f>kategorie[[#This Row],[rok]]-kategorie[[#This Row],[věk]]</f>
        <v>2000</v>
      </c>
      <c r="I11" s="166">
        <v>9</v>
      </c>
      <c r="J11" s="168" t="s">
        <v>3176</v>
      </c>
      <c r="K11" s="169">
        <v>0.32</v>
      </c>
      <c r="L11" s="170"/>
    </row>
    <row r="12" spans="2:12" ht="11.25" customHeight="1">
      <c r="D12" s="20" t="str">
        <f>CONCATENATE(kategorie[[#This Row],[rok]],"::",kategorie[[#This Row],[závod]],"::",kategorie[[#This Row],[m/ž]],"::",kategorie[[#This Row],[věk]])</f>
        <v>2009::dětský::M::10</v>
      </c>
      <c r="E12" s="166">
        <v>2009</v>
      </c>
      <c r="F12" s="167" t="s">
        <v>297</v>
      </c>
      <c r="G12" s="166" t="s">
        <v>177</v>
      </c>
      <c r="H12" s="14">
        <f>kategorie[[#This Row],[rok]]-kategorie[[#This Row],[věk]]</f>
        <v>1999</v>
      </c>
      <c r="I12" s="166">
        <v>10</v>
      </c>
      <c r="J12" s="168" t="s">
        <v>3177</v>
      </c>
      <c r="K12" s="169">
        <v>0.32</v>
      </c>
      <c r="L12" s="170"/>
    </row>
    <row r="13" spans="2:12" ht="11.25" customHeight="1">
      <c r="D13" s="20" t="str">
        <f>CONCATENATE(kategorie[[#This Row],[rok]],"::",kategorie[[#This Row],[závod]],"::",kategorie[[#This Row],[m/ž]],"::",kategorie[[#This Row],[věk]])</f>
        <v>2009::dětský::M::11</v>
      </c>
      <c r="E13" s="166">
        <v>2009</v>
      </c>
      <c r="F13" s="167" t="s">
        <v>297</v>
      </c>
      <c r="G13" s="166" t="s">
        <v>177</v>
      </c>
      <c r="H13" s="14">
        <f>kategorie[[#This Row],[rok]]-kategorie[[#This Row],[věk]]</f>
        <v>1998</v>
      </c>
      <c r="I13" s="166">
        <v>11</v>
      </c>
      <c r="J13" s="168" t="s">
        <v>3177</v>
      </c>
      <c r="K13" s="169">
        <v>0.32</v>
      </c>
      <c r="L13" s="170"/>
    </row>
    <row r="14" spans="2:12" ht="11.25" customHeight="1">
      <c r="D14" s="20" t="str">
        <f>CONCATENATE(kategorie[[#This Row],[rok]],"::",kategorie[[#This Row],[závod]],"::",kategorie[[#This Row],[m/ž]],"::",kategorie[[#This Row],[věk]])</f>
        <v>2009::dětský::M::12</v>
      </c>
      <c r="E14" s="166">
        <v>2009</v>
      </c>
      <c r="F14" s="167" t="s">
        <v>297</v>
      </c>
      <c r="G14" s="166" t="s">
        <v>177</v>
      </c>
      <c r="H14" s="14">
        <f>kategorie[[#This Row],[rok]]-kategorie[[#This Row],[věk]]</f>
        <v>1997</v>
      </c>
      <c r="I14" s="166">
        <v>12</v>
      </c>
      <c r="J14" s="168" t="s">
        <v>3178</v>
      </c>
      <c r="K14" s="169">
        <v>0.48</v>
      </c>
      <c r="L14" s="170"/>
    </row>
    <row r="15" spans="2:12" ht="11.25" customHeight="1">
      <c r="D15" s="20" t="str">
        <f>CONCATENATE(kategorie[[#This Row],[rok]],"::",kategorie[[#This Row],[závod]],"::",kategorie[[#This Row],[m/ž]],"::",kategorie[[#This Row],[věk]])</f>
        <v>2009::dětský::M::13</v>
      </c>
      <c r="E15" s="166">
        <v>2009</v>
      </c>
      <c r="F15" s="167" t="s">
        <v>297</v>
      </c>
      <c r="G15" s="166" t="s">
        <v>177</v>
      </c>
      <c r="H15" s="14">
        <f>kategorie[[#This Row],[rok]]-kategorie[[#This Row],[věk]]</f>
        <v>1996</v>
      </c>
      <c r="I15" s="166">
        <v>13</v>
      </c>
      <c r="J15" s="168" t="s">
        <v>3178</v>
      </c>
      <c r="K15" s="169">
        <v>0.48</v>
      </c>
      <c r="L15" s="170"/>
    </row>
    <row r="16" spans="2:12" ht="11.25" customHeight="1">
      <c r="D16" s="20" t="str">
        <f>CONCATENATE(kategorie[[#This Row],[rok]],"::",kategorie[[#This Row],[závod]],"::",kategorie[[#This Row],[m/ž]],"::",kategorie[[#This Row],[věk]])</f>
        <v>2009::dětský::M::14</v>
      </c>
      <c r="E16" s="166">
        <v>2009</v>
      </c>
      <c r="F16" s="167" t="s">
        <v>297</v>
      </c>
      <c r="G16" s="166" t="s">
        <v>177</v>
      </c>
      <c r="H16" s="14">
        <f>kategorie[[#This Row],[rok]]-kategorie[[#This Row],[věk]]</f>
        <v>1995</v>
      </c>
      <c r="I16" s="166">
        <v>14</v>
      </c>
      <c r="J16" s="168" t="s">
        <v>3179</v>
      </c>
      <c r="K16" s="169">
        <v>1</v>
      </c>
      <c r="L16" s="170"/>
    </row>
    <row r="17" spans="4:12" ht="11.25" customHeight="1">
      <c r="D17" s="20" t="str">
        <f>CONCATENATE(kategorie[[#This Row],[rok]],"::",kategorie[[#This Row],[závod]],"::",kategorie[[#This Row],[m/ž]],"::",kategorie[[#This Row],[věk]])</f>
        <v>2009::dětský::M::15</v>
      </c>
      <c r="E17" s="166">
        <v>2009</v>
      </c>
      <c r="F17" s="167" t="s">
        <v>297</v>
      </c>
      <c r="G17" s="166" t="s">
        <v>177</v>
      </c>
      <c r="H17" s="14">
        <f>kategorie[[#This Row],[rok]]-kategorie[[#This Row],[věk]]</f>
        <v>1994</v>
      </c>
      <c r="I17" s="166">
        <v>15</v>
      </c>
      <c r="J17" s="168" t="s">
        <v>3179</v>
      </c>
      <c r="K17" s="169">
        <v>1</v>
      </c>
      <c r="L17" s="170"/>
    </row>
    <row r="18" spans="4:12" ht="11.25" customHeight="1">
      <c r="D18" s="20" t="str">
        <f>CONCATENATE(kategorie[[#This Row],[rok]],"::",kategorie[[#This Row],[závod]],"::",kategorie[[#This Row],[m/ž]],"::",kategorie[[#This Row],[věk]])</f>
        <v>2009::dětský::M::16</v>
      </c>
      <c r="E18" s="166">
        <v>2009</v>
      </c>
      <c r="F18" s="167" t="s">
        <v>297</v>
      </c>
      <c r="G18" s="166" t="s">
        <v>177</v>
      </c>
      <c r="H18" s="14">
        <f>kategorie[[#This Row],[rok]]-kategorie[[#This Row],[věk]]</f>
        <v>1993</v>
      </c>
      <c r="I18" s="166">
        <v>16</v>
      </c>
      <c r="J18" s="168" t="s">
        <v>3180</v>
      </c>
      <c r="K18" s="169">
        <v>1.7</v>
      </c>
      <c r="L18" s="170"/>
    </row>
    <row r="19" spans="4:12" ht="11.25" customHeight="1">
      <c r="D19" s="20" t="str">
        <f>CONCATENATE(kategorie[[#This Row],[rok]],"::",kategorie[[#This Row],[závod]],"::",kategorie[[#This Row],[m/ž]],"::",kategorie[[#This Row],[věk]])</f>
        <v>2009::dětský::M::17</v>
      </c>
      <c r="E19" s="166">
        <v>2009</v>
      </c>
      <c r="F19" s="167" t="s">
        <v>297</v>
      </c>
      <c r="G19" s="166" t="s">
        <v>177</v>
      </c>
      <c r="H19" s="14">
        <f>kategorie[[#This Row],[rok]]-kategorie[[#This Row],[věk]]</f>
        <v>1992</v>
      </c>
      <c r="I19" s="166">
        <v>17</v>
      </c>
      <c r="J19" s="168" t="s">
        <v>3180</v>
      </c>
      <c r="K19" s="169">
        <v>1.7</v>
      </c>
      <c r="L19" s="170"/>
    </row>
    <row r="20" spans="4:12" ht="11.25" customHeight="1">
      <c r="D20" s="20" t="str">
        <f>CONCATENATE(kategorie[[#This Row],[rok]],"::",kategorie[[#This Row],[závod]],"::",kategorie[[#This Row],[m/ž]],"::",kategorie[[#This Row],[věk]])</f>
        <v>2009::dětský::M::18</v>
      </c>
      <c r="E20" s="166">
        <v>2009</v>
      </c>
      <c r="F20" s="167" t="s">
        <v>297</v>
      </c>
      <c r="G20" s="166" t="s">
        <v>177</v>
      </c>
      <c r="H20" s="14">
        <f>kategorie[[#This Row],[rok]]-kategorie[[#This Row],[věk]]</f>
        <v>1991</v>
      </c>
      <c r="I20" s="166">
        <v>18</v>
      </c>
      <c r="J20" s="168" t="s">
        <v>3180</v>
      </c>
      <c r="K20" s="169">
        <v>1.7</v>
      </c>
      <c r="L20" s="170"/>
    </row>
    <row r="21" spans="4:12" ht="11.25" customHeight="1">
      <c r="D21" s="22" t="str">
        <f>CONCATENATE(kategorie[[#This Row],[rok]],"::",kategorie[[#This Row],[závod]],"::",kategorie[[#This Row],[m/ž]],"::",kategorie[[#This Row],[věk]])</f>
        <v>2009::dětský::Z::0</v>
      </c>
      <c r="E21" s="166">
        <v>2009</v>
      </c>
      <c r="F21" s="167" t="s">
        <v>297</v>
      </c>
      <c r="G21" s="166" t="s">
        <v>318</v>
      </c>
      <c r="H21" s="14">
        <f>kategorie[[#This Row],[rok]]-kategorie[[#This Row],[věk]]</f>
        <v>2009</v>
      </c>
      <c r="I21" s="166">
        <v>0</v>
      </c>
      <c r="J21" s="168" t="s">
        <v>3175</v>
      </c>
      <c r="K21" s="169">
        <v>0.16</v>
      </c>
      <c r="L21" s="170"/>
    </row>
    <row r="22" spans="4:12" ht="11.25" customHeight="1">
      <c r="D22" s="22" t="str">
        <f>CONCATENATE(kategorie[[#This Row],[rok]],"::",kategorie[[#This Row],[závod]],"::",kategorie[[#This Row],[m/ž]],"::",kategorie[[#This Row],[věk]])</f>
        <v>2009::dětský::Z::1</v>
      </c>
      <c r="E22" s="166">
        <v>2009</v>
      </c>
      <c r="F22" s="167" t="s">
        <v>297</v>
      </c>
      <c r="G22" s="166" t="s">
        <v>318</v>
      </c>
      <c r="H22" s="14">
        <f>kategorie[[#This Row],[rok]]-kategorie[[#This Row],[věk]]</f>
        <v>2008</v>
      </c>
      <c r="I22" s="166">
        <v>1</v>
      </c>
      <c r="J22" s="168" t="s">
        <v>3175</v>
      </c>
      <c r="K22" s="169">
        <v>0.16</v>
      </c>
      <c r="L22" s="170"/>
    </row>
    <row r="23" spans="4:12" ht="11.25" customHeight="1">
      <c r="D23" s="22" t="str">
        <f>CONCATENATE(kategorie[[#This Row],[rok]],"::",kategorie[[#This Row],[závod]],"::",kategorie[[#This Row],[m/ž]],"::",kategorie[[#This Row],[věk]])</f>
        <v>2009::dětský::Z::2</v>
      </c>
      <c r="E23" s="166">
        <v>2009</v>
      </c>
      <c r="F23" s="167" t="s">
        <v>297</v>
      </c>
      <c r="G23" s="166" t="s">
        <v>318</v>
      </c>
      <c r="H23" s="14">
        <f>kategorie[[#This Row],[rok]]-kategorie[[#This Row],[věk]]</f>
        <v>2007</v>
      </c>
      <c r="I23" s="166">
        <v>2</v>
      </c>
      <c r="J23" s="168" t="s">
        <v>3175</v>
      </c>
      <c r="K23" s="169">
        <v>0.16</v>
      </c>
      <c r="L23" s="170"/>
    </row>
    <row r="24" spans="4:12" ht="11.25" customHeight="1">
      <c r="D24" s="22" t="str">
        <f>CONCATENATE(kategorie[[#This Row],[rok]],"::",kategorie[[#This Row],[závod]],"::",kategorie[[#This Row],[m/ž]],"::",kategorie[[#This Row],[věk]])</f>
        <v>2009::dětský::Z::3</v>
      </c>
      <c r="E24" s="166">
        <v>2009</v>
      </c>
      <c r="F24" s="167" t="s">
        <v>297</v>
      </c>
      <c r="G24" s="166" t="s">
        <v>318</v>
      </c>
      <c r="H24" s="14">
        <f>kategorie[[#This Row],[rok]]-kategorie[[#This Row],[věk]]</f>
        <v>2006</v>
      </c>
      <c r="I24" s="166">
        <v>3</v>
      </c>
      <c r="J24" s="168" t="s">
        <v>3175</v>
      </c>
      <c r="K24" s="169">
        <v>0.16</v>
      </c>
      <c r="L24" s="170"/>
    </row>
    <row r="25" spans="4:12" ht="11.25" customHeight="1">
      <c r="D25" s="22" t="str">
        <f>CONCATENATE(kategorie[[#This Row],[rok]],"::",kategorie[[#This Row],[závod]],"::",kategorie[[#This Row],[m/ž]],"::",kategorie[[#This Row],[věk]])</f>
        <v>2009::dětský::Z::4</v>
      </c>
      <c r="E25" s="166">
        <v>2009</v>
      </c>
      <c r="F25" s="167" t="s">
        <v>297</v>
      </c>
      <c r="G25" s="166" t="s">
        <v>318</v>
      </c>
      <c r="H25" s="14">
        <f>kategorie[[#This Row],[rok]]-kategorie[[#This Row],[věk]]</f>
        <v>2005</v>
      </c>
      <c r="I25" s="166">
        <v>4</v>
      </c>
      <c r="J25" s="168" t="s">
        <v>3175</v>
      </c>
      <c r="K25" s="169">
        <v>0.16</v>
      </c>
      <c r="L25" s="170"/>
    </row>
    <row r="26" spans="4:12" ht="11.25" customHeight="1">
      <c r="D26" s="22" t="str">
        <f>CONCATENATE(kategorie[[#This Row],[rok]],"::",kategorie[[#This Row],[závod]],"::",kategorie[[#This Row],[m/ž]],"::",kategorie[[#This Row],[věk]])</f>
        <v>2009::dětský::Z::5</v>
      </c>
      <c r="E26" s="166">
        <v>2009</v>
      </c>
      <c r="F26" s="167" t="s">
        <v>297</v>
      </c>
      <c r="G26" s="166" t="s">
        <v>318</v>
      </c>
      <c r="H26" s="14">
        <f>kategorie[[#This Row],[rok]]-kategorie[[#This Row],[věk]]</f>
        <v>2004</v>
      </c>
      <c r="I26" s="166">
        <v>5</v>
      </c>
      <c r="J26" s="168" t="s">
        <v>3175</v>
      </c>
      <c r="K26" s="169">
        <v>0.16</v>
      </c>
      <c r="L26" s="170"/>
    </row>
    <row r="27" spans="4:12" ht="11.25" customHeight="1">
      <c r="D27" s="22" t="str">
        <f>CONCATENATE(kategorie[[#This Row],[rok]],"::",kategorie[[#This Row],[závod]],"::",kategorie[[#This Row],[m/ž]],"::",kategorie[[#This Row],[věk]])</f>
        <v>2009::dětský::Z::6</v>
      </c>
      <c r="E27" s="166">
        <v>2009</v>
      </c>
      <c r="F27" s="167" t="s">
        <v>297</v>
      </c>
      <c r="G27" s="166" t="s">
        <v>318</v>
      </c>
      <c r="H27" s="14">
        <f>kategorie[[#This Row],[rok]]-kategorie[[#This Row],[věk]]</f>
        <v>2003</v>
      </c>
      <c r="I27" s="166">
        <v>6</v>
      </c>
      <c r="J27" s="168" t="s">
        <v>3175</v>
      </c>
      <c r="K27" s="169">
        <v>0.16</v>
      </c>
      <c r="L27" s="170"/>
    </row>
    <row r="28" spans="4:12" ht="11.25" customHeight="1">
      <c r="D28" s="22" t="str">
        <f>CONCATENATE(kategorie[[#This Row],[rok]],"::",kategorie[[#This Row],[závod]],"::",kategorie[[#This Row],[m/ž]],"::",kategorie[[#This Row],[věk]])</f>
        <v>2009::dětský::Z::7</v>
      </c>
      <c r="E28" s="166">
        <v>2009</v>
      </c>
      <c r="F28" s="167" t="s">
        <v>297</v>
      </c>
      <c r="G28" s="166" t="s">
        <v>318</v>
      </c>
      <c r="H28" s="14">
        <f>kategorie[[#This Row],[rok]]-kategorie[[#This Row],[věk]]</f>
        <v>2002</v>
      </c>
      <c r="I28" s="166">
        <v>7</v>
      </c>
      <c r="J28" s="168" t="s">
        <v>3176</v>
      </c>
      <c r="K28" s="169">
        <v>0.32</v>
      </c>
      <c r="L28" s="170"/>
    </row>
    <row r="29" spans="4:12" ht="11.25" customHeight="1">
      <c r="D29" s="22" t="str">
        <f>CONCATENATE(kategorie[[#This Row],[rok]],"::",kategorie[[#This Row],[závod]],"::",kategorie[[#This Row],[m/ž]],"::",kategorie[[#This Row],[věk]])</f>
        <v>2009::dětský::Z::8</v>
      </c>
      <c r="E29" s="166">
        <v>2009</v>
      </c>
      <c r="F29" s="167" t="s">
        <v>297</v>
      </c>
      <c r="G29" s="166" t="s">
        <v>318</v>
      </c>
      <c r="H29" s="14">
        <f>kategorie[[#This Row],[rok]]-kategorie[[#This Row],[věk]]</f>
        <v>2001</v>
      </c>
      <c r="I29" s="166">
        <v>8</v>
      </c>
      <c r="J29" s="168" t="s">
        <v>3176</v>
      </c>
      <c r="K29" s="169">
        <v>0.32</v>
      </c>
      <c r="L29" s="170"/>
    </row>
    <row r="30" spans="4:12" ht="11.25" customHeight="1">
      <c r="D30" s="22" t="str">
        <f>CONCATENATE(kategorie[[#This Row],[rok]],"::",kategorie[[#This Row],[závod]],"::",kategorie[[#This Row],[m/ž]],"::",kategorie[[#This Row],[věk]])</f>
        <v>2009::dětský::Z::9</v>
      </c>
      <c r="E30" s="166">
        <v>2009</v>
      </c>
      <c r="F30" s="167" t="s">
        <v>297</v>
      </c>
      <c r="G30" s="166" t="s">
        <v>318</v>
      </c>
      <c r="H30" s="14">
        <f>kategorie[[#This Row],[rok]]-kategorie[[#This Row],[věk]]</f>
        <v>2000</v>
      </c>
      <c r="I30" s="166">
        <v>9</v>
      </c>
      <c r="J30" s="168" t="s">
        <v>3176</v>
      </c>
      <c r="K30" s="169">
        <v>0.32</v>
      </c>
      <c r="L30" s="170"/>
    </row>
    <row r="31" spans="4:12" ht="11.25" customHeight="1">
      <c r="D31" s="22" t="str">
        <f>CONCATENATE(kategorie[[#This Row],[rok]],"::",kategorie[[#This Row],[závod]],"::",kategorie[[#This Row],[m/ž]],"::",kategorie[[#This Row],[věk]])</f>
        <v>2009::dětský::Z::10</v>
      </c>
      <c r="E31" s="166">
        <v>2009</v>
      </c>
      <c r="F31" s="167" t="s">
        <v>297</v>
      </c>
      <c r="G31" s="166" t="s">
        <v>318</v>
      </c>
      <c r="H31" s="14">
        <f>kategorie[[#This Row],[rok]]-kategorie[[#This Row],[věk]]</f>
        <v>1999</v>
      </c>
      <c r="I31" s="166">
        <v>10</v>
      </c>
      <c r="J31" s="168" t="s">
        <v>3177</v>
      </c>
      <c r="K31" s="169">
        <v>0.32</v>
      </c>
      <c r="L31" s="170"/>
    </row>
    <row r="32" spans="4:12" ht="11.25" customHeight="1">
      <c r="D32" s="22" t="str">
        <f>CONCATENATE(kategorie[[#This Row],[rok]],"::",kategorie[[#This Row],[závod]],"::",kategorie[[#This Row],[m/ž]],"::",kategorie[[#This Row],[věk]])</f>
        <v>2009::dětský::Z::11</v>
      </c>
      <c r="E32" s="166">
        <v>2009</v>
      </c>
      <c r="F32" s="167" t="s">
        <v>297</v>
      </c>
      <c r="G32" s="166" t="s">
        <v>318</v>
      </c>
      <c r="H32" s="14">
        <f>kategorie[[#This Row],[rok]]-kategorie[[#This Row],[věk]]</f>
        <v>1998</v>
      </c>
      <c r="I32" s="166">
        <v>11</v>
      </c>
      <c r="J32" s="168" t="s">
        <v>3177</v>
      </c>
      <c r="K32" s="169">
        <v>0.32</v>
      </c>
      <c r="L32" s="170"/>
    </row>
    <row r="33" spans="4:12" ht="11.25" customHeight="1">
      <c r="D33" s="22" t="str">
        <f>CONCATENATE(kategorie[[#This Row],[rok]],"::",kategorie[[#This Row],[závod]],"::",kategorie[[#This Row],[m/ž]],"::",kategorie[[#This Row],[věk]])</f>
        <v>2009::dětský::Z::12</v>
      </c>
      <c r="E33" s="166">
        <v>2009</v>
      </c>
      <c r="F33" s="167" t="s">
        <v>297</v>
      </c>
      <c r="G33" s="166" t="s">
        <v>318</v>
      </c>
      <c r="H33" s="14">
        <f>kategorie[[#This Row],[rok]]-kategorie[[#This Row],[věk]]</f>
        <v>1997</v>
      </c>
      <c r="I33" s="166">
        <v>12</v>
      </c>
      <c r="J33" s="168" t="s">
        <v>3178</v>
      </c>
      <c r="K33" s="169">
        <v>0.48</v>
      </c>
      <c r="L33" s="170"/>
    </row>
    <row r="34" spans="4:12" ht="11.25" customHeight="1">
      <c r="D34" s="22" t="str">
        <f>CONCATENATE(kategorie[[#This Row],[rok]],"::",kategorie[[#This Row],[závod]],"::",kategorie[[#This Row],[m/ž]],"::",kategorie[[#This Row],[věk]])</f>
        <v>2009::dětský::Z::13</v>
      </c>
      <c r="E34" s="166">
        <v>2009</v>
      </c>
      <c r="F34" s="167" t="s">
        <v>297</v>
      </c>
      <c r="G34" s="166" t="s">
        <v>318</v>
      </c>
      <c r="H34" s="14">
        <f>kategorie[[#This Row],[rok]]-kategorie[[#This Row],[věk]]</f>
        <v>1996</v>
      </c>
      <c r="I34" s="166">
        <v>13</v>
      </c>
      <c r="J34" s="168" t="s">
        <v>3178</v>
      </c>
      <c r="K34" s="169">
        <v>0.48</v>
      </c>
      <c r="L34" s="170"/>
    </row>
    <row r="35" spans="4:12" ht="11.25" customHeight="1">
      <c r="D35" s="22" t="str">
        <f>CONCATENATE(kategorie[[#This Row],[rok]],"::",kategorie[[#This Row],[závod]],"::",kategorie[[#This Row],[m/ž]],"::",kategorie[[#This Row],[věk]])</f>
        <v>2009::dětský::Z::14</v>
      </c>
      <c r="E35" s="166">
        <v>2009</v>
      </c>
      <c r="F35" s="167" t="s">
        <v>297</v>
      </c>
      <c r="G35" s="166" t="s">
        <v>318</v>
      </c>
      <c r="H35" s="14">
        <f>kategorie[[#This Row],[rok]]-kategorie[[#This Row],[věk]]</f>
        <v>1995</v>
      </c>
      <c r="I35" s="166">
        <v>14</v>
      </c>
      <c r="J35" s="168" t="s">
        <v>3179</v>
      </c>
      <c r="K35" s="169">
        <v>1</v>
      </c>
      <c r="L35" s="170"/>
    </row>
    <row r="36" spans="4:12" ht="11.25" customHeight="1">
      <c r="D36" s="22" t="str">
        <f>CONCATENATE(kategorie[[#This Row],[rok]],"::",kategorie[[#This Row],[závod]],"::",kategorie[[#This Row],[m/ž]],"::",kategorie[[#This Row],[věk]])</f>
        <v>2009::dětský::Z::15</v>
      </c>
      <c r="E36" s="166">
        <v>2009</v>
      </c>
      <c r="F36" s="167" t="s">
        <v>297</v>
      </c>
      <c r="G36" s="166" t="s">
        <v>318</v>
      </c>
      <c r="H36" s="14">
        <f>kategorie[[#This Row],[rok]]-kategorie[[#This Row],[věk]]</f>
        <v>1994</v>
      </c>
      <c r="I36" s="166">
        <v>15</v>
      </c>
      <c r="J36" s="168" t="s">
        <v>3179</v>
      </c>
      <c r="K36" s="169">
        <v>1</v>
      </c>
      <c r="L36" s="170"/>
    </row>
    <row r="37" spans="4:12" ht="11.25" customHeight="1">
      <c r="D37" s="22" t="str">
        <f>CONCATENATE(kategorie[[#This Row],[rok]],"::",kategorie[[#This Row],[závod]],"::",kategorie[[#This Row],[m/ž]],"::",kategorie[[#This Row],[věk]])</f>
        <v>2009::dětský::Z::16</v>
      </c>
      <c r="E37" s="166">
        <v>2009</v>
      </c>
      <c r="F37" s="167" t="s">
        <v>297</v>
      </c>
      <c r="G37" s="166" t="s">
        <v>318</v>
      </c>
      <c r="H37" s="14">
        <f>kategorie[[#This Row],[rok]]-kategorie[[#This Row],[věk]]</f>
        <v>1993</v>
      </c>
      <c r="I37" s="166">
        <v>16</v>
      </c>
      <c r="J37" s="168" t="s">
        <v>3180</v>
      </c>
      <c r="K37" s="169">
        <v>1.7</v>
      </c>
      <c r="L37" s="170"/>
    </row>
    <row r="38" spans="4:12" ht="11.25" customHeight="1">
      <c r="D38" s="22" t="str">
        <f>CONCATENATE(kategorie[[#This Row],[rok]],"::",kategorie[[#This Row],[závod]],"::",kategorie[[#This Row],[m/ž]],"::",kategorie[[#This Row],[věk]])</f>
        <v>2009::dětský::Z::17</v>
      </c>
      <c r="E38" s="166">
        <v>2009</v>
      </c>
      <c r="F38" s="167" t="s">
        <v>297</v>
      </c>
      <c r="G38" s="166" t="s">
        <v>318</v>
      </c>
      <c r="H38" s="14">
        <f>kategorie[[#This Row],[rok]]-kategorie[[#This Row],[věk]]</f>
        <v>1992</v>
      </c>
      <c r="I38" s="166">
        <v>17</v>
      </c>
      <c r="J38" s="168" t="s">
        <v>3180</v>
      </c>
      <c r="K38" s="169">
        <v>1.7</v>
      </c>
      <c r="L38" s="170"/>
    </row>
    <row r="39" spans="4:12" ht="11.25" customHeight="1">
      <c r="D39" s="22" t="str">
        <f>CONCATENATE(kategorie[[#This Row],[rok]],"::",kategorie[[#This Row],[závod]],"::",kategorie[[#This Row],[m/ž]],"::",kategorie[[#This Row],[věk]])</f>
        <v>2009::dětský::Z::18</v>
      </c>
      <c r="E39" s="166">
        <v>2009</v>
      </c>
      <c r="F39" s="167" t="s">
        <v>297</v>
      </c>
      <c r="G39" s="166" t="s">
        <v>318</v>
      </c>
      <c r="H39" s="14">
        <f>kategorie[[#This Row],[rok]]-kategorie[[#This Row],[věk]]</f>
        <v>1991</v>
      </c>
      <c r="I39" s="166">
        <v>18</v>
      </c>
      <c r="J39" s="168" t="s">
        <v>3180</v>
      </c>
      <c r="K39" s="169">
        <v>1.7</v>
      </c>
      <c r="L39" s="170"/>
    </row>
    <row r="40" spans="4:12" ht="11.25" customHeight="1">
      <c r="D40" s="22" t="str">
        <f>CONCATENATE(kategorie[[#This Row],[rok]],"::",kategorie[[#This Row],[závod]],"::",kategorie[[#This Row],[m/ž]],"::",kategorie[[#This Row],[věk]])</f>
        <v>2009::hlavní závod::M::15</v>
      </c>
      <c r="E40" s="166">
        <v>2009</v>
      </c>
      <c r="F40" s="167" t="s">
        <v>186</v>
      </c>
      <c r="G40" s="166" t="s">
        <v>177</v>
      </c>
      <c r="H40" s="14">
        <f>kategorie[[#This Row],[rok]]-kategorie[[#This Row],[věk]]</f>
        <v>1994</v>
      </c>
      <c r="I40" s="166">
        <v>15</v>
      </c>
      <c r="J40" s="168" t="s">
        <v>3190</v>
      </c>
      <c r="K40" s="169">
        <v>15</v>
      </c>
      <c r="L40" s="170"/>
    </row>
    <row r="41" spans="4:12" ht="11.25" customHeight="1">
      <c r="D41" s="22" t="str">
        <f>CONCATENATE(kategorie[[#This Row],[rok]],"::",kategorie[[#This Row],[závod]],"::",kategorie[[#This Row],[m/ž]],"::",kategorie[[#This Row],[věk]])</f>
        <v>2009::hlavní závod::M::16</v>
      </c>
      <c r="E41" s="166">
        <v>2009</v>
      </c>
      <c r="F41" s="167" t="s">
        <v>186</v>
      </c>
      <c r="G41" s="166" t="s">
        <v>177</v>
      </c>
      <c r="H41" s="14">
        <f>kategorie[[#This Row],[rok]]-kategorie[[#This Row],[věk]]</f>
        <v>1993</v>
      </c>
      <c r="I41" s="166">
        <v>16</v>
      </c>
      <c r="J41" s="168" t="s">
        <v>3190</v>
      </c>
      <c r="K41" s="169">
        <v>15</v>
      </c>
      <c r="L41" s="170"/>
    </row>
    <row r="42" spans="4:12" ht="11.25" customHeight="1">
      <c r="D42" s="22" t="str">
        <f>CONCATENATE(kategorie[[#This Row],[rok]],"::",kategorie[[#This Row],[závod]],"::",kategorie[[#This Row],[m/ž]],"::",kategorie[[#This Row],[věk]])</f>
        <v>2009::hlavní závod::M::17</v>
      </c>
      <c r="E42" s="166">
        <v>2009</v>
      </c>
      <c r="F42" s="167" t="s">
        <v>186</v>
      </c>
      <c r="G42" s="166" t="s">
        <v>177</v>
      </c>
      <c r="H42" s="14">
        <f>kategorie[[#This Row],[rok]]-kategorie[[#This Row],[věk]]</f>
        <v>1992</v>
      </c>
      <c r="I42" s="166">
        <v>17</v>
      </c>
      <c r="J42" s="168" t="s">
        <v>3190</v>
      </c>
      <c r="K42" s="169">
        <v>15</v>
      </c>
      <c r="L42" s="170"/>
    </row>
    <row r="43" spans="4:12" ht="11.25" customHeight="1">
      <c r="D43" s="22" t="str">
        <f>CONCATENATE(kategorie[[#This Row],[rok]],"::",kategorie[[#This Row],[závod]],"::",kategorie[[#This Row],[m/ž]],"::",kategorie[[#This Row],[věk]])</f>
        <v>2009::hlavní závod::M::18</v>
      </c>
      <c r="E43" s="166">
        <v>2009</v>
      </c>
      <c r="F43" s="167" t="s">
        <v>186</v>
      </c>
      <c r="G43" s="166" t="s">
        <v>177</v>
      </c>
      <c r="H43" s="14">
        <f>kategorie[[#This Row],[rok]]-kategorie[[#This Row],[věk]]</f>
        <v>1991</v>
      </c>
      <c r="I43" s="166">
        <v>18</v>
      </c>
      <c r="J43" s="168" t="s">
        <v>3190</v>
      </c>
      <c r="K43" s="169">
        <v>15</v>
      </c>
      <c r="L43" s="170"/>
    </row>
    <row r="44" spans="4:12" ht="11.25" customHeight="1">
      <c r="D44" s="20" t="str">
        <f>CONCATENATE(kategorie[[#This Row],[rok]],"::",kategorie[[#This Row],[závod]],"::",kategorie[[#This Row],[m/ž]],"::",kategorie[[#This Row],[věk]])</f>
        <v>2009::hlavní závod::M::19</v>
      </c>
      <c r="E44" s="166">
        <v>2009</v>
      </c>
      <c r="F44" s="167" t="s">
        <v>186</v>
      </c>
      <c r="G44" s="166" t="s">
        <v>177</v>
      </c>
      <c r="H44" s="14">
        <f>kategorie[[#This Row],[rok]]-kategorie[[#This Row],[věk]]</f>
        <v>1990</v>
      </c>
      <c r="I44" s="166">
        <v>19</v>
      </c>
      <c r="J44" s="168" t="s">
        <v>3190</v>
      </c>
      <c r="K44" s="169">
        <v>15</v>
      </c>
      <c r="L44" s="170"/>
    </row>
    <row r="45" spans="4:12" ht="11.25" customHeight="1">
      <c r="D45" s="20" t="str">
        <f>CONCATENATE(kategorie[[#This Row],[rok]],"::",kategorie[[#This Row],[závod]],"::",kategorie[[#This Row],[m/ž]],"::",kategorie[[#This Row],[věk]])</f>
        <v>2009::hlavní závod::M::20</v>
      </c>
      <c r="E45" s="166">
        <v>2009</v>
      </c>
      <c r="F45" s="167" t="s">
        <v>186</v>
      </c>
      <c r="G45" s="166" t="s">
        <v>177</v>
      </c>
      <c r="H45" s="14">
        <f>kategorie[[#This Row],[rok]]-kategorie[[#This Row],[věk]]</f>
        <v>1989</v>
      </c>
      <c r="I45" s="166">
        <v>20</v>
      </c>
      <c r="J45" s="168" t="s">
        <v>3190</v>
      </c>
      <c r="K45" s="169">
        <v>15</v>
      </c>
      <c r="L45" s="170"/>
    </row>
    <row r="46" spans="4:12" ht="11.25" customHeight="1">
      <c r="D46" s="20" t="str">
        <f>CONCATENATE(kategorie[[#This Row],[rok]],"::",kategorie[[#This Row],[závod]],"::",kategorie[[#This Row],[m/ž]],"::",kategorie[[#This Row],[věk]])</f>
        <v>2009::hlavní závod::M::21</v>
      </c>
      <c r="E46" s="166">
        <v>2009</v>
      </c>
      <c r="F46" s="167" t="s">
        <v>186</v>
      </c>
      <c r="G46" s="166" t="s">
        <v>177</v>
      </c>
      <c r="H46" s="14">
        <f>kategorie[[#This Row],[rok]]-kategorie[[#This Row],[věk]]</f>
        <v>1988</v>
      </c>
      <c r="I46" s="166">
        <v>21</v>
      </c>
      <c r="J46" s="168" t="s">
        <v>3190</v>
      </c>
      <c r="K46" s="169">
        <v>15</v>
      </c>
      <c r="L46" s="170"/>
    </row>
    <row r="47" spans="4:12" ht="11.25" customHeight="1">
      <c r="D47" s="20" t="str">
        <f>CONCATENATE(kategorie[[#This Row],[rok]],"::",kategorie[[#This Row],[závod]],"::",kategorie[[#This Row],[m/ž]],"::",kategorie[[#This Row],[věk]])</f>
        <v>2009::hlavní závod::M::22</v>
      </c>
      <c r="E47" s="166">
        <v>2009</v>
      </c>
      <c r="F47" s="167" t="s">
        <v>186</v>
      </c>
      <c r="G47" s="166" t="s">
        <v>177</v>
      </c>
      <c r="H47" s="14">
        <f>kategorie[[#This Row],[rok]]-kategorie[[#This Row],[věk]]</f>
        <v>1987</v>
      </c>
      <c r="I47" s="166">
        <v>22</v>
      </c>
      <c r="J47" s="168" t="s">
        <v>3190</v>
      </c>
      <c r="K47" s="169">
        <v>15</v>
      </c>
      <c r="L47" s="170"/>
    </row>
    <row r="48" spans="4:12" ht="11.25" customHeight="1">
      <c r="D48" s="20" t="str">
        <f>CONCATENATE(kategorie[[#This Row],[rok]],"::",kategorie[[#This Row],[závod]],"::",kategorie[[#This Row],[m/ž]],"::",kategorie[[#This Row],[věk]])</f>
        <v>2009::hlavní závod::M::23</v>
      </c>
      <c r="E48" s="166">
        <v>2009</v>
      </c>
      <c r="F48" s="167" t="s">
        <v>186</v>
      </c>
      <c r="G48" s="166" t="s">
        <v>177</v>
      </c>
      <c r="H48" s="14">
        <f>kategorie[[#This Row],[rok]]-kategorie[[#This Row],[věk]]</f>
        <v>1986</v>
      </c>
      <c r="I48" s="166">
        <v>23</v>
      </c>
      <c r="J48" s="168" t="s">
        <v>3190</v>
      </c>
      <c r="K48" s="169">
        <v>15</v>
      </c>
      <c r="L48" s="170"/>
    </row>
    <row r="49" spans="4:12" ht="11.25" customHeight="1">
      <c r="D49" s="20" t="str">
        <f>CONCATENATE(kategorie[[#This Row],[rok]],"::",kategorie[[#This Row],[závod]],"::",kategorie[[#This Row],[m/ž]],"::",kategorie[[#This Row],[věk]])</f>
        <v>2009::hlavní závod::M::24</v>
      </c>
      <c r="E49" s="166">
        <v>2009</v>
      </c>
      <c r="F49" s="167" t="s">
        <v>186</v>
      </c>
      <c r="G49" s="166" t="s">
        <v>177</v>
      </c>
      <c r="H49" s="14">
        <f>kategorie[[#This Row],[rok]]-kategorie[[#This Row],[věk]]</f>
        <v>1985</v>
      </c>
      <c r="I49" s="166">
        <v>24</v>
      </c>
      <c r="J49" s="168" t="s">
        <v>3190</v>
      </c>
      <c r="K49" s="169">
        <v>15</v>
      </c>
      <c r="L49" s="170"/>
    </row>
    <row r="50" spans="4:12" ht="11.25" customHeight="1">
      <c r="D50" s="20" t="str">
        <f>CONCATENATE(kategorie[[#This Row],[rok]],"::",kategorie[[#This Row],[závod]],"::",kategorie[[#This Row],[m/ž]],"::",kategorie[[#This Row],[věk]])</f>
        <v>2009::hlavní závod::M::25</v>
      </c>
      <c r="E50" s="166">
        <v>2009</v>
      </c>
      <c r="F50" s="167" t="s">
        <v>186</v>
      </c>
      <c r="G50" s="166" t="s">
        <v>177</v>
      </c>
      <c r="H50" s="14">
        <f>kategorie[[#This Row],[rok]]-kategorie[[#This Row],[věk]]</f>
        <v>1984</v>
      </c>
      <c r="I50" s="166">
        <v>25</v>
      </c>
      <c r="J50" s="168" t="s">
        <v>3190</v>
      </c>
      <c r="K50" s="169">
        <v>15</v>
      </c>
      <c r="L50" s="170"/>
    </row>
    <row r="51" spans="4:12" ht="11.25" customHeight="1">
      <c r="D51" s="20" t="str">
        <f>CONCATENATE(kategorie[[#This Row],[rok]],"::",kategorie[[#This Row],[závod]],"::",kategorie[[#This Row],[m/ž]],"::",kategorie[[#This Row],[věk]])</f>
        <v>2009::hlavní závod::M::26</v>
      </c>
      <c r="E51" s="166">
        <v>2009</v>
      </c>
      <c r="F51" s="167" t="s">
        <v>186</v>
      </c>
      <c r="G51" s="166" t="s">
        <v>177</v>
      </c>
      <c r="H51" s="14">
        <f>kategorie[[#This Row],[rok]]-kategorie[[#This Row],[věk]]</f>
        <v>1983</v>
      </c>
      <c r="I51" s="166">
        <v>26</v>
      </c>
      <c r="J51" s="168" t="s">
        <v>3190</v>
      </c>
      <c r="K51" s="169">
        <v>15</v>
      </c>
      <c r="L51" s="170"/>
    </row>
    <row r="52" spans="4:12" ht="11.25" customHeight="1">
      <c r="D52" s="20" t="str">
        <f>CONCATENATE(kategorie[[#This Row],[rok]],"::",kategorie[[#This Row],[závod]],"::",kategorie[[#This Row],[m/ž]],"::",kategorie[[#This Row],[věk]])</f>
        <v>2009::hlavní závod::M::27</v>
      </c>
      <c r="E52" s="166">
        <v>2009</v>
      </c>
      <c r="F52" s="167" t="s">
        <v>186</v>
      </c>
      <c r="G52" s="166" t="s">
        <v>177</v>
      </c>
      <c r="H52" s="14">
        <f>kategorie[[#This Row],[rok]]-kategorie[[#This Row],[věk]]</f>
        <v>1982</v>
      </c>
      <c r="I52" s="166">
        <v>27</v>
      </c>
      <c r="J52" s="168" t="s">
        <v>3190</v>
      </c>
      <c r="K52" s="169">
        <v>15</v>
      </c>
      <c r="L52" s="170"/>
    </row>
    <row r="53" spans="4:12" ht="11.25" customHeight="1">
      <c r="D53" s="20" t="str">
        <f>CONCATENATE(kategorie[[#This Row],[rok]],"::",kategorie[[#This Row],[závod]],"::",kategorie[[#This Row],[m/ž]],"::",kategorie[[#This Row],[věk]])</f>
        <v>2009::hlavní závod::M::28</v>
      </c>
      <c r="E53" s="166">
        <v>2009</v>
      </c>
      <c r="F53" s="167" t="s">
        <v>186</v>
      </c>
      <c r="G53" s="166" t="s">
        <v>177</v>
      </c>
      <c r="H53" s="14">
        <f>kategorie[[#This Row],[rok]]-kategorie[[#This Row],[věk]]</f>
        <v>1981</v>
      </c>
      <c r="I53" s="166">
        <v>28</v>
      </c>
      <c r="J53" s="168" t="s">
        <v>3190</v>
      </c>
      <c r="K53" s="169">
        <v>15</v>
      </c>
      <c r="L53" s="170"/>
    </row>
    <row r="54" spans="4:12" ht="11.25" customHeight="1">
      <c r="D54" s="20" t="str">
        <f>CONCATENATE(kategorie[[#This Row],[rok]],"::",kategorie[[#This Row],[závod]],"::",kategorie[[#This Row],[m/ž]],"::",kategorie[[#This Row],[věk]])</f>
        <v>2009::hlavní závod::M::29</v>
      </c>
      <c r="E54" s="166">
        <v>2009</v>
      </c>
      <c r="F54" s="167" t="s">
        <v>186</v>
      </c>
      <c r="G54" s="166" t="s">
        <v>177</v>
      </c>
      <c r="H54" s="14">
        <f>kategorie[[#This Row],[rok]]-kategorie[[#This Row],[věk]]</f>
        <v>1980</v>
      </c>
      <c r="I54" s="166">
        <v>29</v>
      </c>
      <c r="J54" s="168" t="s">
        <v>3190</v>
      </c>
      <c r="K54" s="169">
        <v>15</v>
      </c>
      <c r="L54" s="170"/>
    </row>
    <row r="55" spans="4:12" ht="11.25" customHeight="1">
      <c r="D55" s="20" t="str">
        <f>CONCATENATE(kategorie[[#This Row],[rok]],"::",kategorie[[#This Row],[závod]],"::",kategorie[[#This Row],[m/ž]],"::",kategorie[[#This Row],[věk]])</f>
        <v>2009::hlavní závod::M::30</v>
      </c>
      <c r="E55" s="166">
        <v>2009</v>
      </c>
      <c r="F55" s="167" t="s">
        <v>186</v>
      </c>
      <c r="G55" s="166" t="s">
        <v>177</v>
      </c>
      <c r="H55" s="14">
        <f>kategorie[[#This Row],[rok]]-kategorie[[#This Row],[věk]]</f>
        <v>1979</v>
      </c>
      <c r="I55" s="166">
        <v>30</v>
      </c>
      <c r="J55" s="168" t="s">
        <v>3190</v>
      </c>
      <c r="K55" s="169">
        <v>15</v>
      </c>
      <c r="L55" s="170"/>
    </row>
    <row r="56" spans="4:12" ht="11.25" customHeight="1">
      <c r="D56" s="20" t="str">
        <f>CONCATENATE(kategorie[[#This Row],[rok]],"::",kategorie[[#This Row],[závod]],"::",kategorie[[#This Row],[m/ž]],"::",kategorie[[#This Row],[věk]])</f>
        <v>2009::hlavní závod::M::31</v>
      </c>
      <c r="E56" s="166">
        <v>2009</v>
      </c>
      <c r="F56" s="167" t="s">
        <v>186</v>
      </c>
      <c r="G56" s="166" t="s">
        <v>177</v>
      </c>
      <c r="H56" s="14">
        <f>kategorie[[#This Row],[rok]]-kategorie[[#This Row],[věk]]</f>
        <v>1978</v>
      </c>
      <c r="I56" s="166">
        <v>31</v>
      </c>
      <c r="J56" s="168" t="s">
        <v>3190</v>
      </c>
      <c r="K56" s="169">
        <v>15</v>
      </c>
      <c r="L56" s="170"/>
    </row>
    <row r="57" spans="4:12" ht="11.25" customHeight="1">
      <c r="D57" s="20" t="str">
        <f>CONCATENATE(kategorie[[#This Row],[rok]],"::",kategorie[[#This Row],[závod]],"::",kategorie[[#This Row],[m/ž]],"::",kategorie[[#This Row],[věk]])</f>
        <v>2009::hlavní závod::M::32</v>
      </c>
      <c r="E57" s="166">
        <v>2009</v>
      </c>
      <c r="F57" s="167" t="s">
        <v>186</v>
      </c>
      <c r="G57" s="166" t="s">
        <v>177</v>
      </c>
      <c r="H57" s="14">
        <f>kategorie[[#This Row],[rok]]-kategorie[[#This Row],[věk]]</f>
        <v>1977</v>
      </c>
      <c r="I57" s="166">
        <v>32</v>
      </c>
      <c r="J57" s="168" t="s">
        <v>3190</v>
      </c>
      <c r="K57" s="169">
        <v>15</v>
      </c>
      <c r="L57" s="170"/>
    </row>
    <row r="58" spans="4:12" ht="11.25" customHeight="1">
      <c r="D58" s="20" t="str">
        <f>CONCATENATE(kategorie[[#This Row],[rok]],"::",kategorie[[#This Row],[závod]],"::",kategorie[[#This Row],[m/ž]],"::",kategorie[[#This Row],[věk]])</f>
        <v>2009::hlavní závod::M::33</v>
      </c>
      <c r="E58" s="166">
        <v>2009</v>
      </c>
      <c r="F58" s="167" t="s">
        <v>186</v>
      </c>
      <c r="G58" s="166" t="s">
        <v>177</v>
      </c>
      <c r="H58" s="14">
        <f>kategorie[[#This Row],[rok]]-kategorie[[#This Row],[věk]]</f>
        <v>1976</v>
      </c>
      <c r="I58" s="166">
        <v>33</v>
      </c>
      <c r="J58" s="168" t="s">
        <v>3190</v>
      </c>
      <c r="K58" s="169">
        <v>15</v>
      </c>
      <c r="L58" s="170"/>
    </row>
    <row r="59" spans="4:12" ht="11.25" customHeight="1">
      <c r="D59" s="20" t="str">
        <f>CONCATENATE(kategorie[[#This Row],[rok]],"::",kategorie[[#This Row],[závod]],"::",kategorie[[#This Row],[m/ž]],"::",kategorie[[#This Row],[věk]])</f>
        <v>2009::hlavní závod::M::34</v>
      </c>
      <c r="E59" s="166">
        <v>2009</v>
      </c>
      <c r="F59" s="167" t="s">
        <v>186</v>
      </c>
      <c r="G59" s="166" t="s">
        <v>177</v>
      </c>
      <c r="H59" s="14">
        <f>kategorie[[#This Row],[rok]]-kategorie[[#This Row],[věk]]</f>
        <v>1975</v>
      </c>
      <c r="I59" s="166">
        <v>34</v>
      </c>
      <c r="J59" s="168" t="s">
        <v>3190</v>
      </c>
      <c r="K59" s="169">
        <v>15</v>
      </c>
      <c r="L59" s="170"/>
    </row>
    <row r="60" spans="4:12" ht="11.25" customHeight="1">
      <c r="D60" s="20" t="str">
        <f>CONCATENATE(kategorie[[#This Row],[rok]],"::",kategorie[[#This Row],[závod]],"::",kategorie[[#This Row],[m/ž]],"::",kategorie[[#This Row],[věk]])</f>
        <v>2009::hlavní závod::M::35</v>
      </c>
      <c r="E60" s="166">
        <v>2009</v>
      </c>
      <c r="F60" s="167" t="s">
        <v>186</v>
      </c>
      <c r="G60" s="166" t="s">
        <v>177</v>
      </c>
      <c r="H60" s="14">
        <f>kategorie[[#This Row],[rok]]-kategorie[[#This Row],[věk]]</f>
        <v>1974</v>
      </c>
      <c r="I60" s="166">
        <v>35</v>
      </c>
      <c r="J60" s="168" t="s">
        <v>3190</v>
      </c>
      <c r="K60" s="169">
        <v>15</v>
      </c>
      <c r="L60" s="170"/>
    </row>
    <row r="61" spans="4:12" ht="11.25" customHeight="1">
      <c r="D61" s="20" t="str">
        <f>CONCATENATE(kategorie[[#This Row],[rok]],"::",kategorie[[#This Row],[závod]],"::",kategorie[[#This Row],[m/ž]],"::",kategorie[[#This Row],[věk]])</f>
        <v>2009::hlavní závod::M::36</v>
      </c>
      <c r="E61" s="166">
        <v>2009</v>
      </c>
      <c r="F61" s="167" t="s">
        <v>186</v>
      </c>
      <c r="G61" s="166" t="s">
        <v>177</v>
      </c>
      <c r="H61" s="14">
        <f>kategorie[[#This Row],[rok]]-kategorie[[#This Row],[věk]]</f>
        <v>1973</v>
      </c>
      <c r="I61" s="166">
        <v>36</v>
      </c>
      <c r="J61" s="168" t="s">
        <v>3190</v>
      </c>
      <c r="K61" s="169">
        <v>15</v>
      </c>
      <c r="L61" s="170"/>
    </row>
    <row r="62" spans="4:12" ht="11.25" customHeight="1">
      <c r="D62" s="20" t="str">
        <f>CONCATENATE(kategorie[[#This Row],[rok]],"::",kategorie[[#This Row],[závod]],"::",kategorie[[#This Row],[m/ž]],"::",kategorie[[#This Row],[věk]])</f>
        <v>2009::hlavní závod::M::37</v>
      </c>
      <c r="E62" s="166">
        <v>2009</v>
      </c>
      <c r="F62" s="167" t="s">
        <v>186</v>
      </c>
      <c r="G62" s="166" t="s">
        <v>177</v>
      </c>
      <c r="H62" s="14">
        <f>kategorie[[#This Row],[rok]]-kategorie[[#This Row],[věk]]</f>
        <v>1972</v>
      </c>
      <c r="I62" s="166">
        <v>37</v>
      </c>
      <c r="J62" s="168" t="s">
        <v>3190</v>
      </c>
      <c r="K62" s="169">
        <v>15</v>
      </c>
      <c r="L62" s="170"/>
    </row>
    <row r="63" spans="4:12" ht="11.25" customHeight="1">
      <c r="D63" s="20" t="str">
        <f>CONCATENATE(kategorie[[#This Row],[rok]],"::",kategorie[[#This Row],[závod]],"::",kategorie[[#This Row],[m/ž]],"::",kategorie[[#This Row],[věk]])</f>
        <v>2009::hlavní závod::M::38</v>
      </c>
      <c r="E63" s="166">
        <v>2009</v>
      </c>
      <c r="F63" s="167" t="s">
        <v>186</v>
      </c>
      <c r="G63" s="166" t="s">
        <v>177</v>
      </c>
      <c r="H63" s="14">
        <f>kategorie[[#This Row],[rok]]-kategorie[[#This Row],[věk]]</f>
        <v>1971</v>
      </c>
      <c r="I63" s="166">
        <v>38</v>
      </c>
      <c r="J63" s="168" t="s">
        <v>3190</v>
      </c>
      <c r="K63" s="169">
        <v>15</v>
      </c>
      <c r="L63" s="170"/>
    </row>
    <row r="64" spans="4:12" ht="11.25" customHeight="1">
      <c r="D64" s="20" t="str">
        <f>CONCATENATE(kategorie[[#This Row],[rok]],"::",kategorie[[#This Row],[závod]],"::",kategorie[[#This Row],[m/ž]],"::",kategorie[[#This Row],[věk]])</f>
        <v>2009::hlavní závod::M::39</v>
      </c>
      <c r="E64" s="166">
        <v>2009</v>
      </c>
      <c r="F64" s="167" t="s">
        <v>186</v>
      </c>
      <c r="G64" s="166" t="s">
        <v>177</v>
      </c>
      <c r="H64" s="14">
        <f>kategorie[[#This Row],[rok]]-kategorie[[#This Row],[věk]]</f>
        <v>1970</v>
      </c>
      <c r="I64" s="166">
        <v>39</v>
      </c>
      <c r="J64" s="168" t="s">
        <v>3190</v>
      </c>
      <c r="K64" s="169">
        <v>15</v>
      </c>
      <c r="L64" s="170"/>
    </row>
    <row r="65" spans="4:12" ht="11.25" customHeight="1">
      <c r="D65" s="20" t="str">
        <f>CONCATENATE(kategorie[[#This Row],[rok]],"::",kategorie[[#This Row],[závod]],"::",kategorie[[#This Row],[m/ž]],"::",kategorie[[#This Row],[věk]])</f>
        <v>2009::hlavní závod::M::40</v>
      </c>
      <c r="E65" s="166">
        <v>2009</v>
      </c>
      <c r="F65" s="167" t="s">
        <v>186</v>
      </c>
      <c r="G65" s="166" t="s">
        <v>177</v>
      </c>
      <c r="H65" s="14">
        <f>kategorie[[#This Row],[rok]]-kategorie[[#This Row],[věk]]</f>
        <v>1969</v>
      </c>
      <c r="I65" s="166">
        <v>40</v>
      </c>
      <c r="J65" s="168" t="s">
        <v>2606</v>
      </c>
      <c r="K65" s="169">
        <v>15</v>
      </c>
      <c r="L65" s="170"/>
    </row>
    <row r="66" spans="4:12" ht="11.25" customHeight="1">
      <c r="D66" s="20" t="str">
        <f>CONCATENATE(kategorie[[#This Row],[rok]],"::",kategorie[[#This Row],[závod]],"::",kategorie[[#This Row],[m/ž]],"::",kategorie[[#This Row],[věk]])</f>
        <v>2009::hlavní závod::M::41</v>
      </c>
      <c r="E66" s="166">
        <v>2009</v>
      </c>
      <c r="F66" s="167" t="s">
        <v>186</v>
      </c>
      <c r="G66" s="166" t="s">
        <v>177</v>
      </c>
      <c r="H66" s="14">
        <f>kategorie[[#This Row],[rok]]-kategorie[[#This Row],[věk]]</f>
        <v>1968</v>
      </c>
      <c r="I66" s="166">
        <v>41</v>
      </c>
      <c r="J66" s="168" t="s">
        <v>2606</v>
      </c>
      <c r="K66" s="169">
        <v>15</v>
      </c>
      <c r="L66" s="170"/>
    </row>
    <row r="67" spans="4:12" ht="11.25" customHeight="1">
      <c r="D67" s="20" t="str">
        <f>CONCATENATE(kategorie[[#This Row],[rok]],"::",kategorie[[#This Row],[závod]],"::",kategorie[[#This Row],[m/ž]],"::",kategorie[[#This Row],[věk]])</f>
        <v>2009::hlavní závod::M::42</v>
      </c>
      <c r="E67" s="166">
        <v>2009</v>
      </c>
      <c r="F67" s="167" t="s">
        <v>186</v>
      </c>
      <c r="G67" s="166" t="s">
        <v>177</v>
      </c>
      <c r="H67" s="14">
        <f>kategorie[[#This Row],[rok]]-kategorie[[#This Row],[věk]]</f>
        <v>1967</v>
      </c>
      <c r="I67" s="166">
        <v>42</v>
      </c>
      <c r="J67" s="168" t="s">
        <v>2606</v>
      </c>
      <c r="K67" s="169">
        <v>15</v>
      </c>
      <c r="L67" s="170"/>
    </row>
    <row r="68" spans="4:12" ht="11.25" customHeight="1">
      <c r="D68" s="20" t="str">
        <f>CONCATENATE(kategorie[[#This Row],[rok]],"::",kategorie[[#This Row],[závod]],"::",kategorie[[#This Row],[m/ž]],"::",kategorie[[#This Row],[věk]])</f>
        <v>2009::hlavní závod::M::43</v>
      </c>
      <c r="E68" s="166">
        <v>2009</v>
      </c>
      <c r="F68" s="167" t="s">
        <v>186</v>
      </c>
      <c r="G68" s="166" t="s">
        <v>177</v>
      </c>
      <c r="H68" s="14">
        <f>kategorie[[#This Row],[rok]]-kategorie[[#This Row],[věk]]</f>
        <v>1966</v>
      </c>
      <c r="I68" s="166">
        <v>43</v>
      </c>
      <c r="J68" s="168" t="s">
        <v>2606</v>
      </c>
      <c r="K68" s="169">
        <v>15</v>
      </c>
      <c r="L68" s="170"/>
    </row>
    <row r="69" spans="4:12" ht="11.25" customHeight="1">
      <c r="D69" s="20" t="str">
        <f>CONCATENATE(kategorie[[#This Row],[rok]],"::",kategorie[[#This Row],[závod]],"::",kategorie[[#This Row],[m/ž]],"::",kategorie[[#This Row],[věk]])</f>
        <v>2009::hlavní závod::M::44</v>
      </c>
      <c r="E69" s="166">
        <v>2009</v>
      </c>
      <c r="F69" s="167" t="s">
        <v>186</v>
      </c>
      <c r="G69" s="166" t="s">
        <v>177</v>
      </c>
      <c r="H69" s="14">
        <f>kategorie[[#This Row],[rok]]-kategorie[[#This Row],[věk]]</f>
        <v>1965</v>
      </c>
      <c r="I69" s="166">
        <v>44</v>
      </c>
      <c r="J69" s="168" t="s">
        <v>2606</v>
      </c>
      <c r="K69" s="169">
        <v>15</v>
      </c>
      <c r="L69" s="170"/>
    </row>
    <row r="70" spans="4:12" ht="11.25" customHeight="1">
      <c r="D70" s="20" t="str">
        <f>CONCATENATE(kategorie[[#This Row],[rok]],"::",kategorie[[#This Row],[závod]],"::",kategorie[[#This Row],[m/ž]],"::",kategorie[[#This Row],[věk]])</f>
        <v>2009::hlavní závod::M::45</v>
      </c>
      <c r="E70" s="166">
        <v>2009</v>
      </c>
      <c r="F70" s="167" t="s">
        <v>186</v>
      </c>
      <c r="G70" s="166" t="s">
        <v>177</v>
      </c>
      <c r="H70" s="14">
        <f>kategorie[[#This Row],[rok]]-kategorie[[#This Row],[věk]]</f>
        <v>1964</v>
      </c>
      <c r="I70" s="166">
        <v>45</v>
      </c>
      <c r="J70" s="168" t="s">
        <v>2606</v>
      </c>
      <c r="K70" s="169">
        <v>15</v>
      </c>
      <c r="L70" s="170"/>
    </row>
    <row r="71" spans="4:12" ht="11.25" customHeight="1">
      <c r="D71" s="20" t="str">
        <f>CONCATENATE(kategorie[[#This Row],[rok]],"::",kategorie[[#This Row],[závod]],"::",kategorie[[#This Row],[m/ž]],"::",kategorie[[#This Row],[věk]])</f>
        <v>2009::hlavní závod::M::46</v>
      </c>
      <c r="E71" s="166">
        <v>2009</v>
      </c>
      <c r="F71" s="167" t="s">
        <v>186</v>
      </c>
      <c r="G71" s="166" t="s">
        <v>177</v>
      </c>
      <c r="H71" s="14">
        <f>kategorie[[#This Row],[rok]]-kategorie[[#This Row],[věk]]</f>
        <v>1963</v>
      </c>
      <c r="I71" s="166">
        <v>46</v>
      </c>
      <c r="J71" s="168" t="s">
        <v>2606</v>
      </c>
      <c r="K71" s="169">
        <v>15</v>
      </c>
      <c r="L71" s="170"/>
    </row>
    <row r="72" spans="4:12" ht="11.25" customHeight="1">
      <c r="D72" s="20" t="str">
        <f>CONCATENATE(kategorie[[#This Row],[rok]],"::",kategorie[[#This Row],[závod]],"::",kategorie[[#This Row],[m/ž]],"::",kategorie[[#This Row],[věk]])</f>
        <v>2009::hlavní závod::M::47</v>
      </c>
      <c r="E72" s="166">
        <v>2009</v>
      </c>
      <c r="F72" s="167" t="s">
        <v>186</v>
      </c>
      <c r="G72" s="166" t="s">
        <v>177</v>
      </c>
      <c r="H72" s="14">
        <f>kategorie[[#This Row],[rok]]-kategorie[[#This Row],[věk]]</f>
        <v>1962</v>
      </c>
      <c r="I72" s="166">
        <v>47</v>
      </c>
      <c r="J72" s="168" t="s">
        <v>2606</v>
      </c>
      <c r="K72" s="169">
        <v>15</v>
      </c>
      <c r="L72" s="170"/>
    </row>
    <row r="73" spans="4:12" ht="11.25" customHeight="1">
      <c r="D73" s="20" t="str">
        <f>CONCATENATE(kategorie[[#This Row],[rok]],"::",kategorie[[#This Row],[závod]],"::",kategorie[[#This Row],[m/ž]],"::",kategorie[[#This Row],[věk]])</f>
        <v>2009::hlavní závod::M::48</v>
      </c>
      <c r="E73" s="166">
        <v>2009</v>
      </c>
      <c r="F73" s="167" t="s">
        <v>186</v>
      </c>
      <c r="G73" s="166" t="s">
        <v>177</v>
      </c>
      <c r="H73" s="14">
        <f>kategorie[[#This Row],[rok]]-kategorie[[#This Row],[věk]]</f>
        <v>1961</v>
      </c>
      <c r="I73" s="166">
        <v>48</v>
      </c>
      <c r="J73" s="168" t="s">
        <v>2606</v>
      </c>
      <c r="K73" s="169">
        <v>15</v>
      </c>
      <c r="L73" s="170"/>
    </row>
    <row r="74" spans="4:12" ht="11.25" customHeight="1">
      <c r="D74" s="20" t="str">
        <f>CONCATENATE(kategorie[[#This Row],[rok]],"::",kategorie[[#This Row],[závod]],"::",kategorie[[#This Row],[m/ž]],"::",kategorie[[#This Row],[věk]])</f>
        <v>2009::hlavní závod::M::49</v>
      </c>
      <c r="E74" s="166">
        <v>2009</v>
      </c>
      <c r="F74" s="167" t="s">
        <v>186</v>
      </c>
      <c r="G74" s="166" t="s">
        <v>177</v>
      </c>
      <c r="H74" s="14">
        <f>kategorie[[#This Row],[rok]]-kategorie[[#This Row],[věk]]</f>
        <v>1960</v>
      </c>
      <c r="I74" s="166">
        <v>49</v>
      </c>
      <c r="J74" s="168" t="s">
        <v>2606</v>
      </c>
      <c r="K74" s="169">
        <v>15</v>
      </c>
      <c r="L74" s="170"/>
    </row>
    <row r="75" spans="4:12" ht="11.25" customHeight="1">
      <c r="D75" s="20" t="str">
        <f>CONCATENATE(kategorie[[#This Row],[rok]],"::",kategorie[[#This Row],[závod]],"::",kategorie[[#This Row],[m/ž]],"::",kategorie[[#This Row],[věk]])</f>
        <v>2009::hlavní závod::M::50</v>
      </c>
      <c r="E75" s="166">
        <v>2009</v>
      </c>
      <c r="F75" s="167" t="s">
        <v>186</v>
      </c>
      <c r="G75" s="166" t="s">
        <v>177</v>
      </c>
      <c r="H75" s="14">
        <f>kategorie[[#This Row],[rok]]-kategorie[[#This Row],[věk]]</f>
        <v>1959</v>
      </c>
      <c r="I75" s="166">
        <v>50</v>
      </c>
      <c r="J75" s="168" t="s">
        <v>3191</v>
      </c>
      <c r="K75" s="169">
        <v>15</v>
      </c>
      <c r="L75" s="170"/>
    </row>
    <row r="76" spans="4:12" ht="11.25" customHeight="1">
      <c r="D76" s="20" t="str">
        <f>CONCATENATE(kategorie[[#This Row],[rok]],"::",kategorie[[#This Row],[závod]],"::",kategorie[[#This Row],[m/ž]],"::",kategorie[[#This Row],[věk]])</f>
        <v>2009::hlavní závod::M::51</v>
      </c>
      <c r="E76" s="166">
        <v>2009</v>
      </c>
      <c r="F76" s="167" t="s">
        <v>186</v>
      </c>
      <c r="G76" s="166" t="s">
        <v>177</v>
      </c>
      <c r="H76" s="14">
        <f>kategorie[[#This Row],[rok]]-kategorie[[#This Row],[věk]]</f>
        <v>1958</v>
      </c>
      <c r="I76" s="166">
        <v>51</v>
      </c>
      <c r="J76" s="168" t="s">
        <v>3191</v>
      </c>
      <c r="K76" s="169">
        <v>15</v>
      </c>
      <c r="L76" s="170"/>
    </row>
    <row r="77" spans="4:12" ht="11.25" customHeight="1">
      <c r="D77" s="20" t="str">
        <f>CONCATENATE(kategorie[[#This Row],[rok]],"::",kategorie[[#This Row],[závod]],"::",kategorie[[#This Row],[m/ž]],"::",kategorie[[#This Row],[věk]])</f>
        <v>2009::hlavní závod::M::52</v>
      </c>
      <c r="E77" s="166">
        <v>2009</v>
      </c>
      <c r="F77" s="167" t="s">
        <v>186</v>
      </c>
      <c r="G77" s="166" t="s">
        <v>177</v>
      </c>
      <c r="H77" s="14">
        <f>kategorie[[#This Row],[rok]]-kategorie[[#This Row],[věk]]</f>
        <v>1957</v>
      </c>
      <c r="I77" s="166">
        <v>52</v>
      </c>
      <c r="J77" s="168" t="s">
        <v>3191</v>
      </c>
      <c r="K77" s="169">
        <v>15</v>
      </c>
      <c r="L77" s="170"/>
    </row>
    <row r="78" spans="4:12" ht="11.25" customHeight="1">
      <c r="D78" s="20" t="str">
        <f>CONCATENATE(kategorie[[#This Row],[rok]],"::",kategorie[[#This Row],[závod]],"::",kategorie[[#This Row],[m/ž]],"::",kategorie[[#This Row],[věk]])</f>
        <v>2009::hlavní závod::M::53</v>
      </c>
      <c r="E78" s="166">
        <v>2009</v>
      </c>
      <c r="F78" s="167" t="s">
        <v>186</v>
      </c>
      <c r="G78" s="166" t="s">
        <v>177</v>
      </c>
      <c r="H78" s="14">
        <f>kategorie[[#This Row],[rok]]-kategorie[[#This Row],[věk]]</f>
        <v>1956</v>
      </c>
      <c r="I78" s="166">
        <v>53</v>
      </c>
      <c r="J78" s="168" t="s">
        <v>3191</v>
      </c>
      <c r="K78" s="169">
        <v>15</v>
      </c>
      <c r="L78" s="170"/>
    </row>
    <row r="79" spans="4:12" ht="11.25" customHeight="1">
      <c r="D79" s="20" t="str">
        <f>CONCATENATE(kategorie[[#This Row],[rok]],"::",kategorie[[#This Row],[závod]],"::",kategorie[[#This Row],[m/ž]],"::",kategorie[[#This Row],[věk]])</f>
        <v>2009::hlavní závod::M::54</v>
      </c>
      <c r="E79" s="166">
        <v>2009</v>
      </c>
      <c r="F79" s="167" t="s">
        <v>186</v>
      </c>
      <c r="G79" s="166" t="s">
        <v>177</v>
      </c>
      <c r="H79" s="14">
        <f>kategorie[[#This Row],[rok]]-kategorie[[#This Row],[věk]]</f>
        <v>1955</v>
      </c>
      <c r="I79" s="166">
        <v>54</v>
      </c>
      <c r="J79" s="168" t="s">
        <v>3191</v>
      </c>
      <c r="K79" s="169">
        <v>15</v>
      </c>
      <c r="L79" s="170"/>
    </row>
    <row r="80" spans="4:12" ht="11.25" customHeight="1">
      <c r="D80" s="20" t="str">
        <f>CONCATENATE(kategorie[[#This Row],[rok]],"::",kategorie[[#This Row],[závod]],"::",kategorie[[#This Row],[m/ž]],"::",kategorie[[#This Row],[věk]])</f>
        <v>2009::hlavní závod::M::55</v>
      </c>
      <c r="E80" s="166">
        <v>2009</v>
      </c>
      <c r="F80" s="167" t="s">
        <v>186</v>
      </c>
      <c r="G80" s="166" t="s">
        <v>177</v>
      </c>
      <c r="H80" s="14">
        <f>kategorie[[#This Row],[rok]]-kategorie[[#This Row],[věk]]</f>
        <v>1954</v>
      </c>
      <c r="I80" s="166">
        <v>55</v>
      </c>
      <c r="J80" s="168" t="s">
        <v>3191</v>
      </c>
      <c r="K80" s="169">
        <v>15</v>
      </c>
      <c r="L80" s="170"/>
    </row>
    <row r="81" spans="4:12" ht="11.25" customHeight="1">
      <c r="D81" s="20" t="str">
        <f>CONCATENATE(kategorie[[#This Row],[rok]],"::",kategorie[[#This Row],[závod]],"::",kategorie[[#This Row],[m/ž]],"::",kategorie[[#This Row],[věk]])</f>
        <v>2009::hlavní závod::M::56</v>
      </c>
      <c r="E81" s="166">
        <v>2009</v>
      </c>
      <c r="F81" s="167" t="s">
        <v>186</v>
      </c>
      <c r="G81" s="166" t="s">
        <v>177</v>
      </c>
      <c r="H81" s="14">
        <f>kategorie[[#This Row],[rok]]-kategorie[[#This Row],[věk]]</f>
        <v>1953</v>
      </c>
      <c r="I81" s="166">
        <v>56</v>
      </c>
      <c r="J81" s="168" t="s">
        <v>3191</v>
      </c>
      <c r="K81" s="169">
        <v>15</v>
      </c>
      <c r="L81" s="170"/>
    </row>
    <row r="82" spans="4:12" ht="11.25" customHeight="1">
      <c r="D82" s="20" t="str">
        <f>CONCATENATE(kategorie[[#This Row],[rok]],"::",kategorie[[#This Row],[závod]],"::",kategorie[[#This Row],[m/ž]],"::",kategorie[[#This Row],[věk]])</f>
        <v>2009::hlavní závod::M::57</v>
      </c>
      <c r="E82" s="166">
        <v>2009</v>
      </c>
      <c r="F82" s="167" t="s">
        <v>186</v>
      </c>
      <c r="G82" s="166" t="s">
        <v>177</v>
      </c>
      <c r="H82" s="14">
        <f>kategorie[[#This Row],[rok]]-kategorie[[#This Row],[věk]]</f>
        <v>1952</v>
      </c>
      <c r="I82" s="166">
        <v>57</v>
      </c>
      <c r="J82" s="168" t="s">
        <v>3191</v>
      </c>
      <c r="K82" s="169">
        <v>15</v>
      </c>
      <c r="L82" s="170"/>
    </row>
    <row r="83" spans="4:12" ht="11.25" customHeight="1">
      <c r="D83" s="20" t="str">
        <f>CONCATENATE(kategorie[[#This Row],[rok]],"::",kategorie[[#This Row],[závod]],"::",kategorie[[#This Row],[m/ž]],"::",kategorie[[#This Row],[věk]])</f>
        <v>2009::hlavní závod::M::58</v>
      </c>
      <c r="E83" s="166">
        <v>2009</v>
      </c>
      <c r="F83" s="167" t="s">
        <v>186</v>
      </c>
      <c r="G83" s="166" t="s">
        <v>177</v>
      </c>
      <c r="H83" s="14">
        <f>kategorie[[#This Row],[rok]]-kategorie[[#This Row],[věk]]</f>
        <v>1951</v>
      </c>
      <c r="I83" s="166">
        <v>58</v>
      </c>
      <c r="J83" s="168" t="s">
        <v>3191</v>
      </c>
      <c r="K83" s="169">
        <v>15</v>
      </c>
      <c r="L83" s="170"/>
    </row>
    <row r="84" spans="4:12" ht="11.25" customHeight="1">
      <c r="D84" s="20" t="str">
        <f>CONCATENATE(kategorie[[#This Row],[rok]],"::",kategorie[[#This Row],[závod]],"::",kategorie[[#This Row],[m/ž]],"::",kategorie[[#This Row],[věk]])</f>
        <v>2009::hlavní závod::M::59</v>
      </c>
      <c r="E84" s="166">
        <v>2009</v>
      </c>
      <c r="F84" s="167" t="s">
        <v>186</v>
      </c>
      <c r="G84" s="166" t="s">
        <v>177</v>
      </c>
      <c r="H84" s="14">
        <f>kategorie[[#This Row],[rok]]-kategorie[[#This Row],[věk]]</f>
        <v>1950</v>
      </c>
      <c r="I84" s="166">
        <v>59</v>
      </c>
      <c r="J84" s="168" t="s">
        <v>3191</v>
      </c>
      <c r="K84" s="169">
        <v>15</v>
      </c>
      <c r="L84" s="170"/>
    </row>
    <row r="85" spans="4:12" ht="11.25" customHeight="1">
      <c r="D85" s="20" t="str">
        <f>CONCATENATE(kategorie[[#This Row],[rok]],"::",kategorie[[#This Row],[závod]],"::",kategorie[[#This Row],[m/ž]],"::",kategorie[[#This Row],[věk]])</f>
        <v>2009::hlavní závod::M::60</v>
      </c>
      <c r="E85" s="166">
        <v>2009</v>
      </c>
      <c r="F85" s="167" t="s">
        <v>186</v>
      </c>
      <c r="G85" s="166" t="s">
        <v>177</v>
      </c>
      <c r="H85" s="14">
        <f>kategorie[[#This Row],[rok]]-kategorie[[#This Row],[věk]]</f>
        <v>1949</v>
      </c>
      <c r="I85" s="166">
        <v>60</v>
      </c>
      <c r="J85" s="168" t="s">
        <v>3191</v>
      </c>
      <c r="K85" s="169">
        <v>15</v>
      </c>
      <c r="L85" s="170"/>
    </row>
    <row r="86" spans="4:12" ht="11.25" customHeight="1">
      <c r="D86" s="20" t="str">
        <f>CONCATENATE(kategorie[[#This Row],[rok]],"::",kategorie[[#This Row],[závod]],"::",kategorie[[#This Row],[m/ž]],"::",kategorie[[#This Row],[věk]])</f>
        <v>2009::hlavní závod::M::61</v>
      </c>
      <c r="E86" s="166">
        <v>2009</v>
      </c>
      <c r="F86" s="167" t="s">
        <v>186</v>
      </c>
      <c r="G86" s="166" t="s">
        <v>177</v>
      </c>
      <c r="H86" s="14">
        <f>kategorie[[#This Row],[rok]]-kategorie[[#This Row],[věk]]</f>
        <v>1948</v>
      </c>
      <c r="I86" s="166">
        <v>61</v>
      </c>
      <c r="J86" s="168" t="s">
        <v>3191</v>
      </c>
      <c r="K86" s="169">
        <v>15</v>
      </c>
      <c r="L86" s="170"/>
    </row>
    <row r="87" spans="4:12" ht="11.25" customHeight="1">
      <c r="D87" s="20" t="str">
        <f>CONCATENATE(kategorie[[#This Row],[rok]],"::",kategorie[[#This Row],[závod]],"::",kategorie[[#This Row],[m/ž]],"::",kategorie[[#This Row],[věk]])</f>
        <v>2009::hlavní závod::M::62</v>
      </c>
      <c r="E87" s="166">
        <v>2009</v>
      </c>
      <c r="F87" s="167" t="s">
        <v>186</v>
      </c>
      <c r="G87" s="166" t="s">
        <v>177</v>
      </c>
      <c r="H87" s="14">
        <f>kategorie[[#This Row],[rok]]-kategorie[[#This Row],[věk]]</f>
        <v>1947</v>
      </c>
      <c r="I87" s="166">
        <v>62</v>
      </c>
      <c r="J87" s="168" t="s">
        <v>3191</v>
      </c>
      <c r="K87" s="169">
        <v>15</v>
      </c>
      <c r="L87" s="170"/>
    </row>
    <row r="88" spans="4:12" ht="11.25" customHeight="1">
      <c r="D88" s="20" t="str">
        <f>CONCATENATE(kategorie[[#This Row],[rok]],"::",kategorie[[#This Row],[závod]],"::",kategorie[[#This Row],[m/ž]],"::",kategorie[[#This Row],[věk]])</f>
        <v>2009::hlavní závod::M::63</v>
      </c>
      <c r="E88" s="166">
        <v>2009</v>
      </c>
      <c r="F88" s="167" t="s">
        <v>186</v>
      </c>
      <c r="G88" s="166" t="s">
        <v>177</v>
      </c>
      <c r="H88" s="14">
        <f>kategorie[[#This Row],[rok]]-kategorie[[#This Row],[věk]]</f>
        <v>1946</v>
      </c>
      <c r="I88" s="166">
        <v>63</v>
      </c>
      <c r="J88" s="168" t="s">
        <v>3191</v>
      </c>
      <c r="K88" s="169">
        <v>15</v>
      </c>
      <c r="L88" s="170"/>
    </row>
    <row r="89" spans="4:12" ht="11.25" customHeight="1">
      <c r="D89" s="20" t="str">
        <f>CONCATENATE(kategorie[[#This Row],[rok]],"::",kategorie[[#This Row],[závod]],"::",kategorie[[#This Row],[m/ž]],"::",kategorie[[#This Row],[věk]])</f>
        <v>2009::hlavní závod::M::64</v>
      </c>
      <c r="E89" s="166">
        <v>2009</v>
      </c>
      <c r="F89" s="167" t="s">
        <v>186</v>
      </c>
      <c r="G89" s="166" t="s">
        <v>177</v>
      </c>
      <c r="H89" s="14">
        <f>kategorie[[#This Row],[rok]]-kategorie[[#This Row],[věk]]</f>
        <v>1945</v>
      </c>
      <c r="I89" s="166">
        <v>64</v>
      </c>
      <c r="J89" s="168" t="s">
        <v>3191</v>
      </c>
      <c r="K89" s="169">
        <v>15</v>
      </c>
      <c r="L89" s="170"/>
    </row>
    <row r="90" spans="4:12" ht="11.25" customHeight="1">
      <c r="D90" s="20" t="str">
        <f>CONCATENATE(kategorie[[#This Row],[rok]],"::",kategorie[[#This Row],[závod]],"::",kategorie[[#This Row],[m/ž]],"::",kategorie[[#This Row],[věk]])</f>
        <v>2009::hlavní závod::M::65</v>
      </c>
      <c r="E90" s="166">
        <v>2009</v>
      </c>
      <c r="F90" s="167" t="s">
        <v>186</v>
      </c>
      <c r="G90" s="166" t="s">
        <v>177</v>
      </c>
      <c r="H90" s="14">
        <f>kategorie[[#This Row],[rok]]-kategorie[[#This Row],[věk]]</f>
        <v>1944</v>
      </c>
      <c r="I90" s="166">
        <v>65</v>
      </c>
      <c r="J90" s="168" t="s">
        <v>3191</v>
      </c>
      <c r="K90" s="169">
        <v>15</v>
      </c>
      <c r="L90" s="170"/>
    </row>
    <row r="91" spans="4:12" ht="11.25" customHeight="1">
      <c r="D91" s="20" t="str">
        <f>CONCATENATE(kategorie[[#This Row],[rok]],"::",kategorie[[#This Row],[závod]],"::",kategorie[[#This Row],[m/ž]],"::",kategorie[[#This Row],[věk]])</f>
        <v>2009::hlavní závod::M::66</v>
      </c>
      <c r="E91" s="166">
        <v>2009</v>
      </c>
      <c r="F91" s="167" t="s">
        <v>186</v>
      </c>
      <c r="G91" s="166" t="s">
        <v>177</v>
      </c>
      <c r="H91" s="14">
        <f>kategorie[[#This Row],[rok]]-kategorie[[#This Row],[věk]]</f>
        <v>1943</v>
      </c>
      <c r="I91" s="166">
        <v>66</v>
      </c>
      <c r="J91" s="168" t="s">
        <v>3191</v>
      </c>
      <c r="K91" s="169">
        <v>15</v>
      </c>
      <c r="L91" s="170"/>
    </row>
    <row r="92" spans="4:12" ht="11.25" customHeight="1">
      <c r="D92" s="20" t="str">
        <f>CONCATENATE(kategorie[[#This Row],[rok]],"::",kategorie[[#This Row],[závod]],"::",kategorie[[#This Row],[m/ž]],"::",kategorie[[#This Row],[věk]])</f>
        <v>2009::hlavní závod::M::67</v>
      </c>
      <c r="E92" s="166">
        <v>2009</v>
      </c>
      <c r="F92" s="167" t="s">
        <v>186</v>
      </c>
      <c r="G92" s="166" t="s">
        <v>177</v>
      </c>
      <c r="H92" s="14">
        <f>kategorie[[#This Row],[rok]]-kategorie[[#This Row],[věk]]</f>
        <v>1942</v>
      </c>
      <c r="I92" s="166">
        <v>67</v>
      </c>
      <c r="J92" s="168" t="s">
        <v>3191</v>
      </c>
      <c r="K92" s="169">
        <v>15</v>
      </c>
      <c r="L92" s="170"/>
    </row>
    <row r="93" spans="4:12" ht="11.25" customHeight="1">
      <c r="D93" s="20" t="str">
        <f>CONCATENATE(kategorie[[#This Row],[rok]],"::",kategorie[[#This Row],[závod]],"::",kategorie[[#This Row],[m/ž]],"::",kategorie[[#This Row],[věk]])</f>
        <v>2009::hlavní závod::M::68</v>
      </c>
      <c r="E93" s="166">
        <v>2009</v>
      </c>
      <c r="F93" s="167" t="s">
        <v>186</v>
      </c>
      <c r="G93" s="166" t="s">
        <v>177</v>
      </c>
      <c r="H93" s="14">
        <f>kategorie[[#This Row],[rok]]-kategorie[[#This Row],[věk]]</f>
        <v>1941</v>
      </c>
      <c r="I93" s="166">
        <v>68</v>
      </c>
      <c r="J93" s="168" t="s">
        <v>3191</v>
      </c>
      <c r="K93" s="169">
        <v>15</v>
      </c>
      <c r="L93" s="170"/>
    </row>
    <row r="94" spans="4:12" ht="11.25" customHeight="1">
      <c r="D94" s="20" t="str">
        <f>CONCATENATE(kategorie[[#This Row],[rok]],"::",kategorie[[#This Row],[závod]],"::",kategorie[[#This Row],[m/ž]],"::",kategorie[[#This Row],[věk]])</f>
        <v>2009::hlavní závod::M::69</v>
      </c>
      <c r="E94" s="166">
        <v>2009</v>
      </c>
      <c r="F94" s="167" t="s">
        <v>186</v>
      </c>
      <c r="G94" s="166" t="s">
        <v>177</v>
      </c>
      <c r="H94" s="14">
        <f>kategorie[[#This Row],[rok]]-kategorie[[#This Row],[věk]]</f>
        <v>1940</v>
      </c>
      <c r="I94" s="166">
        <v>69</v>
      </c>
      <c r="J94" s="168" t="s">
        <v>3191</v>
      </c>
      <c r="K94" s="169">
        <v>15</v>
      </c>
      <c r="L94" s="170"/>
    </row>
    <row r="95" spans="4:12" ht="11.25" customHeight="1">
      <c r="D95" s="20" t="str">
        <f>CONCATENATE(kategorie[[#This Row],[rok]],"::",kategorie[[#This Row],[závod]],"::",kategorie[[#This Row],[m/ž]],"::",kategorie[[#This Row],[věk]])</f>
        <v>2009::hlavní závod::M::70</v>
      </c>
      <c r="E95" s="166">
        <v>2009</v>
      </c>
      <c r="F95" s="167" t="s">
        <v>186</v>
      </c>
      <c r="G95" s="166" t="s">
        <v>177</v>
      </c>
      <c r="H95" s="14">
        <f>kategorie[[#This Row],[rok]]-kategorie[[#This Row],[věk]]</f>
        <v>1939</v>
      </c>
      <c r="I95" s="166">
        <v>70</v>
      </c>
      <c r="J95" s="168" t="s">
        <v>3191</v>
      </c>
      <c r="K95" s="169">
        <v>15</v>
      </c>
      <c r="L95" s="170"/>
    </row>
    <row r="96" spans="4:12" ht="11.25" customHeight="1">
      <c r="D96" s="20" t="str">
        <f>CONCATENATE(kategorie[[#This Row],[rok]],"::",kategorie[[#This Row],[závod]],"::",kategorie[[#This Row],[m/ž]],"::",kategorie[[#This Row],[věk]])</f>
        <v>2009::hlavní závod::M::71</v>
      </c>
      <c r="E96" s="166">
        <v>2009</v>
      </c>
      <c r="F96" s="167" t="s">
        <v>186</v>
      </c>
      <c r="G96" s="166" t="s">
        <v>177</v>
      </c>
      <c r="H96" s="14">
        <f>kategorie[[#This Row],[rok]]-kategorie[[#This Row],[věk]]</f>
        <v>1938</v>
      </c>
      <c r="I96" s="166">
        <v>71</v>
      </c>
      <c r="J96" s="168" t="s">
        <v>3191</v>
      </c>
      <c r="K96" s="169">
        <v>15</v>
      </c>
      <c r="L96" s="170"/>
    </row>
    <row r="97" spans="4:12" ht="11.25" customHeight="1">
      <c r="D97" s="20" t="str">
        <f>CONCATENATE(kategorie[[#This Row],[rok]],"::",kategorie[[#This Row],[závod]],"::",kategorie[[#This Row],[m/ž]],"::",kategorie[[#This Row],[věk]])</f>
        <v>2009::hlavní závod::M::72</v>
      </c>
      <c r="E97" s="166">
        <v>2009</v>
      </c>
      <c r="F97" s="167" t="s">
        <v>186</v>
      </c>
      <c r="G97" s="166" t="s">
        <v>177</v>
      </c>
      <c r="H97" s="14">
        <f>kategorie[[#This Row],[rok]]-kategorie[[#This Row],[věk]]</f>
        <v>1937</v>
      </c>
      <c r="I97" s="166">
        <v>72</v>
      </c>
      <c r="J97" s="168" t="s">
        <v>3191</v>
      </c>
      <c r="K97" s="169">
        <v>15</v>
      </c>
      <c r="L97" s="170"/>
    </row>
    <row r="98" spans="4:12" ht="11.25" customHeight="1">
      <c r="D98" s="20" t="str">
        <f>CONCATENATE(kategorie[[#This Row],[rok]],"::",kategorie[[#This Row],[závod]],"::",kategorie[[#This Row],[m/ž]],"::",kategorie[[#This Row],[věk]])</f>
        <v>2009::hlavní závod::M::73</v>
      </c>
      <c r="E98" s="166">
        <v>2009</v>
      </c>
      <c r="F98" s="167" t="s">
        <v>186</v>
      </c>
      <c r="G98" s="166" t="s">
        <v>177</v>
      </c>
      <c r="H98" s="14">
        <f>kategorie[[#This Row],[rok]]-kategorie[[#This Row],[věk]]</f>
        <v>1936</v>
      </c>
      <c r="I98" s="166">
        <v>73</v>
      </c>
      <c r="J98" s="168" t="s">
        <v>3191</v>
      </c>
      <c r="K98" s="169">
        <v>15</v>
      </c>
      <c r="L98" s="170"/>
    </row>
    <row r="99" spans="4:12" ht="11.25" customHeight="1">
      <c r="D99" s="20" t="str">
        <f>CONCATENATE(kategorie[[#This Row],[rok]],"::",kategorie[[#This Row],[závod]],"::",kategorie[[#This Row],[m/ž]],"::",kategorie[[#This Row],[věk]])</f>
        <v>2009::hlavní závod::M::74</v>
      </c>
      <c r="E99" s="166">
        <v>2009</v>
      </c>
      <c r="F99" s="167" t="s">
        <v>186</v>
      </c>
      <c r="G99" s="166" t="s">
        <v>177</v>
      </c>
      <c r="H99" s="14">
        <f>kategorie[[#This Row],[rok]]-kategorie[[#This Row],[věk]]</f>
        <v>1935</v>
      </c>
      <c r="I99" s="166">
        <v>74</v>
      </c>
      <c r="J99" s="168" t="s">
        <v>3191</v>
      </c>
      <c r="K99" s="169">
        <v>15</v>
      </c>
      <c r="L99" s="170"/>
    </row>
    <row r="100" spans="4:12" ht="11.25" customHeight="1">
      <c r="D100" s="20" t="str">
        <f>CONCATENATE(kategorie[[#This Row],[rok]],"::",kategorie[[#This Row],[závod]],"::",kategorie[[#This Row],[m/ž]],"::",kategorie[[#This Row],[věk]])</f>
        <v>2009::hlavní závod::M::75</v>
      </c>
      <c r="E100" s="166">
        <v>2009</v>
      </c>
      <c r="F100" s="167" t="s">
        <v>186</v>
      </c>
      <c r="G100" s="166" t="s">
        <v>177</v>
      </c>
      <c r="H100" s="14">
        <f>kategorie[[#This Row],[rok]]-kategorie[[#This Row],[věk]]</f>
        <v>1934</v>
      </c>
      <c r="I100" s="166">
        <v>75</v>
      </c>
      <c r="J100" s="168" t="s">
        <v>3191</v>
      </c>
      <c r="K100" s="169">
        <v>15</v>
      </c>
      <c r="L100" s="170"/>
    </row>
    <row r="101" spans="4:12" ht="11.25" customHeight="1">
      <c r="D101" s="20" t="str">
        <f>CONCATENATE(kategorie[[#This Row],[rok]],"::",kategorie[[#This Row],[závod]],"::",kategorie[[#This Row],[m/ž]],"::",kategorie[[#This Row],[věk]])</f>
        <v>2009::hlavní závod::M::76</v>
      </c>
      <c r="E101" s="166">
        <v>2009</v>
      </c>
      <c r="F101" s="167" t="s">
        <v>186</v>
      </c>
      <c r="G101" s="166" t="s">
        <v>177</v>
      </c>
      <c r="H101" s="14">
        <f>kategorie[[#This Row],[rok]]-kategorie[[#This Row],[věk]]</f>
        <v>1933</v>
      </c>
      <c r="I101" s="166">
        <v>76</v>
      </c>
      <c r="J101" s="168" t="s">
        <v>3191</v>
      </c>
      <c r="K101" s="169">
        <v>15</v>
      </c>
      <c r="L101" s="170"/>
    </row>
    <row r="102" spans="4:12" ht="11.25" customHeight="1">
      <c r="D102" s="20" t="str">
        <f>CONCATENATE(kategorie[[#This Row],[rok]],"::",kategorie[[#This Row],[závod]],"::",kategorie[[#This Row],[m/ž]],"::",kategorie[[#This Row],[věk]])</f>
        <v>2009::hlavní závod::M::77</v>
      </c>
      <c r="E102" s="166">
        <v>2009</v>
      </c>
      <c r="F102" s="167" t="s">
        <v>186</v>
      </c>
      <c r="G102" s="166" t="s">
        <v>177</v>
      </c>
      <c r="H102" s="14">
        <f>kategorie[[#This Row],[rok]]-kategorie[[#This Row],[věk]]</f>
        <v>1932</v>
      </c>
      <c r="I102" s="166">
        <v>77</v>
      </c>
      <c r="J102" s="168" t="s">
        <v>3191</v>
      </c>
      <c r="K102" s="169">
        <v>15</v>
      </c>
      <c r="L102" s="170"/>
    </row>
    <row r="103" spans="4:12" ht="11.25" customHeight="1">
      <c r="D103" s="20" t="str">
        <f>CONCATENATE(kategorie[[#This Row],[rok]],"::",kategorie[[#This Row],[závod]],"::",kategorie[[#This Row],[m/ž]],"::",kategorie[[#This Row],[věk]])</f>
        <v>2009::hlavní závod::M::78</v>
      </c>
      <c r="E103" s="166">
        <v>2009</v>
      </c>
      <c r="F103" s="167" t="s">
        <v>186</v>
      </c>
      <c r="G103" s="166" t="s">
        <v>177</v>
      </c>
      <c r="H103" s="14">
        <f>kategorie[[#This Row],[rok]]-kategorie[[#This Row],[věk]]</f>
        <v>1931</v>
      </c>
      <c r="I103" s="166">
        <v>78</v>
      </c>
      <c r="J103" s="168" t="s">
        <v>3191</v>
      </c>
      <c r="K103" s="169">
        <v>15</v>
      </c>
      <c r="L103" s="170"/>
    </row>
    <row r="104" spans="4:12" ht="11.25" customHeight="1">
      <c r="D104" s="20" t="str">
        <f>CONCATENATE(kategorie[[#This Row],[rok]],"::",kategorie[[#This Row],[závod]],"::",kategorie[[#This Row],[m/ž]],"::",kategorie[[#This Row],[věk]])</f>
        <v>2009::hlavní závod::M::79</v>
      </c>
      <c r="E104" s="166">
        <v>2009</v>
      </c>
      <c r="F104" s="167" t="s">
        <v>186</v>
      </c>
      <c r="G104" s="166" t="s">
        <v>177</v>
      </c>
      <c r="H104" s="14">
        <f>kategorie[[#This Row],[rok]]-kategorie[[#This Row],[věk]]</f>
        <v>1930</v>
      </c>
      <c r="I104" s="166">
        <v>79</v>
      </c>
      <c r="J104" s="168" t="s">
        <v>3191</v>
      </c>
      <c r="K104" s="169">
        <v>15</v>
      </c>
      <c r="L104" s="170"/>
    </row>
    <row r="105" spans="4:12" ht="11.25" customHeight="1">
      <c r="D105" s="20" t="str">
        <f>CONCATENATE(kategorie[[#This Row],[rok]],"::",kategorie[[#This Row],[závod]],"::",kategorie[[#This Row],[m/ž]],"::",kategorie[[#This Row],[věk]])</f>
        <v>2009::hlavní závod::M::80</v>
      </c>
      <c r="E105" s="166">
        <v>2009</v>
      </c>
      <c r="F105" s="167" t="s">
        <v>186</v>
      </c>
      <c r="G105" s="166" t="s">
        <v>177</v>
      </c>
      <c r="H105" s="14">
        <f>kategorie[[#This Row],[rok]]-kategorie[[#This Row],[věk]]</f>
        <v>1929</v>
      </c>
      <c r="I105" s="166">
        <v>80</v>
      </c>
      <c r="J105" s="168" t="s">
        <v>3191</v>
      </c>
      <c r="K105" s="169">
        <v>15</v>
      </c>
      <c r="L105" s="170"/>
    </row>
    <row r="106" spans="4:12" ht="11.25" customHeight="1">
      <c r="D106" s="20" t="str">
        <f>CONCATENATE(kategorie[[#This Row],[rok]],"::",kategorie[[#This Row],[závod]],"::",kategorie[[#This Row],[m/ž]],"::",kategorie[[#This Row],[věk]])</f>
        <v>2009::hlavní závod::Z::15</v>
      </c>
      <c r="E106" s="166">
        <v>2009</v>
      </c>
      <c r="F106" s="167" t="s">
        <v>186</v>
      </c>
      <c r="G106" s="166" t="s">
        <v>318</v>
      </c>
      <c r="H106" s="14">
        <f>kategorie[[#This Row],[rok]]-kategorie[[#This Row],[věk]]</f>
        <v>1994</v>
      </c>
      <c r="I106" s="166">
        <v>15</v>
      </c>
      <c r="J106" s="168" t="s">
        <v>3192</v>
      </c>
      <c r="K106" s="169">
        <v>15</v>
      </c>
      <c r="L106" s="170"/>
    </row>
    <row r="107" spans="4:12" ht="11.25" customHeight="1">
      <c r="D107" s="20" t="str">
        <f>CONCATENATE(kategorie[[#This Row],[rok]],"::",kategorie[[#This Row],[závod]],"::",kategorie[[#This Row],[m/ž]],"::",kategorie[[#This Row],[věk]])</f>
        <v>2009::hlavní závod::Z::16</v>
      </c>
      <c r="E107" s="166">
        <v>2009</v>
      </c>
      <c r="F107" s="167" t="s">
        <v>186</v>
      </c>
      <c r="G107" s="166" t="s">
        <v>318</v>
      </c>
      <c r="H107" s="14">
        <f>kategorie[[#This Row],[rok]]-kategorie[[#This Row],[věk]]</f>
        <v>1993</v>
      </c>
      <c r="I107" s="166">
        <v>16</v>
      </c>
      <c r="J107" s="168" t="s">
        <v>3192</v>
      </c>
      <c r="K107" s="169">
        <v>15</v>
      </c>
      <c r="L107" s="170"/>
    </row>
    <row r="108" spans="4:12" ht="11.25" customHeight="1">
      <c r="D108" s="20" t="str">
        <f>CONCATENATE(kategorie[[#This Row],[rok]],"::",kategorie[[#This Row],[závod]],"::",kategorie[[#This Row],[m/ž]],"::",kategorie[[#This Row],[věk]])</f>
        <v>2009::hlavní závod::Z::17</v>
      </c>
      <c r="E108" s="166">
        <v>2009</v>
      </c>
      <c r="F108" s="167" t="s">
        <v>186</v>
      </c>
      <c r="G108" s="166" t="s">
        <v>318</v>
      </c>
      <c r="H108" s="14">
        <f>kategorie[[#This Row],[rok]]-kategorie[[#This Row],[věk]]</f>
        <v>1992</v>
      </c>
      <c r="I108" s="166">
        <v>17</v>
      </c>
      <c r="J108" s="168" t="s">
        <v>3192</v>
      </c>
      <c r="K108" s="169">
        <v>15</v>
      </c>
      <c r="L108" s="170"/>
    </row>
    <row r="109" spans="4:12" ht="11.25" customHeight="1">
      <c r="D109" s="20" t="str">
        <f>CONCATENATE(kategorie[[#This Row],[rok]],"::",kategorie[[#This Row],[závod]],"::",kategorie[[#This Row],[m/ž]],"::",kategorie[[#This Row],[věk]])</f>
        <v>2009::hlavní závod::Z::18</v>
      </c>
      <c r="E109" s="166">
        <v>2009</v>
      </c>
      <c r="F109" s="167" t="s">
        <v>186</v>
      </c>
      <c r="G109" s="166" t="s">
        <v>318</v>
      </c>
      <c r="H109" s="14">
        <f>kategorie[[#This Row],[rok]]-kategorie[[#This Row],[věk]]</f>
        <v>1991</v>
      </c>
      <c r="I109" s="166">
        <v>18</v>
      </c>
      <c r="J109" s="168" t="s">
        <v>3192</v>
      </c>
      <c r="K109" s="169">
        <v>15</v>
      </c>
      <c r="L109" s="170"/>
    </row>
    <row r="110" spans="4:12" ht="11.25" customHeight="1">
      <c r="D110" s="20" t="str">
        <f>CONCATENATE(kategorie[[#This Row],[rok]],"::",kategorie[[#This Row],[závod]],"::",kategorie[[#This Row],[m/ž]],"::",kategorie[[#This Row],[věk]])</f>
        <v>2009::hlavní závod::Z::19</v>
      </c>
      <c r="E110" s="166">
        <v>2009</v>
      </c>
      <c r="F110" s="167" t="s">
        <v>186</v>
      </c>
      <c r="G110" s="166" t="s">
        <v>318</v>
      </c>
      <c r="H110" s="14">
        <f>kategorie[[#This Row],[rok]]-kategorie[[#This Row],[věk]]</f>
        <v>1990</v>
      </c>
      <c r="I110" s="166">
        <v>19</v>
      </c>
      <c r="J110" s="168" t="s">
        <v>3192</v>
      </c>
      <c r="K110" s="169">
        <v>15</v>
      </c>
      <c r="L110" s="170"/>
    </row>
    <row r="111" spans="4:12" ht="11.25" customHeight="1">
      <c r="D111" s="20" t="str">
        <f>CONCATENATE(kategorie[[#This Row],[rok]],"::",kategorie[[#This Row],[závod]],"::",kategorie[[#This Row],[m/ž]],"::",kategorie[[#This Row],[věk]])</f>
        <v>2009::hlavní závod::Z::20</v>
      </c>
      <c r="E111" s="166">
        <v>2009</v>
      </c>
      <c r="F111" s="167" t="s">
        <v>186</v>
      </c>
      <c r="G111" s="166" t="s">
        <v>318</v>
      </c>
      <c r="H111" s="14">
        <f>kategorie[[#This Row],[rok]]-kategorie[[#This Row],[věk]]</f>
        <v>1989</v>
      </c>
      <c r="I111" s="166">
        <v>20</v>
      </c>
      <c r="J111" s="168" t="s">
        <v>3192</v>
      </c>
      <c r="K111" s="169">
        <v>15</v>
      </c>
      <c r="L111" s="170"/>
    </row>
    <row r="112" spans="4:12" ht="11.25" customHeight="1">
      <c r="D112" s="20" t="str">
        <f>CONCATENATE(kategorie[[#This Row],[rok]],"::",kategorie[[#This Row],[závod]],"::",kategorie[[#This Row],[m/ž]],"::",kategorie[[#This Row],[věk]])</f>
        <v>2009::hlavní závod::Z::21</v>
      </c>
      <c r="E112" s="166">
        <v>2009</v>
      </c>
      <c r="F112" s="167" t="s">
        <v>186</v>
      </c>
      <c r="G112" s="166" t="s">
        <v>318</v>
      </c>
      <c r="H112" s="14">
        <f>kategorie[[#This Row],[rok]]-kategorie[[#This Row],[věk]]</f>
        <v>1988</v>
      </c>
      <c r="I112" s="166">
        <v>21</v>
      </c>
      <c r="J112" s="168" t="s">
        <v>3192</v>
      </c>
      <c r="K112" s="169">
        <v>15</v>
      </c>
      <c r="L112" s="170"/>
    </row>
    <row r="113" spans="4:12" ht="11.25" customHeight="1">
      <c r="D113" s="20" t="str">
        <f>CONCATENATE(kategorie[[#This Row],[rok]],"::",kategorie[[#This Row],[závod]],"::",kategorie[[#This Row],[m/ž]],"::",kategorie[[#This Row],[věk]])</f>
        <v>2009::hlavní závod::Z::22</v>
      </c>
      <c r="E113" s="166">
        <v>2009</v>
      </c>
      <c r="F113" s="167" t="s">
        <v>186</v>
      </c>
      <c r="G113" s="166" t="s">
        <v>318</v>
      </c>
      <c r="H113" s="14">
        <f>kategorie[[#This Row],[rok]]-kategorie[[#This Row],[věk]]</f>
        <v>1987</v>
      </c>
      <c r="I113" s="166">
        <v>22</v>
      </c>
      <c r="J113" s="168" t="s">
        <v>3192</v>
      </c>
      <c r="K113" s="169">
        <v>15</v>
      </c>
      <c r="L113" s="170"/>
    </row>
    <row r="114" spans="4:12" ht="11.25" customHeight="1">
      <c r="D114" s="20" t="str">
        <f>CONCATENATE(kategorie[[#This Row],[rok]],"::",kategorie[[#This Row],[závod]],"::",kategorie[[#This Row],[m/ž]],"::",kategorie[[#This Row],[věk]])</f>
        <v>2009::hlavní závod::Z::23</v>
      </c>
      <c r="E114" s="166">
        <v>2009</v>
      </c>
      <c r="F114" s="167" t="s">
        <v>186</v>
      </c>
      <c r="G114" s="166" t="s">
        <v>318</v>
      </c>
      <c r="H114" s="14">
        <f>kategorie[[#This Row],[rok]]-kategorie[[#This Row],[věk]]</f>
        <v>1986</v>
      </c>
      <c r="I114" s="166">
        <v>23</v>
      </c>
      <c r="J114" s="168" t="s">
        <v>3192</v>
      </c>
      <c r="K114" s="169">
        <v>15</v>
      </c>
      <c r="L114" s="170"/>
    </row>
    <row r="115" spans="4:12" ht="11.25" customHeight="1">
      <c r="D115" s="20" t="str">
        <f>CONCATENATE(kategorie[[#This Row],[rok]],"::",kategorie[[#This Row],[závod]],"::",kategorie[[#This Row],[m/ž]],"::",kategorie[[#This Row],[věk]])</f>
        <v>2009::hlavní závod::Z::24</v>
      </c>
      <c r="E115" s="166">
        <v>2009</v>
      </c>
      <c r="F115" s="167" t="s">
        <v>186</v>
      </c>
      <c r="G115" s="166" t="s">
        <v>318</v>
      </c>
      <c r="H115" s="14">
        <f>kategorie[[#This Row],[rok]]-kategorie[[#This Row],[věk]]</f>
        <v>1985</v>
      </c>
      <c r="I115" s="166">
        <v>24</v>
      </c>
      <c r="J115" s="168" t="s">
        <v>3192</v>
      </c>
      <c r="K115" s="169">
        <v>15</v>
      </c>
      <c r="L115" s="170"/>
    </row>
    <row r="116" spans="4:12" ht="11.25" customHeight="1">
      <c r="D116" s="20" t="str">
        <f>CONCATENATE(kategorie[[#This Row],[rok]],"::",kategorie[[#This Row],[závod]],"::",kategorie[[#This Row],[m/ž]],"::",kategorie[[#This Row],[věk]])</f>
        <v>2009::hlavní závod::Z::25</v>
      </c>
      <c r="E116" s="166">
        <v>2009</v>
      </c>
      <c r="F116" s="167" t="s">
        <v>186</v>
      </c>
      <c r="G116" s="166" t="s">
        <v>318</v>
      </c>
      <c r="H116" s="14">
        <f>kategorie[[#This Row],[rok]]-kategorie[[#This Row],[věk]]</f>
        <v>1984</v>
      </c>
      <c r="I116" s="166">
        <v>25</v>
      </c>
      <c r="J116" s="168" t="s">
        <v>3192</v>
      </c>
      <c r="K116" s="169">
        <v>15</v>
      </c>
      <c r="L116" s="170"/>
    </row>
    <row r="117" spans="4:12" ht="11.25" customHeight="1">
      <c r="D117" s="20" t="str">
        <f>CONCATENATE(kategorie[[#This Row],[rok]],"::",kategorie[[#This Row],[závod]],"::",kategorie[[#This Row],[m/ž]],"::",kategorie[[#This Row],[věk]])</f>
        <v>2009::hlavní závod::Z::26</v>
      </c>
      <c r="E117" s="166">
        <v>2009</v>
      </c>
      <c r="F117" s="167" t="s">
        <v>186</v>
      </c>
      <c r="G117" s="166" t="s">
        <v>318</v>
      </c>
      <c r="H117" s="14">
        <f>kategorie[[#This Row],[rok]]-kategorie[[#This Row],[věk]]</f>
        <v>1983</v>
      </c>
      <c r="I117" s="166">
        <v>26</v>
      </c>
      <c r="J117" s="168" t="s">
        <v>3192</v>
      </c>
      <c r="K117" s="169">
        <v>15</v>
      </c>
      <c r="L117" s="170"/>
    </row>
    <row r="118" spans="4:12" ht="11.25" customHeight="1">
      <c r="D118" s="20" t="str">
        <f>CONCATENATE(kategorie[[#This Row],[rok]],"::",kategorie[[#This Row],[závod]],"::",kategorie[[#This Row],[m/ž]],"::",kategorie[[#This Row],[věk]])</f>
        <v>2009::hlavní závod::Z::27</v>
      </c>
      <c r="E118" s="166">
        <v>2009</v>
      </c>
      <c r="F118" s="167" t="s">
        <v>186</v>
      </c>
      <c r="G118" s="166" t="s">
        <v>318</v>
      </c>
      <c r="H118" s="14">
        <f>kategorie[[#This Row],[rok]]-kategorie[[#This Row],[věk]]</f>
        <v>1982</v>
      </c>
      <c r="I118" s="166">
        <v>27</v>
      </c>
      <c r="J118" s="168" t="s">
        <v>3192</v>
      </c>
      <c r="K118" s="169">
        <v>15</v>
      </c>
      <c r="L118" s="170"/>
    </row>
    <row r="119" spans="4:12" ht="11.25" customHeight="1">
      <c r="D119" s="20" t="str">
        <f>CONCATENATE(kategorie[[#This Row],[rok]],"::",kategorie[[#This Row],[závod]],"::",kategorie[[#This Row],[m/ž]],"::",kategorie[[#This Row],[věk]])</f>
        <v>2009::hlavní závod::Z::28</v>
      </c>
      <c r="E119" s="166">
        <v>2009</v>
      </c>
      <c r="F119" s="167" t="s">
        <v>186</v>
      </c>
      <c r="G119" s="166" t="s">
        <v>318</v>
      </c>
      <c r="H119" s="14">
        <f>kategorie[[#This Row],[rok]]-kategorie[[#This Row],[věk]]</f>
        <v>1981</v>
      </c>
      <c r="I119" s="166">
        <v>28</v>
      </c>
      <c r="J119" s="168" t="s">
        <v>3192</v>
      </c>
      <c r="K119" s="169">
        <v>15</v>
      </c>
      <c r="L119" s="170"/>
    </row>
    <row r="120" spans="4:12" ht="11.25" customHeight="1">
      <c r="D120" s="20" t="str">
        <f>CONCATENATE(kategorie[[#This Row],[rok]],"::",kategorie[[#This Row],[závod]],"::",kategorie[[#This Row],[m/ž]],"::",kategorie[[#This Row],[věk]])</f>
        <v>2009::hlavní závod::Z::29</v>
      </c>
      <c r="E120" s="166">
        <v>2009</v>
      </c>
      <c r="F120" s="167" t="s">
        <v>186</v>
      </c>
      <c r="G120" s="166" t="s">
        <v>318</v>
      </c>
      <c r="H120" s="14">
        <f>kategorie[[#This Row],[rok]]-kategorie[[#This Row],[věk]]</f>
        <v>1980</v>
      </c>
      <c r="I120" s="166">
        <v>29</v>
      </c>
      <c r="J120" s="168" t="s">
        <v>3192</v>
      </c>
      <c r="K120" s="169">
        <v>15</v>
      </c>
      <c r="L120" s="170"/>
    </row>
    <row r="121" spans="4:12" ht="11.25" customHeight="1">
      <c r="D121" s="20" t="str">
        <f>CONCATENATE(kategorie[[#This Row],[rok]],"::",kategorie[[#This Row],[závod]],"::",kategorie[[#This Row],[m/ž]],"::",kategorie[[#This Row],[věk]])</f>
        <v>2009::hlavní závod::Z::30</v>
      </c>
      <c r="E121" s="166">
        <v>2009</v>
      </c>
      <c r="F121" s="167" t="s">
        <v>186</v>
      </c>
      <c r="G121" s="166" t="s">
        <v>318</v>
      </c>
      <c r="H121" s="14">
        <f>kategorie[[#This Row],[rok]]-kategorie[[#This Row],[věk]]</f>
        <v>1979</v>
      </c>
      <c r="I121" s="166">
        <v>30</v>
      </c>
      <c r="J121" s="168" t="s">
        <v>3192</v>
      </c>
      <c r="K121" s="169">
        <v>15</v>
      </c>
      <c r="L121" s="170"/>
    </row>
    <row r="122" spans="4:12" ht="11.25" customHeight="1">
      <c r="D122" s="20" t="str">
        <f>CONCATENATE(kategorie[[#This Row],[rok]],"::",kategorie[[#This Row],[závod]],"::",kategorie[[#This Row],[m/ž]],"::",kategorie[[#This Row],[věk]])</f>
        <v>2009::hlavní závod::Z::31</v>
      </c>
      <c r="E122" s="166">
        <v>2009</v>
      </c>
      <c r="F122" s="167" t="s">
        <v>186</v>
      </c>
      <c r="G122" s="166" t="s">
        <v>318</v>
      </c>
      <c r="H122" s="14">
        <f>kategorie[[#This Row],[rok]]-kategorie[[#This Row],[věk]]</f>
        <v>1978</v>
      </c>
      <c r="I122" s="166">
        <v>31</v>
      </c>
      <c r="J122" s="168" t="s">
        <v>3192</v>
      </c>
      <c r="K122" s="169">
        <v>15</v>
      </c>
      <c r="L122" s="170"/>
    </row>
    <row r="123" spans="4:12" ht="11.25" customHeight="1">
      <c r="D123" s="20" t="str">
        <f>CONCATENATE(kategorie[[#This Row],[rok]],"::",kategorie[[#This Row],[závod]],"::",kategorie[[#This Row],[m/ž]],"::",kategorie[[#This Row],[věk]])</f>
        <v>2009::hlavní závod::Z::32</v>
      </c>
      <c r="E123" s="166">
        <v>2009</v>
      </c>
      <c r="F123" s="167" t="s">
        <v>186</v>
      </c>
      <c r="G123" s="166" t="s">
        <v>318</v>
      </c>
      <c r="H123" s="14">
        <f>kategorie[[#This Row],[rok]]-kategorie[[#This Row],[věk]]</f>
        <v>1977</v>
      </c>
      <c r="I123" s="166">
        <v>32</v>
      </c>
      <c r="J123" s="168" t="s">
        <v>3192</v>
      </c>
      <c r="K123" s="169">
        <v>15</v>
      </c>
      <c r="L123" s="170"/>
    </row>
    <row r="124" spans="4:12" ht="11.25" customHeight="1">
      <c r="D124" s="20" t="str">
        <f>CONCATENATE(kategorie[[#This Row],[rok]],"::",kategorie[[#This Row],[závod]],"::",kategorie[[#This Row],[m/ž]],"::",kategorie[[#This Row],[věk]])</f>
        <v>2009::hlavní závod::Z::33</v>
      </c>
      <c r="E124" s="166">
        <v>2009</v>
      </c>
      <c r="F124" s="167" t="s">
        <v>186</v>
      </c>
      <c r="G124" s="166" t="s">
        <v>318</v>
      </c>
      <c r="H124" s="14">
        <f>kategorie[[#This Row],[rok]]-kategorie[[#This Row],[věk]]</f>
        <v>1976</v>
      </c>
      <c r="I124" s="166">
        <v>33</v>
      </c>
      <c r="J124" s="168" t="s">
        <v>3192</v>
      </c>
      <c r="K124" s="169">
        <v>15</v>
      </c>
      <c r="L124" s="170"/>
    </row>
    <row r="125" spans="4:12" ht="11.25" customHeight="1">
      <c r="D125" s="20" t="str">
        <f>CONCATENATE(kategorie[[#This Row],[rok]],"::",kategorie[[#This Row],[závod]],"::",kategorie[[#This Row],[m/ž]],"::",kategorie[[#This Row],[věk]])</f>
        <v>2009::hlavní závod::Z::34</v>
      </c>
      <c r="E125" s="166">
        <v>2009</v>
      </c>
      <c r="F125" s="167" t="s">
        <v>186</v>
      </c>
      <c r="G125" s="166" t="s">
        <v>318</v>
      </c>
      <c r="H125" s="14">
        <f>kategorie[[#This Row],[rok]]-kategorie[[#This Row],[věk]]</f>
        <v>1975</v>
      </c>
      <c r="I125" s="166">
        <v>34</v>
      </c>
      <c r="J125" s="168" t="s">
        <v>3192</v>
      </c>
      <c r="K125" s="169">
        <v>15</v>
      </c>
      <c r="L125" s="170"/>
    </row>
    <row r="126" spans="4:12" ht="11.25" customHeight="1">
      <c r="D126" s="20" t="str">
        <f>CONCATENATE(kategorie[[#This Row],[rok]],"::",kategorie[[#This Row],[závod]],"::",kategorie[[#This Row],[m/ž]],"::",kategorie[[#This Row],[věk]])</f>
        <v>2009::hlavní závod::Z::35</v>
      </c>
      <c r="E126" s="166">
        <v>2009</v>
      </c>
      <c r="F126" s="167" t="s">
        <v>186</v>
      </c>
      <c r="G126" s="166" t="s">
        <v>318</v>
      </c>
      <c r="H126" s="14">
        <f>kategorie[[#This Row],[rok]]-kategorie[[#This Row],[věk]]</f>
        <v>1974</v>
      </c>
      <c r="I126" s="166">
        <v>35</v>
      </c>
      <c r="J126" s="168" t="s">
        <v>3192</v>
      </c>
      <c r="K126" s="169">
        <v>15</v>
      </c>
      <c r="L126" s="170"/>
    </row>
    <row r="127" spans="4:12" ht="11.25" customHeight="1">
      <c r="D127" s="20" t="str">
        <f>CONCATENATE(kategorie[[#This Row],[rok]],"::",kategorie[[#This Row],[závod]],"::",kategorie[[#This Row],[m/ž]],"::",kategorie[[#This Row],[věk]])</f>
        <v>2009::hlavní závod::Z::36</v>
      </c>
      <c r="E127" s="166">
        <v>2009</v>
      </c>
      <c r="F127" s="167" t="s">
        <v>186</v>
      </c>
      <c r="G127" s="166" t="s">
        <v>318</v>
      </c>
      <c r="H127" s="14">
        <f>kategorie[[#This Row],[rok]]-kategorie[[#This Row],[věk]]</f>
        <v>1973</v>
      </c>
      <c r="I127" s="166">
        <v>36</v>
      </c>
      <c r="J127" s="168" t="s">
        <v>3192</v>
      </c>
      <c r="K127" s="169">
        <v>15</v>
      </c>
      <c r="L127" s="170"/>
    </row>
    <row r="128" spans="4:12" ht="11.25" customHeight="1">
      <c r="D128" s="20" t="str">
        <f>CONCATENATE(kategorie[[#This Row],[rok]],"::",kategorie[[#This Row],[závod]],"::",kategorie[[#This Row],[m/ž]],"::",kategorie[[#This Row],[věk]])</f>
        <v>2009::hlavní závod::Z::37</v>
      </c>
      <c r="E128" s="166">
        <v>2009</v>
      </c>
      <c r="F128" s="167" t="s">
        <v>186</v>
      </c>
      <c r="G128" s="166" t="s">
        <v>318</v>
      </c>
      <c r="H128" s="14">
        <f>kategorie[[#This Row],[rok]]-kategorie[[#This Row],[věk]]</f>
        <v>1972</v>
      </c>
      <c r="I128" s="166">
        <v>37</v>
      </c>
      <c r="J128" s="168" t="s">
        <v>3192</v>
      </c>
      <c r="K128" s="169">
        <v>15</v>
      </c>
      <c r="L128" s="170"/>
    </row>
    <row r="129" spans="4:12" ht="11.25" customHeight="1">
      <c r="D129" s="22" t="str">
        <f>CONCATENATE(kategorie[[#This Row],[rok]],"::",kategorie[[#This Row],[závod]],"::",kategorie[[#This Row],[m/ž]],"::",kategorie[[#This Row],[věk]])</f>
        <v>2009::hlavní závod::Z::38</v>
      </c>
      <c r="E129" s="166">
        <v>2009</v>
      </c>
      <c r="F129" s="167" t="s">
        <v>186</v>
      </c>
      <c r="G129" s="166" t="s">
        <v>318</v>
      </c>
      <c r="H129" s="14">
        <f>kategorie[[#This Row],[rok]]-kategorie[[#This Row],[věk]]</f>
        <v>1971</v>
      </c>
      <c r="I129" s="166">
        <v>38</v>
      </c>
      <c r="J129" s="168" t="s">
        <v>3192</v>
      </c>
      <c r="K129" s="169">
        <v>15</v>
      </c>
      <c r="L129" s="170"/>
    </row>
    <row r="130" spans="4:12" ht="11.25" customHeight="1">
      <c r="D130" s="22" t="str">
        <f>CONCATENATE(kategorie[[#This Row],[rok]],"::",kategorie[[#This Row],[závod]],"::",kategorie[[#This Row],[m/ž]],"::",kategorie[[#This Row],[věk]])</f>
        <v>2009::hlavní závod::Z::39</v>
      </c>
      <c r="E130" s="166">
        <v>2009</v>
      </c>
      <c r="F130" s="167" t="s">
        <v>186</v>
      </c>
      <c r="G130" s="166" t="s">
        <v>318</v>
      </c>
      <c r="H130" s="14">
        <f>kategorie[[#This Row],[rok]]-kategorie[[#This Row],[věk]]</f>
        <v>1970</v>
      </c>
      <c r="I130" s="166">
        <v>39</v>
      </c>
      <c r="J130" s="168" t="s">
        <v>3192</v>
      </c>
      <c r="K130" s="169">
        <v>15</v>
      </c>
      <c r="L130" s="170"/>
    </row>
    <row r="131" spans="4:12" ht="11.25" customHeight="1">
      <c r="D131" s="22" t="str">
        <f>CONCATENATE(kategorie[[#This Row],[rok]],"::",kategorie[[#This Row],[závod]],"::",kategorie[[#This Row],[m/ž]],"::",kategorie[[#This Row],[věk]])</f>
        <v>2009::hlavní závod::Z::40</v>
      </c>
      <c r="E131" s="166">
        <v>2009</v>
      </c>
      <c r="F131" s="167" t="s">
        <v>186</v>
      </c>
      <c r="G131" s="166" t="s">
        <v>318</v>
      </c>
      <c r="H131" s="14">
        <f>kategorie[[#This Row],[rok]]-kategorie[[#This Row],[věk]]</f>
        <v>1969</v>
      </c>
      <c r="I131" s="166">
        <v>40</v>
      </c>
      <c r="J131" s="168" t="s">
        <v>3192</v>
      </c>
      <c r="K131" s="169">
        <v>15</v>
      </c>
      <c r="L131" s="170"/>
    </row>
    <row r="132" spans="4:12" ht="11.25" customHeight="1">
      <c r="D132" s="22" t="str">
        <f>CONCATENATE(kategorie[[#This Row],[rok]],"::",kategorie[[#This Row],[závod]],"::",kategorie[[#This Row],[m/ž]],"::",kategorie[[#This Row],[věk]])</f>
        <v>2009::hlavní závod::Z::41</v>
      </c>
      <c r="E132" s="166">
        <v>2009</v>
      </c>
      <c r="F132" s="167" t="s">
        <v>186</v>
      </c>
      <c r="G132" s="166" t="s">
        <v>318</v>
      </c>
      <c r="H132" s="14">
        <f>kategorie[[#This Row],[rok]]-kategorie[[#This Row],[věk]]</f>
        <v>1968</v>
      </c>
      <c r="I132" s="166">
        <v>41</v>
      </c>
      <c r="J132" s="168" t="s">
        <v>3192</v>
      </c>
      <c r="K132" s="169">
        <v>15</v>
      </c>
      <c r="L132" s="170"/>
    </row>
    <row r="133" spans="4:12" ht="11.25" customHeight="1">
      <c r="D133" s="22" t="str">
        <f>CONCATENATE(kategorie[[#This Row],[rok]],"::",kategorie[[#This Row],[závod]],"::",kategorie[[#This Row],[m/ž]],"::",kategorie[[#This Row],[věk]])</f>
        <v>2009::hlavní závod::Z::42</v>
      </c>
      <c r="E133" s="166">
        <v>2009</v>
      </c>
      <c r="F133" s="167" t="s">
        <v>186</v>
      </c>
      <c r="G133" s="166" t="s">
        <v>318</v>
      </c>
      <c r="H133" s="14">
        <f>kategorie[[#This Row],[rok]]-kategorie[[#This Row],[věk]]</f>
        <v>1967</v>
      </c>
      <c r="I133" s="166">
        <v>42</v>
      </c>
      <c r="J133" s="168" t="s">
        <v>3192</v>
      </c>
      <c r="K133" s="169">
        <v>15</v>
      </c>
      <c r="L133" s="170"/>
    </row>
    <row r="134" spans="4:12" ht="11.25" customHeight="1">
      <c r="D134" s="22" t="str">
        <f>CONCATENATE(kategorie[[#This Row],[rok]],"::",kategorie[[#This Row],[závod]],"::",kategorie[[#This Row],[m/ž]],"::",kategorie[[#This Row],[věk]])</f>
        <v>2009::hlavní závod::Z::43</v>
      </c>
      <c r="E134" s="166">
        <v>2009</v>
      </c>
      <c r="F134" s="167" t="s">
        <v>186</v>
      </c>
      <c r="G134" s="166" t="s">
        <v>318</v>
      </c>
      <c r="H134" s="14">
        <f>kategorie[[#This Row],[rok]]-kategorie[[#This Row],[věk]]</f>
        <v>1966</v>
      </c>
      <c r="I134" s="166">
        <v>43</v>
      </c>
      <c r="J134" s="168" t="s">
        <v>3192</v>
      </c>
      <c r="K134" s="169">
        <v>15</v>
      </c>
      <c r="L134" s="170"/>
    </row>
    <row r="135" spans="4:12" ht="11.25" customHeight="1">
      <c r="D135" s="22" t="str">
        <f>CONCATENATE(kategorie[[#This Row],[rok]],"::",kategorie[[#This Row],[závod]],"::",kategorie[[#This Row],[m/ž]],"::",kategorie[[#This Row],[věk]])</f>
        <v>2009::hlavní závod::Z::44</v>
      </c>
      <c r="E135" s="166">
        <v>2009</v>
      </c>
      <c r="F135" s="167" t="s">
        <v>186</v>
      </c>
      <c r="G135" s="166" t="s">
        <v>318</v>
      </c>
      <c r="H135" s="14">
        <f>kategorie[[#This Row],[rok]]-kategorie[[#This Row],[věk]]</f>
        <v>1965</v>
      </c>
      <c r="I135" s="166">
        <v>44</v>
      </c>
      <c r="J135" s="168" t="s">
        <v>3192</v>
      </c>
      <c r="K135" s="169">
        <v>15</v>
      </c>
      <c r="L135" s="170"/>
    </row>
    <row r="136" spans="4:12" ht="11.25" customHeight="1">
      <c r="D136" s="22" t="str">
        <f>CONCATENATE(kategorie[[#This Row],[rok]],"::",kategorie[[#This Row],[závod]],"::",kategorie[[#This Row],[m/ž]],"::",kategorie[[#This Row],[věk]])</f>
        <v>2009::hlavní závod::Z::45</v>
      </c>
      <c r="E136" s="166">
        <v>2009</v>
      </c>
      <c r="F136" s="167" t="s">
        <v>186</v>
      </c>
      <c r="G136" s="166" t="s">
        <v>318</v>
      </c>
      <c r="H136" s="14">
        <f>kategorie[[#This Row],[rok]]-kategorie[[#This Row],[věk]]</f>
        <v>1964</v>
      </c>
      <c r="I136" s="166">
        <v>45</v>
      </c>
      <c r="J136" s="168" t="s">
        <v>3192</v>
      </c>
      <c r="K136" s="169">
        <v>15</v>
      </c>
      <c r="L136" s="170"/>
    </row>
    <row r="137" spans="4:12" ht="11.25" customHeight="1">
      <c r="D137" s="22" t="str">
        <f>CONCATENATE(kategorie[[#This Row],[rok]],"::",kategorie[[#This Row],[závod]],"::",kategorie[[#This Row],[m/ž]],"::",kategorie[[#This Row],[věk]])</f>
        <v>2009::hlavní závod::Z::46</v>
      </c>
      <c r="E137" s="166">
        <v>2009</v>
      </c>
      <c r="F137" s="167" t="s">
        <v>186</v>
      </c>
      <c r="G137" s="166" t="s">
        <v>318</v>
      </c>
      <c r="H137" s="14">
        <f>kategorie[[#This Row],[rok]]-kategorie[[#This Row],[věk]]</f>
        <v>1963</v>
      </c>
      <c r="I137" s="166">
        <v>46</v>
      </c>
      <c r="J137" s="168" t="s">
        <v>3192</v>
      </c>
      <c r="K137" s="169">
        <v>15</v>
      </c>
      <c r="L137" s="170"/>
    </row>
    <row r="138" spans="4:12" ht="11.25" customHeight="1">
      <c r="D138" s="22" t="str">
        <f>CONCATENATE(kategorie[[#This Row],[rok]],"::",kategorie[[#This Row],[závod]],"::",kategorie[[#This Row],[m/ž]],"::",kategorie[[#This Row],[věk]])</f>
        <v>2009::hlavní závod::Z::47</v>
      </c>
      <c r="E138" s="166">
        <v>2009</v>
      </c>
      <c r="F138" s="167" t="s">
        <v>186</v>
      </c>
      <c r="G138" s="166" t="s">
        <v>318</v>
      </c>
      <c r="H138" s="14">
        <f>kategorie[[#This Row],[rok]]-kategorie[[#This Row],[věk]]</f>
        <v>1962</v>
      </c>
      <c r="I138" s="166">
        <v>47</v>
      </c>
      <c r="J138" s="168" t="s">
        <v>3192</v>
      </c>
      <c r="K138" s="169">
        <v>15</v>
      </c>
      <c r="L138" s="170"/>
    </row>
    <row r="139" spans="4:12" ht="11.25" customHeight="1">
      <c r="D139" s="22" t="str">
        <f>CONCATENATE(kategorie[[#This Row],[rok]],"::",kategorie[[#This Row],[závod]],"::",kategorie[[#This Row],[m/ž]],"::",kategorie[[#This Row],[věk]])</f>
        <v>2009::hlavní závod::Z::48</v>
      </c>
      <c r="E139" s="166">
        <v>2009</v>
      </c>
      <c r="F139" s="167" t="s">
        <v>186</v>
      </c>
      <c r="G139" s="166" t="s">
        <v>318</v>
      </c>
      <c r="H139" s="14">
        <f>kategorie[[#This Row],[rok]]-kategorie[[#This Row],[věk]]</f>
        <v>1961</v>
      </c>
      <c r="I139" s="166">
        <v>48</v>
      </c>
      <c r="J139" s="168" t="s">
        <v>3192</v>
      </c>
      <c r="K139" s="169">
        <v>15</v>
      </c>
      <c r="L139" s="170"/>
    </row>
    <row r="140" spans="4:12" ht="11.25" customHeight="1">
      <c r="D140" s="22" t="str">
        <f>CONCATENATE(kategorie[[#This Row],[rok]],"::",kategorie[[#This Row],[závod]],"::",kategorie[[#This Row],[m/ž]],"::",kategorie[[#This Row],[věk]])</f>
        <v>2009::hlavní závod::Z::49</v>
      </c>
      <c r="E140" s="166">
        <v>2009</v>
      </c>
      <c r="F140" s="167" t="s">
        <v>186</v>
      </c>
      <c r="G140" s="166" t="s">
        <v>318</v>
      </c>
      <c r="H140" s="14">
        <f>kategorie[[#This Row],[rok]]-kategorie[[#This Row],[věk]]</f>
        <v>1960</v>
      </c>
      <c r="I140" s="166">
        <v>49</v>
      </c>
      <c r="J140" s="168" t="s">
        <v>3192</v>
      </c>
      <c r="K140" s="169">
        <v>15</v>
      </c>
      <c r="L140" s="170"/>
    </row>
    <row r="141" spans="4:12" ht="11.25" customHeight="1">
      <c r="D141" s="22" t="str">
        <f>CONCATENATE(kategorie[[#This Row],[rok]],"::",kategorie[[#This Row],[závod]],"::",kategorie[[#This Row],[m/ž]],"::",kategorie[[#This Row],[věk]])</f>
        <v>2009::hlavní závod::Z::50</v>
      </c>
      <c r="E141" s="166">
        <v>2009</v>
      </c>
      <c r="F141" s="167" t="s">
        <v>186</v>
      </c>
      <c r="G141" s="166" t="s">
        <v>318</v>
      </c>
      <c r="H141" s="14">
        <f>kategorie[[#This Row],[rok]]-kategorie[[#This Row],[věk]]</f>
        <v>1959</v>
      </c>
      <c r="I141" s="166">
        <v>50</v>
      </c>
      <c r="J141" s="168" t="s">
        <v>3192</v>
      </c>
      <c r="K141" s="169">
        <v>15</v>
      </c>
      <c r="L141" s="170"/>
    </row>
    <row r="142" spans="4:12" ht="11.25" customHeight="1">
      <c r="D142" s="20" t="str">
        <f>CONCATENATE(kategorie[[#This Row],[rok]],"::",kategorie[[#This Row],[závod]],"::",kategorie[[#This Row],[m/ž]],"::",kategorie[[#This Row],[věk]])</f>
        <v>2009::běh starosty::M::10</v>
      </c>
      <c r="E142" s="166">
        <v>2009</v>
      </c>
      <c r="F142" s="167" t="s">
        <v>187</v>
      </c>
      <c r="G142" s="166" t="s">
        <v>177</v>
      </c>
      <c r="H142" s="25">
        <f>kategorie[[#This Row],[rok]]-kategorie[[#This Row],[věk]]</f>
        <v>1999</v>
      </c>
      <c r="I142" s="166">
        <v>10</v>
      </c>
      <c r="J142" s="168" t="s">
        <v>316</v>
      </c>
      <c r="K142" s="169">
        <v>4.8</v>
      </c>
      <c r="L142" s="170"/>
    </row>
    <row r="143" spans="4:12" ht="11.25" customHeight="1">
      <c r="D143" s="20" t="str">
        <f>CONCATENATE(kategorie[[#This Row],[rok]],"::",kategorie[[#This Row],[závod]],"::",kategorie[[#This Row],[m/ž]],"::",kategorie[[#This Row],[věk]])</f>
        <v>2009::běh starosty::M::11</v>
      </c>
      <c r="E143" s="166">
        <v>2009</v>
      </c>
      <c r="F143" s="167" t="s">
        <v>187</v>
      </c>
      <c r="G143" s="166" t="s">
        <v>177</v>
      </c>
      <c r="H143" s="25">
        <f>kategorie[[#This Row],[rok]]-kategorie[[#This Row],[věk]]</f>
        <v>1998</v>
      </c>
      <c r="I143" s="166">
        <v>11</v>
      </c>
      <c r="J143" s="168" t="s">
        <v>316</v>
      </c>
      <c r="K143" s="169">
        <v>4.8</v>
      </c>
      <c r="L143" s="170"/>
    </row>
    <row r="144" spans="4:12" ht="11.25" customHeight="1">
      <c r="D144" s="20" t="str">
        <f>CONCATENATE(kategorie[[#This Row],[rok]],"::",kategorie[[#This Row],[závod]],"::",kategorie[[#This Row],[m/ž]],"::",kategorie[[#This Row],[věk]])</f>
        <v>2009::běh starosty::M::12</v>
      </c>
      <c r="E144" s="166">
        <v>2009</v>
      </c>
      <c r="F144" s="167" t="s">
        <v>187</v>
      </c>
      <c r="G144" s="166" t="s">
        <v>177</v>
      </c>
      <c r="H144" s="25">
        <f>kategorie[[#This Row],[rok]]-kategorie[[#This Row],[věk]]</f>
        <v>1997</v>
      </c>
      <c r="I144" s="166">
        <v>12</v>
      </c>
      <c r="J144" s="168" t="s">
        <v>316</v>
      </c>
      <c r="K144" s="169">
        <v>4.8</v>
      </c>
      <c r="L144" s="170"/>
    </row>
    <row r="145" spans="4:12" ht="11.25" customHeight="1">
      <c r="D145" s="20" t="str">
        <f>CONCATENATE(kategorie[[#This Row],[rok]],"::",kategorie[[#This Row],[závod]],"::",kategorie[[#This Row],[m/ž]],"::",kategorie[[#This Row],[věk]])</f>
        <v>2009::běh starosty::M::13</v>
      </c>
      <c r="E145" s="166">
        <v>2009</v>
      </c>
      <c r="F145" s="167" t="s">
        <v>187</v>
      </c>
      <c r="G145" s="166" t="s">
        <v>177</v>
      </c>
      <c r="H145" s="25">
        <f>kategorie[[#This Row],[rok]]-kategorie[[#This Row],[věk]]</f>
        <v>1996</v>
      </c>
      <c r="I145" s="166">
        <v>13</v>
      </c>
      <c r="J145" s="168" t="s">
        <v>316</v>
      </c>
      <c r="K145" s="169">
        <v>4.8</v>
      </c>
      <c r="L145" s="170"/>
    </row>
    <row r="146" spans="4:12" ht="11.25" customHeight="1">
      <c r="D146" s="20" t="str">
        <f>CONCATENATE(kategorie[[#This Row],[rok]],"::",kategorie[[#This Row],[závod]],"::",kategorie[[#This Row],[m/ž]],"::",kategorie[[#This Row],[věk]])</f>
        <v>2009::běh starosty::M::14</v>
      </c>
      <c r="E146" s="166">
        <v>2009</v>
      </c>
      <c r="F146" s="167" t="s">
        <v>187</v>
      </c>
      <c r="G146" s="166" t="s">
        <v>177</v>
      </c>
      <c r="H146" s="25">
        <f>kategorie[[#This Row],[rok]]-kategorie[[#This Row],[věk]]</f>
        <v>1995</v>
      </c>
      <c r="I146" s="166">
        <v>14</v>
      </c>
      <c r="J146" s="168" t="s">
        <v>316</v>
      </c>
      <c r="K146" s="169">
        <v>4.8</v>
      </c>
      <c r="L146" s="170"/>
    </row>
    <row r="147" spans="4:12" ht="11.25" customHeight="1">
      <c r="D147" s="20" t="str">
        <f>CONCATENATE(kategorie[[#This Row],[rok]],"::",kategorie[[#This Row],[závod]],"::",kategorie[[#This Row],[m/ž]],"::",kategorie[[#This Row],[věk]])</f>
        <v>2009::běh starosty::M::15</v>
      </c>
      <c r="E147" s="166">
        <v>2009</v>
      </c>
      <c r="F147" s="167" t="s">
        <v>187</v>
      </c>
      <c r="G147" s="166" t="s">
        <v>177</v>
      </c>
      <c r="H147" s="25">
        <f>kategorie[[#This Row],[rok]]-kategorie[[#This Row],[věk]]</f>
        <v>1994</v>
      </c>
      <c r="I147" s="166">
        <v>15</v>
      </c>
      <c r="J147" s="168" t="s">
        <v>316</v>
      </c>
      <c r="K147" s="169">
        <v>4.8</v>
      </c>
      <c r="L147" s="170"/>
    </row>
    <row r="148" spans="4:12" ht="11.25" customHeight="1">
      <c r="D148" s="20" t="str">
        <f>CONCATENATE(kategorie[[#This Row],[rok]],"::",kategorie[[#This Row],[závod]],"::",kategorie[[#This Row],[m/ž]],"::",kategorie[[#This Row],[věk]])</f>
        <v>2009::běh starosty::M::16</v>
      </c>
      <c r="E148" s="166">
        <v>2009</v>
      </c>
      <c r="F148" s="167" t="s">
        <v>187</v>
      </c>
      <c r="G148" s="166" t="s">
        <v>177</v>
      </c>
      <c r="H148" s="25">
        <f>kategorie[[#This Row],[rok]]-kategorie[[#This Row],[věk]]</f>
        <v>1993</v>
      </c>
      <c r="I148" s="166">
        <v>16</v>
      </c>
      <c r="J148" s="168" t="s">
        <v>316</v>
      </c>
      <c r="K148" s="169">
        <v>4.8</v>
      </c>
      <c r="L148" s="170"/>
    </row>
    <row r="149" spans="4:12" ht="11.25" customHeight="1">
      <c r="D149" s="20" t="str">
        <f>CONCATENATE(kategorie[[#This Row],[rok]],"::",kategorie[[#This Row],[závod]],"::",kategorie[[#This Row],[m/ž]],"::",kategorie[[#This Row],[věk]])</f>
        <v>2009::běh starosty::M::17</v>
      </c>
      <c r="E149" s="166">
        <v>2009</v>
      </c>
      <c r="F149" s="167" t="s">
        <v>187</v>
      </c>
      <c r="G149" s="166" t="s">
        <v>177</v>
      </c>
      <c r="H149" s="25">
        <f>kategorie[[#This Row],[rok]]-kategorie[[#This Row],[věk]]</f>
        <v>1992</v>
      </c>
      <c r="I149" s="166">
        <v>17</v>
      </c>
      <c r="J149" s="168" t="s">
        <v>316</v>
      </c>
      <c r="K149" s="169">
        <v>4.8</v>
      </c>
      <c r="L149" s="170"/>
    </row>
    <row r="150" spans="4:12" ht="11.25" customHeight="1">
      <c r="D150" s="20" t="str">
        <f>CONCATENATE(kategorie[[#This Row],[rok]],"::",kategorie[[#This Row],[závod]],"::",kategorie[[#This Row],[m/ž]],"::",kategorie[[#This Row],[věk]])</f>
        <v>2009::běh starosty::M::18</v>
      </c>
      <c r="E150" s="166">
        <v>2009</v>
      </c>
      <c r="F150" s="167" t="s">
        <v>187</v>
      </c>
      <c r="G150" s="166" t="s">
        <v>177</v>
      </c>
      <c r="H150" s="25">
        <f>kategorie[[#This Row],[rok]]-kategorie[[#This Row],[věk]]</f>
        <v>1991</v>
      </c>
      <c r="I150" s="166">
        <v>18</v>
      </c>
      <c r="J150" s="168" t="s">
        <v>316</v>
      </c>
      <c r="K150" s="169">
        <v>4.8</v>
      </c>
      <c r="L150" s="170"/>
    </row>
    <row r="151" spans="4:12" ht="11.25" customHeight="1">
      <c r="D151" s="22" t="str">
        <f>CONCATENATE(kategorie[[#This Row],[rok]],"::",kategorie[[#This Row],[závod]],"::",kategorie[[#This Row],[m/ž]],"::",kategorie[[#This Row],[věk]])</f>
        <v>2009::běh starosty::M::19</v>
      </c>
      <c r="E151" s="166">
        <v>2009</v>
      </c>
      <c r="F151" s="167" t="s">
        <v>187</v>
      </c>
      <c r="G151" s="166" t="s">
        <v>177</v>
      </c>
      <c r="H151" s="14">
        <f>kategorie[[#This Row],[rok]]-kategorie[[#This Row],[věk]]</f>
        <v>1990</v>
      </c>
      <c r="I151" s="166">
        <v>19</v>
      </c>
      <c r="J151" s="168" t="s">
        <v>316</v>
      </c>
      <c r="K151" s="169">
        <v>4.8</v>
      </c>
      <c r="L151" s="170"/>
    </row>
    <row r="152" spans="4:12" ht="11.25" customHeight="1">
      <c r="D152" s="20" t="str">
        <f>CONCATENATE(kategorie[[#This Row],[rok]],"::",kategorie[[#This Row],[závod]],"::",kategorie[[#This Row],[m/ž]],"::",kategorie[[#This Row],[věk]])</f>
        <v>2009::běh starosty::M::20</v>
      </c>
      <c r="E152" s="166">
        <v>2009</v>
      </c>
      <c r="F152" s="167" t="s">
        <v>187</v>
      </c>
      <c r="G152" s="166" t="s">
        <v>177</v>
      </c>
      <c r="H152" s="14">
        <f>kategorie[[#This Row],[rok]]-kategorie[[#This Row],[věk]]</f>
        <v>1989</v>
      </c>
      <c r="I152" s="166">
        <v>20</v>
      </c>
      <c r="J152" s="168" t="s">
        <v>316</v>
      </c>
      <c r="K152" s="169">
        <v>4.8</v>
      </c>
      <c r="L152" s="170"/>
    </row>
    <row r="153" spans="4:12" ht="11.25" customHeight="1">
      <c r="D153" s="20" t="str">
        <f>CONCATENATE(kategorie[[#This Row],[rok]],"::",kategorie[[#This Row],[závod]],"::",kategorie[[#This Row],[m/ž]],"::",kategorie[[#This Row],[věk]])</f>
        <v>2009::běh starosty::M::21</v>
      </c>
      <c r="E153" s="166">
        <v>2009</v>
      </c>
      <c r="F153" s="167" t="s">
        <v>187</v>
      </c>
      <c r="G153" s="166" t="s">
        <v>177</v>
      </c>
      <c r="H153" s="14">
        <f>kategorie[[#This Row],[rok]]-kategorie[[#This Row],[věk]]</f>
        <v>1988</v>
      </c>
      <c r="I153" s="166">
        <v>21</v>
      </c>
      <c r="J153" s="168" t="s">
        <v>316</v>
      </c>
      <c r="K153" s="169">
        <v>4.8</v>
      </c>
      <c r="L153" s="170"/>
    </row>
    <row r="154" spans="4:12" ht="11.25" customHeight="1">
      <c r="D154" s="20" t="str">
        <f>CONCATENATE(kategorie[[#This Row],[rok]],"::",kategorie[[#This Row],[závod]],"::",kategorie[[#This Row],[m/ž]],"::",kategorie[[#This Row],[věk]])</f>
        <v>2009::běh starosty::M::22</v>
      </c>
      <c r="E154" s="166">
        <v>2009</v>
      </c>
      <c r="F154" s="167" t="s">
        <v>187</v>
      </c>
      <c r="G154" s="166" t="s">
        <v>177</v>
      </c>
      <c r="H154" s="14">
        <f>kategorie[[#This Row],[rok]]-kategorie[[#This Row],[věk]]</f>
        <v>1987</v>
      </c>
      <c r="I154" s="166">
        <v>22</v>
      </c>
      <c r="J154" s="168" t="s">
        <v>316</v>
      </c>
      <c r="K154" s="169">
        <v>4.8</v>
      </c>
      <c r="L154" s="170"/>
    </row>
    <row r="155" spans="4:12" ht="11.25" customHeight="1">
      <c r="D155" s="20" t="str">
        <f>CONCATENATE(kategorie[[#This Row],[rok]],"::",kategorie[[#This Row],[závod]],"::",kategorie[[#This Row],[m/ž]],"::",kategorie[[#This Row],[věk]])</f>
        <v>2009::běh starosty::M::23</v>
      </c>
      <c r="E155" s="166">
        <v>2009</v>
      </c>
      <c r="F155" s="167" t="s">
        <v>187</v>
      </c>
      <c r="G155" s="166" t="s">
        <v>177</v>
      </c>
      <c r="H155" s="14">
        <f>kategorie[[#This Row],[rok]]-kategorie[[#This Row],[věk]]</f>
        <v>1986</v>
      </c>
      <c r="I155" s="166">
        <v>23</v>
      </c>
      <c r="J155" s="168" t="s">
        <v>316</v>
      </c>
      <c r="K155" s="169">
        <v>4.8</v>
      </c>
      <c r="L155" s="170"/>
    </row>
    <row r="156" spans="4:12" ht="11.25" customHeight="1">
      <c r="D156" s="20" t="str">
        <f>CONCATENATE(kategorie[[#This Row],[rok]],"::",kategorie[[#This Row],[závod]],"::",kategorie[[#This Row],[m/ž]],"::",kategorie[[#This Row],[věk]])</f>
        <v>2009::běh starosty::M::24</v>
      </c>
      <c r="E156" s="166">
        <v>2009</v>
      </c>
      <c r="F156" s="167" t="s">
        <v>187</v>
      </c>
      <c r="G156" s="166" t="s">
        <v>177</v>
      </c>
      <c r="H156" s="14">
        <f>kategorie[[#This Row],[rok]]-kategorie[[#This Row],[věk]]</f>
        <v>1985</v>
      </c>
      <c r="I156" s="166">
        <v>24</v>
      </c>
      <c r="J156" s="168" t="s">
        <v>316</v>
      </c>
      <c r="K156" s="169">
        <v>4.8</v>
      </c>
      <c r="L156" s="170"/>
    </row>
    <row r="157" spans="4:12" ht="11.25" customHeight="1">
      <c r="D157" s="20" t="str">
        <f>CONCATENATE(kategorie[[#This Row],[rok]],"::",kategorie[[#This Row],[závod]],"::",kategorie[[#This Row],[m/ž]],"::",kategorie[[#This Row],[věk]])</f>
        <v>2009::běh starosty::M::25</v>
      </c>
      <c r="E157" s="166">
        <v>2009</v>
      </c>
      <c r="F157" s="167" t="s">
        <v>187</v>
      </c>
      <c r="G157" s="166" t="s">
        <v>177</v>
      </c>
      <c r="H157" s="14">
        <f>kategorie[[#This Row],[rok]]-kategorie[[#This Row],[věk]]</f>
        <v>1984</v>
      </c>
      <c r="I157" s="166">
        <v>25</v>
      </c>
      <c r="J157" s="168" t="s">
        <v>316</v>
      </c>
      <c r="K157" s="169">
        <v>4.8</v>
      </c>
      <c r="L157" s="170"/>
    </row>
    <row r="158" spans="4:12" ht="11.25" customHeight="1">
      <c r="D158" s="20" t="str">
        <f>CONCATENATE(kategorie[[#This Row],[rok]],"::",kategorie[[#This Row],[závod]],"::",kategorie[[#This Row],[m/ž]],"::",kategorie[[#This Row],[věk]])</f>
        <v>2009::běh starosty::M::26</v>
      </c>
      <c r="E158" s="166">
        <v>2009</v>
      </c>
      <c r="F158" s="167" t="s">
        <v>187</v>
      </c>
      <c r="G158" s="166" t="s">
        <v>177</v>
      </c>
      <c r="H158" s="14">
        <f>kategorie[[#This Row],[rok]]-kategorie[[#This Row],[věk]]</f>
        <v>1983</v>
      </c>
      <c r="I158" s="166">
        <v>26</v>
      </c>
      <c r="J158" s="168" t="s">
        <v>316</v>
      </c>
      <c r="K158" s="169">
        <v>4.8</v>
      </c>
      <c r="L158" s="170"/>
    </row>
    <row r="159" spans="4:12" ht="11.25" customHeight="1">
      <c r="D159" s="20" t="str">
        <f>CONCATENATE(kategorie[[#This Row],[rok]],"::",kategorie[[#This Row],[závod]],"::",kategorie[[#This Row],[m/ž]],"::",kategorie[[#This Row],[věk]])</f>
        <v>2009::běh starosty::M::27</v>
      </c>
      <c r="E159" s="166">
        <v>2009</v>
      </c>
      <c r="F159" s="167" t="s">
        <v>187</v>
      </c>
      <c r="G159" s="166" t="s">
        <v>177</v>
      </c>
      <c r="H159" s="14">
        <f>kategorie[[#This Row],[rok]]-kategorie[[#This Row],[věk]]</f>
        <v>1982</v>
      </c>
      <c r="I159" s="166">
        <v>27</v>
      </c>
      <c r="J159" s="168" t="s">
        <v>316</v>
      </c>
      <c r="K159" s="169">
        <v>4.8</v>
      </c>
      <c r="L159" s="170"/>
    </row>
    <row r="160" spans="4:12" ht="11.25" customHeight="1">
      <c r="D160" s="20" t="str">
        <f>CONCATENATE(kategorie[[#This Row],[rok]],"::",kategorie[[#This Row],[závod]],"::",kategorie[[#This Row],[m/ž]],"::",kategorie[[#This Row],[věk]])</f>
        <v>2009::běh starosty::M::28</v>
      </c>
      <c r="E160" s="166">
        <v>2009</v>
      </c>
      <c r="F160" s="167" t="s">
        <v>187</v>
      </c>
      <c r="G160" s="166" t="s">
        <v>177</v>
      </c>
      <c r="H160" s="14">
        <f>kategorie[[#This Row],[rok]]-kategorie[[#This Row],[věk]]</f>
        <v>1981</v>
      </c>
      <c r="I160" s="166">
        <v>28</v>
      </c>
      <c r="J160" s="168" t="s">
        <v>316</v>
      </c>
      <c r="K160" s="169">
        <v>4.8</v>
      </c>
      <c r="L160" s="170"/>
    </row>
    <row r="161" spans="4:12" ht="11.25" customHeight="1">
      <c r="D161" s="20" t="str">
        <f>CONCATENATE(kategorie[[#This Row],[rok]],"::",kategorie[[#This Row],[závod]],"::",kategorie[[#This Row],[m/ž]],"::",kategorie[[#This Row],[věk]])</f>
        <v>2009::běh starosty::M::29</v>
      </c>
      <c r="E161" s="166">
        <v>2009</v>
      </c>
      <c r="F161" s="167" t="s">
        <v>187</v>
      </c>
      <c r="G161" s="166" t="s">
        <v>177</v>
      </c>
      <c r="H161" s="14">
        <f>kategorie[[#This Row],[rok]]-kategorie[[#This Row],[věk]]</f>
        <v>1980</v>
      </c>
      <c r="I161" s="166">
        <v>29</v>
      </c>
      <c r="J161" s="168" t="s">
        <v>316</v>
      </c>
      <c r="K161" s="169">
        <v>4.8</v>
      </c>
      <c r="L161" s="170"/>
    </row>
    <row r="162" spans="4:12" ht="11.25" customHeight="1">
      <c r="D162" s="20" t="str">
        <f>CONCATENATE(kategorie[[#This Row],[rok]],"::",kategorie[[#This Row],[závod]],"::",kategorie[[#This Row],[m/ž]],"::",kategorie[[#This Row],[věk]])</f>
        <v>2009::běh starosty::M::30</v>
      </c>
      <c r="E162" s="166">
        <v>2009</v>
      </c>
      <c r="F162" s="167" t="s">
        <v>187</v>
      </c>
      <c r="G162" s="166" t="s">
        <v>177</v>
      </c>
      <c r="H162" s="14">
        <f>kategorie[[#This Row],[rok]]-kategorie[[#This Row],[věk]]</f>
        <v>1979</v>
      </c>
      <c r="I162" s="166">
        <v>30</v>
      </c>
      <c r="J162" s="168" t="s">
        <v>316</v>
      </c>
      <c r="K162" s="169">
        <v>4.8</v>
      </c>
      <c r="L162" s="170"/>
    </row>
    <row r="163" spans="4:12" ht="11.25" customHeight="1">
      <c r="D163" s="20" t="str">
        <f>CONCATENATE(kategorie[[#This Row],[rok]],"::",kategorie[[#This Row],[závod]],"::",kategorie[[#This Row],[m/ž]],"::",kategorie[[#This Row],[věk]])</f>
        <v>2009::běh starosty::M::31</v>
      </c>
      <c r="E163" s="166">
        <v>2009</v>
      </c>
      <c r="F163" s="167" t="s">
        <v>187</v>
      </c>
      <c r="G163" s="166" t="s">
        <v>177</v>
      </c>
      <c r="H163" s="14">
        <f>kategorie[[#This Row],[rok]]-kategorie[[#This Row],[věk]]</f>
        <v>1978</v>
      </c>
      <c r="I163" s="166">
        <v>31</v>
      </c>
      <c r="J163" s="168" t="s">
        <v>316</v>
      </c>
      <c r="K163" s="169">
        <v>4.8</v>
      </c>
      <c r="L163" s="170"/>
    </row>
    <row r="164" spans="4:12" ht="11.25" customHeight="1">
      <c r="D164" s="20" t="str">
        <f>CONCATENATE(kategorie[[#This Row],[rok]],"::",kategorie[[#This Row],[závod]],"::",kategorie[[#This Row],[m/ž]],"::",kategorie[[#This Row],[věk]])</f>
        <v>2009::běh starosty::M::32</v>
      </c>
      <c r="E164" s="166">
        <v>2009</v>
      </c>
      <c r="F164" s="167" t="s">
        <v>187</v>
      </c>
      <c r="G164" s="166" t="s">
        <v>177</v>
      </c>
      <c r="H164" s="14">
        <f>kategorie[[#This Row],[rok]]-kategorie[[#This Row],[věk]]</f>
        <v>1977</v>
      </c>
      <c r="I164" s="166">
        <v>32</v>
      </c>
      <c r="J164" s="168" t="s">
        <v>316</v>
      </c>
      <c r="K164" s="169">
        <v>4.8</v>
      </c>
      <c r="L164" s="170"/>
    </row>
    <row r="165" spans="4:12" ht="11.25" customHeight="1">
      <c r="D165" s="20" t="str">
        <f>CONCATENATE(kategorie[[#This Row],[rok]],"::",kategorie[[#This Row],[závod]],"::",kategorie[[#This Row],[m/ž]],"::",kategorie[[#This Row],[věk]])</f>
        <v>2009::běh starosty::M::33</v>
      </c>
      <c r="E165" s="166">
        <v>2009</v>
      </c>
      <c r="F165" s="167" t="s">
        <v>187</v>
      </c>
      <c r="G165" s="166" t="s">
        <v>177</v>
      </c>
      <c r="H165" s="14">
        <f>kategorie[[#This Row],[rok]]-kategorie[[#This Row],[věk]]</f>
        <v>1976</v>
      </c>
      <c r="I165" s="166">
        <v>33</v>
      </c>
      <c r="J165" s="168" t="s">
        <v>316</v>
      </c>
      <c r="K165" s="169">
        <v>4.8</v>
      </c>
      <c r="L165" s="170"/>
    </row>
    <row r="166" spans="4:12" ht="11.25" customHeight="1">
      <c r="D166" s="20" t="str">
        <f>CONCATENATE(kategorie[[#This Row],[rok]],"::",kategorie[[#This Row],[závod]],"::",kategorie[[#This Row],[m/ž]],"::",kategorie[[#This Row],[věk]])</f>
        <v>2009::běh starosty::M::34</v>
      </c>
      <c r="E166" s="166">
        <v>2009</v>
      </c>
      <c r="F166" s="167" t="s">
        <v>187</v>
      </c>
      <c r="G166" s="166" t="s">
        <v>177</v>
      </c>
      <c r="H166" s="14">
        <f>kategorie[[#This Row],[rok]]-kategorie[[#This Row],[věk]]</f>
        <v>1975</v>
      </c>
      <c r="I166" s="166">
        <v>34</v>
      </c>
      <c r="J166" s="168" t="s">
        <v>316</v>
      </c>
      <c r="K166" s="169">
        <v>4.8</v>
      </c>
      <c r="L166" s="170"/>
    </row>
    <row r="167" spans="4:12" ht="11.25" customHeight="1">
      <c r="D167" s="20" t="str">
        <f>CONCATENATE(kategorie[[#This Row],[rok]],"::",kategorie[[#This Row],[závod]],"::",kategorie[[#This Row],[m/ž]],"::",kategorie[[#This Row],[věk]])</f>
        <v>2009::běh starosty::M::35</v>
      </c>
      <c r="E167" s="166">
        <v>2009</v>
      </c>
      <c r="F167" s="167" t="s">
        <v>187</v>
      </c>
      <c r="G167" s="166" t="s">
        <v>177</v>
      </c>
      <c r="H167" s="14">
        <f>kategorie[[#This Row],[rok]]-kategorie[[#This Row],[věk]]</f>
        <v>1974</v>
      </c>
      <c r="I167" s="166">
        <v>35</v>
      </c>
      <c r="J167" s="168" t="s">
        <v>316</v>
      </c>
      <c r="K167" s="169">
        <v>4.8</v>
      </c>
      <c r="L167" s="170"/>
    </row>
    <row r="168" spans="4:12" ht="11.25" customHeight="1">
      <c r="D168" s="20" t="str">
        <f>CONCATENATE(kategorie[[#This Row],[rok]],"::",kategorie[[#This Row],[závod]],"::",kategorie[[#This Row],[m/ž]],"::",kategorie[[#This Row],[věk]])</f>
        <v>2009::běh starosty::M::36</v>
      </c>
      <c r="E168" s="166">
        <v>2009</v>
      </c>
      <c r="F168" s="167" t="s">
        <v>187</v>
      </c>
      <c r="G168" s="166" t="s">
        <v>177</v>
      </c>
      <c r="H168" s="14">
        <f>kategorie[[#This Row],[rok]]-kategorie[[#This Row],[věk]]</f>
        <v>1973</v>
      </c>
      <c r="I168" s="166">
        <v>36</v>
      </c>
      <c r="J168" s="168" t="s">
        <v>316</v>
      </c>
      <c r="K168" s="169">
        <v>4.8</v>
      </c>
      <c r="L168" s="170"/>
    </row>
    <row r="169" spans="4:12" ht="11.25" customHeight="1">
      <c r="D169" s="20" t="str">
        <f>CONCATENATE(kategorie[[#This Row],[rok]],"::",kategorie[[#This Row],[závod]],"::",kategorie[[#This Row],[m/ž]],"::",kategorie[[#This Row],[věk]])</f>
        <v>2009::běh starosty::M::37</v>
      </c>
      <c r="E169" s="166">
        <v>2009</v>
      </c>
      <c r="F169" s="167" t="s">
        <v>187</v>
      </c>
      <c r="G169" s="166" t="s">
        <v>177</v>
      </c>
      <c r="H169" s="14">
        <f>kategorie[[#This Row],[rok]]-kategorie[[#This Row],[věk]]</f>
        <v>1972</v>
      </c>
      <c r="I169" s="166">
        <v>37</v>
      </c>
      <c r="J169" s="168" t="s">
        <v>316</v>
      </c>
      <c r="K169" s="169">
        <v>4.8</v>
      </c>
      <c r="L169" s="170"/>
    </row>
    <row r="170" spans="4:12" ht="11.25" customHeight="1">
      <c r="D170" s="20" t="str">
        <f>CONCATENATE(kategorie[[#This Row],[rok]],"::",kategorie[[#This Row],[závod]],"::",kategorie[[#This Row],[m/ž]],"::",kategorie[[#This Row],[věk]])</f>
        <v>2009::běh starosty::M::38</v>
      </c>
      <c r="E170" s="166">
        <v>2009</v>
      </c>
      <c r="F170" s="167" t="s">
        <v>187</v>
      </c>
      <c r="G170" s="166" t="s">
        <v>177</v>
      </c>
      <c r="H170" s="14">
        <f>kategorie[[#This Row],[rok]]-kategorie[[#This Row],[věk]]</f>
        <v>1971</v>
      </c>
      <c r="I170" s="166">
        <v>38</v>
      </c>
      <c r="J170" s="168" t="s">
        <v>316</v>
      </c>
      <c r="K170" s="169">
        <v>4.8</v>
      </c>
      <c r="L170" s="170"/>
    </row>
    <row r="171" spans="4:12" ht="11.25" customHeight="1">
      <c r="D171" s="20" t="str">
        <f>CONCATENATE(kategorie[[#This Row],[rok]],"::",kategorie[[#This Row],[závod]],"::",kategorie[[#This Row],[m/ž]],"::",kategorie[[#This Row],[věk]])</f>
        <v>2009::běh starosty::M::39</v>
      </c>
      <c r="E171" s="166">
        <v>2009</v>
      </c>
      <c r="F171" s="167" t="s">
        <v>187</v>
      </c>
      <c r="G171" s="166" t="s">
        <v>177</v>
      </c>
      <c r="H171" s="14">
        <f>kategorie[[#This Row],[rok]]-kategorie[[#This Row],[věk]]</f>
        <v>1970</v>
      </c>
      <c r="I171" s="166">
        <v>39</v>
      </c>
      <c r="J171" s="168" t="s">
        <v>316</v>
      </c>
      <c r="K171" s="169">
        <v>4.8</v>
      </c>
      <c r="L171" s="170"/>
    </row>
    <row r="172" spans="4:12" ht="11.25" customHeight="1">
      <c r="D172" s="20" t="str">
        <f>CONCATENATE(kategorie[[#This Row],[rok]],"::",kategorie[[#This Row],[závod]],"::",kategorie[[#This Row],[m/ž]],"::",kategorie[[#This Row],[věk]])</f>
        <v>2009::běh starosty::M::40</v>
      </c>
      <c r="E172" s="166">
        <v>2009</v>
      </c>
      <c r="F172" s="167" t="s">
        <v>187</v>
      </c>
      <c r="G172" s="166" t="s">
        <v>177</v>
      </c>
      <c r="H172" s="14">
        <f>kategorie[[#This Row],[rok]]-kategorie[[#This Row],[věk]]</f>
        <v>1969</v>
      </c>
      <c r="I172" s="166">
        <v>40</v>
      </c>
      <c r="J172" s="168" t="s">
        <v>316</v>
      </c>
      <c r="K172" s="169">
        <v>4.8</v>
      </c>
      <c r="L172" s="170"/>
    </row>
    <row r="173" spans="4:12" ht="11.25" customHeight="1">
      <c r="D173" s="20" t="str">
        <f>CONCATENATE(kategorie[[#This Row],[rok]],"::",kategorie[[#This Row],[závod]],"::",kategorie[[#This Row],[m/ž]],"::",kategorie[[#This Row],[věk]])</f>
        <v>2009::běh starosty::M::41</v>
      </c>
      <c r="E173" s="166">
        <v>2009</v>
      </c>
      <c r="F173" s="167" t="s">
        <v>187</v>
      </c>
      <c r="G173" s="166" t="s">
        <v>177</v>
      </c>
      <c r="H173" s="14">
        <f>kategorie[[#This Row],[rok]]-kategorie[[#This Row],[věk]]</f>
        <v>1968</v>
      </c>
      <c r="I173" s="166">
        <v>41</v>
      </c>
      <c r="J173" s="168" t="s">
        <v>316</v>
      </c>
      <c r="K173" s="169">
        <v>4.8</v>
      </c>
      <c r="L173" s="170"/>
    </row>
    <row r="174" spans="4:12" ht="11.25" customHeight="1">
      <c r="D174" s="20" t="str">
        <f>CONCATENATE(kategorie[[#This Row],[rok]],"::",kategorie[[#This Row],[závod]],"::",kategorie[[#This Row],[m/ž]],"::",kategorie[[#This Row],[věk]])</f>
        <v>2009::běh starosty::M::42</v>
      </c>
      <c r="E174" s="166">
        <v>2009</v>
      </c>
      <c r="F174" s="167" t="s">
        <v>187</v>
      </c>
      <c r="G174" s="166" t="s">
        <v>177</v>
      </c>
      <c r="H174" s="14">
        <f>kategorie[[#This Row],[rok]]-kategorie[[#This Row],[věk]]</f>
        <v>1967</v>
      </c>
      <c r="I174" s="166">
        <v>42</v>
      </c>
      <c r="J174" s="168" t="s">
        <v>316</v>
      </c>
      <c r="K174" s="169">
        <v>4.8</v>
      </c>
      <c r="L174" s="170"/>
    </row>
    <row r="175" spans="4:12" ht="11.25" customHeight="1">
      <c r="D175" s="20" t="str">
        <f>CONCATENATE(kategorie[[#This Row],[rok]],"::",kategorie[[#This Row],[závod]],"::",kategorie[[#This Row],[m/ž]],"::",kategorie[[#This Row],[věk]])</f>
        <v>2009::běh starosty::M::43</v>
      </c>
      <c r="E175" s="166">
        <v>2009</v>
      </c>
      <c r="F175" s="167" t="s">
        <v>187</v>
      </c>
      <c r="G175" s="166" t="s">
        <v>177</v>
      </c>
      <c r="H175" s="14">
        <f>kategorie[[#This Row],[rok]]-kategorie[[#This Row],[věk]]</f>
        <v>1966</v>
      </c>
      <c r="I175" s="166">
        <v>43</v>
      </c>
      <c r="J175" s="168" t="s">
        <v>316</v>
      </c>
      <c r="K175" s="169">
        <v>4.8</v>
      </c>
      <c r="L175" s="170"/>
    </row>
    <row r="176" spans="4:12" ht="11.25" customHeight="1">
      <c r="D176" s="20" t="str">
        <f>CONCATENATE(kategorie[[#This Row],[rok]],"::",kategorie[[#This Row],[závod]],"::",kategorie[[#This Row],[m/ž]],"::",kategorie[[#This Row],[věk]])</f>
        <v>2009::běh starosty::M::44</v>
      </c>
      <c r="E176" s="166">
        <v>2009</v>
      </c>
      <c r="F176" s="167" t="s">
        <v>187</v>
      </c>
      <c r="G176" s="166" t="s">
        <v>177</v>
      </c>
      <c r="H176" s="14">
        <f>kategorie[[#This Row],[rok]]-kategorie[[#This Row],[věk]]</f>
        <v>1965</v>
      </c>
      <c r="I176" s="166">
        <v>44</v>
      </c>
      <c r="J176" s="168" t="s">
        <v>316</v>
      </c>
      <c r="K176" s="169">
        <v>4.8</v>
      </c>
      <c r="L176" s="170"/>
    </row>
    <row r="177" spans="4:12" ht="11.25" customHeight="1">
      <c r="D177" s="20" t="str">
        <f>CONCATENATE(kategorie[[#This Row],[rok]],"::",kategorie[[#This Row],[závod]],"::",kategorie[[#This Row],[m/ž]],"::",kategorie[[#This Row],[věk]])</f>
        <v>2009::běh starosty::M::45</v>
      </c>
      <c r="E177" s="166">
        <v>2009</v>
      </c>
      <c r="F177" s="167" t="s">
        <v>187</v>
      </c>
      <c r="G177" s="166" t="s">
        <v>177</v>
      </c>
      <c r="H177" s="14">
        <f>kategorie[[#This Row],[rok]]-kategorie[[#This Row],[věk]]</f>
        <v>1964</v>
      </c>
      <c r="I177" s="166">
        <v>45</v>
      </c>
      <c r="J177" s="168" t="s">
        <v>316</v>
      </c>
      <c r="K177" s="169">
        <v>4.8</v>
      </c>
      <c r="L177" s="170"/>
    </row>
    <row r="178" spans="4:12" ht="11.25" customHeight="1">
      <c r="D178" s="20" t="str">
        <f>CONCATENATE(kategorie[[#This Row],[rok]],"::",kategorie[[#This Row],[závod]],"::",kategorie[[#This Row],[m/ž]],"::",kategorie[[#This Row],[věk]])</f>
        <v>2009::běh starosty::M::46</v>
      </c>
      <c r="E178" s="166">
        <v>2009</v>
      </c>
      <c r="F178" s="167" t="s">
        <v>187</v>
      </c>
      <c r="G178" s="166" t="s">
        <v>177</v>
      </c>
      <c r="H178" s="14">
        <f>kategorie[[#This Row],[rok]]-kategorie[[#This Row],[věk]]</f>
        <v>1963</v>
      </c>
      <c r="I178" s="166">
        <v>46</v>
      </c>
      <c r="J178" s="168" t="s">
        <v>316</v>
      </c>
      <c r="K178" s="169">
        <v>4.8</v>
      </c>
      <c r="L178" s="170"/>
    </row>
    <row r="179" spans="4:12" ht="11.25" customHeight="1">
      <c r="D179" s="20" t="str">
        <f>CONCATENATE(kategorie[[#This Row],[rok]],"::",kategorie[[#This Row],[závod]],"::",kategorie[[#This Row],[m/ž]],"::",kategorie[[#This Row],[věk]])</f>
        <v>2009::běh starosty::M::47</v>
      </c>
      <c r="E179" s="166">
        <v>2009</v>
      </c>
      <c r="F179" s="167" t="s">
        <v>187</v>
      </c>
      <c r="G179" s="166" t="s">
        <v>177</v>
      </c>
      <c r="H179" s="14">
        <f>kategorie[[#This Row],[rok]]-kategorie[[#This Row],[věk]]</f>
        <v>1962</v>
      </c>
      <c r="I179" s="166">
        <v>47</v>
      </c>
      <c r="J179" s="168" t="s">
        <v>316</v>
      </c>
      <c r="K179" s="169">
        <v>4.8</v>
      </c>
      <c r="L179" s="170"/>
    </row>
    <row r="180" spans="4:12" ht="11.25" customHeight="1">
      <c r="D180" s="20" t="str">
        <f>CONCATENATE(kategorie[[#This Row],[rok]],"::",kategorie[[#This Row],[závod]],"::",kategorie[[#This Row],[m/ž]],"::",kategorie[[#This Row],[věk]])</f>
        <v>2009::běh starosty::M::48</v>
      </c>
      <c r="E180" s="166">
        <v>2009</v>
      </c>
      <c r="F180" s="167" t="s">
        <v>187</v>
      </c>
      <c r="G180" s="166" t="s">
        <v>177</v>
      </c>
      <c r="H180" s="14">
        <f>kategorie[[#This Row],[rok]]-kategorie[[#This Row],[věk]]</f>
        <v>1961</v>
      </c>
      <c r="I180" s="166">
        <v>48</v>
      </c>
      <c r="J180" s="168" t="s">
        <v>316</v>
      </c>
      <c r="K180" s="169">
        <v>4.8</v>
      </c>
      <c r="L180" s="170"/>
    </row>
    <row r="181" spans="4:12" ht="11.25" customHeight="1">
      <c r="D181" s="20" t="str">
        <f>CONCATENATE(kategorie[[#This Row],[rok]],"::",kategorie[[#This Row],[závod]],"::",kategorie[[#This Row],[m/ž]],"::",kategorie[[#This Row],[věk]])</f>
        <v>2009::běh starosty::M::49</v>
      </c>
      <c r="E181" s="166">
        <v>2009</v>
      </c>
      <c r="F181" s="167" t="s">
        <v>187</v>
      </c>
      <c r="G181" s="166" t="s">
        <v>177</v>
      </c>
      <c r="H181" s="14">
        <f>kategorie[[#This Row],[rok]]-kategorie[[#This Row],[věk]]</f>
        <v>1960</v>
      </c>
      <c r="I181" s="166">
        <v>49</v>
      </c>
      <c r="J181" s="168" t="s">
        <v>316</v>
      </c>
      <c r="K181" s="169">
        <v>4.8</v>
      </c>
      <c r="L181" s="170"/>
    </row>
    <row r="182" spans="4:12" ht="11.25" customHeight="1">
      <c r="D182" s="20" t="str">
        <f>CONCATENATE(kategorie[[#This Row],[rok]],"::",kategorie[[#This Row],[závod]],"::",kategorie[[#This Row],[m/ž]],"::",kategorie[[#This Row],[věk]])</f>
        <v>2009::běh starosty::M::50</v>
      </c>
      <c r="E182" s="166">
        <v>2009</v>
      </c>
      <c r="F182" s="167" t="s">
        <v>187</v>
      </c>
      <c r="G182" s="166" t="s">
        <v>177</v>
      </c>
      <c r="H182" s="14">
        <f>kategorie[[#This Row],[rok]]-kategorie[[#This Row],[věk]]</f>
        <v>1959</v>
      </c>
      <c r="I182" s="166">
        <v>50</v>
      </c>
      <c r="J182" s="168" t="s">
        <v>316</v>
      </c>
      <c r="K182" s="169">
        <v>4.8</v>
      </c>
      <c r="L182" s="170"/>
    </row>
    <row r="183" spans="4:12" ht="11.25" customHeight="1">
      <c r="D183" s="20" t="str">
        <f>CONCATENATE(kategorie[[#This Row],[rok]],"::",kategorie[[#This Row],[závod]],"::",kategorie[[#This Row],[m/ž]],"::",kategorie[[#This Row],[věk]])</f>
        <v>2009::běh starosty::M::51</v>
      </c>
      <c r="E183" s="166">
        <v>2009</v>
      </c>
      <c r="F183" s="167" t="s">
        <v>187</v>
      </c>
      <c r="G183" s="166" t="s">
        <v>177</v>
      </c>
      <c r="H183" s="14">
        <f>kategorie[[#This Row],[rok]]-kategorie[[#This Row],[věk]]</f>
        <v>1958</v>
      </c>
      <c r="I183" s="166">
        <v>51</v>
      </c>
      <c r="J183" s="168" t="s">
        <v>316</v>
      </c>
      <c r="K183" s="169">
        <v>4.8</v>
      </c>
      <c r="L183" s="170"/>
    </row>
    <row r="184" spans="4:12" ht="11.25" customHeight="1">
      <c r="D184" s="20" t="str">
        <f>CONCATENATE(kategorie[[#This Row],[rok]],"::",kategorie[[#This Row],[závod]],"::",kategorie[[#This Row],[m/ž]],"::",kategorie[[#This Row],[věk]])</f>
        <v>2009::běh starosty::M::52</v>
      </c>
      <c r="E184" s="166">
        <v>2009</v>
      </c>
      <c r="F184" s="167" t="s">
        <v>187</v>
      </c>
      <c r="G184" s="166" t="s">
        <v>177</v>
      </c>
      <c r="H184" s="14">
        <f>kategorie[[#This Row],[rok]]-kategorie[[#This Row],[věk]]</f>
        <v>1957</v>
      </c>
      <c r="I184" s="166">
        <v>52</v>
      </c>
      <c r="J184" s="168" t="s">
        <v>316</v>
      </c>
      <c r="K184" s="169">
        <v>4.8</v>
      </c>
      <c r="L184" s="170"/>
    </row>
    <row r="185" spans="4:12" ht="11.25" customHeight="1">
      <c r="D185" s="20" t="str">
        <f>CONCATENATE(kategorie[[#This Row],[rok]],"::",kategorie[[#This Row],[závod]],"::",kategorie[[#This Row],[m/ž]],"::",kategorie[[#This Row],[věk]])</f>
        <v>2009::běh starosty::M::53</v>
      </c>
      <c r="E185" s="166">
        <v>2009</v>
      </c>
      <c r="F185" s="167" t="s">
        <v>187</v>
      </c>
      <c r="G185" s="166" t="s">
        <v>177</v>
      </c>
      <c r="H185" s="14">
        <f>kategorie[[#This Row],[rok]]-kategorie[[#This Row],[věk]]</f>
        <v>1956</v>
      </c>
      <c r="I185" s="166">
        <v>53</v>
      </c>
      <c r="J185" s="168" t="s">
        <v>316</v>
      </c>
      <c r="K185" s="169">
        <v>4.8</v>
      </c>
      <c r="L185" s="170"/>
    </row>
    <row r="186" spans="4:12" ht="11.25" customHeight="1">
      <c r="D186" s="20" t="str">
        <f>CONCATENATE(kategorie[[#This Row],[rok]],"::",kategorie[[#This Row],[závod]],"::",kategorie[[#This Row],[m/ž]],"::",kategorie[[#This Row],[věk]])</f>
        <v>2009::běh starosty::M::54</v>
      </c>
      <c r="E186" s="166">
        <v>2009</v>
      </c>
      <c r="F186" s="167" t="s">
        <v>187</v>
      </c>
      <c r="G186" s="166" t="s">
        <v>177</v>
      </c>
      <c r="H186" s="14">
        <f>kategorie[[#This Row],[rok]]-kategorie[[#This Row],[věk]]</f>
        <v>1955</v>
      </c>
      <c r="I186" s="166">
        <v>54</v>
      </c>
      <c r="J186" s="168" t="s">
        <v>316</v>
      </c>
      <c r="K186" s="169">
        <v>4.8</v>
      </c>
      <c r="L186" s="170"/>
    </row>
    <row r="187" spans="4:12" ht="11.25" customHeight="1">
      <c r="D187" s="20" t="str">
        <f>CONCATENATE(kategorie[[#This Row],[rok]],"::",kategorie[[#This Row],[závod]],"::",kategorie[[#This Row],[m/ž]],"::",kategorie[[#This Row],[věk]])</f>
        <v>2009::běh starosty::M::55</v>
      </c>
      <c r="E187" s="166">
        <v>2009</v>
      </c>
      <c r="F187" s="167" t="s">
        <v>187</v>
      </c>
      <c r="G187" s="166" t="s">
        <v>177</v>
      </c>
      <c r="H187" s="14">
        <f>kategorie[[#This Row],[rok]]-kategorie[[#This Row],[věk]]</f>
        <v>1954</v>
      </c>
      <c r="I187" s="166">
        <v>55</v>
      </c>
      <c r="J187" s="168" t="s">
        <v>316</v>
      </c>
      <c r="K187" s="169">
        <v>4.8</v>
      </c>
      <c r="L187" s="170"/>
    </row>
    <row r="188" spans="4:12" ht="11.25" customHeight="1">
      <c r="D188" s="20" t="str">
        <f>CONCATENATE(kategorie[[#This Row],[rok]],"::",kategorie[[#This Row],[závod]],"::",kategorie[[#This Row],[m/ž]],"::",kategorie[[#This Row],[věk]])</f>
        <v>2009::běh starosty::M::56</v>
      </c>
      <c r="E188" s="166">
        <v>2009</v>
      </c>
      <c r="F188" s="167" t="s">
        <v>187</v>
      </c>
      <c r="G188" s="166" t="s">
        <v>177</v>
      </c>
      <c r="H188" s="14">
        <f>kategorie[[#This Row],[rok]]-kategorie[[#This Row],[věk]]</f>
        <v>1953</v>
      </c>
      <c r="I188" s="166">
        <v>56</v>
      </c>
      <c r="J188" s="168" t="s">
        <v>316</v>
      </c>
      <c r="K188" s="169">
        <v>4.8</v>
      </c>
      <c r="L188" s="170"/>
    </row>
    <row r="189" spans="4:12" ht="11.25" customHeight="1">
      <c r="D189" s="20" t="str">
        <f>CONCATENATE(kategorie[[#This Row],[rok]],"::",kategorie[[#This Row],[závod]],"::",kategorie[[#This Row],[m/ž]],"::",kategorie[[#This Row],[věk]])</f>
        <v>2009::běh starosty::M::57</v>
      </c>
      <c r="E189" s="166">
        <v>2009</v>
      </c>
      <c r="F189" s="167" t="s">
        <v>187</v>
      </c>
      <c r="G189" s="166" t="s">
        <v>177</v>
      </c>
      <c r="H189" s="14">
        <f>kategorie[[#This Row],[rok]]-kategorie[[#This Row],[věk]]</f>
        <v>1952</v>
      </c>
      <c r="I189" s="166">
        <v>57</v>
      </c>
      <c r="J189" s="168" t="s">
        <v>316</v>
      </c>
      <c r="K189" s="169">
        <v>4.8</v>
      </c>
      <c r="L189" s="170"/>
    </row>
    <row r="190" spans="4:12" ht="11.25" customHeight="1">
      <c r="D190" s="20" t="str">
        <f>CONCATENATE(kategorie[[#This Row],[rok]],"::",kategorie[[#This Row],[závod]],"::",kategorie[[#This Row],[m/ž]],"::",kategorie[[#This Row],[věk]])</f>
        <v>2009::běh starosty::M::58</v>
      </c>
      <c r="E190" s="166">
        <v>2009</v>
      </c>
      <c r="F190" s="167" t="s">
        <v>187</v>
      </c>
      <c r="G190" s="166" t="s">
        <v>177</v>
      </c>
      <c r="H190" s="14">
        <f>kategorie[[#This Row],[rok]]-kategorie[[#This Row],[věk]]</f>
        <v>1951</v>
      </c>
      <c r="I190" s="166">
        <v>58</v>
      </c>
      <c r="J190" s="168" t="s">
        <v>316</v>
      </c>
      <c r="K190" s="169">
        <v>4.8</v>
      </c>
      <c r="L190" s="170"/>
    </row>
    <row r="191" spans="4:12" ht="11.25" customHeight="1">
      <c r="D191" s="20" t="str">
        <f>CONCATENATE(kategorie[[#This Row],[rok]],"::",kategorie[[#This Row],[závod]],"::",kategorie[[#This Row],[m/ž]],"::",kategorie[[#This Row],[věk]])</f>
        <v>2009::běh starosty::M::59</v>
      </c>
      <c r="E191" s="166">
        <v>2009</v>
      </c>
      <c r="F191" s="167" t="s">
        <v>187</v>
      </c>
      <c r="G191" s="166" t="s">
        <v>177</v>
      </c>
      <c r="H191" s="14">
        <f>kategorie[[#This Row],[rok]]-kategorie[[#This Row],[věk]]</f>
        <v>1950</v>
      </c>
      <c r="I191" s="166">
        <v>59</v>
      </c>
      <c r="J191" s="168" t="s">
        <v>316</v>
      </c>
      <c r="K191" s="169">
        <v>4.8</v>
      </c>
      <c r="L191" s="170"/>
    </row>
    <row r="192" spans="4:12" ht="11.25" customHeight="1">
      <c r="D192" s="20" t="str">
        <f>CONCATENATE(kategorie[[#This Row],[rok]],"::",kategorie[[#This Row],[závod]],"::",kategorie[[#This Row],[m/ž]],"::",kategorie[[#This Row],[věk]])</f>
        <v>2009::běh starosty::M::60</v>
      </c>
      <c r="E192" s="166">
        <v>2009</v>
      </c>
      <c r="F192" s="167" t="s">
        <v>187</v>
      </c>
      <c r="G192" s="166" t="s">
        <v>177</v>
      </c>
      <c r="H192" s="14">
        <f>kategorie[[#This Row],[rok]]-kategorie[[#This Row],[věk]]</f>
        <v>1949</v>
      </c>
      <c r="I192" s="166">
        <v>60</v>
      </c>
      <c r="J192" s="168" t="s">
        <v>316</v>
      </c>
      <c r="K192" s="169">
        <v>4.8</v>
      </c>
      <c r="L192" s="170"/>
    </row>
    <row r="193" spans="4:12" ht="11.25" customHeight="1">
      <c r="D193" s="20" t="str">
        <f>CONCATENATE(kategorie[[#This Row],[rok]],"::",kategorie[[#This Row],[závod]],"::",kategorie[[#This Row],[m/ž]],"::",kategorie[[#This Row],[věk]])</f>
        <v>2009::běh starosty::M::61</v>
      </c>
      <c r="E193" s="166">
        <v>2009</v>
      </c>
      <c r="F193" s="167" t="s">
        <v>187</v>
      </c>
      <c r="G193" s="166" t="s">
        <v>177</v>
      </c>
      <c r="H193" s="14">
        <f>kategorie[[#This Row],[rok]]-kategorie[[#This Row],[věk]]</f>
        <v>1948</v>
      </c>
      <c r="I193" s="166">
        <v>61</v>
      </c>
      <c r="J193" s="168" t="s">
        <v>316</v>
      </c>
      <c r="K193" s="169">
        <v>4.8</v>
      </c>
      <c r="L193" s="170"/>
    </row>
    <row r="194" spans="4:12" ht="11.25" customHeight="1">
      <c r="D194" s="20" t="str">
        <f>CONCATENATE(kategorie[[#This Row],[rok]],"::",kategorie[[#This Row],[závod]],"::",kategorie[[#This Row],[m/ž]],"::",kategorie[[#This Row],[věk]])</f>
        <v>2009::běh starosty::M::62</v>
      </c>
      <c r="E194" s="166">
        <v>2009</v>
      </c>
      <c r="F194" s="167" t="s">
        <v>187</v>
      </c>
      <c r="G194" s="166" t="s">
        <v>177</v>
      </c>
      <c r="H194" s="14">
        <f>kategorie[[#This Row],[rok]]-kategorie[[#This Row],[věk]]</f>
        <v>1947</v>
      </c>
      <c r="I194" s="166">
        <v>62</v>
      </c>
      <c r="J194" s="168" t="s">
        <v>316</v>
      </c>
      <c r="K194" s="169">
        <v>4.8</v>
      </c>
      <c r="L194" s="170"/>
    </row>
    <row r="195" spans="4:12" ht="11.25" customHeight="1">
      <c r="D195" s="20" t="str">
        <f>CONCATENATE(kategorie[[#This Row],[rok]],"::",kategorie[[#This Row],[závod]],"::",kategorie[[#This Row],[m/ž]],"::",kategorie[[#This Row],[věk]])</f>
        <v>2009::běh starosty::M::63</v>
      </c>
      <c r="E195" s="166">
        <v>2009</v>
      </c>
      <c r="F195" s="167" t="s">
        <v>187</v>
      </c>
      <c r="G195" s="166" t="s">
        <v>177</v>
      </c>
      <c r="H195" s="14">
        <f>kategorie[[#This Row],[rok]]-kategorie[[#This Row],[věk]]</f>
        <v>1946</v>
      </c>
      <c r="I195" s="166">
        <v>63</v>
      </c>
      <c r="J195" s="168" t="s">
        <v>316</v>
      </c>
      <c r="K195" s="169">
        <v>4.8</v>
      </c>
      <c r="L195" s="170"/>
    </row>
    <row r="196" spans="4:12" ht="11.25" customHeight="1">
      <c r="D196" s="20" t="str">
        <f>CONCATENATE(kategorie[[#This Row],[rok]],"::",kategorie[[#This Row],[závod]],"::",kategorie[[#This Row],[m/ž]],"::",kategorie[[#This Row],[věk]])</f>
        <v>2009::běh starosty::M::64</v>
      </c>
      <c r="E196" s="166">
        <v>2009</v>
      </c>
      <c r="F196" s="167" t="s">
        <v>187</v>
      </c>
      <c r="G196" s="166" t="s">
        <v>177</v>
      </c>
      <c r="H196" s="14">
        <f>kategorie[[#This Row],[rok]]-kategorie[[#This Row],[věk]]</f>
        <v>1945</v>
      </c>
      <c r="I196" s="166">
        <v>64</v>
      </c>
      <c r="J196" s="168" t="s">
        <v>316</v>
      </c>
      <c r="K196" s="169">
        <v>4.8</v>
      </c>
      <c r="L196" s="170"/>
    </row>
    <row r="197" spans="4:12" ht="11.25" customHeight="1">
      <c r="D197" s="20" t="str">
        <f>CONCATENATE(kategorie[[#This Row],[rok]],"::",kategorie[[#This Row],[závod]],"::",kategorie[[#This Row],[m/ž]],"::",kategorie[[#This Row],[věk]])</f>
        <v>2009::běh starosty::M::65</v>
      </c>
      <c r="E197" s="166">
        <v>2009</v>
      </c>
      <c r="F197" s="167" t="s">
        <v>187</v>
      </c>
      <c r="G197" s="166" t="s">
        <v>177</v>
      </c>
      <c r="H197" s="14">
        <f>kategorie[[#This Row],[rok]]-kategorie[[#This Row],[věk]]</f>
        <v>1944</v>
      </c>
      <c r="I197" s="166">
        <v>65</v>
      </c>
      <c r="J197" s="168" t="s">
        <v>316</v>
      </c>
      <c r="K197" s="169">
        <v>4.8</v>
      </c>
      <c r="L197" s="170"/>
    </row>
    <row r="198" spans="4:12" ht="11.25" customHeight="1">
      <c r="D198" s="20" t="str">
        <f>CONCATENATE(kategorie[[#This Row],[rok]],"::",kategorie[[#This Row],[závod]],"::",kategorie[[#This Row],[m/ž]],"::",kategorie[[#This Row],[věk]])</f>
        <v>2009::běh starosty::M::66</v>
      </c>
      <c r="E198" s="166">
        <v>2009</v>
      </c>
      <c r="F198" s="167" t="s">
        <v>187</v>
      </c>
      <c r="G198" s="166" t="s">
        <v>177</v>
      </c>
      <c r="H198" s="14">
        <f>kategorie[[#This Row],[rok]]-kategorie[[#This Row],[věk]]</f>
        <v>1943</v>
      </c>
      <c r="I198" s="166">
        <v>66</v>
      </c>
      <c r="J198" s="168" t="s">
        <v>316</v>
      </c>
      <c r="K198" s="169">
        <v>4.8</v>
      </c>
      <c r="L198" s="170"/>
    </row>
    <row r="199" spans="4:12" ht="11.25" customHeight="1">
      <c r="D199" s="20" t="str">
        <f>CONCATENATE(kategorie[[#This Row],[rok]],"::",kategorie[[#This Row],[závod]],"::",kategorie[[#This Row],[m/ž]],"::",kategorie[[#This Row],[věk]])</f>
        <v>2009::běh starosty::M::67</v>
      </c>
      <c r="E199" s="166">
        <v>2009</v>
      </c>
      <c r="F199" s="167" t="s">
        <v>187</v>
      </c>
      <c r="G199" s="166" t="s">
        <v>177</v>
      </c>
      <c r="H199" s="14">
        <f>kategorie[[#This Row],[rok]]-kategorie[[#This Row],[věk]]</f>
        <v>1942</v>
      </c>
      <c r="I199" s="166">
        <v>67</v>
      </c>
      <c r="J199" s="168" t="s">
        <v>316</v>
      </c>
      <c r="K199" s="169">
        <v>4.8</v>
      </c>
      <c r="L199" s="170"/>
    </row>
    <row r="200" spans="4:12" ht="11.25" customHeight="1">
      <c r="D200" s="20" t="str">
        <f>CONCATENATE(kategorie[[#This Row],[rok]],"::",kategorie[[#This Row],[závod]],"::",kategorie[[#This Row],[m/ž]],"::",kategorie[[#This Row],[věk]])</f>
        <v>2009::běh starosty::M::68</v>
      </c>
      <c r="E200" s="166">
        <v>2009</v>
      </c>
      <c r="F200" s="167" t="s">
        <v>187</v>
      </c>
      <c r="G200" s="166" t="s">
        <v>177</v>
      </c>
      <c r="H200" s="14">
        <f>kategorie[[#This Row],[rok]]-kategorie[[#This Row],[věk]]</f>
        <v>1941</v>
      </c>
      <c r="I200" s="166">
        <v>68</v>
      </c>
      <c r="J200" s="168" t="s">
        <v>316</v>
      </c>
      <c r="K200" s="169">
        <v>4.8</v>
      </c>
      <c r="L200" s="170"/>
    </row>
    <row r="201" spans="4:12" ht="11.25" customHeight="1">
      <c r="D201" s="20" t="str">
        <f>CONCATENATE(kategorie[[#This Row],[rok]],"::",kategorie[[#This Row],[závod]],"::",kategorie[[#This Row],[m/ž]],"::",kategorie[[#This Row],[věk]])</f>
        <v>2009::běh starosty::M::69</v>
      </c>
      <c r="E201" s="166">
        <v>2009</v>
      </c>
      <c r="F201" s="167" t="s">
        <v>187</v>
      </c>
      <c r="G201" s="166" t="s">
        <v>177</v>
      </c>
      <c r="H201" s="14">
        <f>kategorie[[#This Row],[rok]]-kategorie[[#This Row],[věk]]</f>
        <v>1940</v>
      </c>
      <c r="I201" s="166">
        <v>69</v>
      </c>
      <c r="J201" s="168" t="s">
        <v>316</v>
      </c>
      <c r="K201" s="169">
        <v>4.8</v>
      </c>
      <c r="L201" s="170"/>
    </row>
    <row r="202" spans="4:12" ht="11.25" customHeight="1">
      <c r="D202" s="20" t="str">
        <f>CONCATENATE(kategorie[[#This Row],[rok]],"::",kategorie[[#This Row],[závod]],"::",kategorie[[#This Row],[m/ž]],"::",kategorie[[#This Row],[věk]])</f>
        <v>2009::běh starosty::M::70</v>
      </c>
      <c r="E202" s="166">
        <v>2009</v>
      </c>
      <c r="F202" s="167" t="s">
        <v>187</v>
      </c>
      <c r="G202" s="166" t="s">
        <v>177</v>
      </c>
      <c r="H202" s="14">
        <f>kategorie[[#This Row],[rok]]-kategorie[[#This Row],[věk]]</f>
        <v>1939</v>
      </c>
      <c r="I202" s="166">
        <v>70</v>
      </c>
      <c r="J202" s="168" t="s">
        <v>316</v>
      </c>
      <c r="K202" s="169">
        <v>4.8</v>
      </c>
      <c r="L202" s="170"/>
    </row>
    <row r="203" spans="4:12" ht="11.25" customHeight="1">
      <c r="D203" s="20" t="str">
        <f>CONCATENATE(kategorie[[#This Row],[rok]],"::",kategorie[[#This Row],[závod]],"::",kategorie[[#This Row],[m/ž]],"::",kategorie[[#This Row],[věk]])</f>
        <v>2009::běh starosty::M::71</v>
      </c>
      <c r="E203" s="166">
        <v>2009</v>
      </c>
      <c r="F203" s="167" t="s">
        <v>187</v>
      </c>
      <c r="G203" s="166" t="s">
        <v>177</v>
      </c>
      <c r="H203" s="14">
        <f>kategorie[[#This Row],[rok]]-kategorie[[#This Row],[věk]]</f>
        <v>1938</v>
      </c>
      <c r="I203" s="166">
        <v>71</v>
      </c>
      <c r="J203" s="168" t="s">
        <v>316</v>
      </c>
      <c r="K203" s="169">
        <v>4.8</v>
      </c>
      <c r="L203" s="170"/>
    </row>
    <row r="204" spans="4:12" ht="11.25" customHeight="1">
      <c r="D204" s="20" t="str">
        <f>CONCATENATE(kategorie[[#This Row],[rok]],"::",kategorie[[#This Row],[závod]],"::",kategorie[[#This Row],[m/ž]],"::",kategorie[[#This Row],[věk]])</f>
        <v>2009::běh starosty::M::72</v>
      </c>
      <c r="E204" s="166">
        <v>2009</v>
      </c>
      <c r="F204" s="167" t="s">
        <v>187</v>
      </c>
      <c r="G204" s="166" t="s">
        <v>177</v>
      </c>
      <c r="H204" s="14">
        <f>kategorie[[#This Row],[rok]]-kategorie[[#This Row],[věk]]</f>
        <v>1937</v>
      </c>
      <c r="I204" s="166">
        <v>72</v>
      </c>
      <c r="J204" s="168" t="s">
        <v>316</v>
      </c>
      <c r="K204" s="169">
        <v>4.8</v>
      </c>
      <c r="L204" s="170"/>
    </row>
    <row r="205" spans="4:12" ht="11.25" customHeight="1">
      <c r="D205" s="20" t="str">
        <f>CONCATENATE(kategorie[[#This Row],[rok]],"::",kategorie[[#This Row],[závod]],"::",kategorie[[#This Row],[m/ž]],"::",kategorie[[#This Row],[věk]])</f>
        <v>2009::běh starosty::M::73</v>
      </c>
      <c r="E205" s="166">
        <v>2009</v>
      </c>
      <c r="F205" s="167" t="s">
        <v>187</v>
      </c>
      <c r="G205" s="166" t="s">
        <v>177</v>
      </c>
      <c r="H205" s="14">
        <f>kategorie[[#This Row],[rok]]-kategorie[[#This Row],[věk]]</f>
        <v>1936</v>
      </c>
      <c r="I205" s="166">
        <v>73</v>
      </c>
      <c r="J205" s="168" t="s">
        <v>316</v>
      </c>
      <c r="K205" s="169">
        <v>4.8</v>
      </c>
      <c r="L205" s="170"/>
    </row>
    <row r="206" spans="4:12" ht="11.25" customHeight="1">
      <c r="D206" s="20" t="str">
        <f>CONCATENATE(kategorie[[#This Row],[rok]],"::",kategorie[[#This Row],[závod]],"::",kategorie[[#This Row],[m/ž]],"::",kategorie[[#This Row],[věk]])</f>
        <v>2009::běh starosty::M::74</v>
      </c>
      <c r="E206" s="166">
        <v>2009</v>
      </c>
      <c r="F206" s="167" t="s">
        <v>187</v>
      </c>
      <c r="G206" s="166" t="s">
        <v>177</v>
      </c>
      <c r="H206" s="14">
        <f>kategorie[[#This Row],[rok]]-kategorie[[#This Row],[věk]]</f>
        <v>1935</v>
      </c>
      <c r="I206" s="166">
        <v>74</v>
      </c>
      <c r="J206" s="168" t="s">
        <v>316</v>
      </c>
      <c r="K206" s="169">
        <v>4.8</v>
      </c>
      <c r="L206" s="170"/>
    </row>
    <row r="207" spans="4:12" ht="11.25" customHeight="1">
      <c r="D207" s="20" t="str">
        <f>CONCATENATE(kategorie[[#This Row],[rok]],"::",kategorie[[#This Row],[závod]],"::",kategorie[[#This Row],[m/ž]],"::",kategorie[[#This Row],[věk]])</f>
        <v>2009::běh starosty::M::75</v>
      </c>
      <c r="E207" s="166">
        <v>2009</v>
      </c>
      <c r="F207" s="167" t="s">
        <v>187</v>
      </c>
      <c r="G207" s="166" t="s">
        <v>177</v>
      </c>
      <c r="H207" s="14">
        <f>kategorie[[#This Row],[rok]]-kategorie[[#This Row],[věk]]</f>
        <v>1934</v>
      </c>
      <c r="I207" s="166">
        <v>75</v>
      </c>
      <c r="J207" s="168" t="s">
        <v>316</v>
      </c>
      <c r="K207" s="169">
        <v>4.8</v>
      </c>
      <c r="L207" s="170"/>
    </row>
    <row r="208" spans="4:12" ht="11.25" customHeight="1">
      <c r="D208" s="20" t="str">
        <f>CONCATENATE(kategorie[[#This Row],[rok]],"::",kategorie[[#This Row],[závod]],"::",kategorie[[#This Row],[m/ž]],"::",kategorie[[#This Row],[věk]])</f>
        <v>2009::běh starosty::M::76</v>
      </c>
      <c r="E208" s="166">
        <v>2009</v>
      </c>
      <c r="F208" s="167" t="s">
        <v>187</v>
      </c>
      <c r="G208" s="166" t="s">
        <v>177</v>
      </c>
      <c r="H208" s="14">
        <f>kategorie[[#This Row],[rok]]-kategorie[[#This Row],[věk]]</f>
        <v>1933</v>
      </c>
      <c r="I208" s="166">
        <v>76</v>
      </c>
      <c r="J208" s="168" t="s">
        <v>316</v>
      </c>
      <c r="K208" s="169">
        <v>4.8</v>
      </c>
      <c r="L208" s="170"/>
    </row>
    <row r="209" spans="4:12" ht="11.25" customHeight="1">
      <c r="D209" s="20" t="str">
        <f>CONCATENATE(kategorie[[#This Row],[rok]],"::",kategorie[[#This Row],[závod]],"::",kategorie[[#This Row],[m/ž]],"::",kategorie[[#This Row],[věk]])</f>
        <v>2009::běh starosty::M::77</v>
      </c>
      <c r="E209" s="166">
        <v>2009</v>
      </c>
      <c r="F209" s="167" t="s">
        <v>187</v>
      </c>
      <c r="G209" s="166" t="s">
        <v>177</v>
      </c>
      <c r="H209" s="14">
        <f>kategorie[[#This Row],[rok]]-kategorie[[#This Row],[věk]]</f>
        <v>1932</v>
      </c>
      <c r="I209" s="166">
        <v>77</v>
      </c>
      <c r="J209" s="168" t="s">
        <v>316</v>
      </c>
      <c r="K209" s="169">
        <v>4.8</v>
      </c>
      <c r="L209" s="170"/>
    </row>
    <row r="210" spans="4:12" ht="11.25" customHeight="1">
      <c r="D210" s="20" t="str">
        <f>CONCATENATE(kategorie[[#This Row],[rok]],"::",kategorie[[#This Row],[závod]],"::",kategorie[[#This Row],[m/ž]],"::",kategorie[[#This Row],[věk]])</f>
        <v>2009::běh starosty::M::78</v>
      </c>
      <c r="E210" s="166">
        <v>2009</v>
      </c>
      <c r="F210" s="167" t="s">
        <v>187</v>
      </c>
      <c r="G210" s="166" t="s">
        <v>177</v>
      </c>
      <c r="H210" s="14">
        <f>kategorie[[#This Row],[rok]]-kategorie[[#This Row],[věk]]</f>
        <v>1931</v>
      </c>
      <c r="I210" s="166">
        <v>78</v>
      </c>
      <c r="J210" s="168" t="s">
        <v>316</v>
      </c>
      <c r="K210" s="169">
        <v>4.8</v>
      </c>
      <c r="L210" s="170"/>
    </row>
    <row r="211" spans="4:12" ht="11.25" customHeight="1">
      <c r="D211" s="20" t="str">
        <f>CONCATENATE(kategorie[[#This Row],[rok]],"::",kategorie[[#This Row],[závod]],"::",kategorie[[#This Row],[m/ž]],"::",kategorie[[#This Row],[věk]])</f>
        <v>2009::běh starosty::M::79</v>
      </c>
      <c r="E211" s="166">
        <v>2009</v>
      </c>
      <c r="F211" s="167" t="s">
        <v>187</v>
      </c>
      <c r="G211" s="166" t="s">
        <v>177</v>
      </c>
      <c r="H211" s="14">
        <f>kategorie[[#This Row],[rok]]-kategorie[[#This Row],[věk]]</f>
        <v>1930</v>
      </c>
      <c r="I211" s="166">
        <v>79</v>
      </c>
      <c r="J211" s="168" t="s">
        <v>316</v>
      </c>
      <c r="K211" s="169">
        <v>4.8</v>
      </c>
      <c r="L211" s="170"/>
    </row>
    <row r="212" spans="4:12" ht="11.25" customHeight="1">
      <c r="D212" s="20" t="str">
        <f>CONCATENATE(kategorie[[#This Row],[rok]],"::",kategorie[[#This Row],[závod]],"::",kategorie[[#This Row],[m/ž]],"::",kategorie[[#This Row],[věk]])</f>
        <v>2009::běh starosty::M::80</v>
      </c>
      <c r="E212" s="166">
        <v>2009</v>
      </c>
      <c r="F212" s="167" t="s">
        <v>187</v>
      </c>
      <c r="G212" s="166" t="s">
        <v>177</v>
      </c>
      <c r="H212" s="14">
        <f>kategorie[[#This Row],[rok]]-kategorie[[#This Row],[věk]]</f>
        <v>1929</v>
      </c>
      <c r="I212" s="166">
        <v>80</v>
      </c>
      <c r="J212" s="168" t="s">
        <v>316</v>
      </c>
      <c r="K212" s="169">
        <v>4.8</v>
      </c>
      <c r="L212" s="170"/>
    </row>
    <row r="213" spans="4:12" ht="11.25" customHeight="1">
      <c r="D213" s="20" t="str">
        <f>CONCATENATE(kategorie[[#This Row],[rok]],"::",kategorie[[#This Row],[závod]],"::",kategorie[[#This Row],[m/ž]],"::",kategorie[[#This Row],[věk]])</f>
        <v>2009::běh starosty::Z::10</v>
      </c>
      <c r="E213" s="166">
        <v>2009</v>
      </c>
      <c r="F213" s="167" t="s">
        <v>187</v>
      </c>
      <c r="G213" s="166" t="s">
        <v>318</v>
      </c>
      <c r="H213" s="25">
        <f>kategorie[[#This Row],[rok]]-kategorie[[#This Row],[věk]]</f>
        <v>1999</v>
      </c>
      <c r="I213" s="166">
        <v>10</v>
      </c>
      <c r="J213" s="168" t="s">
        <v>316</v>
      </c>
      <c r="K213" s="169">
        <v>4.8</v>
      </c>
      <c r="L213" s="170"/>
    </row>
    <row r="214" spans="4:12" ht="11.25" customHeight="1">
      <c r="D214" s="20" t="str">
        <f>CONCATENATE(kategorie[[#This Row],[rok]],"::",kategorie[[#This Row],[závod]],"::",kategorie[[#This Row],[m/ž]],"::",kategorie[[#This Row],[věk]])</f>
        <v>2009::běh starosty::Z::11</v>
      </c>
      <c r="E214" s="166">
        <v>2009</v>
      </c>
      <c r="F214" s="167" t="s">
        <v>187</v>
      </c>
      <c r="G214" s="166" t="s">
        <v>318</v>
      </c>
      <c r="H214" s="25">
        <f>kategorie[[#This Row],[rok]]-kategorie[[#This Row],[věk]]</f>
        <v>1998</v>
      </c>
      <c r="I214" s="166">
        <v>11</v>
      </c>
      <c r="J214" s="168" t="s">
        <v>316</v>
      </c>
      <c r="K214" s="169">
        <v>4.8</v>
      </c>
      <c r="L214" s="170"/>
    </row>
    <row r="215" spans="4:12" ht="11.25" customHeight="1">
      <c r="D215" s="20" t="str">
        <f>CONCATENATE(kategorie[[#This Row],[rok]],"::",kategorie[[#This Row],[závod]],"::",kategorie[[#This Row],[m/ž]],"::",kategorie[[#This Row],[věk]])</f>
        <v>2009::běh starosty::Z::12</v>
      </c>
      <c r="E215" s="166">
        <v>2009</v>
      </c>
      <c r="F215" s="167" t="s">
        <v>187</v>
      </c>
      <c r="G215" s="166" t="s">
        <v>318</v>
      </c>
      <c r="H215" s="25">
        <f>kategorie[[#This Row],[rok]]-kategorie[[#This Row],[věk]]</f>
        <v>1997</v>
      </c>
      <c r="I215" s="166">
        <v>12</v>
      </c>
      <c r="J215" s="168" t="s">
        <v>316</v>
      </c>
      <c r="K215" s="169">
        <v>4.8</v>
      </c>
      <c r="L215" s="170"/>
    </row>
    <row r="216" spans="4:12" ht="11.25" customHeight="1">
      <c r="D216" s="20" t="str">
        <f>CONCATENATE(kategorie[[#This Row],[rok]],"::",kategorie[[#This Row],[závod]],"::",kategorie[[#This Row],[m/ž]],"::",kategorie[[#This Row],[věk]])</f>
        <v>2009::běh starosty::Z::13</v>
      </c>
      <c r="E216" s="166">
        <v>2009</v>
      </c>
      <c r="F216" s="167" t="s">
        <v>187</v>
      </c>
      <c r="G216" s="166" t="s">
        <v>318</v>
      </c>
      <c r="H216" s="25">
        <f>kategorie[[#This Row],[rok]]-kategorie[[#This Row],[věk]]</f>
        <v>1996</v>
      </c>
      <c r="I216" s="166">
        <v>13</v>
      </c>
      <c r="J216" s="168" t="s">
        <v>316</v>
      </c>
      <c r="K216" s="169">
        <v>4.8</v>
      </c>
      <c r="L216" s="170"/>
    </row>
    <row r="217" spans="4:12" ht="11.25" customHeight="1">
      <c r="D217" s="20" t="str">
        <f>CONCATENATE(kategorie[[#This Row],[rok]],"::",kategorie[[#This Row],[závod]],"::",kategorie[[#This Row],[m/ž]],"::",kategorie[[#This Row],[věk]])</f>
        <v>2009::běh starosty::Z::14</v>
      </c>
      <c r="E217" s="166">
        <v>2009</v>
      </c>
      <c r="F217" s="167" t="s">
        <v>187</v>
      </c>
      <c r="G217" s="166" t="s">
        <v>318</v>
      </c>
      <c r="H217" s="25">
        <f>kategorie[[#This Row],[rok]]-kategorie[[#This Row],[věk]]</f>
        <v>1995</v>
      </c>
      <c r="I217" s="166">
        <v>14</v>
      </c>
      <c r="J217" s="168" t="s">
        <v>316</v>
      </c>
      <c r="K217" s="169">
        <v>4.8</v>
      </c>
      <c r="L217" s="170"/>
    </row>
    <row r="218" spans="4:12" ht="11.25" customHeight="1">
      <c r="D218" s="20" t="str">
        <f>CONCATENATE(kategorie[[#This Row],[rok]],"::",kategorie[[#This Row],[závod]],"::",kategorie[[#This Row],[m/ž]],"::",kategorie[[#This Row],[věk]])</f>
        <v>2009::běh starosty::Z::15</v>
      </c>
      <c r="E218" s="166">
        <v>2009</v>
      </c>
      <c r="F218" s="167" t="s">
        <v>187</v>
      </c>
      <c r="G218" s="166" t="s">
        <v>318</v>
      </c>
      <c r="H218" s="25">
        <f>kategorie[[#This Row],[rok]]-kategorie[[#This Row],[věk]]</f>
        <v>1994</v>
      </c>
      <c r="I218" s="166">
        <v>15</v>
      </c>
      <c r="J218" s="168" t="s">
        <v>316</v>
      </c>
      <c r="K218" s="169">
        <v>4.8</v>
      </c>
      <c r="L218" s="170"/>
    </row>
    <row r="219" spans="4:12" ht="11.25" customHeight="1">
      <c r="D219" s="20" t="str">
        <f>CONCATENATE(kategorie[[#This Row],[rok]],"::",kategorie[[#This Row],[závod]],"::",kategorie[[#This Row],[m/ž]],"::",kategorie[[#This Row],[věk]])</f>
        <v>2009::běh starosty::Z::16</v>
      </c>
      <c r="E219" s="166">
        <v>2009</v>
      </c>
      <c r="F219" s="167" t="s">
        <v>187</v>
      </c>
      <c r="G219" s="166" t="s">
        <v>318</v>
      </c>
      <c r="H219" s="25">
        <f>kategorie[[#This Row],[rok]]-kategorie[[#This Row],[věk]]</f>
        <v>1993</v>
      </c>
      <c r="I219" s="166">
        <v>16</v>
      </c>
      <c r="J219" s="168" t="s">
        <v>316</v>
      </c>
      <c r="K219" s="169">
        <v>4.8</v>
      </c>
      <c r="L219" s="170"/>
    </row>
    <row r="220" spans="4:12" ht="11.25" customHeight="1">
      <c r="D220" s="20" t="str">
        <f>CONCATENATE(kategorie[[#This Row],[rok]],"::",kategorie[[#This Row],[závod]],"::",kategorie[[#This Row],[m/ž]],"::",kategorie[[#This Row],[věk]])</f>
        <v>2009::běh starosty::Z::17</v>
      </c>
      <c r="E220" s="166">
        <v>2009</v>
      </c>
      <c r="F220" s="167" t="s">
        <v>187</v>
      </c>
      <c r="G220" s="166" t="s">
        <v>318</v>
      </c>
      <c r="H220" s="25">
        <f>kategorie[[#This Row],[rok]]-kategorie[[#This Row],[věk]]</f>
        <v>1992</v>
      </c>
      <c r="I220" s="166">
        <v>17</v>
      </c>
      <c r="J220" s="168" t="s">
        <v>316</v>
      </c>
      <c r="K220" s="169">
        <v>4.8</v>
      </c>
      <c r="L220" s="170"/>
    </row>
    <row r="221" spans="4:12" ht="11.25" customHeight="1">
      <c r="D221" s="20" t="str">
        <f>CONCATENATE(kategorie[[#This Row],[rok]],"::",kategorie[[#This Row],[závod]],"::",kategorie[[#This Row],[m/ž]],"::",kategorie[[#This Row],[věk]])</f>
        <v>2009::běh starosty::Z::18</v>
      </c>
      <c r="E221" s="166">
        <v>2009</v>
      </c>
      <c r="F221" s="167" t="s">
        <v>187</v>
      </c>
      <c r="G221" s="166" t="s">
        <v>318</v>
      </c>
      <c r="H221" s="25">
        <f>kategorie[[#This Row],[rok]]-kategorie[[#This Row],[věk]]</f>
        <v>1991</v>
      </c>
      <c r="I221" s="166">
        <v>18</v>
      </c>
      <c r="J221" s="168" t="s">
        <v>316</v>
      </c>
      <c r="K221" s="169">
        <v>4.8</v>
      </c>
      <c r="L221" s="170"/>
    </row>
    <row r="222" spans="4:12" ht="11.25" customHeight="1">
      <c r="D222" s="20" t="str">
        <f>CONCATENATE(kategorie[[#This Row],[rok]],"::",kategorie[[#This Row],[závod]],"::",kategorie[[#This Row],[m/ž]],"::",kategorie[[#This Row],[věk]])</f>
        <v>2009::běh starosty::Z::19</v>
      </c>
      <c r="E222" s="166">
        <v>2009</v>
      </c>
      <c r="F222" s="167" t="s">
        <v>187</v>
      </c>
      <c r="G222" s="166" t="s">
        <v>318</v>
      </c>
      <c r="H222" s="14">
        <f>kategorie[[#This Row],[rok]]-kategorie[[#This Row],[věk]]</f>
        <v>1990</v>
      </c>
      <c r="I222" s="166">
        <v>19</v>
      </c>
      <c r="J222" s="168" t="s">
        <v>316</v>
      </c>
      <c r="K222" s="169">
        <v>4.8</v>
      </c>
      <c r="L222" s="170"/>
    </row>
    <row r="223" spans="4:12" ht="11.25" customHeight="1">
      <c r="D223" s="20" t="str">
        <f>CONCATENATE(kategorie[[#This Row],[rok]],"::",kategorie[[#This Row],[závod]],"::",kategorie[[#This Row],[m/ž]],"::",kategorie[[#This Row],[věk]])</f>
        <v>2009::běh starosty::Z::20</v>
      </c>
      <c r="E223" s="166">
        <v>2009</v>
      </c>
      <c r="F223" s="167" t="s">
        <v>187</v>
      </c>
      <c r="G223" s="166" t="s">
        <v>318</v>
      </c>
      <c r="H223" s="14">
        <f>kategorie[[#This Row],[rok]]-kategorie[[#This Row],[věk]]</f>
        <v>1989</v>
      </c>
      <c r="I223" s="166">
        <v>20</v>
      </c>
      <c r="J223" s="168" t="s">
        <v>316</v>
      </c>
      <c r="K223" s="169">
        <v>4.8</v>
      </c>
      <c r="L223" s="170"/>
    </row>
    <row r="224" spans="4:12" ht="11.25" customHeight="1">
      <c r="D224" s="20" t="str">
        <f>CONCATENATE(kategorie[[#This Row],[rok]],"::",kategorie[[#This Row],[závod]],"::",kategorie[[#This Row],[m/ž]],"::",kategorie[[#This Row],[věk]])</f>
        <v>2009::běh starosty::Z::21</v>
      </c>
      <c r="E224" s="166">
        <v>2009</v>
      </c>
      <c r="F224" s="167" t="s">
        <v>187</v>
      </c>
      <c r="G224" s="166" t="s">
        <v>318</v>
      </c>
      <c r="H224" s="14">
        <f>kategorie[[#This Row],[rok]]-kategorie[[#This Row],[věk]]</f>
        <v>1988</v>
      </c>
      <c r="I224" s="166">
        <v>21</v>
      </c>
      <c r="J224" s="168" t="s">
        <v>316</v>
      </c>
      <c r="K224" s="169">
        <v>4.8</v>
      </c>
      <c r="L224" s="170"/>
    </row>
    <row r="225" spans="4:12" ht="11.25" customHeight="1">
      <c r="D225" s="20" t="str">
        <f>CONCATENATE(kategorie[[#This Row],[rok]],"::",kategorie[[#This Row],[závod]],"::",kategorie[[#This Row],[m/ž]],"::",kategorie[[#This Row],[věk]])</f>
        <v>2009::běh starosty::Z::22</v>
      </c>
      <c r="E225" s="166">
        <v>2009</v>
      </c>
      <c r="F225" s="167" t="s">
        <v>187</v>
      </c>
      <c r="G225" s="166" t="s">
        <v>318</v>
      </c>
      <c r="H225" s="14">
        <f>kategorie[[#This Row],[rok]]-kategorie[[#This Row],[věk]]</f>
        <v>1987</v>
      </c>
      <c r="I225" s="166">
        <v>22</v>
      </c>
      <c r="J225" s="168" t="s">
        <v>316</v>
      </c>
      <c r="K225" s="169">
        <v>4.8</v>
      </c>
      <c r="L225" s="170"/>
    </row>
    <row r="226" spans="4:12" ht="11.25" customHeight="1">
      <c r="D226" s="20" t="str">
        <f>CONCATENATE(kategorie[[#This Row],[rok]],"::",kategorie[[#This Row],[závod]],"::",kategorie[[#This Row],[m/ž]],"::",kategorie[[#This Row],[věk]])</f>
        <v>2009::běh starosty::Z::23</v>
      </c>
      <c r="E226" s="166">
        <v>2009</v>
      </c>
      <c r="F226" s="167" t="s">
        <v>187</v>
      </c>
      <c r="G226" s="166" t="s">
        <v>318</v>
      </c>
      <c r="H226" s="14">
        <f>kategorie[[#This Row],[rok]]-kategorie[[#This Row],[věk]]</f>
        <v>1986</v>
      </c>
      <c r="I226" s="166">
        <v>23</v>
      </c>
      <c r="J226" s="168" t="s">
        <v>316</v>
      </c>
      <c r="K226" s="169">
        <v>4.8</v>
      </c>
      <c r="L226" s="170"/>
    </row>
    <row r="227" spans="4:12" ht="11.25" customHeight="1">
      <c r="D227" s="20" t="str">
        <f>CONCATENATE(kategorie[[#This Row],[rok]],"::",kategorie[[#This Row],[závod]],"::",kategorie[[#This Row],[m/ž]],"::",kategorie[[#This Row],[věk]])</f>
        <v>2009::běh starosty::Z::24</v>
      </c>
      <c r="E227" s="166">
        <v>2009</v>
      </c>
      <c r="F227" s="167" t="s">
        <v>187</v>
      </c>
      <c r="G227" s="166" t="s">
        <v>318</v>
      </c>
      <c r="H227" s="14">
        <f>kategorie[[#This Row],[rok]]-kategorie[[#This Row],[věk]]</f>
        <v>1985</v>
      </c>
      <c r="I227" s="166">
        <v>24</v>
      </c>
      <c r="J227" s="168" t="s">
        <v>316</v>
      </c>
      <c r="K227" s="169">
        <v>4.8</v>
      </c>
      <c r="L227" s="170"/>
    </row>
    <row r="228" spans="4:12" ht="11.25" customHeight="1">
      <c r="D228" s="20" t="str">
        <f>CONCATENATE(kategorie[[#This Row],[rok]],"::",kategorie[[#This Row],[závod]],"::",kategorie[[#This Row],[m/ž]],"::",kategorie[[#This Row],[věk]])</f>
        <v>2009::běh starosty::Z::25</v>
      </c>
      <c r="E228" s="166">
        <v>2009</v>
      </c>
      <c r="F228" s="167" t="s">
        <v>187</v>
      </c>
      <c r="G228" s="166" t="s">
        <v>318</v>
      </c>
      <c r="H228" s="14">
        <f>kategorie[[#This Row],[rok]]-kategorie[[#This Row],[věk]]</f>
        <v>1984</v>
      </c>
      <c r="I228" s="166">
        <v>25</v>
      </c>
      <c r="J228" s="168" t="s">
        <v>316</v>
      </c>
      <c r="K228" s="169">
        <v>4.8</v>
      </c>
      <c r="L228" s="170"/>
    </row>
    <row r="229" spans="4:12" ht="11.25" customHeight="1">
      <c r="D229" s="20" t="str">
        <f>CONCATENATE(kategorie[[#This Row],[rok]],"::",kategorie[[#This Row],[závod]],"::",kategorie[[#This Row],[m/ž]],"::",kategorie[[#This Row],[věk]])</f>
        <v>2009::běh starosty::Z::26</v>
      </c>
      <c r="E229" s="166">
        <v>2009</v>
      </c>
      <c r="F229" s="167" t="s">
        <v>187</v>
      </c>
      <c r="G229" s="166" t="s">
        <v>318</v>
      </c>
      <c r="H229" s="14">
        <f>kategorie[[#This Row],[rok]]-kategorie[[#This Row],[věk]]</f>
        <v>1983</v>
      </c>
      <c r="I229" s="166">
        <v>26</v>
      </c>
      <c r="J229" s="168" t="s">
        <v>316</v>
      </c>
      <c r="K229" s="169">
        <v>4.8</v>
      </c>
      <c r="L229" s="170"/>
    </row>
    <row r="230" spans="4:12" ht="11.25" customHeight="1">
      <c r="D230" s="20" t="str">
        <f>CONCATENATE(kategorie[[#This Row],[rok]],"::",kategorie[[#This Row],[závod]],"::",kategorie[[#This Row],[m/ž]],"::",kategorie[[#This Row],[věk]])</f>
        <v>2009::běh starosty::Z::27</v>
      </c>
      <c r="E230" s="166">
        <v>2009</v>
      </c>
      <c r="F230" s="167" t="s">
        <v>187</v>
      </c>
      <c r="G230" s="166" t="s">
        <v>318</v>
      </c>
      <c r="H230" s="14">
        <f>kategorie[[#This Row],[rok]]-kategorie[[#This Row],[věk]]</f>
        <v>1982</v>
      </c>
      <c r="I230" s="166">
        <v>27</v>
      </c>
      <c r="J230" s="168" t="s">
        <v>316</v>
      </c>
      <c r="K230" s="169">
        <v>4.8</v>
      </c>
      <c r="L230" s="170"/>
    </row>
    <row r="231" spans="4:12" ht="11.25" customHeight="1">
      <c r="D231" s="20" t="str">
        <f>CONCATENATE(kategorie[[#This Row],[rok]],"::",kategorie[[#This Row],[závod]],"::",kategorie[[#This Row],[m/ž]],"::",kategorie[[#This Row],[věk]])</f>
        <v>2009::běh starosty::Z::28</v>
      </c>
      <c r="E231" s="166">
        <v>2009</v>
      </c>
      <c r="F231" s="167" t="s">
        <v>187</v>
      </c>
      <c r="G231" s="166" t="s">
        <v>318</v>
      </c>
      <c r="H231" s="14">
        <f>kategorie[[#This Row],[rok]]-kategorie[[#This Row],[věk]]</f>
        <v>1981</v>
      </c>
      <c r="I231" s="166">
        <v>28</v>
      </c>
      <c r="J231" s="168" t="s">
        <v>316</v>
      </c>
      <c r="K231" s="169">
        <v>4.8</v>
      </c>
      <c r="L231" s="170"/>
    </row>
    <row r="232" spans="4:12" ht="11.25" customHeight="1">
      <c r="D232" s="20" t="str">
        <f>CONCATENATE(kategorie[[#This Row],[rok]],"::",kategorie[[#This Row],[závod]],"::",kategorie[[#This Row],[m/ž]],"::",kategorie[[#This Row],[věk]])</f>
        <v>2009::běh starosty::Z::29</v>
      </c>
      <c r="E232" s="166">
        <v>2009</v>
      </c>
      <c r="F232" s="167" t="s">
        <v>187</v>
      </c>
      <c r="G232" s="166" t="s">
        <v>318</v>
      </c>
      <c r="H232" s="14">
        <f>kategorie[[#This Row],[rok]]-kategorie[[#This Row],[věk]]</f>
        <v>1980</v>
      </c>
      <c r="I232" s="166">
        <v>29</v>
      </c>
      <c r="J232" s="168" t="s">
        <v>316</v>
      </c>
      <c r="K232" s="169">
        <v>4.8</v>
      </c>
      <c r="L232" s="170"/>
    </row>
    <row r="233" spans="4:12" ht="11.25" customHeight="1">
      <c r="D233" s="20" t="str">
        <f>CONCATENATE(kategorie[[#This Row],[rok]],"::",kategorie[[#This Row],[závod]],"::",kategorie[[#This Row],[m/ž]],"::",kategorie[[#This Row],[věk]])</f>
        <v>2009::běh starosty::Z::30</v>
      </c>
      <c r="E233" s="166">
        <v>2009</v>
      </c>
      <c r="F233" s="167" t="s">
        <v>187</v>
      </c>
      <c r="G233" s="166" t="s">
        <v>318</v>
      </c>
      <c r="H233" s="14">
        <f>kategorie[[#This Row],[rok]]-kategorie[[#This Row],[věk]]</f>
        <v>1979</v>
      </c>
      <c r="I233" s="166">
        <v>30</v>
      </c>
      <c r="J233" s="168" t="s">
        <v>316</v>
      </c>
      <c r="K233" s="169">
        <v>4.8</v>
      </c>
      <c r="L233" s="170"/>
    </row>
    <row r="234" spans="4:12" ht="11.25" customHeight="1">
      <c r="D234" s="20" t="str">
        <f>CONCATENATE(kategorie[[#This Row],[rok]],"::",kategorie[[#This Row],[závod]],"::",kategorie[[#This Row],[m/ž]],"::",kategorie[[#This Row],[věk]])</f>
        <v>2009::běh starosty::Z::31</v>
      </c>
      <c r="E234" s="166">
        <v>2009</v>
      </c>
      <c r="F234" s="167" t="s">
        <v>187</v>
      </c>
      <c r="G234" s="166" t="s">
        <v>318</v>
      </c>
      <c r="H234" s="14">
        <f>kategorie[[#This Row],[rok]]-kategorie[[#This Row],[věk]]</f>
        <v>1978</v>
      </c>
      <c r="I234" s="166">
        <v>31</v>
      </c>
      <c r="J234" s="168" t="s">
        <v>316</v>
      </c>
      <c r="K234" s="169">
        <v>4.8</v>
      </c>
      <c r="L234" s="170"/>
    </row>
    <row r="235" spans="4:12" ht="11.25" customHeight="1">
      <c r="D235" s="20" t="str">
        <f>CONCATENATE(kategorie[[#This Row],[rok]],"::",kategorie[[#This Row],[závod]],"::",kategorie[[#This Row],[m/ž]],"::",kategorie[[#This Row],[věk]])</f>
        <v>2009::běh starosty::Z::32</v>
      </c>
      <c r="E235" s="166">
        <v>2009</v>
      </c>
      <c r="F235" s="167" t="s">
        <v>187</v>
      </c>
      <c r="G235" s="166" t="s">
        <v>318</v>
      </c>
      <c r="H235" s="14">
        <f>kategorie[[#This Row],[rok]]-kategorie[[#This Row],[věk]]</f>
        <v>1977</v>
      </c>
      <c r="I235" s="166">
        <v>32</v>
      </c>
      <c r="J235" s="168" t="s">
        <v>316</v>
      </c>
      <c r="K235" s="169">
        <v>4.8</v>
      </c>
      <c r="L235" s="170"/>
    </row>
    <row r="236" spans="4:12" ht="11.25" customHeight="1">
      <c r="D236" s="20" t="str">
        <f>CONCATENATE(kategorie[[#This Row],[rok]],"::",kategorie[[#This Row],[závod]],"::",kategorie[[#This Row],[m/ž]],"::",kategorie[[#This Row],[věk]])</f>
        <v>2009::běh starosty::Z::33</v>
      </c>
      <c r="E236" s="166">
        <v>2009</v>
      </c>
      <c r="F236" s="167" t="s">
        <v>187</v>
      </c>
      <c r="G236" s="166" t="s">
        <v>318</v>
      </c>
      <c r="H236" s="14">
        <f>kategorie[[#This Row],[rok]]-kategorie[[#This Row],[věk]]</f>
        <v>1976</v>
      </c>
      <c r="I236" s="166">
        <v>33</v>
      </c>
      <c r="J236" s="168" t="s">
        <v>316</v>
      </c>
      <c r="K236" s="169">
        <v>4.8</v>
      </c>
      <c r="L236" s="170"/>
    </row>
    <row r="237" spans="4:12" ht="11.25" customHeight="1">
      <c r="D237" s="20" t="str">
        <f>CONCATENATE(kategorie[[#This Row],[rok]],"::",kategorie[[#This Row],[závod]],"::",kategorie[[#This Row],[m/ž]],"::",kategorie[[#This Row],[věk]])</f>
        <v>2009::běh starosty::Z::34</v>
      </c>
      <c r="E237" s="166">
        <v>2009</v>
      </c>
      <c r="F237" s="167" t="s">
        <v>187</v>
      </c>
      <c r="G237" s="166" t="s">
        <v>318</v>
      </c>
      <c r="H237" s="14">
        <f>kategorie[[#This Row],[rok]]-kategorie[[#This Row],[věk]]</f>
        <v>1975</v>
      </c>
      <c r="I237" s="166">
        <v>34</v>
      </c>
      <c r="J237" s="168" t="s">
        <v>316</v>
      </c>
      <c r="K237" s="169">
        <v>4.8</v>
      </c>
      <c r="L237" s="170"/>
    </row>
    <row r="238" spans="4:12" ht="11.25" customHeight="1">
      <c r="D238" s="20" t="str">
        <f>CONCATENATE(kategorie[[#This Row],[rok]],"::",kategorie[[#This Row],[závod]],"::",kategorie[[#This Row],[m/ž]],"::",kategorie[[#This Row],[věk]])</f>
        <v>2009::běh starosty::Z::35</v>
      </c>
      <c r="E238" s="166">
        <v>2009</v>
      </c>
      <c r="F238" s="167" t="s">
        <v>187</v>
      </c>
      <c r="G238" s="166" t="s">
        <v>318</v>
      </c>
      <c r="H238" s="14">
        <f>kategorie[[#This Row],[rok]]-kategorie[[#This Row],[věk]]</f>
        <v>1974</v>
      </c>
      <c r="I238" s="166">
        <v>35</v>
      </c>
      <c r="J238" s="168" t="s">
        <v>316</v>
      </c>
      <c r="K238" s="169">
        <v>4.8</v>
      </c>
      <c r="L238" s="170"/>
    </row>
    <row r="239" spans="4:12" ht="11.25" customHeight="1">
      <c r="D239" s="20" t="str">
        <f>CONCATENATE(kategorie[[#This Row],[rok]],"::",kategorie[[#This Row],[závod]],"::",kategorie[[#This Row],[m/ž]],"::",kategorie[[#This Row],[věk]])</f>
        <v>2009::běh starosty::Z::36</v>
      </c>
      <c r="E239" s="166">
        <v>2009</v>
      </c>
      <c r="F239" s="167" t="s">
        <v>187</v>
      </c>
      <c r="G239" s="166" t="s">
        <v>318</v>
      </c>
      <c r="H239" s="14">
        <f>kategorie[[#This Row],[rok]]-kategorie[[#This Row],[věk]]</f>
        <v>1973</v>
      </c>
      <c r="I239" s="166">
        <v>36</v>
      </c>
      <c r="J239" s="168" t="s">
        <v>316</v>
      </c>
      <c r="K239" s="169">
        <v>4.8</v>
      </c>
      <c r="L239" s="170"/>
    </row>
    <row r="240" spans="4:12" ht="11.25" customHeight="1">
      <c r="D240" s="20" t="str">
        <f>CONCATENATE(kategorie[[#This Row],[rok]],"::",kategorie[[#This Row],[závod]],"::",kategorie[[#This Row],[m/ž]],"::",kategorie[[#This Row],[věk]])</f>
        <v>2009::běh starosty::Z::37</v>
      </c>
      <c r="E240" s="166">
        <v>2009</v>
      </c>
      <c r="F240" s="167" t="s">
        <v>187</v>
      </c>
      <c r="G240" s="166" t="s">
        <v>318</v>
      </c>
      <c r="H240" s="14">
        <f>kategorie[[#This Row],[rok]]-kategorie[[#This Row],[věk]]</f>
        <v>1972</v>
      </c>
      <c r="I240" s="166">
        <v>37</v>
      </c>
      <c r="J240" s="168" t="s">
        <v>316</v>
      </c>
      <c r="K240" s="169">
        <v>4.8</v>
      </c>
      <c r="L240" s="170"/>
    </row>
    <row r="241" spans="4:12" ht="11.25" customHeight="1">
      <c r="D241" s="20" t="str">
        <f>CONCATENATE(kategorie[[#This Row],[rok]],"::",kategorie[[#This Row],[závod]],"::",kategorie[[#This Row],[m/ž]],"::",kategorie[[#This Row],[věk]])</f>
        <v>2009::běh starosty::Z::38</v>
      </c>
      <c r="E241" s="166">
        <v>2009</v>
      </c>
      <c r="F241" s="167" t="s">
        <v>187</v>
      </c>
      <c r="G241" s="166" t="s">
        <v>318</v>
      </c>
      <c r="H241" s="14">
        <f>kategorie[[#This Row],[rok]]-kategorie[[#This Row],[věk]]</f>
        <v>1971</v>
      </c>
      <c r="I241" s="166">
        <v>38</v>
      </c>
      <c r="J241" s="168" t="s">
        <v>316</v>
      </c>
      <c r="K241" s="169">
        <v>4.8</v>
      </c>
      <c r="L241" s="170"/>
    </row>
    <row r="242" spans="4:12" ht="11.25" customHeight="1">
      <c r="D242" s="20" t="str">
        <f>CONCATENATE(kategorie[[#This Row],[rok]],"::",kategorie[[#This Row],[závod]],"::",kategorie[[#This Row],[m/ž]],"::",kategorie[[#This Row],[věk]])</f>
        <v>2009::běh starosty::Z::39</v>
      </c>
      <c r="E242" s="166">
        <v>2009</v>
      </c>
      <c r="F242" s="167" t="s">
        <v>187</v>
      </c>
      <c r="G242" s="166" t="s">
        <v>318</v>
      </c>
      <c r="H242" s="14">
        <f>kategorie[[#This Row],[rok]]-kategorie[[#This Row],[věk]]</f>
        <v>1970</v>
      </c>
      <c r="I242" s="166">
        <v>39</v>
      </c>
      <c r="J242" s="168" t="s">
        <v>316</v>
      </c>
      <c r="K242" s="169">
        <v>4.8</v>
      </c>
      <c r="L242" s="170"/>
    </row>
    <row r="243" spans="4:12" ht="11.25" customHeight="1">
      <c r="D243" s="20" t="str">
        <f>CONCATENATE(kategorie[[#This Row],[rok]],"::",kategorie[[#This Row],[závod]],"::",kategorie[[#This Row],[m/ž]],"::",kategorie[[#This Row],[věk]])</f>
        <v>2009::běh starosty::Z::40</v>
      </c>
      <c r="E243" s="166">
        <v>2009</v>
      </c>
      <c r="F243" s="167" t="s">
        <v>187</v>
      </c>
      <c r="G243" s="166" t="s">
        <v>318</v>
      </c>
      <c r="H243" s="14">
        <f>kategorie[[#This Row],[rok]]-kategorie[[#This Row],[věk]]</f>
        <v>1969</v>
      </c>
      <c r="I243" s="166">
        <v>40</v>
      </c>
      <c r="J243" s="168" t="s">
        <v>316</v>
      </c>
      <c r="K243" s="169">
        <v>4.8</v>
      </c>
      <c r="L243" s="170"/>
    </row>
    <row r="244" spans="4:12" ht="11.25" customHeight="1">
      <c r="D244" s="20" t="str">
        <f>CONCATENATE(kategorie[[#This Row],[rok]],"::",kategorie[[#This Row],[závod]],"::",kategorie[[#This Row],[m/ž]],"::",kategorie[[#This Row],[věk]])</f>
        <v>2009::běh starosty::Z::41</v>
      </c>
      <c r="E244" s="166">
        <v>2009</v>
      </c>
      <c r="F244" s="167" t="s">
        <v>187</v>
      </c>
      <c r="G244" s="166" t="s">
        <v>318</v>
      </c>
      <c r="H244" s="14">
        <f>kategorie[[#This Row],[rok]]-kategorie[[#This Row],[věk]]</f>
        <v>1968</v>
      </c>
      <c r="I244" s="166">
        <v>41</v>
      </c>
      <c r="J244" s="168" t="s">
        <v>316</v>
      </c>
      <c r="K244" s="169">
        <v>4.8</v>
      </c>
      <c r="L244" s="170"/>
    </row>
    <row r="245" spans="4:12" ht="11.25" customHeight="1">
      <c r="D245" s="20" t="str">
        <f>CONCATENATE(kategorie[[#This Row],[rok]],"::",kategorie[[#This Row],[závod]],"::",kategorie[[#This Row],[m/ž]],"::",kategorie[[#This Row],[věk]])</f>
        <v>2009::běh starosty::Z::42</v>
      </c>
      <c r="E245" s="166">
        <v>2009</v>
      </c>
      <c r="F245" s="167" t="s">
        <v>187</v>
      </c>
      <c r="G245" s="166" t="s">
        <v>318</v>
      </c>
      <c r="H245" s="14">
        <f>kategorie[[#This Row],[rok]]-kategorie[[#This Row],[věk]]</f>
        <v>1967</v>
      </c>
      <c r="I245" s="166">
        <v>42</v>
      </c>
      <c r="J245" s="168" t="s">
        <v>316</v>
      </c>
      <c r="K245" s="169">
        <v>4.8</v>
      </c>
      <c r="L245" s="170"/>
    </row>
    <row r="246" spans="4:12" ht="11.25" customHeight="1">
      <c r="D246" s="20" t="str">
        <f>CONCATENATE(kategorie[[#This Row],[rok]],"::",kategorie[[#This Row],[závod]],"::",kategorie[[#This Row],[m/ž]],"::",kategorie[[#This Row],[věk]])</f>
        <v>2009::běh starosty::Z::43</v>
      </c>
      <c r="E246" s="166">
        <v>2009</v>
      </c>
      <c r="F246" s="167" t="s">
        <v>187</v>
      </c>
      <c r="G246" s="166" t="s">
        <v>318</v>
      </c>
      <c r="H246" s="14">
        <f>kategorie[[#This Row],[rok]]-kategorie[[#This Row],[věk]]</f>
        <v>1966</v>
      </c>
      <c r="I246" s="166">
        <v>43</v>
      </c>
      <c r="J246" s="168" t="s">
        <v>316</v>
      </c>
      <c r="K246" s="169">
        <v>4.8</v>
      </c>
      <c r="L246" s="170"/>
    </row>
    <row r="247" spans="4:12" ht="11.25" customHeight="1">
      <c r="D247" s="20" t="str">
        <f>CONCATENATE(kategorie[[#This Row],[rok]],"::",kategorie[[#This Row],[závod]],"::",kategorie[[#This Row],[m/ž]],"::",kategorie[[#This Row],[věk]])</f>
        <v>2009::běh starosty::Z::44</v>
      </c>
      <c r="E247" s="166">
        <v>2009</v>
      </c>
      <c r="F247" s="167" t="s">
        <v>187</v>
      </c>
      <c r="G247" s="166" t="s">
        <v>318</v>
      </c>
      <c r="H247" s="14">
        <f>kategorie[[#This Row],[rok]]-kategorie[[#This Row],[věk]]</f>
        <v>1965</v>
      </c>
      <c r="I247" s="166">
        <v>44</v>
      </c>
      <c r="J247" s="168" t="s">
        <v>316</v>
      </c>
      <c r="K247" s="169">
        <v>4.8</v>
      </c>
      <c r="L247" s="170"/>
    </row>
    <row r="248" spans="4:12" ht="11.25" customHeight="1">
      <c r="D248" s="20" t="str">
        <f>CONCATENATE(kategorie[[#This Row],[rok]],"::",kategorie[[#This Row],[závod]],"::",kategorie[[#This Row],[m/ž]],"::",kategorie[[#This Row],[věk]])</f>
        <v>2009::běh starosty::Z::45</v>
      </c>
      <c r="E248" s="166">
        <v>2009</v>
      </c>
      <c r="F248" s="167" t="s">
        <v>187</v>
      </c>
      <c r="G248" s="166" t="s">
        <v>318</v>
      </c>
      <c r="H248" s="14">
        <f>kategorie[[#This Row],[rok]]-kategorie[[#This Row],[věk]]</f>
        <v>1964</v>
      </c>
      <c r="I248" s="166">
        <v>45</v>
      </c>
      <c r="J248" s="168" t="s">
        <v>316</v>
      </c>
      <c r="K248" s="169">
        <v>4.8</v>
      </c>
      <c r="L248" s="170"/>
    </row>
    <row r="249" spans="4:12" ht="11.25" customHeight="1">
      <c r="D249" s="20" t="str">
        <f>CONCATENATE(kategorie[[#This Row],[rok]],"::",kategorie[[#This Row],[závod]],"::",kategorie[[#This Row],[m/ž]],"::",kategorie[[#This Row],[věk]])</f>
        <v>2009::běh starosty::Z::46</v>
      </c>
      <c r="E249" s="166">
        <v>2009</v>
      </c>
      <c r="F249" s="167" t="s">
        <v>187</v>
      </c>
      <c r="G249" s="166" t="s">
        <v>318</v>
      </c>
      <c r="H249" s="14">
        <f>kategorie[[#This Row],[rok]]-kategorie[[#This Row],[věk]]</f>
        <v>1963</v>
      </c>
      <c r="I249" s="166">
        <v>46</v>
      </c>
      <c r="J249" s="168" t="s">
        <v>316</v>
      </c>
      <c r="K249" s="169">
        <v>4.8</v>
      </c>
      <c r="L249" s="170"/>
    </row>
    <row r="250" spans="4:12" ht="11.25" customHeight="1">
      <c r="D250" s="20" t="str">
        <f>CONCATENATE(kategorie[[#This Row],[rok]],"::",kategorie[[#This Row],[závod]],"::",kategorie[[#This Row],[m/ž]],"::",kategorie[[#This Row],[věk]])</f>
        <v>2009::běh starosty::Z::47</v>
      </c>
      <c r="E250" s="166">
        <v>2009</v>
      </c>
      <c r="F250" s="167" t="s">
        <v>187</v>
      </c>
      <c r="G250" s="166" t="s">
        <v>318</v>
      </c>
      <c r="H250" s="14">
        <f>kategorie[[#This Row],[rok]]-kategorie[[#This Row],[věk]]</f>
        <v>1962</v>
      </c>
      <c r="I250" s="166">
        <v>47</v>
      </c>
      <c r="J250" s="168" t="s">
        <v>316</v>
      </c>
      <c r="K250" s="169">
        <v>4.8</v>
      </c>
      <c r="L250" s="170"/>
    </row>
    <row r="251" spans="4:12" ht="11.25" customHeight="1">
      <c r="D251" s="20" t="str">
        <f>CONCATENATE(kategorie[[#This Row],[rok]],"::",kategorie[[#This Row],[závod]],"::",kategorie[[#This Row],[m/ž]],"::",kategorie[[#This Row],[věk]])</f>
        <v>2009::běh starosty::Z::48</v>
      </c>
      <c r="E251" s="166">
        <v>2009</v>
      </c>
      <c r="F251" s="167" t="s">
        <v>187</v>
      </c>
      <c r="G251" s="166" t="s">
        <v>318</v>
      </c>
      <c r="H251" s="14">
        <f>kategorie[[#This Row],[rok]]-kategorie[[#This Row],[věk]]</f>
        <v>1961</v>
      </c>
      <c r="I251" s="166">
        <v>48</v>
      </c>
      <c r="J251" s="168" t="s">
        <v>316</v>
      </c>
      <c r="K251" s="169">
        <v>4.8</v>
      </c>
      <c r="L251" s="170"/>
    </row>
    <row r="252" spans="4:12" ht="11.25" customHeight="1">
      <c r="D252" s="20" t="str">
        <f>CONCATENATE(kategorie[[#This Row],[rok]],"::",kategorie[[#This Row],[závod]],"::",kategorie[[#This Row],[m/ž]],"::",kategorie[[#This Row],[věk]])</f>
        <v>2009::běh starosty::Z::49</v>
      </c>
      <c r="E252" s="166">
        <v>2009</v>
      </c>
      <c r="F252" s="167" t="s">
        <v>187</v>
      </c>
      <c r="G252" s="166" t="s">
        <v>318</v>
      </c>
      <c r="H252" s="14">
        <f>kategorie[[#This Row],[rok]]-kategorie[[#This Row],[věk]]</f>
        <v>1960</v>
      </c>
      <c r="I252" s="166">
        <v>49</v>
      </c>
      <c r="J252" s="168" t="s">
        <v>316</v>
      </c>
      <c r="K252" s="169">
        <v>4.8</v>
      </c>
      <c r="L252" s="170"/>
    </row>
    <row r="253" spans="4:12" ht="11.25" customHeight="1">
      <c r="D253" s="20" t="str">
        <f>CONCATENATE(kategorie[[#This Row],[rok]],"::",kategorie[[#This Row],[závod]],"::",kategorie[[#This Row],[m/ž]],"::",kategorie[[#This Row],[věk]])</f>
        <v>2009::běh starosty::Z::50</v>
      </c>
      <c r="E253" s="166">
        <v>2009</v>
      </c>
      <c r="F253" s="167" t="s">
        <v>187</v>
      </c>
      <c r="G253" s="166" t="s">
        <v>318</v>
      </c>
      <c r="H253" s="14">
        <f>kategorie[[#This Row],[rok]]-kategorie[[#This Row],[věk]]</f>
        <v>1959</v>
      </c>
      <c r="I253" s="166">
        <v>50</v>
      </c>
      <c r="J253" s="168" t="s">
        <v>316</v>
      </c>
      <c r="K253" s="169">
        <v>4.8</v>
      </c>
      <c r="L253" s="170"/>
    </row>
    <row r="254" spans="4:12" ht="11.25" customHeight="1">
      <c r="D254" s="20" t="str">
        <f>CONCATENATE(kategorie[[#This Row],[rok]],"::",kategorie[[#This Row],[závod]],"::",kategorie[[#This Row],[m/ž]],"::",kategorie[[#This Row],[věk]])</f>
        <v>2010::dětský::M::0</v>
      </c>
      <c r="E254" s="166">
        <v>2010</v>
      </c>
      <c r="F254" s="167" t="s">
        <v>297</v>
      </c>
      <c r="G254" s="166" t="s">
        <v>177</v>
      </c>
      <c r="H254" s="14">
        <f>kategorie[[#This Row],[rok]]-kategorie[[#This Row],[věk]]</f>
        <v>2010</v>
      </c>
      <c r="I254" s="166">
        <v>0</v>
      </c>
      <c r="J254" s="168" t="s">
        <v>3175</v>
      </c>
      <c r="K254" s="169">
        <v>0.16</v>
      </c>
      <c r="L254" s="170"/>
    </row>
    <row r="255" spans="4:12" ht="11.25" customHeight="1">
      <c r="D255" s="20" t="str">
        <f>CONCATENATE(kategorie[[#This Row],[rok]],"::",kategorie[[#This Row],[závod]],"::",kategorie[[#This Row],[m/ž]],"::",kategorie[[#This Row],[věk]])</f>
        <v>2010::dětský::M::1</v>
      </c>
      <c r="E255" s="166">
        <v>2010</v>
      </c>
      <c r="F255" s="167" t="s">
        <v>297</v>
      </c>
      <c r="G255" s="166" t="s">
        <v>177</v>
      </c>
      <c r="H255" s="14">
        <f>kategorie[[#This Row],[rok]]-kategorie[[#This Row],[věk]]</f>
        <v>2009</v>
      </c>
      <c r="I255" s="166">
        <v>1</v>
      </c>
      <c r="J255" s="168" t="s">
        <v>3175</v>
      </c>
      <c r="K255" s="169">
        <v>0.16</v>
      </c>
      <c r="L255" s="170"/>
    </row>
    <row r="256" spans="4:12" ht="11.25" customHeight="1">
      <c r="D256" s="20" t="str">
        <f>CONCATENATE(kategorie[[#This Row],[rok]],"::",kategorie[[#This Row],[závod]],"::",kategorie[[#This Row],[m/ž]],"::",kategorie[[#This Row],[věk]])</f>
        <v>2010::dětský::M::2</v>
      </c>
      <c r="E256" s="166">
        <v>2010</v>
      </c>
      <c r="F256" s="167" t="s">
        <v>297</v>
      </c>
      <c r="G256" s="166" t="s">
        <v>177</v>
      </c>
      <c r="H256" s="14">
        <f>kategorie[[#This Row],[rok]]-kategorie[[#This Row],[věk]]</f>
        <v>2008</v>
      </c>
      <c r="I256" s="166">
        <v>2</v>
      </c>
      <c r="J256" s="168" t="s">
        <v>3175</v>
      </c>
      <c r="K256" s="169">
        <v>0.16</v>
      </c>
      <c r="L256" s="170"/>
    </row>
    <row r="257" spans="4:12" ht="11.25" customHeight="1">
      <c r="D257" s="20" t="str">
        <f>CONCATENATE(kategorie[[#This Row],[rok]],"::",kategorie[[#This Row],[závod]],"::",kategorie[[#This Row],[m/ž]],"::",kategorie[[#This Row],[věk]])</f>
        <v>2010::dětský::M::3</v>
      </c>
      <c r="E257" s="166">
        <v>2010</v>
      </c>
      <c r="F257" s="167" t="s">
        <v>297</v>
      </c>
      <c r="G257" s="166" t="s">
        <v>177</v>
      </c>
      <c r="H257" s="14">
        <f>kategorie[[#This Row],[rok]]-kategorie[[#This Row],[věk]]</f>
        <v>2007</v>
      </c>
      <c r="I257" s="166">
        <v>3</v>
      </c>
      <c r="J257" s="168" t="s">
        <v>3175</v>
      </c>
      <c r="K257" s="169">
        <v>0.16</v>
      </c>
      <c r="L257" s="170"/>
    </row>
    <row r="258" spans="4:12" ht="11.25" customHeight="1">
      <c r="D258" s="20" t="str">
        <f>CONCATENATE(kategorie[[#This Row],[rok]],"::",kategorie[[#This Row],[závod]],"::",kategorie[[#This Row],[m/ž]],"::",kategorie[[#This Row],[věk]])</f>
        <v>2010::dětský::M::4</v>
      </c>
      <c r="E258" s="166">
        <v>2010</v>
      </c>
      <c r="F258" s="167" t="s">
        <v>297</v>
      </c>
      <c r="G258" s="166" t="s">
        <v>177</v>
      </c>
      <c r="H258" s="14">
        <f>kategorie[[#This Row],[rok]]-kategorie[[#This Row],[věk]]</f>
        <v>2006</v>
      </c>
      <c r="I258" s="166">
        <v>4</v>
      </c>
      <c r="J258" s="168" t="s">
        <v>3175</v>
      </c>
      <c r="K258" s="169">
        <v>0.16</v>
      </c>
      <c r="L258" s="170"/>
    </row>
    <row r="259" spans="4:12" ht="11.25" customHeight="1">
      <c r="D259" s="20" t="str">
        <f>CONCATENATE(kategorie[[#This Row],[rok]],"::",kategorie[[#This Row],[závod]],"::",kategorie[[#This Row],[m/ž]],"::",kategorie[[#This Row],[věk]])</f>
        <v>2010::dětský::M::5</v>
      </c>
      <c r="E259" s="166">
        <v>2010</v>
      </c>
      <c r="F259" s="167" t="s">
        <v>297</v>
      </c>
      <c r="G259" s="166" t="s">
        <v>177</v>
      </c>
      <c r="H259" s="14">
        <f>kategorie[[#This Row],[rok]]-kategorie[[#This Row],[věk]]</f>
        <v>2005</v>
      </c>
      <c r="I259" s="166">
        <v>5</v>
      </c>
      <c r="J259" s="168" t="s">
        <v>3175</v>
      </c>
      <c r="K259" s="169">
        <v>0.16</v>
      </c>
      <c r="L259" s="170"/>
    </row>
    <row r="260" spans="4:12" ht="11.25" customHeight="1">
      <c r="D260" s="20" t="str">
        <f>CONCATENATE(kategorie[[#This Row],[rok]],"::",kategorie[[#This Row],[závod]],"::",kategorie[[#This Row],[m/ž]],"::",kategorie[[#This Row],[věk]])</f>
        <v>2010::dětský::M::6</v>
      </c>
      <c r="E260" s="166">
        <v>2010</v>
      </c>
      <c r="F260" s="167" t="s">
        <v>297</v>
      </c>
      <c r="G260" s="166" t="s">
        <v>177</v>
      </c>
      <c r="H260" s="14">
        <f>kategorie[[#This Row],[rok]]-kategorie[[#This Row],[věk]]</f>
        <v>2004</v>
      </c>
      <c r="I260" s="166">
        <v>6</v>
      </c>
      <c r="J260" s="168" t="s">
        <v>3175</v>
      </c>
      <c r="K260" s="169">
        <v>0.16</v>
      </c>
      <c r="L260" s="170"/>
    </row>
    <row r="261" spans="4:12" ht="11.25" customHeight="1">
      <c r="D261" s="20" t="str">
        <f>CONCATENATE(kategorie[[#This Row],[rok]],"::",kategorie[[#This Row],[závod]],"::",kategorie[[#This Row],[m/ž]],"::",kategorie[[#This Row],[věk]])</f>
        <v>2010::dětský::M::7</v>
      </c>
      <c r="E261" s="166">
        <v>2010</v>
      </c>
      <c r="F261" s="167" t="s">
        <v>297</v>
      </c>
      <c r="G261" s="166" t="s">
        <v>177</v>
      </c>
      <c r="H261" s="14">
        <f>kategorie[[#This Row],[rok]]-kategorie[[#This Row],[věk]]</f>
        <v>2003</v>
      </c>
      <c r="I261" s="166">
        <v>7</v>
      </c>
      <c r="J261" s="168" t="s">
        <v>3184</v>
      </c>
      <c r="K261" s="169">
        <v>0.32</v>
      </c>
      <c r="L261" s="170"/>
    </row>
    <row r="262" spans="4:12" ht="11.25" customHeight="1">
      <c r="D262" s="20" t="str">
        <f>CONCATENATE(kategorie[[#This Row],[rok]],"::",kategorie[[#This Row],[závod]],"::",kategorie[[#This Row],[m/ž]],"::",kategorie[[#This Row],[věk]])</f>
        <v>2010::dětský::M::8</v>
      </c>
      <c r="E262" s="166">
        <v>2010</v>
      </c>
      <c r="F262" s="167" t="s">
        <v>297</v>
      </c>
      <c r="G262" s="166" t="s">
        <v>177</v>
      </c>
      <c r="H262" s="14">
        <f>kategorie[[#This Row],[rok]]-kategorie[[#This Row],[věk]]</f>
        <v>2002</v>
      </c>
      <c r="I262" s="166">
        <v>8</v>
      </c>
      <c r="J262" s="168" t="s">
        <v>3184</v>
      </c>
      <c r="K262" s="169">
        <v>0.32</v>
      </c>
      <c r="L262" s="170"/>
    </row>
    <row r="263" spans="4:12" ht="11.25" customHeight="1">
      <c r="D263" s="20" t="str">
        <f>CONCATENATE(kategorie[[#This Row],[rok]],"::",kategorie[[#This Row],[závod]],"::",kategorie[[#This Row],[m/ž]],"::",kategorie[[#This Row],[věk]])</f>
        <v>2010::dětský::M::9</v>
      </c>
      <c r="E263" s="166">
        <v>2010</v>
      </c>
      <c r="F263" s="167" t="s">
        <v>297</v>
      </c>
      <c r="G263" s="166" t="s">
        <v>177</v>
      </c>
      <c r="H263" s="14">
        <f>kategorie[[#This Row],[rok]]-kategorie[[#This Row],[věk]]</f>
        <v>2001</v>
      </c>
      <c r="I263" s="166">
        <v>9</v>
      </c>
      <c r="J263" s="168" t="s">
        <v>3184</v>
      </c>
      <c r="K263" s="169">
        <v>0.32</v>
      </c>
      <c r="L263" s="170"/>
    </row>
    <row r="264" spans="4:12" ht="11.25" customHeight="1">
      <c r="D264" s="20" t="str">
        <f>CONCATENATE(kategorie[[#This Row],[rok]],"::",kategorie[[#This Row],[závod]],"::",kategorie[[#This Row],[m/ž]],"::",kategorie[[#This Row],[věk]])</f>
        <v>2010::dětský::M::10</v>
      </c>
      <c r="E264" s="166">
        <v>2010</v>
      </c>
      <c r="F264" s="167" t="s">
        <v>297</v>
      </c>
      <c r="G264" s="166" t="s">
        <v>177</v>
      </c>
      <c r="H264" s="14">
        <f>kategorie[[#This Row],[rok]]-kategorie[[#This Row],[věk]]</f>
        <v>2000</v>
      </c>
      <c r="I264" s="166">
        <v>10</v>
      </c>
      <c r="J264" s="168" t="s">
        <v>3184</v>
      </c>
      <c r="K264" s="169">
        <v>0.32</v>
      </c>
      <c r="L264" s="170"/>
    </row>
    <row r="265" spans="4:12" ht="11.25" customHeight="1">
      <c r="D265" s="20" t="str">
        <f>CONCATENATE(kategorie[[#This Row],[rok]],"::",kategorie[[#This Row],[závod]],"::",kategorie[[#This Row],[m/ž]],"::",kategorie[[#This Row],[věk]])</f>
        <v>2010::dětský::M::11</v>
      </c>
      <c r="E265" s="166">
        <v>2010</v>
      </c>
      <c r="F265" s="167" t="s">
        <v>297</v>
      </c>
      <c r="G265" s="166" t="s">
        <v>177</v>
      </c>
      <c r="H265" s="14">
        <f>kategorie[[#This Row],[rok]]-kategorie[[#This Row],[věk]]</f>
        <v>1999</v>
      </c>
      <c r="I265" s="166">
        <v>11</v>
      </c>
      <c r="J265" s="168" t="s">
        <v>3186</v>
      </c>
      <c r="K265" s="169">
        <v>0.32</v>
      </c>
      <c r="L265" s="170"/>
    </row>
    <row r="266" spans="4:12" ht="11.25" customHeight="1">
      <c r="D266" s="20" t="str">
        <f>CONCATENATE(kategorie[[#This Row],[rok]],"::",kategorie[[#This Row],[závod]],"::",kategorie[[#This Row],[m/ž]],"::",kategorie[[#This Row],[věk]])</f>
        <v>2010::dětský::M::12</v>
      </c>
      <c r="E266" s="166">
        <v>2010</v>
      </c>
      <c r="F266" s="167" t="s">
        <v>297</v>
      </c>
      <c r="G266" s="166" t="s">
        <v>177</v>
      </c>
      <c r="H266" s="14">
        <f>kategorie[[#This Row],[rok]]-kategorie[[#This Row],[věk]]</f>
        <v>1998</v>
      </c>
      <c r="I266" s="166">
        <v>12</v>
      </c>
      <c r="J266" s="168" t="s">
        <v>3186</v>
      </c>
      <c r="K266" s="169">
        <v>0.32</v>
      </c>
      <c r="L266" s="170"/>
    </row>
    <row r="267" spans="4:12" ht="11.25" customHeight="1">
      <c r="D267" s="20" t="str">
        <f>CONCATENATE(kategorie[[#This Row],[rok]],"::",kategorie[[#This Row],[závod]],"::",kategorie[[#This Row],[m/ž]],"::",kategorie[[#This Row],[věk]])</f>
        <v>2010::dětský::M::13</v>
      </c>
      <c r="E267" s="166">
        <v>2010</v>
      </c>
      <c r="F267" s="167" t="s">
        <v>297</v>
      </c>
      <c r="G267" s="166" t="s">
        <v>177</v>
      </c>
      <c r="H267" s="14">
        <f>kategorie[[#This Row],[rok]]-kategorie[[#This Row],[věk]]</f>
        <v>1997</v>
      </c>
      <c r="I267" s="166">
        <v>13</v>
      </c>
      <c r="J267" s="168" t="s">
        <v>3187</v>
      </c>
      <c r="K267" s="169">
        <v>0.48</v>
      </c>
      <c r="L267" s="170"/>
    </row>
    <row r="268" spans="4:12" ht="11.25" customHeight="1">
      <c r="D268" s="20" t="str">
        <f>CONCATENATE(kategorie[[#This Row],[rok]],"::",kategorie[[#This Row],[závod]],"::",kategorie[[#This Row],[m/ž]],"::",kategorie[[#This Row],[věk]])</f>
        <v>2010::dětský::M::14</v>
      </c>
      <c r="E268" s="166">
        <v>2010</v>
      </c>
      <c r="F268" s="167" t="s">
        <v>297</v>
      </c>
      <c r="G268" s="166" t="s">
        <v>177</v>
      </c>
      <c r="H268" s="14">
        <f>kategorie[[#This Row],[rok]]-kategorie[[#This Row],[věk]]</f>
        <v>1996</v>
      </c>
      <c r="I268" s="166">
        <v>14</v>
      </c>
      <c r="J268" s="168" t="s">
        <v>3187</v>
      </c>
      <c r="K268" s="169">
        <v>0.48</v>
      </c>
      <c r="L268" s="170"/>
    </row>
    <row r="269" spans="4:12" ht="11.25" customHeight="1">
      <c r="D269" s="20" t="str">
        <f>CONCATENATE(kategorie[[#This Row],[rok]],"::",kategorie[[#This Row],[závod]],"::",kategorie[[#This Row],[m/ž]],"::",kategorie[[#This Row],[věk]])</f>
        <v>2010::dětský::M::15</v>
      </c>
      <c r="E269" s="166">
        <v>2010</v>
      </c>
      <c r="F269" s="167" t="s">
        <v>297</v>
      </c>
      <c r="G269" s="166" t="s">
        <v>177</v>
      </c>
      <c r="H269" s="14">
        <f>kategorie[[#This Row],[rok]]-kategorie[[#This Row],[věk]]</f>
        <v>1995</v>
      </c>
      <c r="I269" s="166">
        <v>15</v>
      </c>
      <c r="J269" s="168" t="s">
        <v>3188</v>
      </c>
      <c r="K269" s="169">
        <v>1</v>
      </c>
      <c r="L269" s="170"/>
    </row>
    <row r="270" spans="4:12" ht="11.25" customHeight="1">
      <c r="D270" s="20" t="str">
        <f>CONCATENATE(kategorie[[#This Row],[rok]],"::",kategorie[[#This Row],[závod]],"::",kategorie[[#This Row],[m/ž]],"::",kategorie[[#This Row],[věk]])</f>
        <v>2010::dětský::M::16</v>
      </c>
      <c r="E270" s="166">
        <v>2010</v>
      </c>
      <c r="F270" s="167" t="s">
        <v>297</v>
      </c>
      <c r="G270" s="166" t="s">
        <v>177</v>
      </c>
      <c r="H270" s="14">
        <f>kategorie[[#This Row],[rok]]-kategorie[[#This Row],[věk]]</f>
        <v>1994</v>
      </c>
      <c r="I270" s="166">
        <v>16</v>
      </c>
      <c r="J270" s="168" t="s">
        <v>3188</v>
      </c>
      <c r="K270" s="169">
        <v>1</v>
      </c>
      <c r="L270" s="170"/>
    </row>
    <row r="271" spans="4:12" ht="11.25" customHeight="1">
      <c r="D271" s="20" t="str">
        <f>CONCATENATE(kategorie[[#This Row],[rok]],"::",kategorie[[#This Row],[závod]],"::",kategorie[[#This Row],[m/ž]],"::",kategorie[[#This Row],[věk]])</f>
        <v>2010::dětský::M::17</v>
      </c>
      <c r="E271" s="166">
        <v>2010</v>
      </c>
      <c r="F271" s="167" t="s">
        <v>297</v>
      </c>
      <c r="G271" s="166" t="s">
        <v>177</v>
      </c>
      <c r="H271" s="14">
        <f>kategorie[[#This Row],[rok]]-kategorie[[#This Row],[věk]]</f>
        <v>1993</v>
      </c>
      <c r="I271" s="166">
        <v>17</v>
      </c>
      <c r="J271" s="168" t="s">
        <v>3189</v>
      </c>
      <c r="K271" s="169">
        <v>1.7</v>
      </c>
      <c r="L271" s="170"/>
    </row>
    <row r="272" spans="4:12" ht="11.25" customHeight="1">
      <c r="D272" s="20" t="str">
        <f>CONCATENATE(kategorie[[#This Row],[rok]],"::",kategorie[[#This Row],[závod]],"::",kategorie[[#This Row],[m/ž]],"::",kategorie[[#This Row],[věk]])</f>
        <v>2010::dětský::M::18</v>
      </c>
      <c r="E272" s="166">
        <v>2010</v>
      </c>
      <c r="F272" s="167" t="s">
        <v>297</v>
      </c>
      <c r="G272" s="166" t="s">
        <v>177</v>
      </c>
      <c r="H272" s="14">
        <f>kategorie[[#This Row],[rok]]-kategorie[[#This Row],[věk]]</f>
        <v>1992</v>
      </c>
      <c r="I272" s="166">
        <v>18</v>
      </c>
      <c r="J272" s="168" t="s">
        <v>3189</v>
      </c>
      <c r="K272" s="169">
        <v>1.7</v>
      </c>
      <c r="L272" s="170"/>
    </row>
    <row r="273" spans="4:12" ht="11.25" customHeight="1">
      <c r="D273" s="20" t="str">
        <f>CONCATENATE(kategorie[[#This Row],[rok]],"::",kategorie[[#This Row],[závod]],"::",kategorie[[#This Row],[m/ž]],"::",kategorie[[#This Row],[věk]])</f>
        <v>2010::dětský::Z::0</v>
      </c>
      <c r="E273" s="166">
        <v>2010</v>
      </c>
      <c r="F273" s="167" t="s">
        <v>297</v>
      </c>
      <c r="G273" s="166" t="s">
        <v>318</v>
      </c>
      <c r="H273" s="14">
        <f>kategorie[[#This Row],[rok]]-kategorie[[#This Row],[věk]]</f>
        <v>2010</v>
      </c>
      <c r="I273" s="166">
        <v>0</v>
      </c>
      <c r="J273" s="168" t="s">
        <v>3175</v>
      </c>
      <c r="K273" s="169">
        <v>0.16</v>
      </c>
      <c r="L273" s="170"/>
    </row>
    <row r="274" spans="4:12" ht="11.25" customHeight="1">
      <c r="D274" s="20" t="str">
        <f>CONCATENATE(kategorie[[#This Row],[rok]],"::",kategorie[[#This Row],[závod]],"::",kategorie[[#This Row],[m/ž]],"::",kategorie[[#This Row],[věk]])</f>
        <v>2010::dětský::Z::1</v>
      </c>
      <c r="E274" s="166">
        <v>2010</v>
      </c>
      <c r="F274" s="167" t="s">
        <v>297</v>
      </c>
      <c r="G274" s="166" t="s">
        <v>318</v>
      </c>
      <c r="H274" s="14">
        <f>kategorie[[#This Row],[rok]]-kategorie[[#This Row],[věk]]</f>
        <v>2009</v>
      </c>
      <c r="I274" s="166">
        <v>1</v>
      </c>
      <c r="J274" s="168" t="s">
        <v>3175</v>
      </c>
      <c r="K274" s="169">
        <v>0.16</v>
      </c>
      <c r="L274" s="170"/>
    </row>
    <row r="275" spans="4:12" ht="11.25" customHeight="1">
      <c r="D275" s="20" t="str">
        <f>CONCATENATE(kategorie[[#This Row],[rok]],"::",kategorie[[#This Row],[závod]],"::",kategorie[[#This Row],[m/ž]],"::",kategorie[[#This Row],[věk]])</f>
        <v>2010::dětský::Z::2</v>
      </c>
      <c r="E275" s="166">
        <v>2010</v>
      </c>
      <c r="F275" s="167" t="s">
        <v>297</v>
      </c>
      <c r="G275" s="166" t="s">
        <v>318</v>
      </c>
      <c r="H275" s="14">
        <f>kategorie[[#This Row],[rok]]-kategorie[[#This Row],[věk]]</f>
        <v>2008</v>
      </c>
      <c r="I275" s="166">
        <v>2</v>
      </c>
      <c r="J275" s="168" t="s">
        <v>3175</v>
      </c>
      <c r="K275" s="169">
        <v>0.16</v>
      </c>
      <c r="L275" s="170"/>
    </row>
    <row r="276" spans="4:12" ht="11.25" customHeight="1">
      <c r="D276" s="20" t="str">
        <f>CONCATENATE(kategorie[[#This Row],[rok]],"::",kategorie[[#This Row],[závod]],"::",kategorie[[#This Row],[m/ž]],"::",kategorie[[#This Row],[věk]])</f>
        <v>2010::dětský::Z::3</v>
      </c>
      <c r="E276" s="166">
        <v>2010</v>
      </c>
      <c r="F276" s="167" t="s">
        <v>297</v>
      </c>
      <c r="G276" s="166" t="s">
        <v>318</v>
      </c>
      <c r="H276" s="14">
        <f>kategorie[[#This Row],[rok]]-kategorie[[#This Row],[věk]]</f>
        <v>2007</v>
      </c>
      <c r="I276" s="166">
        <v>3</v>
      </c>
      <c r="J276" s="168" t="s">
        <v>3175</v>
      </c>
      <c r="K276" s="169">
        <v>0.16</v>
      </c>
      <c r="L276" s="170"/>
    </row>
    <row r="277" spans="4:12" ht="11.25" customHeight="1">
      <c r="D277" s="20" t="str">
        <f>CONCATENATE(kategorie[[#This Row],[rok]],"::",kategorie[[#This Row],[závod]],"::",kategorie[[#This Row],[m/ž]],"::",kategorie[[#This Row],[věk]])</f>
        <v>2010::dětský::Z::4</v>
      </c>
      <c r="E277" s="166">
        <v>2010</v>
      </c>
      <c r="F277" s="167" t="s">
        <v>297</v>
      </c>
      <c r="G277" s="166" t="s">
        <v>318</v>
      </c>
      <c r="H277" s="14">
        <f>kategorie[[#This Row],[rok]]-kategorie[[#This Row],[věk]]</f>
        <v>2006</v>
      </c>
      <c r="I277" s="166">
        <v>4</v>
      </c>
      <c r="J277" s="168" t="s">
        <v>3175</v>
      </c>
      <c r="K277" s="169">
        <v>0.16</v>
      </c>
      <c r="L277" s="170"/>
    </row>
    <row r="278" spans="4:12" ht="11.25" customHeight="1">
      <c r="D278" s="20" t="str">
        <f>CONCATENATE(kategorie[[#This Row],[rok]],"::",kategorie[[#This Row],[závod]],"::",kategorie[[#This Row],[m/ž]],"::",kategorie[[#This Row],[věk]])</f>
        <v>2010::dětský::Z::5</v>
      </c>
      <c r="E278" s="166">
        <v>2010</v>
      </c>
      <c r="F278" s="167" t="s">
        <v>297</v>
      </c>
      <c r="G278" s="166" t="s">
        <v>318</v>
      </c>
      <c r="H278" s="14">
        <f>kategorie[[#This Row],[rok]]-kategorie[[#This Row],[věk]]</f>
        <v>2005</v>
      </c>
      <c r="I278" s="166">
        <v>5</v>
      </c>
      <c r="J278" s="168" t="s">
        <v>3175</v>
      </c>
      <c r="K278" s="169">
        <v>0.16</v>
      </c>
      <c r="L278" s="170"/>
    </row>
    <row r="279" spans="4:12" ht="11.25" customHeight="1">
      <c r="D279" s="20" t="str">
        <f>CONCATENATE(kategorie[[#This Row],[rok]],"::",kategorie[[#This Row],[závod]],"::",kategorie[[#This Row],[m/ž]],"::",kategorie[[#This Row],[věk]])</f>
        <v>2010::dětský::Z::6</v>
      </c>
      <c r="E279" s="166">
        <v>2010</v>
      </c>
      <c r="F279" s="167" t="s">
        <v>297</v>
      </c>
      <c r="G279" s="166" t="s">
        <v>318</v>
      </c>
      <c r="H279" s="14">
        <f>kategorie[[#This Row],[rok]]-kategorie[[#This Row],[věk]]</f>
        <v>2004</v>
      </c>
      <c r="I279" s="166">
        <v>6</v>
      </c>
      <c r="J279" s="168" t="s">
        <v>3175</v>
      </c>
      <c r="K279" s="169">
        <v>0.16</v>
      </c>
      <c r="L279" s="170"/>
    </row>
    <row r="280" spans="4:12" ht="11.25" customHeight="1">
      <c r="D280" s="20" t="str">
        <f>CONCATENATE(kategorie[[#This Row],[rok]],"::",kategorie[[#This Row],[závod]],"::",kategorie[[#This Row],[m/ž]],"::",kategorie[[#This Row],[věk]])</f>
        <v>2010::dětský::Z::7</v>
      </c>
      <c r="E280" s="166">
        <v>2010</v>
      </c>
      <c r="F280" s="167" t="s">
        <v>297</v>
      </c>
      <c r="G280" s="166" t="s">
        <v>318</v>
      </c>
      <c r="H280" s="14">
        <f>kategorie[[#This Row],[rok]]-kategorie[[#This Row],[věk]]</f>
        <v>2003</v>
      </c>
      <c r="I280" s="166">
        <v>7</v>
      </c>
      <c r="J280" s="168" t="s">
        <v>3184</v>
      </c>
      <c r="K280" s="169">
        <v>0.32</v>
      </c>
      <c r="L280" s="170"/>
    </row>
    <row r="281" spans="4:12" ht="11.25" customHeight="1">
      <c r="D281" s="20" t="str">
        <f>CONCATENATE(kategorie[[#This Row],[rok]],"::",kategorie[[#This Row],[závod]],"::",kategorie[[#This Row],[m/ž]],"::",kategorie[[#This Row],[věk]])</f>
        <v>2010::dětský::Z::8</v>
      </c>
      <c r="E281" s="166">
        <v>2010</v>
      </c>
      <c r="F281" s="167" t="s">
        <v>297</v>
      </c>
      <c r="G281" s="166" t="s">
        <v>318</v>
      </c>
      <c r="H281" s="14">
        <f>kategorie[[#This Row],[rok]]-kategorie[[#This Row],[věk]]</f>
        <v>2002</v>
      </c>
      <c r="I281" s="166">
        <v>8</v>
      </c>
      <c r="J281" s="168" t="s">
        <v>3184</v>
      </c>
      <c r="K281" s="169">
        <v>0.32</v>
      </c>
      <c r="L281" s="170"/>
    </row>
    <row r="282" spans="4:12" ht="11.25" customHeight="1">
      <c r="D282" s="20" t="str">
        <f>CONCATENATE(kategorie[[#This Row],[rok]],"::",kategorie[[#This Row],[závod]],"::",kategorie[[#This Row],[m/ž]],"::",kategorie[[#This Row],[věk]])</f>
        <v>2010::dětský::Z::9</v>
      </c>
      <c r="E282" s="166">
        <v>2010</v>
      </c>
      <c r="F282" s="167" t="s">
        <v>297</v>
      </c>
      <c r="G282" s="166" t="s">
        <v>318</v>
      </c>
      <c r="H282" s="14">
        <f>kategorie[[#This Row],[rok]]-kategorie[[#This Row],[věk]]</f>
        <v>2001</v>
      </c>
      <c r="I282" s="166">
        <v>9</v>
      </c>
      <c r="J282" s="168" t="s">
        <v>3184</v>
      </c>
      <c r="K282" s="169">
        <v>0.32</v>
      </c>
      <c r="L282" s="170"/>
    </row>
    <row r="283" spans="4:12" ht="11.25" customHeight="1">
      <c r="D283" s="20" t="str">
        <f>CONCATENATE(kategorie[[#This Row],[rok]],"::",kategorie[[#This Row],[závod]],"::",kategorie[[#This Row],[m/ž]],"::",kategorie[[#This Row],[věk]])</f>
        <v>2010::dětský::Z::10</v>
      </c>
      <c r="E283" s="166">
        <v>2010</v>
      </c>
      <c r="F283" s="167" t="s">
        <v>297</v>
      </c>
      <c r="G283" s="166" t="s">
        <v>318</v>
      </c>
      <c r="H283" s="14">
        <f>kategorie[[#This Row],[rok]]-kategorie[[#This Row],[věk]]</f>
        <v>2000</v>
      </c>
      <c r="I283" s="166">
        <v>10</v>
      </c>
      <c r="J283" s="168" t="s">
        <v>3184</v>
      </c>
      <c r="K283" s="169">
        <v>0.32</v>
      </c>
      <c r="L283" s="170"/>
    </row>
    <row r="284" spans="4:12" ht="11.25" customHeight="1">
      <c r="D284" s="20" t="str">
        <f>CONCATENATE(kategorie[[#This Row],[rok]],"::",kategorie[[#This Row],[závod]],"::",kategorie[[#This Row],[m/ž]],"::",kategorie[[#This Row],[věk]])</f>
        <v>2010::dětský::Z::11</v>
      </c>
      <c r="E284" s="166">
        <v>2010</v>
      </c>
      <c r="F284" s="167" t="s">
        <v>297</v>
      </c>
      <c r="G284" s="166" t="s">
        <v>318</v>
      </c>
      <c r="H284" s="14">
        <f>kategorie[[#This Row],[rok]]-kategorie[[#This Row],[věk]]</f>
        <v>1999</v>
      </c>
      <c r="I284" s="166">
        <v>11</v>
      </c>
      <c r="J284" s="168" t="s">
        <v>3186</v>
      </c>
      <c r="K284" s="169">
        <v>0.32</v>
      </c>
      <c r="L284" s="170"/>
    </row>
    <row r="285" spans="4:12" ht="11.25" customHeight="1">
      <c r="D285" s="20" t="str">
        <f>CONCATENATE(kategorie[[#This Row],[rok]],"::",kategorie[[#This Row],[závod]],"::",kategorie[[#This Row],[m/ž]],"::",kategorie[[#This Row],[věk]])</f>
        <v>2010::dětský::Z::12</v>
      </c>
      <c r="E285" s="166">
        <v>2010</v>
      </c>
      <c r="F285" s="167" t="s">
        <v>297</v>
      </c>
      <c r="G285" s="166" t="s">
        <v>318</v>
      </c>
      <c r="H285" s="14">
        <f>kategorie[[#This Row],[rok]]-kategorie[[#This Row],[věk]]</f>
        <v>1998</v>
      </c>
      <c r="I285" s="166">
        <v>12</v>
      </c>
      <c r="J285" s="168" t="s">
        <v>3186</v>
      </c>
      <c r="K285" s="169">
        <v>0.32</v>
      </c>
      <c r="L285" s="170"/>
    </row>
    <row r="286" spans="4:12" ht="11.25" customHeight="1">
      <c r="D286" s="20" t="str">
        <f>CONCATENATE(kategorie[[#This Row],[rok]],"::",kategorie[[#This Row],[závod]],"::",kategorie[[#This Row],[m/ž]],"::",kategorie[[#This Row],[věk]])</f>
        <v>2010::dětský::Z::13</v>
      </c>
      <c r="E286" s="166">
        <v>2010</v>
      </c>
      <c r="F286" s="167" t="s">
        <v>297</v>
      </c>
      <c r="G286" s="166" t="s">
        <v>318</v>
      </c>
      <c r="H286" s="14">
        <f>kategorie[[#This Row],[rok]]-kategorie[[#This Row],[věk]]</f>
        <v>1997</v>
      </c>
      <c r="I286" s="166">
        <v>13</v>
      </c>
      <c r="J286" s="168" t="s">
        <v>3187</v>
      </c>
      <c r="K286" s="169">
        <v>0.48</v>
      </c>
      <c r="L286" s="170"/>
    </row>
    <row r="287" spans="4:12" ht="11.25" customHeight="1">
      <c r="D287" s="20" t="str">
        <f>CONCATENATE(kategorie[[#This Row],[rok]],"::",kategorie[[#This Row],[závod]],"::",kategorie[[#This Row],[m/ž]],"::",kategorie[[#This Row],[věk]])</f>
        <v>2010::dětský::Z::14</v>
      </c>
      <c r="E287" s="166">
        <v>2010</v>
      </c>
      <c r="F287" s="167" t="s">
        <v>297</v>
      </c>
      <c r="G287" s="166" t="s">
        <v>318</v>
      </c>
      <c r="H287" s="14">
        <f>kategorie[[#This Row],[rok]]-kategorie[[#This Row],[věk]]</f>
        <v>1996</v>
      </c>
      <c r="I287" s="166">
        <v>14</v>
      </c>
      <c r="J287" s="168" t="s">
        <v>3187</v>
      </c>
      <c r="K287" s="169">
        <v>0.48</v>
      </c>
      <c r="L287" s="170"/>
    </row>
    <row r="288" spans="4:12" ht="11.25" customHeight="1">
      <c r="D288" s="20" t="str">
        <f>CONCATENATE(kategorie[[#This Row],[rok]],"::",kategorie[[#This Row],[závod]],"::",kategorie[[#This Row],[m/ž]],"::",kategorie[[#This Row],[věk]])</f>
        <v>2010::dětský::Z::15</v>
      </c>
      <c r="E288" s="166">
        <v>2010</v>
      </c>
      <c r="F288" s="167" t="s">
        <v>297</v>
      </c>
      <c r="G288" s="166" t="s">
        <v>318</v>
      </c>
      <c r="H288" s="14">
        <f>kategorie[[#This Row],[rok]]-kategorie[[#This Row],[věk]]</f>
        <v>1995</v>
      </c>
      <c r="I288" s="166">
        <v>15</v>
      </c>
      <c r="J288" s="168" t="s">
        <v>3188</v>
      </c>
      <c r="K288" s="169">
        <v>1</v>
      </c>
      <c r="L288" s="170"/>
    </row>
    <row r="289" spans="4:12" ht="11.25" customHeight="1">
      <c r="D289" s="20" t="str">
        <f>CONCATENATE(kategorie[[#This Row],[rok]],"::",kategorie[[#This Row],[závod]],"::",kategorie[[#This Row],[m/ž]],"::",kategorie[[#This Row],[věk]])</f>
        <v>2010::dětský::Z::16</v>
      </c>
      <c r="E289" s="166">
        <v>2010</v>
      </c>
      <c r="F289" s="167" t="s">
        <v>297</v>
      </c>
      <c r="G289" s="166" t="s">
        <v>318</v>
      </c>
      <c r="H289" s="14">
        <f>kategorie[[#This Row],[rok]]-kategorie[[#This Row],[věk]]</f>
        <v>1994</v>
      </c>
      <c r="I289" s="166">
        <v>16</v>
      </c>
      <c r="J289" s="168" t="s">
        <v>3188</v>
      </c>
      <c r="K289" s="169">
        <v>1</v>
      </c>
      <c r="L289" s="170"/>
    </row>
    <row r="290" spans="4:12" ht="11.25" customHeight="1">
      <c r="D290" s="20" t="str">
        <f>CONCATENATE(kategorie[[#This Row],[rok]],"::",kategorie[[#This Row],[závod]],"::",kategorie[[#This Row],[m/ž]],"::",kategorie[[#This Row],[věk]])</f>
        <v>2010::dětský::Z::17</v>
      </c>
      <c r="E290" s="166">
        <v>2010</v>
      </c>
      <c r="F290" s="167" t="s">
        <v>297</v>
      </c>
      <c r="G290" s="166" t="s">
        <v>318</v>
      </c>
      <c r="H290" s="14">
        <f>kategorie[[#This Row],[rok]]-kategorie[[#This Row],[věk]]</f>
        <v>1993</v>
      </c>
      <c r="I290" s="166">
        <v>17</v>
      </c>
      <c r="J290" s="168" t="s">
        <v>3189</v>
      </c>
      <c r="K290" s="169">
        <v>1.7</v>
      </c>
      <c r="L290" s="170"/>
    </row>
    <row r="291" spans="4:12" ht="11.25" customHeight="1">
      <c r="D291" s="20" t="str">
        <f>CONCATENATE(kategorie[[#This Row],[rok]],"::",kategorie[[#This Row],[závod]],"::",kategorie[[#This Row],[m/ž]],"::",kategorie[[#This Row],[věk]])</f>
        <v>2010::dětský::Z::18</v>
      </c>
      <c r="E291" s="166">
        <v>2010</v>
      </c>
      <c r="F291" s="167" t="s">
        <v>297</v>
      </c>
      <c r="G291" s="166" t="s">
        <v>318</v>
      </c>
      <c r="H291" s="14">
        <f>kategorie[[#This Row],[rok]]-kategorie[[#This Row],[věk]]</f>
        <v>1992</v>
      </c>
      <c r="I291" s="166">
        <v>18</v>
      </c>
      <c r="J291" s="168" t="s">
        <v>3189</v>
      </c>
      <c r="K291" s="169">
        <v>1.7</v>
      </c>
      <c r="L291" s="170"/>
    </row>
    <row r="292" spans="4:12" ht="11.25" customHeight="1">
      <c r="D292" s="20" t="str">
        <f>CONCATENATE(kategorie[[#This Row],[rok]],"::",kategorie[[#This Row],[závod]],"::",kategorie[[#This Row],[m/ž]],"::",kategorie[[#This Row],[věk]])</f>
        <v>2010::hlavní závod::M::15</v>
      </c>
      <c r="E292" s="166">
        <v>2010</v>
      </c>
      <c r="F292" s="167" t="s">
        <v>186</v>
      </c>
      <c r="G292" s="166" t="s">
        <v>177</v>
      </c>
      <c r="H292" s="14">
        <f>kategorie[[#This Row],[rok]]-kategorie[[#This Row],[věk]]</f>
        <v>1995</v>
      </c>
      <c r="I292" s="166">
        <v>15</v>
      </c>
      <c r="J292" s="168" t="s">
        <v>3190</v>
      </c>
      <c r="K292" s="169">
        <v>15</v>
      </c>
      <c r="L292" s="170"/>
    </row>
    <row r="293" spans="4:12" ht="11.25" customHeight="1">
      <c r="D293" s="20" t="str">
        <f>CONCATENATE(kategorie[[#This Row],[rok]],"::",kategorie[[#This Row],[závod]],"::",kategorie[[#This Row],[m/ž]],"::",kategorie[[#This Row],[věk]])</f>
        <v>2010::hlavní závod::M::16</v>
      </c>
      <c r="E293" s="166">
        <v>2010</v>
      </c>
      <c r="F293" s="167" t="s">
        <v>186</v>
      </c>
      <c r="G293" s="166" t="s">
        <v>177</v>
      </c>
      <c r="H293" s="14">
        <f>kategorie[[#This Row],[rok]]-kategorie[[#This Row],[věk]]</f>
        <v>1994</v>
      </c>
      <c r="I293" s="166">
        <v>16</v>
      </c>
      <c r="J293" s="168" t="s">
        <v>3190</v>
      </c>
      <c r="K293" s="169">
        <v>15</v>
      </c>
      <c r="L293" s="170"/>
    </row>
    <row r="294" spans="4:12" ht="11.25" customHeight="1">
      <c r="D294" s="20" t="str">
        <f>CONCATENATE(kategorie[[#This Row],[rok]],"::",kategorie[[#This Row],[závod]],"::",kategorie[[#This Row],[m/ž]],"::",kategorie[[#This Row],[věk]])</f>
        <v>2010::hlavní závod::M::17</v>
      </c>
      <c r="E294" s="166">
        <v>2010</v>
      </c>
      <c r="F294" s="167" t="s">
        <v>186</v>
      </c>
      <c r="G294" s="166" t="s">
        <v>177</v>
      </c>
      <c r="H294" s="14">
        <f>kategorie[[#This Row],[rok]]-kategorie[[#This Row],[věk]]</f>
        <v>1993</v>
      </c>
      <c r="I294" s="166">
        <v>17</v>
      </c>
      <c r="J294" s="168" t="s">
        <v>3190</v>
      </c>
      <c r="K294" s="169">
        <v>15</v>
      </c>
      <c r="L294" s="170"/>
    </row>
    <row r="295" spans="4:12" ht="11.25" customHeight="1">
      <c r="D295" s="20" t="str">
        <f>CONCATENATE(kategorie[[#This Row],[rok]],"::",kategorie[[#This Row],[závod]],"::",kategorie[[#This Row],[m/ž]],"::",kategorie[[#This Row],[věk]])</f>
        <v>2010::hlavní závod::M::18</v>
      </c>
      <c r="E295" s="166">
        <v>2010</v>
      </c>
      <c r="F295" s="167" t="s">
        <v>186</v>
      </c>
      <c r="G295" s="166" t="s">
        <v>177</v>
      </c>
      <c r="H295" s="14">
        <f>kategorie[[#This Row],[rok]]-kategorie[[#This Row],[věk]]</f>
        <v>1992</v>
      </c>
      <c r="I295" s="166">
        <v>18</v>
      </c>
      <c r="J295" s="168" t="s">
        <v>3190</v>
      </c>
      <c r="K295" s="169">
        <v>15</v>
      </c>
      <c r="L295" s="170"/>
    </row>
    <row r="296" spans="4:12" ht="11.25" customHeight="1">
      <c r="D296" s="20" t="str">
        <f>CONCATENATE(kategorie[[#This Row],[rok]],"::",kategorie[[#This Row],[závod]],"::",kategorie[[#This Row],[m/ž]],"::",kategorie[[#This Row],[věk]])</f>
        <v>2010::hlavní závod::M::19</v>
      </c>
      <c r="E296" s="166">
        <v>2010</v>
      </c>
      <c r="F296" s="167" t="s">
        <v>186</v>
      </c>
      <c r="G296" s="166" t="s">
        <v>177</v>
      </c>
      <c r="H296" s="14">
        <f>kategorie[[#This Row],[rok]]-kategorie[[#This Row],[věk]]</f>
        <v>1991</v>
      </c>
      <c r="I296" s="166">
        <v>19</v>
      </c>
      <c r="J296" s="168" t="s">
        <v>3190</v>
      </c>
      <c r="K296" s="169">
        <v>15</v>
      </c>
      <c r="L296" s="170"/>
    </row>
    <row r="297" spans="4:12" ht="11.25" customHeight="1">
      <c r="D297" s="20" t="str">
        <f>CONCATENATE(kategorie[[#This Row],[rok]],"::",kategorie[[#This Row],[závod]],"::",kategorie[[#This Row],[m/ž]],"::",kategorie[[#This Row],[věk]])</f>
        <v>2010::hlavní závod::M::20</v>
      </c>
      <c r="E297" s="166">
        <v>2010</v>
      </c>
      <c r="F297" s="167" t="s">
        <v>186</v>
      </c>
      <c r="G297" s="166" t="s">
        <v>177</v>
      </c>
      <c r="H297" s="14">
        <f>kategorie[[#This Row],[rok]]-kategorie[[#This Row],[věk]]</f>
        <v>1990</v>
      </c>
      <c r="I297" s="166">
        <v>20</v>
      </c>
      <c r="J297" s="168" t="s">
        <v>3190</v>
      </c>
      <c r="K297" s="169">
        <v>15</v>
      </c>
      <c r="L297" s="170"/>
    </row>
    <row r="298" spans="4:12" ht="11.25" customHeight="1">
      <c r="D298" s="20" t="str">
        <f>CONCATENATE(kategorie[[#This Row],[rok]],"::",kategorie[[#This Row],[závod]],"::",kategorie[[#This Row],[m/ž]],"::",kategorie[[#This Row],[věk]])</f>
        <v>2010::hlavní závod::M::21</v>
      </c>
      <c r="E298" s="166">
        <v>2010</v>
      </c>
      <c r="F298" s="167" t="s">
        <v>186</v>
      </c>
      <c r="G298" s="166" t="s">
        <v>177</v>
      </c>
      <c r="H298" s="14">
        <f>kategorie[[#This Row],[rok]]-kategorie[[#This Row],[věk]]</f>
        <v>1989</v>
      </c>
      <c r="I298" s="166">
        <v>21</v>
      </c>
      <c r="J298" s="168" t="s">
        <v>3190</v>
      </c>
      <c r="K298" s="169">
        <v>15</v>
      </c>
      <c r="L298" s="170"/>
    </row>
    <row r="299" spans="4:12" ht="11.25" customHeight="1">
      <c r="D299" s="20" t="str">
        <f>CONCATENATE(kategorie[[#This Row],[rok]],"::",kategorie[[#This Row],[závod]],"::",kategorie[[#This Row],[m/ž]],"::",kategorie[[#This Row],[věk]])</f>
        <v>2010::hlavní závod::M::22</v>
      </c>
      <c r="E299" s="166">
        <v>2010</v>
      </c>
      <c r="F299" s="167" t="s">
        <v>186</v>
      </c>
      <c r="G299" s="166" t="s">
        <v>177</v>
      </c>
      <c r="H299" s="14">
        <f>kategorie[[#This Row],[rok]]-kategorie[[#This Row],[věk]]</f>
        <v>1988</v>
      </c>
      <c r="I299" s="166">
        <v>22</v>
      </c>
      <c r="J299" s="168" t="s">
        <v>3190</v>
      </c>
      <c r="K299" s="169">
        <v>15</v>
      </c>
      <c r="L299" s="170"/>
    </row>
    <row r="300" spans="4:12" ht="11.25" customHeight="1">
      <c r="D300" s="20" t="str">
        <f>CONCATENATE(kategorie[[#This Row],[rok]],"::",kategorie[[#This Row],[závod]],"::",kategorie[[#This Row],[m/ž]],"::",kategorie[[#This Row],[věk]])</f>
        <v>2010::hlavní závod::M::23</v>
      </c>
      <c r="E300" s="166">
        <v>2010</v>
      </c>
      <c r="F300" s="167" t="s">
        <v>186</v>
      </c>
      <c r="G300" s="166" t="s">
        <v>177</v>
      </c>
      <c r="H300" s="14">
        <f>kategorie[[#This Row],[rok]]-kategorie[[#This Row],[věk]]</f>
        <v>1987</v>
      </c>
      <c r="I300" s="166">
        <v>23</v>
      </c>
      <c r="J300" s="168" t="s">
        <v>3190</v>
      </c>
      <c r="K300" s="169">
        <v>15</v>
      </c>
      <c r="L300" s="170"/>
    </row>
    <row r="301" spans="4:12" ht="11.25" customHeight="1">
      <c r="D301" s="20" t="str">
        <f>CONCATENATE(kategorie[[#This Row],[rok]],"::",kategorie[[#This Row],[závod]],"::",kategorie[[#This Row],[m/ž]],"::",kategorie[[#This Row],[věk]])</f>
        <v>2010::hlavní závod::M::24</v>
      </c>
      <c r="E301" s="166">
        <v>2010</v>
      </c>
      <c r="F301" s="167" t="s">
        <v>186</v>
      </c>
      <c r="G301" s="166" t="s">
        <v>177</v>
      </c>
      <c r="H301" s="14">
        <f>kategorie[[#This Row],[rok]]-kategorie[[#This Row],[věk]]</f>
        <v>1986</v>
      </c>
      <c r="I301" s="166">
        <v>24</v>
      </c>
      <c r="J301" s="168" t="s">
        <v>3190</v>
      </c>
      <c r="K301" s="169">
        <v>15</v>
      </c>
      <c r="L301" s="170"/>
    </row>
    <row r="302" spans="4:12" ht="11.25" customHeight="1">
      <c r="D302" s="20" t="str">
        <f>CONCATENATE(kategorie[[#This Row],[rok]],"::",kategorie[[#This Row],[závod]],"::",kategorie[[#This Row],[m/ž]],"::",kategorie[[#This Row],[věk]])</f>
        <v>2010::hlavní závod::M::25</v>
      </c>
      <c r="E302" s="166">
        <v>2010</v>
      </c>
      <c r="F302" s="167" t="s">
        <v>186</v>
      </c>
      <c r="G302" s="166" t="s">
        <v>177</v>
      </c>
      <c r="H302" s="14">
        <f>kategorie[[#This Row],[rok]]-kategorie[[#This Row],[věk]]</f>
        <v>1985</v>
      </c>
      <c r="I302" s="166">
        <v>25</v>
      </c>
      <c r="J302" s="168" t="s">
        <v>3190</v>
      </c>
      <c r="K302" s="169">
        <v>15</v>
      </c>
      <c r="L302" s="170"/>
    </row>
    <row r="303" spans="4:12" ht="11.25" customHeight="1">
      <c r="D303" s="20" t="str">
        <f>CONCATENATE(kategorie[[#This Row],[rok]],"::",kategorie[[#This Row],[závod]],"::",kategorie[[#This Row],[m/ž]],"::",kategorie[[#This Row],[věk]])</f>
        <v>2010::hlavní závod::M::26</v>
      </c>
      <c r="E303" s="166">
        <v>2010</v>
      </c>
      <c r="F303" s="167" t="s">
        <v>186</v>
      </c>
      <c r="G303" s="166" t="s">
        <v>177</v>
      </c>
      <c r="H303" s="14">
        <f>kategorie[[#This Row],[rok]]-kategorie[[#This Row],[věk]]</f>
        <v>1984</v>
      </c>
      <c r="I303" s="166">
        <v>26</v>
      </c>
      <c r="J303" s="168" t="s">
        <v>3190</v>
      </c>
      <c r="K303" s="169">
        <v>15</v>
      </c>
      <c r="L303" s="170"/>
    </row>
    <row r="304" spans="4:12" ht="11.25" customHeight="1">
      <c r="D304" s="20" t="str">
        <f>CONCATENATE(kategorie[[#This Row],[rok]],"::",kategorie[[#This Row],[závod]],"::",kategorie[[#This Row],[m/ž]],"::",kategorie[[#This Row],[věk]])</f>
        <v>2010::hlavní závod::M::27</v>
      </c>
      <c r="E304" s="166">
        <v>2010</v>
      </c>
      <c r="F304" s="167" t="s">
        <v>186</v>
      </c>
      <c r="G304" s="166" t="s">
        <v>177</v>
      </c>
      <c r="H304" s="14">
        <f>kategorie[[#This Row],[rok]]-kategorie[[#This Row],[věk]]</f>
        <v>1983</v>
      </c>
      <c r="I304" s="166">
        <v>27</v>
      </c>
      <c r="J304" s="168" t="s">
        <v>3190</v>
      </c>
      <c r="K304" s="169">
        <v>15</v>
      </c>
      <c r="L304" s="170"/>
    </row>
    <row r="305" spans="4:12" ht="11.25" customHeight="1">
      <c r="D305" s="20" t="str">
        <f>CONCATENATE(kategorie[[#This Row],[rok]],"::",kategorie[[#This Row],[závod]],"::",kategorie[[#This Row],[m/ž]],"::",kategorie[[#This Row],[věk]])</f>
        <v>2010::hlavní závod::M::28</v>
      </c>
      <c r="E305" s="166">
        <v>2010</v>
      </c>
      <c r="F305" s="167" t="s">
        <v>186</v>
      </c>
      <c r="G305" s="166" t="s">
        <v>177</v>
      </c>
      <c r="H305" s="14">
        <f>kategorie[[#This Row],[rok]]-kategorie[[#This Row],[věk]]</f>
        <v>1982</v>
      </c>
      <c r="I305" s="166">
        <v>28</v>
      </c>
      <c r="J305" s="168" t="s">
        <v>3190</v>
      </c>
      <c r="K305" s="169">
        <v>15</v>
      </c>
      <c r="L305" s="170"/>
    </row>
    <row r="306" spans="4:12" ht="11.25" customHeight="1">
      <c r="D306" s="20" t="str">
        <f>CONCATENATE(kategorie[[#This Row],[rok]],"::",kategorie[[#This Row],[závod]],"::",kategorie[[#This Row],[m/ž]],"::",kategorie[[#This Row],[věk]])</f>
        <v>2010::hlavní závod::M::29</v>
      </c>
      <c r="E306" s="166">
        <v>2010</v>
      </c>
      <c r="F306" s="167" t="s">
        <v>186</v>
      </c>
      <c r="G306" s="166" t="s">
        <v>177</v>
      </c>
      <c r="H306" s="14">
        <f>kategorie[[#This Row],[rok]]-kategorie[[#This Row],[věk]]</f>
        <v>1981</v>
      </c>
      <c r="I306" s="166">
        <v>29</v>
      </c>
      <c r="J306" s="168" t="s">
        <v>3190</v>
      </c>
      <c r="K306" s="169">
        <v>15</v>
      </c>
      <c r="L306" s="170"/>
    </row>
    <row r="307" spans="4:12" ht="11.25" customHeight="1">
      <c r="D307" s="20" t="str">
        <f>CONCATENATE(kategorie[[#This Row],[rok]],"::",kategorie[[#This Row],[závod]],"::",kategorie[[#This Row],[m/ž]],"::",kategorie[[#This Row],[věk]])</f>
        <v>2010::hlavní závod::M::30</v>
      </c>
      <c r="E307" s="166">
        <v>2010</v>
      </c>
      <c r="F307" s="167" t="s">
        <v>186</v>
      </c>
      <c r="G307" s="166" t="s">
        <v>177</v>
      </c>
      <c r="H307" s="14">
        <f>kategorie[[#This Row],[rok]]-kategorie[[#This Row],[věk]]</f>
        <v>1980</v>
      </c>
      <c r="I307" s="166">
        <v>30</v>
      </c>
      <c r="J307" s="168" t="s">
        <v>3190</v>
      </c>
      <c r="K307" s="169">
        <v>15</v>
      </c>
      <c r="L307" s="170"/>
    </row>
    <row r="308" spans="4:12" ht="11.25" customHeight="1">
      <c r="D308" s="20" t="str">
        <f>CONCATENATE(kategorie[[#This Row],[rok]],"::",kategorie[[#This Row],[závod]],"::",kategorie[[#This Row],[m/ž]],"::",kategorie[[#This Row],[věk]])</f>
        <v>2010::hlavní závod::M::31</v>
      </c>
      <c r="E308" s="166">
        <v>2010</v>
      </c>
      <c r="F308" s="167" t="s">
        <v>186</v>
      </c>
      <c r="G308" s="166" t="s">
        <v>177</v>
      </c>
      <c r="H308" s="14">
        <f>kategorie[[#This Row],[rok]]-kategorie[[#This Row],[věk]]</f>
        <v>1979</v>
      </c>
      <c r="I308" s="166">
        <v>31</v>
      </c>
      <c r="J308" s="168" t="s">
        <v>3190</v>
      </c>
      <c r="K308" s="169">
        <v>15</v>
      </c>
      <c r="L308" s="170"/>
    </row>
    <row r="309" spans="4:12" ht="11.25" customHeight="1">
      <c r="D309" s="20" t="str">
        <f>CONCATENATE(kategorie[[#This Row],[rok]],"::",kategorie[[#This Row],[závod]],"::",kategorie[[#This Row],[m/ž]],"::",kategorie[[#This Row],[věk]])</f>
        <v>2010::hlavní závod::M::32</v>
      </c>
      <c r="E309" s="166">
        <v>2010</v>
      </c>
      <c r="F309" s="167" t="s">
        <v>186</v>
      </c>
      <c r="G309" s="166" t="s">
        <v>177</v>
      </c>
      <c r="H309" s="14">
        <f>kategorie[[#This Row],[rok]]-kategorie[[#This Row],[věk]]</f>
        <v>1978</v>
      </c>
      <c r="I309" s="166">
        <v>32</v>
      </c>
      <c r="J309" s="168" t="s">
        <v>3190</v>
      </c>
      <c r="K309" s="169">
        <v>15</v>
      </c>
      <c r="L309" s="170"/>
    </row>
    <row r="310" spans="4:12" ht="11.25" customHeight="1">
      <c r="D310" s="20" t="str">
        <f>CONCATENATE(kategorie[[#This Row],[rok]],"::",kategorie[[#This Row],[závod]],"::",kategorie[[#This Row],[m/ž]],"::",kategorie[[#This Row],[věk]])</f>
        <v>2010::hlavní závod::M::33</v>
      </c>
      <c r="E310" s="166">
        <v>2010</v>
      </c>
      <c r="F310" s="167" t="s">
        <v>186</v>
      </c>
      <c r="G310" s="166" t="s">
        <v>177</v>
      </c>
      <c r="H310" s="14">
        <f>kategorie[[#This Row],[rok]]-kategorie[[#This Row],[věk]]</f>
        <v>1977</v>
      </c>
      <c r="I310" s="166">
        <v>33</v>
      </c>
      <c r="J310" s="168" t="s">
        <v>3190</v>
      </c>
      <c r="K310" s="169">
        <v>15</v>
      </c>
      <c r="L310" s="170"/>
    </row>
    <row r="311" spans="4:12" ht="11.25" customHeight="1">
      <c r="D311" s="20" t="str">
        <f>CONCATENATE(kategorie[[#This Row],[rok]],"::",kategorie[[#This Row],[závod]],"::",kategorie[[#This Row],[m/ž]],"::",kategorie[[#This Row],[věk]])</f>
        <v>2010::hlavní závod::M::34</v>
      </c>
      <c r="E311" s="166">
        <v>2010</v>
      </c>
      <c r="F311" s="167" t="s">
        <v>186</v>
      </c>
      <c r="G311" s="166" t="s">
        <v>177</v>
      </c>
      <c r="H311" s="14">
        <f>kategorie[[#This Row],[rok]]-kategorie[[#This Row],[věk]]</f>
        <v>1976</v>
      </c>
      <c r="I311" s="166">
        <v>34</v>
      </c>
      <c r="J311" s="168" t="s">
        <v>3190</v>
      </c>
      <c r="K311" s="169">
        <v>15</v>
      </c>
      <c r="L311" s="170"/>
    </row>
    <row r="312" spans="4:12" ht="11.25" customHeight="1">
      <c r="D312" s="20" t="str">
        <f>CONCATENATE(kategorie[[#This Row],[rok]],"::",kategorie[[#This Row],[závod]],"::",kategorie[[#This Row],[m/ž]],"::",kategorie[[#This Row],[věk]])</f>
        <v>2010::hlavní závod::M::35</v>
      </c>
      <c r="E312" s="166">
        <v>2010</v>
      </c>
      <c r="F312" s="167" t="s">
        <v>186</v>
      </c>
      <c r="G312" s="166" t="s">
        <v>177</v>
      </c>
      <c r="H312" s="14">
        <f>kategorie[[#This Row],[rok]]-kategorie[[#This Row],[věk]]</f>
        <v>1975</v>
      </c>
      <c r="I312" s="166">
        <v>35</v>
      </c>
      <c r="J312" s="168" t="s">
        <v>3190</v>
      </c>
      <c r="K312" s="169">
        <v>15</v>
      </c>
      <c r="L312" s="170"/>
    </row>
    <row r="313" spans="4:12" ht="11.25" customHeight="1">
      <c r="D313" s="20" t="str">
        <f>CONCATENATE(kategorie[[#This Row],[rok]],"::",kategorie[[#This Row],[závod]],"::",kategorie[[#This Row],[m/ž]],"::",kategorie[[#This Row],[věk]])</f>
        <v>2010::hlavní závod::M::36</v>
      </c>
      <c r="E313" s="166">
        <v>2010</v>
      </c>
      <c r="F313" s="167" t="s">
        <v>186</v>
      </c>
      <c r="G313" s="166" t="s">
        <v>177</v>
      </c>
      <c r="H313" s="14">
        <f>kategorie[[#This Row],[rok]]-kategorie[[#This Row],[věk]]</f>
        <v>1974</v>
      </c>
      <c r="I313" s="166">
        <v>36</v>
      </c>
      <c r="J313" s="168" t="s">
        <v>3190</v>
      </c>
      <c r="K313" s="169">
        <v>15</v>
      </c>
      <c r="L313" s="170"/>
    </row>
    <row r="314" spans="4:12" ht="11.25" customHeight="1">
      <c r="D314" s="20" t="str">
        <f>CONCATENATE(kategorie[[#This Row],[rok]],"::",kategorie[[#This Row],[závod]],"::",kategorie[[#This Row],[m/ž]],"::",kategorie[[#This Row],[věk]])</f>
        <v>2010::hlavní závod::M::37</v>
      </c>
      <c r="E314" s="166">
        <v>2010</v>
      </c>
      <c r="F314" s="167" t="s">
        <v>186</v>
      </c>
      <c r="G314" s="166" t="s">
        <v>177</v>
      </c>
      <c r="H314" s="14">
        <f>kategorie[[#This Row],[rok]]-kategorie[[#This Row],[věk]]</f>
        <v>1973</v>
      </c>
      <c r="I314" s="166">
        <v>37</v>
      </c>
      <c r="J314" s="168" t="s">
        <v>3190</v>
      </c>
      <c r="K314" s="169">
        <v>15</v>
      </c>
      <c r="L314" s="170"/>
    </row>
    <row r="315" spans="4:12" ht="11.25" customHeight="1">
      <c r="D315" s="20" t="str">
        <f>CONCATENATE(kategorie[[#This Row],[rok]],"::",kategorie[[#This Row],[závod]],"::",kategorie[[#This Row],[m/ž]],"::",kategorie[[#This Row],[věk]])</f>
        <v>2010::hlavní závod::M::38</v>
      </c>
      <c r="E315" s="166">
        <v>2010</v>
      </c>
      <c r="F315" s="167" t="s">
        <v>186</v>
      </c>
      <c r="G315" s="166" t="s">
        <v>177</v>
      </c>
      <c r="H315" s="14">
        <f>kategorie[[#This Row],[rok]]-kategorie[[#This Row],[věk]]</f>
        <v>1972</v>
      </c>
      <c r="I315" s="166">
        <v>38</v>
      </c>
      <c r="J315" s="168" t="s">
        <v>3190</v>
      </c>
      <c r="K315" s="169">
        <v>15</v>
      </c>
      <c r="L315" s="170"/>
    </row>
    <row r="316" spans="4:12" ht="11.25" customHeight="1">
      <c r="D316" s="20" t="str">
        <f>CONCATENATE(kategorie[[#This Row],[rok]],"::",kategorie[[#This Row],[závod]],"::",kategorie[[#This Row],[m/ž]],"::",kategorie[[#This Row],[věk]])</f>
        <v>2010::hlavní závod::M::39</v>
      </c>
      <c r="E316" s="166">
        <v>2010</v>
      </c>
      <c r="F316" s="167" t="s">
        <v>186</v>
      </c>
      <c r="G316" s="166" t="s">
        <v>177</v>
      </c>
      <c r="H316" s="14">
        <f>kategorie[[#This Row],[rok]]-kategorie[[#This Row],[věk]]</f>
        <v>1971</v>
      </c>
      <c r="I316" s="166">
        <v>39</v>
      </c>
      <c r="J316" s="168" t="s">
        <v>3190</v>
      </c>
      <c r="K316" s="169">
        <v>15</v>
      </c>
      <c r="L316" s="170"/>
    </row>
    <row r="317" spans="4:12" ht="11.25" customHeight="1">
      <c r="D317" s="20" t="str">
        <f>CONCATENATE(kategorie[[#This Row],[rok]],"::",kategorie[[#This Row],[závod]],"::",kategorie[[#This Row],[m/ž]],"::",kategorie[[#This Row],[věk]])</f>
        <v>2010::hlavní závod::M::40</v>
      </c>
      <c r="E317" s="166">
        <v>2010</v>
      </c>
      <c r="F317" s="167" t="s">
        <v>186</v>
      </c>
      <c r="G317" s="166" t="s">
        <v>177</v>
      </c>
      <c r="H317" s="14">
        <f>kategorie[[#This Row],[rok]]-kategorie[[#This Row],[věk]]</f>
        <v>1970</v>
      </c>
      <c r="I317" s="166">
        <v>40</v>
      </c>
      <c r="J317" s="168" t="s">
        <v>2606</v>
      </c>
      <c r="K317" s="169">
        <v>15</v>
      </c>
      <c r="L317" s="170"/>
    </row>
    <row r="318" spans="4:12" ht="11.25" customHeight="1">
      <c r="D318" s="20" t="str">
        <f>CONCATENATE(kategorie[[#This Row],[rok]],"::",kategorie[[#This Row],[závod]],"::",kategorie[[#This Row],[m/ž]],"::",kategorie[[#This Row],[věk]])</f>
        <v>2010::hlavní závod::M::41</v>
      </c>
      <c r="E318" s="166">
        <v>2010</v>
      </c>
      <c r="F318" s="167" t="s">
        <v>186</v>
      </c>
      <c r="G318" s="166" t="s">
        <v>177</v>
      </c>
      <c r="H318" s="14">
        <f>kategorie[[#This Row],[rok]]-kategorie[[#This Row],[věk]]</f>
        <v>1969</v>
      </c>
      <c r="I318" s="166">
        <v>41</v>
      </c>
      <c r="J318" s="168" t="s">
        <v>2606</v>
      </c>
      <c r="K318" s="169">
        <v>15</v>
      </c>
      <c r="L318" s="170"/>
    </row>
    <row r="319" spans="4:12" ht="11.25" customHeight="1">
      <c r="D319" s="20" t="str">
        <f>CONCATENATE(kategorie[[#This Row],[rok]],"::",kategorie[[#This Row],[závod]],"::",kategorie[[#This Row],[m/ž]],"::",kategorie[[#This Row],[věk]])</f>
        <v>2010::hlavní závod::M::42</v>
      </c>
      <c r="E319" s="166">
        <v>2010</v>
      </c>
      <c r="F319" s="167" t="s">
        <v>186</v>
      </c>
      <c r="G319" s="166" t="s">
        <v>177</v>
      </c>
      <c r="H319" s="14">
        <f>kategorie[[#This Row],[rok]]-kategorie[[#This Row],[věk]]</f>
        <v>1968</v>
      </c>
      <c r="I319" s="166">
        <v>42</v>
      </c>
      <c r="J319" s="168" t="s">
        <v>2606</v>
      </c>
      <c r="K319" s="169">
        <v>15</v>
      </c>
      <c r="L319" s="170"/>
    </row>
    <row r="320" spans="4:12" ht="11.25" customHeight="1">
      <c r="D320" s="20" t="str">
        <f>CONCATENATE(kategorie[[#This Row],[rok]],"::",kategorie[[#This Row],[závod]],"::",kategorie[[#This Row],[m/ž]],"::",kategorie[[#This Row],[věk]])</f>
        <v>2010::hlavní závod::M::43</v>
      </c>
      <c r="E320" s="166">
        <v>2010</v>
      </c>
      <c r="F320" s="167" t="s">
        <v>186</v>
      </c>
      <c r="G320" s="166" t="s">
        <v>177</v>
      </c>
      <c r="H320" s="14">
        <f>kategorie[[#This Row],[rok]]-kategorie[[#This Row],[věk]]</f>
        <v>1967</v>
      </c>
      <c r="I320" s="166">
        <v>43</v>
      </c>
      <c r="J320" s="168" t="s">
        <v>2606</v>
      </c>
      <c r="K320" s="169">
        <v>15</v>
      </c>
      <c r="L320" s="170"/>
    </row>
    <row r="321" spans="4:12" ht="11.25" customHeight="1">
      <c r="D321" s="20" t="str">
        <f>CONCATENATE(kategorie[[#This Row],[rok]],"::",kategorie[[#This Row],[závod]],"::",kategorie[[#This Row],[m/ž]],"::",kategorie[[#This Row],[věk]])</f>
        <v>2010::hlavní závod::M::44</v>
      </c>
      <c r="E321" s="166">
        <v>2010</v>
      </c>
      <c r="F321" s="167" t="s">
        <v>186</v>
      </c>
      <c r="G321" s="166" t="s">
        <v>177</v>
      </c>
      <c r="H321" s="14">
        <f>kategorie[[#This Row],[rok]]-kategorie[[#This Row],[věk]]</f>
        <v>1966</v>
      </c>
      <c r="I321" s="166">
        <v>44</v>
      </c>
      <c r="J321" s="168" t="s">
        <v>2606</v>
      </c>
      <c r="K321" s="169">
        <v>15</v>
      </c>
      <c r="L321" s="170"/>
    </row>
    <row r="322" spans="4:12" ht="11.25" customHeight="1">
      <c r="D322" s="20" t="str">
        <f>CONCATENATE(kategorie[[#This Row],[rok]],"::",kategorie[[#This Row],[závod]],"::",kategorie[[#This Row],[m/ž]],"::",kategorie[[#This Row],[věk]])</f>
        <v>2010::hlavní závod::M::45</v>
      </c>
      <c r="E322" s="166">
        <v>2010</v>
      </c>
      <c r="F322" s="167" t="s">
        <v>186</v>
      </c>
      <c r="G322" s="166" t="s">
        <v>177</v>
      </c>
      <c r="H322" s="14">
        <f>kategorie[[#This Row],[rok]]-kategorie[[#This Row],[věk]]</f>
        <v>1965</v>
      </c>
      <c r="I322" s="166">
        <v>45</v>
      </c>
      <c r="J322" s="168" t="s">
        <v>2606</v>
      </c>
      <c r="K322" s="169">
        <v>15</v>
      </c>
      <c r="L322" s="170"/>
    </row>
    <row r="323" spans="4:12" ht="11.25" customHeight="1">
      <c r="D323" s="20" t="str">
        <f>CONCATENATE(kategorie[[#This Row],[rok]],"::",kategorie[[#This Row],[závod]],"::",kategorie[[#This Row],[m/ž]],"::",kategorie[[#This Row],[věk]])</f>
        <v>2010::hlavní závod::M::46</v>
      </c>
      <c r="E323" s="166">
        <v>2010</v>
      </c>
      <c r="F323" s="167" t="s">
        <v>186</v>
      </c>
      <c r="G323" s="166" t="s">
        <v>177</v>
      </c>
      <c r="H323" s="14">
        <f>kategorie[[#This Row],[rok]]-kategorie[[#This Row],[věk]]</f>
        <v>1964</v>
      </c>
      <c r="I323" s="166">
        <v>46</v>
      </c>
      <c r="J323" s="168" t="s">
        <v>2606</v>
      </c>
      <c r="K323" s="169">
        <v>15</v>
      </c>
      <c r="L323" s="170"/>
    </row>
    <row r="324" spans="4:12" ht="11.25" customHeight="1">
      <c r="D324" s="20" t="str">
        <f>CONCATENATE(kategorie[[#This Row],[rok]],"::",kategorie[[#This Row],[závod]],"::",kategorie[[#This Row],[m/ž]],"::",kategorie[[#This Row],[věk]])</f>
        <v>2010::hlavní závod::M::47</v>
      </c>
      <c r="E324" s="166">
        <v>2010</v>
      </c>
      <c r="F324" s="167" t="s">
        <v>186</v>
      </c>
      <c r="G324" s="166" t="s">
        <v>177</v>
      </c>
      <c r="H324" s="14">
        <f>kategorie[[#This Row],[rok]]-kategorie[[#This Row],[věk]]</f>
        <v>1963</v>
      </c>
      <c r="I324" s="166">
        <v>47</v>
      </c>
      <c r="J324" s="168" t="s">
        <v>2606</v>
      </c>
      <c r="K324" s="169">
        <v>15</v>
      </c>
      <c r="L324" s="170"/>
    </row>
    <row r="325" spans="4:12" ht="11.25" customHeight="1">
      <c r="D325" s="20" t="str">
        <f>CONCATENATE(kategorie[[#This Row],[rok]],"::",kategorie[[#This Row],[závod]],"::",kategorie[[#This Row],[m/ž]],"::",kategorie[[#This Row],[věk]])</f>
        <v>2010::hlavní závod::M::48</v>
      </c>
      <c r="E325" s="166">
        <v>2010</v>
      </c>
      <c r="F325" s="167" t="s">
        <v>186</v>
      </c>
      <c r="G325" s="166" t="s">
        <v>177</v>
      </c>
      <c r="H325" s="14">
        <f>kategorie[[#This Row],[rok]]-kategorie[[#This Row],[věk]]</f>
        <v>1962</v>
      </c>
      <c r="I325" s="166">
        <v>48</v>
      </c>
      <c r="J325" s="168" t="s">
        <v>2606</v>
      </c>
      <c r="K325" s="169">
        <v>15</v>
      </c>
      <c r="L325" s="170"/>
    </row>
    <row r="326" spans="4:12" ht="11.25" customHeight="1">
      <c r="D326" s="20" t="str">
        <f>CONCATENATE(kategorie[[#This Row],[rok]],"::",kategorie[[#This Row],[závod]],"::",kategorie[[#This Row],[m/ž]],"::",kategorie[[#This Row],[věk]])</f>
        <v>2010::hlavní závod::M::49</v>
      </c>
      <c r="E326" s="166">
        <v>2010</v>
      </c>
      <c r="F326" s="167" t="s">
        <v>186</v>
      </c>
      <c r="G326" s="166" t="s">
        <v>177</v>
      </c>
      <c r="H326" s="14">
        <f>kategorie[[#This Row],[rok]]-kategorie[[#This Row],[věk]]</f>
        <v>1961</v>
      </c>
      <c r="I326" s="166">
        <v>49</v>
      </c>
      <c r="J326" s="168" t="s">
        <v>2606</v>
      </c>
      <c r="K326" s="169">
        <v>15</v>
      </c>
      <c r="L326" s="170"/>
    </row>
    <row r="327" spans="4:12" ht="11.25" customHeight="1">
      <c r="D327" s="20" t="str">
        <f>CONCATENATE(kategorie[[#This Row],[rok]],"::",kategorie[[#This Row],[závod]],"::",kategorie[[#This Row],[m/ž]],"::",kategorie[[#This Row],[věk]])</f>
        <v>2010::hlavní závod::M::50</v>
      </c>
      <c r="E327" s="166">
        <v>2010</v>
      </c>
      <c r="F327" s="167" t="s">
        <v>186</v>
      </c>
      <c r="G327" s="166" t="s">
        <v>177</v>
      </c>
      <c r="H327" s="14">
        <f>kategorie[[#This Row],[rok]]-kategorie[[#This Row],[věk]]</f>
        <v>1960</v>
      </c>
      <c r="I327" s="166">
        <v>50</v>
      </c>
      <c r="J327" s="168" t="s">
        <v>2607</v>
      </c>
      <c r="K327" s="169">
        <v>15</v>
      </c>
      <c r="L327" s="170"/>
    </row>
    <row r="328" spans="4:12" ht="11.25" customHeight="1">
      <c r="D328" s="20" t="str">
        <f>CONCATENATE(kategorie[[#This Row],[rok]],"::",kategorie[[#This Row],[závod]],"::",kategorie[[#This Row],[m/ž]],"::",kategorie[[#This Row],[věk]])</f>
        <v>2010::hlavní závod::M::51</v>
      </c>
      <c r="E328" s="166">
        <v>2010</v>
      </c>
      <c r="F328" s="167" t="s">
        <v>186</v>
      </c>
      <c r="G328" s="166" t="s">
        <v>177</v>
      </c>
      <c r="H328" s="14">
        <f>kategorie[[#This Row],[rok]]-kategorie[[#This Row],[věk]]</f>
        <v>1959</v>
      </c>
      <c r="I328" s="166">
        <v>51</v>
      </c>
      <c r="J328" s="168" t="s">
        <v>2607</v>
      </c>
      <c r="K328" s="169">
        <v>15</v>
      </c>
      <c r="L328" s="170"/>
    </row>
    <row r="329" spans="4:12" ht="11.25" customHeight="1">
      <c r="D329" s="20" t="str">
        <f>CONCATENATE(kategorie[[#This Row],[rok]],"::",kategorie[[#This Row],[závod]],"::",kategorie[[#This Row],[m/ž]],"::",kategorie[[#This Row],[věk]])</f>
        <v>2010::hlavní závod::M::52</v>
      </c>
      <c r="E329" s="166">
        <v>2010</v>
      </c>
      <c r="F329" s="167" t="s">
        <v>186</v>
      </c>
      <c r="G329" s="166" t="s">
        <v>177</v>
      </c>
      <c r="H329" s="14">
        <f>kategorie[[#This Row],[rok]]-kategorie[[#This Row],[věk]]</f>
        <v>1958</v>
      </c>
      <c r="I329" s="166">
        <v>52</v>
      </c>
      <c r="J329" s="168" t="s">
        <v>2607</v>
      </c>
      <c r="K329" s="169">
        <v>15</v>
      </c>
      <c r="L329" s="170"/>
    </row>
    <row r="330" spans="4:12" ht="11.25" customHeight="1">
      <c r="D330" s="20" t="str">
        <f>CONCATENATE(kategorie[[#This Row],[rok]],"::",kategorie[[#This Row],[závod]],"::",kategorie[[#This Row],[m/ž]],"::",kategorie[[#This Row],[věk]])</f>
        <v>2010::hlavní závod::M::53</v>
      </c>
      <c r="E330" s="166">
        <v>2010</v>
      </c>
      <c r="F330" s="167" t="s">
        <v>186</v>
      </c>
      <c r="G330" s="166" t="s">
        <v>177</v>
      </c>
      <c r="H330" s="14">
        <f>kategorie[[#This Row],[rok]]-kategorie[[#This Row],[věk]]</f>
        <v>1957</v>
      </c>
      <c r="I330" s="166">
        <v>53</v>
      </c>
      <c r="J330" s="168" t="s">
        <v>2607</v>
      </c>
      <c r="K330" s="169">
        <v>15</v>
      </c>
      <c r="L330" s="170"/>
    </row>
    <row r="331" spans="4:12" ht="11.25" customHeight="1">
      <c r="D331" s="20" t="str">
        <f>CONCATENATE(kategorie[[#This Row],[rok]],"::",kategorie[[#This Row],[závod]],"::",kategorie[[#This Row],[m/ž]],"::",kategorie[[#This Row],[věk]])</f>
        <v>2010::hlavní závod::M::54</v>
      </c>
      <c r="E331" s="166">
        <v>2010</v>
      </c>
      <c r="F331" s="167" t="s">
        <v>186</v>
      </c>
      <c r="G331" s="166" t="s">
        <v>177</v>
      </c>
      <c r="H331" s="14">
        <f>kategorie[[#This Row],[rok]]-kategorie[[#This Row],[věk]]</f>
        <v>1956</v>
      </c>
      <c r="I331" s="166">
        <v>54</v>
      </c>
      <c r="J331" s="168" t="s">
        <v>2607</v>
      </c>
      <c r="K331" s="169">
        <v>15</v>
      </c>
      <c r="L331" s="170"/>
    </row>
    <row r="332" spans="4:12" ht="11.25" customHeight="1">
      <c r="D332" s="20" t="str">
        <f>CONCATENATE(kategorie[[#This Row],[rok]],"::",kategorie[[#This Row],[závod]],"::",kategorie[[#This Row],[m/ž]],"::",kategorie[[#This Row],[věk]])</f>
        <v>2010::hlavní závod::M::55</v>
      </c>
      <c r="E332" s="166">
        <v>2010</v>
      </c>
      <c r="F332" s="167" t="s">
        <v>186</v>
      </c>
      <c r="G332" s="166" t="s">
        <v>177</v>
      </c>
      <c r="H332" s="14">
        <f>kategorie[[#This Row],[rok]]-kategorie[[#This Row],[věk]]</f>
        <v>1955</v>
      </c>
      <c r="I332" s="166">
        <v>55</v>
      </c>
      <c r="J332" s="168" t="s">
        <v>2607</v>
      </c>
      <c r="K332" s="169">
        <v>15</v>
      </c>
      <c r="L332" s="170"/>
    </row>
    <row r="333" spans="4:12" ht="11.25" customHeight="1">
      <c r="D333" s="20" t="str">
        <f>CONCATENATE(kategorie[[#This Row],[rok]],"::",kategorie[[#This Row],[závod]],"::",kategorie[[#This Row],[m/ž]],"::",kategorie[[#This Row],[věk]])</f>
        <v>2010::hlavní závod::M::56</v>
      </c>
      <c r="E333" s="166">
        <v>2010</v>
      </c>
      <c r="F333" s="167" t="s">
        <v>186</v>
      </c>
      <c r="G333" s="166" t="s">
        <v>177</v>
      </c>
      <c r="H333" s="14">
        <f>kategorie[[#This Row],[rok]]-kategorie[[#This Row],[věk]]</f>
        <v>1954</v>
      </c>
      <c r="I333" s="166">
        <v>56</v>
      </c>
      <c r="J333" s="168" t="s">
        <v>2607</v>
      </c>
      <c r="K333" s="169">
        <v>15</v>
      </c>
      <c r="L333" s="170"/>
    </row>
    <row r="334" spans="4:12" ht="11.25" customHeight="1">
      <c r="D334" s="20" t="str">
        <f>CONCATENATE(kategorie[[#This Row],[rok]],"::",kategorie[[#This Row],[závod]],"::",kategorie[[#This Row],[m/ž]],"::",kategorie[[#This Row],[věk]])</f>
        <v>2010::hlavní závod::M::57</v>
      </c>
      <c r="E334" s="166">
        <v>2010</v>
      </c>
      <c r="F334" s="167" t="s">
        <v>186</v>
      </c>
      <c r="G334" s="166" t="s">
        <v>177</v>
      </c>
      <c r="H334" s="14">
        <f>kategorie[[#This Row],[rok]]-kategorie[[#This Row],[věk]]</f>
        <v>1953</v>
      </c>
      <c r="I334" s="166">
        <v>57</v>
      </c>
      <c r="J334" s="168" t="s">
        <v>2607</v>
      </c>
      <c r="K334" s="169">
        <v>15</v>
      </c>
      <c r="L334" s="170"/>
    </row>
    <row r="335" spans="4:12" ht="11.25" customHeight="1">
      <c r="D335" s="20" t="str">
        <f>CONCATENATE(kategorie[[#This Row],[rok]],"::",kategorie[[#This Row],[závod]],"::",kategorie[[#This Row],[m/ž]],"::",kategorie[[#This Row],[věk]])</f>
        <v>2010::hlavní závod::M::58</v>
      </c>
      <c r="E335" s="166">
        <v>2010</v>
      </c>
      <c r="F335" s="167" t="s">
        <v>186</v>
      </c>
      <c r="G335" s="166" t="s">
        <v>177</v>
      </c>
      <c r="H335" s="14">
        <f>kategorie[[#This Row],[rok]]-kategorie[[#This Row],[věk]]</f>
        <v>1952</v>
      </c>
      <c r="I335" s="166">
        <v>58</v>
      </c>
      <c r="J335" s="168" t="s">
        <v>2607</v>
      </c>
      <c r="K335" s="169">
        <v>15</v>
      </c>
      <c r="L335" s="170"/>
    </row>
    <row r="336" spans="4:12" ht="11.25" customHeight="1">
      <c r="D336" s="20" t="str">
        <f>CONCATENATE(kategorie[[#This Row],[rok]],"::",kategorie[[#This Row],[závod]],"::",kategorie[[#This Row],[m/ž]],"::",kategorie[[#This Row],[věk]])</f>
        <v>2010::hlavní závod::M::59</v>
      </c>
      <c r="E336" s="166">
        <v>2010</v>
      </c>
      <c r="F336" s="167" t="s">
        <v>186</v>
      </c>
      <c r="G336" s="166" t="s">
        <v>177</v>
      </c>
      <c r="H336" s="14">
        <f>kategorie[[#This Row],[rok]]-kategorie[[#This Row],[věk]]</f>
        <v>1951</v>
      </c>
      <c r="I336" s="166">
        <v>59</v>
      </c>
      <c r="J336" s="168" t="s">
        <v>2607</v>
      </c>
      <c r="K336" s="169">
        <v>15</v>
      </c>
      <c r="L336" s="170"/>
    </row>
    <row r="337" spans="4:12" ht="11.25" customHeight="1">
      <c r="D337" s="20" t="str">
        <f>CONCATENATE(kategorie[[#This Row],[rok]],"::",kategorie[[#This Row],[závod]],"::",kategorie[[#This Row],[m/ž]],"::",kategorie[[#This Row],[věk]])</f>
        <v>2010::hlavní závod::M::60</v>
      </c>
      <c r="E337" s="166">
        <v>2010</v>
      </c>
      <c r="F337" s="167" t="s">
        <v>186</v>
      </c>
      <c r="G337" s="166" t="s">
        <v>177</v>
      </c>
      <c r="H337" s="14">
        <f>kategorie[[#This Row],[rok]]-kategorie[[#This Row],[věk]]</f>
        <v>1950</v>
      </c>
      <c r="I337" s="166">
        <v>60</v>
      </c>
      <c r="J337" s="168" t="s">
        <v>3193</v>
      </c>
      <c r="K337" s="169">
        <v>15</v>
      </c>
      <c r="L337" s="170"/>
    </row>
    <row r="338" spans="4:12" ht="11.25" customHeight="1">
      <c r="D338" s="20" t="str">
        <f>CONCATENATE(kategorie[[#This Row],[rok]],"::",kategorie[[#This Row],[závod]],"::",kategorie[[#This Row],[m/ž]],"::",kategorie[[#This Row],[věk]])</f>
        <v>2010::hlavní závod::M::61</v>
      </c>
      <c r="E338" s="166">
        <v>2010</v>
      </c>
      <c r="F338" s="167" t="s">
        <v>186</v>
      </c>
      <c r="G338" s="166" t="s">
        <v>177</v>
      </c>
      <c r="H338" s="14">
        <f>kategorie[[#This Row],[rok]]-kategorie[[#This Row],[věk]]</f>
        <v>1949</v>
      </c>
      <c r="I338" s="166">
        <v>61</v>
      </c>
      <c r="J338" s="168" t="s">
        <v>3193</v>
      </c>
      <c r="K338" s="169">
        <v>15</v>
      </c>
      <c r="L338" s="170"/>
    </row>
    <row r="339" spans="4:12" ht="11.25" customHeight="1">
      <c r="D339" s="20" t="str">
        <f>CONCATENATE(kategorie[[#This Row],[rok]],"::",kategorie[[#This Row],[závod]],"::",kategorie[[#This Row],[m/ž]],"::",kategorie[[#This Row],[věk]])</f>
        <v>2010::hlavní závod::M::62</v>
      </c>
      <c r="E339" s="166">
        <v>2010</v>
      </c>
      <c r="F339" s="167" t="s">
        <v>186</v>
      </c>
      <c r="G339" s="166" t="s">
        <v>177</v>
      </c>
      <c r="H339" s="14">
        <f>kategorie[[#This Row],[rok]]-kategorie[[#This Row],[věk]]</f>
        <v>1948</v>
      </c>
      <c r="I339" s="166">
        <v>62</v>
      </c>
      <c r="J339" s="168" t="s">
        <v>3193</v>
      </c>
      <c r="K339" s="169">
        <v>15</v>
      </c>
      <c r="L339" s="170"/>
    </row>
    <row r="340" spans="4:12" ht="11.25" customHeight="1">
      <c r="D340" s="20" t="str">
        <f>CONCATENATE(kategorie[[#This Row],[rok]],"::",kategorie[[#This Row],[závod]],"::",kategorie[[#This Row],[m/ž]],"::",kategorie[[#This Row],[věk]])</f>
        <v>2010::hlavní závod::M::63</v>
      </c>
      <c r="E340" s="166">
        <v>2010</v>
      </c>
      <c r="F340" s="167" t="s">
        <v>186</v>
      </c>
      <c r="G340" s="166" t="s">
        <v>177</v>
      </c>
      <c r="H340" s="14">
        <f>kategorie[[#This Row],[rok]]-kategorie[[#This Row],[věk]]</f>
        <v>1947</v>
      </c>
      <c r="I340" s="166">
        <v>63</v>
      </c>
      <c r="J340" s="168" t="s">
        <v>3193</v>
      </c>
      <c r="K340" s="169">
        <v>15</v>
      </c>
      <c r="L340" s="170"/>
    </row>
    <row r="341" spans="4:12" ht="11.25" customHeight="1">
      <c r="D341" s="20" t="str">
        <f>CONCATENATE(kategorie[[#This Row],[rok]],"::",kategorie[[#This Row],[závod]],"::",kategorie[[#This Row],[m/ž]],"::",kategorie[[#This Row],[věk]])</f>
        <v>2010::hlavní závod::M::64</v>
      </c>
      <c r="E341" s="166">
        <v>2010</v>
      </c>
      <c r="F341" s="167" t="s">
        <v>186</v>
      </c>
      <c r="G341" s="166" t="s">
        <v>177</v>
      </c>
      <c r="H341" s="14">
        <f>kategorie[[#This Row],[rok]]-kategorie[[#This Row],[věk]]</f>
        <v>1946</v>
      </c>
      <c r="I341" s="166">
        <v>64</v>
      </c>
      <c r="J341" s="168" t="s">
        <v>3193</v>
      </c>
      <c r="K341" s="169">
        <v>15</v>
      </c>
      <c r="L341" s="170"/>
    </row>
    <row r="342" spans="4:12" ht="11.25" customHeight="1">
      <c r="D342" s="20" t="str">
        <f>CONCATENATE(kategorie[[#This Row],[rok]],"::",kategorie[[#This Row],[závod]],"::",kategorie[[#This Row],[m/ž]],"::",kategorie[[#This Row],[věk]])</f>
        <v>2010::hlavní závod::M::65</v>
      </c>
      <c r="E342" s="166">
        <v>2010</v>
      </c>
      <c r="F342" s="167" t="s">
        <v>186</v>
      </c>
      <c r="G342" s="166" t="s">
        <v>177</v>
      </c>
      <c r="H342" s="14">
        <f>kategorie[[#This Row],[rok]]-kategorie[[#This Row],[věk]]</f>
        <v>1945</v>
      </c>
      <c r="I342" s="166">
        <v>65</v>
      </c>
      <c r="J342" s="168" t="s">
        <v>3193</v>
      </c>
      <c r="K342" s="169">
        <v>15</v>
      </c>
      <c r="L342" s="170"/>
    </row>
    <row r="343" spans="4:12" ht="11.25" customHeight="1">
      <c r="D343" s="20" t="str">
        <f>CONCATENATE(kategorie[[#This Row],[rok]],"::",kategorie[[#This Row],[závod]],"::",kategorie[[#This Row],[m/ž]],"::",kategorie[[#This Row],[věk]])</f>
        <v>2010::hlavní závod::M::66</v>
      </c>
      <c r="E343" s="166">
        <v>2010</v>
      </c>
      <c r="F343" s="167" t="s">
        <v>186</v>
      </c>
      <c r="G343" s="166" t="s">
        <v>177</v>
      </c>
      <c r="H343" s="14">
        <f>kategorie[[#This Row],[rok]]-kategorie[[#This Row],[věk]]</f>
        <v>1944</v>
      </c>
      <c r="I343" s="166">
        <v>66</v>
      </c>
      <c r="J343" s="168" t="s">
        <v>3193</v>
      </c>
      <c r="K343" s="169">
        <v>15</v>
      </c>
      <c r="L343" s="170"/>
    </row>
    <row r="344" spans="4:12" ht="11.25" customHeight="1">
      <c r="D344" s="20" t="str">
        <f>CONCATENATE(kategorie[[#This Row],[rok]],"::",kategorie[[#This Row],[závod]],"::",kategorie[[#This Row],[m/ž]],"::",kategorie[[#This Row],[věk]])</f>
        <v>2010::hlavní závod::M::67</v>
      </c>
      <c r="E344" s="166">
        <v>2010</v>
      </c>
      <c r="F344" s="167" t="s">
        <v>186</v>
      </c>
      <c r="G344" s="166" t="s">
        <v>177</v>
      </c>
      <c r="H344" s="14">
        <f>kategorie[[#This Row],[rok]]-kategorie[[#This Row],[věk]]</f>
        <v>1943</v>
      </c>
      <c r="I344" s="166">
        <v>67</v>
      </c>
      <c r="J344" s="168" t="s">
        <v>3193</v>
      </c>
      <c r="K344" s="169">
        <v>15</v>
      </c>
      <c r="L344" s="170"/>
    </row>
    <row r="345" spans="4:12" ht="11.25" customHeight="1">
      <c r="D345" s="20" t="str">
        <f>CONCATENATE(kategorie[[#This Row],[rok]],"::",kategorie[[#This Row],[závod]],"::",kategorie[[#This Row],[m/ž]],"::",kategorie[[#This Row],[věk]])</f>
        <v>2010::hlavní závod::M::68</v>
      </c>
      <c r="E345" s="166">
        <v>2010</v>
      </c>
      <c r="F345" s="167" t="s">
        <v>186</v>
      </c>
      <c r="G345" s="166" t="s">
        <v>177</v>
      </c>
      <c r="H345" s="14">
        <f>kategorie[[#This Row],[rok]]-kategorie[[#This Row],[věk]]</f>
        <v>1942</v>
      </c>
      <c r="I345" s="166">
        <v>68</v>
      </c>
      <c r="J345" s="168" t="s">
        <v>3193</v>
      </c>
      <c r="K345" s="169">
        <v>15</v>
      </c>
      <c r="L345" s="170"/>
    </row>
    <row r="346" spans="4:12" ht="11.25" customHeight="1">
      <c r="D346" s="20" t="str">
        <f>CONCATENATE(kategorie[[#This Row],[rok]],"::",kategorie[[#This Row],[závod]],"::",kategorie[[#This Row],[m/ž]],"::",kategorie[[#This Row],[věk]])</f>
        <v>2010::hlavní závod::M::69</v>
      </c>
      <c r="E346" s="166">
        <v>2010</v>
      </c>
      <c r="F346" s="167" t="s">
        <v>186</v>
      </c>
      <c r="G346" s="166" t="s">
        <v>177</v>
      </c>
      <c r="H346" s="14">
        <f>kategorie[[#This Row],[rok]]-kategorie[[#This Row],[věk]]</f>
        <v>1941</v>
      </c>
      <c r="I346" s="166">
        <v>69</v>
      </c>
      <c r="J346" s="168" t="s">
        <v>3193</v>
      </c>
      <c r="K346" s="169">
        <v>15</v>
      </c>
      <c r="L346" s="170"/>
    </row>
    <row r="347" spans="4:12" ht="11.25" customHeight="1">
      <c r="D347" s="20" t="str">
        <f>CONCATENATE(kategorie[[#This Row],[rok]],"::",kategorie[[#This Row],[závod]],"::",kategorie[[#This Row],[m/ž]],"::",kategorie[[#This Row],[věk]])</f>
        <v>2010::hlavní závod::M::70</v>
      </c>
      <c r="E347" s="166">
        <v>2010</v>
      </c>
      <c r="F347" s="167" t="s">
        <v>186</v>
      </c>
      <c r="G347" s="166" t="s">
        <v>177</v>
      </c>
      <c r="H347" s="14">
        <f>kategorie[[#This Row],[rok]]-kategorie[[#This Row],[věk]]</f>
        <v>1940</v>
      </c>
      <c r="I347" s="166">
        <v>70</v>
      </c>
      <c r="J347" s="168" t="s">
        <v>3193</v>
      </c>
      <c r="K347" s="169">
        <v>15</v>
      </c>
      <c r="L347" s="170"/>
    </row>
    <row r="348" spans="4:12" ht="11.25" customHeight="1">
      <c r="D348" s="20" t="str">
        <f>CONCATENATE(kategorie[[#This Row],[rok]],"::",kategorie[[#This Row],[závod]],"::",kategorie[[#This Row],[m/ž]],"::",kategorie[[#This Row],[věk]])</f>
        <v>2010::hlavní závod::M::71</v>
      </c>
      <c r="E348" s="166">
        <v>2010</v>
      </c>
      <c r="F348" s="167" t="s">
        <v>186</v>
      </c>
      <c r="G348" s="166" t="s">
        <v>177</v>
      </c>
      <c r="H348" s="14">
        <f>kategorie[[#This Row],[rok]]-kategorie[[#This Row],[věk]]</f>
        <v>1939</v>
      </c>
      <c r="I348" s="166">
        <v>71</v>
      </c>
      <c r="J348" s="168" t="s">
        <v>3193</v>
      </c>
      <c r="K348" s="169">
        <v>15</v>
      </c>
      <c r="L348" s="170"/>
    </row>
    <row r="349" spans="4:12" ht="11.25" customHeight="1">
      <c r="D349" s="20" t="str">
        <f>CONCATENATE(kategorie[[#This Row],[rok]],"::",kategorie[[#This Row],[závod]],"::",kategorie[[#This Row],[m/ž]],"::",kategorie[[#This Row],[věk]])</f>
        <v>2010::hlavní závod::M::72</v>
      </c>
      <c r="E349" s="166">
        <v>2010</v>
      </c>
      <c r="F349" s="167" t="s">
        <v>186</v>
      </c>
      <c r="G349" s="166" t="s">
        <v>177</v>
      </c>
      <c r="H349" s="14">
        <f>kategorie[[#This Row],[rok]]-kategorie[[#This Row],[věk]]</f>
        <v>1938</v>
      </c>
      <c r="I349" s="166">
        <v>72</v>
      </c>
      <c r="J349" s="168" t="s">
        <v>3193</v>
      </c>
      <c r="K349" s="169">
        <v>15</v>
      </c>
      <c r="L349" s="170"/>
    </row>
    <row r="350" spans="4:12" ht="11.25" customHeight="1">
      <c r="D350" s="20" t="str">
        <f>CONCATENATE(kategorie[[#This Row],[rok]],"::",kategorie[[#This Row],[závod]],"::",kategorie[[#This Row],[m/ž]],"::",kategorie[[#This Row],[věk]])</f>
        <v>2010::hlavní závod::M::73</v>
      </c>
      <c r="E350" s="166">
        <v>2010</v>
      </c>
      <c r="F350" s="167" t="s">
        <v>186</v>
      </c>
      <c r="G350" s="166" t="s">
        <v>177</v>
      </c>
      <c r="H350" s="14">
        <f>kategorie[[#This Row],[rok]]-kategorie[[#This Row],[věk]]</f>
        <v>1937</v>
      </c>
      <c r="I350" s="166">
        <v>73</v>
      </c>
      <c r="J350" s="168" t="s">
        <v>3193</v>
      </c>
      <c r="K350" s="169">
        <v>15</v>
      </c>
      <c r="L350" s="170"/>
    </row>
    <row r="351" spans="4:12" ht="11.25" customHeight="1">
      <c r="D351" s="20" t="str">
        <f>CONCATENATE(kategorie[[#This Row],[rok]],"::",kategorie[[#This Row],[závod]],"::",kategorie[[#This Row],[m/ž]],"::",kategorie[[#This Row],[věk]])</f>
        <v>2010::hlavní závod::M::74</v>
      </c>
      <c r="E351" s="166">
        <v>2010</v>
      </c>
      <c r="F351" s="167" t="s">
        <v>186</v>
      </c>
      <c r="G351" s="166" t="s">
        <v>177</v>
      </c>
      <c r="H351" s="14">
        <f>kategorie[[#This Row],[rok]]-kategorie[[#This Row],[věk]]</f>
        <v>1936</v>
      </c>
      <c r="I351" s="166">
        <v>74</v>
      </c>
      <c r="J351" s="168" t="s">
        <v>3193</v>
      </c>
      <c r="K351" s="169">
        <v>15</v>
      </c>
      <c r="L351" s="170"/>
    </row>
    <row r="352" spans="4:12" ht="11.25" customHeight="1">
      <c r="D352" s="20" t="str">
        <f>CONCATENATE(kategorie[[#This Row],[rok]],"::",kategorie[[#This Row],[závod]],"::",kategorie[[#This Row],[m/ž]],"::",kategorie[[#This Row],[věk]])</f>
        <v>2010::hlavní závod::M::75</v>
      </c>
      <c r="E352" s="166">
        <v>2010</v>
      </c>
      <c r="F352" s="167" t="s">
        <v>186</v>
      </c>
      <c r="G352" s="166" t="s">
        <v>177</v>
      </c>
      <c r="H352" s="14">
        <f>kategorie[[#This Row],[rok]]-kategorie[[#This Row],[věk]]</f>
        <v>1935</v>
      </c>
      <c r="I352" s="166">
        <v>75</v>
      </c>
      <c r="J352" s="168" t="s">
        <v>3193</v>
      </c>
      <c r="K352" s="169">
        <v>15</v>
      </c>
      <c r="L352" s="170"/>
    </row>
    <row r="353" spans="4:12" ht="11.25" customHeight="1">
      <c r="D353" s="20" t="str">
        <f>CONCATENATE(kategorie[[#This Row],[rok]],"::",kategorie[[#This Row],[závod]],"::",kategorie[[#This Row],[m/ž]],"::",kategorie[[#This Row],[věk]])</f>
        <v>2010::hlavní závod::M::76</v>
      </c>
      <c r="E353" s="166">
        <v>2010</v>
      </c>
      <c r="F353" s="167" t="s">
        <v>186</v>
      </c>
      <c r="G353" s="166" t="s">
        <v>177</v>
      </c>
      <c r="H353" s="14">
        <f>kategorie[[#This Row],[rok]]-kategorie[[#This Row],[věk]]</f>
        <v>1934</v>
      </c>
      <c r="I353" s="166">
        <v>76</v>
      </c>
      <c r="J353" s="168" t="s">
        <v>3193</v>
      </c>
      <c r="K353" s="169">
        <v>15</v>
      </c>
      <c r="L353" s="170"/>
    </row>
    <row r="354" spans="4:12" ht="11.25" customHeight="1">
      <c r="D354" s="20" t="str">
        <f>CONCATENATE(kategorie[[#This Row],[rok]],"::",kategorie[[#This Row],[závod]],"::",kategorie[[#This Row],[m/ž]],"::",kategorie[[#This Row],[věk]])</f>
        <v>2010::hlavní závod::M::77</v>
      </c>
      <c r="E354" s="166">
        <v>2010</v>
      </c>
      <c r="F354" s="167" t="s">
        <v>186</v>
      </c>
      <c r="G354" s="166" t="s">
        <v>177</v>
      </c>
      <c r="H354" s="14">
        <f>kategorie[[#This Row],[rok]]-kategorie[[#This Row],[věk]]</f>
        <v>1933</v>
      </c>
      <c r="I354" s="166">
        <v>77</v>
      </c>
      <c r="J354" s="168" t="s">
        <v>3193</v>
      </c>
      <c r="K354" s="169">
        <v>15</v>
      </c>
      <c r="L354" s="170"/>
    </row>
    <row r="355" spans="4:12" ht="11.25" customHeight="1">
      <c r="D355" s="20" t="str">
        <f>CONCATENATE(kategorie[[#This Row],[rok]],"::",kategorie[[#This Row],[závod]],"::",kategorie[[#This Row],[m/ž]],"::",kategorie[[#This Row],[věk]])</f>
        <v>2010::hlavní závod::M::78</v>
      </c>
      <c r="E355" s="166">
        <v>2010</v>
      </c>
      <c r="F355" s="167" t="s">
        <v>186</v>
      </c>
      <c r="G355" s="166" t="s">
        <v>177</v>
      </c>
      <c r="H355" s="14">
        <f>kategorie[[#This Row],[rok]]-kategorie[[#This Row],[věk]]</f>
        <v>1932</v>
      </c>
      <c r="I355" s="166">
        <v>78</v>
      </c>
      <c r="J355" s="168" t="s">
        <v>3193</v>
      </c>
      <c r="K355" s="169">
        <v>15</v>
      </c>
      <c r="L355" s="170"/>
    </row>
    <row r="356" spans="4:12" ht="11.25" customHeight="1">
      <c r="D356" s="20" t="str">
        <f>CONCATENATE(kategorie[[#This Row],[rok]],"::",kategorie[[#This Row],[závod]],"::",kategorie[[#This Row],[m/ž]],"::",kategorie[[#This Row],[věk]])</f>
        <v>2010::hlavní závod::M::79</v>
      </c>
      <c r="E356" s="166">
        <v>2010</v>
      </c>
      <c r="F356" s="167" t="s">
        <v>186</v>
      </c>
      <c r="G356" s="166" t="s">
        <v>177</v>
      </c>
      <c r="H356" s="14">
        <f>kategorie[[#This Row],[rok]]-kategorie[[#This Row],[věk]]</f>
        <v>1931</v>
      </c>
      <c r="I356" s="166">
        <v>79</v>
      </c>
      <c r="J356" s="168" t="s">
        <v>3193</v>
      </c>
      <c r="K356" s="169">
        <v>15</v>
      </c>
      <c r="L356" s="170"/>
    </row>
    <row r="357" spans="4:12" ht="11.25" customHeight="1">
      <c r="D357" s="20" t="str">
        <f>CONCATENATE(kategorie[[#This Row],[rok]],"::",kategorie[[#This Row],[závod]],"::",kategorie[[#This Row],[m/ž]],"::",kategorie[[#This Row],[věk]])</f>
        <v>2010::hlavní závod::M::80</v>
      </c>
      <c r="E357" s="166">
        <v>2010</v>
      </c>
      <c r="F357" s="167" t="s">
        <v>186</v>
      </c>
      <c r="G357" s="166" t="s">
        <v>177</v>
      </c>
      <c r="H357" s="14">
        <f>kategorie[[#This Row],[rok]]-kategorie[[#This Row],[věk]]</f>
        <v>1930</v>
      </c>
      <c r="I357" s="166">
        <v>80</v>
      </c>
      <c r="J357" s="168" t="s">
        <v>3193</v>
      </c>
      <c r="K357" s="169">
        <v>15</v>
      </c>
      <c r="L357" s="170"/>
    </row>
    <row r="358" spans="4:12" ht="11.25" customHeight="1">
      <c r="D358" s="20" t="str">
        <f>CONCATENATE(kategorie[[#This Row],[rok]],"::",kategorie[[#This Row],[závod]],"::",kategorie[[#This Row],[m/ž]],"::",kategorie[[#This Row],[věk]])</f>
        <v>2010::hlavní závod::Z::15</v>
      </c>
      <c r="E358" s="166">
        <v>2010</v>
      </c>
      <c r="F358" s="167" t="s">
        <v>186</v>
      </c>
      <c r="G358" s="166" t="s">
        <v>318</v>
      </c>
      <c r="H358" s="14">
        <f>kategorie[[#This Row],[rok]]-kategorie[[#This Row],[věk]]</f>
        <v>1995</v>
      </c>
      <c r="I358" s="166">
        <v>15</v>
      </c>
      <c r="J358" s="168" t="s">
        <v>3192</v>
      </c>
      <c r="K358" s="169">
        <v>15</v>
      </c>
      <c r="L358" s="170"/>
    </row>
    <row r="359" spans="4:12" ht="11.25" customHeight="1">
      <c r="D359" s="20" t="str">
        <f>CONCATENATE(kategorie[[#This Row],[rok]],"::",kategorie[[#This Row],[závod]],"::",kategorie[[#This Row],[m/ž]],"::",kategorie[[#This Row],[věk]])</f>
        <v>2010::hlavní závod::Z::16</v>
      </c>
      <c r="E359" s="166">
        <v>2010</v>
      </c>
      <c r="F359" s="167" t="s">
        <v>186</v>
      </c>
      <c r="G359" s="166" t="s">
        <v>318</v>
      </c>
      <c r="H359" s="14">
        <f>kategorie[[#This Row],[rok]]-kategorie[[#This Row],[věk]]</f>
        <v>1994</v>
      </c>
      <c r="I359" s="166">
        <v>16</v>
      </c>
      <c r="J359" s="168" t="s">
        <v>3192</v>
      </c>
      <c r="K359" s="169">
        <v>15</v>
      </c>
      <c r="L359" s="170"/>
    </row>
    <row r="360" spans="4:12" ht="11.25" customHeight="1">
      <c r="D360" s="20" t="str">
        <f>CONCATENATE(kategorie[[#This Row],[rok]],"::",kategorie[[#This Row],[závod]],"::",kategorie[[#This Row],[m/ž]],"::",kategorie[[#This Row],[věk]])</f>
        <v>2010::hlavní závod::Z::17</v>
      </c>
      <c r="E360" s="166">
        <v>2010</v>
      </c>
      <c r="F360" s="167" t="s">
        <v>186</v>
      </c>
      <c r="G360" s="166" t="s">
        <v>318</v>
      </c>
      <c r="H360" s="14">
        <f>kategorie[[#This Row],[rok]]-kategorie[[#This Row],[věk]]</f>
        <v>1993</v>
      </c>
      <c r="I360" s="166">
        <v>17</v>
      </c>
      <c r="J360" s="168" t="s">
        <v>3192</v>
      </c>
      <c r="K360" s="169">
        <v>15</v>
      </c>
      <c r="L360" s="170"/>
    </row>
    <row r="361" spans="4:12" ht="11.25" customHeight="1">
      <c r="D361" s="20" t="str">
        <f>CONCATENATE(kategorie[[#This Row],[rok]],"::",kategorie[[#This Row],[závod]],"::",kategorie[[#This Row],[m/ž]],"::",kategorie[[#This Row],[věk]])</f>
        <v>2010::hlavní závod::Z::18</v>
      </c>
      <c r="E361" s="166">
        <v>2010</v>
      </c>
      <c r="F361" s="167" t="s">
        <v>186</v>
      </c>
      <c r="G361" s="166" t="s">
        <v>318</v>
      </c>
      <c r="H361" s="14">
        <f>kategorie[[#This Row],[rok]]-kategorie[[#This Row],[věk]]</f>
        <v>1992</v>
      </c>
      <c r="I361" s="166">
        <v>18</v>
      </c>
      <c r="J361" s="168" t="s">
        <v>3192</v>
      </c>
      <c r="K361" s="169">
        <v>15</v>
      </c>
      <c r="L361" s="170"/>
    </row>
    <row r="362" spans="4:12" ht="11.25" customHeight="1">
      <c r="D362" s="20" t="str">
        <f>CONCATENATE(kategorie[[#This Row],[rok]],"::",kategorie[[#This Row],[závod]],"::",kategorie[[#This Row],[m/ž]],"::",kategorie[[#This Row],[věk]])</f>
        <v>2010::hlavní závod::Z::19</v>
      </c>
      <c r="E362" s="166">
        <v>2010</v>
      </c>
      <c r="F362" s="167" t="s">
        <v>186</v>
      </c>
      <c r="G362" s="166" t="s">
        <v>318</v>
      </c>
      <c r="H362" s="14">
        <f>kategorie[[#This Row],[rok]]-kategorie[[#This Row],[věk]]</f>
        <v>1991</v>
      </c>
      <c r="I362" s="166">
        <v>19</v>
      </c>
      <c r="J362" s="168" t="s">
        <v>3192</v>
      </c>
      <c r="K362" s="169">
        <v>15</v>
      </c>
      <c r="L362" s="170"/>
    </row>
    <row r="363" spans="4:12" ht="11.25" customHeight="1">
      <c r="D363" s="20" t="str">
        <f>CONCATENATE(kategorie[[#This Row],[rok]],"::",kategorie[[#This Row],[závod]],"::",kategorie[[#This Row],[m/ž]],"::",kategorie[[#This Row],[věk]])</f>
        <v>2010::hlavní závod::Z::20</v>
      </c>
      <c r="E363" s="166">
        <v>2010</v>
      </c>
      <c r="F363" s="167" t="s">
        <v>186</v>
      </c>
      <c r="G363" s="166" t="s">
        <v>318</v>
      </c>
      <c r="H363" s="14">
        <f>kategorie[[#This Row],[rok]]-kategorie[[#This Row],[věk]]</f>
        <v>1990</v>
      </c>
      <c r="I363" s="166">
        <v>20</v>
      </c>
      <c r="J363" s="168" t="s">
        <v>3192</v>
      </c>
      <c r="K363" s="169">
        <v>15</v>
      </c>
      <c r="L363" s="170"/>
    </row>
    <row r="364" spans="4:12" ht="11.25" customHeight="1">
      <c r="D364" s="20" t="str">
        <f>CONCATENATE(kategorie[[#This Row],[rok]],"::",kategorie[[#This Row],[závod]],"::",kategorie[[#This Row],[m/ž]],"::",kategorie[[#This Row],[věk]])</f>
        <v>2010::hlavní závod::Z::21</v>
      </c>
      <c r="E364" s="166">
        <v>2010</v>
      </c>
      <c r="F364" s="167" t="s">
        <v>186</v>
      </c>
      <c r="G364" s="166" t="s">
        <v>318</v>
      </c>
      <c r="H364" s="14">
        <f>kategorie[[#This Row],[rok]]-kategorie[[#This Row],[věk]]</f>
        <v>1989</v>
      </c>
      <c r="I364" s="166">
        <v>21</v>
      </c>
      <c r="J364" s="168" t="s">
        <v>3192</v>
      </c>
      <c r="K364" s="169">
        <v>15</v>
      </c>
      <c r="L364" s="170"/>
    </row>
    <row r="365" spans="4:12" ht="11.25" customHeight="1">
      <c r="D365" s="20" t="str">
        <f>CONCATENATE(kategorie[[#This Row],[rok]],"::",kategorie[[#This Row],[závod]],"::",kategorie[[#This Row],[m/ž]],"::",kategorie[[#This Row],[věk]])</f>
        <v>2010::hlavní závod::Z::22</v>
      </c>
      <c r="E365" s="166">
        <v>2010</v>
      </c>
      <c r="F365" s="167" t="s">
        <v>186</v>
      </c>
      <c r="G365" s="166" t="s">
        <v>318</v>
      </c>
      <c r="H365" s="14">
        <f>kategorie[[#This Row],[rok]]-kategorie[[#This Row],[věk]]</f>
        <v>1988</v>
      </c>
      <c r="I365" s="166">
        <v>22</v>
      </c>
      <c r="J365" s="168" t="s">
        <v>3192</v>
      </c>
      <c r="K365" s="169">
        <v>15</v>
      </c>
      <c r="L365" s="170"/>
    </row>
    <row r="366" spans="4:12" ht="11.25" customHeight="1">
      <c r="D366" s="20" t="str">
        <f>CONCATENATE(kategorie[[#This Row],[rok]],"::",kategorie[[#This Row],[závod]],"::",kategorie[[#This Row],[m/ž]],"::",kategorie[[#This Row],[věk]])</f>
        <v>2010::hlavní závod::Z::23</v>
      </c>
      <c r="E366" s="166">
        <v>2010</v>
      </c>
      <c r="F366" s="167" t="s">
        <v>186</v>
      </c>
      <c r="G366" s="166" t="s">
        <v>318</v>
      </c>
      <c r="H366" s="14">
        <f>kategorie[[#This Row],[rok]]-kategorie[[#This Row],[věk]]</f>
        <v>1987</v>
      </c>
      <c r="I366" s="166">
        <v>23</v>
      </c>
      <c r="J366" s="168" t="s">
        <v>3192</v>
      </c>
      <c r="K366" s="169">
        <v>15</v>
      </c>
      <c r="L366" s="170"/>
    </row>
    <row r="367" spans="4:12" ht="11.25" customHeight="1">
      <c r="D367" s="20" t="str">
        <f>CONCATENATE(kategorie[[#This Row],[rok]],"::",kategorie[[#This Row],[závod]],"::",kategorie[[#This Row],[m/ž]],"::",kategorie[[#This Row],[věk]])</f>
        <v>2010::hlavní závod::Z::24</v>
      </c>
      <c r="E367" s="166">
        <v>2010</v>
      </c>
      <c r="F367" s="167" t="s">
        <v>186</v>
      </c>
      <c r="G367" s="166" t="s">
        <v>318</v>
      </c>
      <c r="H367" s="14">
        <f>kategorie[[#This Row],[rok]]-kategorie[[#This Row],[věk]]</f>
        <v>1986</v>
      </c>
      <c r="I367" s="166">
        <v>24</v>
      </c>
      <c r="J367" s="168" t="s">
        <v>3192</v>
      </c>
      <c r="K367" s="169">
        <v>15</v>
      </c>
      <c r="L367" s="170"/>
    </row>
    <row r="368" spans="4:12" ht="11.25" customHeight="1">
      <c r="D368" s="20" t="str">
        <f>CONCATENATE(kategorie[[#This Row],[rok]],"::",kategorie[[#This Row],[závod]],"::",kategorie[[#This Row],[m/ž]],"::",kategorie[[#This Row],[věk]])</f>
        <v>2010::hlavní závod::Z::25</v>
      </c>
      <c r="E368" s="166">
        <v>2010</v>
      </c>
      <c r="F368" s="167" t="s">
        <v>186</v>
      </c>
      <c r="G368" s="166" t="s">
        <v>318</v>
      </c>
      <c r="H368" s="14">
        <f>kategorie[[#This Row],[rok]]-kategorie[[#This Row],[věk]]</f>
        <v>1985</v>
      </c>
      <c r="I368" s="166">
        <v>25</v>
      </c>
      <c r="J368" s="168" t="s">
        <v>3192</v>
      </c>
      <c r="K368" s="169">
        <v>15</v>
      </c>
      <c r="L368" s="170"/>
    </row>
    <row r="369" spans="4:12" ht="11.25" customHeight="1">
      <c r="D369" s="20" t="str">
        <f>CONCATENATE(kategorie[[#This Row],[rok]],"::",kategorie[[#This Row],[závod]],"::",kategorie[[#This Row],[m/ž]],"::",kategorie[[#This Row],[věk]])</f>
        <v>2010::hlavní závod::Z::26</v>
      </c>
      <c r="E369" s="166">
        <v>2010</v>
      </c>
      <c r="F369" s="167" t="s">
        <v>186</v>
      </c>
      <c r="G369" s="166" t="s">
        <v>318</v>
      </c>
      <c r="H369" s="14">
        <f>kategorie[[#This Row],[rok]]-kategorie[[#This Row],[věk]]</f>
        <v>1984</v>
      </c>
      <c r="I369" s="166">
        <v>26</v>
      </c>
      <c r="J369" s="168" t="s">
        <v>3192</v>
      </c>
      <c r="K369" s="169">
        <v>15</v>
      </c>
      <c r="L369" s="170"/>
    </row>
    <row r="370" spans="4:12" ht="11.25" customHeight="1">
      <c r="D370" s="20" t="str">
        <f>CONCATENATE(kategorie[[#This Row],[rok]],"::",kategorie[[#This Row],[závod]],"::",kategorie[[#This Row],[m/ž]],"::",kategorie[[#This Row],[věk]])</f>
        <v>2010::hlavní závod::Z::27</v>
      </c>
      <c r="E370" s="166">
        <v>2010</v>
      </c>
      <c r="F370" s="167" t="s">
        <v>186</v>
      </c>
      <c r="G370" s="166" t="s">
        <v>318</v>
      </c>
      <c r="H370" s="14">
        <f>kategorie[[#This Row],[rok]]-kategorie[[#This Row],[věk]]</f>
        <v>1983</v>
      </c>
      <c r="I370" s="166">
        <v>27</v>
      </c>
      <c r="J370" s="168" t="s">
        <v>3192</v>
      </c>
      <c r="K370" s="169">
        <v>15</v>
      </c>
      <c r="L370" s="170"/>
    </row>
    <row r="371" spans="4:12" ht="11.25" customHeight="1">
      <c r="D371" s="20" t="str">
        <f>CONCATENATE(kategorie[[#This Row],[rok]],"::",kategorie[[#This Row],[závod]],"::",kategorie[[#This Row],[m/ž]],"::",kategorie[[#This Row],[věk]])</f>
        <v>2010::hlavní závod::Z::28</v>
      </c>
      <c r="E371" s="166">
        <v>2010</v>
      </c>
      <c r="F371" s="167" t="s">
        <v>186</v>
      </c>
      <c r="G371" s="166" t="s">
        <v>318</v>
      </c>
      <c r="H371" s="14">
        <f>kategorie[[#This Row],[rok]]-kategorie[[#This Row],[věk]]</f>
        <v>1982</v>
      </c>
      <c r="I371" s="166">
        <v>28</v>
      </c>
      <c r="J371" s="168" t="s">
        <v>3192</v>
      </c>
      <c r="K371" s="169">
        <v>15</v>
      </c>
      <c r="L371" s="170"/>
    </row>
    <row r="372" spans="4:12" ht="11.25" customHeight="1">
      <c r="D372" s="20" t="str">
        <f>CONCATENATE(kategorie[[#This Row],[rok]],"::",kategorie[[#This Row],[závod]],"::",kategorie[[#This Row],[m/ž]],"::",kategorie[[#This Row],[věk]])</f>
        <v>2010::hlavní závod::Z::29</v>
      </c>
      <c r="E372" s="166">
        <v>2010</v>
      </c>
      <c r="F372" s="167" t="s">
        <v>186</v>
      </c>
      <c r="G372" s="166" t="s">
        <v>318</v>
      </c>
      <c r="H372" s="14">
        <f>kategorie[[#This Row],[rok]]-kategorie[[#This Row],[věk]]</f>
        <v>1981</v>
      </c>
      <c r="I372" s="166">
        <v>29</v>
      </c>
      <c r="J372" s="168" t="s">
        <v>3192</v>
      </c>
      <c r="K372" s="169">
        <v>15</v>
      </c>
      <c r="L372" s="170"/>
    </row>
    <row r="373" spans="4:12" ht="11.25" customHeight="1">
      <c r="D373" s="20" t="str">
        <f>CONCATENATE(kategorie[[#This Row],[rok]],"::",kategorie[[#This Row],[závod]],"::",kategorie[[#This Row],[m/ž]],"::",kategorie[[#This Row],[věk]])</f>
        <v>2010::hlavní závod::Z::30</v>
      </c>
      <c r="E373" s="166">
        <v>2010</v>
      </c>
      <c r="F373" s="167" t="s">
        <v>186</v>
      </c>
      <c r="G373" s="166" t="s">
        <v>318</v>
      </c>
      <c r="H373" s="14">
        <f>kategorie[[#This Row],[rok]]-kategorie[[#This Row],[věk]]</f>
        <v>1980</v>
      </c>
      <c r="I373" s="166">
        <v>30</v>
      </c>
      <c r="J373" s="168" t="s">
        <v>3192</v>
      </c>
      <c r="K373" s="169">
        <v>15</v>
      </c>
      <c r="L373" s="170"/>
    </row>
    <row r="374" spans="4:12" ht="11.25" customHeight="1">
      <c r="D374" s="20" t="str">
        <f>CONCATENATE(kategorie[[#This Row],[rok]],"::",kategorie[[#This Row],[závod]],"::",kategorie[[#This Row],[m/ž]],"::",kategorie[[#This Row],[věk]])</f>
        <v>2010::hlavní závod::Z::31</v>
      </c>
      <c r="E374" s="166">
        <v>2010</v>
      </c>
      <c r="F374" s="167" t="s">
        <v>186</v>
      </c>
      <c r="G374" s="166" t="s">
        <v>318</v>
      </c>
      <c r="H374" s="14">
        <f>kategorie[[#This Row],[rok]]-kategorie[[#This Row],[věk]]</f>
        <v>1979</v>
      </c>
      <c r="I374" s="166">
        <v>31</v>
      </c>
      <c r="J374" s="168" t="s">
        <v>3192</v>
      </c>
      <c r="K374" s="169">
        <v>15</v>
      </c>
      <c r="L374" s="170"/>
    </row>
    <row r="375" spans="4:12" ht="11.25" customHeight="1">
      <c r="D375" s="20" t="str">
        <f>CONCATENATE(kategorie[[#This Row],[rok]],"::",kategorie[[#This Row],[závod]],"::",kategorie[[#This Row],[m/ž]],"::",kategorie[[#This Row],[věk]])</f>
        <v>2010::hlavní závod::Z::32</v>
      </c>
      <c r="E375" s="166">
        <v>2010</v>
      </c>
      <c r="F375" s="167" t="s">
        <v>186</v>
      </c>
      <c r="G375" s="166" t="s">
        <v>318</v>
      </c>
      <c r="H375" s="14">
        <f>kategorie[[#This Row],[rok]]-kategorie[[#This Row],[věk]]</f>
        <v>1978</v>
      </c>
      <c r="I375" s="166">
        <v>32</v>
      </c>
      <c r="J375" s="168" t="s">
        <v>3192</v>
      </c>
      <c r="K375" s="169">
        <v>15</v>
      </c>
      <c r="L375" s="170"/>
    </row>
    <row r="376" spans="4:12" ht="11.25" customHeight="1">
      <c r="D376" s="20" t="str">
        <f>CONCATENATE(kategorie[[#This Row],[rok]],"::",kategorie[[#This Row],[závod]],"::",kategorie[[#This Row],[m/ž]],"::",kategorie[[#This Row],[věk]])</f>
        <v>2010::hlavní závod::Z::33</v>
      </c>
      <c r="E376" s="166">
        <v>2010</v>
      </c>
      <c r="F376" s="167" t="s">
        <v>186</v>
      </c>
      <c r="G376" s="166" t="s">
        <v>318</v>
      </c>
      <c r="H376" s="14">
        <f>kategorie[[#This Row],[rok]]-kategorie[[#This Row],[věk]]</f>
        <v>1977</v>
      </c>
      <c r="I376" s="166">
        <v>33</v>
      </c>
      <c r="J376" s="168" t="s">
        <v>3192</v>
      </c>
      <c r="K376" s="169">
        <v>15</v>
      </c>
      <c r="L376" s="170"/>
    </row>
    <row r="377" spans="4:12" ht="11.25" customHeight="1">
      <c r="D377" s="20" t="str">
        <f>CONCATENATE(kategorie[[#This Row],[rok]],"::",kategorie[[#This Row],[závod]],"::",kategorie[[#This Row],[m/ž]],"::",kategorie[[#This Row],[věk]])</f>
        <v>2010::hlavní závod::Z::34</v>
      </c>
      <c r="E377" s="166">
        <v>2010</v>
      </c>
      <c r="F377" s="167" t="s">
        <v>186</v>
      </c>
      <c r="G377" s="166" t="s">
        <v>318</v>
      </c>
      <c r="H377" s="14">
        <f>kategorie[[#This Row],[rok]]-kategorie[[#This Row],[věk]]</f>
        <v>1976</v>
      </c>
      <c r="I377" s="166">
        <v>34</v>
      </c>
      <c r="J377" s="168" t="s">
        <v>3192</v>
      </c>
      <c r="K377" s="169">
        <v>15</v>
      </c>
      <c r="L377" s="170"/>
    </row>
    <row r="378" spans="4:12" ht="11.25" customHeight="1">
      <c r="D378" s="20" t="str">
        <f>CONCATENATE(kategorie[[#This Row],[rok]],"::",kategorie[[#This Row],[závod]],"::",kategorie[[#This Row],[m/ž]],"::",kategorie[[#This Row],[věk]])</f>
        <v>2010::hlavní závod::Z::35</v>
      </c>
      <c r="E378" s="166">
        <v>2010</v>
      </c>
      <c r="F378" s="167" t="s">
        <v>186</v>
      </c>
      <c r="G378" s="166" t="s">
        <v>318</v>
      </c>
      <c r="H378" s="14">
        <f>kategorie[[#This Row],[rok]]-kategorie[[#This Row],[věk]]</f>
        <v>1975</v>
      </c>
      <c r="I378" s="166">
        <v>35</v>
      </c>
      <c r="J378" s="168" t="s">
        <v>3192</v>
      </c>
      <c r="K378" s="169">
        <v>15</v>
      </c>
      <c r="L378" s="170"/>
    </row>
    <row r="379" spans="4:12" ht="11.25" customHeight="1">
      <c r="D379" s="20" t="str">
        <f>CONCATENATE(kategorie[[#This Row],[rok]],"::",kategorie[[#This Row],[závod]],"::",kategorie[[#This Row],[m/ž]],"::",kategorie[[#This Row],[věk]])</f>
        <v>2010::hlavní závod::Z::36</v>
      </c>
      <c r="E379" s="166">
        <v>2010</v>
      </c>
      <c r="F379" s="167" t="s">
        <v>186</v>
      </c>
      <c r="G379" s="166" t="s">
        <v>318</v>
      </c>
      <c r="H379" s="14">
        <f>kategorie[[#This Row],[rok]]-kategorie[[#This Row],[věk]]</f>
        <v>1974</v>
      </c>
      <c r="I379" s="166">
        <v>36</v>
      </c>
      <c r="J379" s="168" t="s">
        <v>3192</v>
      </c>
      <c r="K379" s="169">
        <v>15</v>
      </c>
      <c r="L379" s="170"/>
    </row>
    <row r="380" spans="4:12" ht="11.25" customHeight="1">
      <c r="D380" s="20" t="str">
        <f>CONCATENATE(kategorie[[#This Row],[rok]],"::",kategorie[[#This Row],[závod]],"::",kategorie[[#This Row],[m/ž]],"::",kategorie[[#This Row],[věk]])</f>
        <v>2010::hlavní závod::Z::37</v>
      </c>
      <c r="E380" s="166">
        <v>2010</v>
      </c>
      <c r="F380" s="167" t="s">
        <v>186</v>
      </c>
      <c r="G380" s="166" t="s">
        <v>318</v>
      </c>
      <c r="H380" s="14">
        <f>kategorie[[#This Row],[rok]]-kategorie[[#This Row],[věk]]</f>
        <v>1973</v>
      </c>
      <c r="I380" s="166">
        <v>37</v>
      </c>
      <c r="J380" s="168" t="s">
        <v>3192</v>
      </c>
      <c r="K380" s="169">
        <v>15</v>
      </c>
      <c r="L380" s="170"/>
    </row>
    <row r="381" spans="4:12" ht="11.25" customHeight="1">
      <c r="D381" s="20" t="str">
        <f>CONCATENATE(kategorie[[#This Row],[rok]],"::",kategorie[[#This Row],[závod]],"::",kategorie[[#This Row],[m/ž]],"::",kategorie[[#This Row],[věk]])</f>
        <v>2010::hlavní závod::Z::38</v>
      </c>
      <c r="E381" s="166">
        <v>2010</v>
      </c>
      <c r="F381" s="167" t="s">
        <v>186</v>
      </c>
      <c r="G381" s="166" t="s">
        <v>318</v>
      </c>
      <c r="H381" s="14">
        <f>kategorie[[#This Row],[rok]]-kategorie[[#This Row],[věk]]</f>
        <v>1972</v>
      </c>
      <c r="I381" s="166">
        <v>38</v>
      </c>
      <c r="J381" s="168" t="s">
        <v>3192</v>
      </c>
      <c r="K381" s="169">
        <v>15</v>
      </c>
      <c r="L381" s="170"/>
    </row>
    <row r="382" spans="4:12" ht="11.25" customHeight="1">
      <c r="D382" s="20" t="str">
        <f>CONCATENATE(kategorie[[#This Row],[rok]],"::",kategorie[[#This Row],[závod]],"::",kategorie[[#This Row],[m/ž]],"::",kategorie[[#This Row],[věk]])</f>
        <v>2010::hlavní závod::Z::39</v>
      </c>
      <c r="E382" s="166">
        <v>2010</v>
      </c>
      <c r="F382" s="167" t="s">
        <v>186</v>
      </c>
      <c r="G382" s="166" t="s">
        <v>318</v>
      </c>
      <c r="H382" s="14">
        <f>kategorie[[#This Row],[rok]]-kategorie[[#This Row],[věk]]</f>
        <v>1971</v>
      </c>
      <c r="I382" s="166">
        <v>39</v>
      </c>
      <c r="J382" s="168" t="s">
        <v>3192</v>
      </c>
      <c r="K382" s="169">
        <v>15</v>
      </c>
      <c r="L382" s="170"/>
    </row>
    <row r="383" spans="4:12" ht="11.25" customHeight="1">
      <c r="D383" s="20" t="str">
        <f>CONCATENATE(kategorie[[#This Row],[rok]],"::",kategorie[[#This Row],[závod]],"::",kategorie[[#This Row],[m/ž]],"::",kategorie[[#This Row],[věk]])</f>
        <v>2010::hlavní závod::Z::40</v>
      </c>
      <c r="E383" s="166">
        <v>2010</v>
      </c>
      <c r="F383" s="167" t="s">
        <v>186</v>
      </c>
      <c r="G383" s="166" t="s">
        <v>318</v>
      </c>
      <c r="H383" s="14">
        <f>kategorie[[#This Row],[rok]]-kategorie[[#This Row],[věk]]</f>
        <v>1970</v>
      </c>
      <c r="I383" s="166">
        <v>40</v>
      </c>
      <c r="J383" s="168" t="s">
        <v>3192</v>
      </c>
      <c r="K383" s="169">
        <v>15</v>
      </c>
      <c r="L383" s="170"/>
    </row>
    <row r="384" spans="4:12" ht="11.25" customHeight="1">
      <c r="D384" s="20" t="str">
        <f>CONCATENATE(kategorie[[#This Row],[rok]],"::",kategorie[[#This Row],[závod]],"::",kategorie[[#This Row],[m/ž]],"::",kategorie[[#This Row],[věk]])</f>
        <v>2010::hlavní závod::Z::41</v>
      </c>
      <c r="E384" s="166">
        <v>2010</v>
      </c>
      <c r="F384" s="167" t="s">
        <v>186</v>
      </c>
      <c r="G384" s="166" t="s">
        <v>318</v>
      </c>
      <c r="H384" s="14">
        <f>kategorie[[#This Row],[rok]]-kategorie[[#This Row],[věk]]</f>
        <v>1969</v>
      </c>
      <c r="I384" s="166">
        <v>41</v>
      </c>
      <c r="J384" s="168" t="s">
        <v>3192</v>
      </c>
      <c r="K384" s="169">
        <v>15</v>
      </c>
      <c r="L384" s="170"/>
    </row>
    <row r="385" spans="4:12" ht="11.25" customHeight="1">
      <c r="D385" s="20" t="str">
        <f>CONCATENATE(kategorie[[#This Row],[rok]],"::",kategorie[[#This Row],[závod]],"::",kategorie[[#This Row],[m/ž]],"::",kategorie[[#This Row],[věk]])</f>
        <v>2010::hlavní závod::Z::42</v>
      </c>
      <c r="E385" s="166">
        <v>2010</v>
      </c>
      <c r="F385" s="167" t="s">
        <v>186</v>
      </c>
      <c r="G385" s="166" t="s">
        <v>318</v>
      </c>
      <c r="H385" s="14">
        <f>kategorie[[#This Row],[rok]]-kategorie[[#This Row],[věk]]</f>
        <v>1968</v>
      </c>
      <c r="I385" s="166">
        <v>42</v>
      </c>
      <c r="J385" s="168" t="s">
        <v>3192</v>
      </c>
      <c r="K385" s="169">
        <v>15</v>
      </c>
      <c r="L385" s="170"/>
    </row>
    <row r="386" spans="4:12" ht="11.25" customHeight="1">
      <c r="D386" s="20" t="str">
        <f>CONCATENATE(kategorie[[#This Row],[rok]],"::",kategorie[[#This Row],[závod]],"::",kategorie[[#This Row],[m/ž]],"::",kategorie[[#This Row],[věk]])</f>
        <v>2010::hlavní závod::Z::43</v>
      </c>
      <c r="E386" s="166">
        <v>2010</v>
      </c>
      <c r="F386" s="167" t="s">
        <v>186</v>
      </c>
      <c r="G386" s="166" t="s">
        <v>318</v>
      </c>
      <c r="H386" s="14">
        <f>kategorie[[#This Row],[rok]]-kategorie[[#This Row],[věk]]</f>
        <v>1967</v>
      </c>
      <c r="I386" s="166">
        <v>43</v>
      </c>
      <c r="J386" s="168" t="s">
        <v>3192</v>
      </c>
      <c r="K386" s="169">
        <v>15</v>
      </c>
      <c r="L386" s="170"/>
    </row>
    <row r="387" spans="4:12" ht="11.25" customHeight="1">
      <c r="D387" s="20" t="str">
        <f>CONCATENATE(kategorie[[#This Row],[rok]],"::",kategorie[[#This Row],[závod]],"::",kategorie[[#This Row],[m/ž]],"::",kategorie[[#This Row],[věk]])</f>
        <v>2010::hlavní závod::Z::44</v>
      </c>
      <c r="E387" s="166">
        <v>2010</v>
      </c>
      <c r="F387" s="167" t="s">
        <v>186</v>
      </c>
      <c r="G387" s="166" t="s">
        <v>318</v>
      </c>
      <c r="H387" s="14">
        <f>kategorie[[#This Row],[rok]]-kategorie[[#This Row],[věk]]</f>
        <v>1966</v>
      </c>
      <c r="I387" s="166">
        <v>44</v>
      </c>
      <c r="J387" s="168" t="s">
        <v>3192</v>
      </c>
      <c r="K387" s="169">
        <v>15</v>
      </c>
      <c r="L387" s="170"/>
    </row>
    <row r="388" spans="4:12" ht="11.25" customHeight="1">
      <c r="D388" s="20" t="str">
        <f>CONCATENATE(kategorie[[#This Row],[rok]],"::",kategorie[[#This Row],[závod]],"::",kategorie[[#This Row],[m/ž]],"::",kategorie[[#This Row],[věk]])</f>
        <v>2010::hlavní závod::Z::45</v>
      </c>
      <c r="E388" s="166">
        <v>2010</v>
      </c>
      <c r="F388" s="167" t="s">
        <v>186</v>
      </c>
      <c r="G388" s="166" t="s">
        <v>318</v>
      </c>
      <c r="H388" s="14">
        <f>kategorie[[#This Row],[rok]]-kategorie[[#This Row],[věk]]</f>
        <v>1965</v>
      </c>
      <c r="I388" s="166">
        <v>45</v>
      </c>
      <c r="J388" s="168" t="s">
        <v>3192</v>
      </c>
      <c r="K388" s="169">
        <v>15</v>
      </c>
      <c r="L388" s="170"/>
    </row>
    <row r="389" spans="4:12" ht="11.25" customHeight="1">
      <c r="D389" s="20" t="str">
        <f>CONCATENATE(kategorie[[#This Row],[rok]],"::",kategorie[[#This Row],[závod]],"::",kategorie[[#This Row],[m/ž]],"::",kategorie[[#This Row],[věk]])</f>
        <v>2010::hlavní závod::Z::46</v>
      </c>
      <c r="E389" s="166">
        <v>2010</v>
      </c>
      <c r="F389" s="167" t="s">
        <v>186</v>
      </c>
      <c r="G389" s="166" t="s">
        <v>318</v>
      </c>
      <c r="H389" s="14">
        <f>kategorie[[#This Row],[rok]]-kategorie[[#This Row],[věk]]</f>
        <v>1964</v>
      </c>
      <c r="I389" s="166">
        <v>46</v>
      </c>
      <c r="J389" s="168" t="s">
        <v>3192</v>
      </c>
      <c r="K389" s="169">
        <v>15</v>
      </c>
      <c r="L389" s="170"/>
    </row>
    <row r="390" spans="4:12" ht="11.25" customHeight="1">
      <c r="D390" s="20" t="str">
        <f>CONCATENATE(kategorie[[#This Row],[rok]],"::",kategorie[[#This Row],[závod]],"::",kategorie[[#This Row],[m/ž]],"::",kategorie[[#This Row],[věk]])</f>
        <v>2010::hlavní závod::Z::47</v>
      </c>
      <c r="E390" s="166">
        <v>2010</v>
      </c>
      <c r="F390" s="167" t="s">
        <v>186</v>
      </c>
      <c r="G390" s="166" t="s">
        <v>318</v>
      </c>
      <c r="H390" s="14">
        <f>kategorie[[#This Row],[rok]]-kategorie[[#This Row],[věk]]</f>
        <v>1963</v>
      </c>
      <c r="I390" s="166">
        <v>47</v>
      </c>
      <c r="J390" s="168" t="s">
        <v>3192</v>
      </c>
      <c r="K390" s="169">
        <v>15</v>
      </c>
      <c r="L390" s="170"/>
    </row>
    <row r="391" spans="4:12" ht="11.25" customHeight="1">
      <c r="D391" s="20" t="str">
        <f>CONCATENATE(kategorie[[#This Row],[rok]],"::",kategorie[[#This Row],[závod]],"::",kategorie[[#This Row],[m/ž]],"::",kategorie[[#This Row],[věk]])</f>
        <v>2010::hlavní závod::Z::48</v>
      </c>
      <c r="E391" s="166">
        <v>2010</v>
      </c>
      <c r="F391" s="167" t="s">
        <v>186</v>
      </c>
      <c r="G391" s="166" t="s">
        <v>318</v>
      </c>
      <c r="H391" s="14">
        <f>kategorie[[#This Row],[rok]]-kategorie[[#This Row],[věk]]</f>
        <v>1962</v>
      </c>
      <c r="I391" s="166">
        <v>48</v>
      </c>
      <c r="J391" s="168" t="s">
        <v>3192</v>
      </c>
      <c r="K391" s="169">
        <v>15</v>
      </c>
      <c r="L391" s="170"/>
    </row>
    <row r="392" spans="4:12" ht="11.25" customHeight="1">
      <c r="D392" s="20" t="str">
        <f>CONCATENATE(kategorie[[#This Row],[rok]],"::",kategorie[[#This Row],[závod]],"::",kategorie[[#This Row],[m/ž]],"::",kategorie[[#This Row],[věk]])</f>
        <v>2010::hlavní závod::Z::49</v>
      </c>
      <c r="E392" s="166">
        <v>2010</v>
      </c>
      <c r="F392" s="167" t="s">
        <v>186</v>
      </c>
      <c r="G392" s="166" t="s">
        <v>318</v>
      </c>
      <c r="H392" s="14">
        <f>kategorie[[#This Row],[rok]]-kategorie[[#This Row],[věk]]</f>
        <v>1961</v>
      </c>
      <c r="I392" s="166">
        <v>49</v>
      </c>
      <c r="J392" s="168" t="s">
        <v>3192</v>
      </c>
      <c r="K392" s="169">
        <v>15</v>
      </c>
      <c r="L392" s="170"/>
    </row>
    <row r="393" spans="4:12" ht="11.25" customHeight="1">
      <c r="D393" s="20" t="str">
        <f>CONCATENATE(kategorie[[#This Row],[rok]],"::",kategorie[[#This Row],[závod]],"::",kategorie[[#This Row],[m/ž]],"::",kategorie[[#This Row],[věk]])</f>
        <v>2010::hlavní závod::Z::50</v>
      </c>
      <c r="E393" s="166">
        <v>2010</v>
      </c>
      <c r="F393" s="167" t="s">
        <v>186</v>
      </c>
      <c r="G393" s="166" t="s">
        <v>318</v>
      </c>
      <c r="H393" s="14">
        <f>kategorie[[#This Row],[rok]]-kategorie[[#This Row],[věk]]</f>
        <v>1960</v>
      </c>
      <c r="I393" s="166">
        <v>50</v>
      </c>
      <c r="J393" s="168" t="s">
        <v>3192</v>
      </c>
      <c r="K393" s="169">
        <v>15</v>
      </c>
      <c r="L393" s="170"/>
    </row>
    <row r="394" spans="4:12" ht="11.25" customHeight="1">
      <c r="D394" s="20" t="str">
        <f>CONCATENATE(kategorie[[#This Row],[rok]],"::",kategorie[[#This Row],[závod]],"::",kategorie[[#This Row],[m/ž]],"::",kategorie[[#This Row],[věk]])</f>
        <v>2010::běh starosty::M::10</v>
      </c>
      <c r="E394" s="166">
        <v>2010</v>
      </c>
      <c r="F394" s="167" t="s">
        <v>187</v>
      </c>
      <c r="G394" s="166" t="s">
        <v>177</v>
      </c>
      <c r="H394" s="25">
        <f>kategorie[[#This Row],[rok]]-kategorie[[#This Row],[věk]]</f>
        <v>2000</v>
      </c>
      <c r="I394" s="166">
        <v>10</v>
      </c>
      <c r="J394" s="168" t="s">
        <v>316</v>
      </c>
      <c r="K394" s="169">
        <v>4.8</v>
      </c>
      <c r="L394" s="170"/>
    </row>
    <row r="395" spans="4:12" ht="11.25" customHeight="1">
      <c r="D395" s="20" t="str">
        <f>CONCATENATE(kategorie[[#This Row],[rok]],"::",kategorie[[#This Row],[závod]],"::",kategorie[[#This Row],[m/ž]],"::",kategorie[[#This Row],[věk]])</f>
        <v>2010::běh starosty::M::11</v>
      </c>
      <c r="E395" s="166">
        <v>2010</v>
      </c>
      <c r="F395" s="167" t="s">
        <v>187</v>
      </c>
      <c r="G395" s="166" t="s">
        <v>177</v>
      </c>
      <c r="H395" s="25">
        <f>kategorie[[#This Row],[rok]]-kategorie[[#This Row],[věk]]</f>
        <v>1999</v>
      </c>
      <c r="I395" s="166">
        <v>11</v>
      </c>
      <c r="J395" s="168" t="s">
        <v>316</v>
      </c>
      <c r="K395" s="169">
        <v>4.8</v>
      </c>
      <c r="L395" s="170"/>
    </row>
    <row r="396" spans="4:12" ht="11.25" customHeight="1">
      <c r="D396" s="20" t="str">
        <f>CONCATENATE(kategorie[[#This Row],[rok]],"::",kategorie[[#This Row],[závod]],"::",kategorie[[#This Row],[m/ž]],"::",kategorie[[#This Row],[věk]])</f>
        <v>2010::běh starosty::M::12</v>
      </c>
      <c r="E396" s="166">
        <v>2010</v>
      </c>
      <c r="F396" s="167" t="s">
        <v>187</v>
      </c>
      <c r="G396" s="166" t="s">
        <v>177</v>
      </c>
      <c r="H396" s="25">
        <f>kategorie[[#This Row],[rok]]-kategorie[[#This Row],[věk]]</f>
        <v>1998</v>
      </c>
      <c r="I396" s="166">
        <v>12</v>
      </c>
      <c r="J396" s="168" t="s">
        <v>316</v>
      </c>
      <c r="K396" s="169">
        <v>4.8</v>
      </c>
      <c r="L396" s="170"/>
    </row>
    <row r="397" spans="4:12" ht="11.25" customHeight="1">
      <c r="D397" s="20" t="str">
        <f>CONCATENATE(kategorie[[#This Row],[rok]],"::",kategorie[[#This Row],[závod]],"::",kategorie[[#This Row],[m/ž]],"::",kategorie[[#This Row],[věk]])</f>
        <v>2010::běh starosty::M::13</v>
      </c>
      <c r="E397" s="166">
        <v>2010</v>
      </c>
      <c r="F397" s="167" t="s">
        <v>187</v>
      </c>
      <c r="G397" s="166" t="s">
        <v>177</v>
      </c>
      <c r="H397" s="25">
        <f>kategorie[[#This Row],[rok]]-kategorie[[#This Row],[věk]]</f>
        <v>1997</v>
      </c>
      <c r="I397" s="166">
        <v>13</v>
      </c>
      <c r="J397" s="168" t="s">
        <v>316</v>
      </c>
      <c r="K397" s="169">
        <v>4.8</v>
      </c>
      <c r="L397" s="170"/>
    </row>
    <row r="398" spans="4:12" ht="11.25" customHeight="1">
      <c r="D398" s="20" t="str">
        <f>CONCATENATE(kategorie[[#This Row],[rok]],"::",kategorie[[#This Row],[závod]],"::",kategorie[[#This Row],[m/ž]],"::",kategorie[[#This Row],[věk]])</f>
        <v>2010::běh starosty::M::14</v>
      </c>
      <c r="E398" s="166">
        <v>2010</v>
      </c>
      <c r="F398" s="167" t="s">
        <v>187</v>
      </c>
      <c r="G398" s="166" t="s">
        <v>177</v>
      </c>
      <c r="H398" s="25">
        <f>kategorie[[#This Row],[rok]]-kategorie[[#This Row],[věk]]</f>
        <v>1996</v>
      </c>
      <c r="I398" s="166">
        <v>14</v>
      </c>
      <c r="J398" s="168" t="s">
        <v>316</v>
      </c>
      <c r="K398" s="169">
        <v>4.8</v>
      </c>
      <c r="L398" s="170"/>
    </row>
    <row r="399" spans="4:12" ht="11.25" customHeight="1">
      <c r="D399" s="20" t="str">
        <f>CONCATENATE(kategorie[[#This Row],[rok]],"::",kategorie[[#This Row],[závod]],"::",kategorie[[#This Row],[m/ž]],"::",kategorie[[#This Row],[věk]])</f>
        <v>2010::běh starosty::M::15</v>
      </c>
      <c r="E399" s="166">
        <v>2010</v>
      </c>
      <c r="F399" s="167" t="s">
        <v>187</v>
      </c>
      <c r="G399" s="166" t="s">
        <v>177</v>
      </c>
      <c r="H399" s="25">
        <f>kategorie[[#This Row],[rok]]-kategorie[[#This Row],[věk]]</f>
        <v>1995</v>
      </c>
      <c r="I399" s="166">
        <v>15</v>
      </c>
      <c r="J399" s="168" t="s">
        <v>316</v>
      </c>
      <c r="K399" s="169">
        <v>4.8</v>
      </c>
      <c r="L399" s="170"/>
    </row>
    <row r="400" spans="4:12" ht="11.25" customHeight="1">
      <c r="D400" s="20" t="str">
        <f>CONCATENATE(kategorie[[#This Row],[rok]],"::",kategorie[[#This Row],[závod]],"::",kategorie[[#This Row],[m/ž]],"::",kategorie[[#This Row],[věk]])</f>
        <v>2010::běh starosty::M::16</v>
      </c>
      <c r="E400" s="166">
        <v>2010</v>
      </c>
      <c r="F400" s="167" t="s">
        <v>187</v>
      </c>
      <c r="G400" s="166" t="s">
        <v>177</v>
      </c>
      <c r="H400" s="25">
        <f>kategorie[[#This Row],[rok]]-kategorie[[#This Row],[věk]]</f>
        <v>1994</v>
      </c>
      <c r="I400" s="166">
        <v>16</v>
      </c>
      <c r="J400" s="168" t="s">
        <v>316</v>
      </c>
      <c r="K400" s="169">
        <v>4.8</v>
      </c>
      <c r="L400" s="170"/>
    </row>
    <row r="401" spans="4:12" ht="11.25" customHeight="1">
      <c r="D401" s="20" t="str">
        <f>CONCATENATE(kategorie[[#This Row],[rok]],"::",kategorie[[#This Row],[závod]],"::",kategorie[[#This Row],[m/ž]],"::",kategorie[[#This Row],[věk]])</f>
        <v>2010::běh starosty::M::17</v>
      </c>
      <c r="E401" s="166">
        <v>2010</v>
      </c>
      <c r="F401" s="167" t="s">
        <v>187</v>
      </c>
      <c r="G401" s="166" t="s">
        <v>177</v>
      </c>
      <c r="H401" s="25">
        <f>kategorie[[#This Row],[rok]]-kategorie[[#This Row],[věk]]</f>
        <v>1993</v>
      </c>
      <c r="I401" s="166">
        <v>17</v>
      </c>
      <c r="J401" s="168" t="s">
        <v>316</v>
      </c>
      <c r="K401" s="169">
        <v>4.8</v>
      </c>
      <c r="L401" s="170"/>
    </row>
    <row r="402" spans="4:12" ht="11.25" customHeight="1">
      <c r="D402" s="20" t="str">
        <f>CONCATENATE(kategorie[[#This Row],[rok]],"::",kategorie[[#This Row],[závod]],"::",kategorie[[#This Row],[m/ž]],"::",kategorie[[#This Row],[věk]])</f>
        <v>2010::běh starosty::M::18</v>
      </c>
      <c r="E402" s="166">
        <v>2010</v>
      </c>
      <c r="F402" s="167" t="s">
        <v>187</v>
      </c>
      <c r="G402" s="166" t="s">
        <v>177</v>
      </c>
      <c r="H402" s="25">
        <f>kategorie[[#This Row],[rok]]-kategorie[[#This Row],[věk]]</f>
        <v>1992</v>
      </c>
      <c r="I402" s="166">
        <v>18</v>
      </c>
      <c r="J402" s="168" t="s">
        <v>316</v>
      </c>
      <c r="K402" s="169">
        <v>4.8</v>
      </c>
      <c r="L402" s="170"/>
    </row>
    <row r="403" spans="4:12" ht="11.25" customHeight="1">
      <c r="D403" s="20" t="str">
        <f>CONCATENATE(kategorie[[#This Row],[rok]],"::",kategorie[[#This Row],[závod]],"::",kategorie[[#This Row],[m/ž]],"::",kategorie[[#This Row],[věk]])</f>
        <v>2010::běh starosty::M::19</v>
      </c>
      <c r="E403" s="166">
        <v>2010</v>
      </c>
      <c r="F403" s="167" t="s">
        <v>187</v>
      </c>
      <c r="G403" s="166" t="s">
        <v>177</v>
      </c>
      <c r="H403" s="14">
        <f>kategorie[[#This Row],[rok]]-kategorie[[#This Row],[věk]]</f>
        <v>1991</v>
      </c>
      <c r="I403" s="166">
        <v>19</v>
      </c>
      <c r="J403" s="168" t="s">
        <v>316</v>
      </c>
      <c r="K403" s="169">
        <v>4.8</v>
      </c>
      <c r="L403" s="170"/>
    </row>
    <row r="404" spans="4:12" ht="11.25" customHeight="1">
      <c r="D404" s="20" t="str">
        <f>CONCATENATE(kategorie[[#This Row],[rok]],"::",kategorie[[#This Row],[závod]],"::",kategorie[[#This Row],[m/ž]],"::",kategorie[[#This Row],[věk]])</f>
        <v>2010::běh starosty::M::20</v>
      </c>
      <c r="E404" s="166">
        <v>2010</v>
      </c>
      <c r="F404" s="167" t="s">
        <v>187</v>
      </c>
      <c r="G404" s="166" t="s">
        <v>177</v>
      </c>
      <c r="H404" s="14">
        <f>kategorie[[#This Row],[rok]]-kategorie[[#This Row],[věk]]</f>
        <v>1990</v>
      </c>
      <c r="I404" s="166">
        <v>20</v>
      </c>
      <c r="J404" s="168" t="s">
        <v>316</v>
      </c>
      <c r="K404" s="169">
        <v>4.8</v>
      </c>
      <c r="L404" s="170"/>
    </row>
    <row r="405" spans="4:12" ht="11.25" customHeight="1">
      <c r="D405" s="20" t="str">
        <f>CONCATENATE(kategorie[[#This Row],[rok]],"::",kategorie[[#This Row],[závod]],"::",kategorie[[#This Row],[m/ž]],"::",kategorie[[#This Row],[věk]])</f>
        <v>2010::běh starosty::M::21</v>
      </c>
      <c r="E405" s="166">
        <v>2010</v>
      </c>
      <c r="F405" s="167" t="s">
        <v>187</v>
      </c>
      <c r="G405" s="166" t="s">
        <v>177</v>
      </c>
      <c r="H405" s="14">
        <f>kategorie[[#This Row],[rok]]-kategorie[[#This Row],[věk]]</f>
        <v>1989</v>
      </c>
      <c r="I405" s="166">
        <v>21</v>
      </c>
      <c r="J405" s="168" t="s">
        <v>316</v>
      </c>
      <c r="K405" s="169">
        <v>4.8</v>
      </c>
      <c r="L405" s="170"/>
    </row>
    <row r="406" spans="4:12" ht="11.25" customHeight="1">
      <c r="D406" s="20" t="str">
        <f>CONCATENATE(kategorie[[#This Row],[rok]],"::",kategorie[[#This Row],[závod]],"::",kategorie[[#This Row],[m/ž]],"::",kategorie[[#This Row],[věk]])</f>
        <v>2010::běh starosty::M::22</v>
      </c>
      <c r="E406" s="166">
        <v>2010</v>
      </c>
      <c r="F406" s="167" t="s">
        <v>187</v>
      </c>
      <c r="G406" s="166" t="s">
        <v>177</v>
      </c>
      <c r="H406" s="14">
        <f>kategorie[[#This Row],[rok]]-kategorie[[#This Row],[věk]]</f>
        <v>1988</v>
      </c>
      <c r="I406" s="166">
        <v>22</v>
      </c>
      <c r="J406" s="168" t="s">
        <v>316</v>
      </c>
      <c r="K406" s="169">
        <v>4.8</v>
      </c>
      <c r="L406" s="170"/>
    </row>
    <row r="407" spans="4:12" ht="11.25" customHeight="1">
      <c r="D407" s="20" t="str">
        <f>CONCATENATE(kategorie[[#This Row],[rok]],"::",kategorie[[#This Row],[závod]],"::",kategorie[[#This Row],[m/ž]],"::",kategorie[[#This Row],[věk]])</f>
        <v>2010::běh starosty::M::23</v>
      </c>
      <c r="E407" s="166">
        <v>2010</v>
      </c>
      <c r="F407" s="167" t="s">
        <v>187</v>
      </c>
      <c r="G407" s="166" t="s">
        <v>177</v>
      </c>
      <c r="H407" s="14">
        <f>kategorie[[#This Row],[rok]]-kategorie[[#This Row],[věk]]</f>
        <v>1987</v>
      </c>
      <c r="I407" s="166">
        <v>23</v>
      </c>
      <c r="J407" s="168" t="s">
        <v>316</v>
      </c>
      <c r="K407" s="169">
        <v>4.8</v>
      </c>
      <c r="L407" s="170"/>
    </row>
    <row r="408" spans="4:12" ht="11.25" customHeight="1">
      <c r="D408" s="20" t="str">
        <f>CONCATENATE(kategorie[[#This Row],[rok]],"::",kategorie[[#This Row],[závod]],"::",kategorie[[#This Row],[m/ž]],"::",kategorie[[#This Row],[věk]])</f>
        <v>2010::běh starosty::M::24</v>
      </c>
      <c r="E408" s="166">
        <v>2010</v>
      </c>
      <c r="F408" s="167" t="s">
        <v>187</v>
      </c>
      <c r="G408" s="166" t="s">
        <v>177</v>
      </c>
      <c r="H408" s="14">
        <f>kategorie[[#This Row],[rok]]-kategorie[[#This Row],[věk]]</f>
        <v>1986</v>
      </c>
      <c r="I408" s="166">
        <v>24</v>
      </c>
      <c r="J408" s="168" t="s">
        <v>316</v>
      </c>
      <c r="K408" s="169">
        <v>4.8</v>
      </c>
      <c r="L408" s="170"/>
    </row>
    <row r="409" spans="4:12" ht="11.25" customHeight="1">
      <c r="D409" s="20" t="str">
        <f>CONCATENATE(kategorie[[#This Row],[rok]],"::",kategorie[[#This Row],[závod]],"::",kategorie[[#This Row],[m/ž]],"::",kategorie[[#This Row],[věk]])</f>
        <v>2010::běh starosty::M::25</v>
      </c>
      <c r="E409" s="166">
        <v>2010</v>
      </c>
      <c r="F409" s="167" t="s">
        <v>187</v>
      </c>
      <c r="G409" s="166" t="s">
        <v>177</v>
      </c>
      <c r="H409" s="14">
        <f>kategorie[[#This Row],[rok]]-kategorie[[#This Row],[věk]]</f>
        <v>1985</v>
      </c>
      <c r="I409" s="166">
        <v>25</v>
      </c>
      <c r="J409" s="168" t="s">
        <v>316</v>
      </c>
      <c r="K409" s="169">
        <v>4.8</v>
      </c>
      <c r="L409" s="170"/>
    </row>
    <row r="410" spans="4:12" ht="11.25" customHeight="1">
      <c r="D410" s="20" t="str">
        <f>CONCATENATE(kategorie[[#This Row],[rok]],"::",kategorie[[#This Row],[závod]],"::",kategorie[[#This Row],[m/ž]],"::",kategorie[[#This Row],[věk]])</f>
        <v>2010::běh starosty::M::26</v>
      </c>
      <c r="E410" s="166">
        <v>2010</v>
      </c>
      <c r="F410" s="167" t="s">
        <v>187</v>
      </c>
      <c r="G410" s="166" t="s">
        <v>177</v>
      </c>
      <c r="H410" s="14">
        <f>kategorie[[#This Row],[rok]]-kategorie[[#This Row],[věk]]</f>
        <v>1984</v>
      </c>
      <c r="I410" s="166">
        <v>26</v>
      </c>
      <c r="J410" s="168" t="s">
        <v>316</v>
      </c>
      <c r="K410" s="169">
        <v>4.8</v>
      </c>
      <c r="L410" s="170"/>
    </row>
    <row r="411" spans="4:12" ht="11.25" customHeight="1">
      <c r="D411" s="20" t="str">
        <f>CONCATENATE(kategorie[[#This Row],[rok]],"::",kategorie[[#This Row],[závod]],"::",kategorie[[#This Row],[m/ž]],"::",kategorie[[#This Row],[věk]])</f>
        <v>2010::běh starosty::M::27</v>
      </c>
      <c r="E411" s="166">
        <v>2010</v>
      </c>
      <c r="F411" s="167" t="s">
        <v>187</v>
      </c>
      <c r="G411" s="166" t="s">
        <v>177</v>
      </c>
      <c r="H411" s="14">
        <f>kategorie[[#This Row],[rok]]-kategorie[[#This Row],[věk]]</f>
        <v>1983</v>
      </c>
      <c r="I411" s="166">
        <v>27</v>
      </c>
      <c r="J411" s="168" t="s">
        <v>316</v>
      </c>
      <c r="K411" s="169">
        <v>4.8</v>
      </c>
      <c r="L411" s="170"/>
    </row>
    <row r="412" spans="4:12" ht="11.25" customHeight="1">
      <c r="D412" s="20" t="str">
        <f>CONCATENATE(kategorie[[#This Row],[rok]],"::",kategorie[[#This Row],[závod]],"::",kategorie[[#This Row],[m/ž]],"::",kategorie[[#This Row],[věk]])</f>
        <v>2010::běh starosty::M::28</v>
      </c>
      <c r="E412" s="166">
        <v>2010</v>
      </c>
      <c r="F412" s="167" t="s">
        <v>187</v>
      </c>
      <c r="G412" s="166" t="s">
        <v>177</v>
      </c>
      <c r="H412" s="14">
        <f>kategorie[[#This Row],[rok]]-kategorie[[#This Row],[věk]]</f>
        <v>1982</v>
      </c>
      <c r="I412" s="166">
        <v>28</v>
      </c>
      <c r="J412" s="168" t="s">
        <v>316</v>
      </c>
      <c r="K412" s="169">
        <v>4.8</v>
      </c>
      <c r="L412" s="170"/>
    </row>
    <row r="413" spans="4:12" ht="11.25" customHeight="1">
      <c r="D413" s="20" t="str">
        <f>CONCATENATE(kategorie[[#This Row],[rok]],"::",kategorie[[#This Row],[závod]],"::",kategorie[[#This Row],[m/ž]],"::",kategorie[[#This Row],[věk]])</f>
        <v>2010::běh starosty::M::29</v>
      </c>
      <c r="E413" s="166">
        <v>2010</v>
      </c>
      <c r="F413" s="167" t="s">
        <v>187</v>
      </c>
      <c r="G413" s="166" t="s">
        <v>177</v>
      </c>
      <c r="H413" s="14">
        <f>kategorie[[#This Row],[rok]]-kategorie[[#This Row],[věk]]</f>
        <v>1981</v>
      </c>
      <c r="I413" s="166">
        <v>29</v>
      </c>
      <c r="J413" s="168" t="s">
        <v>316</v>
      </c>
      <c r="K413" s="169">
        <v>4.8</v>
      </c>
      <c r="L413" s="170"/>
    </row>
    <row r="414" spans="4:12" ht="11.25" customHeight="1">
      <c r="D414" s="20" t="str">
        <f>CONCATENATE(kategorie[[#This Row],[rok]],"::",kategorie[[#This Row],[závod]],"::",kategorie[[#This Row],[m/ž]],"::",kategorie[[#This Row],[věk]])</f>
        <v>2010::běh starosty::M::30</v>
      </c>
      <c r="E414" s="166">
        <v>2010</v>
      </c>
      <c r="F414" s="167" t="s">
        <v>187</v>
      </c>
      <c r="G414" s="166" t="s">
        <v>177</v>
      </c>
      <c r="H414" s="14">
        <f>kategorie[[#This Row],[rok]]-kategorie[[#This Row],[věk]]</f>
        <v>1980</v>
      </c>
      <c r="I414" s="166">
        <v>30</v>
      </c>
      <c r="J414" s="168" t="s">
        <v>316</v>
      </c>
      <c r="K414" s="169">
        <v>4.8</v>
      </c>
      <c r="L414" s="170"/>
    </row>
    <row r="415" spans="4:12" ht="11.25" customHeight="1">
      <c r="D415" s="20" t="str">
        <f>CONCATENATE(kategorie[[#This Row],[rok]],"::",kategorie[[#This Row],[závod]],"::",kategorie[[#This Row],[m/ž]],"::",kategorie[[#This Row],[věk]])</f>
        <v>2010::běh starosty::M::31</v>
      </c>
      <c r="E415" s="166">
        <v>2010</v>
      </c>
      <c r="F415" s="167" t="s">
        <v>187</v>
      </c>
      <c r="G415" s="166" t="s">
        <v>177</v>
      </c>
      <c r="H415" s="14">
        <f>kategorie[[#This Row],[rok]]-kategorie[[#This Row],[věk]]</f>
        <v>1979</v>
      </c>
      <c r="I415" s="166">
        <v>31</v>
      </c>
      <c r="J415" s="168" t="s">
        <v>316</v>
      </c>
      <c r="K415" s="169">
        <v>4.8</v>
      </c>
      <c r="L415" s="170"/>
    </row>
    <row r="416" spans="4:12" ht="11.25" customHeight="1">
      <c r="D416" s="20" t="str">
        <f>CONCATENATE(kategorie[[#This Row],[rok]],"::",kategorie[[#This Row],[závod]],"::",kategorie[[#This Row],[m/ž]],"::",kategorie[[#This Row],[věk]])</f>
        <v>2010::běh starosty::M::32</v>
      </c>
      <c r="E416" s="166">
        <v>2010</v>
      </c>
      <c r="F416" s="167" t="s">
        <v>187</v>
      </c>
      <c r="G416" s="166" t="s">
        <v>177</v>
      </c>
      <c r="H416" s="14">
        <f>kategorie[[#This Row],[rok]]-kategorie[[#This Row],[věk]]</f>
        <v>1978</v>
      </c>
      <c r="I416" s="166">
        <v>32</v>
      </c>
      <c r="J416" s="168" t="s">
        <v>316</v>
      </c>
      <c r="K416" s="169">
        <v>4.8</v>
      </c>
      <c r="L416" s="170"/>
    </row>
    <row r="417" spans="4:12" ht="11.25" customHeight="1">
      <c r="D417" s="20" t="str">
        <f>CONCATENATE(kategorie[[#This Row],[rok]],"::",kategorie[[#This Row],[závod]],"::",kategorie[[#This Row],[m/ž]],"::",kategorie[[#This Row],[věk]])</f>
        <v>2010::běh starosty::M::33</v>
      </c>
      <c r="E417" s="166">
        <v>2010</v>
      </c>
      <c r="F417" s="167" t="s">
        <v>187</v>
      </c>
      <c r="G417" s="166" t="s">
        <v>177</v>
      </c>
      <c r="H417" s="14">
        <f>kategorie[[#This Row],[rok]]-kategorie[[#This Row],[věk]]</f>
        <v>1977</v>
      </c>
      <c r="I417" s="166">
        <v>33</v>
      </c>
      <c r="J417" s="168" t="s">
        <v>316</v>
      </c>
      <c r="K417" s="169">
        <v>4.8</v>
      </c>
      <c r="L417" s="170"/>
    </row>
    <row r="418" spans="4:12" ht="11.25" customHeight="1">
      <c r="D418" s="20" t="str">
        <f>CONCATENATE(kategorie[[#This Row],[rok]],"::",kategorie[[#This Row],[závod]],"::",kategorie[[#This Row],[m/ž]],"::",kategorie[[#This Row],[věk]])</f>
        <v>2010::běh starosty::M::34</v>
      </c>
      <c r="E418" s="166">
        <v>2010</v>
      </c>
      <c r="F418" s="167" t="s">
        <v>187</v>
      </c>
      <c r="G418" s="166" t="s">
        <v>177</v>
      </c>
      <c r="H418" s="14">
        <f>kategorie[[#This Row],[rok]]-kategorie[[#This Row],[věk]]</f>
        <v>1976</v>
      </c>
      <c r="I418" s="166">
        <v>34</v>
      </c>
      <c r="J418" s="168" t="s">
        <v>316</v>
      </c>
      <c r="K418" s="169">
        <v>4.8</v>
      </c>
      <c r="L418" s="170"/>
    </row>
    <row r="419" spans="4:12" ht="11.25" customHeight="1">
      <c r="D419" s="20" t="str">
        <f>CONCATENATE(kategorie[[#This Row],[rok]],"::",kategorie[[#This Row],[závod]],"::",kategorie[[#This Row],[m/ž]],"::",kategorie[[#This Row],[věk]])</f>
        <v>2010::běh starosty::M::35</v>
      </c>
      <c r="E419" s="166">
        <v>2010</v>
      </c>
      <c r="F419" s="167" t="s">
        <v>187</v>
      </c>
      <c r="G419" s="166" t="s">
        <v>177</v>
      </c>
      <c r="H419" s="14">
        <f>kategorie[[#This Row],[rok]]-kategorie[[#This Row],[věk]]</f>
        <v>1975</v>
      </c>
      <c r="I419" s="166">
        <v>35</v>
      </c>
      <c r="J419" s="168" t="s">
        <v>316</v>
      </c>
      <c r="K419" s="169">
        <v>4.8</v>
      </c>
      <c r="L419" s="170"/>
    </row>
    <row r="420" spans="4:12" ht="11.25" customHeight="1">
      <c r="D420" s="20" t="str">
        <f>CONCATENATE(kategorie[[#This Row],[rok]],"::",kategorie[[#This Row],[závod]],"::",kategorie[[#This Row],[m/ž]],"::",kategorie[[#This Row],[věk]])</f>
        <v>2010::běh starosty::M::36</v>
      </c>
      <c r="E420" s="166">
        <v>2010</v>
      </c>
      <c r="F420" s="167" t="s">
        <v>187</v>
      </c>
      <c r="G420" s="166" t="s">
        <v>177</v>
      </c>
      <c r="H420" s="14">
        <f>kategorie[[#This Row],[rok]]-kategorie[[#This Row],[věk]]</f>
        <v>1974</v>
      </c>
      <c r="I420" s="166">
        <v>36</v>
      </c>
      <c r="J420" s="168" t="s">
        <v>316</v>
      </c>
      <c r="K420" s="169">
        <v>4.8</v>
      </c>
      <c r="L420" s="170"/>
    </row>
    <row r="421" spans="4:12" ht="11.25" customHeight="1">
      <c r="D421" s="20" t="str">
        <f>CONCATENATE(kategorie[[#This Row],[rok]],"::",kategorie[[#This Row],[závod]],"::",kategorie[[#This Row],[m/ž]],"::",kategorie[[#This Row],[věk]])</f>
        <v>2010::běh starosty::M::37</v>
      </c>
      <c r="E421" s="166">
        <v>2010</v>
      </c>
      <c r="F421" s="167" t="s">
        <v>187</v>
      </c>
      <c r="G421" s="166" t="s">
        <v>177</v>
      </c>
      <c r="H421" s="14">
        <f>kategorie[[#This Row],[rok]]-kategorie[[#This Row],[věk]]</f>
        <v>1973</v>
      </c>
      <c r="I421" s="166">
        <v>37</v>
      </c>
      <c r="J421" s="168" t="s">
        <v>316</v>
      </c>
      <c r="K421" s="169">
        <v>4.8</v>
      </c>
      <c r="L421" s="170"/>
    </row>
    <row r="422" spans="4:12" ht="11.25" customHeight="1">
      <c r="D422" s="20" t="str">
        <f>CONCATENATE(kategorie[[#This Row],[rok]],"::",kategorie[[#This Row],[závod]],"::",kategorie[[#This Row],[m/ž]],"::",kategorie[[#This Row],[věk]])</f>
        <v>2010::běh starosty::M::38</v>
      </c>
      <c r="E422" s="166">
        <v>2010</v>
      </c>
      <c r="F422" s="167" t="s">
        <v>187</v>
      </c>
      <c r="G422" s="166" t="s">
        <v>177</v>
      </c>
      <c r="H422" s="14">
        <f>kategorie[[#This Row],[rok]]-kategorie[[#This Row],[věk]]</f>
        <v>1972</v>
      </c>
      <c r="I422" s="166">
        <v>38</v>
      </c>
      <c r="J422" s="168" t="s">
        <v>316</v>
      </c>
      <c r="K422" s="169">
        <v>4.8</v>
      </c>
      <c r="L422" s="170"/>
    </row>
    <row r="423" spans="4:12" ht="11.25" customHeight="1">
      <c r="D423" s="20" t="str">
        <f>CONCATENATE(kategorie[[#This Row],[rok]],"::",kategorie[[#This Row],[závod]],"::",kategorie[[#This Row],[m/ž]],"::",kategorie[[#This Row],[věk]])</f>
        <v>2010::běh starosty::M::39</v>
      </c>
      <c r="E423" s="166">
        <v>2010</v>
      </c>
      <c r="F423" s="167" t="s">
        <v>187</v>
      </c>
      <c r="G423" s="166" t="s">
        <v>177</v>
      </c>
      <c r="H423" s="14">
        <f>kategorie[[#This Row],[rok]]-kategorie[[#This Row],[věk]]</f>
        <v>1971</v>
      </c>
      <c r="I423" s="166">
        <v>39</v>
      </c>
      <c r="J423" s="168" t="s">
        <v>316</v>
      </c>
      <c r="K423" s="169">
        <v>4.8</v>
      </c>
      <c r="L423" s="170"/>
    </row>
    <row r="424" spans="4:12" ht="11.25" customHeight="1">
      <c r="D424" s="20" t="str">
        <f>CONCATENATE(kategorie[[#This Row],[rok]],"::",kategorie[[#This Row],[závod]],"::",kategorie[[#This Row],[m/ž]],"::",kategorie[[#This Row],[věk]])</f>
        <v>2010::běh starosty::M::40</v>
      </c>
      <c r="E424" s="166">
        <v>2010</v>
      </c>
      <c r="F424" s="167" t="s">
        <v>187</v>
      </c>
      <c r="G424" s="166" t="s">
        <v>177</v>
      </c>
      <c r="H424" s="14">
        <f>kategorie[[#This Row],[rok]]-kategorie[[#This Row],[věk]]</f>
        <v>1970</v>
      </c>
      <c r="I424" s="166">
        <v>40</v>
      </c>
      <c r="J424" s="168" t="s">
        <v>316</v>
      </c>
      <c r="K424" s="169">
        <v>4.8</v>
      </c>
      <c r="L424" s="170"/>
    </row>
    <row r="425" spans="4:12" ht="11.25" customHeight="1">
      <c r="D425" s="20" t="str">
        <f>CONCATENATE(kategorie[[#This Row],[rok]],"::",kategorie[[#This Row],[závod]],"::",kategorie[[#This Row],[m/ž]],"::",kategorie[[#This Row],[věk]])</f>
        <v>2010::běh starosty::M::41</v>
      </c>
      <c r="E425" s="166">
        <v>2010</v>
      </c>
      <c r="F425" s="167" t="s">
        <v>187</v>
      </c>
      <c r="G425" s="166" t="s">
        <v>177</v>
      </c>
      <c r="H425" s="14">
        <f>kategorie[[#This Row],[rok]]-kategorie[[#This Row],[věk]]</f>
        <v>1969</v>
      </c>
      <c r="I425" s="166">
        <v>41</v>
      </c>
      <c r="J425" s="168" t="s">
        <v>316</v>
      </c>
      <c r="K425" s="169">
        <v>4.8</v>
      </c>
      <c r="L425" s="170"/>
    </row>
    <row r="426" spans="4:12" ht="11.25" customHeight="1">
      <c r="D426" s="20" t="str">
        <f>CONCATENATE(kategorie[[#This Row],[rok]],"::",kategorie[[#This Row],[závod]],"::",kategorie[[#This Row],[m/ž]],"::",kategorie[[#This Row],[věk]])</f>
        <v>2010::běh starosty::M::42</v>
      </c>
      <c r="E426" s="166">
        <v>2010</v>
      </c>
      <c r="F426" s="167" t="s">
        <v>187</v>
      </c>
      <c r="G426" s="166" t="s">
        <v>177</v>
      </c>
      <c r="H426" s="14">
        <f>kategorie[[#This Row],[rok]]-kategorie[[#This Row],[věk]]</f>
        <v>1968</v>
      </c>
      <c r="I426" s="166">
        <v>42</v>
      </c>
      <c r="J426" s="168" t="s">
        <v>316</v>
      </c>
      <c r="K426" s="169">
        <v>4.8</v>
      </c>
      <c r="L426" s="170"/>
    </row>
    <row r="427" spans="4:12" ht="11.25" customHeight="1">
      <c r="D427" s="20" t="str">
        <f>CONCATENATE(kategorie[[#This Row],[rok]],"::",kategorie[[#This Row],[závod]],"::",kategorie[[#This Row],[m/ž]],"::",kategorie[[#This Row],[věk]])</f>
        <v>2010::běh starosty::M::43</v>
      </c>
      <c r="E427" s="166">
        <v>2010</v>
      </c>
      <c r="F427" s="167" t="s">
        <v>187</v>
      </c>
      <c r="G427" s="166" t="s">
        <v>177</v>
      </c>
      <c r="H427" s="14">
        <f>kategorie[[#This Row],[rok]]-kategorie[[#This Row],[věk]]</f>
        <v>1967</v>
      </c>
      <c r="I427" s="166">
        <v>43</v>
      </c>
      <c r="J427" s="168" t="s">
        <v>316</v>
      </c>
      <c r="K427" s="169">
        <v>4.8</v>
      </c>
      <c r="L427" s="170"/>
    </row>
    <row r="428" spans="4:12" ht="11.25" customHeight="1">
      <c r="D428" s="20" t="str">
        <f>CONCATENATE(kategorie[[#This Row],[rok]],"::",kategorie[[#This Row],[závod]],"::",kategorie[[#This Row],[m/ž]],"::",kategorie[[#This Row],[věk]])</f>
        <v>2010::běh starosty::M::44</v>
      </c>
      <c r="E428" s="166">
        <v>2010</v>
      </c>
      <c r="F428" s="167" t="s">
        <v>187</v>
      </c>
      <c r="G428" s="166" t="s">
        <v>177</v>
      </c>
      <c r="H428" s="14">
        <f>kategorie[[#This Row],[rok]]-kategorie[[#This Row],[věk]]</f>
        <v>1966</v>
      </c>
      <c r="I428" s="166">
        <v>44</v>
      </c>
      <c r="J428" s="168" t="s">
        <v>316</v>
      </c>
      <c r="K428" s="169">
        <v>4.8</v>
      </c>
      <c r="L428" s="170"/>
    </row>
    <row r="429" spans="4:12" ht="11.25" customHeight="1">
      <c r="D429" s="20" t="str">
        <f>CONCATENATE(kategorie[[#This Row],[rok]],"::",kategorie[[#This Row],[závod]],"::",kategorie[[#This Row],[m/ž]],"::",kategorie[[#This Row],[věk]])</f>
        <v>2010::běh starosty::M::45</v>
      </c>
      <c r="E429" s="166">
        <v>2010</v>
      </c>
      <c r="F429" s="167" t="s">
        <v>187</v>
      </c>
      <c r="G429" s="166" t="s">
        <v>177</v>
      </c>
      <c r="H429" s="14">
        <f>kategorie[[#This Row],[rok]]-kategorie[[#This Row],[věk]]</f>
        <v>1965</v>
      </c>
      <c r="I429" s="166">
        <v>45</v>
      </c>
      <c r="J429" s="168" t="s">
        <v>316</v>
      </c>
      <c r="K429" s="169">
        <v>4.8</v>
      </c>
      <c r="L429" s="170"/>
    </row>
    <row r="430" spans="4:12" ht="11.25" customHeight="1">
      <c r="D430" s="20" t="str">
        <f>CONCATENATE(kategorie[[#This Row],[rok]],"::",kategorie[[#This Row],[závod]],"::",kategorie[[#This Row],[m/ž]],"::",kategorie[[#This Row],[věk]])</f>
        <v>2010::běh starosty::M::46</v>
      </c>
      <c r="E430" s="166">
        <v>2010</v>
      </c>
      <c r="F430" s="167" t="s">
        <v>187</v>
      </c>
      <c r="G430" s="166" t="s">
        <v>177</v>
      </c>
      <c r="H430" s="14">
        <f>kategorie[[#This Row],[rok]]-kategorie[[#This Row],[věk]]</f>
        <v>1964</v>
      </c>
      <c r="I430" s="166">
        <v>46</v>
      </c>
      <c r="J430" s="168" t="s">
        <v>316</v>
      </c>
      <c r="K430" s="169">
        <v>4.8</v>
      </c>
      <c r="L430" s="170"/>
    </row>
    <row r="431" spans="4:12" ht="11.25" customHeight="1">
      <c r="D431" s="20" t="str">
        <f>CONCATENATE(kategorie[[#This Row],[rok]],"::",kategorie[[#This Row],[závod]],"::",kategorie[[#This Row],[m/ž]],"::",kategorie[[#This Row],[věk]])</f>
        <v>2010::běh starosty::M::47</v>
      </c>
      <c r="E431" s="166">
        <v>2010</v>
      </c>
      <c r="F431" s="167" t="s">
        <v>187</v>
      </c>
      <c r="G431" s="166" t="s">
        <v>177</v>
      </c>
      <c r="H431" s="14">
        <f>kategorie[[#This Row],[rok]]-kategorie[[#This Row],[věk]]</f>
        <v>1963</v>
      </c>
      <c r="I431" s="166">
        <v>47</v>
      </c>
      <c r="J431" s="168" t="s">
        <v>316</v>
      </c>
      <c r="K431" s="169">
        <v>4.8</v>
      </c>
      <c r="L431" s="170"/>
    </row>
    <row r="432" spans="4:12" ht="11.25" customHeight="1">
      <c r="D432" s="20" t="str">
        <f>CONCATENATE(kategorie[[#This Row],[rok]],"::",kategorie[[#This Row],[závod]],"::",kategorie[[#This Row],[m/ž]],"::",kategorie[[#This Row],[věk]])</f>
        <v>2010::běh starosty::M::48</v>
      </c>
      <c r="E432" s="166">
        <v>2010</v>
      </c>
      <c r="F432" s="167" t="s">
        <v>187</v>
      </c>
      <c r="G432" s="166" t="s">
        <v>177</v>
      </c>
      <c r="H432" s="14">
        <f>kategorie[[#This Row],[rok]]-kategorie[[#This Row],[věk]]</f>
        <v>1962</v>
      </c>
      <c r="I432" s="166">
        <v>48</v>
      </c>
      <c r="J432" s="168" t="s">
        <v>316</v>
      </c>
      <c r="K432" s="169">
        <v>4.8</v>
      </c>
      <c r="L432" s="170"/>
    </row>
    <row r="433" spans="4:12" ht="11.25" customHeight="1">
      <c r="D433" s="20" t="str">
        <f>CONCATENATE(kategorie[[#This Row],[rok]],"::",kategorie[[#This Row],[závod]],"::",kategorie[[#This Row],[m/ž]],"::",kategorie[[#This Row],[věk]])</f>
        <v>2010::běh starosty::M::49</v>
      </c>
      <c r="E433" s="166">
        <v>2010</v>
      </c>
      <c r="F433" s="167" t="s">
        <v>187</v>
      </c>
      <c r="G433" s="166" t="s">
        <v>177</v>
      </c>
      <c r="H433" s="14">
        <f>kategorie[[#This Row],[rok]]-kategorie[[#This Row],[věk]]</f>
        <v>1961</v>
      </c>
      <c r="I433" s="166">
        <v>49</v>
      </c>
      <c r="J433" s="168" t="s">
        <v>316</v>
      </c>
      <c r="K433" s="169">
        <v>4.8</v>
      </c>
      <c r="L433" s="170"/>
    </row>
    <row r="434" spans="4:12" ht="11.25" customHeight="1">
      <c r="D434" s="20" t="str">
        <f>CONCATENATE(kategorie[[#This Row],[rok]],"::",kategorie[[#This Row],[závod]],"::",kategorie[[#This Row],[m/ž]],"::",kategorie[[#This Row],[věk]])</f>
        <v>2010::běh starosty::M::50</v>
      </c>
      <c r="E434" s="166">
        <v>2010</v>
      </c>
      <c r="F434" s="167" t="s">
        <v>187</v>
      </c>
      <c r="G434" s="166" t="s">
        <v>177</v>
      </c>
      <c r="H434" s="14">
        <f>kategorie[[#This Row],[rok]]-kategorie[[#This Row],[věk]]</f>
        <v>1960</v>
      </c>
      <c r="I434" s="166">
        <v>50</v>
      </c>
      <c r="J434" s="168" t="s">
        <v>316</v>
      </c>
      <c r="K434" s="169">
        <v>4.8</v>
      </c>
      <c r="L434" s="170"/>
    </row>
    <row r="435" spans="4:12" ht="11.25" customHeight="1">
      <c r="D435" s="20" t="str">
        <f>CONCATENATE(kategorie[[#This Row],[rok]],"::",kategorie[[#This Row],[závod]],"::",kategorie[[#This Row],[m/ž]],"::",kategorie[[#This Row],[věk]])</f>
        <v>2010::běh starosty::M::51</v>
      </c>
      <c r="E435" s="166">
        <v>2010</v>
      </c>
      <c r="F435" s="167" t="s">
        <v>187</v>
      </c>
      <c r="G435" s="166" t="s">
        <v>177</v>
      </c>
      <c r="H435" s="14">
        <f>kategorie[[#This Row],[rok]]-kategorie[[#This Row],[věk]]</f>
        <v>1959</v>
      </c>
      <c r="I435" s="166">
        <v>51</v>
      </c>
      <c r="J435" s="168" t="s">
        <v>316</v>
      </c>
      <c r="K435" s="169">
        <v>4.8</v>
      </c>
      <c r="L435" s="170"/>
    </row>
    <row r="436" spans="4:12" ht="11.25" customHeight="1">
      <c r="D436" s="20" t="str">
        <f>CONCATENATE(kategorie[[#This Row],[rok]],"::",kategorie[[#This Row],[závod]],"::",kategorie[[#This Row],[m/ž]],"::",kategorie[[#This Row],[věk]])</f>
        <v>2010::běh starosty::M::52</v>
      </c>
      <c r="E436" s="166">
        <v>2010</v>
      </c>
      <c r="F436" s="167" t="s">
        <v>187</v>
      </c>
      <c r="G436" s="166" t="s">
        <v>177</v>
      </c>
      <c r="H436" s="14">
        <f>kategorie[[#This Row],[rok]]-kategorie[[#This Row],[věk]]</f>
        <v>1958</v>
      </c>
      <c r="I436" s="166">
        <v>52</v>
      </c>
      <c r="J436" s="168" t="s">
        <v>316</v>
      </c>
      <c r="K436" s="169">
        <v>4.8</v>
      </c>
      <c r="L436" s="170"/>
    </row>
    <row r="437" spans="4:12" ht="11.25" customHeight="1">
      <c r="D437" s="20" t="str">
        <f>CONCATENATE(kategorie[[#This Row],[rok]],"::",kategorie[[#This Row],[závod]],"::",kategorie[[#This Row],[m/ž]],"::",kategorie[[#This Row],[věk]])</f>
        <v>2010::běh starosty::M::53</v>
      </c>
      <c r="E437" s="166">
        <v>2010</v>
      </c>
      <c r="F437" s="167" t="s">
        <v>187</v>
      </c>
      <c r="G437" s="166" t="s">
        <v>177</v>
      </c>
      <c r="H437" s="14">
        <f>kategorie[[#This Row],[rok]]-kategorie[[#This Row],[věk]]</f>
        <v>1957</v>
      </c>
      <c r="I437" s="166">
        <v>53</v>
      </c>
      <c r="J437" s="168" t="s">
        <v>316</v>
      </c>
      <c r="K437" s="169">
        <v>4.8</v>
      </c>
      <c r="L437" s="170"/>
    </row>
    <row r="438" spans="4:12" ht="11.25" customHeight="1">
      <c r="D438" s="20" t="str">
        <f>CONCATENATE(kategorie[[#This Row],[rok]],"::",kategorie[[#This Row],[závod]],"::",kategorie[[#This Row],[m/ž]],"::",kategorie[[#This Row],[věk]])</f>
        <v>2010::běh starosty::M::54</v>
      </c>
      <c r="E438" s="166">
        <v>2010</v>
      </c>
      <c r="F438" s="167" t="s">
        <v>187</v>
      </c>
      <c r="G438" s="166" t="s">
        <v>177</v>
      </c>
      <c r="H438" s="14">
        <f>kategorie[[#This Row],[rok]]-kategorie[[#This Row],[věk]]</f>
        <v>1956</v>
      </c>
      <c r="I438" s="166">
        <v>54</v>
      </c>
      <c r="J438" s="168" t="s">
        <v>316</v>
      </c>
      <c r="K438" s="169">
        <v>4.8</v>
      </c>
      <c r="L438" s="170"/>
    </row>
    <row r="439" spans="4:12" ht="11.25" customHeight="1">
      <c r="D439" s="20" t="str">
        <f>CONCATENATE(kategorie[[#This Row],[rok]],"::",kategorie[[#This Row],[závod]],"::",kategorie[[#This Row],[m/ž]],"::",kategorie[[#This Row],[věk]])</f>
        <v>2010::běh starosty::M::55</v>
      </c>
      <c r="E439" s="166">
        <v>2010</v>
      </c>
      <c r="F439" s="167" t="s">
        <v>187</v>
      </c>
      <c r="G439" s="166" t="s">
        <v>177</v>
      </c>
      <c r="H439" s="14">
        <f>kategorie[[#This Row],[rok]]-kategorie[[#This Row],[věk]]</f>
        <v>1955</v>
      </c>
      <c r="I439" s="166">
        <v>55</v>
      </c>
      <c r="J439" s="168" t="s">
        <v>316</v>
      </c>
      <c r="K439" s="169">
        <v>4.8</v>
      </c>
      <c r="L439" s="170"/>
    </row>
    <row r="440" spans="4:12" ht="11.25" customHeight="1">
      <c r="D440" s="20" t="str">
        <f>CONCATENATE(kategorie[[#This Row],[rok]],"::",kategorie[[#This Row],[závod]],"::",kategorie[[#This Row],[m/ž]],"::",kategorie[[#This Row],[věk]])</f>
        <v>2010::běh starosty::M::56</v>
      </c>
      <c r="E440" s="166">
        <v>2010</v>
      </c>
      <c r="F440" s="167" t="s">
        <v>187</v>
      </c>
      <c r="G440" s="166" t="s">
        <v>177</v>
      </c>
      <c r="H440" s="14">
        <f>kategorie[[#This Row],[rok]]-kategorie[[#This Row],[věk]]</f>
        <v>1954</v>
      </c>
      <c r="I440" s="166">
        <v>56</v>
      </c>
      <c r="J440" s="168" t="s">
        <v>316</v>
      </c>
      <c r="K440" s="169">
        <v>4.8</v>
      </c>
      <c r="L440" s="170"/>
    </row>
    <row r="441" spans="4:12" ht="11.25" customHeight="1">
      <c r="D441" s="20" t="str">
        <f>CONCATENATE(kategorie[[#This Row],[rok]],"::",kategorie[[#This Row],[závod]],"::",kategorie[[#This Row],[m/ž]],"::",kategorie[[#This Row],[věk]])</f>
        <v>2010::běh starosty::M::57</v>
      </c>
      <c r="E441" s="166">
        <v>2010</v>
      </c>
      <c r="F441" s="167" t="s">
        <v>187</v>
      </c>
      <c r="G441" s="166" t="s">
        <v>177</v>
      </c>
      <c r="H441" s="14">
        <f>kategorie[[#This Row],[rok]]-kategorie[[#This Row],[věk]]</f>
        <v>1953</v>
      </c>
      <c r="I441" s="166">
        <v>57</v>
      </c>
      <c r="J441" s="168" t="s">
        <v>316</v>
      </c>
      <c r="K441" s="169">
        <v>4.8</v>
      </c>
      <c r="L441" s="170"/>
    </row>
    <row r="442" spans="4:12" ht="11.25" customHeight="1">
      <c r="D442" s="20" t="str">
        <f>CONCATENATE(kategorie[[#This Row],[rok]],"::",kategorie[[#This Row],[závod]],"::",kategorie[[#This Row],[m/ž]],"::",kategorie[[#This Row],[věk]])</f>
        <v>2010::běh starosty::M::58</v>
      </c>
      <c r="E442" s="166">
        <v>2010</v>
      </c>
      <c r="F442" s="167" t="s">
        <v>187</v>
      </c>
      <c r="G442" s="166" t="s">
        <v>177</v>
      </c>
      <c r="H442" s="14">
        <f>kategorie[[#This Row],[rok]]-kategorie[[#This Row],[věk]]</f>
        <v>1952</v>
      </c>
      <c r="I442" s="166">
        <v>58</v>
      </c>
      <c r="J442" s="168" t="s">
        <v>316</v>
      </c>
      <c r="K442" s="169">
        <v>4.8</v>
      </c>
      <c r="L442" s="170"/>
    </row>
    <row r="443" spans="4:12" ht="11.25" customHeight="1">
      <c r="D443" s="20" t="str">
        <f>CONCATENATE(kategorie[[#This Row],[rok]],"::",kategorie[[#This Row],[závod]],"::",kategorie[[#This Row],[m/ž]],"::",kategorie[[#This Row],[věk]])</f>
        <v>2010::běh starosty::M::59</v>
      </c>
      <c r="E443" s="166">
        <v>2010</v>
      </c>
      <c r="F443" s="167" t="s">
        <v>187</v>
      </c>
      <c r="G443" s="166" t="s">
        <v>177</v>
      </c>
      <c r="H443" s="14">
        <f>kategorie[[#This Row],[rok]]-kategorie[[#This Row],[věk]]</f>
        <v>1951</v>
      </c>
      <c r="I443" s="166">
        <v>59</v>
      </c>
      <c r="J443" s="168" t="s">
        <v>316</v>
      </c>
      <c r="K443" s="169">
        <v>4.8</v>
      </c>
      <c r="L443" s="170"/>
    </row>
    <row r="444" spans="4:12" ht="11.25" customHeight="1">
      <c r="D444" s="20" t="str">
        <f>CONCATENATE(kategorie[[#This Row],[rok]],"::",kategorie[[#This Row],[závod]],"::",kategorie[[#This Row],[m/ž]],"::",kategorie[[#This Row],[věk]])</f>
        <v>2010::běh starosty::M::60</v>
      </c>
      <c r="E444" s="166">
        <v>2010</v>
      </c>
      <c r="F444" s="167" t="s">
        <v>187</v>
      </c>
      <c r="G444" s="166" t="s">
        <v>177</v>
      </c>
      <c r="H444" s="14">
        <f>kategorie[[#This Row],[rok]]-kategorie[[#This Row],[věk]]</f>
        <v>1950</v>
      </c>
      <c r="I444" s="166">
        <v>60</v>
      </c>
      <c r="J444" s="168" t="s">
        <v>316</v>
      </c>
      <c r="K444" s="169">
        <v>4.8</v>
      </c>
      <c r="L444" s="170"/>
    </row>
    <row r="445" spans="4:12" ht="11.25" customHeight="1">
      <c r="D445" s="20" t="str">
        <f>CONCATENATE(kategorie[[#This Row],[rok]],"::",kategorie[[#This Row],[závod]],"::",kategorie[[#This Row],[m/ž]],"::",kategorie[[#This Row],[věk]])</f>
        <v>2010::běh starosty::M::61</v>
      </c>
      <c r="E445" s="166">
        <v>2010</v>
      </c>
      <c r="F445" s="167" t="s">
        <v>187</v>
      </c>
      <c r="G445" s="166" t="s">
        <v>177</v>
      </c>
      <c r="H445" s="14">
        <f>kategorie[[#This Row],[rok]]-kategorie[[#This Row],[věk]]</f>
        <v>1949</v>
      </c>
      <c r="I445" s="166">
        <v>61</v>
      </c>
      <c r="J445" s="168" t="s">
        <v>316</v>
      </c>
      <c r="K445" s="169">
        <v>4.8</v>
      </c>
      <c r="L445" s="170"/>
    </row>
    <row r="446" spans="4:12" ht="11.25" customHeight="1">
      <c r="D446" s="20" t="str">
        <f>CONCATENATE(kategorie[[#This Row],[rok]],"::",kategorie[[#This Row],[závod]],"::",kategorie[[#This Row],[m/ž]],"::",kategorie[[#This Row],[věk]])</f>
        <v>2010::běh starosty::M::62</v>
      </c>
      <c r="E446" s="166">
        <v>2010</v>
      </c>
      <c r="F446" s="167" t="s">
        <v>187</v>
      </c>
      <c r="G446" s="166" t="s">
        <v>177</v>
      </c>
      <c r="H446" s="14">
        <f>kategorie[[#This Row],[rok]]-kategorie[[#This Row],[věk]]</f>
        <v>1948</v>
      </c>
      <c r="I446" s="166">
        <v>62</v>
      </c>
      <c r="J446" s="168" t="s">
        <v>316</v>
      </c>
      <c r="K446" s="169">
        <v>4.8</v>
      </c>
      <c r="L446" s="170"/>
    </row>
    <row r="447" spans="4:12" ht="11.25" customHeight="1">
      <c r="D447" s="20" t="str">
        <f>CONCATENATE(kategorie[[#This Row],[rok]],"::",kategorie[[#This Row],[závod]],"::",kategorie[[#This Row],[m/ž]],"::",kategorie[[#This Row],[věk]])</f>
        <v>2010::běh starosty::M::63</v>
      </c>
      <c r="E447" s="166">
        <v>2010</v>
      </c>
      <c r="F447" s="167" t="s">
        <v>187</v>
      </c>
      <c r="G447" s="166" t="s">
        <v>177</v>
      </c>
      <c r="H447" s="14">
        <f>kategorie[[#This Row],[rok]]-kategorie[[#This Row],[věk]]</f>
        <v>1947</v>
      </c>
      <c r="I447" s="166">
        <v>63</v>
      </c>
      <c r="J447" s="168" t="s">
        <v>316</v>
      </c>
      <c r="K447" s="169">
        <v>4.8</v>
      </c>
      <c r="L447" s="170"/>
    </row>
    <row r="448" spans="4:12" ht="11.25" customHeight="1">
      <c r="D448" s="20" t="str">
        <f>CONCATENATE(kategorie[[#This Row],[rok]],"::",kategorie[[#This Row],[závod]],"::",kategorie[[#This Row],[m/ž]],"::",kategorie[[#This Row],[věk]])</f>
        <v>2010::běh starosty::M::64</v>
      </c>
      <c r="E448" s="166">
        <v>2010</v>
      </c>
      <c r="F448" s="167" t="s">
        <v>187</v>
      </c>
      <c r="G448" s="166" t="s">
        <v>177</v>
      </c>
      <c r="H448" s="14">
        <f>kategorie[[#This Row],[rok]]-kategorie[[#This Row],[věk]]</f>
        <v>1946</v>
      </c>
      <c r="I448" s="166">
        <v>64</v>
      </c>
      <c r="J448" s="168" t="s">
        <v>316</v>
      </c>
      <c r="K448" s="169">
        <v>4.8</v>
      </c>
      <c r="L448" s="170"/>
    </row>
    <row r="449" spans="4:12" ht="11.25" customHeight="1">
      <c r="D449" s="20" t="str">
        <f>CONCATENATE(kategorie[[#This Row],[rok]],"::",kategorie[[#This Row],[závod]],"::",kategorie[[#This Row],[m/ž]],"::",kategorie[[#This Row],[věk]])</f>
        <v>2010::běh starosty::M::65</v>
      </c>
      <c r="E449" s="166">
        <v>2010</v>
      </c>
      <c r="F449" s="167" t="s">
        <v>187</v>
      </c>
      <c r="G449" s="166" t="s">
        <v>177</v>
      </c>
      <c r="H449" s="14">
        <f>kategorie[[#This Row],[rok]]-kategorie[[#This Row],[věk]]</f>
        <v>1945</v>
      </c>
      <c r="I449" s="166">
        <v>65</v>
      </c>
      <c r="J449" s="168" t="s">
        <v>316</v>
      </c>
      <c r="K449" s="169">
        <v>4.8</v>
      </c>
      <c r="L449" s="170"/>
    </row>
    <row r="450" spans="4:12" ht="11.25" customHeight="1">
      <c r="D450" s="20" t="str">
        <f>CONCATENATE(kategorie[[#This Row],[rok]],"::",kategorie[[#This Row],[závod]],"::",kategorie[[#This Row],[m/ž]],"::",kategorie[[#This Row],[věk]])</f>
        <v>2010::běh starosty::M::66</v>
      </c>
      <c r="E450" s="166">
        <v>2010</v>
      </c>
      <c r="F450" s="167" t="s">
        <v>187</v>
      </c>
      <c r="G450" s="166" t="s">
        <v>177</v>
      </c>
      <c r="H450" s="14">
        <f>kategorie[[#This Row],[rok]]-kategorie[[#This Row],[věk]]</f>
        <v>1944</v>
      </c>
      <c r="I450" s="166">
        <v>66</v>
      </c>
      <c r="J450" s="168" t="s">
        <v>316</v>
      </c>
      <c r="K450" s="169">
        <v>4.8</v>
      </c>
      <c r="L450" s="170"/>
    </row>
    <row r="451" spans="4:12" ht="11.25" customHeight="1">
      <c r="D451" s="20" t="str">
        <f>CONCATENATE(kategorie[[#This Row],[rok]],"::",kategorie[[#This Row],[závod]],"::",kategorie[[#This Row],[m/ž]],"::",kategorie[[#This Row],[věk]])</f>
        <v>2010::běh starosty::M::67</v>
      </c>
      <c r="E451" s="166">
        <v>2010</v>
      </c>
      <c r="F451" s="167" t="s">
        <v>187</v>
      </c>
      <c r="G451" s="166" t="s">
        <v>177</v>
      </c>
      <c r="H451" s="14">
        <f>kategorie[[#This Row],[rok]]-kategorie[[#This Row],[věk]]</f>
        <v>1943</v>
      </c>
      <c r="I451" s="166">
        <v>67</v>
      </c>
      <c r="J451" s="168" t="s">
        <v>316</v>
      </c>
      <c r="K451" s="169">
        <v>4.8</v>
      </c>
      <c r="L451" s="170"/>
    </row>
    <row r="452" spans="4:12" ht="11.25" customHeight="1">
      <c r="D452" s="20" t="str">
        <f>CONCATENATE(kategorie[[#This Row],[rok]],"::",kategorie[[#This Row],[závod]],"::",kategorie[[#This Row],[m/ž]],"::",kategorie[[#This Row],[věk]])</f>
        <v>2010::běh starosty::M::68</v>
      </c>
      <c r="E452" s="166">
        <v>2010</v>
      </c>
      <c r="F452" s="167" t="s">
        <v>187</v>
      </c>
      <c r="G452" s="166" t="s">
        <v>177</v>
      </c>
      <c r="H452" s="14">
        <f>kategorie[[#This Row],[rok]]-kategorie[[#This Row],[věk]]</f>
        <v>1942</v>
      </c>
      <c r="I452" s="166">
        <v>68</v>
      </c>
      <c r="J452" s="168" t="s">
        <v>316</v>
      </c>
      <c r="K452" s="169">
        <v>4.8</v>
      </c>
      <c r="L452" s="170"/>
    </row>
    <row r="453" spans="4:12" ht="11.25" customHeight="1">
      <c r="D453" s="20" t="str">
        <f>CONCATENATE(kategorie[[#This Row],[rok]],"::",kategorie[[#This Row],[závod]],"::",kategorie[[#This Row],[m/ž]],"::",kategorie[[#This Row],[věk]])</f>
        <v>2010::běh starosty::M::69</v>
      </c>
      <c r="E453" s="166">
        <v>2010</v>
      </c>
      <c r="F453" s="167" t="s">
        <v>187</v>
      </c>
      <c r="G453" s="166" t="s">
        <v>177</v>
      </c>
      <c r="H453" s="14">
        <f>kategorie[[#This Row],[rok]]-kategorie[[#This Row],[věk]]</f>
        <v>1941</v>
      </c>
      <c r="I453" s="166">
        <v>69</v>
      </c>
      <c r="J453" s="168" t="s">
        <v>316</v>
      </c>
      <c r="K453" s="169">
        <v>4.8</v>
      </c>
      <c r="L453" s="170"/>
    </row>
    <row r="454" spans="4:12" ht="11.25" customHeight="1">
      <c r="D454" s="20" t="str">
        <f>CONCATENATE(kategorie[[#This Row],[rok]],"::",kategorie[[#This Row],[závod]],"::",kategorie[[#This Row],[m/ž]],"::",kategorie[[#This Row],[věk]])</f>
        <v>2010::běh starosty::M::70</v>
      </c>
      <c r="E454" s="166">
        <v>2010</v>
      </c>
      <c r="F454" s="167" t="s">
        <v>187</v>
      </c>
      <c r="G454" s="166" t="s">
        <v>177</v>
      </c>
      <c r="H454" s="14">
        <f>kategorie[[#This Row],[rok]]-kategorie[[#This Row],[věk]]</f>
        <v>1940</v>
      </c>
      <c r="I454" s="166">
        <v>70</v>
      </c>
      <c r="J454" s="168" t="s">
        <v>316</v>
      </c>
      <c r="K454" s="169">
        <v>4.8</v>
      </c>
      <c r="L454" s="170"/>
    </row>
    <row r="455" spans="4:12" ht="11.25" customHeight="1">
      <c r="D455" s="20" t="str">
        <f>CONCATENATE(kategorie[[#This Row],[rok]],"::",kategorie[[#This Row],[závod]],"::",kategorie[[#This Row],[m/ž]],"::",kategorie[[#This Row],[věk]])</f>
        <v>2010::běh starosty::M::71</v>
      </c>
      <c r="E455" s="166">
        <v>2010</v>
      </c>
      <c r="F455" s="167" t="s">
        <v>187</v>
      </c>
      <c r="G455" s="166" t="s">
        <v>177</v>
      </c>
      <c r="H455" s="14">
        <f>kategorie[[#This Row],[rok]]-kategorie[[#This Row],[věk]]</f>
        <v>1939</v>
      </c>
      <c r="I455" s="166">
        <v>71</v>
      </c>
      <c r="J455" s="168" t="s">
        <v>316</v>
      </c>
      <c r="K455" s="169">
        <v>4.8</v>
      </c>
      <c r="L455" s="170"/>
    </row>
    <row r="456" spans="4:12" ht="11.25" customHeight="1">
      <c r="D456" s="20" t="str">
        <f>CONCATENATE(kategorie[[#This Row],[rok]],"::",kategorie[[#This Row],[závod]],"::",kategorie[[#This Row],[m/ž]],"::",kategorie[[#This Row],[věk]])</f>
        <v>2010::běh starosty::M::72</v>
      </c>
      <c r="E456" s="166">
        <v>2010</v>
      </c>
      <c r="F456" s="167" t="s">
        <v>187</v>
      </c>
      <c r="G456" s="166" t="s">
        <v>177</v>
      </c>
      <c r="H456" s="14">
        <f>kategorie[[#This Row],[rok]]-kategorie[[#This Row],[věk]]</f>
        <v>1938</v>
      </c>
      <c r="I456" s="166">
        <v>72</v>
      </c>
      <c r="J456" s="168" t="s">
        <v>316</v>
      </c>
      <c r="K456" s="169">
        <v>4.8</v>
      </c>
      <c r="L456" s="170"/>
    </row>
    <row r="457" spans="4:12" ht="11.25" customHeight="1">
      <c r="D457" s="20" t="str">
        <f>CONCATENATE(kategorie[[#This Row],[rok]],"::",kategorie[[#This Row],[závod]],"::",kategorie[[#This Row],[m/ž]],"::",kategorie[[#This Row],[věk]])</f>
        <v>2010::běh starosty::M::73</v>
      </c>
      <c r="E457" s="166">
        <v>2010</v>
      </c>
      <c r="F457" s="167" t="s">
        <v>187</v>
      </c>
      <c r="G457" s="166" t="s">
        <v>177</v>
      </c>
      <c r="H457" s="14">
        <f>kategorie[[#This Row],[rok]]-kategorie[[#This Row],[věk]]</f>
        <v>1937</v>
      </c>
      <c r="I457" s="166">
        <v>73</v>
      </c>
      <c r="J457" s="168" t="s">
        <v>316</v>
      </c>
      <c r="K457" s="169">
        <v>4.8</v>
      </c>
      <c r="L457" s="170"/>
    </row>
    <row r="458" spans="4:12" ht="11.25" customHeight="1">
      <c r="D458" s="20" t="str">
        <f>CONCATENATE(kategorie[[#This Row],[rok]],"::",kategorie[[#This Row],[závod]],"::",kategorie[[#This Row],[m/ž]],"::",kategorie[[#This Row],[věk]])</f>
        <v>2010::běh starosty::M::74</v>
      </c>
      <c r="E458" s="166">
        <v>2010</v>
      </c>
      <c r="F458" s="167" t="s">
        <v>187</v>
      </c>
      <c r="G458" s="166" t="s">
        <v>177</v>
      </c>
      <c r="H458" s="14">
        <f>kategorie[[#This Row],[rok]]-kategorie[[#This Row],[věk]]</f>
        <v>1936</v>
      </c>
      <c r="I458" s="166">
        <v>74</v>
      </c>
      <c r="J458" s="168" t="s">
        <v>316</v>
      </c>
      <c r="K458" s="169">
        <v>4.8</v>
      </c>
      <c r="L458" s="170"/>
    </row>
    <row r="459" spans="4:12" ht="11.25" customHeight="1">
      <c r="D459" s="20" t="str">
        <f>CONCATENATE(kategorie[[#This Row],[rok]],"::",kategorie[[#This Row],[závod]],"::",kategorie[[#This Row],[m/ž]],"::",kategorie[[#This Row],[věk]])</f>
        <v>2010::běh starosty::M::75</v>
      </c>
      <c r="E459" s="166">
        <v>2010</v>
      </c>
      <c r="F459" s="167" t="s">
        <v>187</v>
      </c>
      <c r="G459" s="166" t="s">
        <v>177</v>
      </c>
      <c r="H459" s="14">
        <f>kategorie[[#This Row],[rok]]-kategorie[[#This Row],[věk]]</f>
        <v>1935</v>
      </c>
      <c r="I459" s="166">
        <v>75</v>
      </c>
      <c r="J459" s="168" t="s">
        <v>316</v>
      </c>
      <c r="K459" s="169">
        <v>4.8</v>
      </c>
      <c r="L459" s="170"/>
    </row>
    <row r="460" spans="4:12" ht="11.25" customHeight="1">
      <c r="D460" s="20" t="str">
        <f>CONCATENATE(kategorie[[#This Row],[rok]],"::",kategorie[[#This Row],[závod]],"::",kategorie[[#This Row],[m/ž]],"::",kategorie[[#This Row],[věk]])</f>
        <v>2010::běh starosty::M::76</v>
      </c>
      <c r="E460" s="166">
        <v>2010</v>
      </c>
      <c r="F460" s="167" t="s">
        <v>187</v>
      </c>
      <c r="G460" s="166" t="s">
        <v>177</v>
      </c>
      <c r="H460" s="14">
        <f>kategorie[[#This Row],[rok]]-kategorie[[#This Row],[věk]]</f>
        <v>1934</v>
      </c>
      <c r="I460" s="166">
        <v>76</v>
      </c>
      <c r="J460" s="168" t="s">
        <v>316</v>
      </c>
      <c r="K460" s="169">
        <v>4.8</v>
      </c>
      <c r="L460" s="170"/>
    </row>
    <row r="461" spans="4:12" ht="11.25" customHeight="1">
      <c r="D461" s="20" t="str">
        <f>CONCATENATE(kategorie[[#This Row],[rok]],"::",kategorie[[#This Row],[závod]],"::",kategorie[[#This Row],[m/ž]],"::",kategorie[[#This Row],[věk]])</f>
        <v>2010::běh starosty::M::77</v>
      </c>
      <c r="E461" s="166">
        <v>2010</v>
      </c>
      <c r="F461" s="167" t="s">
        <v>187</v>
      </c>
      <c r="G461" s="166" t="s">
        <v>177</v>
      </c>
      <c r="H461" s="14">
        <f>kategorie[[#This Row],[rok]]-kategorie[[#This Row],[věk]]</f>
        <v>1933</v>
      </c>
      <c r="I461" s="166">
        <v>77</v>
      </c>
      <c r="J461" s="168" t="s">
        <v>316</v>
      </c>
      <c r="K461" s="169">
        <v>4.8</v>
      </c>
      <c r="L461" s="170"/>
    </row>
    <row r="462" spans="4:12" ht="11.25" customHeight="1">
      <c r="D462" s="20" t="str">
        <f>CONCATENATE(kategorie[[#This Row],[rok]],"::",kategorie[[#This Row],[závod]],"::",kategorie[[#This Row],[m/ž]],"::",kategorie[[#This Row],[věk]])</f>
        <v>2010::běh starosty::M::78</v>
      </c>
      <c r="E462" s="166">
        <v>2010</v>
      </c>
      <c r="F462" s="167" t="s">
        <v>187</v>
      </c>
      <c r="G462" s="166" t="s">
        <v>177</v>
      </c>
      <c r="H462" s="14">
        <f>kategorie[[#This Row],[rok]]-kategorie[[#This Row],[věk]]</f>
        <v>1932</v>
      </c>
      <c r="I462" s="166">
        <v>78</v>
      </c>
      <c r="J462" s="168" t="s">
        <v>316</v>
      </c>
      <c r="K462" s="169">
        <v>4.8</v>
      </c>
      <c r="L462" s="170"/>
    </row>
    <row r="463" spans="4:12" ht="11.25" customHeight="1">
      <c r="D463" s="20" t="str">
        <f>CONCATENATE(kategorie[[#This Row],[rok]],"::",kategorie[[#This Row],[závod]],"::",kategorie[[#This Row],[m/ž]],"::",kategorie[[#This Row],[věk]])</f>
        <v>2010::běh starosty::M::79</v>
      </c>
      <c r="E463" s="166">
        <v>2010</v>
      </c>
      <c r="F463" s="167" t="s">
        <v>187</v>
      </c>
      <c r="G463" s="166" t="s">
        <v>177</v>
      </c>
      <c r="H463" s="14">
        <f>kategorie[[#This Row],[rok]]-kategorie[[#This Row],[věk]]</f>
        <v>1931</v>
      </c>
      <c r="I463" s="166">
        <v>79</v>
      </c>
      <c r="J463" s="168" t="s">
        <v>316</v>
      </c>
      <c r="K463" s="169">
        <v>4.8</v>
      </c>
      <c r="L463" s="170"/>
    </row>
    <row r="464" spans="4:12" ht="11.25" customHeight="1">
      <c r="D464" s="20" t="str">
        <f>CONCATENATE(kategorie[[#This Row],[rok]],"::",kategorie[[#This Row],[závod]],"::",kategorie[[#This Row],[m/ž]],"::",kategorie[[#This Row],[věk]])</f>
        <v>2010::běh starosty::M::80</v>
      </c>
      <c r="E464" s="166">
        <v>2010</v>
      </c>
      <c r="F464" s="167" t="s">
        <v>187</v>
      </c>
      <c r="G464" s="166" t="s">
        <v>177</v>
      </c>
      <c r="H464" s="14">
        <f>kategorie[[#This Row],[rok]]-kategorie[[#This Row],[věk]]</f>
        <v>1930</v>
      </c>
      <c r="I464" s="166">
        <v>80</v>
      </c>
      <c r="J464" s="168" t="s">
        <v>316</v>
      </c>
      <c r="K464" s="169">
        <v>4.8</v>
      </c>
      <c r="L464" s="170"/>
    </row>
    <row r="465" spans="4:12" ht="11.25" customHeight="1">
      <c r="D465" s="20" t="str">
        <f>CONCATENATE(kategorie[[#This Row],[rok]],"::",kategorie[[#This Row],[závod]],"::",kategorie[[#This Row],[m/ž]],"::",kategorie[[#This Row],[věk]])</f>
        <v>2010::běh starosty::Z::10</v>
      </c>
      <c r="E465" s="166">
        <v>2010</v>
      </c>
      <c r="F465" s="167" t="s">
        <v>187</v>
      </c>
      <c r="G465" s="166" t="s">
        <v>318</v>
      </c>
      <c r="H465" s="25">
        <f>kategorie[[#This Row],[rok]]-kategorie[[#This Row],[věk]]</f>
        <v>2000</v>
      </c>
      <c r="I465" s="166">
        <v>10</v>
      </c>
      <c r="J465" s="168" t="s">
        <v>316</v>
      </c>
      <c r="K465" s="169">
        <v>4.8</v>
      </c>
      <c r="L465" s="170"/>
    </row>
    <row r="466" spans="4:12" ht="11.25" customHeight="1">
      <c r="D466" s="20" t="str">
        <f>CONCATENATE(kategorie[[#This Row],[rok]],"::",kategorie[[#This Row],[závod]],"::",kategorie[[#This Row],[m/ž]],"::",kategorie[[#This Row],[věk]])</f>
        <v>2010::běh starosty::Z::11</v>
      </c>
      <c r="E466" s="166">
        <v>2010</v>
      </c>
      <c r="F466" s="167" t="s">
        <v>187</v>
      </c>
      <c r="G466" s="166" t="s">
        <v>318</v>
      </c>
      <c r="H466" s="25">
        <f>kategorie[[#This Row],[rok]]-kategorie[[#This Row],[věk]]</f>
        <v>1999</v>
      </c>
      <c r="I466" s="166">
        <v>11</v>
      </c>
      <c r="J466" s="168" t="s">
        <v>316</v>
      </c>
      <c r="K466" s="169">
        <v>4.8</v>
      </c>
      <c r="L466" s="170"/>
    </row>
    <row r="467" spans="4:12" ht="11.25" customHeight="1">
      <c r="D467" s="20" t="str">
        <f>CONCATENATE(kategorie[[#This Row],[rok]],"::",kategorie[[#This Row],[závod]],"::",kategorie[[#This Row],[m/ž]],"::",kategorie[[#This Row],[věk]])</f>
        <v>2010::běh starosty::Z::12</v>
      </c>
      <c r="E467" s="166">
        <v>2010</v>
      </c>
      <c r="F467" s="167" t="s">
        <v>187</v>
      </c>
      <c r="G467" s="166" t="s">
        <v>318</v>
      </c>
      <c r="H467" s="25">
        <f>kategorie[[#This Row],[rok]]-kategorie[[#This Row],[věk]]</f>
        <v>1998</v>
      </c>
      <c r="I467" s="166">
        <v>12</v>
      </c>
      <c r="J467" s="168" t="s">
        <v>316</v>
      </c>
      <c r="K467" s="169">
        <v>4.8</v>
      </c>
      <c r="L467" s="170"/>
    </row>
    <row r="468" spans="4:12" ht="11.25" customHeight="1">
      <c r="D468" s="20" t="str">
        <f>CONCATENATE(kategorie[[#This Row],[rok]],"::",kategorie[[#This Row],[závod]],"::",kategorie[[#This Row],[m/ž]],"::",kategorie[[#This Row],[věk]])</f>
        <v>2010::běh starosty::Z::13</v>
      </c>
      <c r="E468" s="166">
        <v>2010</v>
      </c>
      <c r="F468" s="167" t="s">
        <v>187</v>
      </c>
      <c r="G468" s="166" t="s">
        <v>318</v>
      </c>
      <c r="H468" s="25">
        <f>kategorie[[#This Row],[rok]]-kategorie[[#This Row],[věk]]</f>
        <v>1997</v>
      </c>
      <c r="I468" s="166">
        <v>13</v>
      </c>
      <c r="J468" s="168" t="s">
        <v>316</v>
      </c>
      <c r="K468" s="169">
        <v>4.8</v>
      </c>
      <c r="L468" s="170"/>
    </row>
    <row r="469" spans="4:12" ht="11.25" customHeight="1">
      <c r="D469" s="20" t="str">
        <f>CONCATENATE(kategorie[[#This Row],[rok]],"::",kategorie[[#This Row],[závod]],"::",kategorie[[#This Row],[m/ž]],"::",kategorie[[#This Row],[věk]])</f>
        <v>2010::běh starosty::Z::14</v>
      </c>
      <c r="E469" s="166">
        <v>2010</v>
      </c>
      <c r="F469" s="167" t="s">
        <v>187</v>
      </c>
      <c r="G469" s="166" t="s">
        <v>318</v>
      </c>
      <c r="H469" s="25">
        <f>kategorie[[#This Row],[rok]]-kategorie[[#This Row],[věk]]</f>
        <v>1996</v>
      </c>
      <c r="I469" s="166">
        <v>14</v>
      </c>
      <c r="J469" s="168" t="s">
        <v>316</v>
      </c>
      <c r="K469" s="169">
        <v>4.8</v>
      </c>
      <c r="L469" s="170"/>
    </row>
    <row r="470" spans="4:12" ht="11.25" customHeight="1">
      <c r="D470" s="20" t="str">
        <f>CONCATENATE(kategorie[[#This Row],[rok]],"::",kategorie[[#This Row],[závod]],"::",kategorie[[#This Row],[m/ž]],"::",kategorie[[#This Row],[věk]])</f>
        <v>2010::běh starosty::Z::15</v>
      </c>
      <c r="E470" s="166">
        <v>2010</v>
      </c>
      <c r="F470" s="167" t="s">
        <v>187</v>
      </c>
      <c r="G470" s="166" t="s">
        <v>318</v>
      </c>
      <c r="H470" s="25">
        <f>kategorie[[#This Row],[rok]]-kategorie[[#This Row],[věk]]</f>
        <v>1995</v>
      </c>
      <c r="I470" s="166">
        <v>15</v>
      </c>
      <c r="J470" s="168" t="s">
        <v>316</v>
      </c>
      <c r="K470" s="169">
        <v>4.8</v>
      </c>
      <c r="L470" s="170"/>
    </row>
    <row r="471" spans="4:12" ht="11.25" customHeight="1">
      <c r="D471" s="20" t="str">
        <f>CONCATENATE(kategorie[[#This Row],[rok]],"::",kategorie[[#This Row],[závod]],"::",kategorie[[#This Row],[m/ž]],"::",kategorie[[#This Row],[věk]])</f>
        <v>2010::běh starosty::Z::16</v>
      </c>
      <c r="E471" s="166">
        <v>2010</v>
      </c>
      <c r="F471" s="167" t="s">
        <v>187</v>
      </c>
      <c r="G471" s="166" t="s">
        <v>318</v>
      </c>
      <c r="H471" s="25">
        <f>kategorie[[#This Row],[rok]]-kategorie[[#This Row],[věk]]</f>
        <v>1994</v>
      </c>
      <c r="I471" s="166">
        <v>16</v>
      </c>
      <c r="J471" s="168" t="s">
        <v>316</v>
      </c>
      <c r="K471" s="169">
        <v>4.8</v>
      </c>
      <c r="L471" s="170"/>
    </row>
    <row r="472" spans="4:12" ht="11.25" customHeight="1">
      <c r="D472" s="20" t="str">
        <f>CONCATENATE(kategorie[[#This Row],[rok]],"::",kategorie[[#This Row],[závod]],"::",kategorie[[#This Row],[m/ž]],"::",kategorie[[#This Row],[věk]])</f>
        <v>2010::běh starosty::Z::17</v>
      </c>
      <c r="E472" s="166">
        <v>2010</v>
      </c>
      <c r="F472" s="167" t="s">
        <v>187</v>
      </c>
      <c r="G472" s="166" t="s">
        <v>318</v>
      </c>
      <c r="H472" s="25">
        <f>kategorie[[#This Row],[rok]]-kategorie[[#This Row],[věk]]</f>
        <v>1993</v>
      </c>
      <c r="I472" s="166">
        <v>17</v>
      </c>
      <c r="J472" s="168" t="s">
        <v>316</v>
      </c>
      <c r="K472" s="169">
        <v>4.8</v>
      </c>
      <c r="L472" s="170"/>
    </row>
    <row r="473" spans="4:12" ht="11.25" customHeight="1">
      <c r="D473" s="20" t="str">
        <f>CONCATENATE(kategorie[[#This Row],[rok]],"::",kategorie[[#This Row],[závod]],"::",kategorie[[#This Row],[m/ž]],"::",kategorie[[#This Row],[věk]])</f>
        <v>2010::běh starosty::Z::18</v>
      </c>
      <c r="E473" s="166">
        <v>2010</v>
      </c>
      <c r="F473" s="167" t="s">
        <v>187</v>
      </c>
      <c r="G473" s="166" t="s">
        <v>318</v>
      </c>
      <c r="H473" s="25">
        <f>kategorie[[#This Row],[rok]]-kategorie[[#This Row],[věk]]</f>
        <v>1992</v>
      </c>
      <c r="I473" s="166">
        <v>18</v>
      </c>
      <c r="J473" s="168" t="s">
        <v>316</v>
      </c>
      <c r="K473" s="169">
        <v>4.8</v>
      </c>
      <c r="L473" s="170"/>
    </row>
    <row r="474" spans="4:12" ht="11.25" customHeight="1">
      <c r="D474" s="20" t="str">
        <f>CONCATENATE(kategorie[[#This Row],[rok]],"::",kategorie[[#This Row],[závod]],"::",kategorie[[#This Row],[m/ž]],"::",kategorie[[#This Row],[věk]])</f>
        <v>2010::běh starosty::Z::19</v>
      </c>
      <c r="E474" s="166">
        <v>2010</v>
      </c>
      <c r="F474" s="167" t="s">
        <v>187</v>
      </c>
      <c r="G474" s="166" t="s">
        <v>318</v>
      </c>
      <c r="H474" s="14">
        <f>kategorie[[#This Row],[rok]]-kategorie[[#This Row],[věk]]</f>
        <v>1991</v>
      </c>
      <c r="I474" s="166">
        <v>19</v>
      </c>
      <c r="J474" s="168" t="s">
        <v>316</v>
      </c>
      <c r="K474" s="169">
        <v>4.8</v>
      </c>
      <c r="L474" s="170"/>
    </row>
    <row r="475" spans="4:12" ht="11.25" customHeight="1">
      <c r="D475" s="20" t="str">
        <f>CONCATENATE(kategorie[[#This Row],[rok]],"::",kategorie[[#This Row],[závod]],"::",kategorie[[#This Row],[m/ž]],"::",kategorie[[#This Row],[věk]])</f>
        <v>2010::běh starosty::Z::20</v>
      </c>
      <c r="E475" s="166">
        <v>2010</v>
      </c>
      <c r="F475" s="167" t="s">
        <v>187</v>
      </c>
      <c r="G475" s="166" t="s">
        <v>318</v>
      </c>
      <c r="H475" s="14">
        <f>kategorie[[#This Row],[rok]]-kategorie[[#This Row],[věk]]</f>
        <v>1990</v>
      </c>
      <c r="I475" s="166">
        <v>20</v>
      </c>
      <c r="J475" s="168" t="s">
        <v>316</v>
      </c>
      <c r="K475" s="169">
        <v>4.8</v>
      </c>
      <c r="L475" s="170"/>
    </row>
    <row r="476" spans="4:12" ht="11.25" customHeight="1">
      <c r="D476" s="20" t="str">
        <f>CONCATENATE(kategorie[[#This Row],[rok]],"::",kategorie[[#This Row],[závod]],"::",kategorie[[#This Row],[m/ž]],"::",kategorie[[#This Row],[věk]])</f>
        <v>2010::běh starosty::Z::21</v>
      </c>
      <c r="E476" s="166">
        <v>2010</v>
      </c>
      <c r="F476" s="167" t="s">
        <v>187</v>
      </c>
      <c r="G476" s="166" t="s">
        <v>318</v>
      </c>
      <c r="H476" s="14">
        <f>kategorie[[#This Row],[rok]]-kategorie[[#This Row],[věk]]</f>
        <v>1989</v>
      </c>
      <c r="I476" s="166">
        <v>21</v>
      </c>
      <c r="J476" s="168" t="s">
        <v>316</v>
      </c>
      <c r="K476" s="169">
        <v>4.8</v>
      </c>
      <c r="L476" s="170"/>
    </row>
    <row r="477" spans="4:12" ht="11.25" customHeight="1">
      <c r="D477" s="20" t="str">
        <f>CONCATENATE(kategorie[[#This Row],[rok]],"::",kategorie[[#This Row],[závod]],"::",kategorie[[#This Row],[m/ž]],"::",kategorie[[#This Row],[věk]])</f>
        <v>2010::běh starosty::Z::22</v>
      </c>
      <c r="E477" s="166">
        <v>2010</v>
      </c>
      <c r="F477" s="167" t="s">
        <v>187</v>
      </c>
      <c r="G477" s="166" t="s">
        <v>318</v>
      </c>
      <c r="H477" s="14">
        <f>kategorie[[#This Row],[rok]]-kategorie[[#This Row],[věk]]</f>
        <v>1988</v>
      </c>
      <c r="I477" s="166">
        <v>22</v>
      </c>
      <c r="J477" s="168" t="s">
        <v>316</v>
      </c>
      <c r="K477" s="169">
        <v>4.8</v>
      </c>
      <c r="L477" s="170"/>
    </row>
    <row r="478" spans="4:12" ht="11.25" customHeight="1">
      <c r="D478" s="20" t="str">
        <f>CONCATENATE(kategorie[[#This Row],[rok]],"::",kategorie[[#This Row],[závod]],"::",kategorie[[#This Row],[m/ž]],"::",kategorie[[#This Row],[věk]])</f>
        <v>2010::běh starosty::Z::23</v>
      </c>
      <c r="E478" s="166">
        <v>2010</v>
      </c>
      <c r="F478" s="167" t="s">
        <v>187</v>
      </c>
      <c r="G478" s="166" t="s">
        <v>318</v>
      </c>
      <c r="H478" s="14">
        <f>kategorie[[#This Row],[rok]]-kategorie[[#This Row],[věk]]</f>
        <v>1987</v>
      </c>
      <c r="I478" s="166">
        <v>23</v>
      </c>
      <c r="J478" s="168" t="s">
        <v>316</v>
      </c>
      <c r="K478" s="169">
        <v>4.8</v>
      </c>
      <c r="L478" s="170"/>
    </row>
    <row r="479" spans="4:12" ht="11.25" customHeight="1">
      <c r="D479" s="20" t="str">
        <f>CONCATENATE(kategorie[[#This Row],[rok]],"::",kategorie[[#This Row],[závod]],"::",kategorie[[#This Row],[m/ž]],"::",kategorie[[#This Row],[věk]])</f>
        <v>2010::běh starosty::Z::24</v>
      </c>
      <c r="E479" s="166">
        <v>2010</v>
      </c>
      <c r="F479" s="167" t="s">
        <v>187</v>
      </c>
      <c r="G479" s="166" t="s">
        <v>318</v>
      </c>
      <c r="H479" s="14">
        <f>kategorie[[#This Row],[rok]]-kategorie[[#This Row],[věk]]</f>
        <v>1986</v>
      </c>
      <c r="I479" s="166">
        <v>24</v>
      </c>
      <c r="J479" s="168" t="s">
        <v>316</v>
      </c>
      <c r="K479" s="169">
        <v>4.8</v>
      </c>
      <c r="L479" s="170"/>
    </row>
    <row r="480" spans="4:12" ht="11.25" customHeight="1">
      <c r="D480" s="20" t="str">
        <f>CONCATENATE(kategorie[[#This Row],[rok]],"::",kategorie[[#This Row],[závod]],"::",kategorie[[#This Row],[m/ž]],"::",kategorie[[#This Row],[věk]])</f>
        <v>2010::běh starosty::Z::25</v>
      </c>
      <c r="E480" s="166">
        <v>2010</v>
      </c>
      <c r="F480" s="167" t="s">
        <v>187</v>
      </c>
      <c r="G480" s="166" t="s">
        <v>318</v>
      </c>
      <c r="H480" s="14">
        <f>kategorie[[#This Row],[rok]]-kategorie[[#This Row],[věk]]</f>
        <v>1985</v>
      </c>
      <c r="I480" s="166">
        <v>25</v>
      </c>
      <c r="J480" s="168" t="s">
        <v>316</v>
      </c>
      <c r="K480" s="169">
        <v>4.8</v>
      </c>
      <c r="L480" s="170"/>
    </row>
    <row r="481" spans="4:12" ht="11.25" customHeight="1">
      <c r="D481" s="20" t="str">
        <f>CONCATENATE(kategorie[[#This Row],[rok]],"::",kategorie[[#This Row],[závod]],"::",kategorie[[#This Row],[m/ž]],"::",kategorie[[#This Row],[věk]])</f>
        <v>2010::běh starosty::Z::26</v>
      </c>
      <c r="E481" s="166">
        <v>2010</v>
      </c>
      <c r="F481" s="167" t="s">
        <v>187</v>
      </c>
      <c r="G481" s="166" t="s">
        <v>318</v>
      </c>
      <c r="H481" s="14">
        <f>kategorie[[#This Row],[rok]]-kategorie[[#This Row],[věk]]</f>
        <v>1984</v>
      </c>
      <c r="I481" s="166">
        <v>26</v>
      </c>
      <c r="J481" s="168" t="s">
        <v>316</v>
      </c>
      <c r="K481" s="169">
        <v>4.8</v>
      </c>
      <c r="L481" s="170"/>
    </row>
    <row r="482" spans="4:12" ht="11.25" customHeight="1">
      <c r="D482" s="20" t="str">
        <f>CONCATENATE(kategorie[[#This Row],[rok]],"::",kategorie[[#This Row],[závod]],"::",kategorie[[#This Row],[m/ž]],"::",kategorie[[#This Row],[věk]])</f>
        <v>2010::běh starosty::Z::27</v>
      </c>
      <c r="E482" s="166">
        <v>2010</v>
      </c>
      <c r="F482" s="167" t="s">
        <v>187</v>
      </c>
      <c r="G482" s="166" t="s">
        <v>318</v>
      </c>
      <c r="H482" s="14">
        <f>kategorie[[#This Row],[rok]]-kategorie[[#This Row],[věk]]</f>
        <v>1983</v>
      </c>
      <c r="I482" s="166">
        <v>27</v>
      </c>
      <c r="J482" s="168" t="s">
        <v>316</v>
      </c>
      <c r="K482" s="169">
        <v>4.8</v>
      </c>
      <c r="L482" s="170"/>
    </row>
    <row r="483" spans="4:12" ht="11.25" customHeight="1">
      <c r="D483" s="20" t="str">
        <f>CONCATENATE(kategorie[[#This Row],[rok]],"::",kategorie[[#This Row],[závod]],"::",kategorie[[#This Row],[m/ž]],"::",kategorie[[#This Row],[věk]])</f>
        <v>2010::běh starosty::Z::28</v>
      </c>
      <c r="E483" s="166">
        <v>2010</v>
      </c>
      <c r="F483" s="167" t="s">
        <v>187</v>
      </c>
      <c r="G483" s="166" t="s">
        <v>318</v>
      </c>
      <c r="H483" s="14">
        <f>kategorie[[#This Row],[rok]]-kategorie[[#This Row],[věk]]</f>
        <v>1982</v>
      </c>
      <c r="I483" s="166">
        <v>28</v>
      </c>
      <c r="J483" s="168" t="s">
        <v>316</v>
      </c>
      <c r="K483" s="169">
        <v>4.8</v>
      </c>
      <c r="L483" s="170"/>
    </row>
    <row r="484" spans="4:12" ht="11.25" customHeight="1">
      <c r="D484" s="20" t="str">
        <f>CONCATENATE(kategorie[[#This Row],[rok]],"::",kategorie[[#This Row],[závod]],"::",kategorie[[#This Row],[m/ž]],"::",kategorie[[#This Row],[věk]])</f>
        <v>2010::běh starosty::Z::29</v>
      </c>
      <c r="E484" s="166">
        <v>2010</v>
      </c>
      <c r="F484" s="167" t="s">
        <v>187</v>
      </c>
      <c r="G484" s="166" t="s">
        <v>318</v>
      </c>
      <c r="H484" s="14">
        <f>kategorie[[#This Row],[rok]]-kategorie[[#This Row],[věk]]</f>
        <v>1981</v>
      </c>
      <c r="I484" s="166">
        <v>29</v>
      </c>
      <c r="J484" s="168" t="s">
        <v>316</v>
      </c>
      <c r="K484" s="169">
        <v>4.8</v>
      </c>
      <c r="L484" s="170"/>
    </row>
    <row r="485" spans="4:12" ht="11.25" customHeight="1">
      <c r="D485" s="20" t="str">
        <f>CONCATENATE(kategorie[[#This Row],[rok]],"::",kategorie[[#This Row],[závod]],"::",kategorie[[#This Row],[m/ž]],"::",kategorie[[#This Row],[věk]])</f>
        <v>2010::běh starosty::Z::30</v>
      </c>
      <c r="E485" s="166">
        <v>2010</v>
      </c>
      <c r="F485" s="167" t="s">
        <v>187</v>
      </c>
      <c r="G485" s="166" t="s">
        <v>318</v>
      </c>
      <c r="H485" s="14">
        <f>kategorie[[#This Row],[rok]]-kategorie[[#This Row],[věk]]</f>
        <v>1980</v>
      </c>
      <c r="I485" s="166">
        <v>30</v>
      </c>
      <c r="J485" s="168" t="s">
        <v>316</v>
      </c>
      <c r="K485" s="169">
        <v>4.8</v>
      </c>
      <c r="L485" s="170"/>
    </row>
    <row r="486" spans="4:12" ht="11.25" customHeight="1">
      <c r="D486" s="20" t="str">
        <f>CONCATENATE(kategorie[[#This Row],[rok]],"::",kategorie[[#This Row],[závod]],"::",kategorie[[#This Row],[m/ž]],"::",kategorie[[#This Row],[věk]])</f>
        <v>2010::běh starosty::Z::31</v>
      </c>
      <c r="E486" s="166">
        <v>2010</v>
      </c>
      <c r="F486" s="167" t="s">
        <v>187</v>
      </c>
      <c r="G486" s="166" t="s">
        <v>318</v>
      </c>
      <c r="H486" s="14">
        <f>kategorie[[#This Row],[rok]]-kategorie[[#This Row],[věk]]</f>
        <v>1979</v>
      </c>
      <c r="I486" s="166">
        <v>31</v>
      </c>
      <c r="J486" s="168" t="s">
        <v>316</v>
      </c>
      <c r="K486" s="169">
        <v>4.8</v>
      </c>
      <c r="L486" s="170"/>
    </row>
    <row r="487" spans="4:12" ht="11.25" customHeight="1">
      <c r="D487" s="20" t="str">
        <f>CONCATENATE(kategorie[[#This Row],[rok]],"::",kategorie[[#This Row],[závod]],"::",kategorie[[#This Row],[m/ž]],"::",kategorie[[#This Row],[věk]])</f>
        <v>2010::běh starosty::Z::32</v>
      </c>
      <c r="E487" s="166">
        <v>2010</v>
      </c>
      <c r="F487" s="167" t="s">
        <v>187</v>
      </c>
      <c r="G487" s="166" t="s">
        <v>318</v>
      </c>
      <c r="H487" s="14">
        <f>kategorie[[#This Row],[rok]]-kategorie[[#This Row],[věk]]</f>
        <v>1978</v>
      </c>
      <c r="I487" s="166">
        <v>32</v>
      </c>
      <c r="J487" s="168" t="s">
        <v>316</v>
      </c>
      <c r="K487" s="169">
        <v>4.8</v>
      </c>
      <c r="L487" s="170"/>
    </row>
    <row r="488" spans="4:12" ht="11.25" customHeight="1">
      <c r="D488" s="20" t="str">
        <f>CONCATENATE(kategorie[[#This Row],[rok]],"::",kategorie[[#This Row],[závod]],"::",kategorie[[#This Row],[m/ž]],"::",kategorie[[#This Row],[věk]])</f>
        <v>2010::běh starosty::Z::33</v>
      </c>
      <c r="E488" s="166">
        <v>2010</v>
      </c>
      <c r="F488" s="167" t="s">
        <v>187</v>
      </c>
      <c r="G488" s="166" t="s">
        <v>318</v>
      </c>
      <c r="H488" s="14">
        <f>kategorie[[#This Row],[rok]]-kategorie[[#This Row],[věk]]</f>
        <v>1977</v>
      </c>
      <c r="I488" s="166">
        <v>33</v>
      </c>
      <c r="J488" s="168" t="s">
        <v>316</v>
      </c>
      <c r="K488" s="169">
        <v>4.8</v>
      </c>
      <c r="L488" s="170"/>
    </row>
    <row r="489" spans="4:12" ht="11.25" customHeight="1">
      <c r="D489" s="20" t="str">
        <f>CONCATENATE(kategorie[[#This Row],[rok]],"::",kategorie[[#This Row],[závod]],"::",kategorie[[#This Row],[m/ž]],"::",kategorie[[#This Row],[věk]])</f>
        <v>2010::běh starosty::Z::34</v>
      </c>
      <c r="E489" s="166">
        <v>2010</v>
      </c>
      <c r="F489" s="167" t="s">
        <v>187</v>
      </c>
      <c r="G489" s="166" t="s">
        <v>318</v>
      </c>
      <c r="H489" s="14">
        <f>kategorie[[#This Row],[rok]]-kategorie[[#This Row],[věk]]</f>
        <v>1976</v>
      </c>
      <c r="I489" s="166">
        <v>34</v>
      </c>
      <c r="J489" s="168" t="s">
        <v>316</v>
      </c>
      <c r="K489" s="169">
        <v>4.8</v>
      </c>
      <c r="L489" s="170"/>
    </row>
    <row r="490" spans="4:12" ht="11.25" customHeight="1">
      <c r="D490" s="20" t="str">
        <f>CONCATENATE(kategorie[[#This Row],[rok]],"::",kategorie[[#This Row],[závod]],"::",kategorie[[#This Row],[m/ž]],"::",kategorie[[#This Row],[věk]])</f>
        <v>2010::běh starosty::Z::35</v>
      </c>
      <c r="E490" s="166">
        <v>2010</v>
      </c>
      <c r="F490" s="167" t="s">
        <v>187</v>
      </c>
      <c r="G490" s="166" t="s">
        <v>318</v>
      </c>
      <c r="H490" s="14">
        <f>kategorie[[#This Row],[rok]]-kategorie[[#This Row],[věk]]</f>
        <v>1975</v>
      </c>
      <c r="I490" s="166">
        <v>35</v>
      </c>
      <c r="J490" s="168" t="s">
        <v>316</v>
      </c>
      <c r="K490" s="169">
        <v>4.8</v>
      </c>
      <c r="L490" s="170"/>
    </row>
    <row r="491" spans="4:12" ht="11.25" customHeight="1">
      <c r="D491" s="20" t="str">
        <f>CONCATENATE(kategorie[[#This Row],[rok]],"::",kategorie[[#This Row],[závod]],"::",kategorie[[#This Row],[m/ž]],"::",kategorie[[#This Row],[věk]])</f>
        <v>2010::běh starosty::Z::36</v>
      </c>
      <c r="E491" s="166">
        <v>2010</v>
      </c>
      <c r="F491" s="167" t="s">
        <v>187</v>
      </c>
      <c r="G491" s="166" t="s">
        <v>318</v>
      </c>
      <c r="H491" s="14">
        <f>kategorie[[#This Row],[rok]]-kategorie[[#This Row],[věk]]</f>
        <v>1974</v>
      </c>
      <c r="I491" s="166">
        <v>36</v>
      </c>
      <c r="J491" s="168" t="s">
        <v>316</v>
      </c>
      <c r="K491" s="169">
        <v>4.8</v>
      </c>
      <c r="L491" s="170"/>
    </row>
    <row r="492" spans="4:12" ht="11.25" customHeight="1">
      <c r="D492" s="20" t="str">
        <f>CONCATENATE(kategorie[[#This Row],[rok]],"::",kategorie[[#This Row],[závod]],"::",kategorie[[#This Row],[m/ž]],"::",kategorie[[#This Row],[věk]])</f>
        <v>2010::běh starosty::Z::37</v>
      </c>
      <c r="E492" s="166">
        <v>2010</v>
      </c>
      <c r="F492" s="167" t="s">
        <v>187</v>
      </c>
      <c r="G492" s="166" t="s">
        <v>318</v>
      </c>
      <c r="H492" s="14">
        <f>kategorie[[#This Row],[rok]]-kategorie[[#This Row],[věk]]</f>
        <v>1973</v>
      </c>
      <c r="I492" s="166">
        <v>37</v>
      </c>
      <c r="J492" s="168" t="s">
        <v>316</v>
      </c>
      <c r="K492" s="169">
        <v>4.8</v>
      </c>
      <c r="L492" s="170"/>
    </row>
    <row r="493" spans="4:12" ht="11.25" customHeight="1">
      <c r="D493" s="20" t="str">
        <f>CONCATENATE(kategorie[[#This Row],[rok]],"::",kategorie[[#This Row],[závod]],"::",kategorie[[#This Row],[m/ž]],"::",kategorie[[#This Row],[věk]])</f>
        <v>2010::běh starosty::Z::38</v>
      </c>
      <c r="E493" s="166">
        <v>2010</v>
      </c>
      <c r="F493" s="167" t="s">
        <v>187</v>
      </c>
      <c r="G493" s="166" t="s">
        <v>318</v>
      </c>
      <c r="H493" s="14">
        <f>kategorie[[#This Row],[rok]]-kategorie[[#This Row],[věk]]</f>
        <v>1972</v>
      </c>
      <c r="I493" s="166">
        <v>38</v>
      </c>
      <c r="J493" s="168" t="s">
        <v>316</v>
      </c>
      <c r="K493" s="169">
        <v>4.8</v>
      </c>
      <c r="L493" s="170"/>
    </row>
    <row r="494" spans="4:12" ht="11.25" customHeight="1">
      <c r="D494" s="20" t="str">
        <f>CONCATENATE(kategorie[[#This Row],[rok]],"::",kategorie[[#This Row],[závod]],"::",kategorie[[#This Row],[m/ž]],"::",kategorie[[#This Row],[věk]])</f>
        <v>2010::běh starosty::Z::39</v>
      </c>
      <c r="E494" s="166">
        <v>2010</v>
      </c>
      <c r="F494" s="167" t="s">
        <v>187</v>
      </c>
      <c r="G494" s="166" t="s">
        <v>318</v>
      </c>
      <c r="H494" s="14">
        <f>kategorie[[#This Row],[rok]]-kategorie[[#This Row],[věk]]</f>
        <v>1971</v>
      </c>
      <c r="I494" s="166">
        <v>39</v>
      </c>
      <c r="J494" s="168" t="s">
        <v>316</v>
      </c>
      <c r="K494" s="169">
        <v>4.8</v>
      </c>
      <c r="L494" s="170"/>
    </row>
    <row r="495" spans="4:12" ht="11.25" customHeight="1">
      <c r="D495" s="20" t="str">
        <f>CONCATENATE(kategorie[[#This Row],[rok]],"::",kategorie[[#This Row],[závod]],"::",kategorie[[#This Row],[m/ž]],"::",kategorie[[#This Row],[věk]])</f>
        <v>2010::běh starosty::Z::40</v>
      </c>
      <c r="E495" s="166">
        <v>2010</v>
      </c>
      <c r="F495" s="167" t="s">
        <v>187</v>
      </c>
      <c r="G495" s="166" t="s">
        <v>318</v>
      </c>
      <c r="H495" s="14">
        <f>kategorie[[#This Row],[rok]]-kategorie[[#This Row],[věk]]</f>
        <v>1970</v>
      </c>
      <c r="I495" s="166">
        <v>40</v>
      </c>
      <c r="J495" s="168" t="s">
        <v>316</v>
      </c>
      <c r="K495" s="169">
        <v>4.8</v>
      </c>
      <c r="L495" s="170"/>
    </row>
    <row r="496" spans="4:12" ht="11.25" customHeight="1">
      <c r="D496" s="20" t="str">
        <f>CONCATENATE(kategorie[[#This Row],[rok]],"::",kategorie[[#This Row],[závod]],"::",kategorie[[#This Row],[m/ž]],"::",kategorie[[#This Row],[věk]])</f>
        <v>2010::běh starosty::Z::41</v>
      </c>
      <c r="E496" s="166">
        <v>2010</v>
      </c>
      <c r="F496" s="167" t="s">
        <v>187</v>
      </c>
      <c r="G496" s="166" t="s">
        <v>318</v>
      </c>
      <c r="H496" s="14">
        <f>kategorie[[#This Row],[rok]]-kategorie[[#This Row],[věk]]</f>
        <v>1969</v>
      </c>
      <c r="I496" s="166">
        <v>41</v>
      </c>
      <c r="J496" s="168" t="s">
        <v>316</v>
      </c>
      <c r="K496" s="169">
        <v>4.8</v>
      </c>
      <c r="L496" s="170"/>
    </row>
    <row r="497" spans="4:12" ht="11.25" customHeight="1">
      <c r="D497" s="20" t="str">
        <f>CONCATENATE(kategorie[[#This Row],[rok]],"::",kategorie[[#This Row],[závod]],"::",kategorie[[#This Row],[m/ž]],"::",kategorie[[#This Row],[věk]])</f>
        <v>2010::běh starosty::Z::42</v>
      </c>
      <c r="E497" s="166">
        <v>2010</v>
      </c>
      <c r="F497" s="167" t="s">
        <v>187</v>
      </c>
      <c r="G497" s="166" t="s">
        <v>318</v>
      </c>
      <c r="H497" s="14">
        <f>kategorie[[#This Row],[rok]]-kategorie[[#This Row],[věk]]</f>
        <v>1968</v>
      </c>
      <c r="I497" s="166">
        <v>42</v>
      </c>
      <c r="J497" s="168" t="s">
        <v>316</v>
      </c>
      <c r="K497" s="169">
        <v>4.8</v>
      </c>
      <c r="L497" s="170"/>
    </row>
    <row r="498" spans="4:12" ht="11.25" customHeight="1">
      <c r="D498" s="20" t="str">
        <f>CONCATENATE(kategorie[[#This Row],[rok]],"::",kategorie[[#This Row],[závod]],"::",kategorie[[#This Row],[m/ž]],"::",kategorie[[#This Row],[věk]])</f>
        <v>2010::běh starosty::Z::43</v>
      </c>
      <c r="E498" s="166">
        <v>2010</v>
      </c>
      <c r="F498" s="167" t="s">
        <v>187</v>
      </c>
      <c r="G498" s="166" t="s">
        <v>318</v>
      </c>
      <c r="H498" s="14">
        <f>kategorie[[#This Row],[rok]]-kategorie[[#This Row],[věk]]</f>
        <v>1967</v>
      </c>
      <c r="I498" s="166">
        <v>43</v>
      </c>
      <c r="J498" s="168" t="s">
        <v>316</v>
      </c>
      <c r="K498" s="169">
        <v>4.8</v>
      </c>
      <c r="L498" s="170"/>
    </row>
    <row r="499" spans="4:12" ht="11.25" customHeight="1">
      <c r="D499" s="20" t="str">
        <f>CONCATENATE(kategorie[[#This Row],[rok]],"::",kategorie[[#This Row],[závod]],"::",kategorie[[#This Row],[m/ž]],"::",kategorie[[#This Row],[věk]])</f>
        <v>2010::běh starosty::Z::44</v>
      </c>
      <c r="E499" s="166">
        <v>2010</v>
      </c>
      <c r="F499" s="167" t="s">
        <v>187</v>
      </c>
      <c r="G499" s="166" t="s">
        <v>318</v>
      </c>
      <c r="H499" s="14">
        <f>kategorie[[#This Row],[rok]]-kategorie[[#This Row],[věk]]</f>
        <v>1966</v>
      </c>
      <c r="I499" s="166">
        <v>44</v>
      </c>
      <c r="J499" s="168" t="s">
        <v>316</v>
      </c>
      <c r="K499" s="169">
        <v>4.8</v>
      </c>
      <c r="L499" s="170"/>
    </row>
    <row r="500" spans="4:12" ht="11.25" customHeight="1">
      <c r="D500" s="20" t="str">
        <f>CONCATENATE(kategorie[[#This Row],[rok]],"::",kategorie[[#This Row],[závod]],"::",kategorie[[#This Row],[m/ž]],"::",kategorie[[#This Row],[věk]])</f>
        <v>2010::běh starosty::Z::45</v>
      </c>
      <c r="E500" s="166">
        <v>2010</v>
      </c>
      <c r="F500" s="167" t="s">
        <v>187</v>
      </c>
      <c r="G500" s="166" t="s">
        <v>318</v>
      </c>
      <c r="H500" s="14">
        <f>kategorie[[#This Row],[rok]]-kategorie[[#This Row],[věk]]</f>
        <v>1965</v>
      </c>
      <c r="I500" s="166">
        <v>45</v>
      </c>
      <c r="J500" s="168" t="s">
        <v>316</v>
      </c>
      <c r="K500" s="169">
        <v>4.8</v>
      </c>
      <c r="L500" s="170"/>
    </row>
    <row r="501" spans="4:12" ht="11.25" customHeight="1">
      <c r="D501" s="20" t="str">
        <f>CONCATENATE(kategorie[[#This Row],[rok]],"::",kategorie[[#This Row],[závod]],"::",kategorie[[#This Row],[m/ž]],"::",kategorie[[#This Row],[věk]])</f>
        <v>2010::běh starosty::Z::46</v>
      </c>
      <c r="E501" s="166">
        <v>2010</v>
      </c>
      <c r="F501" s="167" t="s">
        <v>187</v>
      </c>
      <c r="G501" s="166" t="s">
        <v>318</v>
      </c>
      <c r="H501" s="14">
        <f>kategorie[[#This Row],[rok]]-kategorie[[#This Row],[věk]]</f>
        <v>1964</v>
      </c>
      <c r="I501" s="166">
        <v>46</v>
      </c>
      <c r="J501" s="168" t="s">
        <v>316</v>
      </c>
      <c r="K501" s="169">
        <v>4.8</v>
      </c>
      <c r="L501" s="170"/>
    </row>
    <row r="502" spans="4:12" ht="11.25" customHeight="1">
      <c r="D502" s="20" t="str">
        <f>CONCATENATE(kategorie[[#This Row],[rok]],"::",kategorie[[#This Row],[závod]],"::",kategorie[[#This Row],[m/ž]],"::",kategorie[[#This Row],[věk]])</f>
        <v>2010::běh starosty::Z::47</v>
      </c>
      <c r="E502" s="166">
        <v>2010</v>
      </c>
      <c r="F502" s="167" t="s">
        <v>187</v>
      </c>
      <c r="G502" s="166" t="s">
        <v>318</v>
      </c>
      <c r="H502" s="14">
        <f>kategorie[[#This Row],[rok]]-kategorie[[#This Row],[věk]]</f>
        <v>1963</v>
      </c>
      <c r="I502" s="166">
        <v>47</v>
      </c>
      <c r="J502" s="168" t="s">
        <v>316</v>
      </c>
      <c r="K502" s="169">
        <v>4.8</v>
      </c>
      <c r="L502" s="170"/>
    </row>
    <row r="503" spans="4:12" ht="11.25" customHeight="1">
      <c r="D503" s="20" t="str">
        <f>CONCATENATE(kategorie[[#This Row],[rok]],"::",kategorie[[#This Row],[závod]],"::",kategorie[[#This Row],[m/ž]],"::",kategorie[[#This Row],[věk]])</f>
        <v>2010::běh starosty::Z::48</v>
      </c>
      <c r="E503" s="166">
        <v>2010</v>
      </c>
      <c r="F503" s="167" t="s">
        <v>187</v>
      </c>
      <c r="G503" s="166" t="s">
        <v>318</v>
      </c>
      <c r="H503" s="14">
        <f>kategorie[[#This Row],[rok]]-kategorie[[#This Row],[věk]]</f>
        <v>1962</v>
      </c>
      <c r="I503" s="166">
        <v>48</v>
      </c>
      <c r="J503" s="168" t="s">
        <v>316</v>
      </c>
      <c r="K503" s="169">
        <v>4.8</v>
      </c>
      <c r="L503" s="170"/>
    </row>
    <row r="504" spans="4:12" ht="11.25" customHeight="1">
      <c r="D504" s="20" t="str">
        <f>CONCATENATE(kategorie[[#This Row],[rok]],"::",kategorie[[#This Row],[závod]],"::",kategorie[[#This Row],[m/ž]],"::",kategorie[[#This Row],[věk]])</f>
        <v>2010::běh starosty::Z::49</v>
      </c>
      <c r="E504" s="166">
        <v>2010</v>
      </c>
      <c r="F504" s="167" t="s">
        <v>187</v>
      </c>
      <c r="G504" s="166" t="s">
        <v>318</v>
      </c>
      <c r="H504" s="14">
        <f>kategorie[[#This Row],[rok]]-kategorie[[#This Row],[věk]]</f>
        <v>1961</v>
      </c>
      <c r="I504" s="166">
        <v>49</v>
      </c>
      <c r="J504" s="168" t="s">
        <v>316</v>
      </c>
      <c r="K504" s="169">
        <v>4.8</v>
      </c>
      <c r="L504" s="170"/>
    </row>
    <row r="505" spans="4:12" ht="11.25" customHeight="1">
      <c r="D505" s="20" t="str">
        <f>CONCATENATE(kategorie[[#This Row],[rok]],"::",kategorie[[#This Row],[závod]],"::",kategorie[[#This Row],[m/ž]],"::",kategorie[[#This Row],[věk]])</f>
        <v>2010::běh starosty::Z::50</v>
      </c>
      <c r="E505" s="166">
        <v>2010</v>
      </c>
      <c r="F505" s="167" t="s">
        <v>187</v>
      </c>
      <c r="G505" s="166" t="s">
        <v>318</v>
      </c>
      <c r="H505" s="14">
        <f>kategorie[[#This Row],[rok]]-kategorie[[#This Row],[věk]]</f>
        <v>1960</v>
      </c>
      <c r="I505" s="166">
        <v>50</v>
      </c>
      <c r="J505" s="168" t="s">
        <v>316</v>
      </c>
      <c r="K505" s="169">
        <v>4.8</v>
      </c>
      <c r="L505" s="170"/>
    </row>
    <row r="506" spans="4:12" ht="11.25" customHeight="1">
      <c r="D506" s="20" t="str">
        <f>CONCATENATE(kategorie[[#This Row],[rok]],"::",kategorie[[#This Row],[závod]],"::",kategorie[[#This Row],[m/ž]],"::",kategorie[[#This Row],[věk]])</f>
        <v>2010::běh starosty::Z::51</v>
      </c>
      <c r="E506" s="166">
        <v>2010</v>
      </c>
      <c r="F506" s="167" t="s">
        <v>187</v>
      </c>
      <c r="G506" s="166" t="s">
        <v>318</v>
      </c>
      <c r="H506" s="25">
        <f>kategorie[[#This Row],[rok]]-kategorie[[#This Row],[věk]]</f>
        <v>1959</v>
      </c>
      <c r="I506" s="166">
        <v>51</v>
      </c>
      <c r="J506" s="168" t="s">
        <v>316</v>
      </c>
      <c r="K506" s="169">
        <v>4.8</v>
      </c>
      <c r="L506" s="170"/>
    </row>
    <row r="507" spans="4:12" ht="11.25" customHeight="1">
      <c r="D507" s="20" t="str">
        <f>CONCATENATE(kategorie[[#This Row],[rok]],"::",kategorie[[#This Row],[závod]],"::",kategorie[[#This Row],[m/ž]],"::",kategorie[[#This Row],[věk]])</f>
        <v>2010::běh starosty::Z::52</v>
      </c>
      <c r="E507" s="166">
        <v>2010</v>
      </c>
      <c r="F507" s="167" t="s">
        <v>187</v>
      </c>
      <c r="G507" s="166" t="s">
        <v>318</v>
      </c>
      <c r="H507" s="25">
        <f>kategorie[[#This Row],[rok]]-kategorie[[#This Row],[věk]]</f>
        <v>1958</v>
      </c>
      <c r="I507" s="166">
        <v>52</v>
      </c>
      <c r="J507" s="168" t="s">
        <v>316</v>
      </c>
      <c r="K507" s="169">
        <v>4.8</v>
      </c>
      <c r="L507" s="170"/>
    </row>
    <row r="508" spans="4:12" ht="11.25" customHeight="1">
      <c r="D508" s="20" t="str">
        <f>CONCATENATE(kategorie[[#This Row],[rok]],"::",kategorie[[#This Row],[závod]],"::",kategorie[[#This Row],[m/ž]],"::",kategorie[[#This Row],[věk]])</f>
        <v>2010::běh starosty::Z::53</v>
      </c>
      <c r="E508" s="166">
        <v>2010</v>
      </c>
      <c r="F508" s="167" t="s">
        <v>187</v>
      </c>
      <c r="G508" s="166" t="s">
        <v>318</v>
      </c>
      <c r="H508" s="25">
        <f>kategorie[[#This Row],[rok]]-kategorie[[#This Row],[věk]]</f>
        <v>1957</v>
      </c>
      <c r="I508" s="166">
        <v>53</v>
      </c>
      <c r="J508" s="168" t="s">
        <v>316</v>
      </c>
      <c r="K508" s="169">
        <v>4.8</v>
      </c>
      <c r="L508" s="170"/>
    </row>
    <row r="509" spans="4:12" ht="11.25" customHeight="1">
      <c r="D509" s="20" t="str">
        <f>CONCATENATE(kategorie[[#This Row],[rok]],"::",kategorie[[#This Row],[závod]],"::",kategorie[[#This Row],[m/ž]],"::",kategorie[[#This Row],[věk]])</f>
        <v>2010::běh starosty::Z::54</v>
      </c>
      <c r="E509" s="166">
        <v>2010</v>
      </c>
      <c r="F509" s="167" t="s">
        <v>187</v>
      </c>
      <c r="G509" s="166" t="s">
        <v>318</v>
      </c>
      <c r="H509" s="25">
        <f>kategorie[[#This Row],[rok]]-kategorie[[#This Row],[věk]]</f>
        <v>1956</v>
      </c>
      <c r="I509" s="166">
        <v>54</v>
      </c>
      <c r="J509" s="168" t="s">
        <v>316</v>
      </c>
      <c r="K509" s="169">
        <v>4.8</v>
      </c>
      <c r="L509" s="170"/>
    </row>
    <row r="510" spans="4:12" ht="11.25" customHeight="1">
      <c r="D510" s="20" t="str">
        <f>CONCATENATE(kategorie[[#This Row],[rok]],"::",kategorie[[#This Row],[závod]],"::",kategorie[[#This Row],[m/ž]],"::",kategorie[[#This Row],[věk]])</f>
        <v>2010::běh starosty::Z::55</v>
      </c>
      <c r="E510" s="166">
        <v>2010</v>
      </c>
      <c r="F510" s="167" t="s">
        <v>187</v>
      </c>
      <c r="G510" s="166" t="s">
        <v>318</v>
      </c>
      <c r="H510" s="25">
        <f>kategorie[[#This Row],[rok]]-kategorie[[#This Row],[věk]]</f>
        <v>1955</v>
      </c>
      <c r="I510" s="166">
        <v>55</v>
      </c>
      <c r="J510" s="168" t="s">
        <v>316</v>
      </c>
      <c r="K510" s="169">
        <v>4.8</v>
      </c>
      <c r="L510" s="170"/>
    </row>
    <row r="511" spans="4:12" ht="11.25" customHeight="1">
      <c r="D511" s="20" t="str">
        <f>CONCATENATE(kategorie[[#This Row],[rok]],"::",kategorie[[#This Row],[závod]],"::",kategorie[[#This Row],[m/ž]],"::",kategorie[[#This Row],[věk]])</f>
        <v>2010::běh starosty::Z::56</v>
      </c>
      <c r="E511" s="166">
        <v>2010</v>
      </c>
      <c r="F511" s="167" t="s">
        <v>187</v>
      </c>
      <c r="G511" s="166" t="s">
        <v>318</v>
      </c>
      <c r="H511" s="25">
        <f>kategorie[[#This Row],[rok]]-kategorie[[#This Row],[věk]]</f>
        <v>1954</v>
      </c>
      <c r="I511" s="166">
        <v>56</v>
      </c>
      <c r="J511" s="168" t="s">
        <v>316</v>
      </c>
      <c r="K511" s="169">
        <v>4.8</v>
      </c>
      <c r="L511" s="170"/>
    </row>
    <row r="512" spans="4:12" ht="11.25" customHeight="1">
      <c r="D512" s="20" t="str">
        <f>CONCATENATE(kategorie[[#This Row],[rok]],"::",kategorie[[#This Row],[závod]],"::",kategorie[[#This Row],[m/ž]],"::",kategorie[[#This Row],[věk]])</f>
        <v>2010::běh starosty::Z::57</v>
      </c>
      <c r="E512" s="166">
        <v>2010</v>
      </c>
      <c r="F512" s="167" t="s">
        <v>187</v>
      </c>
      <c r="G512" s="166" t="s">
        <v>318</v>
      </c>
      <c r="H512" s="25">
        <f>kategorie[[#This Row],[rok]]-kategorie[[#This Row],[věk]]</f>
        <v>1953</v>
      </c>
      <c r="I512" s="166">
        <v>57</v>
      </c>
      <c r="J512" s="168" t="s">
        <v>316</v>
      </c>
      <c r="K512" s="169">
        <v>4.8</v>
      </c>
      <c r="L512" s="170"/>
    </row>
    <row r="513" spans="4:12" ht="11.25" customHeight="1">
      <c r="D513" s="20" t="str">
        <f>CONCATENATE(kategorie[[#This Row],[rok]],"::",kategorie[[#This Row],[závod]],"::",kategorie[[#This Row],[m/ž]],"::",kategorie[[#This Row],[věk]])</f>
        <v>2010::běh starosty::Z::58</v>
      </c>
      <c r="E513" s="166">
        <v>2010</v>
      </c>
      <c r="F513" s="167" t="s">
        <v>187</v>
      </c>
      <c r="G513" s="166" t="s">
        <v>318</v>
      </c>
      <c r="H513" s="25">
        <f>kategorie[[#This Row],[rok]]-kategorie[[#This Row],[věk]]</f>
        <v>1952</v>
      </c>
      <c r="I513" s="166">
        <v>58</v>
      </c>
      <c r="J513" s="168" t="s">
        <v>316</v>
      </c>
      <c r="K513" s="169">
        <v>4.8</v>
      </c>
      <c r="L513" s="170"/>
    </row>
    <row r="514" spans="4:12" ht="11.25" customHeight="1">
      <c r="D514" s="20" t="str">
        <f>CONCATENATE(kategorie[[#This Row],[rok]],"::",kategorie[[#This Row],[závod]],"::",kategorie[[#This Row],[m/ž]],"::",kategorie[[#This Row],[věk]])</f>
        <v>2010::běh starosty::Z::59</v>
      </c>
      <c r="E514" s="166">
        <v>2010</v>
      </c>
      <c r="F514" s="167" t="s">
        <v>187</v>
      </c>
      <c r="G514" s="166" t="s">
        <v>318</v>
      </c>
      <c r="H514" s="25">
        <f>kategorie[[#This Row],[rok]]-kategorie[[#This Row],[věk]]</f>
        <v>1951</v>
      </c>
      <c r="I514" s="166">
        <v>59</v>
      </c>
      <c r="J514" s="168" t="s">
        <v>316</v>
      </c>
      <c r="K514" s="169">
        <v>4.8</v>
      </c>
      <c r="L514" s="170"/>
    </row>
    <row r="515" spans="4:12" ht="11.25" customHeight="1">
      <c r="D515" s="20" t="str">
        <f>CONCATENATE(kategorie[[#This Row],[rok]],"::",kategorie[[#This Row],[závod]],"::",kategorie[[#This Row],[m/ž]],"::",kategorie[[#This Row],[věk]])</f>
        <v>2010::běh starosty::Z::60</v>
      </c>
      <c r="E515" s="166">
        <v>2010</v>
      </c>
      <c r="F515" s="167" t="s">
        <v>187</v>
      </c>
      <c r="G515" s="166" t="s">
        <v>318</v>
      </c>
      <c r="H515" s="25">
        <f>kategorie[[#This Row],[rok]]-kategorie[[#This Row],[věk]]</f>
        <v>1950</v>
      </c>
      <c r="I515" s="166">
        <v>60</v>
      </c>
      <c r="J515" s="168" t="s">
        <v>316</v>
      </c>
      <c r="K515" s="169">
        <v>4.8</v>
      </c>
      <c r="L515" s="170"/>
    </row>
    <row r="516" spans="4:12" ht="11.25" customHeight="1">
      <c r="D516" s="20" t="str">
        <f>CONCATENATE(kategorie[[#This Row],[rok]],"::",kategorie[[#This Row],[závod]],"::",kategorie[[#This Row],[m/ž]],"::",kategorie[[#This Row],[věk]])</f>
        <v>2011::dětský::M::0</v>
      </c>
      <c r="E516" s="166">
        <v>2011</v>
      </c>
      <c r="F516" s="167" t="s">
        <v>297</v>
      </c>
      <c r="G516" s="166" t="s">
        <v>177</v>
      </c>
      <c r="H516" s="14">
        <f>kategorie[[#This Row],[rok]]-kategorie[[#This Row],[věk]]</f>
        <v>2011</v>
      </c>
      <c r="I516" s="166">
        <v>0</v>
      </c>
      <c r="J516" s="168" t="s">
        <v>3182</v>
      </c>
      <c r="K516" s="169">
        <v>0.16</v>
      </c>
      <c r="L516" s="170"/>
    </row>
    <row r="517" spans="4:12" ht="11.25" customHeight="1">
      <c r="D517" s="20" t="str">
        <f>CONCATENATE(kategorie[[#This Row],[rok]],"::",kategorie[[#This Row],[závod]],"::",kategorie[[#This Row],[m/ž]],"::",kategorie[[#This Row],[věk]])</f>
        <v>2011::dětský::M::1</v>
      </c>
      <c r="E517" s="166">
        <v>2011</v>
      </c>
      <c r="F517" s="167" t="s">
        <v>297</v>
      </c>
      <c r="G517" s="166" t="s">
        <v>177</v>
      </c>
      <c r="H517" s="14">
        <f>kategorie[[#This Row],[rok]]-kategorie[[#This Row],[věk]]</f>
        <v>2010</v>
      </c>
      <c r="I517" s="166">
        <v>1</v>
      </c>
      <c r="J517" s="168" t="s">
        <v>3182</v>
      </c>
      <c r="K517" s="169">
        <v>0.16</v>
      </c>
      <c r="L517" s="170"/>
    </row>
    <row r="518" spans="4:12" ht="11.25" customHeight="1">
      <c r="D518" s="20" t="str">
        <f>CONCATENATE(kategorie[[#This Row],[rok]],"::",kategorie[[#This Row],[závod]],"::",kategorie[[#This Row],[m/ž]],"::",kategorie[[#This Row],[věk]])</f>
        <v>2011::dětský::M::2</v>
      </c>
      <c r="E518" s="166">
        <v>2011</v>
      </c>
      <c r="F518" s="167" t="s">
        <v>297</v>
      </c>
      <c r="G518" s="166" t="s">
        <v>177</v>
      </c>
      <c r="H518" s="14">
        <f>kategorie[[#This Row],[rok]]-kategorie[[#This Row],[věk]]</f>
        <v>2009</v>
      </c>
      <c r="I518" s="166">
        <v>2</v>
      </c>
      <c r="J518" s="168" t="s">
        <v>3182</v>
      </c>
      <c r="K518" s="169">
        <v>0.16</v>
      </c>
      <c r="L518" s="170"/>
    </row>
    <row r="519" spans="4:12" ht="11.25" customHeight="1">
      <c r="D519" s="20" t="str">
        <f>CONCATENATE(kategorie[[#This Row],[rok]],"::",kategorie[[#This Row],[závod]],"::",kategorie[[#This Row],[m/ž]],"::",kategorie[[#This Row],[věk]])</f>
        <v>2011::dětský::M::3</v>
      </c>
      <c r="E519" s="166">
        <v>2011</v>
      </c>
      <c r="F519" s="167" t="s">
        <v>297</v>
      </c>
      <c r="G519" s="166" t="s">
        <v>177</v>
      </c>
      <c r="H519" s="14">
        <f>kategorie[[#This Row],[rok]]-kategorie[[#This Row],[věk]]</f>
        <v>2008</v>
      </c>
      <c r="I519" s="166">
        <v>3</v>
      </c>
      <c r="J519" s="168" t="s">
        <v>3182</v>
      </c>
      <c r="K519" s="169">
        <v>0.16</v>
      </c>
      <c r="L519" s="170"/>
    </row>
    <row r="520" spans="4:12" ht="11.25" customHeight="1">
      <c r="D520" s="20" t="str">
        <f>CONCATENATE(kategorie[[#This Row],[rok]],"::",kategorie[[#This Row],[závod]],"::",kategorie[[#This Row],[m/ž]],"::",kategorie[[#This Row],[věk]])</f>
        <v>2011::dětský::M::4</v>
      </c>
      <c r="E520" s="166">
        <v>2011</v>
      </c>
      <c r="F520" s="167" t="s">
        <v>297</v>
      </c>
      <c r="G520" s="166" t="s">
        <v>177</v>
      </c>
      <c r="H520" s="14">
        <f>kategorie[[#This Row],[rok]]-kategorie[[#This Row],[věk]]</f>
        <v>2007</v>
      </c>
      <c r="I520" s="166">
        <v>4</v>
      </c>
      <c r="J520" s="168" t="s">
        <v>3182</v>
      </c>
      <c r="K520" s="169">
        <v>0.16</v>
      </c>
      <c r="L520" s="170"/>
    </row>
    <row r="521" spans="4:12" ht="11.25" customHeight="1">
      <c r="D521" s="20" t="str">
        <f>CONCATENATE(kategorie[[#This Row],[rok]],"::",kategorie[[#This Row],[závod]],"::",kategorie[[#This Row],[m/ž]],"::",kategorie[[#This Row],[věk]])</f>
        <v>2011::dětský::M::5</v>
      </c>
      <c r="E521" s="166">
        <v>2011</v>
      </c>
      <c r="F521" s="167" t="s">
        <v>297</v>
      </c>
      <c r="G521" s="166" t="s">
        <v>177</v>
      </c>
      <c r="H521" s="14">
        <f>kategorie[[#This Row],[rok]]-kategorie[[#This Row],[věk]]</f>
        <v>2006</v>
      </c>
      <c r="I521" s="166">
        <v>5</v>
      </c>
      <c r="J521" s="168" t="s">
        <v>3182</v>
      </c>
      <c r="K521" s="169">
        <v>0.16</v>
      </c>
      <c r="L521" s="170"/>
    </row>
    <row r="522" spans="4:12" ht="11.25" customHeight="1">
      <c r="D522" s="20" t="str">
        <f>CONCATENATE(kategorie[[#This Row],[rok]],"::",kategorie[[#This Row],[závod]],"::",kategorie[[#This Row],[m/ž]],"::",kategorie[[#This Row],[věk]])</f>
        <v>2011::dětský::M::6</v>
      </c>
      <c r="E522" s="166">
        <v>2011</v>
      </c>
      <c r="F522" s="167" t="s">
        <v>297</v>
      </c>
      <c r="G522" s="166" t="s">
        <v>177</v>
      </c>
      <c r="H522" s="14">
        <f>kategorie[[#This Row],[rok]]-kategorie[[#This Row],[věk]]</f>
        <v>2005</v>
      </c>
      <c r="I522" s="166">
        <v>6</v>
      </c>
      <c r="J522" s="168" t="s">
        <v>3182</v>
      </c>
      <c r="K522" s="169">
        <v>0.16</v>
      </c>
      <c r="L522" s="170"/>
    </row>
    <row r="523" spans="4:12" ht="11.25" customHeight="1">
      <c r="D523" s="20" t="str">
        <f>CONCATENATE(kategorie[[#This Row],[rok]],"::",kategorie[[#This Row],[závod]],"::",kategorie[[#This Row],[m/ž]],"::",kategorie[[#This Row],[věk]])</f>
        <v>2011::dětský::M::7</v>
      </c>
      <c r="E523" s="166">
        <v>2011</v>
      </c>
      <c r="F523" s="167" t="s">
        <v>297</v>
      </c>
      <c r="G523" s="166" t="s">
        <v>177</v>
      </c>
      <c r="H523" s="14">
        <f>kategorie[[#This Row],[rok]]-kategorie[[#This Row],[věk]]</f>
        <v>2004</v>
      </c>
      <c r="I523" s="166">
        <v>7</v>
      </c>
      <c r="J523" s="168" t="s">
        <v>3182</v>
      </c>
      <c r="K523" s="169">
        <v>0.16</v>
      </c>
      <c r="L523" s="170"/>
    </row>
    <row r="524" spans="4:12" ht="11.25" customHeight="1">
      <c r="D524" s="20" t="str">
        <f>CONCATENATE(kategorie[[#This Row],[rok]],"::",kategorie[[#This Row],[závod]],"::",kategorie[[#This Row],[m/ž]],"::",kategorie[[#This Row],[věk]])</f>
        <v>2011::dětský::M::8</v>
      </c>
      <c r="E524" s="166">
        <v>2011</v>
      </c>
      <c r="F524" s="167" t="s">
        <v>297</v>
      </c>
      <c r="G524" s="166" t="s">
        <v>177</v>
      </c>
      <c r="H524" s="14">
        <f>kategorie[[#This Row],[rok]]-kategorie[[#This Row],[věk]]</f>
        <v>2003</v>
      </c>
      <c r="I524" s="166">
        <v>8</v>
      </c>
      <c r="J524" s="168" t="s">
        <v>3185</v>
      </c>
      <c r="K524" s="169">
        <v>0.32</v>
      </c>
      <c r="L524" s="170"/>
    </row>
    <row r="525" spans="4:12" ht="11.25" customHeight="1">
      <c r="D525" s="20" t="str">
        <f>CONCATENATE(kategorie[[#This Row],[rok]],"::",kategorie[[#This Row],[závod]],"::",kategorie[[#This Row],[m/ž]],"::",kategorie[[#This Row],[věk]])</f>
        <v>2011::dětský::M::9</v>
      </c>
      <c r="E525" s="166">
        <v>2011</v>
      </c>
      <c r="F525" s="167" t="s">
        <v>297</v>
      </c>
      <c r="G525" s="166" t="s">
        <v>177</v>
      </c>
      <c r="H525" s="14">
        <f>kategorie[[#This Row],[rok]]-kategorie[[#This Row],[věk]]</f>
        <v>2002</v>
      </c>
      <c r="I525" s="166">
        <v>9</v>
      </c>
      <c r="J525" s="168" t="s">
        <v>3185</v>
      </c>
      <c r="K525" s="169">
        <v>0.32</v>
      </c>
      <c r="L525" s="170"/>
    </row>
    <row r="526" spans="4:12" ht="11.25" customHeight="1">
      <c r="D526" s="20" t="str">
        <f>CONCATENATE(kategorie[[#This Row],[rok]],"::",kategorie[[#This Row],[závod]],"::",kategorie[[#This Row],[m/ž]],"::",kategorie[[#This Row],[věk]])</f>
        <v>2011::dětský::M::10</v>
      </c>
      <c r="E526" s="166">
        <v>2011</v>
      </c>
      <c r="F526" s="167" t="s">
        <v>297</v>
      </c>
      <c r="G526" s="166" t="s">
        <v>177</v>
      </c>
      <c r="H526" s="14">
        <f>kategorie[[#This Row],[rok]]-kategorie[[#This Row],[věk]]</f>
        <v>2001</v>
      </c>
      <c r="I526" s="166">
        <v>10</v>
      </c>
      <c r="J526" s="168" t="s">
        <v>3185</v>
      </c>
      <c r="K526" s="169">
        <v>0.32</v>
      </c>
      <c r="L526" s="170"/>
    </row>
    <row r="527" spans="4:12" ht="11.25" customHeight="1">
      <c r="D527" s="20" t="str">
        <f>CONCATENATE(kategorie[[#This Row],[rok]],"::",kategorie[[#This Row],[závod]],"::",kategorie[[#This Row],[m/ž]],"::",kategorie[[#This Row],[věk]])</f>
        <v>2011::dětský::M::11</v>
      </c>
      <c r="E527" s="166">
        <v>2011</v>
      </c>
      <c r="F527" s="167" t="s">
        <v>297</v>
      </c>
      <c r="G527" s="166" t="s">
        <v>177</v>
      </c>
      <c r="H527" s="14">
        <f>kategorie[[#This Row],[rok]]-kategorie[[#This Row],[věk]]</f>
        <v>2000</v>
      </c>
      <c r="I527" s="166">
        <v>11</v>
      </c>
      <c r="J527" s="168" t="s">
        <v>3186</v>
      </c>
      <c r="K527" s="169">
        <v>0.32</v>
      </c>
      <c r="L527" s="170"/>
    </row>
    <row r="528" spans="4:12" ht="11.25" customHeight="1">
      <c r="D528" s="20" t="str">
        <f>CONCATENATE(kategorie[[#This Row],[rok]],"::",kategorie[[#This Row],[závod]],"::",kategorie[[#This Row],[m/ž]],"::",kategorie[[#This Row],[věk]])</f>
        <v>2011::dětský::M::12</v>
      </c>
      <c r="E528" s="166">
        <v>2011</v>
      </c>
      <c r="F528" s="167" t="s">
        <v>297</v>
      </c>
      <c r="G528" s="166" t="s">
        <v>177</v>
      </c>
      <c r="H528" s="14">
        <f>kategorie[[#This Row],[rok]]-kategorie[[#This Row],[věk]]</f>
        <v>1999</v>
      </c>
      <c r="I528" s="166">
        <v>12</v>
      </c>
      <c r="J528" s="168" t="s">
        <v>3186</v>
      </c>
      <c r="K528" s="169">
        <v>0.32</v>
      </c>
      <c r="L528" s="170"/>
    </row>
    <row r="529" spans="4:12" ht="11.25" customHeight="1">
      <c r="D529" s="20" t="str">
        <f>CONCATENATE(kategorie[[#This Row],[rok]],"::",kategorie[[#This Row],[závod]],"::",kategorie[[#This Row],[m/ž]],"::",kategorie[[#This Row],[věk]])</f>
        <v>2011::dětský::M::13</v>
      </c>
      <c r="E529" s="166">
        <v>2011</v>
      </c>
      <c r="F529" s="167" t="s">
        <v>297</v>
      </c>
      <c r="G529" s="166" t="s">
        <v>177</v>
      </c>
      <c r="H529" s="14">
        <f>kategorie[[#This Row],[rok]]-kategorie[[#This Row],[věk]]</f>
        <v>1998</v>
      </c>
      <c r="I529" s="166">
        <v>13</v>
      </c>
      <c r="J529" s="168" t="s">
        <v>3187</v>
      </c>
      <c r="K529" s="169">
        <v>0.48</v>
      </c>
      <c r="L529" s="170"/>
    </row>
    <row r="530" spans="4:12" ht="11.25" customHeight="1">
      <c r="D530" s="20" t="str">
        <f>CONCATENATE(kategorie[[#This Row],[rok]],"::",kategorie[[#This Row],[závod]],"::",kategorie[[#This Row],[m/ž]],"::",kategorie[[#This Row],[věk]])</f>
        <v>2011::dětský::M::14</v>
      </c>
      <c r="E530" s="166">
        <v>2011</v>
      </c>
      <c r="F530" s="167" t="s">
        <v>297</v>
      </c>
      <c r="G530" s="166" t="s">
        <v>177</v>
      </c>
      <c r="H530" s="14">
        <f>kategorie[[#This Row],[rok]]-kategorie[[#This Row],[věk]]</f>
        <v>1997</v>
      </c>
      <c r="I530" s="166">
        <v>14</v>
      </c>
      <c r="J530" s="168" t="s">
        <v>3187</v>
      </c>
      <c r="K530" s="169">
        <v>0.48</v>
      </c>
      <c r="L530" s="170"/>
    </row>
    <row r="531" spans="4:12" ht="11.25" customHeight="1">
      <c r="D531" s="20" t="str">
        <f>CONCATENATE(kategorie[[#This Row],[rok]],"::",kategorie[[#This Row],[závod]],"::",kategorie[[#This Row],[m/ž]],"::",kategorie[[#This Row],[věk]])</f>
        <v>2011::dětský::M::15</v>
      </c>
      <c r="E531" s="166">
        <v>2011</v>
      </c>
      <c r="F531" s="167" t="s">
        <v>297</v>
      </c>
      <c r="G531" s="166" t="s">
        <v>177</v>
      </c>
      <c r="H531" s="14">
        <f>kategorie[[#This Row],[rok]]-kategorie[[#This Row],[věk]]</f>
        <v>1996</v>
      </c>
      <c r="I531" s="166">
        <v>15</v>
      </c>
      <c r="J531" s="168" t="s">
        <v>3188</v>
      </c>
      <c r="K531" s="169">
        <v>1</v>
      </c>
      <c r="L531" s="170"/>
    </row>
    <row r="532" spans="4:12" ht="11.25" customHeight="1">
      <c r="D532" s="20" t="str">
        <f>CONCATENATE(kategorie[[#This Row],[rok]],"::",kategorie[[#This Row],[závod]],"::",kategorie[[#This Row],[m/ž]],"::",kategorie[[#This Row],[věk]])</f>
        <v>2011::dětský::M::16</v>
      </c>
      <c r="E532" s="166">
        <v>2011</v>
      </c>
      <c r="F532" s="167" t="s">
        <v>297</v>
      </c>
      <c r="G532" s="166" t="s">
        <v>177</v>
      </c>
      <c r="H532" s="14">
        <f>kategorie[[#This Row],[rok]]-kategorie[[#This Row],[věk]]</f>
        <v>1995</v>
      </c>
      <c r="I532" s="166">
        <v>16</v>
      </c>
      <c r="J532" s="168" t="s">
        <v>3188</v>
      </c>
      <c r="K532" s="169">
        <v>1</v>
      </c>
      <c r="L532" s="170"/>
    </row>
    <row r="533" spans="4:12" ht="11.25" customHeight="1">
      <c r="D533" s="20" t="str">
        <f>CONCATENATE(kategorie[[#This Row],[rok]],"::",kategorie[[#This Row],[závod]],"::",kategorie[[#This Row],[m/ž]],"::",kategorie[[#This Row],[věk]])</f>
        <v>2011::dětský::M::17</v>
      </c>
      <c r="E533" s="166">
        <v>2011</v>
      </c>
      <c r="F533" s="167" t="s">
        <v>297</v>
      </c>
      <c r="G533" s="166" t="s">
        <v>177</v>
      </c>
      <c r="H533" s="14">
        <f>kategorie[[#This Row],[rok]]-kategorie[[#This Row],[věk]]</f>
        <v>1994</v>
      </c>
      <c r="I533" s="166">
        <v>17</v>
      </c>
      <c r="J533" s="168" t="s">
        <v>3189</v>
      </c>
      <c r="K533" s="169">
        <v>1.7</v>
      </c>
      <c r="L533" s="170"/>
    </row>
    <row r="534" spans="4:12" ht="11.25" customHeight="1">
      <c r="D534" s="20" t="str">
        <f>CONCATENATE(kategorie[[#This Row],[rok]],"::",kategorie[[#This Row],[závod]],"::",kategorie[[#This Row],[m/ž]],"::",kategorie[[#This Row],[věk]])</f>
        <v>2011::dětský::M::18</v>
      </c>
      <c r="E534" s="166">
        <v>2011</v>
      </c>
      <c r="F534" s="167" t="s">
        <v>297</v>
      </c>
      <c r="G534" s="166" t="s">
        <v>177</v>
      </c>
      <c r="H534" s="14">
        <f>kategorie[[#This Row],[rok]]-kategorie[[#This Row],[věk]]</f>
        <v>1993</v>
      </c>
      <c r="I534" s="166">
        <v>18</v>
      </c>
      <c r="J534" s="168" t="s">
        <v>3189</v>
      </c>
      <c r="K534" s="169">
        <v>1.7</v>
      </c>
      <c r="L534" s="170"/>
    </row>
    <row r="535" spans="4:12" ht="11.25" customHeight="1">
      <c r="D535" s="20" t="str">
        <f>CONCATENATE(kategorie[[#This Row],[rok]],"::",kategorie[[#This Row],[závod]],"::",kategorie[[#This Row],[m/ž]],"::",kategorie[[#This Row],[věk]])</f>
        <v>2011::dětský::Z::0</v>
      </c>
      <c r="E535" s="166">
        <v>2011</v>
      </c>
      <c r="F535" s="167" t="s">
        <v>297</v>
      </c>
      <c r="G535" s="166" t="s">
        <v>318</v>
      </c>
      <c r="H535" s="14">
        <f>kategorie[[#This Row],[rok]]-kategorie[[#This Row],[věk]]</f>
        <v>2011</v>
      </c>
      <c r="I535" s="166">
        <v>0</v>
      </c>
      <c r="J535" s="168" t="s">
        <v>3182</v>
      </c>
      <c r="K535" s="169">
        <v>0.16</v>
      </c>
      <c r="L535" s="170"/>
    </row>
    <row r="536" spans="4:12" ht="11.25" customHeight="1">
      <c r="D536" s="20" t="str">
        <f>CONCATENATE(kategorie[[#This Row],[rok]],"::",kategorie[[#This Row],[závod]],"::",kategorie[[#This Row],[m/ž]],"::",kategorie[[#This Row],[věk]])</f>
        <v>2011::dětský::Z::1</v>
      </c>
      <c r="E536" s="166">
        <v>2011</v>
      </c>
      <c r="F536" s="167" t="s">
        <v>297</v>
      </c>
      <c r="G536" s="166" t="s">
        <v>318</v>
      </c>
      <c r="H536" s="14">
        <f>kategorie[[#This Row],[rok]]-kategorie[[#This Row],[věk]]</f>
        <v>2010</v>
      </c>
      <c r="I536" s="166">
        <v>1</v>
      </c>
      <c r="J536" s="168" t="s">
        <v>3182</v>
      </c>
      <c r="K536" s="169">
        <v>0.16</v>
      </c>
      <c r="L536" s="170"/>
    </row>
    <row r="537" spans="4:12" ht="11.25" customHeight="1">
      <c r="D537" s="20" t="str">
        <f>CONCATENATE(kategorie[[#This Row],[rok]],"::",kategorie[[#This Row],[závod]],"::",kategorie[[#This Row],[m/ž]],"::",kategorie[[#This Row],[věk]])</f>
        <v>2011::dětský::Z::2</v>
      </c>
      <c r="E537" s="166">
        <v>2011</v>
      </c>
      <c r="F537" s="167" t="s">
        <v>297</v>
      </c>
      <c r="G537" s="166" t="s">
        <v>318</v>
      </c>
      <c r="H537" s="14">
        <f>kategorie[[#This Row],[rok]]-kategorie[[#This Row],[věk]]</f>
        <v>2009</v>
      </c>
      <c r="I537" s="166">
        <v>2</v>
      </c>
      <c r="J537" s="168" t="s">
        <v>3182</v>
      </c>
      <c r="K537" s="169">
        <v>0.16</v>
      </c>
      <c r="L537" s="170"/>
    </row>
    <row r="538" spans="4:12" ht="11.25" customHeight="1">
      <c r="D538" s="20" t="str">
        <f>CONCATENATE(kategorie[[#This Row],[rok]],"::",kategorie[[#This Row],[závod]],"::",kategorie[[#This Row],[m/ž]],"::",kategorie[[#This Row],[věk]])</f>
        <v>2011::dětský::Z::3</v>
      </c>
      <c r="E538" s="166">
        <v>2011</v>
      </c>
      <c r="F538" s="167" t="s">
        <v>297</v>
      </c>
      <c r="G538" s="166" t="s">
        <v>318</v>
      </c>
      <c r="H538" s="14">
        <f>kategorie[[#This Row],[rok]]-kategorie[[#This Row],[věk]]</f>
        <v>2008</v>
      </c>
      <c r="I538" s="166">
        <v>3</v>
      </c>
      <c r="J538" s="168" t="s">
        <v>3182</v>
      </c>
      <c r="K538" s="169">
        <v>0.16</v>
      </c>
      <c r="L538" s="170"/>
    </row>
    <row r="539" spans="4:12" ht="11.25" customHeight="1">
      <c r="D539" s="20" t="str">
        <f>CONCATENATE(kategorie[[#This Row],[rok]],"::",kategorie[[#This Row],[závod]],"::",kategorie[[#This Row],[m/ž]],"::",kategorie[[#This Row],[věk]])</f>
        <v>2011::dětský::Z::4</v>
      </c>
      <c r="E539" s="166">
        <v>2011</v>
      </c>
      <c r="F539" s="167" t="s">
        <v>297</v>
      </c>
      <c r="G539" s="166" t="s">
        <v>318</v>
      </c>
      <c r="H539" s="14">
        <f>kategorie[[#This Row],[rok]]-kategorie[[#This Row],[věk]]</f>
        <v>2007</v>
      </c>
      <c r="I539" s="166">
        <v>4</v>
      </c>
      <c r="J539" s="168" t="s">
        <v>3182</v>
      </c>
      <c r="K539" s="169">
        <v>0.16</v>
      </c>
      <c r="L539" s="170"/>
    </row>
    <row r="540" spans="4:12" ht="11.25" customHeight="1">
      <c r="D540" s="20" t="str">
        <f>CONCATENATE(kategorie[[#This Row],[rok]],"::",kategorie[[#This Row],[závod]],"::",kategorie[[#This Row],[m/ž]],"::",kategorie[[#This Row],[věk]])</f>
        <v>2011::dětský::Z::5</v>
      </c>
      <c r="E540" s="166">
        <v>2011</v>
      </c>
      <c r="F540" s="167" t="s">
        <v>297</v>
      </c>
      <c r="G540" s="166" t="s">
        <v>318</v>
      </c>
      <c r="H540" s="14">
        <f>kategorie[[#This Row],[rok]]-kategorie[[#This Row],[věk]]</f>
        <v>2006</v>
      </c>
      <c r="I540" s="166">
        <v>5</v>
      </c>
      <c r="J540" s="168" t="s">
        <v>3182</v>
      </c>
      <c r="K540" s="169">
        <v>0.16</v>
      </c>
      <c r="L540" s="170"/>
    </row>
    <row r="541" spans="4:12" ht="11.25" customHeight="1">
      <c r="D541" s="20" t="str">
        <f>CONCATENATE(kategorie[[#This Row],[rok]],"::",kategorie[[#This Row],[závod]],"::",kategorie[[#This Row],[m/ž]],"::",kategorie[[#This Row],[věk]])</f>
        <v>2011::dětský::Z::6</v>
      </c>
      <c r="E541" s="166">
        <v>2011</v>
      </c>
      <c r="F541" s="167" t="s">
        <v>297</v>
      </c>
      <c r="G541" s="166" t="s">
        <v>318</v>
      </c>
      <c r="H541" s="14">
        <f>kategorie[[#This Row],[rok]]-kategorie[[#This Row],[věk]]</f>
        <v>2005</v>
      </c>
      <c r="I541" s="166">
        <v>6</v>
      </c>
      <c r="J541" s="168" t="s">
        <v>3182</v>
      </c>
      <c r="K541" s="169">
        <v>0.16</v>
      </c>
      <c r="L541" s="170"/>
    </row>
    <row r="542" spans="4:12" ht="11.25" customHeight="1">
      <c r="D542" s="20" t="str">
        <f>CONCATENATE(kategorie[[#This Row],[rok]],"::",kategorie[[#This Row],[závod]],"::",kategorie[[#This Row],[m/ž]],"::",kategorie[[#This Row],[věk]])</f>
        <v>2011::dětský::Z::7</v>
      </c>
      <c r="E542" s="166">
        <v>2011</v>
      </c>
      <c r="F542" s="167" t="s">
        <v>297</v>
      </c>
      <c r="G542" s="166" t="s">
        <v>318</v>
      </c>
      <c r="H542" s="14">
        <f>kategorie[[#This Row],[rok]]-kategorie[[#This Row],[věk]]</f>
        <v>2004</v>
      </c>
      <c r="I542" s="166">
        <v>7</v>
      </c>
      <c r="J542" s="168" t="s">
        <v>3182</v>
      </c>
      <c r="K542" s="169">
        <v>0.16</v>
      </c>
      <c r="L542" s="170"/>
    </row>
    <row r="543" spans="4:12" ht="11.25" customHeight="1">
      <c r="D543" s="20" t="str">
        <f>CONCATENATE(kategorie[[#This Row],[rok]],"::",kategorie[[#This Row],[závod]],"::",kategorie[[#This Row],[m/ž]],"::",kategorie[[#This Row],[věk]])</f>
        <v>2011::dětský::Z::8</v>
      </c>
      <c r="E543" s="166">
        <v>2011</v>
      </c>
      <c r="F543" s="167" t="s">
        <v>297</v>
      </c>
      <c r="G543" s="166" t="s">
        <v>318</v>
      </c>
      <c r="H543" s="14">
        <f>kategorie[[#This Row],[rok]]-kategorie[[#This Row],[věk]]</f>
        <v>2003</v>
      </c>
      <c r="I543" s="166">
        <v>8</v>
      </c>
      <c r="J543" s="168" t="s">
        <v>3185</v>
      </c>
      <c r="K543" s="169">
        <v>0.32</v>
      </c>
      <c r="L543" s="170"/>
    </row>
    <row r="544" spans="4:12" ht="11.25" customHeight="1">
      <c r="D544" s="20" t="str">
        <f>CONCATENATE(kategorie[[#This Row],[rok]],"::",kategorie[[#This Row],[závod]],"::",kategorie[[#This Row],[m/ž]],"::",kategorie[[#This Row],[věk]])</f>
        <v>2011::dětský::Z::9</v>
      </c>
      <c r="E544" s="166">
        <v>2011</v>
      </c>
      <c r="F544" s="167" t="s">
        <v>297</v>
      </c>
      <c r="G544" s="166" t="s">
        <v>318</v>
      </c>
      <c r="H544" s="14">
        <f>kategorie[[#This Row],[rok]]-kategorie[[#This Row],[věk]]</f>
        <v>2002</v>
      </c>
      <c r="I544" s="166">
        <v>9</v>
      </c>
      <c r="J544" s="168" t="s">
        <v>3185</v>
      </c>
      <c r="K544" s="169">
        <v>0.32</v>
      </c>
      <c r="L544" s="170"/>
    </row>
    <row r="545" spans="4:12" ht="11.25" customHeight="1">
      <c r="D545" s="20" t="str">
        <f>CONCATENATE(kategorie[[#This Row],[rok]],"::",kategorie[[#This Row],[závod]],"::",kategorie[[#This Row],[m/ž]],"::",kategorie[[#This Row],[věk]])</f>
        <v>2011::dětský::Z::10</v>
      </c>
      <c r="E545" s="166">
        <v>2011</v>
      </c>
      <c r="F545" s="167" t="s">
        <v>297</v>
      </c>
      <c r="G545" s="166" t="s">
        <v>318</v>
      </c>
      <c r="H545" s="14">
        <f>kategorie[[#This Row],[rok]]-kategorie[[#This Row],[věk]]</f>
        <v>2001</v>
      </c>
      <c r="I545" s="166">
        <v>10</v>
      </c>
      <c r="J545" s="168" t="s">
        <v>3185</v>
      </c>
      <c r="K545" s="169">
        <v>0.32</v>
      </c>
      <c r="L545" s="170"/>
    </row>
    <row r="546" spans="4:12" ht="11.25" customHeight="1">
      <c r="D546" s="20" t="str">
        <f>CONCATENATE(kategorie[[#This Row],[rok]],"::",kategorie[[#This Row],[závod]],"::",kategorie[[#This Row],[m/ž]],"::",kategorie[[#This Row],[věk]])</f>
        <v>2011::dětský::Z::11</v>
      </c>
      <c r="E546" s="166">
        <v>2011</v>
      </c>
      <c r="F546" s="167" t="s">
        <v>297</v>
      </c>
      <c r="G546" s="166" t="s">
        <v>318</v>
      </c>
      <c r="H546" s="14">
        <f>kategorie[[#This Row],[rok]]-kategorie[[#This Row],[věk]]</f>
        <v>2000</v>
      </c>
      <c r="I546" s="166">
        <v>11</v>
      </c>
      <c r="J546" s="168" t="s">
        <v>3186</v>
      </c>
      <c r="K546" s="169">
        <v>0.32</v>
      </c>
      <c r="L546" s="170"/>
    </row>
    <row r="547" spans="4:12" ht="11.25" customHeight="1">
      <c r="D547" s="20" t="str">
        <f>CONCATENATE(kategorie[[#This Row],[rok]],"::",kategorie[[#This Row],[závod]],"::",kategorie[[#This Row],[m/ž]],"::",kategorie[[#This Row],[věk]])</f>
        <v>2011::dětský::Z::12</v>
      </c>
      <c r="E547" s="166">
        <v>2011</v>
      </c>
      <c r="F547" s="167" t="s">
        <v>297</v>
      </c>
      <c r="G547" s="166" t="s">
        <v>318</v>
      </c>
      <c r="H547" s="14">
        <f>kategorie[[#This Row],[rok]]-kategorie[[#This Row],[věk]]</f>
        <v>1999</v>
      </c>
      <c r="I547" s="166">
        <v>12</v>
      </c>
      <c r="J547" s="168" t="s">
        <v>3186</v>
      </c>
      <c r="K547" s="169">
        <v>0.32</v>
      </c>
      <c r="L547" s="170"/>
    </row>
    <row r="548" spans="4:12" ht="11.25" customHeight="1">
      <c r="D548" s="20" t="str">
        <f>CONCATENATE(kategorie[[#This Row],[rok]],"::",kategorie[[#This Row],[závod]],"::",kategorie[[#This Row],[m/ž]],"::",kategorie[[#This Row],[věk]])</f>
        <v>2011::dětský::Z::13</v>
      </c>
      <c r="E548" s="166">
        <v>2011</v>
      </c>
      <c r="F548" s="167" t="s">
        <v>297</v>
      </c>
      <c r="G548" s="166" t="s">
        <v>318</v>
      </c>
      <c r="H548" s="14">
        <f>kategorie[[#This Row],[rok]]-kategorie[[#This Row],[věk]]</f>
        <v>1998</v>
      </c>
      <c r="I548" s="166">
        <v>13</v>
      </c>
      <c r="J548" s="168" t="s">
        <v>3187</v>
      </c>
      <c r="K548" s="169">
        <v>0.48</v>
      </c>
      <c r="L548" s="170"/>
    </row>
    <row r="549" spans="4:12" ht="11.25" customHeight="1">
      <c r="D549" s="20" t="str">
        <f>CONCATENATE(kategorie[[#This Row],[rok]],"::",kategorie[[#This Row],[závod]],"::",kategorie[[#This Row],[m/ž]],"::",kategorie[[#This Row],[věk]])</f>
        <v>2011::dětský::Z::14</v>
      </c>
      <c r="E549" s="166">
        <v>2011</v>
      </c>
      <c r="F549" s="167" t="s">
        <v>297</v>
      </c>
      <c r="G549" s="166" t="s">
        <v>318</v>
      </c>
      <c r="H549" s="14">
        <f>kategorie[[#This Row],[rok]]-kategorie[[#This Row],[věk]]</f>
        <v>1997</v>
      </c>
      <c r="I549" s="166">
        <v>14</v>
      </c>
      <c r="J549" s="168" t="s">
        <v>3187</v>
      </c>
      <c r="K549" s="169">
        <v>0.48</v>
      </c>
      <c r="L549" s="170"/>
    </row>
    <row r="550" spans="4:12" ht="11.25" customHeight="1">
      <c r="D550" s="20" t="str">
        <f>CONCATENATE(kategorie[[#This Row],[rok]],"::",kategorie[[#This Row],[závod]],"::",kategorie[[#This Row],[m/ž]],"::",kategorie[[#This Row],[věk]])</f>
        <v>2011::dětský::Z::15</v>
      </c>
      <c r="E550" s="166">
        <v>2011</v>
      </c>
      <c r="F550" s="167" t="s">
        <v>297</v>
      </c>
      <c r="G550" s="166" t="s">
        <v>318</v>
      </c>
      <c r="H550" s="14">
        <f>kategorie[[#This Row],[rok]]-kategorie[[#This Row],[věk]]</f>
        <v>1996</v>
      </c>
      <c r="I550" s="166">
        <v>15</v>
      </c>
      <c r="J550" s="168" t="s">
        <v>3188</v>
      </c>
      <c r="K550" s="169">
        <v>1</v>
      </c>
      <c r="L550" s="170"/>
    </row>
    <row r="551" spans="4:12" ht="11.25" customHeight="1">
      <c r="D551" s="20" t="str">
        <f>CONCATENATE(kategorie[[#This Row],[rok]],"::",kategorie[[#This Row],[závod]],"::",kategorie[[#This Row],[m/ž]],"::",kategorie[[#This Row],[věk]])</f>
        <v>2011::dětský::Z::16</v>
      </c>
      <c r="E551" s="166">
        <v>2011</v>
      </c>
      <c r="F551" s="167" t="s">
        <v>297</v>
      </c>
      <c r="G551" s="166" t="s">
        <v>318</v>
      </c>
      <c r="H551" s="14">
        <f>kategorie[[#This Row],[rok]]-kategorie[[#This Row],[věk]]</f>
        <v>1995</v>
      </c>
      <c r="I551" s="166">
        <v>16</v>
      </c>
      <c r="J551" s="168" t="s">
        <v>3188</v>
      </c>
      <c r="K551" s="169">
        <v>1</v>
      </c>
      <c r="L551" s="170"/>
    </row>
    <row r="552" spans="4:12" ht="11.25" customHeight="1">
      <c r="D552" s="20" t="str">
        <f>CONCATENATE(kategorie[[#This Row],[rok]],"::",kategorie[[#This Row],[závod]],"::",kategorie[[#This Row],[m/ž]],"::",kategorie[[#This Row],[věk]])</f>
        <v>2011::dětský::Z::17</v>
      </c>
      <c r="E552" s="166">
        <v>2011</v>
      </c>
      <c r="F552" s="167" t="s">
        <v>297</v>
      </c>
      <c r="G552" s="166" t="s">
        <v>318</v>
      </c>
      <c r="H552" s="14">
        <f>kategorie[[#This Row],[rok]]-kategorie[[#This Row],[věk]]</f>
        <v>1994</v>
      </c>
      <c r="I552" s="166">
        <v>17</v>
      </c>
      <c r="J552" s="168" t="s">
        <v>3189</v>
      </c>
      <c r="K552" s="169">
        <v>1.7</v>
      </c>
      <c r="L552" s="170"/>
    </row>
    <row r="553" spans="4:12" ht="11.25" customHeight="1">
      <c r="D553" s="20" t="str">
        <f>CONCATENATE(kategorie[[#This Row],[rok]],"::",kategorie[[#This Row],[závod]],"::",kategorie[[#This Row],[m/ž]],"::",kategorie[[#This Row],[věk]])</f>
        <v>2011::dětský::Z::18</v>
      </c>
      <c r="E553" s="166">
        <v>2011</v>
      </c>
      <c r="F553" s="167" t="s">
        <v>297</v>
      </c>
      <c r="G553" s="166" t="s">
        <v>318</v>
      </c>
      <c r="H553" s="14">
        <f>kategorie[[#This Row],[rok]]-kategorie[[#This Row],[věk]]</f>
        <v>1993</v>
      </c>
      <c r="I553" s="166">
        <v>18</v>
      </c>
      <c r="J553" s="168" t="s">
        <v>3189</v>
      </c>
      <c r="K553" s="169">
        <v>1.7</v>
      </c>
      <c r="L553" s="170"/>
    </row>
    <row r="554" spans="4:12" ht="11.25" customHeight="1">
      <c r="D554" s="20" t="str">
        <f>CONCATENATE(kategorie[[#This Row],[rok]],"::",kategorie[[#This Row],[závod]],"::",kategorie[[#This Row],[m/ž]],"::",kategorie[[#This Row],[věk]])</f>
        <v>2011::hlavní závod::M::15</v>
      </c>
      <c r="E554" s="166">
        <v>2011</v>
      </c>
      <c r="F554" s="167" t="s">
        <v>186</v>
      </c>
      <c r="G554" s="166" t="s">
        <v>177</v>
      </c>
      <c r="H554" s="14">
        <f>kategorie[[#This Row],[rok]]-kategorie[[#This Row],[věk]]</f>
        <v>1996</v>
      </c>
      <c r="I554" s="166">
        <v>15</v>
      </c>
      <c r="J554" s="168" t="s">
        <v>3190</v>
      </c>
      <c r="K554" s="169">
        <v>15.4</v>
      </c>
      <c r="L554" s="170"/>
    </row>
    <row r="555" spans="4:12" ht="11.25" customHeight="1">
      <c r="D555" s="20" t="str">
        <f>CONCATENATE(kategorie[[#This Row],[rok]],"::",kategorie[[#This Row],[závod]],"::",kategorie[[#This Row],[m/ž]],"::",kategorie[[#This Row],[věk]])</f>
        <v>2011::hlavní závod::M::16</v>
      </c>
      <c r="E555" s="166">
        <v>2011</v>
      </c>
      <c r="F555" s="167" t="s">
        <v>186</v>
      </c>
      <c r="G555" s="166" t="s">
        <v>177</v>
      </c>
      <c r="H555" s="14">
        <f>kategorie[[#This Row],[rok]]-kategorie[[#This Row],[věk]]</f>
        <v>1995</v>
      </c>
      <c r="I555" s="166">
        <v>16</v>
      </c>
      <c r="J555" s="168" t="s">
        <v>3190</v>
      </c>
      <c r="K555" s="169">
        <v>15.4</v>
      </c>
      <c r="L555" s="170"/>
    </row>
    <row r="556" spans="4:12" ht="11.25" customHeight="1">
      <c r="D556" s="20" t="str">
        <f>CONCATENATE(kategorie[[#This Row],[rok]],"::",kategorie[[#This Row],[závod]],"::",kategorie[[#This Row],[m/ž]],"::",kategorie[[#This Row],[věk]])</f>
        <v>2011::hlavní závod::M::17</v>
      </c>
      <c r="E556" s="166">
        <v>2011</v>
      </c>
      <c r="F556" s="167" t="s">
        <v>186</v>
      </c>
      <c r="G556" s="166" t="s">
        <v>177</v>
      </c>
      <c r="H556" s="14">
        <f>kategorie[[#This Row],[rok]]-kategorie[[#This Row],[věk]]</f>
        <v>1994</v>
      </c>
      <c r="I556" s="166">
        <v>17</v>
      </c>
      <c r="J556" s="168" t="s">
        <v>3190</v>
      </c>
      <c r="K556" s="169">
        <v>15.4</v>
      </c>
      <c r="L556" s="170"/>
    </row>
    <row r="557" spans="4:12" ht="11.25" customHeight="1">
      <c r="D557" s="20" t="str">
        <f>CONCATENATE(kategorie[[#This Row],[rok]],"::",kategorie[[#This Row],[závod]],"::",kategorie[[#This Row],[m/ž]],"::",kategorie[[#This Row],[věk]])</f>
        <v>2011::hlavní závod::M::18</v>
      </c>
      <c r="E557" s="166">
        <v>2011</v>
      </c>
      <c r="F557" s="167" t="s">
        <v>186</v>
      </c>
      <c r="G557" s="166" t="s">
        <v>177</v>
      </c>
      <c r="H557" s="14">
        <f>kategorie[[#This Row],[rok]]-kategorie[[#This Row],[věk]]</f>
        <v>1993</v>
      </c>
      <c r="I557" s="166">
        <v>18</v>
      </c>
      <c r="J557" s="168" t="s">
        <v>3190</v>
      </c>
      <c r="K557" s="169">
        <v>15.4</v>
      </c>
      <c r="L557" s="170"/>
    </row>
    <row r="558" spans="4:12" ht="11.25" customHeight="1">
      <c r="D558" s="20" t="str">
        <f>CONCATENATE(kategorie[[#This Row],[rok]],"::",kategorie[[#This Row],[závod]],"::",kategorie[[#This Row],[m/ž]],"::",kategorie[[#This Row],[věk]])</f>
        <v>2011::hlavní závod::M::19</v>
      </c>
      <c r="E558" s="166">
        <v>2011</v>
      </c>
      <c r="F558" s="167" t="s">
        <v>186</v>
      </c>
      <c r="G558" s="166" t="s">
        <v>177</v>
      </c>
      <c r="H558" s="14">
        <f>kategorie[[#This Row],[rok]]-kategorie[[#This Row],[věk]]</f>
        <v>1992</v>
      </c>
      <c r="I558" s="166">
        <v>19</v>
      </c>
      <c r="J558" s="168" t="s">
        <v>3190</v>
      </c>
      <c r="K558" s="169">
        <v>15.4</v>
      </c>
      <c r="L558" s="170"/>
    </row>
    <row r="559" spans="4:12" ht="11.25" customHeight="1">
      <c r="D559" s="20" t="str">
        <f>CONCATENATE(kategorie[[#This Row],[rok]],"::",kategorie[[#This Row],[závod]],"::",kategorie[[#This Row],[m/ž]],"::",kategorie[[#This Row],[věk]])</f>
        <v>2011::hlavní závod::M::20</v>
      </c>
      <c r="E559" s="166">
        <v>2011</v>
      </c>
      <c r="F559" s="167" t="s">
        <v>186</v>
      </c>
      <c r="G559" s="166" t="s">
        <v>177</v>
      </c>
      <c r="H559" s="14">
        <f>kategorie[[#This Row],[rok]]-kategorie[[#This Row],[věk]]</f>
        <v>1991</v>
      </c>
      <c r="I559" s="166">
        <v>20</v>
      </c>
      <c r="J559" s="168" t="s">
        <v>3190</v>
      </c>
      <c r="K559" s="169">
        <v>15.4</v>
      </c>
      <c r="L559" s="170"/>
    </row>
    <row r="560" spans="4:12" ht="11.25" customHeight="1">
      <c r="D560" s="20" t="str">
        <f>CONCATENATE(kategorie[[#This Row],[rok]],"::",kategorie[[#This Row],[závod]],"::",kategorie[[#This Row],[m/ž]],"::",kategorie[[#This Row],[věk]])</f>
        <v>2011::hlavní závod::M::21</v>
      </c>
      <c r="E560" s="166">
        <v>2011</v>
      </c>
      <c r="F560" s="167" t="s">
        <v>186</v>
      </c>
      <c r="G560" s="166" t="s">
        <v>177</v>
      </c>
      <c r="H560" s="14">
        <f>kategorie[[#This Row],[rok]]-kategorie[[#This Row],[věk]]</f>
        <v>1990</v>
      </c>
      <c r="I560" s="166">
        <v>21</v>
      </c>
      <c r="J560" s="168" t="s">
        <v>3190</v>
      </c>
      <c r="K560" s="169">
        <v>15.4</v>
      </c>
      <c r="L560" s="170"/>
    </row>
    <row r="561" spans="4:12" ht="11.25" customHeight="1">
      <c r="D561" s="20" t="str">
        <f>CONCATENATE(kategorie[[#This Row],[rok]],"::",kategorie[[#This Row],[závod]],"::",kategorie[[#This Row],[m/ž]],"::",kategorie[[#This Row],[věk]])</f>
        <v>2011::hlavní závod::M::22</v>
      </c>
      <c r="E561" s="166">
        <v>2011</v>
      </c>
      <c r="F561" s="167" t="s">
        <v>186</v>
      </c>
      <c r="G561" s="166" t="s">
        <v>177</v>
      </c>
      <c r="H561" s="14">
        <f>kategorie[[#This Row],[rok]]-kategorie[[#This Row],[věk]]</f>
        <v>1989</v>
      </c>
      <c r="I561" s="166">
        <v>22</v>
      </c>
      <c r="J561" s="168" t="s">
        <v>3190</v>
      </c>
      <c r="K561" s="169">
        <v>15.4</v>
      </c>
      <c r="L561" s="170"/>
    </row>
    <row r="562" spans="4:12" ht="11.25" customHeight="1">
      <c r="D562" s="20" t="str">
        <f>CONCATENATE(kategorie[[#This Row],[rok]],"::",kategorie[[#This Row],[závod]],"::",kategorie[[#This Row],[m/ž]],"::",kategorie[[#This Row],[věk]])</f>
        <v>2011::hlavní závod::M::23</v>
      </c>
      <c r="E562" s="166">
        <v>2011</v>
      </c>
      <c r="F562" s="167" t="s">
        <v>186</v>
      </c>
      <c r="G562" s="166" t="s">
        <v>177</v>
      </c>
      <c r="H562" s="14">
        <f>kategorie[[#This Row],[rok]]-kategorie[[#This Row],[věk]]</f>
        <v>1988</v>
      </c>
      <c r="I562" s="166">
        <v>23</v>
      </c>
      <c r="J562" s="168" t="s">
        <v>3190</v>
      </c>
      <c r="K562" s="169">
        <v>15.4</v>
      </c>
      <c r="L562" s="170"/>
    </row>
    <row r="563" spans="4:12" ht="11.25" customHeight="1">
      <c r="D563" s="20" t="str">
        <f>CONCATENATE(kategorie[[#This Row],[rok]],"::",kategorie[[#This Row],[závod]],"::",kategorie[[#This Row],[m/ž]],"::",kategorie[[#This Row],[věk]])</f>
        <v>2011::hlavní závod::M::24</v>
      </c>
      <c r="E563" s="166">
        <v>2011</v>
      </c>
      <c r="F563" s="167" t="s">
        <v>186</v>
      </c>
      <c r="G563" s="166" t="s">
        <v>177</v>
      </c>
      <c r="H563" s="14">
        <f>kategorie[[#This Row],[rok]]-kategorie[[#This Row],[věk]]</f>
        <v>1987</v>
      </c>
      <c r="I563" s="166">
        <v>24</v>
      </c>
      <c r="J563" s="168" t="s">
        <v>3190</v>
      </c>
      <c r="K563" s="169">
        <v>15.4</v>
      </c>
      <c r="L563" s="170"/>
    </row>
    <row r="564" spans="4:12" ht="11.25" customHeight="1">
      <c r="D564" s="20" t="str">
        <f>CONCATENATE(kategorie[[#This Row],[rok]],"::",kategorie[[#This Row],[závod]],"::",kategorie[[#This Row],[m/ž]],"::",kategorie[[#This Row],[věk]])</f>
        <v>2011::hlavní závod::M::25</v>
      </c>
      <c r="E564" s="166">
        <v>2011</v>
      </c>
      <c r="F564" s="167" t="s">
        <v>186</v>
      </c>
      <c r="G564" s="166" t="s">
        <v>177</v>
      </c>
      <c r="H564" s="14">
        <f>kategorie[[#This Row],[rok]]-kategorie[[#This Row],[věk]]</f>
        <v>1986</v>
      </c>
      <c r="I564" s="166">
        <v>25</v>
      </c>
      <c r="J564" s="168" t="s">
        <v>3190</v>
      </c>
      <c r="K564" s="169">
        <v>15.4</v>
      </c>
      <c r="L564" s="170"/>
    </row>
    <row r="565" spans="4:12" ht="11.25" customHeight="1">
      <c r="D565" s="20" t="str">
        <f>CONCATENATE(kategorie[[#This Row],[rok]],"::",kategorie[[#This Row],[závod]],"::",kategorie[[#This Row],[m/ž]],"::",kategorie[[#This Row],[věk]])</f>
        <v>2011::hlavní závod::M::26</v>
      </c>
      <c r="E565" s="166">
        <v>2011</v>
      </c>
      <c r="F565" s="167" t="s">
        <v>186</v>
      </c>
      <c r="G565" s="166" t="s">
        <v>177</v>
      </c>
      <c r="H565" s="14">
        <f>kategorie[[#This Row],[rok]]-kategorie[[#This Row],[věk]]</f>
        <v>1985</v>
      </c>
      <c r="I565" s="166">
        <v>26</v>
      </c>
      <c r="J565" s="168" t="s">
        <v>3190</v>
      </c>
      <c r="K565" s="169">
        <v>15.4</v>
      </c>
      <c r="L565" s="170"/>
    </row>
    <row r="566" spans="4:12" ht="11.25" customHeight="1">
      <c r="D566" s="20" t="str">
        <f>CONCATENATE(kategorie[[#This Row],[rok]],"::",kategorie[[#This Row],[závod]],"::",kategorie[[#This Row],[m/ž]],"::",kategorie[[#This Row],[věk]])</f>
        <v>2011::hlavní závod::M::27</v>
      </c>
      <c r="E566" s="166">
        <v>2011</v>
      </c>
      <c r="F566" s="167" t="s">
        <v>186</v>
      </c>
      <c r="G566" s="166" t="s">
        <v>177</v>
      </c>
      <c r="H566" s="14">
        <f>kategorie[[#This Row],[rok]]-kategorie[[#This Row],[věk]]</f>
        <v>1984</v>
      </c>
      <c r="I566" s="166">
        <v>27</v>
      </c>
      <c r="J566" s="168" t="s">
        <v>3190</v>
      </c>
      <c r="K566" s="169">
        <v>15.4</v>
      </c>
      <c r="L566" s="170"/>
    </row>
    <row r="567" spans="4:12" ht="11.25" customHeight="1">
      <c r="D567" s="20" t="str">
        <f>CONCATENATE(kategorie[[#This Row],[rok]],"::",kategorie[[#This Row],[závod]],"::",kategorie[[#This Row],[m/ž]],"::",kategorie[[#This Row],[věk]])</f>
        <v>2011::hlavní závod::M::28</v>
      </c>
      <c r="E567" s="166">
        <v>2011</v>
      </c>
      <c r="F567" s="167" t="s">
        <v>186</v>
      </c>
      <c r="G567" s="166" t="s">
        <v>177</v>
      </c>
      <c r="H567" s="14">
        <f>kategorie[[#This Row],[rok]]-kategorie[[#This Row],[věk]]</f>
        <v>1983</v>
      </c>
      <c r="I567" s="166">
        <v>28</v>
      </c>
      <c r="J567" s="168" t="s">
        <v>3190</v>
      </c>
      <c r="K567" s="169">
        <v>15.4</v>
      </c>
      <c r="L567" s="170"/>
    </row>
    <row r="568" spans="4:12" ht="11.25" customHeight="1">
      <c r="D568" s="20" t="str">
        <f>CONCATENATE(kategorie[[#This Row],[rok]],"::",kategorie[[#This Row],[závod]],"::",kategorie[[#This Row],[m/ž]],"::",kategorie[[#This Row],[věk]])</f>
        <v>2011::hlavní závod::M::29</v>
      </c>
      <c r="E568" s="166">
        <v>2011</v>
      </c>
      <c r="F568" s="167" t="s">
        <v>186</v>
      </c>
      <c r="G568" s="166" t="s">
        <v>177</v>
      </c>
      <c r="H568" s="14">
        <f>kategorie[[#This Row],[rok]]-kategorie[[#This Row],[věk]]</f>
        <v>1982</v>
      </c>
      <c r="I568" s="166">
        <v>29</v>
      </c>
      <c r="J568" s="168" t="s">
        <v>3190</v>
      </c>
      <c r="K568" s="169">
        <v>15.4</v>
      </c>
      <c r="L568" s="170"/>
    </row>
    <row r="569" spans="4:12" ht="11.25" customHeight="1">
      <c r="D569" s="20" t="str">
        <f>CONCATENATE(kategorie[[#This Row],[rok]],"::",kategorie[[#This Row],[závod]],"::",kategorie[[#This Row],[m/ž]],"::",kategorie[[#This Row],[věk]])</f>
        <v>2011::hlavní závod::M::30</v>
      </c>
      <c r="E569" s="166">
        <v>2011</v>
      </c>
      <c r="F569" s="167" t="s">
        <v>186</v>
      </c>
      <c r="G569" s="166" t="s">
        <v>177</v>
      </c>
      <c r="H569" s="14">
        <f>kategorie[[#This Row],[rok]]-kategorie[[#This Row],[věk]]</f>
        <v>1981</v>
      </c>
      <c r="I569" s="166">
        <v>30</v>
      </c>
      <c r="J569" s="168" t="s">
        <v>3190</v>
      </c>
      <c r="K569" s="169">
        <v>15.4</v>
      </c>
      <c r="L569" s="170"/>
    </row>
    <row r="570" spans="4:12" ht="11.25" customHeight="1">
      <c r="D570" s="20" t="str">
        <f>CONCATENATE(kategorie[[#This Row],[rok]],"::",kategorie[[#This Row],[závod]],"::",kategorie[[#This Row],[m/ž]],"::",kategorie[[#This Row],[věk]])</f>
        <v>2011::hlavní závod::M::31</v>
      </c>
      <c r="E570" s="166">
        <v>2011</v>
      </c>
      <c r="F570" s="167" t="s">
        <v>186</v>
      </c>
      <c r="G570" s="166" t="s">
        <v>177</v>
      </c>
      <c r="H570" s="14">
        <f>kategorie[[#This Row],[rok]]-kategorie[[#This Row],[věk]]</f>
        <v>1980</v>
      </c>
      <c r="I570" s="166">
        <v>31</v>
      </c>
      <c r="J570" s="168" t="s">
        <v>3190</v>
      </c>
      <c r="K570" s="169">
        <v>15.4</v>
      </c>
      <c r="L570" s="170"/>
    </row>
    <row r="571" spans="4:12" ht="11.25" customHeight="1">
      <c r="D571" s="20" t="str">
        <f>CONCATENATE(kategorie[[#This Row],[rok]],"::",kategorie[[#This Row],[závod]],"::",kategorie[[#This Row],[m/ž]],"::",kategorie[[#This Row],[věk]])</f>
        <v>2011::hlavní závod::M::32</v>
      </c>
      <c r="E571" s="166">
        <v>2011</v>
      </c>
      <c r="F571" s="167" t="s">
        <v>186</v>
      </c>
      <c r="G571" s="166" t="s">
        <v>177</v>
      </c>
      <c r="H571" s="14">
        <f>kategorie[[#This Row],[rok]]-kategorie[[#This Row],[věk]]</f>
        <v>1979</v>
      </c>
      <c r="I571" s="166">
        <v>32</v>
      </c>
      <c r="J571" s="168" t="s">
        <v>3190</v>
      </c>
      <c r="K571" s="169">
        <v>15.4</v>
      </c>
      <c r="L571" s="170"/>
    </row>
    <row r="572" spans="4:12" ht="11.25" customHeight="1">
      <c r="D572" s="20" t="str">
        <f>CONCATENATE(kategorie[[#This Row],[rok]],"::",kategorie[[#This Row],[závod]],"::",kategorie[[#This Row],[m/ž]],"::",kategorie[[#This Row],[věk]])</f>
        <v>2011::hlavní závod::M::33</v>
      </c>
      <c r="E572" s="166">
        <v>2011</v>
      </c>
      <c r="F572" s="167" t="s">
        <v>186</v>
      </c>
      <c r="G572" s="166" t="s">
        <v>177</v>
      </c>
      <c r="H572" s="14">
        <f>kategorie[[#This Row],[rok]]-kategorie[[#This Row],[věk]]</f>
        <v>1978</v>
      </c>
      <c r="I572" s="166">
        <v>33</v>
      </c>
      <c r="J572" s="168" t="s">
        <v>3190</v>
      </c>
      <c r="K572" s="169">
        <v>15.4</v>
      </c>
      <c r="L572" s="170"/>
    </row>
    <row r="573" spans="4:12" ht="11.25" customHeight="1">
      <c r="D573" s="20" t="str">
        <f>CONCATENATE(kategorie[[#This Row],[rok]],"::",kategorie[[#This Row],[závod]],"::",kategorie[[#This Row],[m/ž]],"::",kategorie[[#This Row],[věk]])</f>
        <v>2011::hlavní závod::M::34</v>
      </c>
      <c r="E573" s="166">
        <v>2011</v>
      </c>
      <c r="F573" s="167" t="s">
        <v>186</v>
      </c>
      <c r="G573" s="166" t="s">
        <v>177</v>
      </c>
      <c r="H573" s="14">
        <f>kategorie[[#This Row],[rok]]-kategorie[[#This Row],[věk]]</f>
        <v>1977</v>
      </c>
      <c r="I573" s="166">
        <v>34</v>
      </c>
      <c r="J573" s="168" t="s">
        <v>3190</v>
      </c>
      <c r="K573" s="169">
        <v>15.4</v>
      </c>
      <c r="L573" s="170"/>
    </row>
    <row r="574" spans="4:12" ht="11.25" customHeight="1">
      <c r="D574" s="20" t="str">
        <f>CONCATENATE(kategorie[[#This Row],[rok]],"::",kategorie[[#This Row],[závod]],"::",kategorie[[#This Row],[m/ž]],"::",kategorie[[#This Row],[věk]])</f>
        <v>2011::hlavní závod::M::35</v>
      </c>
      <c r="E574" s="166">
        <v>2011</v>
      </c>
      <c r="F574" s="167" t="s">
        <v>186</v>
      </c>
      <c r="G574" s="166" t="s">
        <v>177</v>
      </c>
      <c r="H574" s="14">
        <f>kategorie[[#This Row],[rok]]-kategorie[[#This Row],[věk]]</f>
        <v>1976</v>
      </c>
      <c r="I574" s="166">
        <v>35</v>
      </c>
      <c r="J574" s="168" t="s">
        <v>3190</v>
      </c>
      <c r="K574" s="169">
        <v>15.4</v>
      </c>
      <c r="L574" s="170"/>
    </row>
    <row r="575" spans="4:12" ht="11.25" customHeight="1">
      <c r="D575" s="20" t="str">
        <f>CONCATENATE(kategorie[[#This Row],[rok]],"::",kategorie[[#This Row],[závod]],"::",kategorie[[#This Row],[m/ž]],"::",kategorie[[#This Row],[věk]])</f>
        <v>2011::hlavní závod::M::36</v>
      </c>
      <c r="E575" s="166">
        <v>2011</v>
      </c>
      <c r="F575" s="167" t="s">
        <v>186</v>
      </c>
      <c r="G575" s="166" t="s">
        <v>177</v>
      </c>
      <c r="H575" s="14">
        <f>kategorie[[#This Row],[rok]]-kategorie[[#This Row],[věk]]</f>
        <v>1975</v>
      </c>
      <c r="I575" s="166">
        <v>36</v>
      </c>
      <c r="J575" s="168" t="s">
        <v>3190</v>
      </c>
      <c r="K575" s="169">
        <v>15.4</v>
      </c>
      <c r="L575" s="170"/>
    </row>
    <row r="576" spans="4:12" ht="11.25" customHeight="1">
      <c r="D576" s="20" t="str">
        <f>CONCATENATE(kategorie[[#This Row],[rok]],"::",kategorie[[#This Row],[závod]],"::",kategorie[[#This Row],[m/ž]],"::",kategorie[[#This Row],[věk]])</f>
        <v>2011::hlavní závod::M::37</v>
      </c>
      <c r="E576" s="166">
        <v>2011</v>
      </c>
      <c r="F576" s="167" t="s">
        <v>186</v>
      </c>
      <c r="G576" s="166" t="s">
        <v>177</v>
      </c>
      <c r="H576" s="14">
        <f>kategorie[[#This Row],[rok]]-kategorie[[#This Row],[věk]]</f>
        <v>1974</v>
      </c>
      <c r="I576" s="166">
        <v>37</v>
      </c>
      <c r="J576" s="168" t="s">
        <v>3190</v>
      </c>
      <c r="K576" s="169">
        <v>15.4</v>
      </c>
      <c r="L576" s="170"/>
    </row>
    <row r="577" spans="4:12" ht="11.25" customHeight="1">
      <c r="D577" s="20" t="str">
        <f>CONCATENATE(kategorie[[#This Row],[rok]],"::",kategorie[[#This Row],[závod]],"::",kategorie[[#This Row],[m/ž]],"::",kategorie[[#This Row],[věk]])</f>
        <v>2011::hlavní závod::M::38</v>
      </c>
      <c r="E577" s="166">
        <v>2011</v>
      </c>
      <c r="F577" s="167" t="s">
        <v>186</v>
      </c>
      <c r="G577" s="166" t="s">
        <v>177</v>
      </c>
      <c r="H577" s="14">
        <f>kategorie[[#This Row],[rok]]-kategorie[[#This Row],[věk]]</f>
        <v>1973</v>
      </c>
      <c r="I577" s="166">
        <v>38</v>
      </c>
      <c r="J577" s="168" t="s">
        <v>3190</v>
      </c>
      <c r="K577" s="169">
        <v>15.4</v>
      </c>
      <c r="L577" s="170"/>
    </row>
    <row r="578" spans="4:12" ht="11.25" customHeight="1">
      <c r="D578" s="20" t="str">
        <f>CONCATENATE(kategorie[[#This Row],[rok]],"::",kategorie[[#This Row],[závod]],"::",kategorie[[#This Row],[m/ž]],"::",kategorie[[#This Row],[věk]])</f>
        <v>2011::hlavní závod::M::39</v>
      </c>
      <c r="E578" s="166">
        <v>2011</v>
      </c>
      <c r="F578" s="167" t="s">
        <v>186</v>
      </c>
      <c r="G578" s="166" t="s">
        <v>177</v>
      </c>
      <c r="H578" s="14">
        <f>kategorie[[#This Row],[rok]]-kategorie[[#This Row],[věk]]</f>
        <v>1972</v>
      </c>
      <c r="I578" s="166">
        <v>39</v>
      </c>
      <c r="J578" s="168" t="s">
        <v>3190</v>
      </c>
      <c r="K578" s="169">
        <v>15.4</v>
      </c>
      <c r="L578" s="170"/>
    </row>
    <row r="579" spans="4:12" ht="11.25" customHeight="1">
      <c r="D579" s="20" t="str">
        <f>CONCATENATE(kategorie[[#This Row],[rok]],"::",kategorie[[#This Row],[závod]],"::",kategorie[[#This Row],[m/ž]],"::",kategorie[[#This Row],[věk]])</f>
        <v>2011::hlavní závod::M::40</v>
      </c>
      <c r="E579" s="166">
        <v>2011</v>
      </c>
      <c r="F579" s="167" t="s">
        <v>186</v>
      </c>
      <c r="G579" s="166" t="s">
        <v>177</v>
      </c>
      <c r="H579" s="14">
        <f>kategorie[[#This Row],[rok]]-kategorie[[#This Row],[věk]]</f>
        <v>1971</v>
      </c>
      <c r="I579" s="166">
        <v>40</v>
      </c>
      <c r="J579" s="168" t="s">
        <v>2606</v>
      </c>
      <c r="K579" s="169">
        <v>15.4</v>
      </c>
      <c r="L579" s="170"/>
    </row>
    <row r="580" spans="4:12" ht="11.25" customHeight="1">
      <c r="D580" s="20" t="str">
        <f>CONCATENATE(kategorie[[#This Row],[rok]],"::",kategorie[[#This Row],[závod]],"::",kategorie[[#This Row],[m/ž]],"::",kategorie[[#This Row],[věk]])</f>
        <v>2011::hlavní závod::M::41</v>
      </c>
      <c r="E580" s="166">
        <v>2011</v>
      </c>
      <c r="F580" s="167" t="s">
        <v>186</v>
      </c>
      <c r="G580" s="166" t="s">
        <v>177</v>
      </c>
      <c r="H580" s="14">
        <f>kategorie[[#This Row],[rok]]-kategorie[[#This Row],[věk]]</f>
        <v>1970</v>
      </c>
      <c r="I580" s="166">
        <v>41</v>
      </c>
      <c r="J580" s="168" t="s">
        <v>2606</v>
      </c>
      <c r="K580" s="169">
        <v>15.4</v>
      </c>
      <c r="L580" s="170"/>
    </row>
    <row r="581" spans="4:12" ht="11.25" customHeight="1">
      <c r="D581" s="20" t="str">
        <f>CONCATENATE(kategorie[[#This Row],[rok]],"::",kategorie[[#This Row],[závod]],"::",kategorie[[#This Row],[m/ž]],"::",kategorie[[#This Row],[věk]])</f>
        <v>2011::hlavní závod::M::42</v>
      </c>
      <c r="E581" s="166">
        <v>2011</v>
      </c>
      <c r="F581" s="167" t="s">
        <v>186</v>
      </c>
      <c r="G581" s="166" t="s">
        <v>177</v>
      </c>
      <c r="H581" s="14">
        <f>kategorie[[#This Row],[rok]]-kategorie[[#This Row],[věk]]</f>
        <v>1969</v>
      </c>
      <c r="I581" s="166">
        <v>42</v>
      </c>
      <c r="J581" s="168" t="s">
        <v>2606</v>
      </c>
      <c r="K581" s="169">
        <v>15.4</v>
      </c>
      <c r="L581" s="170"/>
    </row>
    <row r="582" spans="4:12" ht="11.25" customHeight="1">
      <c r="D582" s="20" t="str">
        <f>CONCATENATE(kategorie[[#This Row],[rok]],"::",kategorie[[#This Row],[závod]],"::",kategorie[[#This Row],[m/ž]],"::",kategorie[[#This Row],[věk]])</f>
        <v>2011::hlavní závod::M::43</v>
      </c>
      <c r="E582" s="166">
        <v>2011</v>
      </c>
      <c r="F582" s="167" t="s">
        <v>186</v>
      </c>
      <c r="G582" s="166" t="s">
        <v>177</v>
      </c>
      <c r="H582" s="14">
        <f>kategorie[[#This Row],[rok]]-kategorie[[#This Row],[věk]]</f>
        <v>1968</v>
      </c>
      <c r="I582" s="166">
        <v>43</v>
      </c>
      <c r="J582" s="168" t="s">
        <v>2606</v>
      </c>
      <c r="K582" s="169">
        <v>15.4</v>
      </c>
      <c r="L582" s="170"/>
    </row>
    <row r="583" spans="4:12" ht="11.25" customHeight="1">
      <c r="D583" s="20" t="str">
        <f>CONCATENATE(kategorie[[#This Row],[rok]],"::",kategorie[[#This Row],[závod]],"::",kategorie[[#This Row],[m/ž]],"::",kategorie[[#This Row],[věk]])</f>
        <v>2011::hlavní závod::M::44</v>
      </c>
      <c r="E583" s="166">
        <v>2011</v>
      </c>
      <c r="F583" s="167" t="s">
        <v>186</v>
      </c>
      <c r="G583" s="166" t="s">
        <v>177</v>
      </c>
      <c r="H583" s="14">
        <f>kategorie[[#This Row],[rok]]-kategorie[[#This Row],[věk]]</f>
        <v>1967</v>
      </c>
      <c r="I583" s="166">
        <v>44</v>
      </c>
      <c r="J583" s="168" t="s">
        <v>2606</v>
      </c>
      <c r="K583" s="169">
        <v>15.4</v>
      </c>
      <c r="L583" s="170"/>
    </row>
    <row r="584" spans="4:12" ht="11.25" customHeight="1">
      <c r="D584" s="20" t="str">
        <f>CONCATENATE(kategorie[[#This Row],[rok]],"::",kategorie[[#This Row],[závod]],"::",kategorie[[#This Row],[m/ž]],"::",kategorie[[#This Row],[věk]])</f>
        <v>2011::hlavní závod::M::45</v>
      </c>
      <c r="E584" s="166">
        <v>2011</v>
      </c>
      <c r="F584" s="167" t="s">
        <v>186</v>
      </c>
      <c r="G584" s="166" t="s">
        <v>177</v>
      </c>
      <c r="H584" s="14">
        <f>kategorie[[#This Row],[rok]]-kategorie[[#This Row],[věk]]</f>
        <v>1966</v>
      </c>
      <c r="I584" s="166">
        <v>45</v>
      </c>
      <c r="J584" s="168" t="s">
        <v>2606</v>
      </c>
      <c r="K584" s="169">
        <v>15.4</v>
      </c>
      <c r="L584" s="170"/>
    </row>
    <row r="585" spans="4:12" ht="11.25" customHeight="1">
      <c r="D585" s="20" t="str">
        <f>CONCATENATE(kategorie[[#This Row],[rok]],"::",kategorie[[#This Row],[závod]],"::",kategorie[[#This Row],[m/ž]],"::",kategorie[[#This Row],[věk]])</f>
        <v>2011::hlavní závod::M::46</v>
      </c>
      <c r="E585" s="166">
        <v>2011</v>
      </c>
      <c r="F585" s="167" t="s">
        <v>186</v>
      </c>
      <c r="G585" s="166" t="s">
        <v>177</v>
      </c>
      <c r="H585" s="14">
        <f>kategorie[[#This Row],[rok]]-kategorie[[#This Row],[věk]]</f>
        <v>1965</v>
      </c>
      <c r="I585" s="166">
        <v>46</v>
      </c>
      <c r="J585" s="168" t="s">
        <v>2606</v>
      </c>
      <c r="K585" s="169">
        <v>15.4</v>
      </c>
      <c r="L585" s="170"/>
    </row>
    <row r="586" spans="4:12" ht="11.25" customHeight="1">
      <c r="D586" s="20" t="str">
        <f>CONCATENATE(kategorie[[#This Row],[rok]],"::",kategorie[[#This Row],[závod]],"::",kategorie[[#This Row],[m/ž]],"::",kategorie[[#This Row],[věk]])</f>
        <v>2011::hlavní závod::M::47</v>
      </c>
      <c r="E586" s="166">
        <v>2011</v>
      </c>
      <c r="F586" s="167" t="s">
        <v>186</v>
      </c>
      <c r="G586" s="166" t="s">
        <v>177</v>
      </c>
      <c r="H586" s="14">
        <f>kategorie[[#This Row],[rok]]-kategorie[[#This Row],[věk]]</f>
        <v>1964</v>
      </c>
      <c r="I586" s="166">
        <v>47</v>
      </c>
      <c r="J586" s="168" t="s">
        <v>2606</v>
      </c>
      <c r="K586" s="169">
        <v>15.4</v>
      </c>
      <c r="L586" s="170"/>
    </row>
    <row r="587" spans="4:12" ht="11.25" customHeight="1">
      <c r="D587" s="20" t="str">
        <f>CONCATENATE(kategorie[[#This Row],[rok]],"::",kategorie[[#This Row],[závod]],"::",kategorie[[#This Row],[m/ž]],"::",kategorie[[#This Row],[věk]])</f>
        <v>2011::hlavní závod::M::48</v>
      </c>
      <c r="E587" s="166">
        <v>2011</v>
      </c>
      <c r="F587" s="167" t="s">
        <v>186</v>
      </c>
      <c r="G587" s="166" t="s">
        <v>177</v>
      </c>
      <c r="H587" s="14">
        <f>kategorie[[#This Row],[rok]]-kategorie[[#This Row],[věk]]</f>
        <v>1963</v>
      </c>
      <c r="I587" s="166">
        <v>48</v>
      </c>
      <c r="J587" s="168" t="s">
        <v>2606</v>
      </c>
      <c r="K587" s="169">
        <v>15.4</v>
      </c>
      <c r="L587" s="170"/>
    </row>
    <row r="588" spans="4:12" ht="11.25" customHeight="1">
      <c r="D588" s="20" t="str">
        <f>CONCATENATE(kategorie[[#This Row],[rok]],"::",kategorie[[#This Row],[závod]],"::",kategorie[[#This Row],[m/ž]],"::",kategorie[[#This Row],[věk]])</f>
        <v>2011::hlavní závod::M::49</v>
      </c>
      <c r="E588" s="166">
        <v>2011</v>
      </c>
      <c r="F588" s="167" t="s">
        <v>186</v>
      </c>
      <c r="G588" s="166" t="s">
        <v>177</v>
      </c>
      <c r="H588" s="14">
        <f>kategorie[[#This Row],[rok]]-kategorie[[#This Row],[věk]]</f>
        <v>1962</v>
      </c>
      <c r="I588" s="166">
        <v>49</v>
      </c>
      <c r="J588" s="168" t="s">
        <v>2606</v>
      </c>
      <c r="K588" s="169">
        <v>15.4</v>
      </c>
      <c r="L588" s="170"/>
    </row>
    <row r="589" spans="4:12" ht="11.25" customHeight="1">
      <c r="D589" s="20" t="str">
        <f>CONCATENATE(kategorie[[#This Row],[rok]],"::",kategorie[[#This Row],[závod]],"::",kategorie[[#This Row],[m/ž]],"::",kategorie[[#This Row],[věk]])</f>
        <v>2011::hlavní závod::M::50</v>
      </c>
      <c r="E589" s="166">
        <v>2011</v>
      </c>
      <c r="F589" s="167" t="s">
        <v>186</v>
      </c>
      <c r="G589" s="166" t="s">
        <v>177</v>
      </c>
      <c r="H589" s="14">
        <f>kategorie[[#This Row],[rok]]-kategorie[[#This Row],[věk]]</f>
        <v>1961</v>
      </c>
      <c r="I589" s="166">
        <v>50</v>
      </c>
      <c r="J589" s="168" t="s">
        <v>2607</v>
      </c>
      <c r="K589" s="169">
        <v>15.4</v>
      </c>
      <c r="L589" s="170"/>
    </row>
    <row r="590" spans="4:12" ht="11.25" customHeight="1">
      <c r="D590" s="20" t="str">
        <f>CONCATENATE(kategorie[[#This Row],[rok]],"::",kategorie[[#This Row],[závod]],"::",kategorie[[#This Row],[m/ž]],"::",kategorie[[#This Row],[věk]])</f>
        <v>2011::hlavní závod::M::51</v>
      </c>
      <c r="E590" s="166">
        <v>2011</v>
      </c>
      <c r="F590" s="167" t="s">
        <v>186</v>
      </c>
      <c r="G590" s="166" t="s">
        <v>177</v>
      </c>
      <c r="H590" s="14">
        <f>kategorie[[#This Row],[rok]]-kategorie[[#This Row],[věk]]</f>
        <v>1960</v>
      </c>
      <c r="I590" s="166">
        <v>51</v>
      </c>
      <c r="J590" s="168" t="s">
        <v>2607</v>
      </c>
      <c r="K590" s="169">
        <v>15.4</v>
      </c>
      <c r="L590" s="170"/>
    </row>
    <row r="591" spans="4:12" ht="11.25" customHeight="1">
      <c r="D591" s="20" t="str">
        <f>CONCATENATE(kategorie[[#This Row],[rok]],"::",kategorie[[#This Row],[závod]],"::",kategorie[[#This Row],[m/ž]],"::",kategorie[[#This Row],[věk]])</f>
        <v>2011::hlavní závod::M::52</v>
      </c>
      <c r="E591" s="166">
        <v>2011</v>
      </c>
      <c r="F591" s="167" t="s">
        <v>186</v>
      </c>
      <c r="G591" s="166" t="s">
        <v>177</v>
      </c>
      <c r="H591" s="14">
        <f>kategorie[[#This Row],[rok]]-kategorie[[#This Row],[věk]]</f>
        <v>1959</v>
      </c>
      <c r="I591" s="166">
        <v>52</v>
      </c>
      <c r="J591" s="168" t="s">
        <v>2607</v>
      </c>
      <c r="K591" s="169">
        <v>15.4</v>
      </c>
      <c r="L591" s="170"/>
    </row>
    <row r="592" spans="4:12" ht="11.25" customHeight="1">
      <c r="D592" s="20" t="str">
        <f>CONCATENATE(kategorie[[#This Row],[rok]],"::",kategorie[[#This Row],[závod]],"::",kategorie[[#This Row],[m/ž]],"::",kategorie[[#This Row],[věk]])</f>
        <v>2011::hlavní závod::M::53</v>
      </c>
      <c r="E592" s="166">
        <v>2011</v>
      </c>
      <c r="F592" s="167" t="s">
        <v>186</v>
      </c>
      <c r="G592" s="166" t="s">
        <v>177</v>
      </c>
      <c r="H592" s="14">
        <f>kategorie[[#This Row],[rok]]-kategorie[[#This Row],[věk]]</f>
        <v>1958</v>
      </c>
      <c r="I592" s="166">
        <v>53</v>
      </c>
      <c r="J592" s="168" t="s">
        <v>2607</v>
      </c>
      <c r="K592" s="169">
        <v>15.4</v>
      </c>
      <c r="L592" s="170"/>
    </row>
    <row r="593" spans="4:12" ht="11.25" customHeight="1">
      <c r="D593" s="20" t="str">
        <f>CONCATENATE(kategorie[[#This Row],[rok]],"::",kategorie[[#This Row],[závod]],"::",kategorie[[#This Row],[m/ž]],"::",kategorie[[#This Row],[věk]])</f>
        <v>2011::hlavní závod::M::54</v>
      </c>
      <c r="E593" s="166">
        <v>2011</v>
      </c>
      <c r="F593" s="167" t="s">
        <v>186</v>
      </c>
      <c r="G593" s="166" t="s">
        <v>177</v>
      </c>
      <c r="H593" s="14">
        <f>kategorie[[#This Row],[rok]]-kategorie[[#This Row],[věk]]</f>
        <v>1957</v>
      </c>
      <c r="I593" s="166">
        <v>54</v>
      </c>
      <c r="J593" s="168" t="s">
        <v>2607</v>
      </c>
      <c r="K593" s="169">
        <v>15.4</v>
      </c>
      <c r="L593" s="170"/>
    </row>
    <row r="594" spans="4:12" ht="11.25" customHeight="1">
      <c r="D594" s="20" t="str">
        <f>CONCATENATE(kategorie[[#This Row],[rok]],"::",kategorie[[#This Row],[závod]],"::",kategorie[[#This Row],[m/ž]],"::",kategorie[[#This Row],[věk]])</f>
        <v>2011::hlavní závod::M::55</v>
      </c>
      <c r="E594" s="166">
        <v>2011</v>
      </c>
      <c r="F594" s="167" t="s">
        <v>186</v>
      </c>
      <c r="G594" s="166" t="s">
        <v>177</v>
      </c>
      <c r="H594" s="14">
        <f>kategorie[[#This Row],[rok]]-kategorie[[#This Row],[věk]]</f>
        <v>1956</v>
      </c>
      <c r="I594" s="166">
        <v>55</v>
      </c>
      <c r="J594" s="168" t="s">
        <v>2607</v>
      </c>
      <c r="K594" s="169">
        <v>15.4</v>
      </c>
      <c r="L594" s="170"/>
    </row>
    <row r="595" spans="4:12" ht="11.25" customHeight="1">
      <c r="D595" s="20" t="str">
        <f>CONCATENATE(kategorie[[#This Row],[rok]],"::",kategorie[[#This Row],[závod]],"::",kategorie[[#This Row],[m/ž]],"::",kategorie[[#This Row],[věk]])</f>
        <v>2011::hlavní závod::M::56</v>
      </c>
      <c r="E595" s="166">
        <v>2011</v>
      </c>
      <c r="F595" s="167" t="s">
        <v>186</v>
      </c>
      <c r="G595" s="166" t="s">
        <v>177</v>
      </c>
      <c r="H595" s="14">
        <f>kategorie[[#This Row],[rok]]-kategorie[[#This Row],[věk]]</f>
        <v>1955</v>
      </c>
      <c r="I595" s="166">
        <v>56</v>
      </c>
      <c r="J595" s="168" t="s">
        <v>2607</v>
      </c>
      <c r="K595" s="169">
        <v>15.4</v>
      </c>
      <c r="L595" s="170"/>
    </row>
    <row r="596" spans="4:12" ht="11.25" customHeight="1">
      <c r="D596" s="20" t="str">
        <f>CONCATENATE(kategorie[[#This Row],[rok]],"::",kategorie[[#This Row],[závod]],"::",kategorie[[#This Row],[m/ž]],"::",kategorie[[#This Row],[věk]])</f>
        <v>2011::hlavní závod::M::57</v>
      </c>
      <c r="E596" s="166">
        <v>2011</v>
      </c>
      <c r="F596" s="167" t="s">
        <v>186</v>
      </c>
      <c r="G596" s="166" t="s">
        <v>177</v>
      </c>
      <c r="H596" s="14">
        <f>kategorie[[#This Row],[rok]]-kategorie[[#This Row],[věk]]</f>
        <v>1954</v>
      </c>
      <c r="I596" s="166">
        <v>57</v>
      </c>
      <c r="J596" s="168" t="s">
        <v>2607</v>
      </c>
      <c r="K596" s="169">
        <v>15.4</v>
      </c>
      <c r="L596" s="170"/>
    </row>
    <row r="597" spans="4:12" ht="11.25" customHeight="1">
      <c r="D597" s="20" t="str">
        <f>CONCATENATE(kategorie[[#This Row],[rok]],"::",kategorie[[#This Row],[závod]],"::",kategorie[[#This Row],[m/ž]],"::",kategorie[[#This Row],[věk]])</f>
        <v>2011::hlavní závod::M::58</v>
      </c>
      <c r="E597" s="166">
        <v>2011</v>
      </c>
      <c r="F597" s="167" t="s">
        <v>186</v>
      </c>
      <c r="G597" s="166" t="s">
        <v>177</v>
      </c>
      <c r="H597" s="14">
        <f>kategorie[[#This Row],[rok]]-kategorie[[#This Row],[věk]]</f>
        <v>1953</v>
      </c>
      <c r="I597" s="166">
        <v>58</v>
      </c>
      <c r="J597" s="168" t="s">
        <v>2607</v>
      </c>
      <c r="K597" s="169">
        <v>15.4</v>
      </c>
      <c r="L597" s="170"/>
    </row>
    <row r="598" spans="4:12" ht="11.25" customHeight="1">
      <c r="D598" s="20" t="str">
        <f>CONCATENATE(kategorie[[#This Row],[rok]],"::",kategorie[[#This Row],[závod]],"::",kategorie[[#This Row],[m/ž]],"::",kategorie[[#This Row],[věk]])</f>
        <v>2011::hlavní závod::M::59</v>
      </c>
      <c r="E598" s="166">
        <v>2011</v>
      </c>
      <c r="F598" s="167" t="s">
        <v>186</v>
      </c>
      <c r="G598" s="166" t="s">
        <v>177</v>
      </c>
      <c r="H598" s="14">
        <f>kategorie[[#This Row],[rok]]-kategorie[[#This Row],[věk]]</f>
        <v>1952</v>
      </c>
      <c r="I598" s="166">
        <v>59</v>
      </c>
      <c r="J598" s="168" t="s">
        <v>2607</v>
      </c>
      <c r="K598" s="169">
        <v>15.4</v>
      </c>
      <c r="L598" s="170"/>
    </row>
    <row r="599" spans="4:12" ht="11.25" customHeight="1">
      <c r="D599" s="20" t="str">
        <f>CONCATENATE(kategorie[[#This Row],[rok]],"::",kategorie[[#This Row],[závod]],"::",kategorie[[#This Row],[m/ž]],"::",kategorie[[#This Row],[věk]])</f>
        <v>2011::hlavní závod::M::60</v>
      </c>
      <c r="E599" s="166">
        <v>2011</v>
      </c>
      <c r="F599" s="167" t="s">
        <v>186</v>
      </c>
      <c r="G599" s="166" t="s">
        <v>177</v>
      </c>
      <c r="H599" s="14">
        <f>kategorie[[#This Row],[rok]]-kategorie[[#This Row],[věk]]</f>
        <v>1951</v>
      </c>
      <c r="I599" s="166">
        <v>60</v>
      </c>
      <c r="J599" s="168" t="s">
        <v>2608</v>
      </c>
      <c r="K599" s="169">
        <v>15.4</v>
      </c>
      <c r="L599" s="170"/>
    </row>
    <row r="600" spans="4:12" ht="11.25" customHeight="1">
      <c r="D600" s="20" t="str">
        <f>CONCATENATE(kategorie[[#This Row],[rok]],"::",kategorie[[#This Row],[závod]],"::",kategorie[[#This Row],[m/ž]],"::",kategorie[[#This Row],[věk]])</f>
        <v>2011::hlavní závod::M::61</v>
      </c>
      <c r="E600" s="166">
        <v>2011</v>
      </c>
      <c r="F600" s="167" t="s">
        <v>186</v>
      </c>
      <c r="G600" s="166" t="s">
        <v>177</v>
      </c>
      <c r="H600" s="14">
        <f>kategorie[[#This Row],[rok]]-kategorie[[#This Row],[věk]]</f>
        <v>1950</v>
      </c>
      <c r="I600" s="166">
        <v>61</v>
      </c>
      <c r="J600" s="168" t="s">
        <v>2608</v>
      </c>
      <c r="K600" s="169">
        <v>15.4</v>
      </c>
      <c r="L600" s="170"/>
    </row>
    <row r="601" spans="4:12" ht="11.25" customHeight="1">
      <c r="D601" s="20" t="str">
        <f>CONCATENATE(kategorie[[#This Row],[rok]],"::",kategorie[[#This Row],[závod]],"::",kategorie[[#This Row],[m/ž]],"::",kategorie[[#This Row],[věk]])</f>
        <v>2011::hlavní závod::M::62</v>
      </c>
      <c r="E601" s="166">
        <v>2011</v>
      </c>
      <c r="F601" s="167" t="s">
        <v>186</v>
      </c>
      <c r="G601" s="166" t="s">
        <v>177</v>
      </c>
      <c r="H601" s="14">
        <f>kategorie[[#This Row],[rok]]-kategorie[[#This Row],[věk]]</f>
        <v>1949</v>
      </c>
      <c r="I601" s="166">
        <v>62</v>
      </c>
      <c r="J601" s="168" t="s">
        <v>2608</v>
      </c>
      <c r="K601" s="169">
        <v>15.4</v>
      </c>
      <c r="L601" s="170"/>
    </row>
    <row r="602" spans="4:12" ht="11.25" customHeight="1">
      <c r="D602" s="20" t="str">
        <f>CONCATENATE(kategorie[[#This Row],[rok]],"::",kategorie[[#This Row],[závod]],"::",kategorie[[#This Row],[m/ž]],"::",kategorie[[#This Row],[věk]])</f>
        <v>2011::hlavní závod::M::63</v>
      </c>
      <c r="E602" s="166">
        <v>2011</v>
      </c>
      <c r="F602" s="167" t="s">
        <v>186</v>
      </c>
      <c r="G602" s="166" t="s">
        <v>177</v>
      </c>
      <c r="H602" s="14">
        <f>kategorie[[#This Row],[rok]]-kategorie[[#This Row],[věk]]</f>
        <v>1948</v>
      </c>
      <c r="I602" s="166">
        <v>63</v>
      </c>
      <c r="J602" s="168" t="s">
        <v>2608</v>
      </c>
      <c r="K602" s="169">
        <v>15.4</v>
      </c>
      <c r="L602" s="170"/>
    </row>
    <row r="603" spans="4:12" ht="11.25" customHeight="1">
      <c r="D603" s="20" t="str">
        <f>CONCATENATE(kategorie[[#This Row],[rok]],"::",kategorie[[#This Row],[závod]],"::",kategorie[[#This Row],[m/ž]],"::",kategorie[[#This Row],[věk]])</f>
        <v>2011::hlavní závod::M::64</v>
      </c>
      <c r="E603" s="166">
        <v>2011</v>
      </c>
      <c r="F603" s="167" t="s">
        <v>186</v>
      </c>
      <c r="G603" s="166" t="s">
        <v>177</v>
      </c>
      <c r="H603" s="14">
        <f>kategorie[[#This Row],[rok]]-kategorie[[#This Row],[věk]]</f>
        <v>1947</v>
      </c>
      <c r="I603" s="166">
        <v>64</v>
      </c>
      <c r="J603" s="168" t="s">
        <v>2608</v>
      </c>
      <c r="K603" s="169">
        <v>15.4</v>
      </c>
      <c r="L603" s="170"/>
    </row>
    <row r="604" spans="4:12" ht="11.25" customHeight="1">
      <c r="D604" s="20" t="str">
        <f>CONCATENATE(kategorie[[#This Row],[rok]],"::",kategorie[[#This Row],[závod]],"::",kategorie[[#This Row],[m/ž]],"::",kategorie[[#This Row],[věk]])</f>
        <v>2011::hlavní závod::M::65</v>
      </c>
      <c r="E604" s="166">
        <v>2011</v>
      </c>
      <c r="F604" s="167" t="s">
        <v>186</v>
      </c>
      <c r="G604" s="166" t="s">
        <v>177</v>
      </c>
      <c r="H604" s="14">
        <f>kategorie[[#This Row],[rok]]-kategorie[[#This Row],[věk]]</f>
        <v>1946</v>
      </c>
      <c r="I604" s="166">
        <v>65</v>
      </c>
      <c r="J604" s="168" t="s">
        <v>2608</v>
      </c>
      <c r="K604" s="169">
        <v>15.4</v>
      </c>
      <c r="L604" s="170"/>
    </row>
    <row r="605" spans="4:12" ht="11.25" customHeight="1">
      <c r="D605" s="20" t="str">
        <f>CONCATENATE(kategorie[[#This Row],[rok]],"::",kategorie[[#This Row],[závod]],"::",kategorie[[#This Row],[m/ž]],"::",kategorie[[#This Row],[věk]])</f>
        <v>2011::hlavní závod::M::66</v>
      </c>
      <c r="E605" s="166">
        <v>2011</v>
      </c>
      <c r="F605" s="167" t="s">
        <v>186</v>
      </c>
      <c r="G605" s="166" t="s">
        <v>177</v>
      </c>
      <c r="H605" s="14">
        <f>kategorie[[#This Row],[rok]]-kategorie[[#This Row],[věk]]</f>
        <v>1945</v>
      </c>
      <c r="I605" s="166">
        <v>66</v>
      </c>
      <c r="J605" s="168" t="s">
        <v>2608</v>
      </c>
      <c r="K605" s="169">
        <v>15.4</v>
      </c>
      <c r="L605" s="170"/>
    </row>
    <row r="606" spans="4:12" ht="11.25" customHeight="1">
      <c r="D606" s="20" t="str">
        <f>CONCATENATE(kategorie[[#This Row],[rok]],"::",kategorie[[#This Row],[závod]],"::",kategorie[[#This Row],[m/ž]],"::",kategorie[[#This Row],[věk]])</f>
        <v>2011::hlavní závod::M::67</v>
      </c>
      <c r="E606" s="166">
        <v>2011</v>
      </c>
      <c r="F606" s="167" t="s">
        <v>186</v>
      </c>
      <c r="G606" s="166" t="s">
        <v>177</v>
      </c>
      <c r="H606" s="14">
        <f>kategorie[[#This Row],[rok]]-kategorie[[#This Row],[věk]]</f>
        <v>1944</v>
      </c>
      <c r="I606" s="166">
        <v>67</v>
      </c>
      <c r="J606" s="168" t="s">
        <v>2608</v>
      </c>
      <c r="K606" s="169">
        <v>15.4</v>
      </c>
      <c r="L606" s="170"/>
    </row>
    <row r="607" spans="4:12" ht="11.25" customHeight="1">
      <c r="D607" s="20" t="str">
        <f>CONCATENATE(kategorie[[#This Row],[rok]],"::",kategorie[[#This Row],[závod]],"::",kategorie[[#This Row],[m/ž]],"::",kategorie[[#This Row],[věk]])</f>
        <v>2011::hlavní závod::M::68</v>
      </c>
      <c r="E607" s="166">
        <v>2011</v>
      </c>
      <c r="F607" s="167" t="s">
        <v>186</v>
      </c>
      <c r="G607" s="166" t="s">
        <v>177</v>
      </c>
      <c r="H607" s="14">
        <f>kategorie[[#This Row],[rok]]-kategorie[[#This Row],[věk]]</f>
        <v>1943</v>
      </c>
      <c r="I607" s="166">
        <v>68</v>
      </c>
      <c r="J607" s="168" t="s">
        <v>2608</v>
      </c>
      <c r="K607" s="169">
        <v>15.4</v>
      </c>
      <c r="L607" s="170"/>
    </row>
    <row r="608" spans="4:12" ht="11.25" customHeight="1">
      <c r="D608" s="20" t="str">
        <f>CONCATENATE(kategorie[[#This Row],[rok]],"::",kategorie[[#This Row],[závod]],"::",kategorie[[#This Row],[m/ž]],"::",kategorie[[#This Row],[věk]])</f>
        <v>2011::hlavní závod::M::69</v>
      </c>
      <c r="E608" s="166">
        <v>2011</v>
      </c>
      <c r="F608" s="167" t="s">
        <v>186</v>
      </c>
      <c r="G608" s="166" t="s">
        <v>177</v>
      </c>
      <c r="H608" s="14">
        <f>kategorie[[#This Row],[rok]]-kategorie[[#This Row],[věk]]</f>
        <v>1942</v>
      </c>
      <c r="I608" s="166">
        <v>69</v>
      </c>
      <c r="J608" s="168" t="s">
        <v>2608</v>
      </c>
      <c r="K608" s="169">
        <v>15.4</v>
      </c>
      <c r="L608" s="170"/>
    </row>
    <row r="609" spans="4:12" ht="11.25" customHeight="1">
      <c r="D609" s="20" t="str">
        <f>CONCATENATE(kategorie[[#This Row],[rok]],"::",kategorie[[#This Row],[závod]],"::",kategorie[[#This Row],[m/ž]],"::",kategorie[[#This Row],[věk]])</f>
        <v>2011::hlavní závod::M::70</v>
      </c>
      <c r="E609" s="166">
        <v>2011</v>
      </c>
      <c r="F609" s="167" t="s">
        <v>186</v>
      </c>
      <c r="G609" s="166" t="s">
        <v>177</v>
      </c>
      <c r="H609" s="14">
        <f>kategorie[[#This Row],[rok]]-kategorie[[#This Row],[věk]]</f>
        <v>1941</v>
      </c>
      <c r="I609" s="166">
        <v>70</v>
      </c>
      <c r="J609" s="168" t="s">
        <v>2609</v>
      </c>
      <c r="K609" s="169">
        <v>15.4</v>
      </c>
      <c r="L609" s="170"/>
    </row>
    <row r="610" spans="4:12" ht="11.25" customHeight="1">
      <c r="D610" s="20" t="str">
        <f>CONCATENATE(kategorie[[#This Row],[rok]],"::",kategorie[[#This Row],[závod]],"::",kategorie[[#This Row],[m/ž]],"::",kategorie[[#This Row],[věk]])</f>
        <v>2011::hlavní závod::M::71</v>
      </c>
      <c r="E610" s="166">
        <v>2011</v>
      </c>
      <c r="F610" s="167" t="s">
        <v>186</v>
      </c>
      <c r="G610" s="166" t="s">
        <v>177</v>
      </c>
      <c r="H610" s="14">
        <f>kategorie[[#This Row],[rok]]-kategorie[[#This Row],[věk]]</f>
        <v>1940</v>
      </c>
      <c r="I610" s="166">
        <v>71</v>
      </c>
      <c r="J610" s="168" t="s">
        <v>2609</v>
      </c>
      <c r="K610" s="169">
        <v>15.4</v>
      </c>
      <c r="L610" s="170"/>
    </row>
    <row r="611" spans="4:12" ht="11.25" customHeight="1">
      <c r="D611" s="20" t="str">
        <f>CONCATENATE(kategorie[[#This Row],[rok]],"::",kategorie[[#This Row],[závod]],"::",kategorie[[#This Row],[m/ž]],"::",kategorie[[#This Row],[věk]])</f>
        <v>2011::hlavní závod::M::72</v>
      </c>
      <c r="E611" s="166">
        <v>2011</v>
      </c>
      <c r="F611" s="167" t="s">
        <v>186</v>
      </c>
      <c r="G611" s="166" t="s">
        <v>177</v>
      </c>
      <c r="H611" s="14">
        <f>kategorie[[#This Row],[rok]]-kategorie[[#This Row],[věk]]</f>
        <v>1939</v>
      </c>
      <c r="I611" s="166">
        <v>72</v>
      </c>
      <c r="J611" s="168" t="s">
        <v>2609</v>
      </c>
      <c r="K611" s="169">
        <v>15.4</v>
      </c>
      <c r="L611" s="170"/>
    </row>
    <row r="612" spans="4:12" ht="11.25" customHeight="1">
      <c r="D612" s="20" t="str">
        <f>CONCATENATE(kategorie[[#This Row],[rok]],"::",kategorie[[#This Row],[závod]],"::",kategorie[[#This Row],[m/ž]],"::",kategorie[[#This Row],[věk]])</f>
        <v>2011::hlavní závod::M::73</v>
      </c>
      <c r="E612" s="166">
        <v>2011</v>
      </c>
      <c r="F612" s="167" t="s">
        <v>186</v>
      </c>
      <c r="G612" s="166" t="s">
        <v>177</v>
      </c>
      <c r="H612" s="14">
        <f>kategorie[[#This Row],[rok]]-kategorie[[#This Row],[věk]]</f>
        <v>1938</v>
      </c>
      <c r="I612" s="166">
        <v>73</v>
      </c>
      <c r="J612" s="168" t="s">
        <v>2609</v>
      </c>
      <c r="K612" s="169">
        <v>15.4</v>
      </c>
      <c r="L612" s="170"/>
    </row>
    <row r="613" spans="4:12" ht="11.25" customHeight="1">
      <c r="D613" s="20" t="str">
        <f>CONCATENATE(kategorie[[#This Row],[rok]],"::",kategorie[[#This Row],[závod]],"::",kategorie[[#This Row],[m/ž]],"::",kategorie[[#This Row],[věk]])</f>
        <v>2011::hlavní závod::M::74</v>
      </c>
      <c r="E613" s="166">
        <v>2011</v>
      </c>
      <c r="F613" s="167" t="s">
        <v>186</v>
      </c>
      <c r="G613" s="166" t="s">
        <v>177</v>
      </c>
      <c r="H613" s="14">
        <f>kategorie[[#This Row],[rok]]-kategorie[[#This Row],[věk]]</f>
        <v>1937</v>
      </c>
      <c r="I613" s="166">
        <v>74</v>
      </c>
      <c r="J613" s="168" t="s">
        <v>2609</v>
      </c>
      <c r="K613" s="169">
        <v>15.4</v>
      </c>
      <c r="L613" s="170"/>
    </row>
    <row r="614" spans="4:12" ht="11.25" customHeight="1">
      <c r="D614" s="20" t="str">
        <f>CONCATENATE(kategorie[[#This Row],[rok]],"::",kategorie[[#This Row],[závod]],"::",kategorie[[#This Row],[m/ž]],"::",kategorie[[#This Row],[věk]])</f>
        <v>2011::hlavní závod::M::75</v>
      </c>
      <c r="E614" s="166">
        <v>2011</v>
      </c>
      <c r="F614" s="167" t="s">
        <v>186</v>
      </c>
      <c r="G614" s="166" t="s">
        <v>177</v>
      </c>
      <c r="H614" s="14">
        <f>kategorie[[#This Row],[rok]]-kategorie[[#This Row],[věk]]</f>
        <v>1936</v>
      </c>
      <c r="I614" s="166">
        <v>75</v>
      </c>
      <c r="J614" s="168" t="s">
        <v>2609</v>
      </c>
      <c r="K614" s="169">
        <v>15.4</v>
      </c>
      <c r="L614" s="170"/>
    </row>
    <row r="615" spans="4:12" ht="11.25" customHeight="1">
      <c r="D615" s="20" t="str">
        <f>CONCATENATE(kategorie[[#This Row],[rok]],"::",kategorie[[#This Row],[závod]],"::",kategorie[[#This Row],[m/ž]],"::",kategorie[[#This Row],[věk]])</f>
        <v>2011::hlavní závod::M::76</v>
      </c>
      <c r="E615" s="166">
        <v>2011</v>
      </c>
      <c r="F615" s="167" t="s">
        <v>186</v>
      </c>
      <c r="G615" s="166" t="s">
        <v>177</v>
      </c>
      <c r="H615" s="14">
        <f>kategorie[[#This Row],[rok]]-kategorie[[#This Row],[věk]]</f>
        <v>1935</v>
      </c>
      <c r="I615" s="166">
        <v>76</v>
      </c>
      <c r="J615" s="168" t="s">
        <v>2609</v>
      </c>
      <c r="K615" s="169">
        <v>15.4</v>
      </c>
      <c r="L615" s="170"/>
    </row>
    <row r="616" spans="4:12" ht="11.25" customHeight="1">
      <c r="D616" s="20" t="str">
        <f>CONCATENATE(kategorie[[#This Row],[rok]],"::",kategorie[[#This Row],[závod]],"::",kategorie[[#This Row],[m/ž]],"::",kategorie[[#This Row],[věk]])</f>
        <v>2011::hlavní závod::M::77</v>
      </c>
      <c r="E616" s="166">
        <v>2011</v>
      </c>
      <c r="F616" s="167" t="s">
        <v>186</v>
      </c>
      <c r="G616" s="166" t="s">
        <v>177</v>
      </c>
      <c r="H616" s="14">
        <f>kategorie[[#This Row],[rok]]-kategorie[[#This Row],[věk]]</f>
        <v>1934</v>
      </c>
      <c r="I616" s="166">
        <v>77</v>
      </c>
      <c r="J616" s="168" t="s">
        <v>2609</v>
      </c>
      <c r="K616" s="169">
        <v>15.4</v>
      </c>
      <c r="L616" s="170"/>
    </row>
    <row r="617" spans="4:12" ht="11.25" customHeight="1">
      <c r="D617" s="20" t="str">
        <f>CONCATENATE(kategorie[[#This Row],[rok]],"::",kategorie[[#This Row],[závod]],"::",kategorie[[#This Row],[m/ž]],"::",kategorie[[#This Row],[věk]])</f>
        <v>2011::hlavní závod::M::78</v>
      </c>
      <c r="E617" s="166">
        <v>2011</v>
      </c>
      <c r="F617" s="167" t="s">
        <v>186</v>
      </c>
      <c r="G617" s="166" t="s">
        <v>177</v>
      </c>
      <c r="H617" s="14">
        <f>kategorie[[#This Row],[rok]]-kategorie[[#This Row],[věk]]</f>
        <v>1933</v>
      </c>
      <c r="I617" s="166">
        <v>78</v>
      </c>
      <c r="J617" s="168" t="s">
        <v>2609</v>
      </c>
      <c r="K617" s="169">
        <v>15.4</v>
      </c>
      <c r="L617" s="170"/>
    </row>
    <row r="618" spans="4:12" ht="11.25" customHeight="1">
      <c r="D618" s="20" t="str">
        <f>CONCATENATE(kategorie[[#This Row],[rok]],"::",kategorie[[#This Row],[závod]],"::",kategorie[[#This Row],[m/ž]],"::",kategorie[[#This Row],[věk]])</f>
        <v>2011::hlavní závod::M::79</v>
      </c>
      <c r="E618" s="166">
        <v>2011</v>
      </c>
      <c r="F618" s="167" t="s">
        <v>186</v>
      </c>
      <c r="G618" s="166" t="s">
        <v>177</v>
      </c>
      <c r="H618" s="14">
        <f>kategorie[[#This Row],[rok]]-kategorie[[#This Row],[věk]]</f>
        <v>1932</v>
      </c>
      <c r="I618" s="166">
        <v>79</v>
      </c>
      <c r="J618" s="168" t="s">
        <v>2609</v>
      </c>
      <c r="K618" s="169">
        <v>15.4</v>
      </c>
      <c r="L618" s="170"/>
    </row>
    <row r="619" spans="4:12" ht="11.25" customHeight="1">
      <c r="D619" s="20" t="str">
        <f>CONCATENATE(kategorie[[#This Row],[rok]],"::",kategorie[[#This Row],[závod]],"::",kategorie[[#This Row],[m/ž]],"::",kategorie[[#This Row],[věk]])</f>
        <v>2011::hlavní závod::M::80</v>
      </c>
      <c r="E619" s="166">
        <v>2011</v>
      </c>
      <c r="F619" s="167" t="s">
        <v>186</v>
      </c>
      <c r="G619" s="166" t="s">
        <v>177</v>
      </c>
      <c r="H619" s="14">
        <f>kategorie[[#This Row],[rok]]-kategorie[[#This Row],[věk]]</f>
        <v>1931</v>
      </c>
      <c r="I619" s="166">
        <v>80</v>
      </c>
      <c r="J619" s="168" t="s">
        <v>2609</v>
      </c>
      <c r="K619" s="169">
        <v>15.4</v>
      </c>
      <c r="L619" s="170"/>
    </row>
    <row r="620" spans="4:12" ht="11.25" customHeight="1">
      <c r="D620" s="20" t="str">
        <f>CONCATENATE(kategorie[[#This Row],[rok]],"::",kategorie[[#This Row],[závod]],"::",kategorie[[#This Row],[m/ž]],"::",kategorie[[#This Row],[věk]])</f>
        <v>2011::hlavní závod::Z::15</v>
      </c>
      <c r="E620" s="166">
        <v>2011</v>
      </c>
      <c r="F620" s="167" t="s">
        <v>186</v>
      </c>
      <c r="G620" s="166" t="s">
        <v>318</v>
      </c>
      <c r="H620" s="14">
        <f>kategorie[[#This Row],[rok]]-kategorie[[#This Row],[věk]]</f>
        <v>1996</v>
      </c>
      <c r="I620" s="166">
        <v>15</v>
      </c>
      <c r="J620" s="168" t="s">
        <v>3192</v>
      </c>
      <c r="K620" s="169">
        <v>15.4</v>
      </c>
      <c r="L620" s="170"/>
    </row>
    <row r="621" spans="4:12" ht="11.25" customHeight="1">
      <c r="D621" s="20" t="str">
        <f>CONCATENATE(kategorie[[#This Row],[rok]],"::",kategorie[[#This Row],[závod]],"::",kategorie[[#This Row],[m/ž]],"::",kategorie[[#This Row],[věk]])</f>
        <v>2011::hlavní závod::Z::16</v>
      </c>
      <c r="E621" s="166">
        <v>2011</v>
      </c>
      <c r="F621" s="167" t="s">
        <v>186</v>
      </c>
      <c r="G621" s="166" t="s">
        <v>318</v>
      </c>
      <c r="H621" s="14">
        <f>kategorie[[#This Row],[rok]]-kategorie[[#This Row],[věk]]</f>
        <v>1995</v>
      </c>
      <c r="I621" s="166">
        <v>16</v>
      </c>
      <c r="J621" s="168" t="s">
        <v>3192</v>
      </c>
      <c r="K621" s="169">
        <v>15.4</v>
      </c>
      <c r="L621" s="170"/>
    </row>
    <row r="622" spans="4:12" ht="11.25" customHeight="1">
      <c r="D622" s="20" t="str">
        <f>CONCATENATE(kategorie[[#This Row],[rok]],"::",kategorie[[#This Row],[závod]],"::",kategorie[[#This Row],[m/ž]],"::",kategorie[[#This Row],[věk]])</f>
        <v>2011::hlavní závod::Z::17</v>
      </c>
      <c r="E622" s="166">
        <v>2011</v>
      </c>
      <c r="F622" s="167" t="s">
        <v>186</v>
      </c>
      <c r="G622" s="166" t="s">
        <v>318</v>
      </c>
      <c r="H622" s="14">
        <f>kategorie[[#This Row],[rok]]-kategorie[[#This Row],[věk]]</f>
        <v>1994</v>
      </c>
      <c r="I622" s="166">
        <v>17</v>
      </c>
      <c r="J622" s="168" t="s">
        <v>3192</v>
      </c>
      <c r="K622" s="169">
        <v>15.4</v>
      </c>
      <c r="L622" s="170"/>
    </row>
    <row r="623" spans="4:12" ht="11.25" customHeight="1">
      <c r="D623" s="20" t="str">
        <f>CONCATENATE(kategorie[[#This Row],[rok]],"::",kategorie[[#This Row],[závod]],"::",kategorie[[#This Row],[m/ž]],"::",kategorie[[#This Row],[věk]])</f>
        <v>2011::hlavní závod::Z::18</v>
      </c>
      <c r="E623" s="166">
        <v>2011</v>
      </c>
      <c r="F623" s="167" t="s">
        <v>186</v>
      </c>
      <c r="G623" s="166" t="s">
        <v>318</v>
      </c>
      <c r="H623" s="14">
        <f>kategorie[[#This Row],[rok]]-kategorie[[#This Row],[věk]]</f>
        <v>1993</v>
      </c>
      <c r="I623" s="166">
        <v>18</v>
      </c>
      <c r="J623" s="168" t="s">
        <v>3192</v>
      </c>
      <c r="K623" s="169">
        <v>15.4</v>
      </c>
      <c r="L623" s="170"/>
    </row>
    <row r="624" spans="4:12" ht="11.25" customHeight="1">
      <c r="D624" s="20" t="str">
        <f>CONCATENATE(kategorie[[#This Row],[rok]],"::",kategorie[[#This Row],[závod]],"::",kategorie[[#This Row],[m/ž]],"::",kategorie[[#This Row],[věk]])</f>
        <v>2011::hlavní závod::Z::19</v>
      </c>
      <c r="E624" s="166">
        <v>2011</v>
      </c>
      <c r="F624" s="167" t="s">
        <v>186</v>
      </c>
      <c r="G624" s="166" t="s">
        <v>318</v>
      </c>
      <c r="H624" s="14">
        <f>kategorie[[#This Row],[rok]]-kategorie[[#This Row],[věk]]</f>
        <v>1992</v>
      </c>
      <c r="I624" s="166">
        <v>19</v>
      </c>
      <c r="J624" s="168" t="s">
        <v>3192</v>
      </c>
      <c r="K624" s="169">
        <v>15.4</v>
      </c>
      <c r="L624" s="170"/>
    </row>
    <row r="625" spans="4:12" ht="11.25" customHeight="1">
      <c r="D625" s="20" t="str">
        <f>CONCATENATE(kategorie[[#This Row],[rok]],"::",kategorie[[#This Row],[závod]],"::",kategorie[[#This Row],[m/ž]],"::",kategorie[[#This Row],[věk]])</f>
        <v>2011::hlavní závod::Z::20</v>
      </c>
      <c r="E625" s="166">
        <v>2011</v>
      </c>
      <c r="F625" s="167" t="s">
        <v>186</v>
      </c>
      <c r="G625" s="166" t="s">
        <v>318</v>
      </c>
      <c r="H625" s="14">
        <f>kategorie[[#This Row],[rok]]-kategorie[[#This Row],[věk]]</f>
        <v>1991</v>
      </c>
      <c r="I625" s="166">
        <v>20</v>
      </c>
      <c r="J625" s="168" t="s">
        <v>3192</v>
      </c>
      <c r="K625" s="169">
        <v>15.4</v>
      </c>
      <c r="L625" s="170"/>
    </row>
    <row r="626" spans="4:12" ht="11.25" customHeight="1">
      <c r="D626" s="20" t="str">
        <f>CONCATENATE(kategorie[[#This Row],[rok]],"::",kategorie[[#This Row],[závod]],"::",kategorie[[#This Row],[m/ž]],"::",kategorie[[#This Row],[věk]])</f>
        <v>2011::hlavní závod::Z::21</v>
      </c>
      <c r="E626" s="166">
        <v>2011</v>
      </c>
      <c r="F626" s="167" t="s">
        <v>186</v>
      </c>
      <c r="G626" s="166" t="s">
        <v>318</v>
      </c>
      <c r="H626" s="14">
        <f>kategorie[[#This Row],[rok]]-kategorie[[#This Row],[věk]]</f>
        <v>1990</v>
      </c>
      <c r="I626" s="166">
        <v>21</v>
      </c>
      <c r="J626" s="168" t="s">
        <v>3192</v>
      </c>
      <c r="K626" s="169">
        <v>15.4</v>
      </c>
      <c r="L626" s="170"/>
    </row>
    <row r="627" spans="4:12" ht="11.25" customHeight="1">
      <c r="D627" s="20" t="str">
        <f>CONCATENATE(kategorie[[#This Row],[rok]],"::",kategorie[[#This Row],[závod]],"::",kategorie[[#This Row],[m/ž]],"::",kategorie[[#This Row],[věk]])</f>
        <v>2011::hlavní závod::Z::22</v>
      </c>
      <c r="E627" s="166">
        <v>2011</v>
      </c>
      <c r="F627" s="167" t="s">
        <v>186</v>
      </c>
      <c r="G627" s="166" t="s">
        <v>318</v>
      </c>
      <c r="H627" s="14">
        <f>kategorie[[#This Row],[rok]]-kategorie[[#This Row],[věk]]</f>
        <v>1989</v>
      </c>
      <c r="I627" s="166">
        <v>22</v>
      </c>
      <c r="J627" s="168" t="s">
        <v>3192</v>
      </c>
      <c r="K627" s="169">
        <v>15.4</v>
      </c>
      <c r="L627" s="170"/>
    </row>
    <row r="628" spans="4:12" ht="11.25" customHeight="1">
      <c r="D628" s="20" t="str">
        <f>CONCATENATE(kategorie[[#This Row],[rok]],"::",kategorie[[#This Row],[závod]],"::",kategorie[[#This Row],[m/ž]],"::",kategorie[[#This Row],[věk]])</f>
        <v>2011::hlavní závod::Z::23</v>
      </c>
      <c r="E628" s="166">
        <v>2011</v>
      </c>
      <c r="F628" s="167" t="s">
        <v>186</v>
      </c>
      <c r="G628" s="166" t="s">
        <v>318</v>
      </c>
      <c r="H628" s="14">
        <f>kategorie[[#This Row],[rok]]-kategorie[[#This Row],[věk]]</f>
        <v>1988</v>
      </c>
      <c r="I628" s="166">
        <v>23</v>
      </c>
      <c r="J628" s="168" t="s">
        <v>3192</v>
      </c>
      <c r="K628" s="169">
        <v>15.4</v>
      </c>
      <c r="L628" s="170"/>
    </row>
    <row r="629" spans="4:12" ht="11.25" customHeight="1">
      <c r="D629" s="20" t="str">
        <f>CONCATENATE(kategorie[[#This Row],[rok]],"::",kategorie[[#This Row],[závod]],"::",kategorie[[#This Row],[m/ž]],"::",kategorie[[#This Row],[věk]])</f>
        <v>2011::hlavní závod::Z::24</v>
      </c>
      <c r="E629" s="166">
        <v>2011</v>
      </c>
      <c r="F629" s="167" t="s">
        <v>186</v>
      </c>
      <c r="G629" s="166" t="s">
        <v>318</v>
      </c>
      <c r="H629" s="14">
        <f>kategorie[[#This Row],[rok]]-kategorie[[#This Row],[věk]]</f>
        <v>1987</v>
      </c>
      <c r="I629" s="166">
        <v>24</v>
      </c>
      <c r="J629" s="168" t="s">
        <v>3192</v>
      </c>
      <c r="K629" s="169">
        <v>15.4</v>
      </c>
      <c r="L629" s="170"/>
    </row>
    <row r="630" spans="4:12" ht="11.25" customHeight="1">
      <c r="D630" s="20" t="str">
        <f>CONCATENATE(kategorie[[#This Row],[rok]],"::",kategorie[[#This Row],[závod]],"::",kategorie[[#This Row],[m/ž]],"::",kategorie[[#This Row],[věk]])</f>
        <v>2011::hlavní závod::Z::25</v>
      </c>
      <c r="E630" s="166">
        <v>2011</v>
      </c>
      <c r="F630" s="167" t="s">
        <v>186</v>
      </c>
      <c r="G630" s="166" t="s">
        <v>318</v>
      </c>
      <c r="H630" s="14">
        <f>kategorie[[#This Row],[rok]]-kategorie[[#This Row],[věk]]</f>
        <v>1986</v>
      </c>
      <c r="I630" s="166">
        <v>25</v>
      </c>
      <c r="J630" s="168" t="s">
        <v>3192</v>
      </c>
      <c r="K630" s="169">
        <v>15.4</v>
      </c>
      <c r="L630" s="170"/>
    </row>
    <row r="631" spans="4:12" ht="11.25" customHeight="1">
      <c r="D631" s="20" t="str">
        <f>CONCATENATE(kategorie[[#This Row],[rok]],"::",kategorie[[#This Row],[závod]],"::",kategorie[[#This Row],[m/ž]],"::",kategorie[[#This Row],[věk]])</f>
        <v>2011::hlavní závod::Z::26</v>
      </c>
      <c r="E631" s="166">
        <v>2011</v>
      </c>
      <c r="F631" s="167" t="s">
        <v>186</v>
      </c>
      <c r="G631" s="166" t="s">
        <v>318</v>
      </c>
      <c r="H631" s="14">
        <f>kategorie[[#This Row],[rok]]-kategorie[[#This Row],[věk]]</f>
        <v>1985</v>
      </c>
      <c r="I631" s="166">
        <v>26</v>
      </c>
      <c r="J631" s="168" t="s">
        <v>3192</v>
      </c>
      <c r="K631" s="169">
        <v>15.4</v>
      </c>
      <c r="L631" s="170"/>
    </row>
    <row r="632" spans="4:12" ht="11.25" customHeight="1">
      <c r="D632" s="20" t="str">
        <f>CONCATENATE(kategorie[[#This Row],[rok]],"::",kategorie[[#This Row],[závod]],"::",kategorie[[#This Row],[m/ž]],"::",kategorie[[#This Row],[věk]])</f>
        <v>2011::hlavní závod::Z::27</v>
      </c>
      <c r="E632" s="166">
        <v>2011</v>
      </c>
      <c r="F632" s="167" t="s">
        <v>186</v>
      </c>
      <c r="G632" s="166" t="s">
        <v>318</v>
      </c>
      <c r="H632" s="14">
        <f>kategorie[[#This Row],[rok]]-kategorie[[#This Row],[věk]]</f>
        <v>1984</v>
      </c>
      <c r="I632" s="166">
        <v>27</v>
      </c>
      <c r="J632" s="168" t="s">
        <v>3192</v>
      </c>
      <c r="K632" s="169">
        <v>15.4</v>
      </c>
      <c r="L632" s="170"/>
    </row>
    <row r="633" spans="4:12" ht="11.25" customHeight="1">
      <c r="D633" s="20" t="str">
        <f>CONCATENATE(kategorie[[#This Row],[rok]],"::",kategorie[[#This Row],[závod]],"::",kategorie[[#This Row],[m/ž]],"::",kategorie[[#This Row],[věk]])</f>
        <v>2011::hlavní závod::Z::28</v>
      </c>
      <c r="E633" s="166">
        <v>2011</v>
      </c>
      <c r="F633" s="167" t="s">
        <v>186</v>
      </c>
      <c r="G633" s="166" t="s">
        <v>318</v>
      </c>
      <c r="H633" s="14">
        <f>kategorie[[#This Row],[rok]]-kategorie[[#This Row],[věk]]</f>
        <v>1983</v>
      </c>
      <c r="I633" s="166">
        <v>28</v>
      </c>
      <c r="J633" s="168" t="s">
        <v>3192</v>
      </c>
      <c r="K633" s="169">
        <v>15.4</v>
      </c>
      <c r="L633" s="170"/>
    </row>
    <row r="634" spans="4:12" ht="11.25" customHeight="1">
      <c r="D634" s="20" t="str">
        <f>CONCATENATE(kategorie[[#This Row],[rok]],"::",kategorie[[#This Row],[závod]],"::",kategorie[[#This Row],[m/ž]],"::",kategorie[[#This Row],[věk]])</f>
        <v>2011::hlavní závod::Z::29</v>
      </c>
      <c r="E634" s="166">
        <v>2011</v>
      </c>
      <c r="F634" s="167" t="s">
        <v>186</v>
      </c>
      <c r="G634" s="166" t="s">
        <v>318</v>
      </c>
      <c r="H634" s="14">
        <f>kategorie[[#This Row],[rok]]-kategorie[[#This Row],[věk]]</f>
        <v>1982</v>
      </c>
      <c r="I634" s="166">
        <v>29</v>
      </c>
      <c r="J634" s="168" t="s">
        <v>3192</v>
      </c>
      <c r="K634" s="169">
        <v>15.4</v>
      </c>
      <c r="L634" s="170"/>
    </row>
    <row r="635" spans="4:12" ht="11.25" customHeight="1">
      <c r="D635" s="20" t="str">
        <f>CONCATENATE(kategorie[[#This Row],[rok]],"::",kategorie[[#This Row],[závod]],"::",kategorie[[#This Row],[m/ž]],"::",kategorie[[#This Row],[věk]])</f>
        <v>2011::hlavní závod::Z::30</v>
      </c>
      <c r="E635" s="166">
        <v>2011</v>
      </c>
      <c r="F635" s="167" t="s">
        <v>186</v>
      </c>
      <c r="G635" s="166" t="s">
        <v>318</v>
      </c>
      <c r="H635" s="14">
        <f>kategorie[[#This Row],[rok]]-kategorie[[#This Row],[věk]]</f>
        <v>1981</v>
      </c>
      <c r="I635" s="166">
        <v>30</v>
      </c>
      <c r="J635" s="168" t="s">
        <v>3192</v>
      </c>
      <c r="K635" s="169">
        <v>15.4</v>
      </c>
      <c r="L635" s="170"/>
    </row>
    <row r="636" spans="4:12" ht="11.25" customHeight="1">
      <c r="D636" s="20" t="str">
        <f>CONCATENATE(kategorie[[#This Row],[rok]],"::",kategorie[[#This Row],[závod]],"::",kategorie[[#This Row],[m/ž]],"::",kategorie[[#This Row],[věk]])</f>
        <v>2011::hlavní závod::Z::31</v>
      </c>
      <c r="E636" s="166">
        <v>2011</v>
      </c>
      <c r="F636" s="167" t="s">
        <v>186</v>
      </c>
      <c r="G636" s="166" t="s">
        <v>318</v>
      </c>
      <c r="H636" s="14">
        <f>kategorie[[#This Row],[rok]]-kategorie[[#This Row],[věk]]</f>
        <v>1980</v>
      </c>
      <c r="I636" s="166">
        <v>31</v>
      </c>
      <c r="J636" s="168" t="s">
        <v>3192</v>
      </c>
      <c r="K636" s="169">
        <v>15.4</v>
      </c>
      <c r="L636" s="170"/>
    </row>
    <row r="637" spans="4:12" ht="11.25" customHeight="1">
      <c r="D637" s="20" t="str">
        <f>CONCATENATE(kategorie[[#This Row],[rok]],"::",kategorie[[#This Row],[závod]],"::",kategorie[[#This Row],[m/ž]],"::",kategorie[[#This Row],[věk]])</f>
        <v>2011::hlavní závod::Z::32</v>
      </c>
      <c r="E637" s="166">
        <v>2011</v>
      </c>
      <c r="F637" s="167" t="s">
        <v>186</v>
      </c>
      <c r="G637" s="166" t="s">
        <v>318</v>
      </c>
      <c r="H637" s="14">
        <f>kategorie[[#This Row],[rok]]-kategorie[[#This Row],[věk]]</f>
        <v>1979</v>
      </c>
      <c r="I637" s="166">
        <v>32</v>
      </c>
      <c r="J637" s="168" t="s">
        <v>3192</v>
      </c>
      <c r="K637" s="169">
        <v>15.4</v>
      </c>
      <c r="L637" s="170"/>
    </row>
    <row r="638" spans="4:12" ht="11.25" customHeight="1">
      <c r="D638" s="20" t="str">
        <f>CONCATENATE(kategorie[[#This Row],[rok]],"::",kategorie[[#This Row],[závod]],"::",kategorie[[#This Row],[m/ž]],"::",kategorie[[#This Row],[věk]])</f>
        <v>2011::hlavní závod::Z::33</v>
      </c>
      <c r="E638" s="166">
        <v>2011</v>
      </c>
      <c r="F638" s="167" t="s">
        <v>186</v>
      </c>
      <c r="G638" s="166" t="s">
        <v>318</v>
      </c>
      <c r="H638" s="14">
        <f>kategorie[[#This Row],[rok]]-kategorie[[#This Row],[věk]]</f>
        <v>1978</v>
      </c>
      <c r="I638" s="166">
        <v>33</v>
      </c>
      <c r="J638" s="168" t="s">
        <v>3192</v>
      </c>
      <c r="K638" s="169">
        <v>15.4</v>
      </c>
      <c r="L638" s="170"/>
    </row>
    <row r="639" spans="4:12" ht="11.25" customHeight="1">
      <c r="D639" s="20" t="str">
        <f>CONCATENATE(kategorie[[#This Row],[rok]],"::",kategorie[[#This Row],[závod]],"::",kategorie[[#This Row],[m/ž]],"::",kategorie[[#This Row],[věk]])</f>
        <v>2011::hlavní závod::Z::34</v>
      </c>
      <c r="E639" s="166">
        <v>2011</v>
      </c>
      <c r="F639" s="167" t="s">
        <v>186</v>
      </c>
      <c r="G639" s="166" t="s">
        <v>318</v>
      </c>
      <c r="H639" s="14">
        <f>kategorie[[#This Row],[rok]]-kategorie[[#This Row],[věk]]</f>
        <v>1977</v>
      </c>
      <c r="I639" s="166">
        <v>34</v>
      </c>
      <c r="J639" s="168" t="s">
        <v>3192</v>
      </c>
      <c r="K639" s="169">
        <v>15.4</v>
      </c>
      <c r="L639" s="170"/>
    </row>
    <row r="640" spans="4:12" ht="11.25" customHeight="1">
      <c r="D640" s="20" t="str">
        <f>CONCATENATE(kategorie[[#This Row],[rok]],"::",kategorie[[#This Row],[závod]],"::",kategorie[[#This Row],[m/ž]],"::",kategorie[[#This Row],[věk]])</f>
        <v>2011::hlavní závod::Z::35</v>
      </c>
      <c r="E640" s="166">
        <v>2011</v>
      </c>
      <c r="F640" s="167" t="s">
        <v>186</v>
      </c>
      <c r="G640" s="166" t="s">
        <v>318</v>
      </c>
      <c r="H640" s="14">
        <f>kategorie[[#This Row],[rok]]-kategorie[[#This Row],[věk]]</f>
        <v>1976</v>
      </c>
      <c r="I640" s="166">
        <v>35</v>
      </c>
      <c r="J640" s="168" t="s">
        <v>3192</v>
      </c>
      <c r="K640" s="169">
        <v>15.4</v>
      </c>
      <c r="L640" s="170"/>
    </row>
    <row r="641" spans="4:12" ht="11.25" customHeight="1">
      <c r="D641" s="20" t="str">
        <f>CONCATENATE(kategorie[[#This Row],[rok]],"::",kategorie[[#This Row],[závod]],"::",kategorie[[#This Row],[m/ž]],"::",kategorie[[#This Row],[věk]])</f>
        <v>2011::hlavní závod::Z::36</v>
      </c>
      <c r="E641" s="166">
        <v>2011</v>
      </c>
      <c r="F641" s="167" t="s">
        <v>186</v>
      </c>
      <c r="G641" s="166" t="s">
        <v>318</v>
      </c>
      <c r="H641" s="14">
        <f>kategorie[[#This Row],[rok]]-kategorie[[#This Row],[věk]]</f>
        <v>1975</v>
      </c>
      <c r="I641" s="166">
        <v>36</v>
      </c>
      <c r="J641" s="168" t="s">
        <v>3192</v>
      </c>
      <c r="K641" s="169">
        <v>15.4</v>
      </c>
      <c r="L641" s="170"/>
    </row>
    <row r="642" spans="4:12" ht="11.25" customHeight="1">
      <c r="D642" s="20" t="str">
        <f>CONCATENATE(kategorie[[#This Row],[rok]],"::",kategorie[[#This Row],[závod]],"::",kategorie[[#This Row],[m/ž]],"::",kategorie[[#This Row],[věk]])</f>
        <v>2011::hlavní závod::Z::37</v>
      </c>
      <c r="E642" s="166">
        <v>2011</v>
      </c>
      <c r="F642" s="167" t="s">
        <v>186</v>
      </c>
      <c r="G642" s="166" t="s">
        <v>318</v>
      </c>
      <c r="H642" s="14">
        <f>kategorie[[#This Row],[rok]]-kategorie[[#This Row],[věk]]</f>
        <v>1974</v>
      </c>
      <c r="I642" s="166">
        <v>37</v>
      </c>
      <c r="J642" s="168" t="s">
        <v>3192</v>
      </c>
      <c r="K642" s="169">
        <v>15.4</v>
      </c>
      <c r="L642" s="170"/>
    </row>
    <row r="643" spans="4:12" ht="11.25" customHeight="1">
      <c r="D643" s="20" t="str">
        <f>CONCATENATE(kategorie[[#This Row],[rok]],"::",kategorie[[#This Row],[závod]],"::",kategorie[[#This Row],[m/ž]],"::",kategorie[[#This Row],[věk]])</f>
        <v>2011::hlavní závod::Z::38</v>
      </c>
      <c r="E643" s="166">
        <v>2011</v>
      </c>
      <c r="F643" s="167" t="s">
        <v>186</v>
      </c>
      <c r="G643" s="166" t="s">
        <v>318</v>
      </c>
      <c r="H643" s="14">
        <f>kategorie[[#This Row],[rok]]-kategorie[[#This Row],[věk]]</f>
        <v>1973</v>
      </c>
      <c r="I643" s="166">
        <v>38</v>
      </c>
      <c r="J643" s="168" t="s">
        <v>3192</v>
      </c>
      <c r="K643" s="169">
        <v>15.4</v>
      </c>
      <c r="L643" s="170"/>
    </row>
    <row r="644" spans="4:12" ht="11.25" customHeight="1">
      <c r="D644" s="20" t="str">
        <f>CONCATENATE(kategorie[[#This Row],[rok]],"::",kategorie[[#This Row],[závod]],"::",kategorie[[#This Row],[m/ž]],"::",kategorie[[#This Row],[věk]])</f>
        <v>2011::hlavní závod::Z::39</v>
      </c>
      <c r="E644" s="166">
        <v>2011</v>
      </c>
      <c r="F644" s="167" t="s">
        <v>186</v>
      </c>
      <c r="G644" s="166" t="s">
        <v>318</v>
      </c>
      <c r="H644" s="14">
        <f>kategorie[[#This Row],[rok]]-kategorie[[#This Row],[věk]]</f>
        <v>1972</v>
      </c>
      <c r="I644" s="166">
        <v>39</v>
      </c>
      <c r="J644" s="168" t="s">
        <v>3192</v>
      </c>
      <c r="K644" s="169">
        <v>15.4</v>
      </c>
      <c r="L644" s="170"/>
    </row>
    <row r="645" spans="4:12" ht="11.25" customHeight="1">
      <c r="D645" s="20" t="str">
        <f>CONCATENATE(kategorie[[#This Row],[rok]],"::",kategorie[[#This Row],[závod]],"::",kategorie[[#This Row],[m/ž]],"::",kategorie[[#This Row],[věk]])</f>
        <v>2011::hlavní závod::Z::40</v>
      </c>
      <c r="E645" s="166">
        <v>2011</v>
      </c>
      <c r="F645" s="167" t="s">
        <v>186</v>
      </c>
      <c r="G645" s="166" t="s">
        <v>318</v>
      </c>
      <c r="H645" s="14">
        <f>kategorie[[#This Row],[rok]]-kategorie[[#This Row],[věk]]</f>
        <v>1971</v>
      </c>
      <c r="I645" s="166">
        <v>40</v>
      </c>
      <c r="J645" s="168" t="s">
        <v>3192</v>
      </c>
      <c r="K645" s="169">
        <v>15.4</v>
      </c>
      <c r="L645" s="170"/>
    </row>
    <row r="646" spans="4:12" ht="11.25" customHeight="1">
      <c r="D646" s="20" t="str">
        <f>CONCATENATE(kategorie[[#This Row],[rok]],"::",kategorie[[#This Row],[závod]],"::",kategorie[[#This Row],[m/ž]],"::",kategorie[[#This Row],[věk]])</f>
        <v>2011::hlavní závod::Z::41</v>
      </c>
      <c r="E646" s="166">
        <v>2011</v>
      </c>
      <c r="F646" s="167" t="s">
        <v>186</v>
      </c>
      <c r="G646" s="166" t="s">
        <v>318</v>
      </c>
      <c r="H646" s="14">
        <f>kategorie[[#This Row],[rok]]-kategorie[[#This Row],[věk]]</f>
        <v>1970</v>
      </c>
      <c r="I646" s="166">
        <v>41</v>
      </c>
      <c r="J646" s="168" t="s">
        <v>3192</v>
      </c>
      <c r="K646" s="169">
        <v>15.4</v>
      </c>
      <c r="L646" s="170"/>
    </row>
    <row r="647" spans="4:12" ht="11.25" customHeight="1">
      <c r="D647" s="20" t="str">
        <f>CONCATENATE(kategorie[[#This Row],[rok]],"::",kategorie[[#This Row],[závod]],"::",kategorie[[#This Row],[m/ž]],"::",kategorie[[#This Row],[věk]])</f>
        <v>2011::hlavní závod::Z::42</v>
      </c>
      <c r="E647" s="166">
        <v>2011</v>
      </c>
      <c r="F647" s="167" t="s">
        <v>186</v>
      </c>
      <c r="G647" s="166" t="s">
        <v>318</v>
      </c>
      <c r="H647" s="14">
        <f>kategorie[[#This Row],[rok]]-kategorie[[#This Row],[věk]]</f>
        <v>1969</v>
      </c>
      <c r="I647" s="166">
        <v>42</v>
      </c>
      <c r="J647" s="168" t="s">
        <v>3192</v>
      </c>
      <c r="K647" s="169">
        <v>15.4</v>
      </c>
      <c r="L647" s="170"/>
    </row>
    <row r="648" spans="4:12" ht="11.25" customHeight="1">
      <c r="D648" s="20" t="str">
        <f>CONCATENATE(kategorie[[#This Row],[rok]],"::",kategorie[[#This Row],[závod]],"::",kategorie[[#This Row],[m/ž]],"::",kategorie[[#This Row],[věk]])</f>
        <v>2011::hlavní závod::Z::43</v>
      </c>
      <c r="E648" s="166">
        <v>2011</v>
      </c>
      <c r="F648" s="167" t="s">
        <v>186</v>
      </c>
      <c r="G648" s="166" t="s">
        <v>318</v>
      </c>
      <c r="H648" s="14">
        <f>kategorie[[#This Row],[rok]]-kategorie[[#This Row],[věk]]</f>
        <v>1968</v>
      </c>
      <c r="I648" s="166">
        <v>43</v>
      </c>
      <c r="J648" s="168" t="s">
        <v>3192</v>
      </c>
      <c r="K648" s="169">
        <v>15.4</v>
      </c>
      <c r="L648" s="170"/>
    </row>
    <row r="649" spans="4:12" ht="11.25" customHeight="1">
      <c r="D649" s="20" t="str">
        <f>CONCATENATE(kategorie[[#This Row],[rok]],"::",kategorie[[#This Row],[závod]],"::",kategorie[[#This Row],[m/ž]],"::",kategorie[[#This Row],[věk]])</f>
        <v>2011::hlavní závod::Z::44</v>
      </c>
      <c r="E649" s="166">
        <v>2011</v>
      </c>
      <c r="F649" s="167" t="s">
        <v>186</v>
      </c>
      <c r="G649" s="166" t="s">
        <v>318</v>
      </c>
      <c r="H649" s="14">
        <f>kategorie[[#This Row],[rok]]-kategorie[[#This Row],[věk]]</f>
        <v>1967</v>
      </c>
      <c r="I649" s="166">
        <v>44</v>
      </c>
      <c r="J649" s="168" t="s">
        <v>3192</v>
      </c>
      <c r="K649" s="169">
        <v>15.4</v>
      </c>
      <c r="L649" s="170"/>
    </row>
    <row r="650" spans="4:12" ht="11.25" customHeight="1">
      <c r="D650" s="20" t="str">
        <f>CONCATENATE(kategorie[[#This Row],[rok]],"::",kategorie[[#This Row],[závod]],"::",kategorie[[#This Row],[m/ž]],"::",kategorie[[#This Row],[věk]])</f>
        <v>2011::hlavní závod::Z::45</v>
      </c>
      <c r="E650" s="166">
        <v>2011</v>
      </c>
      <c r="F650" s="167" t="s">
        <v>186</v>
      </c>
      <c r="G650" s="166" t="s">
        <v>318</v>
      </c>
      <c r="H650" s="14">
        <f>kategorie[[#This Row],[rok]]-kategorie[[#This Row],[věk]]</f>
        <v>1966</v>
      </c>
      <c r="I650" s="166">
        <v>45</v>
      </c>
      <c r="J650" s="168" t="s">
        <v>3192</v>
      </c>
      <c r="K650" s="169">
        <v>15.4</v>
      </c>
      <c r="L650" s="170"/>
    </row>
    <row r="651" spans="4:12" ht="11.25" customHeight="1">
      <c r="D651" s="20" t="str">
        <f>CONCATENATE(kategorie[[#This Row],[rok]],"::",kategorie[[#This Row],[závod]],"::",kategorie[[#This Row],[m/ž]],"::",kategorie[[#This Row],[věk]])</f>
        <v>2011::hlavní závod::Z::46</v>
      </c>
      <c r="E651" s="166">
        <v>2011</v>
      </c>
      <c r="F651" s="167" t="s">
        <v>186</v>
      </c>
      <c r="G651" s="166" t="s">
        <v>318</v>
      </c>
      <c r="H651" s="14">
        <f>kategorie[[#This Row],[rok]]-kategorie[[#This Row],[věk]]</f>
        <v>1965</v>
      </c>
      <c r="I651" s="166">
        <v>46</v>
      </c>
      <c r="J651" s="168" t="s">
        <v>3192</v>
      </c>
      <c r="K651" s="169">
        <v>15.4</v>
      </c>
      <c r="L651" s="170"/>
    </row>
    <row r="652" spans="4:12" ht="11.25" customHeight="1">
      <c r="D652" s="20" t="str">
        <f>CONCATENATE(kategorie[[#This Row],[rok]],"::",kategorie[[#This Row],[závod]],"::",kategorie[[#This Row],[m/ž]],"::",kategorie[[#This Row],[věk]])</f>
        <v>2011::hlavní závod::Z::47</v>
      </c>
      <c r="E652" s="166">
        <v>2011</v>
      </c>
      <c r="F652" s="167" t="s">
        <v>186</v>
      </c>
      <c r="G652" s="166" t="s">
        <v>318</v>
      </c>
      <c r="H652" s="14">
        <f>kategorie[[#This Row],[rok]]-kategorie[[#This Row],[věk]]</f>
        <v>1964</v>
      </c>
      <c r="I652" s="166">
        <v>47</v>
      </c>
      <c r="J652" s="168" t="s">
        <v>3192</v>
      </c>
      <c r="K652" s="169">
        <v>15.4</v>
      </c>
      <c r="L652" s="170"/>
    </row>
    <row r="653" spans="4:12" ht="11.25" customHeight="1">
      <c r="D653" s="20" t="str">
        <f>CONCATENATE(kategorie[[#This Row],[rok]],"::",kategorie[[#This Row],[závod]],"::",kategorie[[#This Row],[m/ž]],"::",kategorie[[#This Row],[věk]])</f>
        <v>2011::hlavní závod::Z::48</v>
      </c>
      <c r="E653" s="166">
        <v>2011</v>
      </c>
      <c r="F653" s="167" t="s">
        <v>186</v>
      </c>
      <c r="G653" s="166" t="s">
        <v>318</v>
      </c>
      <c r="H653" s="14">
        <f>kategorie[[#This Row],[rok]]-kategorie[[#This Row],[věk]]</f>
        <v>1963</v>
      </c>
      <c r="I653" s="166">
        <v>48</v>
      </c>
      <c r="J653" s="168" t="s">
        <v>3192</v>
      </c>
      <c r="K653" s="169">
        <v>15.4</v>
      </c>
      <c r="L653" s="170"/>
    </row>
    <row r="654" spans="4:12" ht="11.25" customHeight="1">
      <c r="D654" s="20" t="str">
        <f>CONCATENATE(kategorie[[#This Row],[rok]],"::",kategorie[[#This Row],[závod]],"::",kategorie[[#This Row],[m/ž]],"::",kategorie[[#This Row],[věk]])</f>
        <v>2011::hlavní závod::Z::49</v>
      </c>
      <c r="E654" s="166">
        <v>2011</v>
      </c>
      <c r="F654" s="167" t="s">
        <v>186</v>
      </c>
      <c r="G654" s="166" t="s">
        <v>318</v>
      </c>
      <c r="H654" s="14">
        <f>kategorie[[#This Row],[rok]]-kategorie[[#This Row],[věk]]</f>
        <v>1962</v>
      </c>
      <c r="I654" s="166">
        <v>49</v>
      </c>
      <c r="J654" s="168" t="s">
        <v>3192</v>
      </c>
      <c r="K654" s="169">
        <v>15.4</v>
      </c>
      <c r="L654" s="170"/>
    </row>
    <row r="655" spans="4:12" ht="11.25" customHeight="1">
      <c r="D655" s="20" t="str">
        <f>CONCATENATE(kategorie[[#This Row],[rok]],"::",kategorie[[#This Row],[závod]],"::",kategorie[[#This Row],[m/ž]],"::",kategorie[[#This Row],[věk]])</f>
        <v>2011::hlavní závod::Z::50</v>
      </c>
      <c r="E655" s="166">
        <v>2011</v>
      </c>
      <c r="F655" s="167" t="s">
        <v>186</v>
      </c>
      <c r="G655" s="166" t="s">
        <v>318</v>
      </c>
      <c r="H655" s="14">
        <f>kategorie[[#This Row],[rok]]-kategorie[[#This Row],[věk]]</f>
        <v>1961</v>
      </c>
      <c r="I655" s="166">
        <v>50</v>
      </c>
      <c r="J655" s="168" t="s">
        <v>3192</v>
      </c>
      <c r="K655" s="169">
        <v>15.4</v>
      </c>
      <c r="L655" s="170"/>
    </row>
    <row r="656" spans="4:12" ht="11.25" customHeight="1">
      <c r="D656" s="20" t="str">
        <f>CONCATENATE(kategorie[[#This Row],[rok]],"::",kategorie[[#This Row],[závod]],"::",kategorie[[#This Row],[m/ž]],"::",kategorie[[#This Row],[věk]])</f>
        <v>2011::běh starosty::M::8</v>
      </c>
      <c r="E656" s="166">
        <v>2011</v>
      </c>
      <c r="F656" s="167" t="s">
        <v>187</v>
      </c>
      <c r="G656" s="166" t="s">
        <v>177</v>
      </c>
      <c r="H656" s="14">
        <f>kategorie[[#This Row],[rok]]-kategorie[[#This Row],[věk]]</f>
        <v>2003</v>
      </c>
      <c r="I656" s="166">
        <v>8</v>
      </c>
      <c r="J656" s="168" t="s">
        <v>316</v>
      </c>
      <c r="K656" s="169">
        <v>4.8</v>
      </c>
      <c r="L656" s="170"/>
    </row>
    <row r="657" spans="4:12" ht="11.25" customHeight="1">
      <c r="D657" s="20" t="str">
        <f>CONCATENATE(kategorie[[#This Row],[rok]],"::",kategorie[[#This Row],[závod]],"::",kategorie[[#This Row],[m/ž]],"::",kategorie[[#This Row],[věk]])</f>
        <v>2011::běh starosty::M::9</v>
      </c>
      <c r="E657" s="166">
        <v>2011</v>
      </c>
      <c r="F657" s="167" t="s">
        <v>187</v>
      </c>
      <c r="G657" s="166" t="s">
        <v>177</v>
      </c>
      <c r="H657" s="14">
        <f>kategorie[[#This Row],[rok]]-kategorie[[#This Row],[věk]]</f>
        <v>2002</v>
      </c>
      <c r="I657" s="166">
        <v>9</v>
      </c>
      <c r="J657" s="168" t="s">
        <v>316</v>
      </c>
      <c r="K657" s="169">
        <v>4.8</v>
      </c>
      <c r="L657" s="170"/>
    </row>
    <row r="658" spans="4:12" ht="11.25" customHeight="1">
      <c r="D658" s="20" t="str">
        <f>CONCATENATE(kategorie[[#This Row],[rok]],"::",kategorie[[#This Row],[závod]],"::",kategorie[[#This Row],[m/ž]],"::",kategorie[[#This Row],[věk]])</f>
        <v>2011::běh starosty::M::10</v>
      </c>
      <c r="E658" s="166">
        <v>2011</v>
      </c>
      <c r="F658" s="167" t="s">
        <v>187</v>
      </c>
      <c r="G658" s="166" t="s">
        <v>177</v>
      </c>
      <c r="H658" s="25">
        <f>kategorie[[#This Row],[rok]]-kategorie[[#This Row],[věk]]</f>
        <v>2001</v>
      </c>
      <c r="I658" s="166">
        <v>10</v>
      </c>
      <c r="J658" s="168" t="s">
        <v>316</v>
      </c>
      <c r="K658" s="169">
        <v>4.8</v>
      </c>
      <c r="L658" s="170"/>
    </row>
    <row r="659" spans="4:12" ht="11.25" customHeight="1">
      <c r="D659" s="20" t="str">
        <f>CONCATENATE(kategorie[[#This Row],[rok]],"::",kategorie[[#This Row],[závod]],"::",kategorie[[#This Row],[m/ž]],"::",kategorie[[#This Row],[věk]])</f>
        <v>2011::běh starosty::M::11</v>
      </c>
      <c r="E659" s="166">
        <v>2011</v>
      </c>
      <c r="F659" s="167" t="s">
        <v>187</v>
      </c>
      <c r="G659" s="166" t="s">
        <v>177</v>
      </c>
      <c r="H659" s="25">
        <f>kategorie[[#This Row],[rok]]-kategorie[[#This Row],[věk]]</f>
        <v>2000</v>
      </c>
      <c r="I659" s="166">
        <v>11</v>
      </c>
      <c r="J659" s="168" t="s">
        <v>316</v>
      </c>
      <c r="K659" s="169">
        <v>4.8</v>
      </c>
      <c r="L659" s="170"/>
    </row>
    <row r="660" spans="4:12" ht="11.25" customHeight="1">
      <c r="D660" s="20" t="str">
        <f>CONCATENATE(kategorie[[#This Row],[rok]],"::",kategorie[[#This Row],[závod]],"::",kategorie[[#This Row],[m/ž]],"::",kategorie[[#This Row],[věk]])</f>
        <v>2011::běh starosty::M::12</v>
      </c>
      <c r="E660" s="166">
        <v>2011</v>
      </c>
      <c r="F660" s="167" t="s">
        <v>187</v>
      </c>
      <c r="G660" s="166" t="s">
        <v>177</v>
      </c>
      <c r="H660" s="25">
        <f>kategorie[[#This Row],[rok]]-kategorie[[#This Row],[věk]]</f>
        <v>1999</v>
      </c>
      <c r="I660" s="166">
        <v>12</v>
      </c>
      <c r="J660" s="168" t="s">
        <v>316</v>
      </c>
      <c r="K660" s="169">
        <v>4.8</v>
      </c>
      <c r="L660" s="170"/>
    </row>
    <row r="661" spans="4:12" ht="11.25" customHeight="1">
      <c r="D661" s="20" t="str">
        <f>CONCATENATE(kategorie[[#This Row],[rok]],"::",kategorie[[#This Row],[závod]],"::",kategorie[[#This Row],[m/ž]],"::",kategorie[[#This Row],[věk]])</f>
        <v>2011::běh starosty::M::13</v>
      </c>
      <c r="E661" s="166">
        <v>2011</v>
      </c>
      <c r="F661" s="167" t="s">
        <v>187</v>
      </c>
      <c r="G661" s="166" t="s">
        <v>177</v>
      </c>
      <c r="H661" s="25">
        <f>kategorie[[#This Row],[rok]]-kategorie[[#This Row],[věk]]</f>
        <v>1998</v>
      </c>
      <c r="I661" s="166">
        <v>13</v>
      </c>
      <c r="J661" s="168" t="s">
        <v>316</v>
      </c>
      <c r="K661" s="169">
        <v>4.8</v>
      </c>
      <c r="L661" s="170"/>
    </row>
    <row r="662" spans="4:12" ht="11.25" customHeight="1">
      <c r="D662" s="20" t="str">
        <f>CONCATENATE(kategorie[[#This Row],[rok]],"::",kategorie[[#This Row],[závod]],"::",kategorie[[#This Row],[m/ž]],"::",kategorie[[#This Row],[věk]])</f>
        <v>2011::běh starosty::M::14</v>
      </c>
      <c r="E662" s="166">
        <v>2011</v>
      </c>
      <c r="F662" s="167" t="s">
        <v>187</v>
      </c>
      <c r="G662" s="166" t="s">
        <v>177</v>
      </c>
      <c r="H662" s="25">
        <f>kategorie[[#This Row],[rok]]-kategorie[[#This Row],[věk]]</f>
        <v>1997</v>
      </c>
      <c r="I662" s="166">
        <v>14</v>
      </c>
      <c r="J662" s="168" t="s">
        <v>316</v>
      </c>
      <c r="K662" s="169">
        <v>4.8</v>
      </c>
      <c r="L662" s="170"/>
    </row>
    <row r="663" spans="4:12" ht="11.25" customHeight="1">
      <c r="D663" s="20" t="str">
        <f>CONCATENATE(kategorie[[#This Row],[rok]],"::",kategorie[[#This Row],[závod]],"::",kategorie[[#This Row],[m/ž]],"::",kategorie[[#This Row],[věk]])</f>
        <v>2011::běh starosty::M::15</v>
      </c>
      <c r="E663" s="166">
        <v>2011</v>
      </c>
      <c r="F663" s="167" t="s">
        <v>187</v>
      </c>
      <c r="G663" s="166" t="s">
        <v>177</v>
      </c>
      <c r="H663" s="25">
        <f>kategorie[[#This Row],[rok]]-kategorie[[#This Row],[věk]]</f>
        <v>1996</v>
      </c>
      <c r="I663" s="166">
        <v>15</v>
      </c>
      <c r="J663" s="168" t="s">
        <v>316</v>
      </c>
      <c r="K663" s="169">
        <v>4.8</v>
      </c>
      <c r="L663" s="170"/>
    </row>
    <row r="664" spans="4:12" ht="11.25" customHeight="1">
      <c r="D664" s="20" t="str">
        <f>CONCATENATE(kategorie[[#This Row],[rok]],"::",kategorie[[#This Row],[závod]],"::",kategorie[[#This Row],[m/ž]],"::",kategorie[[#This Row],[věk]])</f>
        <v>2011::běh starosty::M::16</v>
      </c>
      <c r="E664" s="166">
        <v>2011</v>
      </c>
      <c r="F664" s="167" t="s">
        <v>187</v>
      </c>
      <c r="G664" s="166" t="s">
        <v>177</v>
      </c>
      <c r="H664" s="25">
        <f>kategorie[[#This Row],[rok]]-kategorie[[#This Row],[věk]]</f>
        <v>1995</v>
      </c>
      <c r="I664" s="166">
        <v>16</v>
      </c>
      <c r="J664" s="168" t="s">
        <v>316</v>
      </c>
      <c r="K664" s="169">
        <v>4.8</v>
      </c>
      <c r="L664" s="170"/>
    </row>
    <row r="665" spans="4:12" ht="11.25" customHeight="1">
      <c r="D665" s="20" t="str">
        <f>CONCATENATE(kategorie[[#This Row],[rok]],"::",kategorie[[#This Row],[závod]],"::",kategorie[[#This Row],[m/ž]],"::",kategorie[[#This Row],[věk]])</f>
        <v>2011::běh starosty::M::17</v>
      </c>
      <c r="E665" s="166">
        <v>2011</v>
      </c>
      <c r="F665" s="167" t="s">
        <v>187</v>
      </c>
      <c r="G665" s="166" t="s">
        <v>177</v>
      </c>
      <c r="H665" s="25">
        <f>kategorie[[#This Row],[rok]]-kategorie[[#This Row],[věk]]</f>
        <v>1994</v>
      </c>
      <c r="I665" s="166">
        <v>17</v>
      </c>
      <c r="J665" s="168" t="s">
        <v>316</v>
      </c>
      <c r="K665" s="169">
        <v>4.8</v>
      </c>
      <c r="L665" s="170"/>
    </row>
    <row r="666" spans="4:12" ht="11.25" customHeight="1">
      <c r="D666" s="20" t="str">
        <f>CONCATENATE(kategorie[[#This Row],[rok]],"::",kategorie[[#This Row],[závod]],"::",kategorie[[#This Row],[m/ž]],"::",kategorie[[#This Row],[věk]])</f>
        <v>2011::běh starosty::M::18</v>
      </c>
      <c r="E666" s="166">
        <v>2011</v>
      </c>
      <c r="F666" s="167" t="s">
        <v>187</v>
      </c>
      <c r="G666" s="166" t="s">
        <v>177</v>
      </c>
      <c r="H666" s="25">
        <f>kategorie[[#This Row],[rok]]-kategorie[[#This Row],[věk]]</f>
        <v>1993</v>
      </c>
      <c r="I666" s="166">
        <v>18</v>
      </c>
      <c r="J666" s="168" t="s">
        <v>316</v>
      </c>
      <c r="K666" s="169">
        <v>4.8</v>
      </c>
      <c r="L666" s="170"/>
    </row>
    <row r="667" spans="4:12" ht="11.25" customHeight="1">
      <c r="D667" s="20" t="str">
        <f>CONCATENATE(kategorie[[#This Row],[rok]],"::",kategorie[[#This Row],[závod]],"::",kategorie[[#This Row],[m/ž]],"::",kategorie[[#This Row],[věk]])</f>
        <v>2011::běh starosty::M::19</v>
      </c>
      <c r="E667" s="166">
        <v>2011</v>
      </c>
      <c r="F667" s="167" t="s">
        <v>187</v>
      </c>
      <c r="G667" s="166" t="s">
        <v>177</v>
      </c>
      <c r="H667" s="14">
        <f>kategorie[[#This Row],[rok]]-kategorie[[#This Row],[věk]]</f>
        <v>1992</v>
      </c>
      <c r="I667" s="166">
        <v>19</v>
      </c>
      <c r="J667" s="168" t="s">
        <v>316</v>
      </c>
      <c r="K667" s="169">
        <v>4.8</v>
      </c>
      <c r="L667" s="170"/>
    </row>
    <row r="668" spans="4:12" ht="11.25" customHeight="1">
      <c r="D668" s="20" t="str">
        <f>CONCATENATE(kategorie[[#This Row],[rok]],"::",kategorie[[#This Row],[závod]],"::",kategorie[[#This Row],[m/ž]],"::",kategorie[[#This Row],[věk]])</f>
        <v>2011::běh starosty::M::20</v>
      </c>
      <c r="E668" s="166">
        <v>2011</v>
      </c>
      <c r="F668" s="167" t="s">
        <v>187</v>
      </c>
      <c r="G668" s="166" t="s">
        <v>177</v>
      </c>
      <c r="H668" s="14">
        <f>kategorie[[#This Row],[rok]]-kategorie[[#This Row],[věk]]</f>
        <v>1991</v>
      </c>
      <c r="I668" s="166">
        <v>20</v>
      </c>
      <c r="J668" s="168" t="s">
        <v>316</v>
      </c>
      <c r="K668" s="169">
        <v>4.8</v>
      </c>
      <c r="L668" s="170"/>
    </row>
    <row r="669" spans="4:12" ht="11.25" customHeight="1">
      <c r="D669" s="20" t="str">
        <f>CONCATENATE(kategorie[[#This Row],[rok]],"::",kategorie[[#This Row],[závod]],"::",kategorie[[#This Row],[m/ž]],"::",kategorie[[#This Row],[věk]])</f>
        <v>2011::běh starosty::M::21</v>
      </c>
      <c r="E669" s="166">
        <v>2011</v>
      </c>
      <c r="F669" s="167" t="s">
        <v>187</v>
      </c>
      <c r="G669" s="166" t="s">
        <v>177</v>
      </c>
      <c r="H669" s="14">
        <f>kategorie[[#This Row],[rok]]-kategorie[[#This Row],[věk]]</f>
        <v>1990</v>
      </c>
      <c r="I669" s="166">
        <v>21</v>
      </c>
      <c r="J669" s="168" t="s">
        <v>316</v>
      </c>
      <c r="K669" s="169">
        <v>4.8</v>
      </c>
      <c r="L669" s="170"/>
    </row>
    <row r="670" spans="4:12" ht="11.25" customHeight="1">
      <c r="D670" s="20" t="str">
        <f>CONCATENATE(kategorie[[#This Row],[rok]],"::",kategorie[[#This Row],[závod]],"::",kategorie[[#This Row],[m/ž]],"::",kategorie[[#This Row],[věk]])</f>
        <v>2011::běh starosty::M::22</v>
      </c>
      <c r="E670" s="166">
        <v>2011</v>
      </c>
      <c r="F670" s="167" t="s">
        <v>187</v>
      </c>
      <c r="G670" s="166" t="s">
        <v>177</v>
      </c>
      <c r="H670" s="14">
        <f>kategorie[[#This Row],[rok]]-kategorie[[#This Row],[věk]]</f>
        <v>1989</v>
      </c>
      <c r="I670" s="166">
        <v>22</v>
      </c>
      <c r="J670" s="168" t="s">
        <v>316</v>
      </c>
      <c r="K670" s="169">
        <v>4.8</v>
      </c>
      <c r="L670" s="170"/>
    </row>
    <row r="671" spans="4:12" ht="11.25" customHeight="1">
      <c r="D671" s="20" t="str">
        <f>CONCATENATE(kategorie[[#This Row],[rok]],"::",kategorie[[#This Row],[závod]],"::",kategorie[[#This Row],[m/ž]],"::",kategorie[[#This Row],[věk]])</f>
        <v>2011::běh starosty::M::23</v>
      </c>
      <c r="E671" s="166">
        <v>2011</v>
      </c>
      <c r="F671" s="167" t="s">
        <v>187</v>
      </c>
      <c r="G671" s="166" t="s">
        <v>177</v>
      </c>
      <c r="H671" s="14">
        <f>kategorie[[#This Row],[rok]]-kategorie[[#This Row],[věk]]</f>
        <v>1988</v>
      </c>
      <c r="I671" s="166">
        <v>23</v>
      </c>
      <c r="J671" s="168" t="s">
        <v>316</v>
      </c>
      <c r="K671" s="169">
        <v>4.8</v>
      </c>
      <c r="L671" s="170"/>
    </row>
    <row r="672" spans="4:12" ht="11.25" customHeight="1">
      <c r="D672" s="20" t="str">
        <f>CONCATENATE(kategorie[[#This Row],[rok]],"::",kategorie[[#This Row],[závod]],"::",kategorie[[#This Row],[m/ž]],"::",kategorie[[#This Row],[věk]])</f>
        <v>2011::běh starosty::M::24</v>
      </c>
      <c r="E672" s="166">
        <v>2011</v>
      </c>
      <c r="F672" s="167" t="s">
        <v>187</v>
      </c>
      <c r="G672" s="166" t="s">
        <v>177</v>
      </c>
      <c r="H672" s="14">
        <f>kategorie[[#This Row],[rok]]-kategorie[[#This Row],[věk]]</f>
        <v>1987</v>
      </c>
      <c r="I672" s="166">
        <v>24</v>
      </c>
      <c r="J672" s="168" t="s">
        <v>316</v>
      </c>
      <c r="K672" s="169">
        <v>4.8</v>
      </c>
      <c r="L672" s="170"/>
    </row>
    <row r="673" spans="4:12" ht="11.25" customHeight="1">
      <c r="D673" s="20" t="str">
        <f>CONCATENATE(kategorie[[#This Row],[rok]],"::",kategorie[[#This Row],[závod]],"::",kategorie[[#This Row],[m/ž]],"::",kategorie[[#This Row],[věk]])</f>
        <v>2011::běh starosty::M::25</v>
      </c>
      <c r="E673" s="166">
        <v>2011</v>
      </c>
      <c r="F673" s="167" t="s">
        <v>187</v>
      </c>
      <c r="G673" s="166" t="s">
        <v>177</v>
      </c>
      <c r="H673" s="14">
        <f>kategorie[[#This Row],[rok]]-kategorie[[#This Row],[věk]]</f>
        <v>1986</v>
      </c>
      <c r="I673" s="166">
        <v>25</v>
      </c>
      <c r="J673" s="168" t="s">
        <v>316</v>
      </c>
      <c r="K673" s="169">
        <v>4.8</v>
      </c>
      <c r="L673" s="170"/>
    </row>
    <row r="674" spans="4:12" ht="11.25" customHeight="1">
      <c r="D674" s="20" t="str">
        <f>CONCATENATE(kategorie[[#This Row],[rok]],"::",kategorie[[#This Row],[závod]],"::",kategorie[[#This Row],[m/ž]],"::",kategorie[[#This Row],[věk]])</f>
        <v>2011::běh starosty::M::26</v>
      </c>
      <c r="E674" s="166">
        <v>2011</v>
      </c>
      <c r="F674" s="167" t="s">
        <v>187</v>
      </c>
      <c r="G674" s="166" t="s">
        <v>177</v>
      </c>
      <c r="H674" s="14">
        <f>kategorie[[#This Row],[rok]]-kategorie[[#This Row],[věk]]</f>
        <v>1985</v>
      </c>
      <c r="I674" s="166">
        <v>26</v>
      </c>
      <c r="J674" s="168" t="s">
        <v>316</v>
      </c>
      <c r="K674" s="169">
        <v>4.8</v>
      </c>
      <c r="L674" s="170"/>
    </row>
    <row r="675" spans="4:12" ht="11.25" customHeight="1">
      <c r="D675" s="20" t="str">
        <f>CONCATENATE(kategorie[[#This Row],[rok]],"::",kategorie[[#This Row],[závod]],"::",kategorie[[#This Row],[m/ž]],"::",kategorie[[#This Row],[věk]])</f>
        <v>2011::běh starosty::M::27</v>
      </c>
      <c r="E675" s="166">
        <v>2011</v>
      </c>
      <c r="F675" s="167" t="s">
        <v>187</v>
      </c>
      <c r="G675" s="166" t="s">
        <v>177</v>
      </c>
      <c r="H675" s="14">
        <f>kategorie[[#This Row],[rok]]-kategorie[[#This Row],[věk]]</f>
        <v>1984</v>
      </c>
      <c r="I675" s="166">
        <v>27</v>
      </c>
      <c r="J675" s="168" t="s">
        <v>316</v>
      </c>
      <c r="K675" s="169">
        <v>4.8</v>
      </c>
      <c r="L675" s="170"/>
    </row>
    <row r="676" spans="4:12" ht="11.25" customHeight="1">
      <c r="D676" s="20" t="str">
        <f>CONCATENATE(kategorie[[#This Row],[rok]],"::",kategorie[[#This Row],[závod]],"::",kategorie[[#This Row],[m/ž]],"::",kategorie[[#This Row],[věk]])</f>
        <v>2011::běh starosty::M::28</v>
      </c>
      <c r="E676" s="166">
        <v>2011</v>
      </c>
      <c r="F676" s="167" t="s">
        <v>187</v>
      </c>
      <c r="G676" s="166" t="s">
        <v>177</v>
      </c>
      <c r="H676" s="14">
        <f>kategorie[[#This Row],[rok]]-kategorie[[#This Row],[věk]]</f>
        <v>1983</v>
      </c>
      <c r="I676" s="166">
        <v>28</v>
      </c>
      <c r="J676" s="168" t="s">
        <v>316</v>
      </c>
      <c r="K676" s="169">
        <v>4.8</v>
      </c>
      <c r="L676" s="170"/>
    </row>
    <row r="677" spans="4:12" ht="11.25" customHeight="1">
      <c r="D677" s="20" t="str">
        <f>CONCATENATE(kategorie[[#This Row],[rok]],"::",kategorie[[#This Row],[závod]],"::",kategorie[[#This Row],[m/ž]],"::",kategorie[[#This Row],[věk]])</f>
        <v>2011::běh starosty::M::29</v>
      </c>
      <c r="E677" s="166">
        <v>2011</v>
      </c>
      <c r="F677" s="167" t="s">
        <v>187</v>
      </c>
      <c r="G677" s="166" t="s">
        <v>177</v>
      </c>
      <c r="H677" s="14">
        <f>kategorie[[#This Row],[rok]]-kategorie[[#This Row],[věk]]</f>
        <v>1982</v>
      </c>
      <c r="I677" s="166">
        <v>29</v>
      </c>
      <c r="J677" s="168" t="s">
        <v>316</v>
      </c>
      <c r="K677" s="169">
        <v>4.8</v>
      </c>
      <c r="L677" s="170"/>
    </row>
    <row r="678" spans="4:12" ht="11.25" customHeight="1">
      <c r="D678" s="20" t="str">
        <f>CONCATENATE(kategorie[[#This Row],[rok]],"::",kategorie[[#This Row],[závod]],"::",kategorie[[#This Row],[m/ž]],"::",kategorie[[#This Row],[věk]])</f>
        <v>2011::běh starosty::M::30</v>
      </c>
      <c r="E678" s="166">
        <v>2011</v>
      </c>
      <c r="F678" s="167" t="s">
        <v>187</v>
      </c>
      <c r="G678" s="166" t="s">
        <v>177</v>
      </c>
      <c r="H678" s="14">
        <f>kategorie[[#This Row],[rok]]-kategorie[[#This Row],[věk]]</f>
        <v>1981</v>
      </c>
      <c r="I678" s="166">
        <v>30</v>
      </c>
      <c r="J678" s="168" t="s">
        <v>316</v>
      </c>
      <c r="K678" s="169">
        <v>4.8</v>
      </c>
      <c r="L678" s="170"/>
    </row>
    <row r="679" spans="4:12" ht="11.25" customHeight="1">
      <c r="D679" s="20" t="str">
        <f>CONCATENATE(kategorie[[#This Row],[rok]],"::",kategorie[[#This Row],[závod]],"::",kategorie[[#This Row],[m/ž]],"::",kategorie[[#This Row],[věk]])</f>
        <v>2011::běh starosty::M::31</v>
      </c>
      <c r="E679" s="166">
        <v>2011</v>
      </c>
      <c r="F679" s="167" t="s">
        <v>187</v>
      </c>
      <c r="G679" s="166" t="s">
        <v>177</v>
      </c>
      <c r="H679" s="14">
        <f>kategorie[[#This Row],[rok]]-kategorie[[#This Row],[věk]]</f>
        <v>1980</v>
      </c>
      <c r="I679" s="166">
        <v>31</v>
      </c>
      <c r="J679" s="168" t="s">
        <v>316</v>
      </c>
      <c r="K679" s="169">
        <v>4.8</v>
      </c>
      <c r="L679" s="170"/>
    </row>
    <row r="680" spans="4:12" ht="11.25" customHeight="1">
      <c r="D680" s="20" t="str">
        <f>CONCATENATE(kategorie[[#This Row],[rok]],"::",kategorie[[#This Row],[závod]],"::",kategorie[[#This Row],[m/ž]],"::",kategorie[[#This Row],[věk]])</f>
        <v>2011::běh starosty::M::32</v>
      </c>
      <c r="E680" s="166">
        <v>2011</v>
      </c>
      <c r="F680" s="167" t="s">
        <v>187</v>
      </c>
      <c r="G680" s="166" t="s">
        <v>177</v>
      </c>
      <c r="H680" s="14">
        <f>kategorie[[#This Row],[rok]]-kategorie[[#This Row],[věk]]</f>
        <v>1979</v>
      </c>
      <c r="I680" s="166">
        <v>32</v>
      </c>
      <c r="J680" s="168" t="s">
        <v>316</v>
      </c>
      <c r="K680" s="169">
        <v>4.8</v>
      </c>
      <c r="L680" s="170"/>
    </row>
    <row r="681" spans="4:12" ht="11.25" customHeight="1">
      <c r="D681" s="20" t="str">
        <f>CONCATENATE(kategorie[[#This Row],[rok]],"::",kategorie[[#This Row],[závod]],"::",kategorie[[#This Row],[m/ž]],"::",kategorie[[#This Row],[věk]])</f>
        <v>2011::běh starosty::M::33</v>
      </c>
      <c r="E681" s="166">
        <v>2011</v>
      </c>
      <c r="F681" s="167" t="s">
        <v>187</v>
      </c>
      <c r="G681" s="166" t="s">
        <v>177</v>
      </c>
      <c r="H681" s="14">
        <f>kategorie[[#This Row],[rok]]-kategorie[[#This Row],[věk]]</f>
        <v>1978</v>
      </c>
      <c r="I681" s="166">
        <v>33</v>
      </c>
      <c r="J681" s="168" t="s">
        <v>316</v>
      </c>
      <c r="K681" s="169">
        <v>4.8</v>
      </c>
      <c r="L681" s="170"/>
    </row>
    <row r="682" spans="4:12" ht="11.25" customHeight="1">
      <c r="D682" s="20" t="str">
        <f>CONCATENATE(kategorie[[#This Row],[rok]],"::",kategorie[[#This Row],[závod]],"::",kategorie[[#This Row],[m/ž]],"::",kategorie[[#This Row],[věk]])</f>
        <v>2011::běh starosty::M::34</v>
      </c>
      <c r="E682" s="166">
        <v>2011</v>
      </c>
      <c r="F682" s="167" t="s">
        <v>187</v>
      </c>
      <c r="G682" s="166" t="s">
        <v>177</v>
      </c>
      <c r="H682" s="14">
        <f>kategorie[[#This Row],[rok]]-kategorie[[#This Row],[věk]]</f>
        <v>1977</v>
      </c>
      <c r="I682" s="166">
        <v>34</v>
      </c>
      <c r="J682" s="168" t="s">
        <v>316</v>
      </c>
      <c r="K682" s="169">
        <v>4.8</v>
      </c>
      <c r="L682" s="170"/>
    </row>
    <row r="683" spans="4:12" ht="11.25" customHeight="1">
      <c r="D683" s="20" t="str">
        <f>CONCATENATE(kategorie[[#This Row],[rok]],"::",kategorie[[#This Row],[závod]],"::",kategorie[[#This Row],[m/ž]],"::",kategorie[[#This Row],[věk]])</f>
        <v>2011::běh starosty::M::35</v>
      </c>
      <c r="E683" s="166">
        <v>2011</v>
      </c>
      <c r="F683" s="167" t="s">
        <v>187</v>
      </c>
      <c r="G683" s="166" t="s">
        <v>177</v>
      </c>
      <c r="H683" s="14">
        <f>kategorie[[#This Row],[rok]]-kategorie[[#This Row],[věk]]</f>
        <v>1976</v>
      </c>
      <c r="I683" s="166">
        <v>35</v>
      </c>
      <c r="J683" s="168" t="s">
        <v>316</v>
      </c>
      <c r="K683" s="169">
        <v>4.8</v>
      </c>
      <c r="L683" s="170"/>
    </row>
    <row r="684" spans="4:12" ht="11.25" customHeight="1">
      <c r="D684" s="20" t="str">
        <f>CONCATENATE(kategorie[[#This Row],[rok]],"::",kategorie[[#This Row],[závod]],"::",kategorie[[#This Row],[m/ž]],"::",kategorie[[#This Row],[věk]])</f>
        <v>2011::běh starosty::M::36</v>
      </c>
      <c r="E684" s="166">
        <v>2011</v>
      </c>
      <c r="F684" s="167" t="s">
        <v>187</v>
      </c>
      <c r="G684" s="166" t="s">
        <v>177</v>
      </c>
      <c r="H684" s="14">
        <f>kategorie[[#This Row],[rok]]-kategorie[[#This Row],[věk]]</f>
        <v>1975</v>
      </c>
      <c r="I684" s="166">
        <v>36</v>
      </c>
      <c r="J684" s="168" t="s">
        <v>316</v>
      </c>
      <c r="K684" s="169">
        <v>4.8</v>
      </c>
      <c r="L684" s="170"/>
    </row>
    <row r="685" spans="4:12" ht="11.25" customHeight="1">
      <c r="D685" s="20" t="str">
        <f>CONCATENATE(kategorie[[#This Row],[rok]],"::",kategorie[[#This Row],[závod]],"::",kategorie[[#This Row],[m/ž]],"::",kategorie[[#This Row],[věk]])</f>
        <v>2011::běh starosty::M::37</v>
      </c>
      <c r="E685" s="166">
        <v>2011</v>
      </c>
      <c r="F685" s="167" t="s">
        <v>187</v>
      </c>
      <c r="G685" s="166" t="s">
        <v>177</v>
      </c>
      <c r="H685" s="14">
        <f>kategorie[[#This Row],[rok]]-kategorie[[#This Row],[věk]]</f>
        <v>1974</v>
      </c>
      <c r="I685" s="166">
        <v>37</v>
      </c>
      <c r="J685" s="168" t="s">
        <v>316</v>
      </c>
      <c r="K685" s="169">
        <v>4.8</v>
      </c>
      <c r="L685" s="170"/>
    </row>
    <row r="686" spans="4:12" ht="11.25" customHeight="1">
      <c r="D686" s="20" t="str">
        <f>CONCATENATE(kategorie[[#This Row],[rok]],"::",kategorie[[#This Row],[závod]],"::",kategorie[[#This Row],[m/ž]],"::",kategorie[[#This Row],[věk]])</f>
        <v>2011::běh starosty::M::38</v>
      </c>
      <c r="E686" s="166">
        <v>2011</v>
      </c>
      <c r="F686" s="167" t="s">
        <v>187</v>
      </c>
      <c r="G686" s="166" t="s">
        <v>177</v>
      </c>
      <c r="H686" s="14">
        <f>kategorie[[#This Row],[rok]]-kategorie[[#This Row],[věk]]</f>
        <v>1973</v>
      </c>
      <c r="I686" s="166">
        <v>38</v>
      </c>
      <c r="J686" s="168" t="s">
        <v>316</v>
      </c>
      <c r="K686" s="169">
        <v>4.8</v>
      </c>
      <c r="L686" s="170"/>
    </row>
    <row r="687" spans="4:12" ht="11.25" customHeight="1">
      <c r="D687" s="20" t="str">
        <f>CONCATENATE(kategorie[[#This Row],[rok]],"::",kategorie[[#This Row],[závod]],"::",kategorie[[#This Row],[m/ž]],"::",kategorie[[#This Row],[věk]])</f>
        <v>2011::běh starosty::M::39</v>
      </c>
      <c r="E687" s="166">
        <v>2011</v>
      </c>
      <c r="F687" s="167" t="s">
        <v>187</v>
      </c>
      <c r="G687" s="166" t="s">
        <v>177</v>
      </c>
      <c r="H687" s="14">
        <f>kategorie[[#This Row],[rok]]-kategorie[[#This Row],[věk]]</f>
        <v>1972</v>
      </c>
      <c r="I687" s="166">
        <v>39</v>
      </c>
      <c r="J687" s="168" t="s">
        <v>316</v>
      </c>
      <c r="K687" s="169">
        <v>4.8</v>
      </c>
      <c r="L687" s="170"/>
    </row>
    <row r="688" spans="4:12" ht="11.25" customHeight="1">
      <c r="D688" s="20" t="str">
        <f>CONCATENATE(kategorie[[#This Row],[rok]],"::",kategorie[[#This Row],[závod]],"::",kategorie[[#This Row],[m/ž]],"::",kategorie[[#This Row],[věk]])</f>
        <v>2011::běh starosty::M::40</v>
      </c>
      <c r="E688" s="166">
        <v>2011</v>
      </c>
      <c r="F688" s="167" t="s">
        <v>187</v>
      </c>
      <c r="G688" s="166" t="s">
        <v>177</v>
      </c>
      <c r="H688" s="14">
        <f>kategorie[[#This Row],[rok]]-kategorie[[#This Row],[věk]]</f>
        <v>1971</v>
      </c>
      <c r="I688" s="166">
        <v>40</v>
      </c>
      <c r="J688" s="168" t="s">
        <v>316</v>
      </c>
      <c r="K688" s="169">
        <v>4.8</v>
      </c>
      <c r="L688" s="170"/>
    </row>
    <row r="689" spans="4:12" ht="11.25" customHeight="1">
      <c r="D689" s="20" t="str">
        <f>CONCATENATE(kategorie[[#This Row],[rok]],"::",kategorie[[#This Row],[závod]],"::",kategorie[[#This Row],[m/ž]],"::",kategorie[[#This Row],[věk]])</f>
        <v>2011::běh starosty::M::41</v>
      </c>
      <c r="E689" s="166">
        <v>2011</v>
      </c>
      <c r="F689" s="167" t="s">
        <v>187</v>
      </c>
      <c r="G689" s="166" t="s">
        <v>177</v>
      </c>
      <c r="H689" s="14">
        <f>kategorie[[#This Row],[rok]]-kategorie[[#This Row],[věk]]</f>
        <v>1970</v>
      </c>
      <c r="I689" s="166">
        <v>41</v>
      </c>
      <c r="J689" s="168" t="s">
        <v>316</v>
      </c>
      <c r="K689" s="169">
        <v>4.8</v>
      </c>
      <c r="L689" s="170"/>
    </row>
    <row r="690" spans="4:12" ht="11.25" customHeight="1">
      <c r="D690" s="20" t="str">
        <f>CONCATENATE(kategorie[[#This Row],[rok]],"::",kategorie[[#This Row],[závod]],"::",kategorie[[#This Row],[m/ž]],"::",kategorie[[#This Row],[věk]])</f>
        <v>2011::běh starosty::M::42</v>
      </c>
      <c r="E690" s="166">
        <v>2011</v>
      </c>
      <c r="F690" s="167" t="s">
        <v>187</v>
      </c>
      <c r="G690" s="166" t="s">
        <v>177</v>
      </c>
      <c r="H690" s="14">
        <f>kategorie[[#This Row],[rok]]-kategorie[[#This Row],[věk]]</f>
        <v>1969</v>
      </c>
      <c r="I690" s="166">
        <v>42</v>
      </c>
      <c r="J690" s="168" t="s">
        <v>316</v>
      </c>
      <c r="K690" s="169">
        <v>4.8</v>
      </c>
      <c r="L690" s="170"/>
    </row>
    <row r="691" spans="4:12" ht="11.25" customHeight="1">
      <c r="D691" s="20" t="str">
        <f>CONCATENATE(kategorie[[#This Row],[rok]],"::",kategorie[[#This Row],[závod]],"::",kategorie[[#This Row],[m/ž]],"::",kategorie[[#This Row],[věk]])</f>
        <v>2011::běh starosty::M::43</v>
      </c>
      <c r="E691" s="166">
        <v>2011</v>
      </c>
      <c r="F691" s="167" t="s">
        <v>187</v>
      </c>
      <c r="G691" s="166" t="s">
        <v>177</v>
      </c>
      <c r="H691" s="14">
        <f>kategorie[[#This Row],[rok]]-kategorie[[#This Row],[věk]]</f>
        <v>1968</v>
      </c>
      <c r="I691" s="166">
        <v>43</v>
      </c>
      <c r="J691" s="168" t="s">
        <v>316</v>
      </c>
      <c r="K691" s="169">
        <v>4.8</v>
      </c>
      <c r="L691" s="170"/>
    </row>
    <row r="692" spans="4:12" ht="11.25" customHeight="1">
      <c r="D692" s="20" t="str">
        <f>CONCATENATE(kategorie[[#This Row],[rok]],"::",kategorie[[#This Row],[závod]],"::",kategorie[[#This Row],[m/ž]],"::",kategorie[[#This Row],[věk]])</f>
        <v>2011::běh starosty::M::44</v>
      </c>
      <c r="E692" s="166">
        <v>2011</v>
      </c>
      <c r="F692" s="167" t="s">
        <v>187</v>
      </c>
      <c r="G692" s="166" t="s">
        <v>177</v>
      </c>
      <c r="H692" s="14">
        <f>kategorie[[#This Row],[rok]]-kategorie[[#This Row],[věk]]</f>
        <v>1967</v>
      </c>
      <c r="I692" s="166">
        <v>44</v>
      </c>
      <c r="J692" s="168" t="s">
        <v>316</v>
      </c>
      <c r="K692" s="169">
        <v>4.8</v>
      </c>
      <c r="L692" s="170"/>
    </row>
    <row r="693" spans="4:12" ht="11.25" customHeight="1">
      <c r="D693" s="20" t="str">
        <f>CONCATENATE(kategorie[[#This Row],[rok]],"::",kategorie[[#This Row],[závod]],"::",kategorie[[#This Row],[m/ž]],"::",kategorie[[#This Row],[věk]])</f>
        <v>2011::běh starosty::M::45</v>
      </c>
      <c r="E693" s="166">
        <v>2011</v>
      </c>
      <c r="F693" s="167" t="s">
        <v>187</v>
      </c>
      <c r="G693" s="166" t="s">
        <v>177</v>
      </c>
      <c r="H693" s="14">
        <f>kategorie[[#This Row],[rok]]-kategorie[[#This Row],[věk]]</f>
        <v>1966</v>
      </c>
      <c r="I693" s="166">
        <v>45</v>
      </c>
      <c r="J693" s="168" t="s">
        <v>316</v>
      </c>
      <c r="K693" s="169">
        <v>4.8</v>
      </c>
      <c r="L693" s="170"/>
    </row>
    <row r="694" spans="4:12" ht="11.25" customHeight="1">
      <c r="D694" s="20" t="str">
        <f>CONCATENATE(kategorie[[#This Row],[rok]],"::",kategorie[[#This Row],[závod]],"::",kategorie[[#This Row],[m/ž]],"::",kategorie[[#This Row],[věk]])</f>
        <v>2011::běh starosty::M::46</v>
      </c>
      <c r="E694" s="166">
        <v>2011</v>
      </c>
      <c r="F694" s="167" t="s">
        <v>187</v>
      </c>
      <c r="G694" s="166" t="s">
        <v>177</v>
      </c>
      <c r="H694" s="14">
        <f>kategorie[[#This Row],[rok]]-kategorie[[#This Row],[věk]]</f>
        <v>1965</v>
      </c>
      <c r="I694" s="166">
        <v>46</v>
      </c>
      <c r="J694" s="168" t="s">
        <v>316</v>
      </c>
      <c r="K694" s="169">
        <v>4.8</v>
      </c>
      <c r="L694" s="170"/>
    </row>
    <row r="695" spans="4:12" ht="11.25" customHeight="1">
      <c r="D695" s="20" t="str">
        <f>CONCATENATE(kategorie[[#This Row],[rok]],"::",kategorie[[#This Row],[závod]],"::",kategorie[[#This Row],[m/ž]],"::",kategorie[[#This Row],[věk]])</f>
        <v>2011::běh starosty::M::47</v>
      </c>
      <c r="E695" s="166">
        <v>2011</v>
      </c>
      <c r="F695" s="167" t="s">
        <v>187</v>
      </c>
      <c r="G695" s="166" t="s">
        <v>177</v>
      </c>
      <c r="H695" s="14">
        <f>kategorie[[#This Row],[rok]]-kategorie[[#This Row],[věk]]</f>
        <v>1964</v>
      </c>
      <c r="I695" s="166">
        <v>47</v>
      </c>
      <c r="J695" s="168" t="s">
        <v>316</v>
      </c>
      <c r="K695" s="169">
        <v>4.8</v>
      </c>
      <c r="L695" s="170"/>
    </row>
    <row r="696" spans="4:12" ht="11.25" customHeight="1">
      <c r="D696" s="20" t="str">
        <f>CONCATENATE(kategorie[[#This Row],[rok]],"::",kategorie[[#This Row],[závod]],"::",kategorie[[#This Row],[m/ž]],"::",kategorie[[#This Row],[věk]])</f>
        <v>2011::běh starosty::M::48</v>
      </c>
      <c r="E696" s="166">
        <v>2011</v>
      </c>
      <c r="F696" s="167" t="s">
        <v>187</v>
      </c>
      <c r="G696" s="166" t="s">
        <v>177</v>
      </c>
      <c r="H696" s="14">
        <f>kategorie[[#This Row],[rok]]-kategorie[[#This Row],[věk]]</f>
        <v>1963</v>
      </c>
      <c r="I696" s="166">
        <v>48</v>
      </c>
      <c r="J696" s="168" t="s">
        <v>316</v>
      </c>
      <c r="K696" s="169">
        <v>4.8</v>
      </c>
      <c r="L696" s="170"/>
    </row>
    <row r="697" spans="4:12" ht="11.25" customHeight="1">
      <c r="D697" s="20" t="str">
        <f>CONCATENATE(kategorie[[#This Row],[rok]],"::",kategorie[[#This Row],[závod]],"::",kategorie[[#This Row],[m/ž]],"::",kategorie[[#This Row],[věk]])</f>
        <v>2011::běh starosty::M::49</v>
      </c>
      <c r="E697" s="166">
        <v>2011</v>
      </c>
      <c r="F697" s="167" t="s">
        <v>187</v>
      </c>
      <c r="G697" s="166" t="s">
        <v>177</v>
      </c>
      <c r="H697" s="14">
        <f>kategorie[[#This Row],[rok]]-kategorie[[#This Row],[věk]]</f>
        <v>1962</v>
      </c>
      <c r="I697" s="166">
        <v>49</v>
      </c>
      <c r="J697" s="168" t="s">
        <v>316</v>
      </c>
      <c r="K697" s="169">
        <v>4.8</v>
      </c>
      <c r="L697" s="170"/>
    </row>
    <row r="698" spans="4:12" ht="11.25" customHeight="1">
      <c r="D698" s="20" t="str">
        <f>CONCATENATE(kategorie[[#This Row],[rok]],"::",kategorie[[#This Row],[závod]],"::",kategorie[[#This Row],[m/ž]],"::",kategorie[[#This Row],[věk]])</f>
        <v>2011::běh starosty::M::50</v>
      </c>
      <c r="E698" s="166">
        <v>2011</v>
      </c>
      <c r="F698" s="167" t="s">
        <v>187</v>
      </c>
      <c r="G698" s="166" t="s">
        <v>177</v>
      </c>
      <c r="H698" s="14">
        <f>kategorie[[#This Row],[rok]]-kategorie[[#This Row],[věk]]</f>
        <v>1961</v>
      </c>
      <c r="I698" s="166">
        <v>50</v>
      </c>
      <c r="J698" s="168" t="s">
        <v>316</v>
      </c>
      <c r="K698" s="169">
        <v>4.8</v>
      </c>
      <c r="L698" s="170"/>
    </row>
    <row r="699" spans="4:12" ht="11.25" customHeight="1">
      <c r="D699" s="20" t="str">
        <f>CONCATENATE(kategorie[[#This Row],[rok]],"::",kategorie[[#This Row],[závod]],"::",kategorie[[#This Row],[m/ž]],"::",kategorie[[#This Row],[věk]])</f>
        <v>2011::běh starosty::M::51</v>
      </c>
      <c r="E699" s="166">
        <v>2011</v>
      </c>
      <c r="F699" s="167" t="s">
        <v>187</v>
      </c>
      <c r="G699" s="166" t="s">
        <v>177</v>
      </c>
      <c r="H699" s="14">
        <f>kategorie[[#This Row],[rok]]-kategorie[[#This Row],[věk]]</f>
        <v>1960</v>
      </c>
      <c r="I699" s="166">
        <v>51</v>
      </c>
      <c r="J699" s="168" t="s">
        <v>316</v>
      </c>
      <c r="K699" s="169">
        <v>4.8</v>
      </c>
      <c r="L699" s="170"/>
    </row>
    <row r="700" spans="4:12" ht="11.25" customHeight="1">
      <c r="D700" s="20" t="str">
        <f>CONCATENATE(kategorie[[#This Row],[rok]],"::",kategorie[[#This Row],[závod]],"::",kategorie[[#This Row],[m/ž]],"::",kategorie[[#This Row],[věk]])</f>
        <v>2011::běh starosty::M::52</v>
      </c>
      <c r="E700" s="166">
        <v>2011</v>
      </c>
      <c r="F700" s="167" t="s">
        <v>187</v>
      </c>
      <c r="G700" s="166" t="s">
        <v>177</v>
      </c>
      <c r="H700" s="14">
        <f>kategorie[[#This Row],[rok]]-kategorie[[#This Row],[věk]]</f>
        <v>1959</v>
      </c>
      <c r="I700" s="166">
        <v>52</v>
      </c>
      <c r="J700" s="168" t="s">
        <v>316</v>
      </c>
      <c r="K700" s="169">
        <v>4.8</v>
      </c>
      <c r="L700" s="170"/>
    </row>
    <row r="701" spans="4:12" ht="11.25" customHeight="1">
      <c r="D701" s="20" t="str">
        <f>CONCATENATE(kategorie[[#This Row],[rok]],"::",kategorie[[#This Row],[závod]],"::",kategorie[[#This Row],[m/ž]],"::",kategorie[[#This Row],[věk]])</f>
        <v>2011::běh starosty::M::53</v>
      </c>
      <c r="E701" s="166">
        <v>2011</v>
      </c>
      <c r="F701" s="167" t="s">
        <v>187</v>
      </c>
      <c r="G701" s="166" t="s">
        <v>177</v>
      </c>
      <c r="H701" s="14">
        <f>kategorie[[#This Row],[rok]]-kategorie[[#This Row],[věk]]</f>
        <v>1958</v>
      </c>
      <c r="I701" s="166">
        <v>53</v>
      </c>
      <c r="J701" s="168" t="s">
        <v>316</v>
      </c>
      <c r="K701" s="169">
        <v>4.8</v>
      </c>
      <c r="L701" s="170"/>
    </row>
    <row r="702" spans="4:12" ht="11.25" customHeight="1">
      <c r="D702" s="20" t="str">
        <f>CONCATENATE(kategorie[[#This Row],[rok]],"::",kategorie[[#This Row],[závod]],"::",kategorie[[#This Row],[m/ž]],"::",kategorie[[#This Row],[věk]])</f>
        <v>2011::běh starosty::M::54</v>
      </c>
      <c r="E702" s="166">
        <v>2011</v>
      </c>
      <c r="F702" s="167" t="s">
        <v>187</v>
      </c>
      <c r="G702" s="166" t="s">
        <v>177</v>
      </c>
      <c r="H702" s="14">
        <f>kategorie[[#This Row],[rok]]-kategorie[[#This Row],[věk]]</f>
        <v>1957</v>
      </c>
      <c r="I702" s="166">
        <v>54</v>
      </c>
      <c r="J702" s="168" t="s">
        <v>316</v>
      </c>
      <c r="K702" s="169">
        <v>4.8</v>
      </c>
      <c r="L702" s="170"/>
    </row>
    <row r="703" spans="4:12" ht="11.25" customHeight="1">
      <c r="D703" s="20" t="str">
        <f>CONCATENATE(kategorie[[#This Row],[rok]],"::",kategorie[[#This Row],[závod]],"::",kategorie[[#This Row],[m/ž]],"::",kategorie[[#This Row],[věk]])</f>
        <v>2011::běh starosty::M::55</v>
      </c>
      <c r="E703" s="166">
        <v>2011</v>
      </c>
      <c r="F703" s="167" t="s">
        <v>187</v>
      </c>
      <c r="G703" s="166" t="s">
        <v>177</v>
      </c>
      <c r="H703" s="14">
        <f>kategorie[[#This Row],[rok]]-kategorie[[#This Row],[věk]]</f>
        <v>1956</v>
      </c>
      <c r="I703" s="166">
        <v>55</v>
      </c>
      <c r="J703" s="168" t="s">
        <v>316</v>
      </c>
      <c r="K703" s="169">
        <v>4.8</v>
      </c>
      <c r="L703" s="170"/>
    </row>
    <row r="704" spans="4:12" ht="11.25" customHeight="1">
      <c r="D704" s="20" t="str">
        <f>CONCATENATE(kategorie[[#This Row],[rok]],"::",kategorie[[#This Row],[závod]],"::",kategorie[[#This Row],[m/ž]],"::",kategorie[[#This Row],[věk]])</f>
        <v>2011::běh starosty::M::56</v>
      </c>
      <c r="E704" s="166">
        <v>2011</v>
      </c>
      <c r="F704" s="167" t="s">
        <v>187</v>
      </c>
      <c r="G704" s="166" t="s">
        <v>177</v>
      </c>
      <c r="H704" s="14">
        <f>kategorie[[#This Row],[rok]]-kategorie[[#This Row],[věk]]</f>
        <v>1955</v>
      </c>
      <c r="I704" s="166">
        <v>56</v>
      </c>
      <c r="J704" s="168" t="s">
        <v>316</v>
      </c>
      <c r="K704" s="169">
        <v>4.8</v>
      </c>
      <c r="L704" s="170"/>
    </row>
    <row r="705" spans="4:12" ht="11.25" customHeight="1">
      <c r="D705" s="20" t="str">
        <f>CONCATENATE(kategorie[[#This Row],[rok]],"::",kategorie[[#This Row],[závod]],"::",kategorie[[#This Row],[m/ž]],"::",kategorie[[#This Row],[věk]])</f>
        <v>2011::běh starosty::M::57</v>
      </c>
      <c r="E705" s="166">
        <v>2011</v>
      </c>
      <c r="F705" s="167" t="s">
        <v>187</v>
      </c>
      <c r="G705" s="166" t="s">
        <v>177</v>
      </c>
      <c r="H705" s="14">
        <f>kategorie[[#This Row],[rok]]-kategorie[[#This Row],[věk]]</f>
        <v>1954</v>
      </c>
      <c r="I705" s="166">
        <v>57</v>
      </c>
      <c r="J705" s="168" t="s">
        <v>316</v>
      </c>
      <c r="K705" s="169">
        <v>4.8</v>
      </c>
      <c r="L705" s="170"/>
    </row>
    <row r="706" spans="4:12" ht="11.25" customHeight="1">
      <c r="D706" s="20" t="str">
        <f>CONCATENATE(kategorie[[#This Row],[rok]],"::",kategorie[[#This Row],[závod]],"::",kategorie[[#This Row],[m/ž]],"::",kategorie[[#This Row],[věk]])</f>
        <v>2011::běh starosty::M::58</v>
      </c>
      <c r="E706" s="166">
        <v>2011</v>
      </c>
      <c r="F706" s="167" t="s">
        <v>187</v>
      </c>
      <c r="G706" s="166" t="s">
        <v>177</v>
      </c>
      <c r="H706" s="14">
        <f>kategorie[[#This Row],[rok]]-kategorie[[#This Row],[věk]]</f>
        <v>1953</v>
      </c>
      <c r="I706" s="166">
        <v>58</v>
      </c>
      <c r="J706" s="168" t="s">
        <v>316</v>
      </c>
      <c r="K706" s="169">
        <v>4.8</v>
      </c>
      <c r="L706" s="170"/>
    </row>
    <row r="707" spans="4:12" ht="11.25" customHeight="1">
      <c r="D707" s="20" t="str">
        <f>CONCATENATE(kategorie[[#This Row],[rok]],"::",kategorie[[#This Row],[závod]],"::",kategorie[[#This Row],[m/ž]],"::",kategorie[[#This Row],[věk]])</f>
        <v>2011::běh starosty::M::59</v>
      </c>
      <c r="E707" s="166">
        <v>2011</v>
      </c>
      <c r="F707" s="167" t="s">
        <v>187</v>
      </c>
      <c r="G707" s="166" t="s">
        <v>177</v>
      </c>
      <c r="H707" s="14">
        <f>kategorie[[#This Row],[rok]]-kategorie[[#This Row],[věk]]</f>
        <v>1952</v>
      </c>
      <c r="I707" s="166">
        <v>59</v>
      </c>
      <c r="J707" s="168" t="s">
        <v>316</v>
      </c>
      <c r="K707" s="169">
        <v>4.8</v>
      </c>
      <c r="L707" s="170"/>
    </row>
    <row r="708" spans="4:12" ht="11.25" customHeight="1">
      <c r="D708" s="20" t="str">
        <f>CONCATENATE(kategorie[[#This Row],[rok]],"::",kategorie[[#This Row],[závod]],"::",kategorie[[#This Row],[m/ž]],"::",kategorie[[#This Row],[věk]])</f>
        <v>2011::běh starosty::M::60</v>
      </c>
      <c r="E708" s="166">
        <v>2011</v>
      </c>
      <c r="F708" s="167" t="s">
        <v>187</v>
      </c>
      <c r="G708" s="166" t="s">
        <v>177</v>
      </c>
      <c r="H708" s="14">
        <f>kategorie[[#This Row],[rok]]-kategorie[[#This Row],[věk]]</f>
        <v>1951</v>
      </c>
      <c r="I708" s="166">
        <v>60</v>
      </c>
      <c r="J708" s="168" t="s">
        <v>316</v>
      </c>
      <c r="K708" s="169">
        <v>4.8</v>
      </c>
      <c r="L708" s="170"/>
    </row>
    <row r="709" spans="4:12" ht="11.25" customHeight="1">
      <c r="D709" s="20" t="str">
        <f>CONCATENATE(kategorie[[#This Row],[rok]],"::",kategorie[[#This Row],[závod]],"::",kategorie[[#This Row],[m/ž]],"::",kategorie[[#This Row],[věk]])</f>
        <v>2011::běh starosty::M::61</v>
      </c>
      <c r="E709" s="166">
        <v>2011</v>
      </c>
      <c r="F709" s="167" t="s">
        <v>187</v>
      </c>
      <c r="G709" s="166" t="s">
        <v>177</v>
      </c>
      <c r="H709" s="14">
        <f>kategorie[[#This Row],[rok]]-kategorie[[#This Row],[věk]]</f>
        <v>1950</v>
      </c>
      <c r="I709" s="166">
        <v>61</v>
      </c>
      <c r="J709" s="168" t="s">
        <v>316</v>
      </c>
      <c r="K709" s="169">
        <v>4.8</v>
      </c>
      <c r="L709" s="170"/>
    </row>
    <row r="710" spans="4:12" ht="11.25" customHeight="1">
      <c r="D710" s="20" t="str">
        <f>CONCATENATE(kategorie[[#This Row],[rok]],"::",kategorie[[#This Row],[závod]],"::",kategorie[[#This Row],[m/ž]],"::",kategorie[[#This Row],[věk]])</f>
        <v>2011::běh starosty::M::62</v>
      </c>
      <c r="E710" s="166">
        <v>2011</v>
      </c>
      <c r="F710" s="167" t="s">
        <v>187</v>
      </c>
      <c r="G710" s="166" t="s">
        <v>177</v>
      </c>
      <c r="H710" s="14">
        <f>kategorie[[#This Row],[rok]]-kategorie[[#This Row],[věk]]</f>
        <v>1949</v>
      </c>
      <c r="I710" s="166">
        <v>62</v>
      </c>
      <c r="J710" s="168" t="s">
        <v>316</v>
      </c>
      <c r="K710" s="169">
        <v>4.8</v>
      </c>
      <c r="L710" s="170"/>
    </row>
    <row r="711" spans="4:12" ht="11.25" customHeight="1">
      <c r="D711" s="22" t="str">
        <f>CONCATENATE(kategorie[[#This Row],[rok]],"::",kategorie[[#This Row],[závod]],"::",kategorie[[#This Row],[m/ž]],"::",kategorie[[#This Row],[věk]])</f>
        <v>2011::běh starosty::M::63</v>
      </c>
      <c r="E711" s="166">
        <v>2011</v>
      </c>
      <c r="F711" s="167" t="s">
        <v>187</v>
      </c>
      <c r="G711" s="166" t="s">
        <v>177</v>
      </c>
      <c r="H711" s="23">
        <f>kategorie[[#This Row],[rok]]-kategorie[[#This Row],[věk]]</f>
        <v>1948</v>
      </c>
      <c r="I711" s="166">
        <v>63</v>
      </c>
      <c r="J711" s="168" t="s">
        <v>316</v>
      </c>
      <c r="K711" s="169">
        <v>4.8</v>
      </c>
      <c r="L711" s="170"/>
    </row>
    <row r="712" spans="4:12" ht="11.25" customHeight="1">
      <c r="D712" s="22" t="str">
        <f>CONCATENATE(kategorie[[#This Row],[rok]],"::",kategorie[[#This Row],[závod]],"::",kategorie[[#This Row],[m/ž]],"::",kategorie[[#This Row],[věk]])</f>
        <v>2011::běh starosty::M::64</v>
      </c>
      <c r="E712" s="166">
        <v>2011</v>
      </c>
      <c r="F712" s="167" t="s">
        <v>187</v>
      </c>
      <c r="G712" s="166" t="s">
        <v>177</v>
      </c>
      <c r="H712" s="23">
        <f>kategorie[[#This Row],[rok]]-kategorie[[#This Row],[věk]]</f>
        <v>1947</v>
      </c>
      <c r="I712" s="166">
        <v>64</v>
      </c>
      <c r="J712" s="168" t="s">
        <v>316</v>
      </c>
      <c r="K712" s="169">
        <v>4.8</v>
      </c>
      <c r="L712" s="170"/>
    </row>
    <row r="713" spans="4:12" ht="11.25" customHeight="1">
      <c r="D713" s="22" t="str">
        <f>CONCATENATE(kategorie[[#This Row],[rok]],"::",kategorie[[#This Row],[závod]],"::",kategorie[[#This Row],[m/ž]],"::",kategorie[[#This Row],[věk]])</f>
        <v>2011::běh starosty::M::65</v>
      </c>
      <c r="E713" s="166">
        <v>2011</v>
      </c>
      <c r="F713" s="167" t="s">
        <v>187</v>
      </c>
      <c r="G713" s="166" t="s">
        <v>177</v>
      </c>
      <c r="H713" s="23">
        <f>kategorie[[#This Row],[rok]]-kategorie[[#This Row],[věk]]</f>
        <v>1946</v>
      </c>
      <c r="I713" s="166">
        <v>65</v>
      </c>
      <c r="J713" s="168" t="s">
        <v>316</v>
      </c>
      <c r="K713" s="169">
        <v>4.8</v>
      </c>
      <c r="L713" s="170"/>
    </row>
    <row r="714" spans="4:12" ht="11.25" customHeight="1">
      <c r="D714" s="22" t="str">
        <f>CONCATENATE(kategorie[[#This Row],[rok]],"::",kategorie[[#This Row],[závod]],"::",kategorie[[#This Row],[m/ž]],"::",kategorie[[#This Row],[věk]])</f>
        <v>2011::běh starosty::M::66</v>
      </c>
      <c r="E714" s="166">
        <v>2011</v>
      </c>
      <c r="F714" s="167" t="s">
        <v>187</v>
      </c>
      <c r="G714" s="166" t="s">
        <v>177</v>
      </c>
      <c r="H714" s="23">
        <f>kategorie[[#This Row],[rok]]-kategorie[[#This Row],[věk]]</f>
        <v>1945</v>
      </c>
      <c r="I714" s="166">
        <v>66</v>
      </c>
      <c r="J714" s="168" t="s">
        <v>316</v>
      </c>
      <c r="K714" s="169">
        <v>4.8</v>
      </c>
      <c r="L714" s="170"/>
    </row>
    <row r="715" spans="4:12" ht="11.25" customHeight="1">
      <c r="D715" s="22" t="str">
        <f>CONCATENATE(kategorie[[#This Row],[rok]],"::",kategorie[[#This Row],[závod]],"::",kategorie[[#This Row],[m/ž]],"::",kategorie[[#This Row],[věk]])</f>
        <v>2011::běh starosty::M::67</v>
      </c>
      <c r="E715" s="166">
        <v>2011</v>
      </c>
      <c r="F715" s="167" t="s">
        <v>187</v>
      </c>
      <c r="G715" s="166" t="s">
        <v>177</v>
      </c>
      <c r="H715" s="23">
        <f>kategorie[[#This Row],[rok]]-kategorie[[#This Row],[věk]]</f>
        <v>1944</v>
      </c>
      <c r="I715" s="166">
        <v>67</v>
      </c>
      <c r="J715" s="168" t="s">
        <v>316</v>
      </c>
      <c r="K715" s="169">
        <v>4.8</v>
      </c>
      <c r="L715" s="170"/>
    </row>
    <row r="716" spans="4:12" ht="11.25" customHeight="1">
      <c r="D716" s="22" t="str">
        <f>CONCATENATE(kategorie[[#This Row],[rok]],"::",kategorie[[#This Row],[závod]],"::",kategorie[[#This Row],[m/ž]],"::",kategorie[[#This Row],[věk]])</f>
        <v>2011::běh starosty::M::68</v>
      </c>
      <c r="E716" s="166">
        <v>2011</v>
      </c>
      <c r="F716" s="167" t="s">
        <v>187</v>
      </c>
      <c r="G716" s="166" t="s">
        <v>177</v>
      </c>
      <c r="H716" s="23">
        <f>kategorie[[#This Row],[rok]]-kategorie[[#This Row],[věk]]</f>
        <v>1943</v>
      </c>
      <c r="I716" s="166">
        <v>68</v>
      </c>
      <c r="J716" s="168" t="s">
        <v>316</v>
      </c>
      <c r="K716" s="169">
        <v>4.8</v>
      </c>
      <c r="L716" s="170"/>
    </row>
    <row r="717" spans="4:12" ht="11.25" customHeight="1">
      <c r="D717" s="22" t="str">
        <f>CONCATENATE(kategorie[[#This Row],[rok]],"::",kategorie[[#This Row],[závod]],"::",kategorie[[#This Row],[m/ž]],"::",kategorie[[#This Row],[věk]])</f>
        <v>2011::běh starosty::M::69</v>
      </c>
      <c r="E717" s="166">
        <v>2011</v>
      </c>
      <c r="F717" s="167" t="s">
        <v>187</v>
      </c>
      <c r="G717" s="166" t="s">
        <v>177</v>
      </c>
      <c r="H717" s="23">
        <f>kategorie[[#This Row],[rok]]-kategorie[[#This Row],[věk]]</f>
        <v>1942</v>
      </c>
      <c r="I717" s="166">
        <v>69</v>
      </c>
      <c r="J717" s="168" t="s">
        <v>316</v>
      </c>
      <c r="K717" s="169">
        <v>4.8</v>
      </c>
      <c r="L717" s="170"/>
    </row>
    <row r="718" spans="4:12" ht="11.25" customHeight="1">
      <c r="D718" s="22" t="str">
        <f>CONCATENATE(kategorie[[#This Row],[rok]],"::",kategorie[[#This Row],[závod]],"::",kategorie[[#This Row],[m/ž]],"::",kategorie[[#This Row],[věk]])</f>
        <v>2011::běh starosty::M::70</v>
      </c>
      <c r="E718" s="166">
        <v>2011</v>
      </c>
      <c r="F718" s="167" t="s">
        <v>187</v>
      </c>
      <c r="G718" s="166" t="s">
        <v>177</v>
      </c>
      <c r="H718" s="23">
        <f>kategorie[[#This Row],[rok]]-kategorie[[#This Row],[věk]]</f>
        <v>1941</v>
      </c>
      <c r="I718" s="166">
        <v>70</v>
      </c>
      <c r="J718" s="168" t="s">
        <v>316</v>
      </c>
      <c r="K718" s="169">
        <v>4.8</v>
      </c>
      <c r="L718" s="170"/>
    </row>
    <row r="719" spans="4:12" ht="11.25" customHeight="1">
      <c r="D719" s="22" t="str">
        <f>CONCATENATE(kategorie[[#This Row],[rok]],"::",kategorie[[#This Row],[závod]],"::",kategorie[[#This Row],[m/ž]],"::",kategorie[[#This Row],[věk]])</f>
        <v>2011::běh starosty::M::71</v>
      </c>
      <c r="E719" s="166">
        <v>2011</v>
      </c>
      <c r="F719" s="167" t="s">
        <v>187</v>
      </c>
      <c r="G719" s="166" t="s">
        <v>177</v>
      </c>
      <c r="H719" s="23">
        <f>kategorie[[#This Row],[rok]]-kategorie[[#This Row],[věk]]</f>
        <v>1940</v>
      </c>
      <c r="I719" s="166">
        <v>71</v>
      </c>
      <c r="J719" s="168" t="s">
        <v>316</v>
      </c>
      <c r="K719" s="169">
        <v>4.8</v>
      </c>
      <c r="L719" s="170"/>
    </row>
    <row r="720" spans="4:12" ht="11.25" customHeight="1">
      <c r="D720" s="22" t="str">
        <f>CONCATENATE(kategorie[[#This Row],[rok]],"::",kategorie[[#This Row],[závod]],"::",kategorie[[#This Row],[m/ž]],"::",kategorie[[#This Row],[věk]])</f>
        <v>2011::běh starosty::M::72</v>
      </c>
      <c r="E720" s="166">
        <v>2011</v>
      </c>
      <c r="F720" s="167" t="s">
        <v>187</v>
      </c>
      <c r="G720" s="166" t="s">
        <v>177</v>
      </c>
      <c r="H720" s="23">
        <f>kategorie[[#This Row],[rok]]-kategorie[[#This Row],[věk]]</f>
        <v>1939</v>
      </c>
      <c r="I720" s="166">
        <v>72</v>
      </c>
      <c r="J720" s="168" t="s">
        <v>316</v>
      </c>
      <c r="K720" s="169">
        <v>4.8</v>
      </c>
      <c r="L720" s="170"/>
    </row>
    <row r="721" spans="4:12" ht="11.25" customHeight="1">
      <c r="D721" s="22" t="str">
        <f>CONCATENATE(kategorie[[#This Row],[rok]],"::",kategorie[[#This Row],[závod]],"::",kategorie[[#This Row],[m/ž]],"::",kategorie[[#This Row],[věk]])</f>
        <v>2011::běh starosty::M::73</v>
      </c>
      <c r="E721" s="166">
        <v>2011</v>
      </c>
      <c r="F721" s="167" t="s">
        <v>187</v>
      </c>
      <c r="G721" s="166" t="s">
        <v>177</v>
      </c>
      <c r="H721" s="23">
        <f>kategorie[[#This Row],[rok]]-kategorie[[#This Row],[věk]]</f>
        <v>1938</v>
      </c>
      <c r="I721" s="166">
        <v>73</v>
      </c>
      <c r="J721" s="168" t="s">
        <v>316</v>
      </c>
      <c r="K721" s="169">
        <v>4.8</v>
      </c>
      <c r="L721" s="170"/>
    </row>
    <row r="722" spans="4:12" ht="11.25" customHeight="1">
      <c r="D722" s="22" t="str">
        <f>CONCATENATE(kategorie[[#This Row],[rok]],"::",kategorie[[#This Row],[závod]],"::",kategorie[[#This Row],[m/ž]],"::",kategorie[[#This Row],[věk]])</f>
        <v>2011::běh starosty::M::74</v>
      </c>
      <c r="E722" s="166">
        <v>2011</v>
      </c>
      <c r="F722" s="167" t="s">
        <v>187</v>
      </c>
      <c r="G722" s="166" t="s">
        <v>177</v>
      </c>
      <c r="H722" s="23">
        <f>kategorie[[#This Row],[rok]]-kategorie[[#This Row],[věk]]</f>
        <v>1937</v>
      </c>
      <c r="I722" s="166">
        <v>74</v>
      </c>
      <c r="J722" s="168" t="s">
        <v>316</v>
      </c>
      <c r="K722" s="169">
        <v>4.8</v>
      </c>
      <c r="L722" s="170"/>
    </row>
    <row r="723" spans="4:12" ht="11.25" customHeight="1">
      <c r="D723" s="22" t="str">
        <f>CONCATENATE(kategorie[[#This Row],[rok]],"::",kategorie[[#This Row],[závod]],"::",kategorie[[#This Row],[m/ž]],"::",kategorie[[#This Row],[věk]])</f>
        <v>2011::běh starosty::M::75</v>
      </c>
      <c r="E723" s="166">
        <v>2011</v>
      </c>
      <c r="F723" s="167" t="s">
        <v>187</v>
      </c>
      <c r="G723" s="166" t="s">
        <v>177</v>
      </c>
      <c r="H723" s="23">
        <f>kategorie[[#This Row],[rok]]-kategorie[[#This Row],[věk]]</f>
        <v>1936</v>
      </c>
      <c r="I723" s="166">
        <v>75</v>
      </c>
      <c r="J723" s="168" t="s">
        <v>316</v>
      </c>
      <c r="K723" s="169">
        <v>4.8</v>
      </c>
      <c r="L723" s="170"/>
    </row>
    <row r="724" spans="4:12" ht="11.25" customHeight="1">
      <c r="D724" s="22" t="str">
        <f>CONCATENATE(kategorie[[#This Row],[rok]],"::",kategorie[[#This Row],[závod]],"::",kategorie[[#This Row],[m/ž]],"::",kategorie[[#This Row],[věk]])</f>
        <v>2011::běh starosty::M::76</v>
      </c>
      <c r="E724" s="166">
        <v>2011</v>
      </c>
      <c r="F724" s="167" t="s">
        <v>187</v>
      </c>
      <c r="G724" s="166" t="s">
        <v>177</v>
      </c>
      <c r="H724" s="23">
        <f>kategorie[[#This Row],[rok]]-kategorie[[#This Row],[věk]]</f>
        <v>1935</v>
      </c>
      <c r="I724" s="166">
        <v>76</v>
      </c>
      <c r="J724" s="168" t="s">
        <v>316</v>
      </c>
      <c r="K724" s="169">
        <v>4.8</v>
      </c>
      <c r="L724" s="170"/>
    </row>
    <row r="725" spans="4:12" ht="11.25" customHeight="1">
      <c r="D725" s="22" t="str">
        <f>CONCATENATE(kategorie[[#This Row],[rok]],"::",kategorie[[#This Row],[závod]],"::",kategorie[[#This Row],[m/ž]],"::",kategorie[[#This Row],[věk]])</f>
        <v>2011::běh starosty::M::77</v>
      </c>
      <c r="E725" s="166">
        <v>2011</v>
      </c>
      <c r="F725" s="167" t="s">
        <v>187</v>
      </c>
      <c r="G725" s="166" t="s">
        <v>177</v>
      </c>
      <c r="H725" s="23">
        <f>kategorie[[#This Row],[rok]]-kategorie[[#This Row],[věk]]</f>
        <v>1934</v>
      </c>
      <c r="I725" s="166">
        <v>77</v>
      </c>
      <c r="J725" s="168" t="s">
        <v>316</v>
      </c>
      <c r="K725" s="169">
        <v>4.8</v>
      </c>
      <c r="L725" s="170"/>
    </row>
    <row r="726" spans="4:12" ht="11.25" customHeight="1">
      <c r="D726" s="22" t="str">
        <f>CONCATENATE(kategorie[[#This Row],[rok]],"::",kategorie[[#This Row],[závod]],"::",kategorie[[#This Row],[m/ž]],"::",kategorie[[#This Row],[věk]])</f>
        <v>2011::běh starosty::M::78</v>
      </c>
      <c r="E726" s="166">
        <v>2011</v>
      </c>
      <c r="F726" s="167" t="s">
        <v>187</v>
      </c>
      <c r="G726" s="166" t="s">
        <v>177</v>
      </c>
      <c r="H726" s="23">
        <f>kategorie[[#This Row],[rok]]-kategorie[[#This Row],[věk]]</f>
        <v>1933</v>
      </c>
      <c r="I726" s="166">
        <v>78</v>
      </c>
      <c r="J726" s="168" t="s">
        <v>316</v>
      </c>
      <c r="K726" s="169">
        <v>4.8</v>
      </c>
      <c r="L726" s="170"/>
    </row>
    <row r="727" spans="4:12" ht="11.25" customHeight="1">
      <c r="D727" s="22" t="str">
        <f>CONCATENATE(kategorie[[#This Row],[rok]],"::",kategorie[[#This Row],[závod]],"::",kategorie[[#This Row],[m/ž]],"::",kategorie[[#This Row],[věk]])</f>
        <v>2011::běh starosty::M::79</v>
      </c>
      <c r="E727" s="166">
        <v>2011</v>
      </c>
      <c r="F727" s="167" t="s">
        <v>187</v>
      </c>
      <c r="G727" s="166" t="s">
        <v>177</v>
      </c>
      <c r="H727" s="23">
        <f>kategorie[[#This Row],[rok]]-kategorie[[#This Row],[věk]]</f>
        <v>1932</v>
      </c>
      <c r="I727" s="166">
        <v>79</v>
      </c>
      <c r="J727" s="168" t="s">
        <v>316</v>
      </c>
      <c r="K727" s="169">
        <v>4.8</v>
      </c>
      <c r="L727" s="170"/>
    </row>
    <row r="728" spans="4:12" ht="11.25" customHeight="1">
      <c r="D728" s="22" t="str">
        <f>CONCATENATE(kategorie[[#This Row],[rok]],"::",kategorie[[#This Row],[závod]],"::",kategorie[[#This Row],[m/ž]],"::",kategorie[[#This Row],[věk]])</f>
        <v>2011::běh starosty::M::80</v>
      </c>
      <c r="E728" s="166">
        <v>2011</v>
      </c>
      <c r="F728" s="167" t="s">
        <v>187</v>
      </c>
      <c r="G728" s="166" t="s">
        <v>177</v>
      </c>
      <c r="H728" s="23">
        <f>kategorie[[#This Row],[rok]]-kategorie[[#This Row],[věk]]</f>
        <v>1931</v>
      </c>
      <c r="I728" s="166">
        <v>80</v>
      </c>
      <c r="J728" s="168" t="s">
        <v>316</v>
      </c>
      <c r="K728" s="169">
        <v>4.8</v>
      </c>
      <c r="L728" s="170"/>
    </row>
    <row r="729" spans="4:12" ht="11.25" customHeight="1">
      <c r="D729" s="20" t="str">
        <f>CONCATENATE(kategorie[[#This Row],[rok]],"::",kategorie[[#This Row],[závod]],"::",kategorie[[#This Row],[m/ž]],"::",kategorie[[#This Row],[věk]])</f>
        <v>2011::běh starosty::Z::10</v>
      </c>
      <c r="E729" s="166">
        <v>2011</v>
      </c>
      <c r="F729" s="167" t="s">
        <v>187</v>
      </c>
      <c r="G729" s="166" t="s">
        <v>318</v>
      </c>
      <c r="H729" s="25">
        <f>kategorie[[#This Row],[rok]]-kategorie[[#This Row],[věk]]</f>
        <v>2001</v>
      </c>
      <c r="I729" s="166">
        <v>10</v>
      </c>
      <c r="J729" s="168" t="s">
        <v>316</v>
      </c>
      <c r="K729" s="169">
        <v>4.8</v>
      </c>
      <c r="L729" s="170"/>
    </row>
    <row r="730" spans="4:12" ht="11.25" customHeight="1">
      <c r="D730" s="20" t="str">
        <f>CONCATENATE(kategorie[[#This Row],[rok]],"::",kategorie[[#This Row],[závod]],"::",kategorie[[#This Row],[m/ž]],"::",kategorie[[#This Row],[věk]])</f>
        <v>2011::běh starosty::Z::11</v>
      </c>
      <c r="E730" s="166">
        <v>2011</v>
      </c>
      <c r="F730" s="167" t="s">
        <v>187</v>
      </c>
      <c r="G730" s="166" t="s">
        <v>318</v>
      </c>
      <c r="H730" s="25">
        <f>kategorie[[#This Row],[rok]]-kategorie[[#This Row],[věk]]</f>
        <v>2000</v>
      </c>
      <c r="I730" s="166">
        <v>11</v>
      </c>
      <c r="J730" s="168" t="s">
        <v>316</v>
      </c>
      <c r="K730" s="169">
        <v>4.8</v>
      </c>
      <c r="L730" s="170"/>
    </row>
    <row r="731" spans="4:12" ht="11.25" customHeight="1">
      <c r="D731" s="20" t="str">
        <f>CONCATENATE(kategorie[[#This Row],[rok]],"::",kategorie[[#This Row],[závod]],"::",kategorie[[#This Row],[m/ž]],"::",kategorie[[#This Row],[věk]])</f>
        <v>2011::běh starosty::Z::12</v>
      </c>
      <c r="E731" s="166">
        <v>2011</v>
      </c>
      <c r="F731" s="167" t="s">
        <v>187</v>
      </c>
      <c r="G731" s="166" t="s">
        <v>318</v>
      </c>
      <c r="H731" s="25">
        <f>kategorie[[#This Row],[rok]]-kategorie[[#This Row],[věk]]</f>
        <v>1999</v>
      </c>
      <c r="I731" s="166">
        <v>12</v>
      </c>
      <c r="J731" s="168" t="s">
        <v>316</v>
      </c>
      <c r="K731" s="169">
        <v>4.8</v>
      </c>
      <c r="L731" s="170"/>
    </row>
    <row r="732" spans="4:12" ht="11.25" customHeight="1">
      <c r="D732" s="20" t="str">
        <f>CONCATENATE(kategorie[[#This Row],[rok]],"::",kategorie[[#This Row],[závod]],"::",kategorie[[#This Row],[m/ž]],"::",kategorie[[#This Row],[věk]])</f>
        <v>2011::běh starosty::Z::13</v>
      </c>
      <c r="E732" s="166">
        <v>2011</v>
      </c>
      <c r="F732" s="167" t="s">
        <v>187</v>
      </c>
      <c r="G732" s="166" t="s">
        <v>318</v>
      </c>
      <c r="H732" s="25">
        <f>kategorie[[#This Row],[rok]]-kategorie[[#This Row],[věk]]</f>
        <v>1998</v>
      </c>
      <c r="I732" s="166">
        <v>13</v>
      </c>
      <c r="J732" s="168" t="s">
        <v>316</v>
      </c>
      <c r="K732" s="169">
        <v>4.8</v>
      </c>
      <c r="L732" s="170"/>
    </row>
    <row r="733" spans="4:12" ht="11.25" customHeight="1">
      <c r="D733" s="20" t="str">
        <f>CONCATENATE(kategorie[[#This Row],[rok]],"::",kategorie[[#This Row],[závod]],"::",kategorie[[#This Row],[m/ž]],"::",kategorie[[#This Row],[věk]])</f>
        <v>2011::běh starosty::Z::14</v>
      </c>
      <c r="E733" s="166">
        <v>2011</v>
      </c>
      <c r="F733" s="167" t="s">
        <v>187</v>
      </c>
      <c r="G733" s="166" t="s">
        <v>318</v>
      </c>
      <c r="H733" s="25">
        <f>kategorie[[#This Row],[rok]]-kategorie[[#This Row],[věk]]</f>
        <v>1997</v>
      </c>
      <c r="I733" s="166">
        <v>14</v>
      </c>
      <c r="J733" s="168" t="s">
        <v>316</v>
      </c>
      <c r="K733" s="169">
        <v>4.8</v>
      </c>
      <c r="L733" s="170"/>
    </row>
    <row r="734" spans="4:12" ht="11.25" customHeight="1">
      <c r="D734" s="20" t="str">
        <f>CONCATENATE(kategorie[[#This Row],[rok]],"::",kategorie[[#This Row],[závod]],"::",kategorie[[#This Row],[m/ž]],"::",kategorie[[#This Row],[věk]])</f>
        <v>2011::běh starosty::Z::15</v>
      </c>
      <c r="E734" s="166">
        <v>2011</v>
      </c>
      <c r="F734" s="167" t="s">
        <v>187</v>
      </c>
      <c r="G734" s="166" t="s">
        <v>318</v>
      </c>
      <c r="H734" s="25">
        <f>kategorie[[#This Row],[rok]]-kategorie[[#This Row],[věk]]</f>
        <v>1996</v>
      </c>
      <c r="I734" s="166">
        <v>15</v>
      </c>
      <c r="J734" s="168" t="s">
        <v>316</v>
      </c>
      <c r="K734" s="169">
        <v>4.8</v>
      </c>
      <c r="L734" s="170"/>
    </row>
    <row r="735" spans="4:12" ht="11.25" customHeight="1">
      <c r="D735" s="20" t="str">
        <f>CONCATENATE(kategorie[[#This Row],[rok]],"::",kategorie[[#This Row],[závod]],"::",kategorie[[#This Row],[m/ž]],"::",kategorie[[#This Row],[věk]])</f>
        <v>2011::běh starosty::Z::16</v>
      </c>
      <c r="E735" s="166">
        <v>2011</v>
      </c>
      <c r="F735" s="167" t="s">
        <v>187</v>
      </c>
      <c r="G735" s="166" t="s">
        <v>318</v>
      </c>
      <c r="H735" s="25">
        <f>kategorie[[#This Row],[rok]]-kategorie[[#This Row],[věk]]</f>
        <v>1995</v>
      </c>
      <c r="I735" s="166">
        <v>16</v>
      </c>
      <c r="J735" s="168" t="s">
        <v>316</v>
      </c>
      <c r="K735" s="169">
        <v>4.8</v>
      </c>
      <c r="L735" s="170"/>
    </row>
    <row r="736" spans="4:12" ht="11.25" customHeight="1">
      <c r="D736" s="20" t="str">
        <f>CONCATENATE(kategorie[[#This Row],[rok]],"::",kategorie[[#This Row],[závod]],"::",kategorie[[#This Row],[m/ž]],"::",kategorie[[#This Row],[věk]])</f>
        <v>2011::běh starosty::Z::17</v>
      </c>
      <c r="E736" s="166">
        <v>2011</v>
      </c>
      <c r="F736" s="167" t="s">
        <v>187</v>
      </c>
      <c r="G736" s="166" t="s">
        <v>318</v>
      </c>
      <c r="H736" s="25">
        <f>kategorie[[#This Row],[rok]]-kategorie[[#This Row],[věk]]</f>
        <v>1994</v>
      </c>
      <c r="I736" s="166">
        <v>17</v>
      </c>
      <c r="J736" s="168" t="s">
        <v>316</v>
      </c>
      <c r="K736" s="169">
        <v>4.8</v>
      </c>
      <c r="L736" s="170"/>
    </row>
    <row r="737" spans="4:12" ht="11.25" customHeight="1">
      <c r="D737" s="20" t="str">
        <f>CONCATENATE(kategorie[[#This Row],[rok]],"::",kategorie[[#This Row],[závod]],"::",kategorie[[#This Row],[m/ž]],"::",kategorie[[#This Row],[věk]])</f>
        <v>2011::běh starosty::Z::18</v>
      </c>
      <c r="E737" s="166">
        <v>2011</v>
      </c>
      <c r="F737" s="167" t="s">
        <v>187</v>
      </c>
      <c r="G737" s="166" t="s">
        <v>318</v>
      </c>
      <c r="H737" s="25">
        <f>kategorie[[#This Row],[rok]]-kategorie[[#This Row],[věk]]</f>
        <v>1993</v>
      </c>
      <c r="I737" s="166">
        <v>18</v>
      </c>
      <c r="J737" s="168" t="s">
        <v>316</v>
      </c>
      <c r="K737" s="169">
        <v>4.8</v>
      </c>
      <c r="L737" s="170"/>
    </row>
    <row r="738" spans="4:12" ht="11.25" customHeight="1">
      <c r="D738" s="22" t="str">
        <f>CONCATENATE(kategorie[[#This Row],[rok]],"::",kategorie[[#This Row],[závod]],"::",kategorie[[#This Row],[m/ž]],"::",kategorie[[#This Row],[věk]])</f>
        <v>2011::běh starosty::Z::19</v>
      </c>
      <c r="E738" s="166">
        <v>2011</v>
      </c>
      <c r="F738" s="167" t="s">
        <v>187</v>
      </c>
      <c r="G738" s="166" t="s">
        <v>318</v>
      </c>
      <c r="H738" s="23">
        <f>kategorie[[#This Row],[rok]]-kategorie[[#This Row],[věk]]</f>
        <v>1992</v>
      </c>
      <c r="I738" s="166">
        <v>19</v>
      </c>
      <c r="J738" s="168" t="s">
        <v>316</v>
      </c>
      <c r="K738" s="169">
        <v>4.8</v>
      </c>
      <c r="L738" s="170"/>
    </row>
    <row r="739" spans="4:12" ht="11.25" customHeight="1">
      <c r="D739" s="22" t="str">
        <f>CONCATENATE(kategorie[[#This Row],[rok]],"::",kategorie[[#This Row],[závod]],"::",kategorie[[#This Row],[m/ž]],"::",kategorie[[#This Row],[věk]])</f>
        <v>2011::běh starosty::Z::20</v>
      </c>
      <c r="E739" s="166">
        <v>2011</v>
      </c>
      <c r="F739" s="167" t="s">
        <v>187</v>
      </c>
      <c r="G739" s="166" t="s">
        <v>318</v>
      </c>
      <c r="H739" s="23">
        <f>kategorie[[#This Row],[rok]]-kategorie[[#This Row],[věk]]</f>
        <v>1991</v>
      </c>
      <c r="I739" s="166">
        <v>20</v>
      </c>
      <c r="J739" s="168" t="s">
        <v>316</v>
      </c>
      <c r="K739" s="169">
        <v>4.8</v>
      </c>
      <c r="L739" s="170"/>
    </row>
    <row r="740" spans="4:12" ht="11.25" customHeight="1">
      <c r="D740" s="22" t="str">
        <f>CONCATENATE(kategorie[[#This Row],[rok]],"::",kategorie[[#This Row],[závod]],"::",kategorie[[#This Row],[m/ž]],"::",kategorie[[#This Row],[věk]])</f>
        <v>2011::běh starosty::Z::21</v>
      </c>
      <c r="E740" s="166">
        <v>2011</v>
      </c>
      <c r="F740" s="167" t="s">
        <v>187</v>
      </c>
      <c r="G740" s="166" t="s">
        <v>318</v>
      </c>
      <c r="H740" s="23">
        <f>kategorie[[#This Row],[rok]]-kategorie[[#This Row],[věk]]</f>
        <v>1990</v>
      </c>
      <c r="I740" s="166">
        <v>21</v>
      </c>
      <c r="J740" s="168" t="s">
        <v>316</v>
      </c>
      <c r="K740" s="169">
        <v>4.8</v>
      </c>
      <c r="L740" s="170"/>
    </row>
    <row r="741" spans="4:12" ht="11.25" customHeight="1">
      <c r="D741" s="22" t="str">
        <f>CONCATENATE(kategorie[[#This Row],[rok]],"::",kategorie[[#This Row],[závod]],"::",kategorie[[#This Row],[m/ž]],"::",kategorie[[#This Row],[věk]])</f>
        <v>2011::běh starosty::Z::22</v>
      </c>
      <c r="E741" s="166">
        <v>2011</v>
      </c>
      <c r="F741" s="167" t="s">
        <v>187</v>
      </c>
      <c r="G741" s="166" t="s">
        <v>318</v>
      </c>
      <c r="H741" s="23">
        <f>kategorie[[#This Row],[rok]]-kategorie[[#This Row],[věk]]</f>
        <v>1989</v>
      </c>
      <c r="I741" s="166">
        <v>22</v>
      </c>
      <c r="J741" s="168" t="s">
        <v>316</v>
      </c>
      <c r="K741" s="169">
        <v>4.8</v>
      </c>
      <c r="L741" s="170"/>
    </row>
    <row r="742" spans="4:12" ht="11.25" customHeight="1">
      <c r="D742" s="22" t="str">
        <f>CONCATENATE(kategorie[[#This Row],[rok]],"::",kategorie[[#This Row],[závod]],"::",kategorie[[#This Row],[m/ž]],"::",kategorie[[#This Row],[věk]])</f>
        <v>2011::běh starosty::Z::23</v>
      </c>
      <c r="E742" s="166">
        <v>2011</v>
      </c>
      <c r="F742" s="167" t="s">
        <v>187</v>
      </c>
      <c r="G742" s="166" t="s">
        <v>318</v>
      </c>
      <c r="H742" s="23">
        <f>kategorie[[#This Row],[rok]]-kategorie[[#This Row],[věk]]</f>
        <v>1988</v>
      </c>
      <c r="I742" s="166">
        <v>23</v>
      </c>
      <c r="J742" s="168" t="s">
        <v>316</v>
      </c>
      <c r="K742" s="169">
        <v>4.8</v>
      </c>
      <c r="L742" s="170"/>
    </row>
    <row r="743" spans="4:12" ht="11.25" customHeight="1">
      <c r="D743" s="22" t="str">
        <f>CONCATENATE(kategorie[[#This Row],[rok]],"::",kategorie[[#This Row],[závod]],"::",kategorie[[#This Row],[m/ž]],"::",kategorie[[#This Row],[věk]])</f>
        <v>2011::běh starosty::Z::24</v>
      </c>
      <c r="E743" s="166">
        <v>2011</v>
      </c>
      <c r="F743" s="167" t="s">
        <v>187</v>
      </c>
      <c r="G743" s="166" t="s">
        <v>318</v>
      </c>
      <c r="H743" s="23">
        <f>kategorie[[#This Row],[rok]]-kategorie[[#This Row],[věk]]</f>
        <v>1987</v>
      </c>
      <c r="I743" s="166">
        <v>24</v>
      </c>
      <c r="J743" s="168" t="s">
        <v>316</v>
      </c>
      <c r="K743" s="169">
        <v>4.8</v>
      </c>
      <c r="L743" s="170"/>
    </row>
    <row r="744" spans="4:12" ht="11.25" customHeight="1">
      <c r="D744" s="22" t="str">
        <f>CONCATENATE(kategorie[[#This Row],[rok]],"::",kategorie[[#This Row],[závod]],"::",kategorie[[#This Row],[m/ž]],"::",kategorie[[#This Row],[věk]])</f>
        <v>2011::běh starosty::Z::25</v>
      </c>
      <c r="E744" s="166">
        <v>2011</v>
      </c>
      <c r="F744" s="167" t="s">
        <v>187</v>
      </c>
      <c r="G744" s="166" t="s">
        <v>318</v>
      </c>
      <c r="H744" s="23">
        <f>kategorie[[#This Row],[rok]]-kategorie[[#This Row],[věk]]</f>
        <v>1986</v>
      </c>
      <c r="I744" s="166">
        <v>25</v>
      </c>
      <c r="J744" s="168" t="s">
        <v>316</v>
      </c>
      <c r="K744" s="169">
        <v>4.8</v>
      </c>
      <c r="L744" s="170"/>
    </row>
    <row r="745" spans="4:12" ht="11.25" customHeight="1">
      <c r="D745" s="22" t="str">
        <f>CONCATENATE(kategorie[[#This Row],[rok]],"::",kategorie[[#This Row],[závod]],"::",kategorie[[#This Row],[m/ž]],"::",kategorie[[#This Row],[věk]])</f>
        <v>2011::běh starosty::Z::26</v>
      </c>
      <c r="E745" s="166">
        <v>2011</v>
      </c>
      <c r="F745" s="167" t="s">
        <v>187</v>
      </c>
      <c r="G745" s="166" t="s">
        <v>318</v>
      </c>
      <c r="H745" s="23">
        <f>kategorie[[#This Row],[rok]]-kategorie[[#This Row],[věk]]</f>
        <v>1985</v>
      </c>
      <c r="I745" s="166">
        <v>26</v>
      </c>
      <c r="J745" s="168" t="s">
        <v>316</v>
      </c>
      <c r="K745" s="169">
        <v>4.8</v>
      </c>
      <c r="L745" s="170"/>
    </row>
    <row r="746" spans="4:12" ht="11.25" customHeight="1">
      <c r="D746" s="22" t="str">
        <f>CONCATENATE(kategorie[[#This Row],[rok]],"::",kategorie[[#This Row],[závod]],"::",kategorie[[#This Row],[m/ž]],"::",kategorie[[#This Row],[věk]])</f>
        <v>2011::běh starosty::Z::27</v>
      </c>
      <c r="E746" s="166">
        <v>2011</v>
      </c>
      <c r="F746" s="167" t="s">
        <v>187</v>
      </c>
      <c r="G746" s="166" t="s">
        <v>318</v>
      </c>
      <c r="H746" s="23">
        <f>kategorie[[#This Row],[rok]]-kategorie[[#This Row],[věk]]</f>
        <v>1984</v>
      </c>
      <c r="I746" s="166">
        <v>27</v>
      </c>
      <c r="J746" s="168" t="s">
        <v>316</v>
      </c>
      <c r="K746" s="169">
        <v>4.8</v>
      </c>
      <c r="L746" s="170"/>
    </row>
    <row r="747" spans="4:12" ht="11.25" customHeight="1">
      <c r="D747" s="22" t="str">
        <f>CONCATENATE(kategorie[[#This Row],[rok]],"::",kategorie[[#This Row],[závod]],"::",kategorie[[#This Row],[m/ž]],"::",kategorie[[#This Row],[věk]])</f>
        <v>2011::běh starosty::Z::28</v>
      </c>
      <c r="E747" s="166">
        <v>2011</v>
      </c>
      <c r="F747" s="167" t="s">
        <v>187</v>
      </c>
      <c r="G747" s="166" t="s">
        <v>318</v>
      </c>
      <c r="H747" s="23">
        <f>kategorie[[#This Row],[rok]]-kategorie[[#This Row],[věk]]</f>
        <v>1983</v>
      </c>
      <c r="I747" s="166">
        <v>28</v>
      </c>
      <c r="J747" s="168" t="s">
        <v>316</v>
      </c>
      <c r="K747" s="169">
        <v>4.8</v>
      </c>
      <c r="L747" s="170"/>
    </row>
    <row r="748" spans="4:12" ht="11.25" customHeight="1">
      <c r="D748" s="22" t="str">
        <f>CONCATENATE(kategorie[[#This Row],[rok]],"::",kategorie[[#This Row],[závod]],"::",kategorie[[#This Row],[m/ž]],"::",kategorie[[#This Row],[věk]])</f>
        <v>2011::běh starosty::Z::29</v>
      </c>
      <c r="E748" s="166">
        <v>2011</v>
      </c>
      <c r="F748" s="167" t="s">
        <v>187</v>
      </c>
      <c r="G748" s="166" t="s">
        <v>318</v>
      </c>
      <c r="H748" s="23">
        <f>kategorie[[#This Row],[rok]]-kategorie[[#This Row],[věk]]</f>
        <v>1982</v>
      </c>
      <c r="I748" s="166">
        <v>29</v>
      </c>
      <c r="J748" s="168" t="s">
        <v>316</v>
      </c>
      <c r="K748" s="169">
        <v>4.8</v>
      </c>
      <c r="L748" s="170"/>
    </row>
    <row r="749" spans="4:12" ht="11.25" customHeight="1">
      <c r="D749" s="22" t="str">
        <f>CONCATENATE(kategorie[[#This Row],[rok]],"::",kategorie[[#This Row],[závod]],"::",kategorie[[#This Row],[m/ž]],"::",kategorie[[#This Row],[věk]])</f>
        <v>2011::běh starosty::Z::30</v>
      </c>
      <c r="E749" s="166">
        <v>2011</v>
      </c>
      <c r="F749" s="167" t="s">
        <v>187</v>
      </c>
      <c r="G749" s="166" t="s">
        <v>318</v>
      </c>
      <c r="H749" s="23">
        <f>kategorie[[#This Row],[rok]]-kategorie[[#This Row],[věk]]</f>
        <v>1981</v>
      </c>
      <c r="I749" s="166">
        <v>30</v>
      </c>
      <c r="J749" s="168" t="s">
        <v>316</v>
      </c>
      <c r="K749" s="169">
        <v>4.8</v>
      </c>
      <c r="L749" s="170"/>
    </row>
    <row r="750" spans="4:12" ht="11.25" customHeight="1">
      <c r="D750" s="22" t="str">
        <f>CONCATENATE(kategorie[[#This Row],[rok]],"::",kategorie[[#This Row],[závod]],"::",kategorie[[#This Row],[m/ž]],"::",kategorie[[#This Row],[věk]])</f>
        <v>2011::běh starosty::Z::31</v>
      </c>
      <c r="E750" s="166">
        <v>2011</v>
      </c>
      <c r="F750" s="167" t="s">
        <v>187</v>
      </c>
      <c r="G750" s="166" t="s">
        <v>318</v>
      </c>
      <c r="H750" s="23">
        <f>kategorie[[#This Row],[rok]]-kategorie[[#This Row],[věk]]</f>
        <v>1980</v>
      </c>
      <c r="I750" s="166">
        <v>31</v>
      </c>
      <c r="J750" s="168" t="s">
        <v>316</v>
      </c>
      <c r="K750" s="169">
        <v>4.8</v>
      </c>
      <c r="L750" s="170"/>
    </row>
    <row r="751" spans="4:12" ht="11.25" customHeight="1">
      <c r="D751" s="22" t="str">
        <f>CONCATENATE(kategorie[[#This Row],[rok]],"::",kategorie[[#This Row],[závod]],"::",kategorie[[#This Row],[m/ž]],"::",kategorie[[#This Row],[věk]])</f>
        <v>2011::běh starosty::Z::32</v>
      </c>
      <c r="E751" s="166">
        <v>2011</v>
      </c>
      <c r="F751" s="167" t="s">
        <v>187</v>
      </c>
      <c r="G751" s="166" t="s">
        <v>318</v>
      </c>
      <c r="H751" s="23">
        <f>kategorie[[#This Row],[rok]]-kategorie[[#This Row],[věk]]</f>
        <v>1979</v>
      </c>
      <c r="I751" s="166">
        <v>32</v>
      </c>
      <c r="J751" s="168" t="s">
        <v>316</v>
      </c>
      <c r="K751" s="169">
        <v>4.8</v>
      </c>
      <c r="L751" s="170"/>
    </row>
    <row r="752" spans="4:12" ht="11.25" customHeight="1">
      <c r="D752" s="22" t="str">
        <f>CONCATENATE(kategorie[[#This Row],[rok]],"::",kategorie[[#This Row],[závod]],"::",kategorie[[#This Row],[m/ž]],"::",kategorie[[#This Row],[věk]])</f>
        <v>2011::běh starosty::Z::33</v>
      </c>
      <c r="E752" s="166">
        <v>2011</v>
      </c>
      <c r="F752" s="167" t="s">
        <v>187</v>
      </c>
      <c r="G752" s="166" t="s">
        <v>318</v>
      </c>
      <c r="H752" s="23">
        <f>kategorie[[#This Row],[rok]]-kategorie[[#This Row],[věk]]</f>
        <v>1978</v>
      </c>
      <c r="I752" s="166">
        <v>33</v>
      </c>
      <c r="J752" s="168" t="s">
        <v>316</v>
      </c>
      <c r="K752" s="169">
        <v>4.8</v>
      </c>
      <c r="L752" s="170"/>
    </row>
    <row r="753" spans="4:12" ht="11.25" customHeight="1">
      <c r="D753" s="22" t="str">
        <f>CONCATENATE(kategorie[[#This Row],[rok]],"::",kategorie[[#This Row],[závod]],"::",kategorie[[#This Row],[m/ž]],"::",kategorie[[#This Row],[věk]])</f>
        <v>2011::běh starosty::Z::34</v>
      </c>
      <c r="E753" s="166">
        <v>2011</v>
      </c>
      <c r="F753" s="167" t="s">
        <v>187</v>
      </c>
      <c r="G753" s="166" t="s">
        <v>318</v>
      </c>
      <c r="H753" s="23">
        <f>kategorie[[#This Row],[rok]]-kategorie[[#This Row],[věk]]</f>
        <v>1977</v>
      </c>
      <c r="I753" s="166">
        <v>34</v>
      </c>
      <c r="J753" s="168" t="s">
        <v>316</v>
      </c>
      <c r="K753" s="169">
        <v>4.8</v>
      </c>
      <c r="L753" s="170"/>
    </row>
    <row r="754" spans="4:12" ht="11.25" customHeight="1">
      <c r="D754" s="22" t="str">
        <f>CONCATENATE(kategorie[[#This Row],[rok]],"::",kategorie[[#This Row],[závod]],"::",kategorie[[#This Row],[m/ž]],"::",kategorie[[#This Row],[věk]])</f>
        <v>2011::běh starosty::Z::35</v>
      </c>
      <c r="E754" s="166">
        <v>2011</v>
      </c>
      <c r="F754" s="167" t="s">
        <v>187</v>
      </c>
      <c r="G754" s="166" t="s">
        <v>318</v>
      </c>
      <c r="H754" s="23">
        <f>kategorie[[#This Row],[rok]]-kategorie[[#This Row],[věk]]</f>
        <v>1976</v>
      </c>
      <c r="I754" s="166">
        <v>35</v>
      </c>
      <c r="J754" s="168" t="s">
        <v>316</v>
      </c>
      <c r="K754" s="169">
        <v>4.8</v>
      </c>
      <c r="L754" s="170"/>
    </row>
    <row r="755" spans="4:12" ht="11.25" customHeight="1">
      <c r="D755" s="22" t="str">
        <f>CONCATENATE(kategorie[[#This Row],[rok]],"::",kategorie[[#This Row],[závod]],"::",kategorie[[#This Row],[m/ž]],"::",kategorie[[#This Row],[věk]])</f>
        <v>2011::běh starosty::Z::36</v>
      </c>
      <c r="E755" s="166">
        <v>2011</v>
      </c>
      <c r="F755" s="167" t="s">
        <v>187</v>
      </c>
      <c r="G755" s="166" t="s">
        <v>318</v>
      </c>
      <c r="H755" s="23">
        <f>kategorie[[#This Row],[rok]]-kategorie[[#This Row],[věk]]</f>
        <v>1975</v>
      </c>
      <c r="I755" s="166">
        <v>36</v>
      </c>
      <c r="J755" s="168" t="s">
        <v>316</v>
      </c>
      <c r="K755" s="169">
        <v>4.8</v>
      </c>
      <c r="L755" s="170"/>
    </row>
    <row r="756" spans="4:12" ht="11.25" customHeight="1">
      <c r="D756" s="22" t="str">
        <f>CONCATENATE(kategorie[[#This Row],[rok]],"::",kategorie[[#This Row],[závod]],"::",kategorie[[#This Row],[m/ž]],"::",kategorie[[#This Row],[věk]])</f>
        <v>2011::běh starosty::Z::37</v>
      </c>
      <c r="E756" s="166">
        <v>2011</v>
      </c>
      <c r="F756" s="167" t="s">
        <v>187</v>
      </c>
      <c r="G756" s="166" t="s">
        <v>318</v>
      </c>
      <c r="H756" s="23">
        <f>kategorie[[#This Row],[rok]]-kategorie[[#This Row],[věk]]</f>
        <v>1974</v>
      </c>
      <c r="I756" s="166">
        <v>37</v>
      </c>
      <c r="J756" s="168" t="s">
        <v>316</v>
      </c>
      <c r="K756" s="169">
        <v>4.8</v>
      </c>
      <c r="L756" s="170"/>
    </row>
    <row r="757" spans="4:12" ht="11.25" customHeight="1">
      <c r="D757" s="22" t="str">
        <f>CONCATENATE(kategorie[[#This Row],[rok]],"::",kategorie[[#This Row],[závod]],"::",kategorie[[#This Row],[m/ž]],"::",kategorie[[#This Row],[věk]])</f>
        <v>2011::běh starosty::Z::38</v>
      </c>
      <c r="E757" s="166">
        <v>2011</v>
      </c>
      <c r="F757" s="167" t="s">
        <v>187</v>
      </c>
      <c r="G757" s="166" t="s">
        <v>318</v>
      </c>
      <c r="H757" s="23">
        <f>kategorie[[#This Row],[rok]]-kategorie[[#This Row],[věk]]</f>
        <v>1973</v>
      </c>
      <c r="I757" s="166">
        <v>38</v>
      </c>
      <c r="J757" s="168" t="s">
        <v>316</v>
      </c>
      <c r="K757" s="169">
        <v>4.8</v>
      </c>
      <c r="L757" s="170"/>
    </row>
    <row r="758" spans="4:12" ht="11.25" customHeight="1">
      <c r="D758" s="22" t="str">
        <f>CONCATENATE(kategorie[[#This Row],[rok]],"::",kategorie[[#This Row],[závod]],"::",kategorie[[#This Row],[m/ž]],"::",kategorie[[#This Row],[věk]])</f>
        <v>2011::běh starosty::Z::39</v>
      </c>
      <c r="E758" s="166">
        <v>2011</v>
      </c>
      <c r="F758" s="167" t="s">
        <v>187</v>
      </c>
      <c r="G758" s="166" t="s">
        <v>318</v>
      </c>
      <c r="H758" s="23">
        <f>kategorie[[#This Row],[rok]]-kategorie[[#This Row],[věk]]</f>
        <v>1972</v>
      </c>
      <c r="I758" s="166">
        <v>39</v>
      </c>
      <c r="J758" s="168" t="s">
        <v>316</v>
      </c>
      <c r="K758" s="169">
        <v>4.8</v>
      </c>
      <c r="L758" s="170"/>
    </row>
    <row r="759" spans="4:12" ht="11.25" customHeight="1">
      <c r="D759" s="22" t="str">
        <f>CONCATENATE(kategorie[[#This Row],[rok]],"::",kategorie[[#This Row],[závod]],"::",kategorie[[#This Row],[m/ž]],"::",kategorie[[#This Row],[věk]])</f>
        <v>2011::běh starosty::Z::40</v>
      </c>
      <c r="E759" s="166">
        <v>2011</v>
      </c>
      <c r="F759" s="167" t="s">
        <v>187</v>
      </c>
      <c r="G759" s="166" t="s">
        <v>318</v>
      </c>
      <c r="H759" s="23">
        <f>kategorie[[#This Row],[rok]]-kategorie[[#This Row],[věk]]</f>
        <v>1971</v>
      </c>
      <c r="I759" s="166">
        <v>40</v>
      </c>
      <c r="J759" s="168" t="s">
        <v>316</v>
      </c>
      <c r="K759" s="169">
        <v>4.8</v>
      </c>
      <c r="L759" s="170"/>
    </row>
    <row r="760" spans="4:12" ht="11.25" customHeight="1">
      <c r="D760" s="22" t="str">
        <f>CONCATENATE(kategorie[[#This Row],[rok]],"::",kategorie[[#This Row],[závod]],"::",kategorie[[#This Row],[m/ž]],"::",kategorie[[#This Row],[věk]])</f>
        <v>2011::běh starosty::Z::41</v>
      </c>
      <c r="E760" s="166">
        <v>2011</v>
      </c>
      <c r="F760" s="167" t="s">
        <v>187</v>
      </c>
      <c r="G760" s="166" t="s">
        <v>318</v>
      </c>
      <c r="H760" s="23">
        <f>kategorie[[#This Row],[rok]]-kategorie[[#This Row],[věk]]</f>
        <v>1970</v>
      </c>
      <c r="I760" s="166">
        <v>41</v>
      </c>
      <c r="J760" s="168" t="s">
        <v>316</v>
      </c>
      <c r="K760" s="169">
        <v>4.8</v>
      </c>
      <c r="L760" s="170"/>
    </row>
    <row r="761" spans="4:12" ht="11.25" customHeight="1">
      <c r="D761" s="22" t="str">
        <f>CONCATENATE(kategorie[[#This Row],[rok]],"::",kategorie[[#This Row],[závod]],"::",kategorie[[#This Row],[m/ž]],"::",kategorie[[#This Row],[věk]])</f>
        <v>2011::běh starosty::Z::42</v>
      </c>
      <c r="E761" s="166">
        <v>2011</v>
      </c>
      <c r="F761" s="167" t="s">
        <v>187</v>
      </c>
      <c r="G761" s="166" t="s">
        <v>318</v>
      </c>
      <c r="H761" s="23">
        <f>kategorie[[#This Row],[rok]]-kategorie[[#This Row],[věk]]</f>
        <v>1969</v>
      </c>
      <c r="I761" s="166">
        <v>42</v>
      </c>
      <c r="J761" s="168" t="s">
        <v>316</v>
      </c>
      <c r="K761" s="169">
        <v>4.8</v>
      </c>
      <c r="L761" s="170"/>
    </row>
    <row r="762" spans="4:12" ht="11.25" customHeight="1">
      <c r="D762" s="22" t="str">
        <f>CONCATENATE(kategorie[[#This Row],[rok]],"::",kategorie[[#This Row],[závod]],"::",kategorie[[#This Row],[m/ž]],"::",kategorie[[#This Row],[věk]])</f>
        <v>2011::běh starosty::Z::43</v>
      </c>
      <c r="E762" s="166">
        <v>2011</v>
      </c>
      <c r="F762" s="167" t="s">
        <v>187</v>
      </c>
      <c r="G762" s="166" t="s">
        <v>318</v>
      </c>
      <c r="H762" s="23">
        <f>kategorie[[#This Row],[rok]]-kategorie[[#This Row],[věk]]</f>
        <v>1968</v>
      </c>
      <c r="I762" s="166">
        <v>43</v>
      </c>
      <c r="J762" s="168" t="s">
        <v>316</v>
      </c>
      <c r="K762" s="169">
        <v>4.8</v>
      </c>
      <c r="L762" s="170"/>
    </row>
    <row r="763" spans="4:12" ht="11.25" customHeight="1">
      <c r="D763" s="22" t="str">
        <f>CONCATENATE(kategorie[[#This Row],[rok]],"::",kategorie[[#This Row],[závod]],"::",kategorie[[#This Row],[m/ž]],"::",kategorie[[#This Row],[věk]])</f>
        <v>2011::běh starosty::Z::44</v>
      </c>
      <c r="E763" s="166">
        <v>2011</v>
      </c>
      <c r="F763" s="167" t="s">
        <v>187</v>
      </c>
      <c r="G763" s="166" t="s">
        <v>318</v>
      </c>
      <c r="H763" s="23">
        <f>kategorie[[#This Row],[rok]]-kategorie[[#This Row],[věk]]</f>
        <v>1967</v>
      </c>
      <c r="I763" s="166">
        <v>44</v>
      </c>
      <c r="J763" s="168" t="s">
        <v>316</v>
      </c>
      <c r="K763" s="169">
        <v>4.8</v>
      </c>
      <c r="L763" s="170"/>
    </row>
    <row r="764" spans="4:12" ht="11.25" customHeight="1">
      <c r="D764" s="22" t="str">
        <f>CONCATENATE(kategorie[[#This Row],[rok]],"::",kategorie[[#This Row],[závod]],"::",kategorie[[#This Row],[m/ž]],"::",kategorie[[#This Row],[věk]])</f>
        <v>2011::běh starosty::Z::45</v>
      </c>
      <c r="E764" s="166">
        <v>2011</v>
      </c>
      <c r="F764" s="167" t="s">
        <v>187</v>
      </c>
      <c r="G764" s="166" t="s">
        <v>318</v>
      </c>
      <c r="H764" s="23">
        <f>kategorie[[#This Row],[rok]]-kategorie[[#This Row],[věk]]</f>
        <v>1966</v>
      </c>
      <c r="I764" s="166">
        <v>45</v>
      </c>
      <c r="J764" s="168" t="s">
        <v>316</v>
      </c>
      <c r="K764" s="169">
        <v>4.8</v>
      </c>
      <c r="L764" s="170"/>
    </row>
    <row r="765" spans="4:12" ht="11.25" customHeight="1">
      <c r="D765" s="22" t="str">
        <f>CONCATENATE(kategorie[[#This Row],[rok]],"::",kategorie[[#This Row],[závod]],"::",kategorie[[#This Row],[m/ž]],"::",kategorie[[#This Row],[věk]])</f>
        <v>2011::běh starosty::Z::46</v>
      </c>
      <c r="E765" s="166">
        <v>2011</v>
      </c>
      <c r="F765" s="167" t="s">
        <v>187</v>
      </c>
      <c r="G765" s="166" t="s">
        <v>318</v>
      </c>
      <c r="H765" s="23">
        <f>kategorie[[#This Row],[rok]]-kategorie[[#This Row],[věk]]</f>
        <v>1965</v>
      </c>
      <c r="I765" s="166">
        <v>46</v>
      </c>
      <c r="J765" s="168" t="s">
        <v>316</v>
      </c>
      <c r="K765" s="169">
        <v>4.8</v>
      </c>
      <c r="L765" s="170"/>
    </row>
    <row r="766" spans="4:12" ht="11.25" customHeight="1">
      <c r="D766" s="22" t="str">
        <f>CONCATENATE(kategorie[[#This Row],[rok]],"::",kategorie[[#This Row],[závod]],"::",kategorie[[#This Row],[m/ž]],"::",kategorie[[#This Row],[věk]])</f>
        <v>2011::běh starosty::Z::47</v>
      </c>
      <c r="E766" s="166">
        <v>2011</v>
      </c>
      <c r="F766" s="167" t="s">
        <v>187</v>
      </c>
      <c r="G766" s="166" t="s">
        <v>318</v>
      </c>
      <c r="H766" s="23">
        <f>kategorie[[#This Row],[rok]]-kategorie[[#This Row],[věk]]</f>
        <v>1964</v>
      </c>
      <c r="I766" s="166">
        <v>47</v>
      </c>
      <c r="J766" s="168" t="s">
        <v>316</v>
      </c>
      <c r="K766" s="169">
        <v>4.8</v>
      </c>
      <c r="L766" s="170"/>
    </row>
    <row r="767" spans="4:12" ht="11.25" customHeight="1">
      <c r="D767" s="22" t="str">
        <f>CONCATENATE(kategorie[[#This Row],[rok]],"::",kategorie[[#This Row],[závod]],"::",kategorie[[#This Row],[m/ž]],"::",kategorie[[#This Row],[věk]])</f>
        <v>2011::běh starosty::Z::48</v>
      </c>
      <c r="E767" s="166">
        <v>2011</v>
      </c>
      <c r="F767" s="167" t="s">
        <v>187</v>
      </c>
      <c r="G767" s="166" t="s">
        <v>318</v>
      </c>
      <c r="H767" s="23">
        <f>kategorie[[#This Row],[rok]]-kategorie[[#This Row],[věk]]</f>
        <v>1963</v>
      </c>
      <c r="I767" s="166">
        <v>48</v>
      </c>
      <c r="J767" s="168" t="s">
        <v>316</v>
      </c>
      <c r="K767" s="169">
        <v>4.8</v>
      </c>
      <c r="L767" s="170"/>
    </row>
    <row r="768" spans="4:12" ht="11.25" customHeight="1">
      <c r="D768" s="22" t="str">
        <f>CONCATENATE(kategorie[[#This Row],[rok]],"::",kategorie[[#This Row],[závod]],"::",kategorie[[#This Row],[m/ž]],"::",kategorie[[#This Row],[věk]])</f>
        <v>2011::běh starosty::Z::49</v>
      </c>
      <c r="E768" s="166">
        <v>2011</v>
      </c>
      <c r="F768" s="167" t="s">
        <v>187</v>
      </c>
      <c r="G768" s="166" t="s">
        <v>318</v>
      </c>
      <c r="H768" s="23">
        <f>kategorie[[#This Row],[rok]]-kategorie[[#This Row],[věk]]</f>
        <v>1962</v>
      </c>
      <c r="I768" s="166">
        <v>49</v>
      </c>
      <c r="J768" s="168" t="s">
        <v>316</v>
      </c>
      <c r="K768" s="169">
        <v>4.8</v>
      </c>
      <c r="L768" s="170"/>
    </row>
    <row r="769" spans="4:12" ht="11.25" customHeight="1">
      <c r="D769" s="22" t="str">
        <f>CONCATENATE(kategorie[[#This Row],[rok]],"::",kategorie[[#This Row],[závod]],"::",kategorie[[#This Row],[m/ž]],"::",kategorie[[#This Row],[věk]])</f>
        <v>2011::běh starosty::Z::50</v>
      </c>
      <c r="E769" s="166">
        <v>2011</v>
      </c>
      <c r="F769" s="167" t="s">
        <v>187</v>
      </c>
      <c r="G769" s="166" t="s">
        <v>318</v>
      </c>
      <c r="H769" s="23">
        <f>kategorie[[#This Row],[rok]]-kategorie[[#This Row],[věk]]</f>
        <v>1961</v>
      </c>
      <c r="I769" s="166">
        <v>50</v>
      </c>
      <c r="J769" s="168" t="s">
        <v>316</v>
      </c>
      <c r="K769" s="169">
        <v>4.8</v>
      </c>
      <c r="L769" s="170"/>
    </row>
    <row r="770" spans="4:12" ht="11.25" customHeight="1">
      <c r="D770" s="20" t="str">
        <f>CONCATENATE(kategorie[[#This Row],[rok]],"::",kategorie[[#This Row],[závod]],"::",kategorie[[#This Row],[m/ž]],"::",kategorie[[#This Row],[věk]])</f>
        <v>2012::dětský::M::0</v>
      </c>
      <c r="E770" s="166">
        <v>2012</v>
      </c>
      <c r="F770" s="167" t="s">
        <v>297</v>
      </c>
      <c r="G770" s="166" t="s">
        <v>177</v>
      </c>
      <c r="H770" s="14">
        <f>kategorie[[#This Row],[rok]]-kategorie[[#This Row],[věk]]</f>
        <v>2012</v>
      </c>
      <c r="I770" s="166">
        <v>0</v>
      </c>
      <c r="J770" s="168" t="s">
        <v>3181</v>
      </c>
      <c r="K770" s="169">
        <v>0.16</v>
      </c>
      <c r="L770" s="170"/>
    </row>
    <row r="771" spans="4:12" ht="11.25" customHeight="1">
      <c r="D771" s="20" t="str">
        <f>CONCATENATE(kategorie[[#This Row],[rok]],"::",kategorie[[#This Row],[závod]],"::",kategorie[[#This Row],[m/ž]],"::",kategorie[[#This Row],[věk]])</f>
        <v>2012::dětský::M::1</v>
      </c>
      <c r="E771" s="166">
        <v>2012</v>
      </c>
      <c r="F771" s="167" t="s">
        <v>297</v>
      </c>
      <c r="G771" s="166" t="s">
        <v>177</v>
      </c>
      <c r="H771" s="14">
        <f>kategorie[[#This Row],[rok]]-kategorie[[#This Row],[věk]]</f>
        <v>2011</v>
      </c>
      <c r="I771" s="166">
        <v>1</v>
      </c>
      <c r="J771" s="168" t="s">
        <v>3181</v>
      </c>
      <c r="K771" s="169">
        <v>0.16</v>
      </c>
      <c r="L771" s="170"/>
    </row>
    <row r="772" spans="4:12" ht="11.25" customHeight="1">
      <c r="D772" s="20" t="str">
        <f>CONCATENATE(kategorie[[#This Row],[rok]],"::",kategorie[[#This Row],[závod]],"::",kategorie[[#This Row],[m/ž]],"::",kategorie[[#This Row],[věk]])</f>
        <v>2012::dětský::M::2</v>
      </c>
      <c r="E772" s="166">
        <v>2012</v>
      </c>
      <c r="F772" s="167" t="s">
        <v>297</v>
      </c>
      <c r="G772" s="166" t="s">
        <v>177</v>
      </c>
      <c r="H772" s="14">
        <f>kategorie[[#This Row],[rok]]-kategorie[[#This Row],[věk]]</f>
        <v>2010</v>
      </c>
      <c r="I772" s="166">
        <v>2</v>
      </c>
      <c r="J772" s="168" t="s">
        <v>3181</v>
      </c>
      <c r="K772" s="169">
        <v>0.16</v>
      </c>
      <c r="L772" s="170"/>
    </row>
    <row r="773" spans="4:12" ht="11.25" customHeight="1">
      <c r="D773" s="20" t="str">
        <f>CONCATENATE(kategorie[[#This Row],[rok]],"::",kategorie[[#This Row],[závod]],"::",kategorie[[#This Row],[m/ž]],"::",kategorie[[#This Row],[věk]])</f>
        <v>2012::dětský::M::3</v>
      </c>
      <c r="E773" s="166">
        <v>2012</v>
      </c>
      <c r="F773" s="167" t="s">
        <v>297</v>
      </c>
      <c r="G773" s="166" t="s">
        <v>177</v>
      </c>
      <c r="H773" s="14">
        <f>kategorie[[#This Row],[rok]]-kategorie[[#This Row],[věk]]</f>
        <v>2009</v>
      </c>
      <c r="I773" s="166">
        <v>3</v>
      </c>
      <c r="J773" s="168" t="s">
        <v>3181</v>
      </c>
      <c r="K773" s="169">
        <v>0.16</v>
      </c>
      <c r="L773" s="170"/>
    </row>
    <row r="774" spans="4:12" ht="11.25" customHeight="1">
      <c r="D774" s="20" t="str">
        <f>CONCATENATE(kategorie[[#This Row],[rok]],"::",kategorie[[#This Row],[závod]],"::",kategorie[[#This Row],[m/ž]],"::",kategorie[[#This Row],[věk]])</f>
        <v>2012::dětský::M::4</v>
      </c>
      <c r="E774" s="166">
        <v>2012</v>
      </c>
      <c r="F774" s="167" t="s">
        <v>297</v>
      </c>
      <c r="G774" s="166" t="s">
        <v>177</v>
      </c>
      <c r="H774" s="14">
        <f>kategorie[[#This Row],[rok]]-kategorie[[#This Row],[věk]]</f>
        <v>2008</v>
      </c>
      <c r="I774" s="166">
        <v>4</v>
      </c>
      <c r="J774" s="168" t="s">
        <v>3181</v>
      </c>
      <c r="K774" s="169">
        <v>0.16</v>
      </c>
      <c r="L774" s="170"/>
    </row>
    <row r="775" spans="4:12" ht="11.25" customHeight="1">
      <c r="D775" s="20" t="str">
        <f>CONCATENATE(kategorie[[#This Row],[rok]],"::",kategorie[[#This Row],[závod]],"::",kategorie[[#This Row],[m/ž]],"::",kategorie[[#This Row],[věk]])</f>
        <v>2012::dětský::M::5</v>
      </c>
      <c r="E775" s="166">
        <v>2012</v>
      </c>
      <c r="F775" s="167" t="s">
        <v>297</v>
      </c>
      <c r="G775" s="166" t="s">
        <v>177</v>
      </c>
      <c r="H775" s="14">
        <f>kategorie[[#This Row],[rok]]-kategorie[[#This Row],[věk]]</f>
        <v>2007</v>
      </c>
      <c r="I775" s="166">
        <v>5</v>
      </c>
      <c r="J775" s="168" t="s">
        <v>3183</v>
      </c>
      <c r="K775" s="169">
        <v>0.16</v>
      </c>
      <c r="L775" s="170"/>
    </row>
    <row r="776" spans="4:12" ht="11.25" customHeight="1">
      <c r="D776" s="20" t="str">
        <f>CONCATENATE(kategorie[[#This Row],[rok]],"::",kategorie[[#This Row],[závod]],"::",kategorie[[#This Row],[m/ž]],"::",kategorie[[#This Row],[věk]])</f>
        <v>2012::dětský::M::6</v>
      </c>
      <c r="E776" s="166">
        <v>2012</v>
      </c>
      <c r="F776" s="167" t="s">
        <v>297</v>
      </c>
      <c r="G776" s="166" t="s">
        <v>177</v>
      </c>
      <c r="H776" s="14">
        <f>kategorie[[#This Row],[rok]]-kategorie[[#This Row],[věk]]</f>
        <v>2006</v>
      </c>
      <c r="I776" s="166">
        <v>6</v>
      </c>
      <c r="J776" s="168" t="s">
        <v>3183</v>
      </c>
      <c r="K776" s="169">
        <v>0.16</v>
      </c>
      <c r="L776" s="170"/>
    </row>
    <row r="777" spans="4:12" ht="11.25" customHeight="1">
      <c r="D777" s="20" t="str">
        <f>CONCATENATE(kategorie[[#This Row],[rok]],"::",kategorie[[#This Row],[závod]],"::",kategorie[[#This Row],[m/ž]],"::",kategorie[[#This Row],[věk]])</f>
        <v>2012::dětský::M::7</v>
      </c>
      <c r="E777" s="166">
        <v>2012</v>
      </c>
      <c r="F777" s="167" t="s">
        <v>297</v>
      </c>
      <c r="G777" s="166" t="s">
        <v>177</v>
      </c>
      <c r="H777" s="14">
        <f>kategorie[[#This Row],[rok]]-kategorie[[#This Row],[věk]]</f>
        <v>2005</v>
      </c>
      <c r="I777" s="166">
        <v>7</v>
      </c>
      <c r="J777" s="168" t="s">
        <v>3183</v>
      </c>
      <c r="K777" s="169">
        <v>0.16</v>
      </c>
      <c r="L777" s="170"/>
    </row>
    <row r="778" spans="4:12" ht="11.25" customHeight="1">
      <c r="D778" s="20" t="str">
        <f>CONCATENATE(kategorie[[#This Row],[rok]],"::",kategorie[[#This Row],[závod]],"::",kategorie[[#This Row],[m/ž]],"::",kategorie[[#This Row],[věk]])</f>
        <v>2012::dětský::M::8</v>
      </c>
      <c r="E778" s="166">
        <v>2012</v>
      </c>
      <c r="F778" s="167" t="s">
        <v>297</v>
      </c>
      <c r="G778" s="166" t="s">
        <v>177</v>
      </c>
      <c r="H778" s="14">
        <f>kategorie[[#This Row],[rok]]-kategorie[[#This Row],[věk]]</f>
        <v>2004</v>
      </c>
      <c r="I778" s="166">
        <v>8</v>
      </c>
      <c r="J778" s="168" t="s">
        <v>3185</v>
      </c>
      <c r="K778" s="169">
        <v>0.32</v>
      </c>
      <c r="L778" s="170"/>
    </row>
    <row r="779" spans="4:12" ht="11.25" customHeight="1">
      <c r="D779" s="20" t="str">
        <f>CONCATENATE(kategorie[[#This Row],[rok]],"::",kategorie[[#This Row],[závod]],"::",kategorie[[#This Row],[m/ž]],"::",kategorie[[#This Row],[věk]])</f>
        <v>2012::dětský::M::9</v>
      </c>
      <c r="E779" s="166">
        <v>2012</v>
      </c>
      <c r="F779" s="167" t="s">
        <v>297</v>
      </c>
      <c r="G779" s="166" t="s">
        <v>177</v>
      </c>
      <c r="H779" s="14">
        <f>kategorie[[#This Row],[rok]]-kategorie[[#This Row],[věk]]</f>
        <v>2003</v>
      </c>
      <c r="I779" s="166">
        <v>9</v>
      </c>
      <c r="J779" s="168" t="s">
        <v>3185</v>
      </c>
      <c r="K779" s="169">
        <v>0.32</v>
      </c>
      <c r="L779" s="170"/>
    </row>
    <row r="780" spans="4:12" ht="11.25" customHeight="1">
      <c r="D780" s="20" t="str">
        <f>CONCATENATE(kategorie[[#This Row],[rok]],"::",kategorie[[#This Row],[závod]],"::",kategorie[[#This Row],[m/ž]],"::",kategorie[[#This Row],[věk]])</f>
        <v>2012::dětský::M::10</v>
      </c>
      <c r="E780" s="166">
        <v>2012</v>
      </c>
      <c r="F780" s="167" t="s">
        <v>297</v>
      </c>
      <c r="G780" s="166" t="s">
        <v>177</v>
      </c>
      <c r="H780" s="14">
        <f>kategorie[[#This Row],[rok]]-kategorie[[#This Row],[věk]]</f>
        <v>2002</v>
      </c>
      <c r="I780" s="166">
        <v>10</v>
      </c>
      <c r="J780" s="168" t="s">
        <v>3185</v>
      </c>
      <c r="K780" s="169">
        <v>0.32</v>
      </c>
      <c r="L780" s="170"/>
    </row>
    <row r="781" spans="4:12" ht="11.25" customHeight="1">
      <c r="D781" s="20" t="str">
        <f>CONCATENATE(kategorie[[#This Row],[rok]],"::",kategorie[[#This Row],[závod]],"::",kategorie[[#This Row],[m/ž]],"::",kategorie[[#This Row],[věk]])</f>
        <v>2012::dětský::M::11</v>
      </c>
      <c r="E781" s="166">
        <v>2012</v>
      </c>
      <c r="F781" s="167" t="s">
        <v>297</v>
      </c>
      <c r="G781" s="166" t="s">
        <v>177</v>
      </c>
      <c r="H781" s="14">
        <f>kategorie[[#This Row],[rok]]-kategorie[[#This Row],[věk]]</f>
        <v>2001</v>
      </c>
      <c r="I781" s="166">
        <v>11</v>
      </c>
      <c r="J781" s="168" t="s">
        <v>3186</v>
      </c>
      <c r="K781" s="169">
        <v>0.32</v>
      </c>
      <c r="L781" s="170"/>
    </row>
    <row r="782" spans="4:12" ht="11.25" customHeight="1">
      <c r="D782" s="20" t="str">
        <f>CONCATENATE(kategorie[[#This Row],[rok]],"::",kategorie[[#This Row],[závod]],"::",kategorie[[#This Row],[m/ž]],"::",kategorie[[#This Row],[věk]])</f>
        <v>2012::dětský::M::12</v>
      </c>
      <c r="E782" s="166">
        <v>2012</v>
      </c>
      <c r="F782" s="167" t="s">
        <v>297</v>
      </c>
      <c r="G782" s="166" t="s">
        <v>177</v>
      </c>
      <c r="H782" s="14">
        <f>kategorie[[#This Row],[rok]]-kategorie[[#This Row],[věk]]</f>
        <v>2000</v>
      </c>
      <c r="I782" s="166">
        <v>12</v>
      </c>
      <c r="J782" s="168" t="s">
        <v>3186</v>
      </c>
      <c r="K782" s="169">
        <v>0.32</v>
      </c>
      <c r="L782" s="170"/>
    </row>
    <row r="783" spans="4:12" ht="11.25" customHeight="1">
      <c r="D783" s="20" t="str">
        <f>CONCATENATE(kategorie[[#This Row],[rok]],"::",kategorie[[#This Row],[závod]],"::",kategorie[[#This Row],[m/ž]],"::",kategorie[[#This Row],[věk]])</f>
        <v>2012::dětský::M::13</v>
      </c>
      <c r="E783" s="166">
        <v>2012</v>
      </c>
      <c r="F783" s="167" t="s">
        <v>297</v>
      </c>
      <c r="G783" s="166" t="s">
        <v>177</v>
      </c>
      <c r="H783" s="14">
        <f>kategorie[[#This Row],[rok]]-kategorie[[#This Row],[věk]]</f>
        <v>1999</v>
      </c>
      <c r="I783" s="166">
        <v>13</v>
      </c>
      <c r="J783" s="168" t="s">
        <v>3187</v>
      </c>
      <c r="K783" s="169">
        <v>0.48</v>
      </c>
      <c r="L783" s="170"/>
    </row>
    <row r="784" spans="4:12" ht="11.25" customHeight="1">
      <c r="D784" s="20" t="str">
        <f>CONCATENATE(kategorie[[#This Row],[rok]],"::",kategorie[[#This Row],[závod]],"::",kategorie[[#This Row],[m/ž]],"::",kategorie[[#This Row],[věk]])</f>
        <v>2012::dětský::M::14</v>
      </c>
      <c r="E784" s="166">
        <v>2012</v>
      </c>
      <c r="F784" s="167" t="s">
        <v>297</v>
      </c>
      <c r="G784" s="166" t="s">
        <v>177</v>
      </c>
      <c r="H784" s="14">
        <f>kategorie[[#This Row],[rok]]-kategorie[[#This Row],[věk]]</f>
        <v>1998</v>
      </c>
      <c r="I784" s="166">
        <v>14</v>
      </c>
      <c r="J784" s="168" t="s">
        <v>3187</v>
      </c>
      <c r="K784" s="169">
        <v>0.48</v>
      </c>
      <c r="L784" s="170"/>
    </row>
    <row r="785" spans="4:12" ht="11.25" customHeight="1">
      <c r="D785" s="20" t="str">
        <f>CONCATENATE(kategorie[[#This Row],[rok]],"::",kategorie[[#This Row],[závod]],"::",kategorie[[#This Row],[m/ž]],"::",kategorie[[#This Row],[věk]])</f>
        <v>2012::dětský::M::15</v>
      </c>
      <c r="E785" s="166">
        <v>2012</v>
      </c>
      <c r="F785" s="167" t="s">
        <v>297</v>
      </c>
      <c r="G785" s="166" t="s">
        <v>177</v>
      </c>
      <c r="H785" s="14">
        <f>kategorie[[#This Row],[rok]]-kategorie[[#This Row],[věk]]</f>
        <v>1997</v>
      </c>
      <c r="I785" s="166">
        <v>15</v>
      </c>
      <c r="J785" s="168" t="s">
        <v>3188</v>
      </c>
      <c r="K785" s="169">
        <v>1</v>
      </c>
      <c r="L785" s="170"/>
    </row>
    <row r="786" spans="4:12" ht="11.25" customHeight="1">
      <c r="D786" s="20" t="str">
        <f>CONCATENATE(kategorie[[#This Row],[rok]],"::",kategorie[[#This Row],[závod]],"::",kategorie[[#This Row],[m/ž]],"::",kategorie[[#This Row],[věk]])</f>
        <v>2012::dětský::M::16</v>
      </c>
      <c r="E786" s="166">
        <v>2012</v>
      </c>
      <c r="F786" s="167" t="s">
        <v>297</v>
      </c>
      <c r="G786" s="166" t="s">
        <v>177</v>
      </c>
      <c r="H786" s="14">
        <f>kategorie[[#This Row],[rok]]-kategorie[[#This Row],[věk]]</f>
        <v>1996</v>
      </c>
      <c r="I786" s="166">
        <v>16</v>
      </c>
      <c r="J786" s="168" t="s">
        <v>3188</v>
      </c>
      <c r="K786" s="169">
        <v>1</v>
      </c>
      <c r="L786" s="170"/>
    </row>
    <row r="787" spans="4:12" ht="11.25" customHeight="1">
      <c r="D787" s="20" t="str">
        <f>CONCATENATE(kategorie[[#This Row],[rok]],"::",kategorie[[#This Row],[závod]],"::",kategorie[[#This Row],[m/ž]],"::",kategorie[[#This Row],[věk]])</f>
        <v>2012::dětský::M::17</v>
      </c>
      <c r="E787" s="166">
        <v>2012</v>
      </c>
      <c r="F787" s="167" t="s">
        <v>297</v>
      </c>
      <c r="G787" s="166" t="s">
        <v>177</v>
      </c>
      <c r="H787" s="14">
        <f>kategorie[[#This Row],[rok]]-kategorie[[#This Row],[věk]]</f>
        <v>1995</v>
      </c>
      <c r="I787" s="166">
        <v>17</v>
      </c>
      <c r="J787" s="168" t="s">
        <v>3189</v>
      </c>
      <c r="K787" s="169">
        <v>1.7</v>
      </c>
      <c r="L787" s="170"/>
    </row>
    <row r="788" spans="4:12" ht="11.25" customHeight="1">
      <c r="D788" s="20" t="str">
        <f>CONCATENATE(kategorie[[#This Row],[rok]],"::",kategorie[[#This Row],[závod]],"::",kategorie[[#This Row],[m/ž]],"::",kategorie[[#This Row],[věk]])</f>
        <v>2012::dětský::M::18</v>
      </c>
      <c r="E788" s="166">
        <v>2012</v>
      </c>
      <c r="F788" s="167" t="s">
        <v>297</v>
      </c>
      <c r="G788" s="166" t="s">
        <v>177</v>
      </c>
      <c r="H788" s="14">
        <f>kategorie[[#This Row],[rok]]-kategorie[[#This Row],[věk]]</f>
        <v>1994</v>
      </c>
      <c r="I788" s="166">
        <v>18</v>
      </c>
      <c r="J788" s="168" t="s">
        <v>3189</v>
      </c>
      <c r="K788" s="169">
        <v>1.7</v>
      </c>
      <c r="L788" s="170"/>
    </row>
    <row r="789" spans="4:12" ht="11.25" customHeight="1">
      <c r="D789" s="20" t="str">
        <f>CONCATENATE(kategorie[[#This Row],[rok]],"::",kategorie[[#This Row],[závod]],"::",kategorie[[#This Row],[m/ž]],"::",kategorie[[#This Row],[věk]])</f>
        <v>2012::dětský::Z::0</v>
      </c>
      <c r="E789" s="166">
        <v>2012</v>
      </c>
      <c r="F789" s="167" t="s">
        <v>297</v>
      </c>
      <c r="G789" s="166" t="s">
        <v>318</v>
      </c>
      <c r="H789" s="14">
        <f>kategorie[[#This Row],[rok]]-kategorie[[#This Row],[věk]]</f>
        <v>2012</v>
      </c>
      <c r="I789" s="166">
        <v>0</v>
      </c>
      <c r="J789" s="168" t="s">
        <v>3181</v>
      </c>
      <c r="K789" s="169">
        <v>0.16</v>
      </c>
      <c r="L789" s="170"/>
    </row>
    <row r="790" spans="4:12" ht="11.25" customHeight="1">
      <c r="D790" s="20" t="str">
        <f>CONCATENATE(kategorie[[#This Row],[rok]],"::",kategorie[[#This Row],[závod]],"::",kategorie[[#This Row],[m/ž]],"::",kategorie[[#This Row],[věk]])</f>
        <v>2012::dětský::Z::1</v>
      </c>
      <c r="E790" s="166">
        <v>2012</v>
      </c>
      <c r="F790" s="167" t="s">
        <v>297</v>
      </c>
      <c r="G790" s="166" t="s">
        <v>318</v>
      </c>
      <c r="H790" s="14">
        <f>kategorie[[#This Row],[rok]]-kategorie[[#This Row],[věk]]</f>
        <v>2011</v>
      </c>
      <c r="I790" s="166">
        <v>1</v>
      </c>
      <c r="J790" s="168" t="s">
        <v>3181</v>
      </c>
      <c r="K790" s="169">
        <v>0.16</v>
      </c>
      <c r="L790" s="170"/>
    </row>
    <row r="791" spans="4:12" ht="11.25" customHeight="1">
      <c r="D791" s="20" t="str">
        <f>CONCATENATE(kategorie[[#This Row],[rok]],"::",kategorie[[#This Row],[závod]],"::",kategorie[[#This Row],[m/ž]],"::",kategorie[[#This Row],[věk]])</f>
        <v>2012::dětský::Z::2</v>
      </c>
      <c r="E791" s="166">
        <v>2012</v>
      </c>
      <c r="F791" s="167" t="s">
        <v>297</v>
      </c>
      <c r="G791" s="166" t="s">
        <v>318</v>
      </c>
      <c r="H791" s="14">
        <f>kategorie[[#This Row],[rok]]-kategorie[[#This Row],[věk]]</f>
        <v>2010</v>
      </c>
      <c r="I791" s="166">
        <v>2</v>
      </c>
      <c r="J791" s="168" t="s">
        <v>3181</v>
      </c>
      <c r="K791" s="169">
        <v>0.16</v>
      </c>
      <c r="L791" s="170"/>
    </row>
    <row r="792" spans="4:12" ht="11.25" customHeight="1">
      <c r="D792" s="20" t="str">
        <f>CONCATENATE(kategorie[[#This Row],[rok]],"::",kategorie[[#This Row],[závod]],"::",kategorie[[#This Row],[m/ž]],"::",kategorie[[#This Row],[věk]])</f>
        <v>2012::dětský::Z::3</v>
      </c>
      <c r="E792" s="166">
        <v>2012</v>
      </c>
      <c r="F792" s="167" t="s">
        <v>297</v>
      </c>
      <c r="G792" s="166" t="s">
        <v>318</v>
      </c>
      <c r="H792" s="14">
        <f>kategorie[[#This Row],[rok]]-kategorie[[#This Row],[věk]]</f>
        <v>2009</v>
      </c>
      <c r="I792" s="166">
        <v>3</v>
      </c>
      <c r="J792" s="168" t="s">
        <v>3181</v>
      </c>
      <c r="K792" s="169">
        <v>0.16</v>
      </c>
      <c r="L792" s="170"/>
    </row>
    <row r="793" spans="4:12" ht="11.25" customHeight="1">
      <c r="D793" s="20" t="str">
        <f>CONCATENATE(kategorie[[#This Row],[rok]],"::",kategorie[[#This Row],[závod]],"::",kategorie[[#This Row],[m/ž]],"::",kategorie[[#This Row],[věk]])</f>
        <v>2012::dětský::Z::4</v>
      </c>
      <c r="E793" s="166">
        <v>2012</v>
      </c>
      <c r="F793" s="167" t="s">
        <v>297</v>
      </c>
      <c r="G793" s="166" t="s">
        <v>318</v>
      </c>
      <c r="H793" s="14">
        <f>kategorie[[#This Row],[rok]]-kategorie[[#This Row],[věk]]</f>
        <v>2008</v>
      </c>
      <c r="I793" s="166">
        <v>4</v>
      </c>
      <c r="J793" s="168" t="s">
        <v>3181</v>
      </c>
      <c r="K793" s="169">
        <v>0.16</v>
      </c>
      <c r="L793" s="170"/>
    </row>
    <row r="794" spans="4:12" ht="11.25" customHeight="1">
      <c r="D794" s="20" t="str">
        <f>CONCATENATE(kategorie[[#This Row],[rok]],"::",kategorie[[#This Row],[závod]],"::",kategorie[[#This Row],[m/ž]],"::",kategorie[[#This Row],[věk]])</f>
        <v>2012::dětský::Z::5</v>
      </c>
      <c r="E794" s="166">
        <v>2012</v>
      </c>
      <c r="F794" s="167" t="s">
        <v>297</v>
      </c>
      <c r="G794" s="166" t="s">
        <v>318</v>
      </c>
      <c r="H794" s="14">
        <f>kategorie[[#This Row],[rok]]-kategorie[[#This Row],[věk]]</f>
        <v>2007</v>
      </c>
      <c r="I794" s="166">
        <v>5</v>
      </c>
      <c r="J794" s="168" t="s">
        <v>3183</v>
      </c>
      <c r="K794" s="169">
        <v>0.16</v>
      </c>
      <c r="L794" s="170"/>
    </row>
    <row r="795" spans="4:12" ht="11.25" customHeight="1">
      <c r="D795" s="20" t="str">
        <f>CONCATENATE(kategorie[[#This Row],[rok]],"::",kategorie[[#This Row],[závod]],"::",kategorie[[#This Row],[m/ž]],"::",kategorie[[#This Row],[věk]])</f>
        <v>2012::dětský::Z::6</v>
      </c>
      <c r="E795" s="166">
        <v>2012</v>
      </c>
      <c r="F795" s="167" t="s">
        <v>297</v>
      </c>
      <c r="G795" s="166" t="s">
        <v>318</v>
      </c>
      <c r="H795" s="14">
        <f>kategorie[[#This Row],[rok]]-kategorie[[#This Row],[věk]]</f>
        <v>2006</v>
      </c>
      <c r="I795" s="166">
        <v>6</v>
      </c>
      <c r="J795" s="168" t="s">
        <v>3183</v>
      </c>
      <c r="K795" s="169">
        <v>0.16</v>
      </c>
      <c r="L795" s="170"/>
    </row>
    <row r="796" spans="4:12" ht="11.25" customHeight="1">
      <c r="D796" s="20" t="str">
        <f>CONCATENATE(kategorie[[#This Row],[rok]],"::",kategorie[[#This Row],[závod]],"::",kategorie[[#This Row],[m/ž]],"::",kategorie[[#This Row],[věk]])</f>
        <v>2012::dětský::Z::7</v>
      </c>
      <c r="E796" s="166">
        <v>2012</v>
      </c>
      <c r="F796" s="167" t="s">
        <v>297</v>
      </c>
      <c r="G796" s="166" t="s">
        <v>318</v>
      </c>
      <c r="H796" s="14">
        <f>kategorie[[#This Row],[rok]]-kategorie[[#This Row],[věk]]</f>
        <v>2005</v>
      </c>
      <c r="I796" s="166">
        <v>7</v>
      </c>
      <c r="J796" s="168" t="s">
        <v>3183</v>
      </c>
      <c r="K796" s="169">
        <v>0.16</v>
      </c>
      <c r="L796" s="170"/>
    </row>
    <row r="797" spans="4:12" ht="11.25" customHeight="1">
      <c r="D797" s="20" t="str">
        <f>CONCATENATE(kategorie[[#This Row],[rok]],"::",kategorie[[#This Row],[závod]],"::",kategorie[[#This Row],[m/ž]],"::",kategorie[[#This Row],[věk]])</f>
        <v>2012::dětský::Z::8</v>
      </c>
      <c r="E797" s="166">
        <v>2012</v>
      </c>
      <c r="F797" s="167" t="s">
        <v>297</v>
      </c>
      <c r="G797" s="166" t="s">
        <v>318</v>
      </c>
      <c r="H797" s="14">
        <f>kategorie[[#This Row],[rok]]-kategorie[[#This Row],[věk]]</f>
        <v>2004</v>
      </c>
      <c r="I797" s="166">
        <v>8</v>
      </c>
      <c r="J797" s="168" t="s">
        <v>3185</v>
      </c>
      <c r="K797" s="169">
        <v>0.32</v>
      </c>
      <c r="L797" s="170"/>
    </row>
    <row r="798" spans="4:12" ht="11.25" customHeight="1">
      <c r="D798" s="20" t="str">
        <f>CONCATENATE(kategorie[[#This Row],[rok]],"::",kategorie[[#This Row],[závod]],"::",kategorie[[#This Row],[m/ž]],"::",kategorie[[#This Row],[věk]])</f>
        <v>2012::dětský::Z::9</v>
      </c>
      <c r="E798" s="166">
        <v>2012</v>
      </c>
      <c r="F798" s="167" t="s">
        <v>297</v>
      </c>
      <c r="G798" s="166" t="s">
        <v>318</v>
      </c>
      <c r="H798" s="14">
        <f>kategorie[[#This Row],[rok]]-kategorie[[#This Row],[věk]]</f>
        <v>2003</v>
      </c>
      <c r="I798" s="166">
        <v>9</v>
      </c>
      <c r="J798" s="168" t="s">
        <v>3185</v>
      </c>
      <c r="K798" s="169">
        <v>0.32</v>
      </c>
      <c r="L798" s="170"/>
    </row>
    <row r="799" spans="4:12" ht="11.25" customHeight="1">
      <c r="D799" s="20" t="str">
        <f>CONCATENATE(kategorie[[#This Row],[rok]],"::",kategorie[[#This Row],[závod]],"::",kategorie[[#This Row],[m/ž]],"::",kategorie[[#This Row],[věk]])</f>
        <v>2012::dětský::Z::10</v>
      </c>
      <c r="E799" s="166">
        <v>2012</v>
      </c>
      <c r="F799" s="167" t="s">
        <v>297</v>
      </c>
      <c r="G799" s="166" t="s">
        <v>318</v>
      </c>
      <c r="H799" s="14">
        <f>kategorie[[#This Row],[rok]]-kategorie[[#This Row],[věk]]</f>
        <v>2002</v>
      </c>
      <c r="I799" s="166">
        <v>10</v>
      </c>
      <c r="J799" s="168" t="s">
        <v>3185</v>
      </c>
      <c r="K799" s="169">
        <v>0.32</v>
      </c>
      <c r="L799" s="170"/>
    </row>
    <row r="800" spans="4:12" ht="11.25" customHeight="1">
      <c r="D800" s="20" t="str">
        <f>CONCATENATE(kategorie[[#This Row],[rok]],"::",kategorie[[#This Row],[závod]],"::",kategorie[[#This Row],[m/ž]],"::",kategorie[[#This Row],[věk]])</f>
        <v>2012::dětský::Z::11</v>
      </c>
      <c r="E800" s="166">
        <v>2012</v>
      </c>
      <c r="F800" s="167" t="s">
        <v>297</v>
      </c>
      <c r="G800" s="166" t="s">
        <v>318</v>
      </c>
      <c r="H800" s="14">
        <f>kategorie[[#This Row],[rok]]-kategorie[[#This Row],[věk]]</f>
        <v>2001</v>
      </c>
      <c r="I800" s="166">
        <v>11</v>
      </c>
      <c r="J800" s="168" t="s">
        <v>3186</v>
      </c>
      <c r="K800" s="169">
        <v>0.32</v>
      </c>
      <c r="L800" s="170"/>
    </row>
    <row r="801" spans="4:12" ht="11.25" customHeight="1">
      <c r="D801" s="20" t="str">
        <f>CONCATENATE(kategorie[[#This Row],[rok]],"::",kategorie[[#This Row],[závod]],"::",kategorie[[#This Row],[m/ž]],"::",kategorie[[#This Row],[věk]])</f>
        <v>2012::dětský::Z::12</v>
      </c>
      <c r="E801" s="166">
        <v>2012</v>
      </c>
      <c r="F801" s="167" t="s">
        <v>297</v>
      </c>
      <c r="G801" s="166" t="s">
        <v>318</v>
      </c>
      <c r="H801" s="14">
        <f>kategorie[[#This Row],[rok]]-kategorie[[#This Row],[věk]]</f>
        <v>2000</v>
      </c>
      <c r="I801" s="166">
        <v>12</v>
      </c>
      <c r="J801" s="168" t="s">
        <v>3186</v>
      </c>
      <c r="K801" s="169">
        <v>0.32</v>
      </c>
      <c r="L801" s="170"/>
    </row>
    <row r="802" spans="4:12" ht="11.25" customHeight="1">
      <c r="D802" s="20" t="str">
        <f>CONCATENATE(kategorie[[#This Row],[rok]],"::",kategorie[[#This Row],[závod]],"::",kategorie[[#This Row],[m/ž]],"::",kategorie[[#This Row],[věk]])</f>
        <v>2012::dětský::Z::13</v>
      </c>
      <c r="E802" s="166">
        <v>2012</v>
      </c>
      <c r="F802" s="167" t="s">
        <v>297</v>
      </c>
      <c r="G802" s="166" t="s">
        <v>318</v>
      </c>
      <c r="H802" s="14">
        <f>kategorie[[#This Row],[rok]]-kategorie[[#This Row],[věk]]</f>
        <v>1999</v>
      </c>
      <c r="I802" s="166">
        <v>13</v>
      </c>
      <c r="J802" s="168" t="s">
        <v>3187</v>
      </c>
      <c r="K802" s="169">
        <v>0.48</v>
      </c>
      <c r="L802" s="170"/>
    </row>
    <row r="803" spans="4:12" ht="11.25" customHeight="1">
      <c r="D803" s="20" t="str">
        <f>CONCATENATE(kategorie[[#This Row],[rok]],"::",kategorie[[#This Row],[závod]],"::",kategorie[[#This Row],[m/ž]],"::",kategorie[[#This Row],[věk]])</f>
        <v>2012::dětský::Z::14</v>
      </c>
      <c r="E803" s="166">
        <v>2012</v>
      </c>
      <c r="F803" s="167" t="s">
        <v>297</v>
      </c>
      <c r="G803" s="166" t="s">
        <v>318</v>
      </c>
      <c r="H803" s="14">
        <f>kategorie[[#This Row],[rok]]-kategorie[[#This Row],[věk]]</f>
        <v>1998</v>
      </c>
      <c r="I803" s="166">
        <v>14</v>
      </c>
      <c r="J803" s="168" t="s">
        <v>3187</v>
      </c>
      <c r="K803" s="169">
        <v>0.48</v>
      </c>
      <c r="L803" s="170"/>
    </row>
    <row r="804" spans="4:12" ht="11.25" customHeight="1">
      <c r="D804" s="20" t="str">
        <f>CONCATENATE(kategorie[[#This Row],[rok]],"::",kategorie[[#This Row],[závod]],"::",kategorie[[#This Row],[m/ž]],"::",kategorie[[#This Row],[věk]])</f>
        <v>2012::dětský::Z::15</v>
      </c>
      <c r="E804" s="166">
        <v>2012</v>
      </c>
      <c r="F804" s="167" t="s">
        <v>297</v>
      </c>
      <c r="G804" s="166" t="s">
        <v>318</v>
      </c>
      <c r="H804" s="14">
        <f>kategorie[[#This Row],[rok]]-kategorie[[#This Row],[věk]]</f>
        <v>1997</v>
      </c>
      <c r="I804" s="166">
        <v>15</v>
      </c>
      <c r="J804" s="168" t="s">
        <v>3188</v>
      </c>
      <c r="K804" s="169">
        <v>1</v>
      </c>
      <c r="L804" s="170"/>
    </row>
    <row r="805" spans="4:12" ht="11.25" customHeight="1">
      <c r="D805" s="20" t="str">
        <f>CONCATENATE(kategorie[[#This Row],[rok]],"::",kategorie[[#This Row],[závod]],"::",kategorie[[#This Row],[m/ž]],"::",kategorie[[#This Row],[věk]])</f>
        <v>2012::dětský::Z::16</v>
      </c>
      <c r="E805" s="166">
        <v>2012</v>
      </c>
      <c r="F805" s="167" t="s">
        <v>297</v>
      </c>
      <c r="G805" s="166" t="s">
        <v>318</v>
      </c>
      <c r="H805" s="14">
        <f>kategorie[[#This Row],[rok]]-kategorie[[#This Row],[věk]]</f>
        <v>1996</v>
      </c>
      <c r="I805" s="166">
        <v>16</v>
      </c>
      <c r="J805" s="168" t="s">
        <v>3188</v>
      </c>
      <c r="K805" s="169">
        <v>1</v>
      </c>
      <c r="L805" s="170"/>
    </row>
    <row r="806" spans="4:12" ht="11.25" customHeight="1">
      <c r="D806" s="20" t="str">
        <f>CONCATENATE(kategorie[[#This Row],[rok]],"::",kategorie[[#This Row],[závod]],"::",kategorie[[#This Row],[m/ž]],"::",kategorie[[#This Row],[věk]])</f>
        <v>2012::dětský::Z::17</v>
      </c>
      <c r="E806" s="166">
        <v>2012</v>
      </c>
      <c r="F806" s="167" t="s">
        <v>297</v>
      </c>
      <c r="G806" s="166" t="s">
        <v>318</v>
      </c>
      <c r="H806" s="14">
        <f>kategorie[[#This Row],[rok]]-kategorie[[#This Row],[věk]]</f>
        <v>1995</v>
      </c>
      <c r="I806" s="166">
        <v>17</v>
      </c>
      <c r="J806" s="168" t="s">
        <v>3189</v>
      </c>
      <c r="K806" s="169">
        <v>1.7</v>
      </c>
      <c r="L806" s="170"/>
    </row>
    <row r="807" spans="4:12" ht="11.25" customHeight="1">
      <c r="D807" s="20" t="str">
        <f>CONCATENATE(kategorie[[#This Row],[rok]],"::",kategorie[[#This Row],[závod]],"::",kategorie[[#This Row],[m/ž]],"::",kategorie[[#This Row],[věk]])</f>
        <v>2012::dětský::Z::18</v>
      </c>
      <c r="E807" s="166">
        <v>2012</v>
      </c>
      <c r="F807" s="167" t="s">
        <v>297</v>
      </c>
      <c r="G807" s="166" t="s">
        <v>318</v>
      </c>
      <c r="H807" s="14">
        <f>kategorie[[#This Row],[rok]]-kategorie[[#This Row],[věk]]</f>
        <v>1994</v>
      </c>
      <c r="I807" s="166">
        <v>18</v>
      </c>
      <c r="J807" s="168" t="s">
        <v>3189</v>
      </c>
      <c r="K807" s="169">
        <v>1.7</v>
      </c>
      <c r="L807" s="170"/>
    </row>
    <row r="808" spans="4:12" ht="11.25" customHeight="1">
      <c r="D808" s="20" t="str">
        <f>CONCATENATE(kategorie[[#This Row],[rok]],"::",kategorie[[#This Row],[závod]],"::",kategorie[[#This Row],[m/ž]],"::",kategorie[[#This Row],[věk]])</f>
        <v>2012::hlavní závod::M::15</v>
      </c>
      <c r="E808" s="166">
        <v>2012</v>
      </c>
      <c r="F808" s="167" t="s">
        <v>186</v>
      </c>
      <c r="G808" s="166" t="s">
        <v>177</v>
      </c>
      <c r="H808" s="14">
        <f>kategorie[[#This Row],[rok]]-kategorie[[#This Row],[věk]]</f>
        <v>1997</v>
      </c>
      <c r="I808" s="166">
        <v>15</v>
      </c>
      <c r="J808" s="168" t="s">
        <v>3190</v>
      </c>
      <c r="K808" s="169">
        <v>15.4</v>
      </c>
      <c r="L808" s="170"/>
    </row>
    <row r="809" spans="4:12" ht="11.25" customHeight="1">
      <c r="D809" s="20" t="str">
        <f>CONCATENATE(kategorie[[#This Row],[rok]],"::",kategorie[[#This Row],[závod]],"::",kategorie[[#This Row],[m/ž]],"::",kategorie[[#This Row],[věk]])</f>
        <v>2012::hlavní závod::M::16</v>
      </c>
      <c r="E809" s="166">
        <v>2012</v>
      </c>
      <c r="F809" s="167" t="s">
        <v>186</v>
      </c>
      <c r="G809" s="166" t="s">
        <v>177</v>
      </c>
      <c r="H809" s="14">
        <f>kategorie[[#This Row],[rok]]-kategorie[[#This Row],[věk]]</f>
        <v>1996</v>
      </c>
      <c r="I809" s="166">
        <v>16</v>
      </c>
      <c r="J809" s="168" t="s">
        <v>3190</v>
      </c>
      <c r="K809" s="169">
        <v>15.4</v>
      </c>
      <c r="L809" s="170"/>
    </row>
    <row r="810" spans="4:12" ht="11.25" customHeight="1">
      <c r="D810" s="20" t="str">
        <f>CONCATENATE(kategorie[[#This Row],[rok]],"::",kategorie[[#This Row],[závod]],"::",kategorie[[#This Row],[m/ž]],"::",kategorie[[#This Row],[věk]])</f>
        <v>2012::hlavní závod::M::17</v>
      </c>
      <c r="E810" s="166">
        <v>2012</v>
      </c>
      <c r="F810" s="167" t="s">
        <v>186</v>
      </c>
      <c r="G810" s="166" t="s">
        <v>177</v>
      </c>
      <c r="H810" s="14">
        <f>kategorie[[#This Row],[rok]]-kategorie[[#This Row],[věk]]</f>
        <v>1995</v>
      </c>
      <c r="I810" s="166">
        <v>17</v>
      </c>
      <c r="J810" s="168" t="s">
        <v>3190</v>
      </c>
      <c r="K810" s="169">
        <v>15.4</v>
      </c>
      <c r="L810" s="170"/>
    </row>
    <row r="811" spans="4:12" ht="11.25" customHeight="1">
      <c r="D811" s="20" t="str">
        <f>CONCATENATE(kategorie[[#This Row],[rok]],"::",kategorie[[#This Row],[závod]],"::",kategorie[[#This Row],[m/ž]],"::",kategorie[[#This Row],[věk]])</f>
        <v>2012::hlavní závod::M::18</v>
      </c>
      <c r="E811" s="166">
        <v>2012</v>
      </c>
      <c r="F811" s="167" t="s">
        <v>186</v>
      </c>
      <c r="G811" s="166" t="s">
        <v>177</v>
      </c>
      <c r="H811" s="14">
        <f>kategorie[[#This Row],[rok]]-kategorie[[#This Row],[věk]]</f>
        <v>1994</v>
      </c>
      <c r="I811" s="166">
        <v>18</v>
      </c>
      <c r="J811" s="168" t="s">
        <v>3190</v>
      </c>
      <c r="K811" s="169">
        <v>15.4</v>
      </c>
      <c r="L811" s="170"/>
    </row>
    <row r="812" spans="4:12" ht="11.25" customHeight="1">
      <c r="D812" s="20" t="str">
        <f>CONCATENATE(kategorie[[#This Row],[rok]],"::",kategorie[[#This Row],[závod]],"::",kategorie[[#This Row],[m/ž]],"::",kategorie[[#This Row],[věk]])</f>
        <v>2012::hlavní závod::M::19</v>
      </c>
      <c r="E812" s="166">
        <v>2012</v>
      </c>
      <c r="F812" s="167" t="s">
        <v>186</v>
      </c>
      <c r="G812" s="166" t="s">
        <v>177</v>
      </c>
      <c r="H812" s="14">
        <f>kategorie[[#This Row],[rok]]-kategorie[[#This Row],[věk]]</f>
        <v>1993</v>
      </c>
      <c r="I812" s="166">
        <v>19</v>
      </c>
      <c r="J812" s="168" t="s">
        <v>3190</v>
      </c>
      <c r="K812" s="169">
        <v>15.4</v>
      </c>
      <c r="L812" s="170"/>
    </row>
    <row r="813" spans="4:12" ht="11.25" customHeight="1">
      <c r="D813" s="20" t="str">
        <f>CONCATENATE(kategorie[[#This Row],[rok]],"::",kategorie[[#This Row],[závod]],"::",kategorie[[#This Row],[m/ž]],"::",kategorie[[#This Row],[věk]])</f>
        <v>2012::hlavní závod::M::20</v>
      </c>
      <c r="E813" s="166">
        <v>2012</v>
      </c>
      <c r="F813" s="167" t="s">
        <v>186</v>
      </c>
      <c r="G813" s="166" t="s">
        <v>177</v>
      </c>
      <c r="H813" s="14">
        <f>kategorie[[#This Row],[rok]]-kategorie[[#This Row],[věk]]</f>
        <v>1992</v>
      </c>
      <c r="I813" s="166">
        <v>20</v>
      </c>
      <c r="J813" s="168" t="s">
        <v>3190</v>
      </c>
      <c r="K813" s="169">
        <v>15.4</v>
      </c>
      <c r="L813" s="170"/>
    </row>
    <row r="814" spans="4:12" ht="11.25" customHeight="1">
      <c r="D814" s="20" t="str">
        <f>CONCATENATE(kategorie[[#This Row],[rok]],"::",kategorie[[#This Row],[závod]],"::",kategorie[[#This Row],[m/ž]],"::",kategorie[[#This Row],[věk]])</f>
        <v>2012::hlavní závod::M::21</v>
      </c>
      <c r="E814" s="166">
        <v>2012</v>
      </c>
      <c r="F814" s="167" t="s">
        <v>186</v>
      </c>
      <c r="G814" s="166" t="s">
        <v>177</v>
      </c>
      <c r="H814" s="14">
        <f>kategorie[[#This Row],[rok]]-kategorie[[#This Row],[věk]]</f>
        <v>1991</v>
      </c>
      <c r="I814" s="166">
        <v>21</v>
      </c>
      <c r="J814" s="168" t="s">
        <v>3190</v>
      </c>
      <c r="K814" s="169">
        <v>15.4</v>
      </c>
      <c r="L814" s="170"/>
    </row>
    <row r="815" spans="4:12" ht="11.25" customHeight="1">
      <c r="D815" s="20" t="str">
        <f>CONCATENATE(kategorie[[#This Row],[rok]],"::",kategorie[[#This Row],[závod]],"::",kategorie[[#This Row],[m/ž]],"::",kategorie[[#This Row],[věk]])</f>
        <v>2012::hlavní závod::M::22</v>
      </c>
      <c r="E815" s="166">
        <v>2012</v>
      </c>
      <c r="F815" s="167" t="s">
        <v>186</v>
      </c>
      <c r="G815" s="166" t="s">
        <v>177</v>
      </c>
      <c r="H815" s="14">
        <f>kategorie[[#This Row],[rok]]-kategorie[[#This Row],[věk]]</f>
        <v>1990</v>
      </c>
      <c r="I815" s="166">
        <v>22</v>
      </c>
      <c r="J815" s="168" t="s">
        <v>3190</v>
      </c>
      <c r="K815" s="169">
        <v>15.4</v>
      </c>
      <c r="L815" s="170"/>
    </row>
    <row r="816" spans="4:12" ht="11.25" customHeight="1">
      <c r="D816" s="20" t="str">
        <f>CONCATENATE(kategorie[[#This Row],[rok]],"::",kategorie[[#This Row],[závod]],"::",kategorie[[#This Row],[m/ž]],"::",kategorie[[#This Row],[věk]])</f>
        <v>2012::hlavní závod::M::23</v>
      </c>
      <c r="E816" s="166">
        <v>2012</v>
      </c>
      <c r="F816" s="167" t="s">
        <v>186</v>
      </c>
      <c r="G816" s="166" t="s">
        <v>177</v>
      </c>
      <c r="H816" s="14">
        <f>kategorie[[#This Row],[rok]]-kategorie[[#This Row],[věk]]</f>
        <v>1989</v>
      </c>
      <c r="I816" s="166">
        <v>23</v>
      </c>
      <c r="J816" s="168" t="s">
        <v>3190</v>
      </c>
      <c r="K816" s="169">
        <v>15.4</v>
      </c>
      <c r="L816" s="170"/>
    </row>
    <row r="817" spans="4:12" ht="11.25" customHeight="1">
      <c r="D817" s="20" t="str">
        <f>CONCATENATE(kategorie[[#This Row],[rok]],"::",kategorie[[#This Row],[závod]],"::",kategorie[[#This Row],[m/ž]],"::",kategorie[[#This Row],[věk]])</f>
        <v>2012::hlavní závod::M::24</v>
      </c>
      <c r="E817" s="166">
        <v>2012</v>
      </c>
      <c r="F817" s="167" t="s">
        <v>186</v>
      </c>
      <c r="G817" s="166" t="s">
        <v>177</v>
      </c>
      <c r="H817" s="14">
        <f>kategorie[[#This Row],[rok]]-kategorie[[#This Row],[věk]]</f>
        <v>1988</v>
      </c>
      <c r="I817" s="166">
        <v>24</v>
      </c>
      <c r="J817" s="168" t="s">
        <v>3190</v>
      </c>
      <c r="K817" s="169">
        <v>15.4</v>
      </c>
      <c r="L817" s="170"/>
    </row>
    <row r="818" spans="4:12" ht="11.25" customHeight="1">
      <c r="D818" s="20" t="str">
        <f>CONCATENATE(kategorie[[#This Row],[rok]],"::",kategorie[[#This Row],[závod]],"::",kategorie[[#This Row],[m/ž]],"::",kategorie[[#This Row],[věk]])</f>
        <v>2012::hlavní závod::M::25</v>
      </c>
      <c r="E818" s="166">
        <v>2012</v>
      </c>
      <c r="F818" s="167" t="s">
        <v>186</v>
      </c>
      <c r="G818" s="166" t="s">
        <v>177</v>
      </c>
      <c r="H818" s="14">
        <f>kategorie[[#This Row],[rok]]-kategorie[[#This Row],[věk]]</f>
        <v>1987</v>
      </c>
      <c r="I818" s="166">
        <v>25</v>
      </c>
      <c r="J818" s="168" t="s">
        <v>3190</v>
      </c>
      <c r="K818" s="169">
        <v>15.4</v>
      </c>
      <c r="L818" s="170"/>
    </row>
    <row r="819" spans="4:12" ht="11.25" customHeight="1">
      <c r="D819" s="20" t="str">
        <f>CONCATENATE(kategorie[[#This Row],[rok]],"::",kategorie[[#This Row],[závod]],"::",kategorie[[#This Row],[m/ž]],"::",kategorie[[#This Row],[věk]])</f>
        <v>2012::hlavní závod::M::26</v>
      </c>
      <c r="E819" s="166">
        <v>2012</v>
      </c>
      <c r="F819" s="167" t="s">
        <v>186</v>
      </c>
      <c r="G819" s="166" t="s">
        <v>177</v>
      </c>
      <c r="H819" s="14">
        <f>kategorie[[#This Row],[rok]]-kategorie[[#This Row],[věk]]</f>
        <v>1986</v>
      </c>
      <c r="I819" s="166">
        <v>26</v>
      </c>
      <c r="J819" s="168" t="s">
        <v>3190</v>
      </c>
      <c r="K819" s="169">
        <v>15.4</v>
      </c>
      <c r="L819" s="170"/>
    </row>
    <row r="820" spans="4:12" ht="11.25" customHeight="1">
      <c r="D820" s="20" t="str">
        <f>CONCATENATE(kategorie[[#This Row],[rok]],"::",kategorie[[#This Row],[závod]],"::",kategorie[[#This Row],[m/ž]],"::",kategorie[[#This Row],[věk]])</f>
        <v>2012::hlavní závod::M::27</v>
      </c>
      <c r="E820" s="166">
        <v>2012</v>
      </c>
      <c r="F820" s="167" t="s">
        <v>186</v>
      </c>
      <c r="G820" s="166" t="s">
        <v>177</v>
      </c>
      <c r="H820" s="14">
        <f>kategorie[[#This Row],[rok]]-kategorie[[#This Row],[věk]]</f>
        <v>1985</v>
      </c>
      <c r="I820" s="166">
        <v>27</v>
      </c>
      <c r="J820" s="168" t="s">
        <v>3190</v>
      </c>
      <c r="K820" s="169">
        <v>15.4</v>
      </c>
      <c r="L820" s="170"/>
    </row>
    <row r="821" spans="4:12" ht="11.25" customHeight="1">
      <c r="D821" s="20" t="str">
        <f>CONCATENATE(kategorie[[#This Row],[rok]],"::",kategorie[[#This Row],[závod]],"::",kategorie[[#This Row],[m/ž]],"::",kategorie[[#This Row],[věk]])</f>
        <v>2012::hlavní závod::M::28</v>
      </c>
      <c r="E821" s="166">
        <v>2012</v>
      </c>
      <c r="F821" s="167" t="s">
        <v>186</v>
      </c>
      <c r="G821" s="166" t="s">
        <v>177</v>
      </c>
      <c r="H821" s="14">
        <f>kategorie[[#This Row],[rok]]-kategorie[[#This Row],[věk]]</f>
        <v>1984</v>
      </c>
      <c r="I821" s="166">
        <v>28</v>
      </c>
      <c r="J821" s="168" t="s">
        <v>3190</v>
      </c>
      <c r="K821" s="169">
        <v>15.4</v>
      </c>
      <c r="L821" s="170"/>
    </row>
    <row r="822" spans="4:12" ht="11.25" customHeight="1">
      <c r="D822" s="20" t="str">
        <f>CONCATENATE(kategorie[[#This Row],[rok]],"::",kategorie[[#This Row],[závod]],"::",kategorie[[#This Row],[m/ž]],"::",kategorie[[#This Row],[věk]])</f>
        <v>2012::hlavní závod::M::29</v>
      </c>
      <c r="E822" s="166">
        <v>2012</v>
      </c>
      <c r="F822" s="167" t="s">
        <v>186</v>
      </c>
      <c r="G822" s="166" t="s">
        <v>177</v>
      </c>
      <c r="H822" s="14">
        <f>kategorie[[#This Row],[rok]]-kategorie[[#This Row],[věk]]</f>
        <v>1983</v>
      </c>
      <c r="I822" s="166">
        <v>29</v>
      </c>
      <c r="J822" s="168" t="s">
        <v>3190</v>
      </c>
      <c r="K822" s="169">
        <v>15.4</v>
      </c>
      <c r="L822" s="170"/>
    </row>
    <row r="823" spans="4:12" ht="11.25" customHeight="1">
      <c r="D823" s="20" t="str">
        <f>CONCATENATE(kategorie[[#This Row],[rok]],"::",kategorie[[#This Row],[závod]],"::",kategorie[[#This Row],[m/ž]],"::",kategorie[[#This Row],[věk]])</f>
        <v>2012::hlavní závod::M::30</v>
      </c>
      <c r="E823" s="166">
        <v>2012</v>
      </c>
      <c r="F823" s="167" t="s">
        <v>186</v>
      </c>
      <c r="G823" s="166" t="s">
        <v>177</v>
      </c>
      <c r="H823" s="14">
        <f>kategorie[[#This Row],[rok]]-kategorie[[#This Row],[věk]]</f>
        <v>1982</v>
      </c>
      <c r="I823" s="166">
        <v>30</v>
      </c>
      <c r="J823" s="168" t="s">
        <v>3190</v>
      </c>
      <c r="K823" s="169">
        <v>15.4</v>
      </c>
      <c r="L823" s="170"/>
    </row>
    <row r="824" spans="4:12" ht="11.25" customHeight="1">
      <c r="D824" s="20" t="str">
        <f>CONCATENATE(kategorie[[#This Row],[rok]],"::",kategorie[[#This Row],[závod]],"::",kategorie[[#This Row],[m/ž]],"::",kategorie[[#This Row],[věk]])</f>
        <v>2012::hlavní závod::M::31</v>
      </c>
      <c r="E824" s="166">
        <v>2012</v>
      </c>
      <c r="F824" s="167" t="s">
        <v>186</v>
      </c>
      <c r="G824" s="166" t="s">
        <v>177</v>
      </c>
      <c r="H824" s="14">
        <f>kategorie[[#This Row],[rok]]-kategorie[[#This Row],[věk]]</f>
        <v>1981</v>
      </c>
      <c r="I824" s="166">
        <v>31</v>
      </c>
      <c r="J824" s="168" t="s">
        <v>3190</v>
      </c>
      <c r="K824" s="169">
        <v>15.4</v>
      </c>
      <c r="L824" s="170"/>
    </row>
    <row r="825" spans="4:12" ht="11.25" customHeight="1">
      <c r="D825" s="20" t="str">
        <f>CONCATENATE(kategorie[[#This Row],[rok]],"::",kategorie[[#This Row],[závod]],"::",kategorie[[#This Row],[m/ž]],"::",kategorie[[#This Row],[věk]])</f>
        <v>2012::hlavní závod::M::32</v>
      </c>
      <c r="E825" s="166">
        <v>2012</v>
      </c>
      <c r="F825" s="167" t="s">
        <v>186</v>
      </c>
      <c r="G825" s="166" t="s">
        <v>177</v>
      </c>
      <c r="H825" s="14">
        <f>kategorie[[#This Row],[rok]]-kategorie[[#This Row],[věk]]</f>
        <v>1980</v>
      </c>
      <c r="I825" s="166">
        <v>32</v>
      </c>
      <c r="J825" s="168" t="s">
        <v>3190</v>
      </c>
      <c r="K825" s="169">
        <v>15.4</v>
      </c>
      <c r="L825" s="170"/>
    </row>
    <row r="826" spans="4:12" ht="11.25" customHeight="1">
      <c r="D826" s="20" t="str">
        <f>CONCATENATE(kategorie[[#This Row],[rok]],"::",kategorie[[#This Row],[závod]],"::",kategorie[[#This Row],[m/ž]],"::",kategorie[[#This Row],[věk]])</f>
        <v>2012::hlavní závod::M::33</v>
      </c>
      <c r="E826" s="166">
        <v>2012</v>
      </c>
      <c r="F826" s="167" t="s">
        <v>186</v>
      </c>
      <c r="G826" s="166" t="s">
        <v>177</v>
      </c>
      <c r="H826" s="14">
        <f>kategorie[[#This Row],[rok]]-kategorie[[#This Row],[věk]]</f>
        <v>1979</v>
      </c>
      <c r="I826" s="166">
        <v>33</v>
      </c>
      <c r="J826" s="168" t="s">
        <v>3190</v>
      </c>
      <c r="K826" s="169">
        <v>15.4</v>
      </c>
      <c r="L826" s="170"/>
    </row>
    <row r="827" spans="4:12" ht="11.25" customHeight="1">
      <c r="D827" s="20" t="str">
        <f>CONCATENATE(kategorie[[#This Row],[rok]],"::",kategorie[[#This Row],[závod]],"::",kategorie[[#This Row],[m/ž]],"::",kategorie[[#This Row],[věk]])</f>
        <v>2012::hlavní závod::M::34</v>
      </c>
      <c r="E827" s="166">
        <v>2012</v>
      </c>
      <c r="F827" s="167" t="s">
        <v>186</v>
      </c>
      <c r="G827" s="166" t="s">
        <v>177</v>
      </c>
      <c r="H827" s="14">
        <f>kategorie[[#This Row],[rok]]-kategorie[[#This Row],[věk]]</f>
        <v>1978</v>
      </c>
      <c r="I827" s="166">
        <v>34</v>
      </c>
      <c r="J827" s="168" t="s">
        <v>3190</v>
      </c>
      <c r="K827" s="169">
        <v>15.4</v>
      </c>
      <c r="L827" s="170"/>
    </row>
    <row r="828" spans="4:12" ht="11.25" customHeight="1">
      <c r="D828" s="20" t="str">
        <f>CONCATENATE(kategorie[[#This Row],[rok]],"::",kategorie[[#This Row],[závod]],"::",kategorie[[#This Row],[m/ž]],"::",kategorie[[#This Row],[věk]])</f>
        <v>2012::hlavní závod::M::35</v>
      </c>
      <c r="E828" s="166">
        <v>2012</v>
      </c>
      <c r="F828" s="167" t="s">
        <v>186</v>
      </c>
      <c r="G828" s="166" t="s">
        <v>177</v>
      </c>
      <c r="H828" s="14">
        <f>kategorie[[#This Row],[rok]]-kategorie[[#This Row],[věk]]</f>
        <v>1977</v>
      </c>
      <c r="I828" s="166">
        <v>35</v>
      </c>
      <c r="J828" s="168" t="s">
        <v>3190</v>
      </c>
      <c r="K828" s="169">
        <v>15.4</v>
      </c>
      <c r="L828" s="170"/>
    </row>
    <row r="829" spans="4:12" ht="11.25" customHeight="1">
      <c r="D829" s="20" t="str">
        <f>CONCATENATE(kategorie[[#This Row],[rok]],"::",kategorie[[#This Row],[závod]],"::",kategorie[[#This Row],[m/ž]],"::",kategorie[[#This Row],[věk]])</f>
        <v>2012::hlavní závod::M::36</v>
      </c>
      <c r="E829" s="166">
        <v>2012</v>
      </c>
      <c r="F829" s="167" t="s">
        <v>186</v>
      </c>
      <c r="G829" s="166" t="s">
        <v>177</v>
      </c>
      <c r="H829" s="14">
        <f>kategorie[[#This Row],[rok]]-kategorie[[#This Row],[věk]]</f>
        <v>1976</v>
      </c>
      <c r="I829" s="166">
        <v>36</v>
      </c>
      <c r="J829" s="168" t="s">
        <v>3190</v>
      </c>
      <c r="K829" s="169">
        <v>15.4</v>
      </c>
      <c r="L829" s="170"/>
    </row>
    <row r="830" spans="4:12" ht="11.25" customHeight="1">
      <c r="D830" s="20" t="str">
        <f>CONCATENATE(kategorie[[#This Row],[rok]],"::",kategorie[[#This Row],[závod]],"::",kategorie[[#This Row],[m/ž]],"::",kategorie[[#This Row],[věk]])</f>
        <v>2012::hlavní závod::M::37</v>
      </c>
      <c r="E830" s="166">
        <v>2012</v>
      </c>
      <c r="F830" s="167" t="s">
        <v>186</v>
      </c>
      <c r="G830" s="166" t="s">
        <v>177</v>
      </c>
      <c r="H830" s="14">
        <f>kategorie[[#This Row],[rok]]-kategorie[[#This Row],[věk]]</f>
        <v>1975</v>
      </c>
      <c r="I830" s="166">
        <v>37</v>
      </c>
      <c r="J830" s="168" t="s">
        <v>3190</v>
      </c>
      <c r="K830" s="169">
        <v>15.4</v>
      </c>
      <c r="L830" s="170"/>
    </row>
    <row r="831" spans="4:12" ht="11.25" customHeight="1">
      <c r="D831" s="20" t="str">
        <f>CONCATENATE(kategorie[[#This Row],[rok]],"::",kategorie[[#This Row],[závod]],"::",kategorie[[#This Row],[m/ž]],"::",kategorie[[#This Row],[věk]])</f>
        <v>2012::hlavní závod::M::38</v>
      </c>
      <c r="E831" s="166">
        <v>2012</v>
      </c>
      <c r="F831" s="167" t="s">
        <v>186</v>
      </c>
      <c r="G831" s="166" t="s">
        <v>177</v>
      </c>
      <c r="H831" s="14">
        <f>kategorie[[#This Row],[rok]]-kategorie[[#This Row],[věk]]</f>
        <v>1974</v>
      </c>
      <c r="I831" s="166">
        <v>38</v>
      </c>
      <c r="J831" s="168" t="s">
        <v>3190</v>
      </c>
      <c r="K831" s="169">
        <v>15.4</v>
      </c>
      <c r="L831" s="170"/>
    </row>
    <row r="832" spans="4:12" ht="11.25" customHeight="1">
      <c r="D832" s="20" t="str">
        <f>CONCATENATE(kategorie[[#This Row],[rok]],"::",kategorie[[#This Row],[závod]],"::",kategorie[[#This Row],[m/ž]],"::",kategorie[[#This Row],[věk]])</f>
        <v>2012::hlavní závod::M::39</v>
      </c>
      <c r="E832" s="166">
        <v>2012</v>
      </c>
      <c r="F832" s="167" t="s">
        <v>186</v>
      </c>
      <c r="G832" s="166" t="s">
        <v>177</v>
      </c>
      <c r="H832" s="14">
        <f>kategorie[[#This Row],[rok]]-kategorie[[#This Row],[věk]]</f>
        <v>1973</v>
      </c>
      <c r="I832" s="166">
        <v>39</v>
      </c>
      <c r="J832" s="168" t="s">
        <v>3190</v>
      </c>
      <c r="K832" s="169">
        <v>15.4</v>
      </c>
      <c r="L832" s="170"/>
    </row>
    <row r="833" spans="4:12" ht="11.25" customHeight="1">
      <c r="D833" s="20" t="str">
        <f>CONCATENATE(kategorie[[#This Row],[rok]],"::",kategorie[[#This Row],[závod]],"::",kategorie[[#This Row],[m/ž]],"::",kategorie[[#This Row],[věk]])</f>
        <v>2012::hlavní závod::M::40</v>
      </c>
      <c r="E833" s="166">
        <v>2012</v>
      </c>
      <c r="F833" s="167" t="s">
        <v>186</v>
      </c>
      <c r="G833" s="166" t="s">
        <v>177</v>
      </c>
      <c r="H833" s="14">
        <f>kategorie[[#This Row],[rok]]-kategorie[[#This Row],[věk]]</f>
        <v>1972</v>
      </c>
      <c r="I833" s="166">
        <v>40</v>
      </c>
      <c r="J833" s="168" t="s">
        <v>2606</v>
      </c>
      <c r="K833" s="169">
        <v>15.4</v>
      </c>
      <c r="L833" s="170"/>
    </row>
    <row r="834" spans="4:12" ht="11.25" customHeight="1">
      <c r="D834" s="20" t="str">
        <f>CONCATENATE(kategorie[[#This Row],[rok]],"::",kategorie[[#This Row],[závod]],"::",kategorie[[#This Row],[m/ž]],"::",kategorie[[#This Row],[věk]])</f>
        <v>2012::hlavní závod::M::41</v>
      </c>
      <c r="E834" s="166">
        <v>2012</v>
      </c>
      <c r="F834" s="167" t="s">
        <v>186</v>
      </c>
      <c r="G834" s="166" t="s">
        <v>177</v>
      </c>
      <c r="H834" s="14">
        <f>kategorie[[#This Row],[rok]]-kategorie[[#This Row],[věk]]</f>
        <v>1971</v>
      </c>
      <c r="I834" s="166">
        <v>41</v>
      </c>
      <c r="J834" s="168" t="s">
        <v>2606</v>
      </c>
      <c r="K834" s="169">
        <v>15.4</v>
      </c>
      <c r="L834" s="170"/>
    </row>
    <row r="835" spans="4:12" ht="11.25" customHeight="1">
      <c r="D835" s="20" t="str">
        <f>CONCATENATE(kategorie[[#This Row],[rok]],"::",kategorie[[#This Row],[závod]],"::",kategorie[[#This Row],[m/ž]],"::",kategorie[[#This Row],[věk]])</f>
        <v>2012::hlavní závod::M::42</v>
      </c>
      <c r="E835" s="166">
        <v>2012</v>
      </c>
      <c r="F835" s="167" t="s">
        <v>186</v>
      </c>
      <c r="G835" s="166" t="s">
        <v>177</v>
      </c>
      <c r="H835" s="14">
        <f>kategorie[[#This Row],[rok]]-kategorie[[#This Row],[věk]]</f>
        <v>1970</v>
      </c>
      <c r="I835" s="166">
        <v>42</v>
      </c>
      <c r="J835" s="168" t="s">
        <v>2606</v>
      </c>
      <c r="K835" s="169">
        <v>15.4</v>
      </c>
      <c r="L835" s="170"/>
    </row>
    <row r="836" spans="4:12" ht="11.25" customHeight="1">
      <c r="D836" s="20" t="str">
        <f>CONCATENATE(kategorie[[#This Row],[rok]],"::",kategorie[[#This Row],[závod]],"::",kategorie[[#This Row],[m/ž]],"::",kategorie[[#This Row],[věk]])</f>
        <v>2012::hlavní závod::M::43</v>
      </c>
      <c r="E836" s="166">
        <v>2012</v>
      </c>
      <c r="F836" s="167" t="s">
        <v>186</v>
      </c>
      <c r="G836" s="166" t="s">
        <v>177</v>
      </c>
      <c r="H836" s="14">
        <f>kategorie[[#This Row],[rok]]-kategorie[[#This Row],[věk]]</f>
        <v>1969</v>
      </c>
      <c r="I836" s="166">
        <v>43</v>
      </c>
      <c r="J836" s="168" t="s">
        <v>2606</v>
      </c>
      <c r="K836" s="169">
        <v>15.4</v>
      </c>
      <c r="L836" s="170"/>
    </row>
    <row r="837" spans="4:12" ht="11.25" customHeight="1">
      <c r="D837" s="20" t="str">
        <f>CONCATENATE(kategorie[[#This Row],[rok]],"::",kategorie[[#This Row],[závod]],"::",kategorie[[#This Row],[m/ž]],"::",kategorie[[#This Row],[věk]])</f>
        <v>2012::hlavní závod::M::44</v>
      </c>
      <c r="E837" s="166">
        <v>2012</v>
      </c>
      <c r="F837" s="167" t="s">
        <v>186</v>
      </c>
      <c r="G837" s="166" t="s">
        <v>177</v>
      </c>
      <c r="H837" s="14">
        <f>kategorie[[#This Row],[rok]]-kategorie[[#This Row],[věk]]</f>
        <v>1968</v>
      </c>
      <c r="I837" s="166">
        <v>44</v>
      </c>
      <c r="J837" s="168" t="s">
        <v>2606</v>
      </c>
      <c r="K837" s="169">
        <v>15.4</v>
      </c>
      <c r="L837" s="170"/>
    </row>
    <row r="838" spans="4:12" ht="11.25" customHeight="1">
      <c r="D838" s="20" t="str">
        <f>CONCATENATE(kategorie[[#This Row],[rok]],"::",kategorie[[#This Row],[závod]],"::",kategorie[[#This Row],[m/ž]],"::",kategorie[[#This Row],[věk]])</f>
        <v>2012::hlavní závod::M::45</v>
      </c>
      <c r="E838" s="166">
        <v>2012</v>
      </c>
      <c r="F838" s="167" t="s">
        <v>186</v>
      </c>
      <c r="G838" s="166" t="s">
        <v>177</v>
      </c>
      <c r="H838" s="14">
        <f>kategorie[[#This Row],[rok]]-kategorie[[#This Row],[věk]]</f>
        <v>1967</v>
      </c>
      <c r="I838" s="166">
        <v>45</v>
      </c>
      <c r="J838" s="168" t="s">
        <v>2606</v>
      </c>
      <c r="K838" s="169">
        <v>15.4</v>
      </c>
      <c r="L838" s="170"/>
    </row>
    <row r="839" spans="4:12" ht="11.25" customHeight="1">
      <c r="D839" s="20" t="str">
        <f>CONCATENATE(kategorie[[#This Row],[rok]],"::",kategorie[[#This Row],[závod]],"::",kategorie[[#This Row],[m/ž]],"::",kategorie[[#This Row],[věk]])</f>
        <v>2012::hlavní závod::M::46</v>
      </c>
      <c r="E839" s="166">
        <v>2012</v>
      </c>
      <c r="F839" s="167" t="s">
        <v>186</v>
      </c>
      <c r="G839" s="166" t="s">
        <v>177</v>
      </c>
      <c r="H839" s="14">
        <f>kategorie[[#This Row],[rok]]-kategorie[[#This Row],[věk]]</f>
        <v>1966</v>
      </c>
      <c r="I839" s="166">
        <v>46</v>
      </c>
      <c r="J839" s="168" t="s">
        <v>2606</v>
      </c>
      <c r="K839" s="169">
        <v>15.4</v>
      </c>
      <c r="L839" s="170"/>
    </row>
    <row r="840" spans="4:12" ht="11.25" customHeight="1">
      <c r="D840" s="20" t="str">
        <f>CONCATENATE(kategorie[[#This Row],[rok]],"::",kategorie[[#This Row],[závod]],"::",kategorie[[#This Row],[m/ž]],"::",kategorie[[#This Row],[věk]])</f>
        <v>2012::hlavní závod::M::47</v>
      </c>
      <c r="E840" s="166">
        <v>2012</v>
      </c>
      <c r="F840" s="167" t="s">
        <v>186</v>
      </c>
      <c r="G840" s="166" t="s">
        <v>177</v>
      </c>
      <c r="H840" s="14">
        <f>kategorie[[#This Row],[rok]]-kategorie[[#This Row],[věk]]</f>
        <v>1965</v>
      </c>
      <c r="I840" s="166">
        <v>47</v>
      </c>
      <c r="J840" s="168" t="s">
        <v>2606</v>
      </c>
      <c r="K840" s="169">
        <v>15.4</v>
      </c>
      <c r="L840" s="170"/>
    </row>
    <row r="841" spans="4:12" ht="11.25" customHeight="1">
      <c r="D841" s="20" t="str">
        <f>CONCATENATE(kategorie[[#This Row],[rok]],"::",kategorie[[#This Row],[závod]],"::",kategorie[[#This Row],[m/ž]],"::",kategorie[[#This Row],[věk]])</f>
        <v>2012::hlavní závod::M::48</v>
      </c>
      <c r="E841" s="166">
        <v>2012</v>
      </c>
      <c r="F841" s="167" t="s">
        <v>186</v>
      </c>
      <c r="G841" s="166" t="s">
        <v>177</v>
      </c>
      <c r="H841" s="14">
        <f>kategorie[[#This Row],[rok]]-kategorie[[#This Row],[věk]]</f>
        <v>1964</v>
      </c>
      <c r="I841" s="166">
        <v>48</v>
      </c>
      <c r="J841" s="168" t="s">
        <v>2606</v>
      </c>
      <c r="K841" s="169">
        <v>15.4</v>
      </c>
      <c r="L841" s="170"/>
    </row>
    <row r="842" spans="4:12" ht="11.25" customHeight="1">
      <c r="D842" s="20" t="str">
        <f>CONCATENATE(kategorie[[#This Row],[rok]],"::",kategorie[[#This Row],[závod]],"::",kategorie[[#This Row],[m/ž]],"::",kategorie[[#This Row],[věk]])</f>
        <v>2012::hlavní závod::M::49</v>
      </c>
      <c r="E842" s="166">
        <v>2012</v>
      </c>
      <c r="F842" s="167" t="s">
        <v>186</v>
      </c>
      <c r="G842" s="166" t="s">
        <v>177</v>
      </c>
      <c r="H842" s="14">
        <f>kategorie[[#This Row],[rok]]-kategorie[[#This Row],[věk]]</f>
        <v>1963</v>
      </c>
      <c r="I842" s="166">
        <v>49</v>
      </c>
      <c r="J842" s="168" t="s">
        <v>2606</v>
      </c>
      <c r="K842" s="169">
        <v>15.4</v>
      </c>
      <c r="L842" s="170"/>
    </row>
    <row r="843" spans="4:12" ht="11.25" customHeight="1">
      <c r="D843" s="20" t="str">
        <f>CONCATENATE(kategorie[[#This Row],[rok]],"::",kategorie[[#This Row],[závod]],"::",kategorie[[#This Row],[m/ž]],"::",kategorie[[#This Row],[věk]])</f>
        <v>2012::hlavní závod::M::50</v>
      </c>
      <c r="E843" s="166">
        <v>2012</v>
      </c>
      <c r="F843" s="167" t="s">
        <v>186</v>
      </c>
      <c r="G843" s="166" t="s">
        <v>177</v>
      </c>
      <c r="H843" s="14">
        <f>kategorie[[#This Row],[rok]]-kategorie[[#This Row],[věk]]</f>
        <v>1962</v>
      </c>
      <c r="I843" s="166">
        <v>50</v>
      </c>
      <c r="J843" s="168" t="s">
        <v>2607</v>
      </c>
      <c r="K843" s="169">
        <v>15.4</v>
      </c>
      <c r="L843" s="170"/>
    </row>
    <row r="844" spans="4:12" ht="11.25" customHeight="1">
      <c r="D844" s="20" t="str">
        <f>CONCATENATE(kategorie[[#This Row],[rok]],"::",kategorie[[#This Row],[závod]],"::",kategorie[[#This Row],[m/ž]],"::",kategorie[[#This Row],[věk]])</f>
        <v>2012::hlavní závod::M::51</v>
      </c>
      <c r="E844" s="166">
        <v>2012</v>
      </c>
      <c r="F844" s="167" t="s">
        <v>186</v>
      </c>
      <c r="G844" s="166" t="s">
        <v>177</v>
      </c>
      <c r="H844" s="14">
        <f>kategorie[[#This Row],[rok]]-kategorie[[#This Row],[věk]]</f>
        <v>1961</v>
      </c>
      <c r="I844" s="166">
        <v>51</v>
      </c>
      <c r="J844" s="168" t="s">
        <v>2607</v>
      </c>
      <c r="K844" s="169">
        <v>15.4</v>
      </c>
      <c r="L844" s="170"/>
    </row>
    <row r="845" spans="4:12" ht="11.25" customHeight="1">
      <c r="D845" s="20" t="str">
        <f>CONCATENATE(kategorie[[#This Row],[rok]],"::",kategorie[[#This Row],[závod]],"::",kategorie[[#This Row],[m/ž]],"::",kategorie[[#This Row],[věk]])</f>
        <v>2012::hlavní závod::M::52</v>
      </c>
      <c r="E845" s="166">
        <v>2012</v>
      </c>
      <c r="F845" s="167" t="s">
        <v>186</v>
      </c>
      <c r="G845" s="166" t="s">
        <v>177</v>
      </c>
      <c r="H845" s="14">
        <f>kategorie[[#This Row],[rok]]-kategorie[[#This Row],[věk]]</f>
        <v>1960</v>
      </c>
      <c r="I845" s="166">
        <v>52</v>
      </c>
      <c r="J845" s="168" t="s">
        <v>2607</v>
      </c>
      <c r="K845" s="169">
        <v>15.4</v>
      </c>
      <c r="L845" s="170"/>
    </row>
    <row r="846" spans="4:12" ht="11.25" customHeight="1">
      <c r="D846" s="20" t="str">
        <f>CONCATENATE(kategorie[[#This Row],[rok]],"::",kategorie[[#This Row],[závod]],"::",kategorie[[#This Row],[m/ž]],"::",kategorie[[#This Row],[věk]])</f>
        <v>2012::hlavní závod::M::53</v>
      </c>
      <c r="E846" s="166">
        <v>2012</v>
      </c>
      <c r="F846" s="167" t="s">
        <v>186</v>
      </c>
      <c r="G846" s="166" t="s">
        <v>177</v>
      </c>
      <c r="H846" s="14">
        <f>kategorie[[#This Row],[rok]]-kategorie[[#This Row],[věk]]</f>
        <v>1959</v>
      </c>
      <c r="I846" s="166">
        <v>53</v>
      </c>
      <c r="J846" s="168" t="s">
        <v>2607</v>
      </c>
      <c r="K846" s="169">
        <v>15.4</v>
      </c>
      <c r="L846" s="170"/>
    </row>
    <row r="847" spans="4:12" ht="11.25" customHeight="1">
      <c r="D847" s="20" t="str">
        <f>CONCATENATE(kategorie[[#This Row],[rok]],"::",kategorie[[#This Row],[závod]],"::",kategorie[[#This Row],[m/ž]],"::",kategorie[[#This Row],[věk]])</f>
        <v>2012::hlavní závod::M::54</v>
      </c>
      <c r="E847" s="166">
        <v>2012</v>
      </c>
      <c r="F847" s="167" t="s">
        <v>186</v>
      </c>
      <c r="G847" s="166" t="s">
        <v>177</v>
      </c>
      <c r="H847" s="14">
        <f>kategorie[[#This Row],[rok]]-kategorie[[#This Row],[věk]]</f>
        <v>1958</v>
      </c>
      <c r="I847" s="166">
        <v>54</v>
      </c>
      <c r="J847" s="168" t="s">
        <v>2607</v>
      </c>
      <c r="K847" s="169">
        <v>15.4</v>
      </c>
      <c r="L847" s="170"/>
    </row>
    <row r="848" spans="4:12" ht="11.25" customHeight="1">
      <c r="D848" s="20" t="str">
        <f>CONCATENATE(kategorie[[#This Row],[rok]],"::",kategorie[[#This Row],[závod]],"::",kategorie[[#This Row],[m/ž]],"::",kategorie[[#This Row],[věk]])</f>
        <v>2012::hlavní závod::M::55</v>
      </c>
      <c r="E848" s="166">
        <v>2012</v>
      </c>
      <c r="F848" s="167" t="s">
        <v>186</v>
      </c>
      <c r="G848" s="166" t="s">
        <v>177</v>
      </c>
      <c r="H848" s="14">
        <f>kategorie[[#This Row],[rok]]-kategorie[[#This Row],[věk]]</f>
        <v>1957</v>
      </c>
      <c r="I848" s="166">
        <v>55</v>
      </c>
      <c r="J848" s="168" t="s">
        <v>2607</v>
      </c>
      <c r="K848" s="169">
        <v>15.4</v>
      </c>
      <c r="L848" s="170"/>
    </row>
    <row r="849" spans="4:12" ht="11.25" customHeight="1">
      <c r="D849" s="20" t="str">
        <f>CONCATENATE(kategorie[[#This Row],[rok]],"::",kategorie[[#This Row],[závod]],"::",kategorie[[#This Row],[m/ž]],"::",kategorie[[#This Row],[věk]])</f>
        <v>2012::hlavní závod::M::56</v>
      </c>
      <c r="E849" s="166">
        <v>2012</v>
      </c>
      <c r="F849" s="167" t="s">
        <v>186</v>
      </c>
      <c r="G849" s="166" t="s">
        <v>177</v>
      </c>
      <c r="H849" s="14">
        <f>kategorie[[#This Row],[rok]]-kategorie[[#This Row],[věk]]</f>
        <v>1956</v>
      </c>
      <c r="I849" s="166">
        <v>56</v>
      </c>
      <c r="J849" s="168" t="s">
        <v>2607</v>
      </c>
      <c r="K849" s="169">
        <v>15.4</v>
      </c>
      <c r="L849" s="170"/>
    </row>
    <row r="850" spans="4:12" ht="11.25" customHeight="1">
      <c r="D850" s="20" t="str">
        <f>CONCATENATE(kategorie[[#This Row],[rok]],"::",kategorie[[#This Row],[závod]],"::",kategorie[[#This Row],[m/ž]],"::",kategorie[[#This Row],[věk]])</f>
        <v>2012::hlavní závod::M::57</v>
      </c>
      <c r="E850" s="166">
        <v>2012</v>
      </c>
      <c r="F850" s="167" t="s">
        <v>186</v>
      </c>
      <c r="G850" s="166" t="s">
        <v>177</v>
      </c>
      <c r="H850" s="14">
        <f>kategorie[[#This Row],[rok]]-kategorie[[#This Row],[věk]]</f>
        <v>1955</v>
      </c>
      <c r="I850" s="166">
        <v>57</v>
      </c>
      <c r="J850" s="168" t="s">
        <v>2607</v>
      </c>
      <c r="K850" s="169">
        <v>15.4</v>
      </c>
      <c r="L850" s="170"/>
    </row>
    <row r="851" spans="4:12" ht="11.25" customHeight="1">
      <c r="D851" s="20" t="str">
        <f>CONCATENATE(kategorie[[#This Row],[rok]],"::",kategorie[[#This Row],[závod]],"::",kategorie[[#This Row],[m/ž]],"::",kategorie[[#This Row],[věk]])</f>
        <v>2012::hlavní závod::M::58</v>
      </c>
      <c r="E851" s="166">
        <v>2012</v>
      </c>
      <c r="F851" s="167" t="s">
        <v>186</v>
      </c>
      <c r="G851" s="166" t="s">
        <v>177</v>
      </c>
      <c r="H851" s="14">
        <f>kategorie[[#This Row],[rok]]-kategorie[[#This Row],[věk]]</f>
        <v>1954</v>
      </c>
      <c r="I851" s="166">
        <v>58</v>
      </c>
      <c r="J851" s="168" t="s">
        <v>2607</v>
      </c>
      <c r="K851" s="169">
        <v>15.4</v>
      </c>
      <c r="L851" s="170"/>
    </row>
    <row r="852" spans="4:12" ht="11.25" customHeight="1">
      <c r="D852" s="20" t="str">
        <f>CONCATENATE(kategorie[[#This Row],[rok]],"::",kategorie[[#This Row],[závod]],"::",kategorie[[#This Row],[m/ž]],"::",kategorie[[#This Row],[věk]])</f>
        <v>2012::hlavní závod::M::59</v>
      </c>
      <c r="E852" s="166">
        <v>2012</v>
      </c>
      <c r="F852" s="167" t="s">
        <v>186</v>
      </c>
      <c r="G852" s="166" t="s">
        <v>177</v>
      </c>
      <c r="H852" s="14">
        <f>kategorie[[#This Row],[rok]]-kategorie[[#This Row],[věk]]</f>
        <v>1953</v>
      </c>
      <c r="I852" s="166">
        <v>59</v>
      </c>
      <c r="J852" s="168" t="s">
        <v>2607</v>
      </c>
      <c r="K852" s="169">
        <v>15.4</v>
      </c>
      <c r="L852" s="170"/>
    </row>
    <row r="853" spans="4:12" ht="11.25" customHeight="1">
      <c r="D853" s="20" t="str">
        <f>CONCATENATE(kategorie[[#This Row],[rok]],"::",kategorie[[#This Row],[závod]],"::",kategorie[[#This Row],[m/ž]],"::",kategorie[[#This Row],[věk]])</f>
        <v>2012::hlavní závod::M::60</v>
      </c>
      <c r="E853" s="166">
        <v>2012</v>
      </c>
      <c r="F853" s="167" t="s">
        <v>186</v>
      </c>
      <c r="G853" s="166" t="s">
        <v>177</v>
      </c>
      <c r="H853" s="14">
        <f>kategorie[[#This Row],[rok]]-kategorie[[#This Row],[věk]]</f>
        <v>1952</v>
      </c>
      <c r="I853" s="166">
        <v>60</v>
      </c>
      <c r="J853" s="168" t="s">
        <v>2608</v>
      </c>
      <c r="K853" s="169">
        <v>15.4</v>
      </c>
      <c r="L853" s="170"/>
    </row>
    <row r="854" spans="4:12" ht="11.25" customHeight="1">
      <c r="D854" s="20" t="str">
        <f>CONCATENATE(kategorie[[#This Row],[rok]],"::",kategorie[[#This Row],[závod]],"::",kategorie[[#This Row],[m/ž]],"::",kategorie[[#This Row],[věk]])</f>
        <v>2012::hlavní závod::M::61</v>
      </c>
      <c r="E854" s="166">
        <v>2012</v>
      </c>
      <c r="F854" s="167" t="s">
        <v>186</v>
      </c>
      <c r="G854" s="166" t="s">
        <v>177</v>
      </c>
      <c r="H854" s="14">
        <f>kategorie[[#This Row],[rok]]-kategorie[[#This Row],[věk]]</f>
        <v>1951</v>
      </c>
      <c r="I854" s="166">
        <v>61</v>
      </c>
      <c r="J854" s="168" t="s">
        <v>2608</v>
      </c>
      <c r="K854" s="169">
        <v>15.4</v>
      </c>
      <c r="L854" s="170"/>
    </row>
    <row r="855" spans="4:12" ht="11.25" customHeight="1">
      <c r="D855" s="20" t="str">
        <f>CONCATENATE(kategorie[[#This Row],[rok]],"::",kategorie[[#This Row],[závod]],"::",kategorie[[#This Row],[m/ž]],"::",kategorie[[#This Row],[věk]])</f>
        <v>2012::hlavní závod::M::62</v>
      </c>
      <c r="E855" s="166">
        <v>2012</v>
      </c>
      <c r="F855" s="167" t="s">
        <v>186</v>
      </c>
      <c r="G855" s="166" t="s">
        <v>177</v>
      </c>
      <c r="H855" s="14">
        <f>kategorie[[#This Row],[rok]]-kategorie[[#This Row],[věk]]</f>
        <v>1950</v>
      </c>
      <c r="I855" s="166">
        <v>62</v>
      </c>
      <c r="J855" s="168" t="s">
        <v>2608</v>
      </c>
      <c r="K855" s="169">
        <v>15.4</v>
      </c>
      <c r="L855" s="170"/>
    </row>
    <row r="856" spans="4:12" ht="11.25" customHeight="1">
      <c r="D856" s="20" t="str">
        <f>CONCATENATE(kategorie[[#This Row],[rok]],"::",kategorie[[#This Row],[závod]],"::",kategorie[[#This Row],[m/ž]],"::",kategorie[[#This Row],[věk]])</f>
        <v>2012::hlavní závod::M::63</v>
      </c>
      <c r="E856" s="166">
        <v>2012</v>
      </c>
      <c r="F856" s="167" t="s">
        <v>186</v>
      </c>
      <c r="G856" s="166" t="s">
        <v>177</v>
      </c>
      <c r="H856" s="14">
        <f>kategorie[[#This Row],[rok]]-kategorie[[#This Row],[věk]]</f>
        <v>1949</v>
      </c>
      <c r="I856" s="166">
        <v>63</v>
      </c>
      <c r="J856" s="168" t="s">
        <v>2608</v>
      </c>
      <c r="K856" s="169">
        <v>15.4</v>
      </c>
      <c r="L856" s="170"/>
    </row>
    <row r="857" spans="4:12" ht="11.25" customHeight="1">
      <c r="D857" s="20" t="str">
        <f>CONCATENATE(kategorie[[#This Row],[rok]],"::",kategorie[[#This Row],[závod]],"::",kategorie[[#This Row],[m/ž]],"::",kategorie[[#This Row],[věk]])</f>
        <v>2012::hlavní závod::M::64</v>
      </c>
      <c r="E857" s="166">
        <v>2012</v>
      </c>
      <c r="F857" s="167" t="s">
        <v>186</v>
      </c>
      <c r="G857" s="166" t="s">
        <v>177</v>
      </c>
      <c r="H857" s="14">
        <f>kategorie[[#This Row],[rok]]-kategorie[[#This Row],[věk]]</f>
        <v>1948</v>
      </c>
      <c r="I857" s="166">
        <v>64</v>
      </c>
      <c r="J857" s="168" t="s">
        <v>2608</v>
      </c>
      <c r="K857" s="169">
        <v>15.4</v>
      </c>
      <c r="L857" s="170"/>
    </row>
    <row r="858" spans="4:12" ht="11.25" customHeight="1">
      <c r="D858" s="20" t="str">
        <f>CONCATENATE(kategorie[[#This Row],[rok]],"::",kategorie[[#This Row],[závod]],"::",kategorie[[#This Row],[m/ž]],"::",kategorie[[#This Row],[věk]])</f>
        <v>2012::hlavní závod::M::65</v>
      </c>
      <c r="E858" s="166">
        <v>2012</v>
      </c>
      <c r="F858" s="167" t="s">
        <v>186</v>
      </c>
      <c r="G858" s="166" t="s">
        <v>177</v>
      </c>
      <c r="H858" s="14">
        <f>kategorie[[#This Row],[rok]]-kategorie[[#This Row],[věk]]</f>
        <v>1947</v>
      </c>
      <c r="I858" s="166">
        <v>65</v>
      </c>
      <c r="J858" s="168" t="s">
        <v>2608</v>
      </c>
      <c r="K858" s="169">
        <v>15.4</v>
      </c>
      <c r="L858" s="170"/>
    </row>
    <row r="859" spans="4:12" ht="11.25" customHeight="1">
      <c r="D859" s="20" t="str">
        <f>CONCATENATE(kategorie[[#This Row],[rok]],"::",kategorie[[#This Row],[závod]],"::",kategorie[[#This Row],[m/ž]],"::",kategorie[[#This Row],[věk]])</f>
        <v>2012::hlavní závod::M::66</v>
      </c>
      <c r="E859" s="166">
        <v>2012</v>
      </c>
      <c r="F859" s="167" t="s">
        <v>186</v>
      </c>
      <c r="G859" s="166" t="s">
        <v>177</v>
      </c>
      <c r="H859" s="14">
        <f>kategorie[[#This Row],[rok]]-kategorie[[#This Row],[věk]]</f>
        <v>1946</v>
      </c>
      <c r="I859" s="166">
        <v>66</v>
      </c>
      <c r="J859" s="168" t="s">
        <v>2608</v>
      </c>
      <c r="K859" s="169">
        <v>15.4</v>
      </c>
      <c r="L859" s="170"/>
    </row>
    <row r="860" spans="4:12" ht="11.25" customHeight="1">
      <c r="D860" s="20" t="str">
        <f>CONCATENATE(kategorie[[#This Row],[rok]],"::",kategorie[[#This Row],[závod]],"::",kategorie[[#This Row],[m/ž]],"::",kategorie[[#This Row],[věk]])</f>
        <v>2012::hlavní závod::M::67</v>
      </c>
      <c r="E860" s="166">
        <v>2012</v>
      </c>
      <c r="F860" s="167" t="s">
        <v>186</v>
      </c>
      <c r="G860" s="166" t="s">
        <v>177</v>
      </c>
      <c r="H860" s="14">
        <f>kategorie[[#This Row],[rok]]-kategorie[[#This Row],[věk]]</f>
        <v>1945</v>
      </c>
      <c r="I860" s="166">
        <v>67</v>
      </c>
      <c r="J860" s="168" t="s">
        <v>2608</v>
      </c>
      <c r="K860" s="169">
        <v>15.4</v>
      </c>
      <c r="L860" s="170"/>
    </row>
    <row r="861" spans="4:12" ht="11.25" customHeight="1">
      <c r="D861" s="20" t="str">
        <f>CONCATENATE(kategorie[[#This Row],[rok]],"::",kategorie[[#This Row],[závod]],"::",kategorie[[#This Row],[m/ž]],"::",kategorie[[#This Row],[věk]])</f>
        <v>2012::hlavní závod::M::68</v>
      </c>
      <c r="E861" s="166">
        <v>2012</v>
      </c>
      <c r="F861" s="167" t="s">
        <v>186</v>
      </c>
      <c r="G861" s="166" t="s">
        <v>177</v>
      </c>
      <c r="H861" s="14">
        <f>kategorie[[#This Row],[rok]]-kategorie[[#This Row],[věk]]</f>
        <v>1944</v>
      </c>
      <c r="I861" s="166">
        <v>68</v>
      </c>
      <c r="J861" s="168" t="s">
        <v>2608</v>
      </c>
      <c r="K861" s="169">
        <v>15.4</v>
      </c>
      <c r="L861" s="170"/>
    </row>
    <row r="862" spans="4:12" ht="11.25" customHeight="1">
      <c r="D862" s="20" t="str">
        <f>CONCATENATE(kategorie[[#This Row],[rok]],"::",kategorie[[#This Row],[závod]],"::",kategorie[[#This Row],[m/ž]],"::",kategorie[[#This Row],[věk]])</f>
        <v>2012::hlavní závod::M::69</v>
      </c>
      <c r="E862" s="166">
        <v>2012</v>
      </c>
      <c r="F862" s="167" t="s">
        <v>186</v>
      </c>
      <c r="G862" s="166" t="s">
        <v>177</v>
      </c>
      <c r="H862" s="14">
        <f>kategorie[[#This Row],[rok]]-kategorie[[#This Row],[věk]]</f>
        <v>1943</v>
      </c>
      <c r="I862" s="166">
        <v>69</v>
      </c>
      <c r="J862" s="168" t="s">
        <v>2608</v>
      </c>
      <c r="K862" s="169">
        <v>15.4</v>
      </c>
      <c r="L862" s="170"/>
    </row>
    <row r="863" spans="4:12" ht="11.25" customHeight="1">
      <c r="D863" s="20" t="str">
        <f>CONCATENATE(kategorie[[#This Row],[rok]],"::",kategorie[[#This Row],[závod]],"::",kategorie[[#This Row],[m/ž]],"::",kategorie[[#This Row],[věk]])</f>
        <v>2012::hlavní závod::M::70</v>
      </c>
      <c r="E863" s="166">
        <v>2012</v>
      </c>
      <c r="F863" s="167" t="s">
        <v>186</v>
      </c>
      <c r="G863" s="166" t="s">
        <v>177</v>
      </c>
      <c r="H863" s="14">
        <f>kategorie[[#This Row],[rok]]-kategorie[[#This Row],[věk]]</f>
        <v>1942</v>
      </c>
      <c r="I863" s="166">
        <v>70</v>
      </c>
      <c r="J863" s="168" t="s">
        <v>2609</v>
      </c>
      <c r="K863" s="169">
        <v>15.4</v>
      </c>
      <c r="L863" s="170"/>
    </row>
    <row r="864" spans="4:12" ht="11.25" customHeight="1">
      <c r="D864" s="20" t="str">
        <f>CONCATENATE(kategorie[[#This Row],[rok]],"::",kategorie[[#This Row],[závod]],"::",kategorie[[#This Row],[m/ž]],"::",kategorie[[#This Row],[věk]])</f>
        <v>2012::hlavní závod::M::71</v>
      </c>
      <c r="E864" s="166">
        <v>2012</v>
      </c>
      <c r="F864" s="167" t="s">
        <v>186</v>
      </c>
      <c r="G864" s="166" t="s">
        <v>177</v>
      </c>
      <c r="H864" s="14">
        <f>kategorie[[#This Row],[rok]]-kategorie[[#This Row],[věk]]</f>
        <v>1941</v>
      </c>
      <c r="I864" s="166">
        <v>71</v>
      </c>
      <c r="J864" s="168" t="s">
        <v>2609</v>
      </c>
      <c r="K864" s="169">
        <v>15.4</v>
      </c>
      <c r="L864" s="170"/>
    </row>
    <row r="865" spans="4:12" ht="11.25" customHeight="1">
      <c r="D865" s="20" t="str">
        <f>CONCATENATE(kategorie[[#This Row],[rok]],"::",kategorie[[#This Row],[závod]],"::",kategorie[[#This Row],[m/ž]],"::",kategorie[[#This Row],[věk]])</f>
        <v>2012::hlavní závod::M::72</v>
      </c>
      <c r="E865" s="166">
        <v>2012</v>
      </c>
      <c r="F865" s="167" t="s">
        <v>186</v>
      </c>
      <c r="G865" s="166" t="s">
        <v>177</v>
      </c>
      <c r="H865" s="14">
        <f>kategorie[[#This Row],[rok]]-kategorie[[#This Row],[věk]]</f>
        <v>1940</v>
      </c>
      <c r="I865" s="166">
        <v>72</v>
      </c>
      <c r="J865" s="168" t="s">
        <v>2609</v>
      </c>
      <c r="K865" s="169">
        <v>15.4</v>
      </c>
      <c r="L865" s="170"/>
    </row>
    <row r="866" spans="4:12" ht="11.25" customHeight="1">
      <c r="D866" s="20" t="str">
        <f>CONCATENATE(kategorie[[#This Row],[rok]],"::",kategorie[[#This Row],[závod]],"::",kategorie[[#This Row],[m/ž]],"::",kategorie[[#This Row],[věk]])</f>
        <v>2012::hlavní závod::M::73</v>
      </c>
      <c r="E866" s="166">
        <v>2012</v>
      </c>
      <c r="F866" s="167" t="s">
        <v>186</v>
      </c>
      <c r="G866" s="166" t="s">
        <v>177</v>
      </c>
      <c r="H866" s="14">
        <f>kategorie[[#This Row],[rok]]-kategorie[[#This Row],[věk]]</f>
        <v>1939</v>
      </c>
      <c r="I866" s="166">
        <v>73</v>
      </c>
      <c r="J866" s="168" t="s">
        <v>2609</v>
      </c>
      <c r="K866" s="169">
        <v>15.4</v>
      </c>
      <c r="L866" s="170"/>
    </row>
    <row r="867" spans="4:12" ht="11.25" customHeight="1">
      <c r="D867" s="20" t="str">
        <f>CONCATENATE(kategorie[[#This Row],[rok]],"::",kategorie[[#This Row],[závod]],"::",kategorie[[#This Row],[m/ž]],"::",kategorie[[#This Row],[věk]])</f>
        <v>2012::hlavní závod::M::74</v>
      </c>
      <c r="E867" s="166">
        <v>2012</v>
      </c>
      <c r="F867" s="167" t="s">
        <v>186</v>
      </c>
      <c r="G867" s="166" t="s">
        <v>177</v>
      </c>
      <c r="H867" s="14">
        <f>kategorie[[#This Row],[rok]]-kategorie[[#This Row],[věk]]</f>
        <v>1938</v>
      </c>
      <c r="I867" s="166">
        <v>74</v>
      </c>
      <c r="J867" s="168" t="s">
        <v>2609</v>
      </c>
      <c r="K867" s="169">
        <v>15.4</v>
      </c>
      <c r="L867" s="170"/>
    </row>
    <row r="868" spans="4:12" ht="11.25" customHeight="1">
      <c r="D868" s="20" t="str">
        <f>CONCATENATE(kategorie[[#This Row],[rok]],"::",kategorie[[#This Row],[závod]],"::",kategorie[[#This Row],[m/ž]],"::",kategorie[[#This Row],[věk]])</f>
        <v>2012::hlavní závod::M::75</v>
      </c>
      <c r="E868" s="166">
        <v>2012</v>
      </c>
      <c r="F868" s="167" t="s">
        <v>186</v>
      </c>
      <c r="G868" s="166" t="s">
        <v>177</v>
      </c>
      <c r="H868" s="14">
        <f>kategorie[[#This Row],[rok]]-kategorie[[#This Row],[věk]]</f>
        <v>1937</v>
      </c>
      <c r="I868" s="166">
        <v>75</v>
      </c>
      <c r="J868" s="168" t="s">
        <v>2609</v>
      </c>
      <c r="K868" s="169">
        <v>15.4</v>
      </c>
      <c r="L868" s="170"/>
    </row>
    <row r="869" spans="4:12" ht="11.25" customHeight="1">
      <c r="D869" s="20" t="str">
        <f>CONCATENATE(kategorie[[#This Row],[rok]],"::",kategorie[[#This Row],[závod]],"::",kategorie[[#This Row],[m/ž]],"::",kategorie[[#This Row],[věk]])</f>
        <v>2012::hlavní závod::M::76</v>
      </c>
      <c r="E869" s="166">
        <v>2012</v>
      </c>
      <c r="F869" s="167" t="s">
        <v>186</v>
      </c>
      <c r="G869" s="166" t="s">
        <v>177</v>
      </c>
      <c r="H869" s="14">
        <f>kategorie[[#This Row],[rok]]-kategorie[[#This Row],[věk]]</f>
        <v>1936</v>
      </c>
      <c r="I869" s="166">
        <v>76</v>
      </c>
      <c r="J869" s="168" t="s">
        <v>2609</v>
      </c>
      <c r="K869" s="169">
        <v>15.4</v>
      </c>
      <c r="L869" s="170"/>
    </row>
    <row r="870" spans="4:12" ht="11.25" customHeight="1">
      <c r="D870" s="20" t="str">
        <f>CONCATENATE(kategorie[[#This Row],[rok]],"::",kategorie[[#This Row],[závod]],"::",kategorie[[#This Row],[m/ž]],"::",kategorie[[#This Row],[věk]])</f>
        <v>2012::hlavní závod::M::77</v>
      </c>
      <c r="E870" s="166">
        <v>2012</v>
      </c>
      <c r="F870" s="167" t="s">
        <v>186</v>
      </c>
      <c r="G870" s="166" t="s">
        <v>177</v>
      </c>
      <c r="H870" s="14">
        <f>kategorie[[#This Row],[rok]]-kategorie[[#This Row],[věk]]</f>
        <v>1935</v>
      </c>
      <c r="I870" s="166">
        <v>77</v>
      </c>
      <c r="J870" s="168" t="s">
        <v>2609</v>
      </c>
      <c r="K870" s="169">
        <v>15.4</v>
      </c>
      <c r="L870" s="170"/>
    </row>
    <row r="871" spans="4:12" ht="11.25" customHeight="1">
      <c r="D871" s="20" t="str">
        <f>CONCATENATE(kategorie[[#This Row],[rok]],"::",kategorie[[#This Row],[závod]],"::",kategorie[[#This Row],[m/ž]],"::",kategorie[[#This Row],[věk]])</f>
        <v>2012::hlavní závod::M::78</v>
      </c>
      <c r="E871" s="166">
        <v>2012</v>
      </c>
      <c r="F871" s="167" t="s">
        <v>186</v>
      </c>
      <c r="G871" s="166" t="s">
        <v>177</v>
      </c>
      <c r="H871" s="14">
        <f>kategorie[[#This Row],[rok]]-kategorie[[#This Row],[věk]]</f>
        <v>1934</v>
      </c>
      <c r="I871" s="166">
        <v>78</v>
      </c>
      <c r="J871" s="168" t="s">
        <v>2609</v>
      </c>
      <c r="K871" s="169">
        <v>15.4</v>
      </c>
      <c r="L871" s="170"/>
    </row>
    <row r="872" spans="4:12" ht="11.25" customHeight="1">
      <c r="D872" s="20" t="str">
        <f>CONCATENATE(kategorie[[#This Row],[rok]],"::",kategorie[[#This Row],[závod]],"::",kategorie[[#This Row],[m/ž]],"::",kategorie[[#This Row],[věk]])</f>
        <v>2012::hlavní závod::M::79</v>
      </c>
      <c r="E872" s="166">
        <v>2012</v>
      </c>
      <c r="F872" s="167" t="s">
        <v>186</v>
      </c>
      <c r="G872" s="166" t="s">
        <v>177</v>
      </c>
      <c r="H872" s="14">
        <f>kategorie[[#This Row],[rok]]-kategorie[[#This Row],[věk]]</f>
        <v>1933</v>
      </c>
      <c r="I872" s="166">
        <v>79</v>
      </c>
      <c r="J872" s="168" t="s">
        <v>2609</v>
      </c>
      <c r="K872" s="169">
        <v>15.4</v>
      </c>
      <c r="L872" s="170"/>
    </row>
    <row r="873" spans="4:12" ht="11.25" customHeight="1">
      <c r="D873" s="20" t="str">
        <f>CONCATENATE(kategorie[[#This Row],[rok]],"::",kategorie[[#This Row],[závod]],"::",kategorie[[#This Row],[m/ž]],"::",kategorie[[#This Row],[věk]])</f>
        <v>2012::hlavní závod::M::80</v>
      </c>
      <c r="E873" s="166">
        <v>2012</v>
      </c>
      <c r="F873" s="167" t="s">
        <v>186</v>
      </c>
      <c r="G873" s="166" t="s">
        <v>177</v>
      </c>
      <c r="H873" s="14">
        <f>kategorie[[#This Row],[rok]]-kategorie[[#This Row],[věk]]</f>
        <v>1932</v>
      </c>
      <c r="I873" s="166">
        <v>80</v>
      </c>
      <c r="J873" s="168" t="s">
        <v>2609</v>
      </c>
      <c r="K873" s="169">
        <v>15.4</v>
      </c>
      <c r="L873" s="170"/>
    </row>
    <row r="874" spans="4:12" ht="11.25" customHeight="1">
      <c r="D874" s="20" t="str">
        <f>CONCATENATE(kategorie[[#This Row],[rok]],"::",kategorie[[#This Row],[závod]],"::",kategorie[[#This Row],[m/ž]],"::",kategorie[[#This Row],[věk]])</f>
        <v>2012::hlavní závod::Z::15</v>
      </c>
      <c r="E874" s="166">
        <v>2012</v>
      </c>
      <c r="F874" s="167" t="s">
        <v>186</v>
      </c>
      <c r="G874" s="166" t="s">
        <v>318</v>
      </c>
      <c r="H874" s="14">
        <f>kategorie[[#This Row],[rok]]-kategorie[[#This Row],[věk]]</f>
        <v>1997</v>
      </c>
      <c r="I874" s="166">
        <v>15</v>
      </c>
      <c r="J874" s="168" t="s">
        <v>3192</v>
      </c>
      <c r="K874" s="169">
        <v>15.4</v>
      </c>
      <c r="L874" s="170"/>
    </row>
    <row r="875" spans="4:12" ht="11.25" customHeight="1">
      <c r="D875" s="20" t="str">
        <f>CONCATENATE(kategorie[[#This Row],[rok]],"::",kategorie[[#This Row],[závod]],"::",kategorie[[#This Row],[m/ž]],"::",kategorie[[#This Row],[věk]])</f>
        <v>2012::hlavní závod::Z::16</v>
      </c>
      <c r="E875" s="166">
        <v>2012</v>
      </c>
      <c r="F875" s="167" t="s">
        <v>186</v>
      </c>
      <c r="G875" s="166" t="s">
        <v>318</v>
      </c>
      <c r="H875" s="14">
        <f>kategorie[[#This Row],[rok]]-kategorie[[#This Row],[věk]]</f>
        <v>1996</v>
      </c>
      <c r="I875" s="166">
        <v>16</v>
      </c>
      <c r="J875" s="168" t="s">
        <v>3192</v>
      </c>
      <c r="K875" s="169">
        <v>15.4</v>
      </c>
      <c r="L875" s="170"/>
    </row>
    <row r="876" spans="4:12" ht="11.25" customHeight="1">
      <c r="D876" s="20" t="str">
        <f>CONCATENATE(kategorie[[#This Row],[rok]],"::",kategorie[[#This Row],[závod]],"::",kategorie[[#This Row],[m/ž]],"::",kategorie[[#This Row],[věk]])</f>
        <v>2012::hlavní závod::Z::17</v>
      </c>
      <c r="E876" s="166">
        <v>2012</v>
      </c>
      <c r="F876" s="167" t="s">
        <v>186</v>
      </c>
      <c r="G876" s="166" t="s">
        <v>318</v>
      </c>
      <c r="H876" s="14">
        <f>kategorie[[#This Row],[rok]]-kategorie[[#This Row],[věk]]</f>
        <v>1995</v>
      </c>
      <c r="I876" s="166">
        <v>17</v>
      </c>
      <c r="J876" s="168" t="s">
        <v>3192</v>
      </c>
      <c r="K876" s="169">
        <v>15.4</v>
      </c>
      <c r="L876" s="170"/>
    </row>
    <row r="877" spans="4:12" ht="11.25" customHeight="1">
      <c r="D877" s="20" t="str">
        <f>CONCATENATE(kategorie[[#This Row],[rok]],"::",kategorie[[#This Row],[závod]],"::",kategorie[[#This Row],[m/ž]],"::",kategorie[[#This Row],[věk]])</f>
        <v>2012::hlavní závod::Z::18</v>
      </c>
      <c r="E877" s="166">
        <v>2012</v>
      </c>
      <c r="F877" s="167" t="s">
        <v>186</v>
      </c>
      <c r="G877" s="166" t="s">
        <v>318</v>
      </c>
      <c r="H877" s="14">
        <f>kategorie[[#This Row],[rok]]-kategorie[[#This Row],[věk]]</f>
        <v>1994</v>
      </c>
      <c r="I877" s="166">
        <v>18</v>
      </c>
      <c r="J877" s="168" t="s">
        <v>3192</v>
      </c>
      <c r="K877" s="169">
        <v>15.4</v>
      </c>
      <c r="L877" s="170"/>
    </row>
    <row r="878" spans="4:12" ht="11.25" customHeight="1">
      <c r="D878" s="20" t="str">
        <f>CONCATENATE(kategorie[[#This Row],[rok]],"::",kategorie[[#This Row],[závod]],"::",kategorie[[#This Row],[m/ž]],"::",kategorie[[#This Row],[věk]])</f>
        <v>2012::hlavní závod::Z::19</v>
      </c>
      <c r="E878" s="166">
        <v>2012</v>
      </c>
      <c r="F878" s="167" t="s">
        <v>186</v>
      </c>
      <c r="G878" s="166" t="s">
        <v>318</v>
      </c>
      <c r="H878" s="14">
        <f>kategorie[[#This Row],[rok]]-kategorie[[#This Row],[věk]]</f>
        <v>1993</v>
      </c>
      <c r="I878" s="166">
        <v>19</v>
      </c>
      <c r="J878" s="168" t="s">
        <v>3192</v>
      </c>
      <c r="K878" s="169">
        <v>15.4</v>
      </c>
      <c r="L878" s="170"/>
    </row>
    <row r="879" spans="4:12" ht="11.25" customHeight="1">
      <c r="D879" s="20" t="str">
        <f>CONCATENATE(kategorie[[#This Row],[rok]],"::",kategorie[[#This Row],[závod]],"::",kategorie[[#This Row],[m/ž]],"::",kategorie[[#This Row],[věk]])</f>
        <v>2012::hlavní závod::Z::20</v>
      </c>
      <c r="E879" s="166">
        <v>2012</v>
      </c>
      <c r="F879" s="167" t="s">
        <v>186</v>
      </c>
      <c r="G879" s="166" t="s">
        <v>318</v>
      </c>
      <c r="H879" s="14">
        <f>kategorie[[#This Row],[rok]]-kategorie[[#This Row],[věk]]</f>
        <v>1992</v>
      </c>
      <c r="I879" s="166">
        <v>20</v>
      </c>
      <c r="J879" s="168" t="s">
        <v>3192</v>
      </c>
      <c r="K879" s="169">
        <v>15.4</v>
      </c>
      <c r="L879" s="170"/>
    </row>
    <row r="880" spans="4:12" ht="11.25" customHeight="1">
      <c r="D880" s="20" t="str">
        <f>CONCATENATE(kategorie[[#This Row],[rok]],"::",kategorie[[#This Row],[závod]],"::",kategorie[[#This Row],[m/ž]],"::",kategorie[[#This Row],[věk]])</f>
        <v>2012::hlavní závod::Z::21</v>
      </c>
      <c r="E880" s="166">
        <v>2012</v>
      </c>
      <c r="F880" s="167" t="s">
        <v>186</v>
      </c>
      <c r="G880" s="166" t="s">
        <v>318</v>
      </c>
      <c r="H880" s="14">
        <f>kategorie[[#This Row],[rok]]-kategorie[[#This Row],[věk]]</f>
        <v>1991</v>
      </c>
      <c r="I880" s="166">
        <v>21</v>
      </c>
      <c r="J880" s="168" t="s">
        <v>3192</v>
      </c>
      <c r="K880" s="169">
        <v>15.4</v>
      </c>
      <c r="L880" s="170"/>
    </row>
    <row r="881" spans="4:12" ht="11.25" customHeight="1">
      <c r="D881" s="20" t="str">
        <f>CONCATENATE(kategorie[[#This Row],[rok]],"::",kategorie[[#This Row],[závod]],"::",kategorie[[#This Row],[m/ž]],"::",kategorie[[#This Row],[věk]])</f>
        <v>2012::hlavní závod::Z::22</v>
      </c>
      <c r="E881" s="166">
        <v>2012</v>
      </c>
      <c r="F881" s="167" t="s">
        <v>186</v>
      </c>
      <c r="G881" s="166" t="s">
        <v>318</v>
      </c>
      <c r="H881" s="14">
        <f>kategorie[[#This Row],[rok]]-kategorie[[#This Row],[věk]]</f>
        <v>1990</v>
      </c>
      <c r="I881" s="166">
        <v>22</v>
      </c>
      <c r="J881" s="168" t="s">
        <v>3192</v>
      </c>
      <c r="K881" s="169">
        <v>15.4</v>
      </c>
      <c r="L881" s="170"/>
    </row>
    <row r="882" spans="4:12" ht="11.25" customHeight="1">
      <c r="D882" s="20" t="str">
        <f>CONCATENATE(kategorie[[#This Row],[rok]],"::",kategorie[[#This Row],[závod]],"::",kategorie[[#This Row],[m/ž]],"::",kategorie[[#This Row],[věk]])</f>
        <v>2012::hlavní závod::Z::23</v>
      </c>
      <c r="E882" s="166">
        <v>2012</v>
      </c>
      <c r="F882" s="167" t="s">
        <v>186</v>
      </c>
      <c r="G882" s="166" t="s">
        <v>318</v>
      </c>
      <c r="H882" s="14">
        <f>kategorie[[#This Row],[rok]]-kategorie[[#This Row],[věk]]</f>
        <v>1989</v>
      </c>
      <c r="I882" s="166">
        <v>23</v>
      </c>
      <c r="J882" s="168" t="s">
        <v>3192</v>
      </c>
      <c r="K882" s="169">
        <v>15.4</v>
      </c>
      <c r="L882" s="170"/>
    </row>
    <row r="883" spans="4:12" ht="11.25" customHeight="1">
      <c r="D883" s="20" t="str">
        <f>CONCATENATE(kategorie[[#This Row],[rok]],"::",kategorie[[#This Row],[závod]],"::",kategorie[[#This Row],[m/ž]],"::",kategorie[[#This Row],[věk]])</f>
        <v>2012::hlavní závod::Z::24</v>
      </c>
      <c r="E883" s="166">
        <v>2012</v>
      </c>
      <c r="F883" s="167" t="s">
        <v>186</v>
      </c>
      <c r="G883" s="166" t="s">
        <v>318</v>
      </c>
      <c r="H883" s="14">
        <f>kategorie[[#This Row],[rok]]-kategorie[[#This Row],[věk]]</f>
        <v>1988</v>
      </c>
      <c r="I883" s="166">
        <v>24</v>
      </c>
      <c r="J883" s="168" t="s">
        <v>3192</v>
      </c>
      <c r="K883" s="169">
        <v>15.4</v>
      </c>
      <c r="L883" s="170"/>
    </row>
    <row r="884" spans="4:12" ht="11.25" customHeight="1">
      <c r="D884" s="20" t="str">
        <f>CONCATENATE(kategorie[[#This Row],[rok]],"::",kategorie[[#This Row],[závod]],"::",kategorie[[#This Row],[m/ž]],"::",kategorie[[#This Row],[věk]])</f>
        <v>2012::hlavní závod::Z::25</v>
      </c>
      <c r="E884" s="166">
        <v>2012</v>
      </c>
      <c r="F884" s="167" t="s">
        <v>186</v>
      </c>
      <c r="G884" s="166" t="s">
        <v>318</v>
      </c>
      <c r="H884" s="14">
        <f>kategorie[[#This Row],[rok]]-kategorie[[#This Row],[věk]]</f>
        <v>1987</v>
      </c>
      <c r="I884" s="166">
        <v>25</v>
      </c>
      <c r="J884" s="168" t="s">
        <v>3192</v>
      </c>
      <c r="K884" s="169">
        <v>15.4</v>
      </c>
      <c r="L884" s="170"/>
    </row>
    <row r="885" spans="4:12" ht="11.25" customHeight="1">
      <c r="D885" s="20" t="str">
        <f>CONCATENATE(kategorie[[#This Row],[rok]],"::",kategorie[[#This Row],[závod]],"::",kategorie[[#This Row],[m/ž]],"::",kategorie[[#This Row],[věk]])</f>
        <v>2012::hlavní závod::Z::26</v>
      </c>
      <c r="E885" s="166">
        <v>2012</v>
      </c>
      <c r="F885" s="167" t="s">
        <v>186</v>
      </c>
      <c r="G885" s="166" t="s">
        <v>318</v>
      </c>
      <c r="H885" s="14">
        <f>kategorie[[#This Row],[rok]]-kategorie[[#This Row],[věk]]</f>
        <v>1986</v>
      </c>
      <c r="I885" s="166">
        <v>26</v>
      </c>
      <c r="J885" s="168" t="s">
        <v>3192</v>
      </c>
      <c r="K885" s="169">
        <v>15.4</v>
      </c>
      <c r="L885" s="170"/>
    </row>
    <row r="886" spans="4:12" ht="11.25" customHeight="1">
      <c r="D886" s="20" t="str">
        <f>CONCATENATE(kategorie[[#This Row],[rok]],"::",kategorie[[#This Row],[závod]],"::",kategorie[[#This Row],[m/ž]],"::",kategorie[[#This Row],[věk]])</f>
        <v>2012::hlavní závod::Z::27</v>
      </c>
      <c r="E886" s="166">
        <v>2012</v>
      </c>
      <c r="F886" s="167" t="s">
        <v>186</v>
      </c>
      <c r="G886" s="166" t="s">
        <v>318</v>
      </c>
      <c r="H886" s="14">
        <f>kategorie[[#This Row],[rok]]-kategorie[[#This Row],[věk]]</f>
        <v>1985</v>
      </c>
      <c r="I886" s="166">
        <v>27</v>
      </c>
      <c r="J886" s="168" t="s">
        <v>3192</v>
      </c>
      <c r="K886" s="169">
        <v>15.4</v>
      </c>
      <c r="L886" s="170"/>
    </row>
    <row r="887" spans="4:12" ht="11.25" customHeight="1">
      <c r="D887" s="20" t="str">
        <f>CONCATENATE(kategorie[[#This Row],[rok]],"::",kategorie[[#This Row],[závod]],"::",kategorie[[#This Row],[m/ž]],"::",kategorie[[#This Row],[věk]])</f>
        <v>2012::hlavní závod::Z::28</v>
      </c>
      <c r="E887" s="166">
        <v>2012</v>
      </c>
      <c r="F887" s="167" t="s">
        <v>186</v>
      </c>
      <c r="G887" s="166" t="s">
        <v>318</v>
      </c>
      <c r="H887" s="14">
        <f>kategorie[[#This Row],[rok]]-kategorie[[#This Row],[věk]]</f>
        <v>1984</v>
      </c>
      <c r="I887" s="166">
        <v>28</v>
      </c>
      <c r="J887" s="168" t="s">
        <v>3192</v>
      </c>
      <c r="K887" s="169">
        <v>15.4</v>
      </c>
      <c r="L887" s="170"/>
    </row>
    <row r="888" spans="4:12" ht="11.25" customHeight="1">
      <c r="D888" s="20" t="str">
        <f>CONCATENATE(kategorie[[#This Row],[rok]],"::",kategorie[[#This Row],[závod]],"::",kategorie[[#This Row],[m/ž]],"::",kategorie[[#This Row],[věk]])</f>
        <v>2012::hlavní závod::Z::29</v>
      </c>
      <c r="E888" s="166">
        <v>2012</v>
      </c>
      <c r="F888" s="167" t="s">
        <v>186</v>
      </c>
      <c r="G888" s="166" t="s">
        <v>318</v>
      </c>
      <c r="H888" s="14">
        <f>kategorie[[#This Row],[rok]]-kategorie[[#This Row],[věk]]</f>
        <v>1983</v>
      </c>
      <c r="I888" s="166">
        <v>29</v>
      </c>
      <c r="J888" s="168" t="s">
        <v>3192</v>
      </c>
      <c r="K888" s="169">
        <v>15.4</v>
      </c>
      <c r="L888" s="170"/>
    </row>
    <row r="889" spans="4:12" ht="11.25" customHeight="1">
      <c r="D889" s="20" t="str">
        <f>CONCATENATE(kategorie[[#This Row],[rok]],"::",kategorie[[#This Row],[závod]],"::",kategorie[[#This Row],[m/ž]],"::",kategorie[[#This Row],[věk]])</f>
        <v>2012::hlavní závod::Z::30</v>
      </c>
      <c r="E889" s="166">
        <v>2012</v>
      </c>
      <c r="F889" s="167" t="s">
        <v>186</v>
      </c>
      <c r="G889" s="166" t="s">
        <v>318</v>
      </c>
      <c r="H889" s="14">
        <f>kategorie[[#This Row],[rok]]-kategorie[[#This Row],[věk]]</f>
        <v>1982</v>
      </c>
      <c r="I889" s="166">
        <v>30</v>
      </c>
      <c r="J889" s="168" t="s">
        <v>3192</v>
      </c>
      <c r="K889" s="169">
        <v>15.4</v>
      </c>
      <c r="L889" s="170"/>
    </row>
    <row r="890" spans="4:12" ht="11.25" customHeight="1">
      <c r="D890" s="20" t="str">
        <f>CONCATENATE(kategorie[[#This Row],[rok]],"::",kategorie[[#This Row],[závod]],"::",kategorie[[#This Row],[m/ž]],"::",kategorie[[#This Row],[věk]])</f>
        <v>2012::hlavní závod::Z::31</v>
      </c>
      <c r="E890" s="166">
        <v>2012</v>
      </c>
      <c r="F890" s="167" t="s">
        <v>186</v>
      </c>
      <c r="G890" s="166" t="s">
        <v>318</v>
      </c>
      <c r="H890" s="14">
        <f>kategorie[[#This Row],[rok]]-kategorie[[#This Row],[věk]]</f>
        <v>1981</v>
      </c>
      <c r="I890" s="166">
        <v>31</v>
      </c>
      <c r="J890" s="168" t="s">
        <v>3192</v>
      </c>
      <c r="K890" s="169">
        <v>15.4</v>
      </c>
      <c r="L890" s="170"/>
    </row>
    <row r="891" spans="4:12" ht="11.25" customHeight="1">
      <c r="D891" s="20" t="str">
        <f>CONCATENATE(kategorie[[#This Row],[rok]],"::",kategorie[[#This Row],[závod]],"::",kategorie[[#This Row],[m/ž]],"::",kategorie[[#This Row],[věk]])</f>
        <v>2012::hlavní závod::Z::32</v>
      </c>
      <c r="E891" s="166">
        <v>2012</v>
      </c>
      <c r="F891" s="167" t="s">
        <v>186</v>
      </c>
      <c r="G891" s="166" t="s">
        <v>318</v>
      </c>
      <c r="H891" s="14">
        <f>kategorie[[#This Row],[rok]]-kategorie[[#This Row],[věk]]</f>
        <v>1980</v>
      </c>
      <c r="I891" s="166">
        <v>32</v>
      </c>
      <c r="J891" s="168" t="s">
        <v>3192</v>
      </c>
      <c r="K891" s="169">
        <v>15.4</v>
      </c>
      <c r="L891" s="170"/>
    </row>
    <row r="892" spans="4:12" ht="11.25" customHeight="1">
      <c r="D892" s="20" t="str">
        <f>CONCATENATE(kategorie[[#This Row],[rok]],"::",kategorie[[#This Row],[závod]],"::",kategorie[[#This Row],[m/ž]],"::",kategorie[[#This Row],[věk]])</f>
        <v>2012::hlavní závod::Z::33</v>
      </c>
      <c r="E892" s="166">
        <v>2012</v>
      </c>
      <c r="F892" s="167" t="s">
        <v>186</v>
      </c>
      <c r="G892" s="166" t="s">
        <v>318</v>
      </c>
      <c r="H892" s="14">
        <f>kategorie[[#This Row],[rok]]-kategorie[[#This Row],[věk]]</f>
        <v>1979</v>
      </c>
      <c r="I892" s="166">
        <v>33</v>
      </c>
      <c r="J892" s="168" t="s">
        <v>3192</v>
      </c>
      <c r="K892" s="169">
        <v>15.4</v>
      </c>
      <c r="L892" s="170"/>
    </row>
    <row r="893" spans="4:12" ht="11.25" customHeight="1">
      <c r="D893" s="20" t="str">
        <f>CONCATENATE(kategorie[[#This Row],[rok]],"::",kategorie[[#This Row],[závod]],"::",kategorie[[#This Row],[m/ž]],"::",kategorie[[#This Row],[věk]])</f>
        <v>2012::hlavní závod::Z::34</v>
      </c>
      <c r="E893" s="166">
        <v>2012</v>
      </c>
      <c r="F893" s="167" t="s">
        <v>186</v>
      </c>
      <c r="G893" s="166" t="s">
        <v>318</v>
      </c>
      <c r="H893" s="14">
        <f>kategorie[[#This Row],[rok]]-kategorie[[#This Row],[věk]]</f>
        <v>1978</v>
      </c>
      <c r="I893" s="166">
        <v>34</v>
      </c>
      <c r="J893" s="168" t="s">
        <v>3192</v>
      </c>
      <c r="K893" s="169">
        <v>15.4</v>
      </c>
      <c r="L893" s="170"/>
    </row>
    <row r="894" spans="4:12" ht="11.25" customHeight="1">
      <c r="D894" s="20" t="str">
        <f>CONCATENATE(kategorie[[#This Row],[rok]],"::",kategorie[[#This Row],[závod]],"::",kategorie[[#This Row],[m/ž]],"::",kategorie[[#This Row],[věk]])</f>
        <v>2012::hlavní závod::Z::35</v>
      </c>
      <c r="E894" s="166">
        <v>2012</v>
      </c>
      <c r="F894" s="167" t="s">
        <v>186</v>
      </c>
      <c r="G894" s="166" t="s">
        <v>318</v>
      </c>
      <c r="H894" s="14">
        <f>kategorie[[#This Row],[rok]]-kategorie[[#This Row],[věk]]</f>
        <v>1977</v>
      </c>
      <c r="I894" s="166">
        <v>35</v>
      </c>
      <c r="J894" s="168" t="s">
        <v>3192</v>
      </c>
      <c r="K894" s="169">
        <v>15.4</v>
      </c>
      <c r="L894" s="170"/>
    </row>
    <row r="895" spans="4:12" ht="11.25" customHeight="1">
      <c r="D895" s="20" t="str">
        <f>CONCATENATE(kategorie[[#This Row],[rok]],"::",kategorie[[#This Row],[závod]],"::",kategorie[[#This Row],[m/ž]],"::",kategorie[[#This Row],[věk]])</f>
        <v>2012::hlavní závod::Z::36</v>
      </c>
      <c r="E895" s="166">
        <v>2012</v>
      </c>
      <c r="F895" s="167" t="s">
        <v>186</v>
      </c>
      <c r="G895" s="166" t="s">
        <v>318</v>
      </c>
      <c r="H895" s="14">
        <f>kategorie[[#This Row],[rok]]-kategorie[[#This Row],[věk]]</f>
        <v>1976</v>
      </c>
      <c r="I895" s="166">
        <v>36</v>
      </c>
      <c r="J895" s="168" t="s">
        <v>3192</v>
      </c>
      <c r="K895" s="169">
        <v>15.4</v>
      </c>
      <c r="L895" s="170"/>
    </row>
    <row r="896" spans="4:12" ht="11.25" customHeight="1">
      <c r="D896" s="20" t="str">
        <f>CONCATENATE(kategorie[[#This Row],[rok]],"::",kategorie[[#This Row],[závod]],"::",kategorie[[#This Row],[m/ž]],"::",kategorie[[#This Row],[věk]])</f>
        <v>2012::hlavní závod::Z::37</v>
      </c>
      <c r="E896" s="166">
        <v>2012</v>
      </c>
      <c r="F896" s="167" t="s">
        <v>186</v>
      </c>
      <c r="G896" s="166" t="s">
        <v>318</v>
      </c>
      <c r="H896" s="14">
        <f>kategorie[[#This Row],[rok]]-kategorie[[#This Row],[věk]]</f>
        <v>1975</v>
      </c>
      <c r="I896" s="166">
        <v>37</v>
      </c>
      <c r="J896" s="168" t="s">
        <v>3192</v>
      </c>
      <c r="K896" s="169">
        <v>15.4</v>
      </c>
      <c r="L896" s="170"/>
    </row>
    <row r="897" spans="4:12" ht="11.25" customHeight="1">
      <c r="D897" s="20" t="str">
        <f>CONCATENATE(kategorie[[#This Row],[rok]],"::",kategorie[[#This Row],[závod]],"::",kategorie[[#This Row],[m/ž]],"::",kategorie[[#This Row],[věk]])</f>
        <v>2012::hlavní závod::Z::38</v>
      </c>
      <c r="E897" s="166">
        <v>2012</v>
      </c>
      <c r="F897" s="167" t="s">
        <v>186</v>
      </c>
      <c r="G897" s="166" t="s">
        <v>318</v>
      </c>
      <c r="H897" s="14">
        <f>kategorie[[#This Row],[rok]]-kategorie[[#This Row],[věk]]</f>
        <v>1974</v>
      </c>
      <c r="I897" s="166">
        <v>38</v>
      </c>
      <c r="J897" s="168" t="s">
        <v>3192</v>
      </c>
      <c r="K897" s="169">
        <v>15.4</v>
      </c>
      <c r="L897" s="170"/>
    </row>
    <row r="898" spans="4:12" ht="11.25" customHeight="1">
      <c r="D898" s="20" t="str">
        <f>CONCATENATE(kategorie[[#This Row],[rok]],"::",kategorie[[#This Row],[závod]],"::",kategorie[[#This Row],[m/ž]],"::",kategorie[[#This Row],[věk]])</f>
        <v>2012::hlavní závod::Z::39</v>
      </c>
      <c r="E898" s="166">
        <v>2012</v>
      </c>
      <c r="F898" s="167" t="s">
        <v>186</v>
      </c>
      <c r="G898" s="166" t="s">
        <v>318</v>
      </c>
      <c r="H898" s="14">
        <f>kategorie[[#This Row],[rok]]-kategorie[[#This Row],[věk]]</f>
        <v>1973</v>
      </c>
      <c r="I898" s="166">
        <v>39</v>
      </c>
      <c r="J898" s="168" t="s">
        <v>3192</v>
      </c>
      <c r="K898" s="169">
        <v>15.4</v>
      </c>
      <c r="L898" s="170"/>
    </row>
    <row r="899" spans="4:12" ht="11.25" customHeight="1">
      <c r="D899" s="20" t="str">
        <f>CONCATENATE(kategorie[[#This Row],[rok]],"::",kategorie[[#This Row],[závod]],"::",kategorie[[#This Row],[m/ž]],"::",kategorie[[#This Row],[věk]])</f>
        <v>2012::hlavní závod::Z::40</v>
      </c>
      <c r="E899" s="166">
        <v>2012</v>
      </c>
      <c r="F899" s="167" t="s">
        <v>186</v>
      </c>
      <c r="G899" s="166" t="s">
        <v>318</v>
      </c>
      <c r="H899" s="14">
        <f>kategorie[[#This Row],[rok]]-kategorie[[#This Row],[věk]]</f>
        <v>1972</v>
      </c>
      <c r="I899" s="166">
        <v>40</v>
      </c>
      <c r="J899" s="168" t="s">
        <v>3192</v>
      </c>
      <c r="K899" s="169">
        <v>15.4</v>
      </c>
      <c r="L899" s="170"/>
    </row>
    <row r="900" spans="4:12" ht="11.25" customHeight="1">
      <c r="D900" s="20" t="str">
        <f>CONCATENATE(kategorie[[#This Row],[rok]],"::",kategorie[[#This Row],[závod]],"::",kategorie[[#This Row],[m/ž]],"::",kategorie[[#This Row],[věk]])</f>
        <v>2012::hlavní závod::Z::41</v>
      </c>
      <c r="E900" s="166">
        <v>2012</v>
      </c>
      <c r="F900" s="167" t="s">
        <v>186</v>
      </c>
      <c r="G900" s="166" t="s">
        <v>318</v>
      </c>
      <c r="H900" s="14">
        <f>kategorie[[#This Row],[rok]]-kategorie[[#This Row],[věk]]</f>
        <v>1971</v>
      </c>
      <c r="I900" s="166">
        <v>41</v>
      </c>
      <c r="J900" s="168" t="s">
        <v>3192</v>
      </c>
      <c r="K900" s="169">
        <v>15.4</v>
      </c>
      <c r="L900" s="170"/>
    </row>
    <row r="901" spans="4:12">
      <c r="D901" s="20" t="str">
        <f>CONCATENATE(kategorie[[#This Row],[rok]],"::",kategorie[[#This Row],[závod]],"::",kategorie[[#This Row],[m/ž]],"::",kategorie[[#This Row],[věk]])</f>
        <v>2012::hlavní závod::Z::42</v>
      </c>
      <c r="E901" s="166">
        <v>2012</v>
      </c>
      <c r="F901" s="167" t="s">
        <v>186</v>
      </c>
      <c r="G901" s="166" t="s">
        <v>318</v>
      </c>
      <c r="H901" s="14">
        <f>kategorie[[#This Row],[rok]]-kategorie[[#This Row],[věk]]</f>
        <v>1970</v>
      </c>
      <c r="I901" s="166">
        <v>42</v>
      </c>
      <c r="J901" s="168" t="s">
        <v>3192</v>
      </c>
      <c r="K901" s="169">
        <v>15.4</v>
      </c>
      <c r="L901" s="170"/>
    </row>
    <row r="902" spans="4:12">
      <c r="D902" s="20" t="str">
        <f>CONCATENATE(kategorie[[#This Row],[rok]],"::",kategorie[[#This Row],[závod]],"::",kategorie[[#This Row],[m/ž]],"::",kategorie[[#This Row],[věk]])</f>
        <v>2012::hlavní závod::Z::43</v>
      </c>
      <c r="E902" s="166">
        <v>2012</v>
      </c>
      <c r="F902" s="167" t="s">
        <v>186</v>
      </c>
      <c r="G902" s="166" t="s">
        <v>318</v>
      </c>
      <c r="H902" s="14">
        <f>kategorie[[#This Row],[rok]]-kategorie[[#This Row],[věk]]</f>
        <v>1969</v>
      </c>
      <c r="I902" s="166">
        <v>43</v>
      </c>
      <c r="J902" s="168" t="s">
        <v>3192</v>
      </c>
      <c r="K902" s="169">
        <v>15.4</v>
      </c>
      <c r="L902" s="170"/>
    </row>
    <row r="903" spans="4:12">
      <c r="D903" s="20" t="str">
        <f>CONCATENATE(kategorie[[#This Row],[rok]],"::",kategorie[[#This Row],[závod]],"::",kategorie[[#This Row],[m/ž]],"::",kategorie[[#This Row],[věk]])</f>
        <v>2012::hlavní závod::Z::44</v>
      </c>
      <c r="E903" s="166">
        <v>2012</v>
      </c>
      <c r="F903" s="167" t="s">
        <v>186</v>
      </c>
      <c r="G903" s="166" t="s">
        <v>318</v>
      </c>
      <c r="H903" s="14">
        <f>kategorie[[#This Row],[rok]]-kategorie[[#This Row],[věk]]</f>
        <v>1968</v>
      </c>
      <c r="I903" s="166">
        <v>44</v>
      </c>
      <c r="J903" s="168" t="s">
        <v>3192</v>
      </c>
      <c r="K903" s="169">
        <v>15.4</v>
      </c>
      <c r="L903" s="170"/>
    </row>
    <row r="904" spans="4:12">
      <c r="D904" s="20" t="str">
        <f>CONCATENATE(kategorie[[#This Row],[rok]],"::",kategorie[[#This Row],[závod]],"::",kategorie[[#This Row],[m/ž]],"::",kategorie[[#This Row],[věk]])</f>
        <v>2012::hlavní závod::Z::45</v>
      </c>
      <c r="E904" s="166">
        <v>2012</v>
      </c>
      <c r="F904" s="167" t="s">
        <v>186</v>
      </c>
      <c r="G904" s="166" t="s">
        <v>318</v>
      </c>
      <c r="H904" s="14">
        <f>kategorie[[#This Row],[rok]]-kategorie[[#This Row],[věk]]</f>
        <v>1967</v>
      </c>
      <c r="I904" s="166">
        <v>45</v>
      </c>
      <c r="J904" s="168" t="s">
        <v>3192</v>
      </c>
      <c r="K904" s="169">
        <v>15.4</v>
      </c>
      <c r="L904" s="170"/>
    </row>
    <row r="905" spans="4:12">
      <c r="D905" s="20" t="str">
        <f>CONCATENATE(kategorie[[#This Row],[rok]],"::",kategorie[[#This Row],[závod]],"::",kategorie[[#This Row],[m/ž]],"::",kategorie[[#This Row],[věk]])</f>
        <v>2012::hlavní závod::Z::46</v>
      </c>
      <c r="E905" s="166">
        <v>2012</v>
      </c>
      <c r="F905" s="167" t="s">
        <v>186</v>
      </c>
      <c r="G905" s="166" t="s">
        <v>318</v>
      </c>
      <c r="H905" s="14">
        <f>kategorie[[#This Row],[rok]]-kategorie[[#This Row],[věk]]</f>
        <v>1966</v>
      </c>
      <c r="I905" s="166">
        <v>46</v>
      </c>
      <c r="J905" s="168" t="s">
        <v>3192</v>
      </c>
      <c r="K905" s="169">
        <v>15.4</v>
      </c>
      <c r="L905" s="170"/>
    </row>
    <row r="906" spans="4:12">
      <c r="D906" s="20" t="str">
        <f>CONCATENATE(kategorie[[#This Row],[rok]],"::",kategorie[[#This Row],[závod]],"::",kategorie[[#This Row],[m/ž]],"::",kategorie[[#This Row],[věk]])</f>
        <v>2012::hlavní závod::Z::47</v>
      </c>
      <c r="E906" s="166">
        <v>2012</v>
      </c>
      <c r="F906" s="167" t="s">
        <v>186</v>
      </c>
      <c r="G906" s="166" t="s">
        <v>318</v>
      </c>
      <c r="H906" s="14">
        <f>kategorie[[#This Row],[rok]]-kategorie[[#This Row],[věk]]</f>
        <v>1965</v>
      </c>
      <c r="I906" s="166">
        <v>47</v>
      </c>
      <c r="J906" s="168" t="s">
        <v>3192</v>
      </c>
      <c r="K906" s="169">
        <v>15.4</v>
      </c>
      <c r="L906" s="170"/>
    </row>
    <row r="907" spans="4:12">
      <c r="D907" s="20" t="str">
        <f>CONCATENATE(kategorie[[#This Row],[rok]],"::",kategorie[[#This Row],[závod]],"::",kategorie[[#This Row],[m/ž]],"::",kategorie[[#This Row],[věk]])</f>
        <v>2012::hlavní závod::Z::48</v>
      </c>
      <c r="E907" s="166">
        <v>2012</v>
      </c>
      <c r="F907" s="167" t="s">
        <v>186</v>
      </c>
      <c r="G907" s="166" t="s">
        <v>318</v>
      </c>
      <c r="H907" s="14">
        <f>kategorie[[#This Row],[rok]]-kategorie[[#This Row],[věk]]</f>
        <v>1964</v>
      </c>
      <c r="I907" s="166">
        <v>48</v>
      </c>
      <c r="J907" s="168" t="s">
        <v>3192</v>
      </c>
      <c r="K907" s="169">
        <v>15.4</v>
      </c>
      <c r="L907" s="170"/>
    </row>
    <row r="908" spans="4:12">
      <c r="D908" s="20" t="str">
        <f>CONCATENATE(kategorie[[#This Row],[rok]],"::",kategorie[[#This Row],[závod]],"::",kategorie[[#This Row],[m/ž]],"::",kategorie[[#This Row],[věk]])</f>
        <v>2012::hlavní závod::Z::49</v>
      </c>
      <c r="E908" s="166">
        <v>2012</v>
      </c>
      <c r="F908" s="167" t="s">
        <v>186</v>
      </c>
      <c r="G908" s="166" t="s">
        <v>318</v>
      </c>
      <c r="H908" s="14">
        <f>kategorie[[#This Row],[rok]]-kategorie[[#This Row],[věk]]</f>
        <v>1963</v>
      </c>
      <c r="I908" s="166">
        <v>49</v>
      </c>
      <c r="J908" s="168" t="s">
        <v>3192</v>
      </c>
      <c r="K908" s="169">
        <v>15.4</v>
      </c>
      <c r="L908" s="170"/>
    </row>
    <row r="909" spans="4:12">
      <c r="D909" s="20" t="str">
        <f>CONCATENATE(kategorie[[#This Row],[rok]],"::",kategorie[[#This Row],[závod]],"::",kategorie[[#This Row],[m/ž]],"::",kategorie[[#This Row],[věk]])</f>
        <v>2012::hlavní závod::Z::50</v>
      </c>
      <c r="E909" s="166">
        <v>2012</v>
      </c>
      <c r="F909" s="167" t="s">
        <v>186</v>
      </c>
      <c r="G909" s="166" t="s">
        <v>318</v>
      </c>
      <c r="H909" s="14">
        <f>kategorie[[#This Row],[rok]]-kategorie[[#This Row],[věk]]</f>
        <v>1962</v>
      </c>
      <c r="I909" s="166">
        <v>50</v>
      </c>
      <c r="J909" s="168" t="s">
        <v>3192</v>
      </c>
      <c r="K909" s="169">
        <v>15.4</v>
      </c>
      <c r="L909" s="170"/>
    </row>
    <row r="910" spans="4:12">
      <c r="D910" s="20" t="str">
        <f>CONCATENATE(kategorie[[#This Row],[rok]],"::",kategorie[[#This Row],[závod]],"::",kategorie[[#This Row],[m/ž]],"::",kategorie[[#This Row],[věk]])</f>
        <v>2012::běh starosty::M::9</v>
      </c>
      <c r="E910" s="166">
        <v>2012</v>
      </c>
      <c r="F910" s="167" t="s">
        <v>187</v>
      </c>
      <c r="G910" s="166" t="s">
        <v>177</v>
      </c>
      <c r="H910" s="14">
        <f>kategorie[[#This Row],[rok]]-kategorie[[#This Row],[věk]]</f>
        <v>2003</v>
      </c>
      <c r="I910" s="166">
        <v>9</v>
      </c>
      <c r="J910" s="168" t="s">
        <v>316</v>
      </c>
      <c r="K910" s="169">
        <v>4.8</v>
      </c>
      <c r="L910" s="170"/>
    </row>
    <row r="911" spans="4:12">
      <c r="D911" s="20" t="str">
        <f>CONCATENATE(kategorie[[#This Row],[rok]],"::",kategorie[[#This Row],[závod]],"::",kategorie[[#This Row],[m/ž]],"::",kategorie[[#This Row],[věk]])</f>
        <v>2012::běh starosty::M::10</v>
      </c>
      <c r="E911" s="166">
        <v>2012</v>
      </c>
      <c r="F911" s="167" t="s">
        <v>187</v>
      </c>
      <c r="G911" s="166" t="s">
        <v>177</v>
      </c>
      <c r="H911" s="25">
        <f>kategorie[[#This Row],[rok]]-kategorie[[#This Row],[věk]]</f>
        <v>2002</v>
      </c>
      <c r="I911" s="166">
        <v>10</v>
      </c>
      <c r="J911" s="168" t="s">
        <v>316</v>
      </c>
      <c r="K911" s="169">
        <v>4.8</v>
      </c>
      <c r="L911" s="170"/>
    </row>
    <row r="912" spans="4:12">
      <c r="D912" s="20" t="str">
        <f>CONCATENATE(kategorie[[#This Row],[rok]],"::",kategorie[[#This Row],[závod]],"::",kategorie[[#This Row],[m/ž]],"::",kategorie[[#This Row],[věk]])</f>
        <v>2012::běh starosty::M::11</v>
      </c>
      <c r="E912" s="166">
        <v>2012</v>
      </c>
      <c r="F912" s="167" t="s">
        <v>187</v>
      </c>
      <c r="G912" s="166" t="s">
        <v>177</v>
      </c>
      <c r="H912" s="25">
        <f>kategorie[[#This Row],[rok]]-kategorie[[#This Row],[věk]]</f>
        <v>2001</v>
      </c>
      <c r="I912" s="166">
        <v>11</v>
      </c>
      <c r="J912" s="168" t="s">
        <v>316</v>
      </c>
      <c r="K912" s="169">
        <v>4.8</v>
      </c>
      <c r="L912" s="170"/>
    </row>
    <row r="913" spans="4:12">
      <c r="D913" s="20" t="str">
        <f>CONCATENATE(kategorie[[#This Row],[rok]],"::",kategorie[[#This Row],[závod]],"::",kategorie[[#This Row],[m/ž]],"::",kategorie[[#This Row],[věk]])</f>
        <v>2012::běh starosty::M::12</v>
      </c>
      <c r="E913" s="166">
        <v>2012</v>
      </c>
      <c r="F913" s="167" t="s">
        <v>187</v>
      </c>
      <c r="G913" s="166" t="s">
        <v>177</v>
      </c>
      <c r="H913" s="25">
        <f>kategorie[[#This Row],[rok]]-kategorie[[#This Row],[věk]]</f>
        <v>2000</v>
      </c>
      <c r="I913" s="166">
        <v>12</v>
      </c>
      <c r="J913" s="168" t="s">
        <v>316</v>
      </c>
      <c r="K913" s="169">
        <v>4.8</v>
      </c>
      <c r="L913" s="170"/>
    </row>
    <row r="914" spans="4:12">
      <c r="D914" s="20" t="str">
        <f>CONCATENATE(kategorie[[#This Row],[rok]],"::",kategorie[[#This Row],[závod]],"::",kategorie[[#This Row],[m/ž]],"::",kategorie[[#This Row],[věk]])</f>
        <v>2012::běh starosty::M::13</v>
      </c>
      <c r="E914" s="166">
        <v>2012</v>
      </c>
      <c r="F914" s="167" t="s">
        <v>187</v>
      </c>
      <c r="G914" s="166" t="s">
        <v>177</v>
      </c>
      <c r="H914" s="25">
        <f>kategorie[[#This Row],[rok]]-kategorie[[#This Row],[věk]]</f>
        <v>1999</v>
      </c>
      <c r="I914" s="166">
        <v>13</v>
      </c>
      <c r="J914" s="168" t="s">
        <v>316</v>
      </c>
      <c r="K914" s="169">
        <v>4.8</v>
      </c>
      <c r="L914" s="170"/>
    </row>
    <row r="915" spans="4:12">
      <c r="D915" s="20" t="str">
        <f>CONCATENATE(kategorie[[#This Row],[rok]],"::",kategorie[[#This Row],[závod]],"::",kategorie[[#This Row],[m/ž]],"::",kategorie[[#This Row],[věk]])</f>
        <v>2012::běh starosty::M::14</v>
      </c>
      <c r="E915" s="166">
        <v>2012</v>
      </c>
      <c r="F915" s="167" t="s">
        <v>187</v>
      </c>
      <c r="G915" s="166" t="s">
        <v>177</v>
      </c>
      <c r="H915" s="25">
        <f>kategorie[[#This Row],[rok]]-kategorie[[#This Row],[věk]]</f>
        <v>1998</v>
      </c>
      <c r="I915" s="166">
        <v>14</v>
      </c>
      <c r="J915" s="168" t="s">
        <v>316</v>
      </c>
      <c r="K915" s="169">
        <v>4.8</v>
      </c>
      <c r="L915" s="170"/>
    </row>
    <row r="916" spans="4:12">
      <c r="D916" s="20" t="str">
        <f>CONCATENATE(kategorie[[#This Row],[rok]],"::",kategorie[[#This Row],[závod]],"::",kategorie[[#This Row],[m/ž]],"::",kategorie[[#This Row],[věk]])</f>
        <v>2012::běh starosty::M::15</v>
      </c>
      <c r="E916" s="166">
        <v>2012</v>
      </c>
      <c r="F916" s="167" t="s">
        <v>187</v>
      </c>
      <c r="G916" s="166" t="s">
        <v>177</v>
      </c>
      <c r="H916" s="25">
        <f>kategorie[[#This Row],[rok]]-kategorie[[#This Row],[věk]]</f>
        <v>1997</v>
      </c>
      <c r="I916" s="166">
        <v>15</v>
      </c>
      <c r="J916" s="168" t="s">
        <v>316</v>
      </c>
      <c r="K916" s="169">
        <v>4.8</v>
      </c>
      <c r="L916" s="170"/>
    </row>
    <row r="917" spans="4:12">
      <c r="D917" s="20" t="str">
        <f>CONCATENATE(kategorie[[#This Row],[rok]],"::",kategorie[[#This Row],[závod]],"::",kategorie[[#This Row],[m/ž]],"::",kategorie[[#This Row],[věk]])</f>
        <v>2012::běh starosty::M::16</v>
      </c>
      <c r="E917" s="166">
        <v>2012</v>
      </c>
      <c r="F917" s="167" t="s">
        <v>187</v>
      </c>
      <c r="G917" s="166" t="s">
        <v>177</v>
      </c>
      <c r="H917" s="25">
        <f>kategorie[[#This Row],[rok]]-kategorie[[#This Row],[věk]]</f>
        <v>1996</v>
      </c>
      <c r="I917" s="166">
        <v>16</v>
      </c>
      <c r="J917" s="168" t="s">
        <v>316</v>
      </c>
      <c r="K917" s="169">
        <v>4.8</v>
      </c>
      <c r="L917" s="170"/>
    </row>
    <row r="918" spans="4:12">
      <c r="D918" s="20" t="str">
        <f>CONCATENATE(kategorie[[#This Row],[rok]],"::",kategorie[[#This Row],[závod]],"::",kategorie[[#This Row],[m/ž]],"::",kategorie[[#This Row],[věk]])</f>
        <v>2012::běh starosty::M::17</v>
      </c>
      <c r="E918" s="166">
        <v>2012</v>
      </c>
      <c r="F918" s="167" t="s">
        <v>187</v>
      </c>
      <c r="G918" s="166" t="s">
        <v>177</v>
      </c>
      <c r="H918" s="25">
        <f>kategorie[[#This Row],[rok]]-kategorie[[#This Row],[věk]]</f>
        <v>1995</v>
      </c>
      <c r="I918" s="166">
        <v>17</v>
      </c>
      <c r="J918" s="168" t="s">
        <v>316</v>
      </c>
      <c r="K918" s="169">
        <v>4.8</v>
      </c>
      <c r="L918" s="170"/>
    </row>
    <row r="919" spans="4:12">
      <c r="D919" s="20" t="str">
        <f>CONCATENATE(kategorie[[#This Row],[rok]],"::",kategorie[[#This Row],[závod]],"::",kategorie[[#This Row],[m/ž]],"::",kategorie[[#This Row],[věk]])</f>
        <v>2012::běh starosty::M::18</v>
      </c>
      <c r="E919" s="166">
        <v>2012</v>
      </c>
      <c r="F919" s="167" t="s">
        <v>187</v>
      </c>
      <c r="G919" s="166" t="s">
        <v>177</v>
      </c>
      <c r="H919" s="25">
        <f>kategorie[[#This Row],[rok]]-kategorie[[#This Row],[věk]]</f>
        <v>1994</v>
      </c>
      <c r="I919" s="166">
        <v>18</v>
      </c>
      <c r="J919" s="168" t="s">
        <v>316</v>
      </c>
      <c r="K919" s="169">
        <v>4.8</v>
      </c>
      <c r="L919" s="170"/>
    </row>
    <row r="920" spans="4:12">
      <c r="D920" s="20" t="str">
        <f>CONCATENATE(kategorie[[#This Row],[rok]],"::",kategorie[[#This Row],[závod]],"::",kategorie[[#This Row],[m/ž]],"::",kategorie[[#This Row],[věk]])</f>
        <v>2012::běh starosty::M::19</v>
      </c>
      <c r="E920" s="166">
        <v>2012</v>
      </c>
      <c r="F920" s="167" t="s">
        <v>187</v>
      </c>
      <c r="G920" s="166" t="s">
        <v>177</v>
      </c>
      <c r="H920" s="14">
        <f>kategorie[[#This Row],[rok]]-kategorie[[#This Row],[věk]]</f>
        <v>1993</v>
      </c>
      <c r="I920" s="166">
        <v>19</v>
      </c>
      <c r="J920" s="168" t="s">
        <v>316</v>
      </c>
      <c r="K920" s="169">
        <v>4.8</v>
      </c>
      <c r="L920" s="170"/>
    </row>
    <row r="921" spans="4:12">
      <c r="D921" s="20" t="str">
        <f>CONCATENATE(kategorie[[#This Row],[rok]],"::",kategorie[[#This Row],[závod]],"::",kategorie[[#This Row],[m/ž]],"::",kategorie[[#This Row],[věk]])</f>
        <v>2012::běh starosty::M::20</v>
      </c>
      <c r="E921" s="166">
        <v>2012</v>
      </c>
      <c r="F921" s="167" t="s">
        <v>187</v>
      </c>
      <c r="G921" s="166" t="s">
        <v>177</v>
      </c>
      <c r="H921" s="14">
        <f>kategorie[[#This Row],[rok]]-kategorie[[#This Row],[věk]]</f>
        <v>1992</v>
      </c>
      <c r="I921" s="166">
        <v>20</v>
      </c>
      <c r="J921" s="168" t="s">
        <v>316</v>
      </c>
      <c r="K921" s="169">
        <v>4.8</v>
      </c>
      <c r="L921" s="170"/>
    </row>
    <row r="922" spans="4:12">
      <c r="D922" s="20" t="str">
        <f>CONCATENATE(kategorie[[#This Row],[rok]],"::",kategorie[[#This Row],[závod]],"::",kategorie[[#This Row],[m/ž]],"::",kategorie[[#This Row],[věk]])</f>
        <v>2012::běh starosty::M::21</v>
      </c>
      <c r="E922" s="166">
        <v>2012</v>
      </c>
      <c r="F922" s="167" t="s">
        <v>187</v>
      </c>
      <c r="G922" s="166" t="s">
        <v>177</v>
      </c>
      <c r="H922" s="14">
        <f>kategorie[[#This Row],[rok]]-kategorie[[#This Row],[věk]]</f>
        <v>1991</v>
      </c>
      <c r="I922" s="166">
        <v>21</v>
      </c>
      <c r="J922" s="168" t="s">
        <v>316</v>
      </c>
      <c r="K922" s="169">
        <v>4.8</v>
      </c>
      <c r="L922" s="170"/>
    </row>
    <row r="923" spans="4:12">
      <c r="D923" s="20" t="str">
        <f>CONCATENATE(kategorie[[#This Row],[rok]],"::",kategorie[[#This Row],[závod]],"::",kategorie[[#This Row],[m/ž]],"::",kategorie[[#This Row],[věk]])</f>
        <v>2012::běh starosty::M::22</v>
      </c>
      <c r="E923" s="166">
        <v>2012</v>
      </c>
      <c r="F923" s="167" t="s">
        <v>187</v>
      </c>
      <c r="G923" s="166" t="s">
        <v>177</v>
      </c>
      <c r="H923" s="14">
        <f>kategorie[[#This Row],[rok]]-kategorie[[#This Row],[věk]]</f>
        <v>1990</v>
      </c>
      <c r="I923" s="166">
        <v>22</v>
      </c>
      <c r="J923" s="168" t="s">
        <v>316</v>
      </c>
      <c r="K923" s="169">
        <v>4.8</v>
      </c>
      <c r="L923" s="170"/>
    </row>
    <row r="924" spans="4:12">
      <c r="D924" s="20" t="str">
        <f>CONCATENATE(kategorie[[#This Row],[rok]],"::",kategorie[[#This Row],[závod]],"::",kategorie[[#This Row],[m/ž]],"::",kategorie[[#This Row],[věk]])</f>
        <v>2012::běh starosty::M::23</v>
      </c>
      <c r="E924" s="166">
        <v>2012</v>
      </c>
      <c r="F924" s="167" t="s">
        <v>187</v>
      </c>
      <c r="G924" s="166" t="s">
        <v>177</v>
      </c>
      <c r="H924" s="14">
        <f>kategorie[[#This Row],[rok]]-kategorie[[#This Row],[věk]]</f>
        <v>1989</v>
      </c>
      <c r="I924" s="166">
        <v>23</v>
      </c>
      <c r="J924" s="168" t="s">
        <v>316</v>
      </c>
      <c r="K924" s="169">
        <v>4.8</v>
      </c>
      <c r="L924" s="170"/>
    </row>
    <row r="925" spans="4:12">
      <c r="D925" s="20" t="str">
        <f>CONCATENATE(kategorie[[#This Row],[rok]],"::",kategorie[[#This Row],[závod]],"::",kategorie[[#This Row],[m/ž]],"::",kategorie[[#This Row],[věk]])</f>
        <v>2012::běh starosty::M::24</v>
      </c>
      <c r="E925" s="166">
        <v>2012</v>
      </c>
      <c r="F925" s="167" t="s">
        <v>187</v>
      </c>
      <c r="G925" s="166" t="s">
        <v>177</v>
      </c>
      <c r="H925" s="14">
        <f>kategorie[[#This Row],[rok]]-kategorie[[#This Row],[věk]]</f>
        <v>1988</v>
      </c>
      <c r="I925" s="166">
        <v>24</v>
      </c>
      <c r="J925" s="168" t="s">
        <v>316</v>
      </c>
      <c r="K925" s="169">
        <v>4.8</v>
      </c>
      <c r="L925" s="170"/>
    </row>
    <row r="926" spans="4:12">
      <c r="D926" s="20" t="str">
        <f>CONCATENATE(kategorie[[#This Row],[rok]],"::",kategorie[[#This Row],[závod]],"::",kategorie[[#This Row],[m/ž]],"::",kategorie[[#This Row],[věk]])</f>
        <v>2012::běh starosty::M::25</v>
      </c>
      <c r="E926" s="166">
        <v>2012</v>
      </c>
      <c r="F926" s="167" t="s">
        <v>187</v>
      </c>
      <c r="G926" s="166" t="s">
        <v>177</v>
      </c>
      <c r="H926" s="14">
        <f>kategorie[[#This Row],[rok]]-kategorie[[#This Row],[věk]]</f>
        <v>1987</v>
      </c>
      <c r="I926" s="166">
        <v>25</v>
      </c>
      <c r="J926" s="168" t="s">
        <v>316</v>
      </c>
      <c r="K926" s="169">
        <v>4.8</v>
      </c>
      <c r="L926" s="170"/>
    </row>
    <row r="927" spans="4:12">
      <c r="D927" s="20" t="str">
        <f>CONCATENATE(kategorie[[#This Row],[rok]],"::",kategorie[[#This Row],[závod]],"::",kategorie[[#This Row],[m/ž]],"::",kategorie[[#This Row],[věk]])</f>
        <v>2012::běh starosty::M::26</v>
      </c>
      <c r="E927" s="166">
        <v>2012</v>
      </c>
      <c r="F927" s="167" t="s">
        <v>187</v>
      </c>
      <c r="G927" s="166" t="s">
        <v>177</v>
      </c>
      <c r="H927" s="14">
        <f>kategorie[[#This Row],[rok]]-kategorie[[#This Row],[věk]]</f>
        <v>1986</v>
      </c>
      <c r="I927" s="166">
        <v>26</v>
      </c>
      <c r="J927" s="168" t="s">
        <v>316</v>
      </c>
      <c r="K927" s="169">
        <v>4.8</v>
      </c>
      <c r="L927" s="170"/>
    </row>
    <row r="928" spans="4:12">
      <c r="D928" s="20" t="str">
        <f>CONCATENATE(kategorie[[#This Row],[rok]],"::",kategorie[[#This Row],[závod]],"::",kategorie[[#This Row],[m/ž]],"::",kategorie[[#This Row],[věk]])</f>
        <v>2012::běh starosty::M::27</v>
      </c>
      <c r="E928" s="166">
        <v>2012</v>
      </c>
      <c r="F928" s="167" t="s">
        <v>187</v>
      </c>
      <c r="G928" s="166" t="s">
        <v>177</v>
      </c>
      <c r="H928" s="14">
        <f>kategorie[[#This Row],[rok]]-kategorie[[#This Row],[věk]]</f>
        <v>1985</v>
      </c>
      <c r="I928" s="166">
        <v>27</v>
      </c>
      <c r="J928" s="168" t="s">
        <v>316</v>
      </c>
      <c r="K928" s="169">
        <v>4.8</v>
      </c>
      <c r="L928" s="170"/>
    </row>
    <row r="929" spans="4:12">
      <c r="D929" s="20" t="str">
        <f>CONCATENATE(kategorie[[#This Row],[rok]],"::",kategorie[[#This Row],[závod]],"::",kategorie[[#This Row],[m/ž]],"::",kategorie[[#This Row],[věk]])</f>
        <v>2012::běh starosty::M::28</v>
      </c>
      <c r="E929" s="166">
        <v>2012</v>
      </c>
      <c r="F929" s="167" t="s">
        <v>187</v>
      </c>
      <c r="G929" s="166" t="s">
        <v>177</v>
      </c>
      <c r="H929" s="14">
        <f>kategorie[[#This Row],[rok]]-kategorie[[#This Row],[věk]]</f>
        <v>1984</v>
      </c>
      <c r="I929" s="166">
        <v>28</v>
      </c>
      <c r="J929" s="168" t="s">
        <v>316</v>
      </c>
      <c r="K929" s="169">
        <v>4.8</v>
      </c>
      <c r="L929" s="170"/>
    </row>
    <row r="930" spans="4:12">
      <c r="D930" s="20" t="str">
        <f>CONCATENATE(kategorie[[#This Row],[rok]],"::",kategorie[[#This Row],[závod]],"::",kategorie[[#This Row],[m/ž]],"::",kategorie[[#This Row],[věk]])</f>
        <v>2012::běh starosty::M::29</v>
      </c>
      <c r="E930" s="166">
        <v>2012</v>
      </c>
      <c r="F930" s="167" t="s">
        <v>187</v>
      </c>
      <c r="G930" s="166" t="s">
        <v>177</v>
      </c>
      <c r="H930" s="14">
        <f>kategorie[[#This Row],[rok]]-kategorie[[#This Row],[věk]]</f>
        <v>1983</v>
      </c>
      <c r="I930" s="166">
        <v>29</v>
      </c>
      <c r="J930" s="168" t="s">
        <v>316</v>
      </c>
      <c r="K930" s="169">
        <v>4.8</v>
      </c>
      <c r="L930" s="170"/>
    </row>
    <row r="931" spans="4:12">
      <c r="D931" s="20" t="str">
        <f>CONCATENATE(kategorie[[#This Row],[rok]],"::",kategorie[[#This Row],[závod]],"::",kategorie[[#This Row],[m/ž]],"::",kategorie[[#This Row],[věk]])</f>
        <v>2012::běh starosty::M::30</v>
      </c>
      <c r="E931" s="166">
        <v>2012</v>
      </c>
      <c r="F931" s="167" t="s">
        <v>187</v>
      </c>
      <c r="G931" s="166" t="s">
        <v>177</v>
      </c>
      <c r="H931" s="14">
        <f>kategorie[[#This Row],[rok]]-kategorie[[#This Row],[věk]]</f>
        <v>1982</v>
      </c>
      <c r="I931" s="166">
        <v>30</v>
      </c>
      <c r="J931" s="168" t="s">
        <v>316</v>
      </c>
      <c r="K931" s="169">
        <v>4.8</v>
      </c>
      <c r="L931" s="170"/>
    </row>
    <row r="932" spans="4:12">
      <c r="D932" s="20" t="str">
        <f>CONCATENATE(kategorie[[#This Row],[rok]],"::",kategorie[[#This Row],[závod]],"::",kategorie[[#This Row],[m/ž]],"::",kategorie[[#This Row],[věk]])</f>
        <v>2012::běh starosty::M::31</v>
      </c>
      <c r="E932" s="166">
        <v>2012</v>
      </c>
      <c r="F932" s="167" t="s">
        <v>187</v>
      </c>
      <c r="G932" s="166" t="s">
        <v>177</v>
      </c>
      <c r="H932" s="14">
        <f>kategorie[[#This Row],[rok]]-kategorie[[#This Row],[věk]]</f>
        <v>1981</v>
      </c>
      <c r="I932" s="166">
        <v>31</v>
      </c>
      <c r="J932" s="168" t="s">
        <v>316</v>
      </c>
      <c r="K932" s="169">
        <v>4.8</v>
      </c>
      <c r="L932" s="170"/>
    </row>
    <row r="933" spans="4:12">
      <c r="D933" s="20" t="str">
        <f>CONCATENATE(kategorie[[#This Row],[rok]],"::",kategorie[[#This Row],[závod]],"::",kategorie[[#This Row],[m/ž]],"::",kategorie[[#This Row],[věk]])</f>
        <v>2012::běh starosty::M::32</v>
      </c>
      <c r="E933" s="166">
        <v>2012</v>
      </c>
      <c r="F933" s="167" t="s">
        <v>187</v>
      </c>
      <c r="G933" s="166" t="s">
        <v>177</v>
      </c>
      <c r="H933" s="14">
        <f>kategorie[[#This Row],[rok]]-kategorie[[#This Row],[věk]]</f>
        <v>1980</v>
      </c>
      <c r="I933" s="166">
        <v>32</v>
      </c>
      <c r="J933" s="168" t="s">
        <v>316</v>
      </c>
      <c r="K933" s="169">
        <v>4.8</v>
      </c>
      <c r="L933" s="170"/>
    </row>
    <row r="934" spans="4:12">
      <c r="D934" s="20" t="str">
        <f>CONCATENATE(kategorie[[#This Row],[rok]],"::",kategorie[[#This Row],[závod]],"::",kategorie[[#This Row],[m/ž]],"::",kategorie[[#This Row],[věk]])</f>
        <v>2012::běh starosty::M::33</v>
      </c>
      <c r="E934" s="166">
        <v>2012</v>
      </c>
      <c r="F934" s="167" t="s">
        <v>187</v>
      </c>
      <c r="G934" s="166" t="s">
        <v>177</v>
      </c>
      <c r="H934" s="14">
        <f>kategorie[[#This Row],[rok]]-kategorie[[#This Row],[věk]]</f>
        <v>1979</v>
      </c>
      <c r="I934" s="166">
        <v>33</v>
      </c>
      <c r="J934" s="168" t="s">
        <v>316</v>
      </c>
      <c r="K934" s="169">
        <v>4.8</v>
      </c>
      <c r="L934" s="170"/>
    </row>
    <row r="935" spans="4:12">
      <c r="D935" s="20" t="str">
        <f>CONCATENATE(kategorie[[#This Row],[rok]],"::",kategorie[[#This Row],[závod]],"::",kategorie[[#This Row],[m/ž]],"::",kategorie[[#This Row],[věk]])</f>
        <v>2012::běh starosty::M::34</v>
      </c>
      <c r="E935" s="166">
        <v>2012</v>
      </c>
      <c r="F935" s="167" t="s">
        <v>187</v>
      </c>
      <c r="G935" s="166" t="s">
        <v>177</v>
      </c>
      <c r="H935" s="14">
        <f>kategorie[[#This Row],[rok]]-kategorie[[#This Row],[věk]]</f>
        <v>1978</v>
      </c>
      <c r="I935" s="166">
        <v>34</v>
      </c>
      <c r="J935" s="168" t="s">
        <v>316</v>
      </c>
      <c r="K935" s="169">
        <v>4.8</v>
      </c>
      <c r="L935" s="170"/>
    </row>
    <row r="936" spans="4:12">
      <c r="D936" s="20" t="str">
        <f>CONCATENATE(kategorie[[#This Row],[rok]],"::",kategorie[[#This Row],[závod]],"::",kategorie[[#This Row],[m/ž]],"::",kategorie[[#This Row],[věk]])</f>
        <v>2012::běh starosty::M::35</v>
      </c>
      <c r="E936" s="166">
        <v>2012</v>
      </c>
      <c r="F936" s="167" t="s">
        <v>187</v>
      </c>
      <c r="G936" s="166" t="s">
        <v>177</v>
      </c>
      <c r="H936" s="14">
        <f>kategorie[[#This Row],[rok]]-kategorie[[#This Row],[věk]]</f>
        <v>1977</v>
      </c>
      <c r="I936" s="166">
        <v>35</v>
      </c>
      <c r="J936" s="168" t="s">
        <v>316</v>
      </c>
      <c r="K936" s="169">
        <v>4.8</v>
      </c>
      <c r="L936" s="170"/>
    </row>
    <row r="937" spans="4:12">
      <c r="D937" s="20" t="str">
        <f>CONCATENATE(kategorie[[#This Row],[rok]],"::",kategorie[[#This Row],[závod]],"::",kategorie[[#This Row],[m/ž]],"::",kategorie[[#This Row],[věk]])</f>
        <v>2012::běh starosty::M::36</v>
      </c>
      <c r="E937" s="166">
        <v>2012</v>
      </c>
      <c r="F937" s="167" t="s">
        <v>187</v>
      </c>
      <c r="G937" s="166" t="s">
        <v>177</v>
      </c>
      <c r="H937" s="14">
        <f>kategorie[[#This Row],[rok]]-kategorie[[#This Row],[věk]]</f>
        <v>1976</v>
      </c>
      <c r="I937" s="166">
        <v>36</v>
      </c>
      <c r="J937" s="168" t="s">
        <v>316</v>
      </c>
      <c r="K937" s="169">
        <v>4.8</v>
      </c>
      <c r="L937" s="170"/>
    </row>
    <row r="938" spans="4:12">
      <c r="D938" s="20" t="str">
        <f>CONCATENATE(kategorie[[#This Row],[rok]],"::",kategorie[[#This Row],[závod]],"::",kategorie[[#This Row],[m/ž]],"::",kategorie[[#This Row],[věk]])</f>
        <v>2012::běh starosty::M::37</v>
      </c>
      <c r="E938" s="166">
        <v>2012</v>
      </c>
      <c r="F938" s="167" t="s">
        <v>187</v>
      </c>
      <c r="G938" s="166" t="s">
        <v>177</v>
      </c>
      <c r="H938" s="14">
        <f>kategorie[[#This Row],[rok]]-kategorie[[#This Row],[věk]]</f>
        <v>1975</v>
      </c>
      <c r="I938" s="166">
        <v>37</v>
      </c>
      <c r="J938" s="168" t="s">
        <v>316</v>
      </c>
      <c r="K938" s="169">
        <v>4.8</v>
      </c>
      <c r="L938" s="170"/>
    </row>
    <row r="939" spans="4:12">
      <c r="D939" s="20" t="str">
        <f>CONCATENATE(kategorie[[#This Row],[rok]],"::",kategorie[[#This Row],[závod]],"::",kategorie[[#This Row],[m/ž]],"::",kategorie[[#This Row],[věk]])</f>
        <v>2012::běh starosty::M::38</v>
      </c>
      <c r="E939" s="166">
        <v>2012</v>
      </c>
      <c r="F939" s="167" t="s">
        <v>187</v>
      </c>
      <c r="G939" s="166" t="s">
        <v>177</v>
      </c>
      <c r="H939" s="14">
        <f>kategorie[[#This Row],[rok]]-kategorie[[#This Row],[věk]]</f>
        <v>1974</v>
      </c>
      <c r="I939" s="166">
        <v>38</v>
      </c>
      <c r="J939" s="168" t="s">
        <v>316</v>
      </c>
      <c r="K939" s="169">
        <v>4.8</v>
      </c>
      <c r="L939" s="170"/>
    </row>
    <row r="940" spans="4:12">
      <c r="D940" s="20" t="str">
        <f>CONCATENATE(kategorie[[#This Row],[rok]],"::",kategorie[[#This Row],[závod]],"::",kategorie[[#This Row],[m/ž]],"::",kategorie[[#This Row],[věk]])</f>
        <v>2012::běh starosty::M::39</v>
      </c>
      <c r="E940" s="166">
        <v>2012</v>
      </c>
      <c r="F940" s="167" t="s">
        <v>187</v>
      </c>
      <c r="G940" s="166" t="s">
        <v>177</v>
      </c>
      <c r="H940" s="14">
        <f>kategorie[[#This Row],[rok]]-kategorie[[#This Row],[věk]]</f>
        <v>1973</v>
      </c>
      <c r="I940" s="166">
        <v>39</v>
      </c>
      <c r="J940" s="168" t="s">
        <v>316</v>
      </c>
      <c r="K940" s="169">
        <v>4.8</v>
      </c>
      <c r="L940" s="170"/>
    </row>
    <row r="941" spans="4:12">
      <c r="D941" s="20" t="str">
        <f>CONCATENATE(kategorie[[#This Row],[rok]],"::",kategorie[[#This Row],[závod]],"::",kategorie[[#This Row],[m/ž]],"::",kategorie[[#This Row],[věk]])</f>
        <v>2012::běh starosty::M::40</v>
      </c>
      <c r="E941" s="166">
        <v>2012</v>
      </c>
      <c r="F941" s="167" t="s">
        <v>187</v>
      </c>
      <c r="G941" s="166" t="s">
        <v>177</v>
      </c>
      <c r="H941" s="14">
        <f>kategorie[[#This Row],[rok]]-kategorie[[#This Row],[věk]]</f>
        <v>1972</v>
      </c>
      <c r="I941" s="166">
        <v>40</v>
      </c>
      <c r="J941" s="168" t="s">
        <v>316</v>
      </c>
      <c r="K941" s="169">
        <v>4.8</v>
      </c>
      <c r="L941" s="170"/>
    </row>
    <row r="942" spans="4:12">
      <c r="D942" s="20" t="str">
        <f>CONCATENATE(kategorie[[#This Row],[rok]],"::",kategorie[[#This Row],[závod]],"::",kategorie[[#This Row],[m/ž]],"::",kategorie[[#This Row],[věk]])</f>
        <v>2012::běh starosty::M::41</v>
      </c>
      <c r="E942" s="166">
        <v>2012</v>
      </c>
      <c r="F942" s="167" t="s">
        <v>187</v>
      </c>
      <c r="G942" s="166" t="s">
        <v>177</v>
      </c>
      <c r="H942" s="14">
        <f>kategorie[[#This Row],[rok]]-kategorie[[#This Row],[věk]]</f>
        <v>1971</v>
      </c>
      <c r="I942" s="166">
        <v>41</v>
      </c>
      <c r="J942" s="168" t="s">
        <v>316</v>
      </c>
      <c r="K942" s="169">
        <v>4.8</v>
      </c>
      <c r="L942" s="170"/>
    </row>
    <row r="943" spans="4:12">
      <c r="D943" s="20" t="str">
        <f>CONCATENATE(kategorie[[#This Row],[rok]],"::",kategorie[[#This Row],[závod]],"::",kategorie[[#This Row],[m/ž]],"::",kategorie[[#This Row],[věk]])</f>
        <v>2012::běh starosty::M::42</v>
      </c>
      <c r="E943" s="166">
        <v>2012</v>
      </c>
      <c r="F943" s="167" t="s">
        <v>187</v>
      </c>
      <c r="G943" s="166" t="s">
        <v>177</v>
      </c>
      <c r="H943" s="14">
        <f>kategorie[[#This Row],[rok]]-kategorie[[#This Row],[věk]]</f>
        <v>1970</v>
      </c>
      <c r="I943" s="166">
        <v>42</v>
      </c>
      <c r="J943" s="168" t="s">
        <v>316</v>
      </c>
      <c r="K943" s="169">
        <v>4.8</v>
      </c>
      <c r="L943" s="170"/>
    </row>
    <row r="944" spans="4:12">
      <c r="D944" s="20" t="str">
        <f>CONCATENATE(kategorie[[#This Row],[rok]],"::",kategorie[[#This Row],[závod]],"::",kategorie[[#This Row],[m/ž]],"::",kategorie[[#This Row],[věk]])</f>
        <v>2012::běh starosty::M::43</v>
      </c>
      <c r="E944" s="166">
        <v>2012</v>
      </c>
      <c r="F944" s="167" t="s">
        <v>187</v>
      </c>
      <c r="G944" s="166" t="s">
        <v>177</v>
      </c>
      <c r="H944" s="14">
        <f>kategorie[[#This Row],[rok]]-kategorie[[#This Row],[věk]]</f>
        <v>1969</v>
      </c>
      <c r="I944" s="166">
        <v>43</v>
      </c>
      <c r="J944" s="168" t="s">
        <v>316</v>
      </c>
      <c r="K944" s="169">
        <v>4.8</v>
      </c>
      <c r="L944" s="170"/>
    </row>
    <row r="945" spans="4:12">
      <c r="D945" s="20" t="str">
        <f>CONCATENATE(kategorie[[#This Row],[rok]],"::",kategorie[[#This Row],[závod]],"::",kategorie[[#This Row],[m/ž]],"::",kategorie[[#This Row],[věk]])</f>
        <v>2012::běh starosty::M::44</v>
      </c>
      <c r="E945" s="166">
        <v>2012</v>
      </c>
      <c r="F945" s="167" t="s">
        <v>187</v>
      </c>
      <c r="G945" s="166" t="s">
        <v>177</v>
      </c>
      <c r="H945" s="14">
        <f>kategorie[[#This Row],[rok]]-kategorie[[#This Row],[věk]]</f>
        <v>1968</v>
      </c>
      <c r="I945" s="166">
        <v>44</v>
      </c>
      <c r="J945" s="168" t="s">
        <v>316</v>
      </c>
      <c r="K945" s="169">
        <v>4.8</v>
      </c>
      <c r="L945" s="170"/>
    </row>
    <row r="946" spans="4:12">
      <c r="D946" s="20" t="str">
        <f>CONCATENATE(kategorie[[#This Row],[rok]],"::",kategorie[[#This Row],[závod]],"::",kategorie[[#This Row],[m/ž]],"::",kategorie[[#This Row],[věk]])</f>
        <v>2012::běh starosty::M::45</v>
      </c>
      <c r="E946" s="166">
        <v>2012</v>
      </c>
      <c r="F946" s="167" t="s">
        <v>187</v>
      </c>
      <c r="G946" s="166" t="s">
        <v>177</v>
      </c>
      <c r="H946" s="14">
        <f>kategorie[[#This Row],[rok]]-kategorie[[#This Row],[věk]]</f>
        <v>1967</v>
      </c>
      <c r="I946" s="166">
        <v>45</v>
      </c>
      <c r="J946" s="168" t="s">
        <v>316</v>
      </c>
      <c r="K946" s="169">
        <v>4.8</v>
      </c>
      <c r="L946" s="170"/>
    </row>
    <row r="947" spans="4:12">
      <c r="D947" s="20" t="str">
        <f>CONCATENATE(kategorie[[#This Row],[rok]],"::",kategorie[[#This Row],[závod]],"::",kategorie[[#This Row],[m/ž]],"::",kategorie[[#This Row],[věk]])</f>
        <v>2012::běh starosty::M::46</v>
      </c>
      <c r="E947" s="166">
        <v>2012</v>
      </c>
      <c r="F947" s="167" t="s">
        <v>187</v>
      </c>
      <c r="G947" s="166" t="s">
        <v>177</v>
      </c>
      <c r="H947" s="14">
        <f>kategorie[[#This Row],[rok]]-kategorie[[#This Row],[věk]]</f>
        <v>1966</v>
      </c>
      <c r="I947" s="166">
        <v>46</v>
      </c>
      <c r="J947" s="168" t="s">
        <v>316</v>
      </c>
      <c r="K947" s="169">
        <v>4.8</v>
      </c>
      <c r="L947" s="170"/>
    </row>
    <row r="948" spans="4:12">
      <c r="D948" s="20" t="str">
        <f>CONCATENATE(kategorie[[#This Row],[rok]],"::",kategorie[[#This Row],[závod]],"::",kategorie[[#This Row],[m/ž]],"::",kategorie[[#This Row],[věk]])</f>
        <v>2012::běh starosty::M::47</v>
      </c>
      <c r="E948" s="166">
        <v>2012</v>
      </c>
      <c r="F948" s="167" t="s">
        <v>187</v>
      </c>
      <c r="G948" s="166" t="s">
        <v>177</v>
      </c>
      <c r="H948" s="14">
        <f>kategorie[[#This Row],[rok]]-kategorie[[#This Row],[věk]]</f>
        <v>1965</v>
      </c>
      <c r="I948" s="166">
        <v>47</v>
      </c>
      <c r="J948" s="168" t="s">
        <v>316</v>
      </c>
      <c r="K948" s="169">
        <v>4.8</v>
      </c>
      <c r="L948" s="170"/>
    </row>
    <row r="949" spans="4:12">
      <c r="D949" s="20" t="str">
        <f>CONCATENATE(kategorie[[#This Row],[rok]],"::",kategorie[[#This Row],[závod]],"::",kategorie[[#This Row],[m/ž]],"::",kategorie[[#This Row],[věk]])</f>
        <v>2012::běh starosty::M::48</v>
      </c>
      <c r="E949" s="166">
        <v>2012</v>
      </c>
      <c r="F949" s="167" t="s">
        <v>187</v>
      </c>
      <c r="G949" s="166" t="s">
        <v>177</v>
      </c>
      <c r="H949" s="14">
        <f>kategorie[[#This Row],[rok]]-kategorie[[#This Row],[věk]]</f>
        <v>1964</v>
      </c>
      <c r="I949" s="166">
        <v>48</v>
      </c>
      <c r="J949" s="168" t="s">
        <v>316</v>
      </c>
      <c r="K949" s="169">
        <v>4.8</v>
      </c>
      <c r="L949" s="170"/>
    </row>
    <row r="950" spans="4:12">
      <c r="D950" s="20" t="str">
        <f>CONCATENATE(kategorie[[#This Row],[rok]],"::",kategorie[[#This Row],[závod]],"::",kategorie[[#This Row],[m/ž]],"::",kategorie[[#This Row],[věk]])</f>
        <v>2012::běh starosty::M::49</v>
      </c>
      <c r="E950" s="166">
        <v>2012</v>
      </c>
      <c r="F950" s="167" t="s">
        <v>187</v>
      </c>
      <c r="G950" s="166" t="s">
        <v>177</v>
      </c>
      <c r="H950" s="14">
        <f>kategorie[[#This Row],[rok]]-kategorie[[#This Row],[věk]]</f>
        <v>1963</v>
      </c>
      <c r="I950" s="166">
        <v>49</v>
      </c>
      <c r="J950" s="168" t="s">
        <v>316</v>
      </c>
      <c r="K950" s="169">
        <v>4.8</v>
      </c>
      <c r="L950" s="170"/>
    </row>
    <row r="951" spans="4:12">
      <c r="D951" s="20" t="str">
        <f>CONCATENATE(kategorie[[#This Row],[rok]],"::",kategorie[[#This Row],[závod]],"::",kategorie[[#This Row],[m/ž]],"::",kategorie[[#This Row],[věk]])</f>
        <v>2012::běh starosty::M::50</v>
      </c>
      <c r="E951" s="166">
        <v>2012</v>
      </c>
      <c r="F951" s="167" t="s">
        <v>187</v>
      </c>
      <c r="G951" s="166" t="s">
        <v>177</v>
      </c>
      <c r="H951" s="14">
        <f>kategorie[[#This Row],[rok]]-kategorie[[#This Row],[věk]]</f>
        <v>1962</v>
      </c>
      <c r="I951" s="166">
        <v>50</v>
      </c>
      <c r="J951" s="168" t="s">
        <v>316</v>
      </c>
      <c r="K951" s="169">
        <v>4.8</v>
      </c>
      <c r="L951" s="170"/>
    </row>
    <row r="952" spans="4:12">
      <c r="D952" s="20" t="str">
        <f>CONCATENATE(kategorie[[#This Row],[rok]],"::",kategorie[[#This Row],[závod]],"::",kategorie[[#This Row],[m/ž]],"::",kategorie[[#This Row],[věk]])</f>
        <v>2012::běh starosty::M::51</v>
      </c>
      <c r="E952" s="166">
        <v>2012</v>
      </c>
      <c r="F952" s="167" t="s">
        <v>187</v>
      </c>
      <c r="G952" s="166" t="s">
        <v>177</v>
      </c>
      <c r="H952" s="14">
        <f>kategorie[[#This Row],[rok]]-kategorie[[#This Row],[věk]]</f>
        <v>1961</v>
      </c>
      <c r="I952" s="166">
        <v>51</v>
      </c>
      <c r="J952" s="168" t="s">
        <v>316</v>
      </c>
      <c r="K952" s="169">
        <v>4.8</v>
      </c>
      <c r="L952" s="170"/>
    </row>
    <row r="953" spans="4:12">
      <c r="D953" s="20" t="str">
        <f>CONCATENATE(kategorie[[#This Row],[rok]],"::",kategorie[[#This Row],[závod]],"::",kategorie[[#This Row],[m/ž]],"::",kategorie[[#This Row],[věk]])</f>
        <v>2012::běh starosty::M::52</v>
      </c>
      <c r="E953" s="166">
        <v>2012</v>
      </c>
      <c r="F953" s="167" t="s">
        <v>187</v>
      </c>
      <c r="G953" s="166" t="s">
        <v>177</v>
      </c>
      <c r="H953" s="14">
        <f>kategorie[[#This Row],[rok]]-kategorie[[#This Row],[věk]]</f>
        <v>1960</v>
      </c>
      <c r="I953" s="166">
        <v>52</v>
      </c>
      <c r="J953" s="168" t="s">
        <v>316</v>
      </c>
      <c r="K953" s="169">
        <v>4.8</v>
      </c>
      <c r="L953" s="170"/>
    </row>
    <row r="954" spans="4:12">
      <c r="D954" s="20" t="str">
        <f>CONCATENATE(kategorie[[#This Row],[rok]],"::",kategorie[[#This Row],[závod]],"::",kategorie[[#This Row],[m/ž]],"::",kategorie[[#This Row],[věk]])</f>
        <v>2012::běh starosty::M::53</v>
      </c>
      <c r="E954" s="166">
        <v>2012</v>
      </c>
      <c r="F954" s="167" t="s">
        <v>187</v>
      </c>
      <c r="G954" s="166" t="s">
        <v>177</v>
      </c>
      <c r="H954" s="14">
        <f>kategorie[[#This Row],[rok]]-kategorie[[#This Row],[věk]]</f>
        <v>1959</v>
      </c>
      <c r="I954" s="166">
        <v>53</v>
      </c>
      <c r="J954" s="168" t="s">
        <v>316</v>
      </c>
      <c r="K954" s="169">
        <v>4.8</v>
      </c>
      <c r="L954" s="170"/>
    </row>
    <row r="955" spans="4:12">
      <c r="D955" s="20" t="str">
        <f>CONCATENATE(kategorie[[#This Row],[rok]],"::",kategorie[[#This Row],[závod]],"::",kategorie[[#This Row],[m/ž]],"::",kategorie[[#This Row],[věk]])</f>
        <v>2012::běh starosty::M::54</v>
      </c>
      <c r="E955" s="166">
        <v>2012</v>
      </c>
      <c r="F955" s="167" t="s">
        <v>187</v>
      </c>
      <c r="G955" s="166" t="s">
        <v>177</v>
      </c>
      <c r="H955" s="14">
        <f>kategorie[[#This Row],[rok]]-kategorie[[#This Row],[věk]]</f>
        <v>1958</v>
      </c>
      <c r="I955" s="166">
        <v>54</v>
      </c>
      <c r="J955" s="168" t="s">
        <v>316</v>
      </c>
      <c r="K955" s="169">
        <v>4.8</v>
      </c>
      <c r="L955" s="170"/>
    </row>
    <row r="956" spans="4:12">
      <c r="D956" s="20" t="str">
        <f>CONCATENATE(kategorie[[#This Row],[rok]],"::",kategorie[[#This Row],[závod]],"::",kategorie[[#This Row],[m/ž]],"::",kategorie[[#This Row],[věk]])</f>
        <v>2012::běh starosty::M::55</v>
      </c>
      <c r="E956" s="166">
        <v>2012</v>
      </c>
      <c r="F956" s="167" t="s">
        <v>187</v>
      </c>
      <c r="G956" s="166" t="s">
        <v>177</v>
      </c>
      <c r="H956" s="14">
        <f>kategorie[[#This Row],[rok]]-kategorie[[#This Row],[věk]]</f>
        <v>1957</v>
      </c>
      <c r="I956" s="166">
        <v>55</v>
      </c>
      <c r="J956" s="168" t="s">
        <v>316</v>
      </c>
      <c r="K956" s="169">
        <v>4.8</v>
      </c>
      <c r="L956" s="170"/>
    </row>
    <row r="957" spans="4:12">
      <c r="D957" s="20" t="str">
        <f>CONCATENATE(kategorie[[#This Row],[rok]],"::",kategorie[[#This Row],[závod]],"::",kategorie[[#This Row],[m/ž]],"::",kategorie[[#This Row],[věk]])</f>
        <v>2012::běh starosty::M::56</v>
      </c>
      <c r="E957" s="166">
        <v>2012</v>
      </c>
      <c r="F957" s="167" t="s">
        <v>187</v>
      </c>
      <c r="G957" s="166" t="s">
        <v>177</v>
      </c>
      <c r="H957" s="14">
        <f>kategorie[[#This Row],[rok]]-kategorie[[#This Row],[věk]]</f>
        <v>1956</v>
      </c>
      <c r="I957" s="166">
        <v>56</v>
      </c>
      <c r="J957" s="168" t="s">
        <v>316</v>
      </c>
      <c r="K957" s="169">
        <v>4.8</v>
      </c>
      <c r="L957" s="170"/>
    </row>
    <row r="958" spans="4:12">
      <c r="D958" s="20" t="str">
        <f>CONCATENATE(kategorie[[#This Row],[rok]],"::",kategorie[[#This Row],[závod]],"::",kategorie[[#This Row],[m/ž]],"::",kategorie[[#This Row],[věk]])</f>
        <v>2012::běh starosty::M::57</v>
      </c>
      <c r="E958" s="166">
        <v>2012</v>
      </c>
      <c r="F958" s="167" t="s">
        <v>187</v>
      </c>
      <c r="G958" s="166" t="s">
        <v>177</v>
      </c>
      <c r="H958" s="14">
        <f>kategorie[[#This Row],[rok]]-kategorie[[#This Row],[věk]]</f>
        <v>1955</v>
      </c>
      <c r="I958" s="166">
        <v>57</v>
      </c>
      <c r="J958" s="168" t="s">
        <v>316</v>
      </c>
      <c r="K958" s="169">
        <v>4.8</v>
      </c>
      <c r="L958" s="170"/>
    </row>
    <row r="959" spans="4:12">
      <c r="D959" s="20" t="str">
        <f>CONCATENATE(kategorie[[#This Row],[rok]],"::",kategorie[[#This Row],[závod]],"::",kategorie[[#This Row],[m/ž]],"::",kategorie[[#This Row],[věk]])</f>
        <v>2012::běh starosty::M::58</v>
      </c>
      <c r="E959" s="166">
        <v>2012</v>
      </c>
      <c r="F959" s="167" t="s">
        <v>187</v>
      </c>
      <c r="G959" s="166" t="s">
        <v>177</v>
      </c>
      <c r="H959" s="14">
        <f>kategorie[[#This Row],[rok]]-kategorie[[#This Row],[věk]]</f>
        <v>1954</v>
      </c>
      <c r="I959" s="166">
        <v>58</v>
      </c>
      <c r="J959" s="168" t="s">
        <v>316</v>
      </c>
      <c r="K959" s="169">
        <v>4.8</v>
      </c>
      <c r="L959" s="170"/>
    </row>
    <row r="960" spans="4:12">
      <c r="D960" s="20" t="str">
        <f>CONCATENATE(kategorie[[#This Row],[rok]],"::",kategorie[[#This Row],[závod]],"::",kategorie[[#This Row],[m/ž]],"::",kategorie[[#This Row],[věk]])</f>
        <v>2012::běh starosty::M::59</v>
      </c>
      <c r="E960" s="166">
        <v>2012</v>
      </c>
      <c r="F960" s="167" t="s">
        <v>187</v>
      </c>
      <c r="G960" s="166" t="s">
        <v>177</v>
      </c>
      <c r="H960" s="14">
        <f>kategorie[[#This Row],[rok]]-kategorie[[#This Row],[věk]]</f>
        <v>1953</v>
      </c>
      <c r="I960" s="166">
        <v>59</v>
      </c>
      <c r="J960" s="168" t="s">
        <v>316</v>
      </c>
      <c r="K960" s="169">
        <v>4.8</v>
      </c>
      <c r="L960" s="170"/>
    </row>
    <row r="961" spans="4:12">
      <c r="D961" s="20" t="str">
        <f>CONCATENATE(kategorie[[#This Row],[rok]],"::",kategorie[[#This Row],[závod]],"::",kategorie[[#This Row],[m/ž]],"::",kategorie[[#This Row],[věk]])</f>
        <v>2012::běh starosty::M::60</v>
      </c>
      <c r="E961" s="166">
        <v>2012</v>
      </c>
      <c r="F961" s="167" t="s">
        <v>187</v>
      </c>
      <c r="G961" s="166" t="s">
        <v>177</v>
      </c>
      <c r="H961" s="14">
        <f>kategorie[[#This Row],[rok]]-kategorie[[#This Row],[věk]]</f>
        <v>1952</v>
      </c>
      <c r="I961" s="166">
        <v>60</v>
      </c>
      <c r="J961" s="168" t="s">
        <v>316</v>
      </c>
      <c r="K961" s="169">
        <v>4.8</v>
      </c>
      <c r="L961" s="170"/>
    </row>
    <row r="962" spans="4:12">
      <c r="D962" s="20" t="str">
        <f>CONCATENATE(kategorie[[#This Row],[rok]],"::",kategorie[[#This Row],[závod]],"::",kategorie[[#This Row],[m/ž]],"::",kategorie[[#This Row],[věk]])</f>
        <v>2012::běh starosty::M::61</v>
      </c>
      <c r="E962" s="166">
        <v>2012</v>
      </c>
      <c r="F962" s="167" t="s">
        <v>187</v>
      </c>
      <c r="G962" s="166" t="s">
        <v>177</v>
      </c>
      <c r="H962" s="14">
        <f>kategorie[[#This Row],[rok]]-kategorie[[#This Row],[věk]]</f>
        <v>1951</v>
      </c>
      <c r="I962" s="166">
        <v>61</v>
      </c>
      <c r="J962" s="168" t="s">
        <v>316</v>
      </c>
      <c r="K962" s="169">
        <v>4.8</v>
      </c>
      <c r="L962" s="170"/>
    </row>
    <row r="963" spans="4:12">
      <c r="D963" s="20" t="str">
        <f>CONCATENATE(kategorie[[#This Row],[rok]],"::",kategorie[[#This Row],[závod]],"::",kategorie[[#This Row],[m/ž]],"::",kategorie[[#This Row],[věk]])</f>
        <v>2012::běh starosty::M::62</v>
      </c>
      <c r="E963" s="166">
        <v>2012</v>
      </c>
      <c r="F963" s="167" t="s">
        <v>187</v>
      </c>
      <c r="G963" s="166" t="s">
        <v>177</v>
      </c>
      <c r="H963" s="14">
        <f>kategorie[[#This Row],[rok]]-kategorie[[#This Row],[věk]]</f>
        <v>1950</v>
      </c>
      <c r="I963" s="166">
        <v>62</v>
      </c>
      <c r="J963" s="168" t="s">
        <v>316</v>
      </c>
      <c r="K963" s="169">
        <v>4.8</v>
      </c>
      <c r="L963" s="170"/>
    </row>
    <row r="964" spans="4:12">
      <c r="D964" s="20" t="str">
        <f>CONCATENATE(kategorie[[#This Row],[rok]],"::",kategorie[[#This Row],[závod]],"::",kategorie[[#This Row],[m/ž]],"::",kategorie[[#This Row],[věk]])</f>
        <v>2012::běh starosty::M::63</v>
      </c>
      <c r="E964" s="166">
        <v>2012</v>
      </c>
      <c r="F964" s="167" t="s">
        <v>187</v>
      </c>
      <c r="G964" s="166" t="s">
        <v>177</v>
      </c>
      <c r="H964" s="23">
        <f>kategorie[[#This Row],[rok]]-kategorie[[#This Row],[věk]]</f>
        <v>1949</v>
      </c>
      <c r="I964" s="166">
        <v>63</v>
      </c>
      <c r="J964" s="168" t="s">
        <v>316</v>
      </c>
      <c r="K964" s="169">
        <v>4.8</v>
      </c>
      <c r="L964" s="170"/>
    </row>
    <row r="965" spans="4:12">
      <c r="D965" s="20" t="str">
        <f>CONCATENATE(kategorie[[#This Row],[rok]],"::",kategorie[[#This Row],[závod]],"::",kategorie[[#This Row],[m/ž]],"::",kategorie[[#This Row],[věk]])</f>
        <v>2012::běh starosty::M::64</v>
      </c>
      <c r="E965" s="166">
        <v>2012</v>
      </c>
      <c r="F965" s="167" t="s">
        <v>187</v>
      </c>
      <c r="G965" s="166" t="s">
        <v>177</v>
      </c>
      <c r="H965" s="23">
        <f>kategorie[[#This Row],[rok]]-kategorie[[#This Row],[věk]]</f>
        <v>1948</v>
      </c>
      <c r="I965" s="166">
        <v>64</v>
      </c>
      <c r="J965" s="168" t="s">
        <v>316</v>
      </c>
      <c r="K965" s="169">
        <v>4.8</v>
      </c>
      <c r="L965" s="170"/>
    </row>
    <row r="966" spans="4:12">
      <c r="D966" s="20" t="str">
        <f>CONCATENATE(kategorie[[#This Row],[rok]],"::",kategorie[[#This Row],[závod]],"::",kategorie[[#This Row],[m/ž]],"::",kategorie[[#This Row],[věk]])</f>
        <v>2012::běh starosty::M::65</v>
      </c>
      <c r="E966" s="166">
        <v>2012</v>
      </c>
      <c r="F966" s="167" t="s">
        <v>187</v>
      </c>
      <c r="G966" s="166" t="s">
        <v>177</v>
      </c>
      <c r="H966" s="23">
        <f>kategorie[[#This Row],[rok]]-kategorie[[#This Row],[věk]]</f>
        <v>1947</v>
      </c>
      <c r="I966" s="166">
        <v>65</v>
      </c>
      <c r="J966" s="168" t="s">
        <v>316</v>
      </c>
      <c r="K966" s="169">
        <v>4.8</v>
      </c>
      <c r="L966" s="170"/>
    </row>
    <row r="967" spans="4:12">
      <c r="D967" s="20" t="str">
        <f>CONCATENATE(kategorie[[#This Row],[rok]],"::",kategorie[[#This Row],[závod]],"::",kategorie[[#This Row],[m/ž]],"::",kategorie[[#This Row],[věk]])</f>
        <v>2012::běh starosty::M::66</v>
      </c>
      <c r="E967" s="166">
        <v>2012</v>
      </c>
      <c r="F967" s="167" t="s">
        <v>187</v>
      </c>
      <c r="G967" s="166" t="s">
        <v>177</v>
      </c>
      <c r="H967" s="23">
        <f>kategorie[[#This Row],[rok]]-kategorie[[#This Row],[věk]]</f>
        <v>1946</v>
      </c>
      <c r="I967" s="166">
        <v>66</v>
      </c>
      <c r="J967" s="168" t="s">
        <v>316</v>
      </c>
      <c r="K967" s="169">
        <v>4.8</v>
      </c>
      <c r="L967" s="170"/>
    </row>
    <row r="968" spans="4:12">
      <c r="D968" s="20" t="str">
        <f>CONCATENATE(kategorie[[#This Row],[rok]],"::",kategorie[[#This Row],[závod]],"::",kategorie[[#This Row],[m/ž]],"::",kategorie[[#This Row],[věk]])</f>
        <v>2012::běh starosty::M::67</v>
      </c>
      <c r="E968" s="166">
        <v>2012</v>
      </c>
      <c r="F968" s="167" t="s">
        <v>187</v>
      </c>
      <c r="G968" s="166" t="s">
        <v>177</v>
      </c>
      <c r="H968" s="23">
        <f>kategorie[[#This Row],[rok]]-kategorie[[#This Row],[věk]]</f>
        <v>1945</v>
      </c>
      <c r="I968" s="166">
        <v>67</v>
      </c>
      <c r="J968" s="168" t="s">
        <v>316</v>
      </c>
      <c r="K968" s="169">
        <v>4.8</v>
      </c>
      <c r="L968" s="170"/>
    </row>
    <row r="969" spans="4:12">
      <c r="D969" s="20" t="str">
        <f>CONCATENATE(kategorie[[#This Row],[rok]],"::",kategorie[[#This Row],[závod]],"::",kategorie[[#This Row],[m/ž]],"::",kategorie[[#This Row],[věk]])</f>
        <v>2012::běh starosty::M::68</v>
      </c>
      <c r="E969" s="166">
        <v>2012</v>
      </c>
      <c r="F969" s="167" t="s">
        <v>187</v>
      </c>
      <c r="G969" s="166" t="s">
        <v>177</v>
      </c>
      <c r="H969" s="23">
        <f>kategorie[[#This Row],[rok]]-kategorie[[#This Row],[věk]]</f>
        <v>1944</v>
      </c>
      <c r="I969" s="166">
        <v>68</v>
      </c>
      <c r="J969" s="168" t="s">
        <v>316</v>
      </c>
      <c r="K969" s="169">
        <v>4.8</v>
      </c>
      <c r="L969" s="170"/>
    </row>
    <row r="970" spans="4:12">
      <c r="D970" s="20" t="str">
        <f>CONCATENATE(kategorie[[#This Row],[rok]],"::",kategorie[[#This Row],[závod]],"::",kategorie[[#This Row],[m/ž]],"::",kategorie[[#This Row],[věk]])</f>
        <v>2012::běh starosty::M::69</v>
      </c>
      <c r="E970" s="166">
        <v>2012</v>
      </c>
      <c r="F970" s="167" t="s">
        <v>187</v>
      </c>
      <c r="G970" s="166" t="s">
        <v>177</v>
      </c>
      <c r="H970" s="23">
        <f>kategorie[[#This Row],[rok]]-kategorie[[#This Row],[věk]]</f>
        <v>1943</v>
      </c>
      <c r="I970" s="166">
        <v>69</v>
      </c>
      <c r="J970" s="168" t="s">
        <v>316</v>
      </c>
      <c r="K970" s="169">
        <v>4.8</v>
      </c>
      <c r="L970" s="170"/>
    </row>
    <row r="971" spans="4:12">
      <c r="D971" s="20" t="str">
        <f>CONCATENATE(kategorie[[#This Row],[rok]],"::",kategorie[[#This Row],[závod]],"::",kategorie[[#This Row],[m/ž]],"::",kategorie[[#This Row],[věk]])</f>
        <v>2012::běh starosty::M::70</v>
      </c>
      <c r="E971" s="166">
        <v>2012</v>
      </c>
      <c r="F971" s="167" t="s">
        <v>187</v>
      </c>
      <c r="G971" s="166" t="s">
        <v>177</v>
      </c>
      <c r="H971" s="23">
        <f>kategorie[[#This Row],[rok]]-kategorie[[#This Row],[věk]]</f>
        <v>1942</v>
      </c>
      <c r="I971" s="166">
        <v>70</v>
      </c>
      <c r="J971" s="168" t="s">
        <v>316</v>
      </c>
      <c r="K971" s="169">
        <v>4.8</v>
      </c>
      <c r="L971" s="170"/>
    </row>
    <row r="972" spans="4:12">
      <c r="D972" s="20" t="str">
        <f>CONCATENATE(kategorie[[#This Row],[rok]],"::",kategorie[[#This Row],[závod]],"::",kategorie[[#This Row],[m/ž]],"::",kategorie[[#This Row],[věk]])</f>
        <v>2012::běh starosty::M::71</v>
      </c>
      <c r="E972" s="166">
        <v>2012</v>
      </c>
      <c r="F972" s="167" t="s">
        <v>187</v>
      </c>
      <c r="G972" s="166" t="s">
        <v>177</v>
      </c>
      <c r="H972" s="23">
        <f>kategorie[[#This Row],[rok]]-kategorie[[#This Row],[věk]]</f>
        <v>1941</v>
      </c>
      <c r="I972" s="166">
        <v>71</v>
      </c>
      <c r="J972" s="168" t="s">
        <v>316</v>
      </c>
      <c r="K972" s="169">
        <v>4.8</v>
      </c>
      <c r="L972" s="170"/>
    </row>
    <row r="973" spans="4:12">
      <c r="D973" s="20" t="str">
        <f>CONCATENATE(kategorie[[#This Row],[rok]],"::",kategorie[[#This Row],[závod]],"::",kategorie[[#This Row],[m/ž]],"::",kategorie[[#This Row],[věk]])</f>
        <v>2012::běh starosty::M::72</v>
      </c>
      <c r="E973" s="166">
        <v>2012</v>
      </c>
      <c r="F973" s="167" t="s">
        <v>187</v>
      </c>
      <c r="G973" s="166" t="s">
        <v>177</v>
      </c>
      <c r="H973" s="23">
        <f>kategorie[[#This Row],[rok]]-kategorie[[#This Row],[věk]]</f>
        <v>1940</v>
      </c>
      <c r="I973" s="166">
        <v>72</v>
      </c>
      <c r="J973" s="168" t="s">
        <v>316</v>
      </c>
      <c r="K973" s="169">
        <v>4.8</v>
      </c>
      <c r="L973" s="170"/>
    </row>
    <row r="974" spans="4:12">
      <c r="D974" s="20" t="str">
        <f>CONCATENATE(kategorie[[#This Row],[rok]],"::",kategorie[[#This Row],[závod]],"::",kategorie[[#This Row],[m/ž]],"::",kategorie[[#This Row],[věk]])</f>
        <v>2012::běh starosty::M::73</v>
      </c>
      <c r="E974" s="166">
        <v>2012</v>
      </c>
      <c r="F974" s="167" t="s">
        <v>187</v>
      </c>
      <c r="G974" s="166" t="s">
        <v>177</v>
      </c>
      <c r="H974" s="23">
        <f>kategorie[[#This Row],[rok]]-kategorie[[#This Row],[věk]]</f>
        <v>1939</v>
      </c>
      <c r="I974" s="166">
        <v>73</v>
      </c>
      <c r="J974" s="168" t="s">
        <v>316</v>
      </c>
      <c r="K974" s="169">
        <v>4.8</v>
      </c>
      <c r="L974" s="170"/>
    </row>
    <row r="975" spans="4:12">
      <c r="D975" s="20" t="str">
        <f>CONCATENATE(kategorie[[#This Row],[rok]],"::",kategorie[[#This Row],[závod]],"::",kategorie[[#This Row],[m/ž]],"::",kategorie[[#This Row],[věk]])</f>
        <v>2012::běh starosty::M::74</v>
      </c>
      <c r="E975" s="166">
        <v>2012</v>
      </c>
      <c r="F975" s="167" t="s">
        <v>187</v>
      </c>
      <c r="G975" s="166" t="s">
        <v>177</v>
      </c>
      <c r="H975" s="23">
        <f>kategorie[[#This Row],[rok]]-kategorie[[#This Row],[věk]]</f>
        <v>1938</v>
      </c>
      <c r="I975" s="166">
        <v>74</v>
      </c>
      <c r="J975" s="168" t="s">
        <v>316</v>
      </c>
      <c r="K975" s="169">
        <v>4.8</v>
      </c>
      <c r="L975" s="170"/>
    </row>
    <row r="976" spans="4:12">
      <c r="D976" s="20" t="str">
        <f>CONCATENATE(kategorie[[#This Row],[rok]],"::",kategorie[[#This Row],[závod]],"::",kategorie[[#This Row],[m/ž]],"::",kategorie[[#This Row],[věk]])</f>
        <v>2012::běh starosty::M::75</v>
      </c>
      <c r="E976" s="166">
        <v>2012</v>
      </c>
      <c r="F976" s="167" t="s">
        <v>187</v>
      </c>
      <c r="G976" s="166" t="s">
        <v>177</v>
      </c>
      <c r="H976" s="23">
        <f>kategorie[[#This Row],[rok]]-kategorie[[#This Row],[věk]]</f>
        <v>1937</v>
      </c>
      <c r="I976" s="166">
        <v>75</v>
      </c>
      <c r="J976" s="168" t="s">
        <v>316</v>
      </c>
      <c r="K976" s="169">
        <v>4.8</v>
      </c>
      <c r="L976" s="170"/>
    </row>
    <row r="977" spans="4:12">
      <c r="D977" s="20" t="str">
        <f>CONCATENATE(kategorie[[#This Row],[rok]],"::",kategorie[[#This Row],[závod]],"::",kategorie[[#This Row],[m/ž]],"::",kategorie[[#This Row],[věk]])</f>
        <v>2012::běh starosty::M::76</v>
      </c>
      <c r="E977" s="166">
        <v>2012</v>
      </c>
      <c r="F977" s="167" t="s">
        <v>187</v>
      </c>
      <c r="G977" s="166" t="s">
        <v>177</v>
      </c>
      <c r="H977" s="23">
        <f>kategorie[[#This Row],[rok]]-kategorie[[#This Row],[věk]]</f>
        <v>1936</v>
      </c>
      <c r="I977" s="166">
        <v>76</v>
      </c>
      <c r="J977" s="168" t="s">
        <v>316</v>
      </c>
      <c r="K977" s="169">
        <v>4.8</v>
      </c>
      <c r="L977" s="170"/>
    </row>
    <row r="978" spans="4:12">
      <c r="D978" s="20" t="str">
        <f>CONCATENATE(kategorie[[#This Row],[rok]],"::",kategorie[[#This Row],[závod]],"::",kategorie[[#This Row],[m/ž]],"::",kategorie[[#This Row],[věk]])</f>
        <v>2012::běh starosty::M::77</v>
      </c>
      <c r="E978" s="166">
        <v>2012</v>
      </c>
      <c r="F978" s="167" t="s">
        <v>187</v>
      </c>
      <c r="G978" s="166" t="s">
        <v>177</v>
      </c>
      <c r="H978" s="23">
        <f>kategorie[[#This Row],[rok]]-kategorie[[#This Row],[věk]]</f>
        <v>1935</v>
      </c>
      <c r="I978" s="166">
        <v>77</v>
      </c>
      <c r="J978" s="168" t="s">
        <v>316</v>
      </c>
      <c r="K978" s="169">
        <v>4.8</v>
      </c>
      <c r="L978" s="170"/>
    </row>
    <row r="979" spans="4:12">
      <c r="D979" s="20" t="str">
        <f>CONCATENATE(kategorie[[#This Row],[rok]],"::",kategorie[[#This Row],[závod]],"::",kategorie[[#This Row],[m/ž]],"::",kategorie[[#This Row],[věk]])</f>
        <v>2012::běh starosty::M::78</v>
      </c>
      <c r="E979" s="166">
        <v>2012</v>
      </c>
      <c r="F979" s="167" t="s">
        <v>187</v>
      </c>
      <c r="G979" s="166" t="s">
        <v>177</v>
      </c>
      <c r="H979" s="23">
        <f>kategorie[[#This Row],[rok]]-kategorie[[#This Row],[věk]]</f>
        <v>1934</v>
      </c>
      <c r="I979" s="166">
        <v>78</v>
      </c>
      <c r="J979" s="168" t="s">
        <v>316</v>
      </c>
      <c r="K979" s="169">
        <v>4.8</v>
      </c>
      <c r="L979" s="170"/>
    </row>
    <row r="980" spans="4:12">
      <c r="D980" s="20" t="str">
        <f>CONCATENATE(kategorie[[#This Row],[rok]],"::",kategorie[[#This Row],[závod]],"::",kategorie[[#This Row],[m/ž]],"::",kategorie[[#This Row],[věk]])</f>
        <v>2012::běh starosty::M::79</v>
      </c>
      <c r="E980" s="166">
        <v>2012</v>
      </c>
      <c r="F980" s="167" t="s">
        <v>187</v>
      </c>
      <c r="G980" s="166" t="s">
        <v>177</v>
      </c>
      <c r="H980" s="23">
        <f>kategorie[[#This Row],[rok]]-kategorie[[#This Row],[věk]]</f>
        <v>1933</v>
      </c>
      <c r="I980" s="166">
        <v>79</v>
      </c>
      <c r="J980" s="168" t="s">
        <v>316</v>
      </c>
      <c r="K980" s="169">
        <v>4.8</v>
      </c>
      <c r="L980" s="170"/>
    </row>
    <row r="981" spans="4:12">
      <c r="D981" s="20" t="str">
        <f>CONCATENATE(kategorie[[#This Row],[rok]],"::",kategorie[[#This Row],[závod]],"::",kategorie[[#This Row],[m/ž]],"::",kategorie[[#This Row],[věk]])</f>
        <v>2012::běh starosty::M::80</v>
      </c>
      <c r="E981" s="166">
        <v>2012</v>
      </c>
      <c r="F981" s="167" t="s">
        <v>187</v>
      </c>
      <c r="G981" s="166" t="s">
        <v>177</v>
      </c>
      <c r="H981" s="23">
        <f>kategorie[[#This Row],[rok]]-kategorie[[#This Row],[věk]]</f>
        <v>1932</v>
      </c>
      <c r="I981" s="166">
        <v>80</v>
      </c>
      <c r="J981" s="168" t="s">
        <v>316</v>
      </c>
      <c r="K981" s="169">
        <v>4.8</v>
      </c>
      <c r="L981" s="170"/>
    </row>
    <row r="982" spans="4:12">
      <c r="D982" s="20" t="str">
        <f>CONCATENATE(kategorie[[#This Row],[rok]],"::",kategorie[[#This Row],[závod]],"::",kategorie[[#This Row],[m/ž]],"::",kategorie[[#This Row],[věk]])</f>
        <v>2012::běh starosty::Z::10</v>
      </c>
      <c r="E982" s="166">
        <v>2012</v>
      </c>
      <c r="F982" s="167" t="s">
        <v>187</v>
      </c>
      <c r="G982" s="166" t="s">
        <v>318</v>
      </c>
      <c r="H982" s="25">
        <f>kategorie[[#This Row],[rok]]-kategorie[[#This Row],[věk]]</f>
        <v>2002</v>
      </c>
      <c r="I982" s="166">
        <v>10</v>
      </c>
      <c r="J982" s="168" t="s">
        <v>316</v>
      </c>
      <c r="K982" s="169">
        <v>4.8</v>
      </c>
      <c r="L982" s="170"/>
    </row>
    <row r="983" spans="4:12">
      <c r="D983" s="20" t="str">
        <f>CONCATENATE(kategorie[[#This Row],[rok]],"::",kategorie[[#This Row],[závod]],"::",kategorie[[#This Row],[m/ž]],"::",kategorie[[#This Row],[věk]])</f>
        <v>2012::běh starosty::Z::11</v>
      </c>
      <c r="E983" s="166">
        <v>2012</v>
      </c>
      <c r="F983" s="167" t="s">
        <v>187</v>
      </c>
      <c r="G983" s="166" t="s">
        <v>318</v>
      </c>
      <c r="H983" s="25">
        <f>kategorie[[#This Row],[rok]]-kategorie[[#This Row],[věk]]</f>
        <v>2001</v>
      </c>
      <c r="I983" s="166">
        <v>11</v>
      </c>
      <c r="J983" s="168" t="s">
        <v>316</v>
      </c>
      <c r="K983" s="169">
        <v>4.8</v>
      </c>
      <c r="L983" s="170"/>
    </row>
    <row r="984" spans="4:12">
      <c r="D984" s="20" t="str">
        <f>CONCATENATE(kategorie[[#This Row],[rok]],"::",kategorie[[#This Row],[závod]],"::",kategorie[[#This Row],[m/ž]],"::",kategorie[[#This Row],[věk]])</f>
        <v>2012::běh starosty::Z::12</v>
      </c>
      <c r="E984" s="166">
        <v>2012</v>
      </c>
      <c r="F984" s="167" t="s">
        <v>187</v>
      </c>
      <c r="G984" s="166" t="s">
        <v>318</v>
      </c>
      <c r="H984" s="25">
        <f>kategorie[[#This Row],[rok]]-kategorie[[#This Row],[věk]]</f>
        <v>2000</v>
      </c>
      <c r="I984" s="166">
        <v>12</v>
      </c>
      <c r="J984" s="168" t="s">
        <v>316</v>
      </c>
      <c r="K984" s="169">
        <v>4.8</v>
      </c>
      <c r="L984" s="170"/>
    </row>
    <row r="985" spans="4:12">
      <c r="D985" s="20" t="str">
        <f>CONCATENATE(kategorie[[#This Row],[rok]],"::",kategorie[[#This Row],[závod]],"::",kategorie[[#This Row],[m/ž]],"::",kategorie[[#This Row],[věk]])</f>
        <v>2012::běh starosty::Z::13</v>
      </c>
      <c r="E985" s="166">
        <v>2012</v>
      </c>
      <c r="F985" s="167" t="s">
        <v>187</v>
      </c>
      <c r="G985" s="166" t="s">
        <v>318</v>
      </c>
      <c r="H985" s="25">
        <f>kategorie[[#This Row],[rok]]-kategorie[[#This Row],[věk]]</f>
        <v>1999</v>
      </c>
      <c r="I985" s="166">
        <v>13</v>
      </c>
      <c r="J985" s="168" t="s">
        <v>316</v>
      </c>
      <c r="K985" s="169">
        <v>4.8</v>
      </c>
      <c r="L985" s="170"/>
    </row>
    <row r="986" spans="4:12">
      <c r="D986" s="20" t="str">
        <f>CONCATENATE(kategorie[[#This Row],[rok]],"::",kategorie[[#This Row],[závod]],"::",kategorie[[#This Row],[m/ž]],"::",kategorie[[#This Row],[věk]])</f>
        <v>2012::běh starosty::Z::14</v>
      </c>
      <c r="E986" s="166">
        <v>2012</v>
      </c>
      <c r="F986" s="167" t="s">
        <v>187</v>
      </c>
      <c r="G986" s="166" t="s">
        <v>318</v>
      </c>
      <c r="H986" s="25">
        <f>kategorie[[#This Row],[rok]]-kategorie[[#This Row],[věk]]</f>
        <v>1998</v>
      </c>
      <c r="I986" s="166">
        <v>14</v>
      </c>
      <c r="J986" s="168" t="s">
        <v>316</v>
      </c>
      <c r="K986" s="169">
        <v>4.8</v>
      </c>
      <c r="L986" s="170"/>
    </row>
    <row r="987" spans="4:12">
      <c r="D987" s="20" t="str">
        <f>CONCATENATE(kategorie[[#This Row],[rok]],"::",kategorie[[#This Row],[závod]],"::",kategorie[[#This Row],[m/ž]],"::",kategorie[[#This Row],[věk]])</f>
        <v>2012::běh starosty::Z::15</v>
      </c>
      <c r="E987" s="166">
        <v>2012</v>
      </c>
      <c r="F987" s="167" t="s">
        <v>187</v>
      </c>
      <c r="G987" s="166" t="s">
        <v>318</v>
      </c>
      <c r="H987" s="25">
        <f>kategorie[[#This Row],[rok]]-kategorie[[#This Row],[věk]]</f>
        <v>1997</v>
      </c>
      <c r="I987" s="166">
        <v>15</v>
      </c>
      <c r="J987" s="168" t="s">
        <v>316</v>
      </c>
      <c r="K987" s="169">
        <v>4.8</v>
      </c>
      <c r="L987" s="170"/>
    </row>
    <row r="988" spans="4:12">
      <c r="D988" s="20" t="str">
        <f>CONCATENATE(kategorie[[#This Row],[rok]],"::",kategorie[[#This Row],[závod]],"::",kategorie[[#This Row],[m/ž]],"::",kategorie[[#This Row],[věk]])</f>
        <v>2012::běh starosty::Z::16</v>
      </c>
      <c r="E988" s="166">
        <v>2012</v>
      </c>
      <c r="F988" s="167" t="s">
        <v>187</v>
      </c>
      <c r="G988" s="166" t="s">
        <v>318</v>
      </c>
      <c r="H988" s="25">
        <f>kategorie[[#This Row],[rok]]-kategorie[[#This Row],[věk]]</f>
        <v>1996</v>
      </c>
      <c r="I988" s="166">
        <v>16</v>
      </c>
      <c r="J988" s="168" t="s">
        <v>316</v>
      </c>
      <c r="K988" s="169">
        <v>4.8</v>
      </c>
      <c r="L988" s="170"/>
    </row>
    <row r="989" spans="4:12">
      <c r="D989" s="20" t="str">
        <f>CONCATENATE(kategorie[[#This Row],[rok]],"::",kategorie[[#This Row],[závod]],"::",kategorie[[#This Row],[m/ž]],"::",kategorie[[#This Row],[věk]])</f>
        <v>2012::běh starosty::Z::17</v>
      </c>
      <c r="E989" s="166">
        <v>2012</v>
      </c>
      <c r="F989" s="167" t="s">
        <v>187</v>
      </c>
      <c r="G989" s="166" t="s">
        <v>318</v>
      </c>
      <c r="H989" s="25">
        <f>kategorie[[#This Row],[rok]]-kategorie[[#This Row],[věk]]</f>
        <v>1995</v>
      </c>
      <c r="I989" s="166">
        <v>17</v>
      </c>
      <c r="J989" s="168" t="s">
        <v>316</v>
      </c>
      <c r="K989" s="169">
        <v>4.8</v>
      </c>
      <c r="L989" s="170"/>
    </row>
    <row r="990" spans="4:12">
      <c r="D990" s="20" t="str">
        <f>CONCATENATE(kategorie[[#This Row],[rok]],"::",kategorie[[#This Row],[závod]],"::",kategorie[[#This Row],[m/ž]],"::",kategorie[[#This Row],[věk]])</f>
        <v>2012::běh starosty::Z::18</v>
      </c>
      <c r="E990" s="166">
        <v>2012</v>
      </c>
      <c r="F990" s="167" t="s">
        <v>187</v>
      </c>
      <c r="G990" s="166" t="s">
        <v>318</v>
      </c>
      <c r="H990" s="25">
        <f>kategorie[[#This Row],[rok]]-kategorie[[#This Row],[věk]]</f>
        <v>1994</v>
      </c>
      <c r="I990" s="166">
        <v>18</v>
      </c>
      <c r="J990" s="168" t="s">
        <v>316</v>
      </c>
      <c r="K990" s="169">
        <v>4.8</v>
      </c>
      <c r="L990" s="170"/>
    </row>
    <row r="991" spans="4:12">
      <c r="D991" s="20" t="str">
        <f>CONCATENATE(kategorie[[#This Row],[rok]],"::",kategorie[[#This Row],[závod]],"::",kategorie[[#This Row],[m/ž]],"::",kategorie[[#This Row],[věk]])</f>
        <v>2012::běh starosty::Z::19</v>
      </c>
      <c r="E991" s="166">
        <v>2012</v>
      </c>
      <c r="F991" s="167" t="s">
        <v>187</v>
      </c>
      <c r="G991" s="166" t="s">
        <v>318</v>
      </c>
      <c r="H991" s="23">
        <f>kategorie[[#This Row],[rok]]-kategorie[[#This Row],[věk]]</f>
        <v>1993</v>
      </c>
      <c r="I991" s="166">
        <v>19</v>
      </c>
      <c r="J991" s="168" t="s">
        <v>316</v>
      </c>
      <c r="K991" s="169">
        <v>4.8</v>
      </c>
      <c r="L991" s="170"/>
    </row>
    <row r="992" spans="4:12">
      <c r="D992" s="20" t="str">
        <f>CONCATENATE(kategorie[[#This Row],[rok]],"::",kategorie[[#This Row],[závod]],"::",kategorie[[#This Row],[m/ž]],"::",kategorie[[#This Row],[věk]])</f>
        <v>2012::běh starosty::Z::20</v>
      </c>
      <c r="E992" s="166">
        <v>2012</v>
      </c>
      <c r="F992" s="167" t="s">
        <v>187</v>
      </c>
      <c r="G992" s="166" t="s">
        <v>318</v>
      </c>
      <c r="H992" s="23">
        <f>kategorie[[#This Row],[rok]]-kategorie[[#This Row],[věk]]</f>
        <v>1992</v>
      </c>
      <c r="I992" s="166">
        <v>20</v>
      </c>
      <c r="J992" s="168" t="s">
        <v>316</v>
      </c>
      <c r="K992" s="169">
        <v>4.8</v>
      </c>
      <c r="L992" s="170"/>
    </row>
    <row r="993" spans="4:12">
      <c r="D993" s="20" t="str">
        <f>CONCATENATE(kategorie[[#This Row],[rok]],"::",kategorie[[#This Row],[závod]],"::",kategorie[[#This Row],[m/ž]],"::",kategorie[[#This Row],[věk]])</f>
        <v>2012::běh starosty::Z::21</v>
      </c>
      <c r="E993" s="166">
        <v>2012</v>
      </c>
      <c r="F993" s="167" t="s">
        <v>187</v>
      </c>
      <c r="G993" s="166" t="s">
        <v>318</v>
      </c>
      <c r="H993" s="23">
        <f>kategorie[[#This Row],[rok]]-kategorie[[#This Row],[věk]]</f>
        <v>1991</v>
      </c>
      <c r="I993" s="166">
        <v>21</v>
      </c>
      <c r="J993" s="168" t="s">
        <v>316</v>
      </c>
      <c r="K993" s="169">
        <v>4.8</v>
      </c>
      <c r="L993" s="170"/>
    </row>
    <row r="994" spans="4:12">
      <c r="D994" s="20" t="str">
        <f>CONCATENATE(kategorie[[#This Row],[rok]],"::",kategorie[[#This Row],[závod]],"::",kategorie[[#This Row],[m/ž]],"::",kategorie[[#This Row],[věk]])</f>
        <v>2012::běh starosty::Z::22</v>
      </c>
      <c r="E994" s="166">
        <v>2012</v>
      </c>
      <c r="F994" s="167" t="s">
        <v>187</v>
      </c>
      <c r="G994" s="166" t="s">
        <v>318</v>
      </c>
      <c r="H994" s="23">
        <f>kategorie[[#This Row],[rok]]-kategorie[[#This Row],[věk]]</f>
        <v>1990</v>
      </c>
      <c r="I994" s="166">
        <v>22</v>
      </c>
      <c r="J994" s="168" t="s">
        <v>316</v>
      </c>
      <c r="K994" s="169">
        <v>4.8</v>
      </c>
      <c r="L994" s="170"/>
    </row>
    <row r="995" spans="4:12">
      <c r="D995" s="20" t="str">
        <f>CONCATENATE(kategorie[[#This Row],[rok]],"::",kategorie[[#This Row],[závod]],"::",kategorie[[#This Row],[m/ž]],"::",kategorie[[#This Row],[věk]])</f>
        <v>2012::běh starosty::Z::23</v>
      </c>
      <c r="E995" s="166">
        <v>2012</v>
      </c>
      <c r="F995" s="167" t="s">
        <v>187</v>
      </c>
      <c r="G995" s="166" t="s">
        <v>318</v>
      </c>
      <c r="H995" s="23">
        <f>kategorie[[#This Row],[rok]]-kategorie[[#This Row],[věk]]</f>
        <v>1989</v>
      </c>
      <c r="I995" s="166">
        <v>23</v>
      </c>
      <c r="J995" s="168" t="s">
        <v>316</v>
      </c>
      <c r="K995" s="169">
        <v>4.8</v>
      </c>
      <c r="L995" s="170"/>
    </row>
    <row r="996" spans="4:12">
      <c r="D996" s="20" t="str">
        <f>CONCATENATE(kategorie[[#This Row],[rok]],"::",kategorie[[#This Row],[závod]],"::",kategorie[[#This Row],[m/ž]],"::",kategorie[[#This Row],[věk]])</f>
        <v>2012::běh starosty::Z::24</v>
      </c>
      <c r="E996" s="166">
        <v>2012</v>
      </c>
      <c r="F996" s="167" t="s">
        <v>187</v>
      </c>
      <c r="G996" s="166" t="s">
        <v>318</v>
      </c>
      <c r="H996" s="23">
        <f>kategorie[[#This Row],[rok]]-kategorie[[#This Row],[věk]]</f>
        <v>1988</v>
      </c>
      <c r="I996" s="166">
        <v>24</v>
      </c>
      <c r="J996" s="168" t="s">
        <v>316</v>
      </c>
      <c r="K996" s="169">
        <v>4.8</v>
      </c>
      <c r="L996" s="170"/>
    </row>
    <row r="997" spans="4:12">
      <c r="D997" s="20" t="str">
        <f>CONCATENATE(kategorie[[#This Row],[rok]],"::",kategorie[[#This Row],[závod]],"::",kategorie[[#This Row],[m/ž]],"::",kategorie[[#This Row],[věk]])</f>
        <v>2012::běh starosty::Z::25</v>
      </c>
      <c r="E997" s="166">
        <v>2012</v>
      </c>
      <c r="F997" s="167" t="s">
        <v>187</v>
      </c>
      <c r="G997" s="166" t="s">
        <v>318</v>
      </c>
      <c r="H997" s="23">
        <f>kategorie[[#This Row],[rok]]-kategorie[[#This Row],[věk]]</f>
        <v>1987</v>
      </c>
      <c r="I997" s="166">
        <v>25</v>
      </c>
      <c r="J997" s="168" t="s">
        <v>316</v>
      </c>
      <c r="K997" s="169">
        <v>4.8</v>
      </c>
      <c r="L997" s="170"/>
    </row>
    <row r="998" spans="4:12">
      <c r="D998" s="20" t="str">
        <f>CONCATENATE(kategorie[[#This Row],[rok]],"::",kategorie[[#This Row],[závod]],"::",kategorie[[#This Row],[m/ž]],"::",kategorie[[#This Row],[věk]])</f>
        <v>2012::běh starosty::Z::26</v>
      </c>
      <c r="E998" s="166">
        <v>2012</v>
      </c>
      <c r="F998" s="167" t="s">
        <v>187</v>
      </c>
      <c r="G998" s="166" t="s">
        <v>318</v>
      </c>
      <c r="H998" s="23">
        <f>kategorie[[#This Row],[rok]]-kategorie[[#This Row],[věk]]</f>
        <v>1986</v>
      </c>
      <c r="I998" s="166">
        <v>26</v>
      </c>
      <c r="J998" s="168" t="s">
        <v>316</v>
      </c>
      <c r="K998" s="169">
        <v>4.8</v>
      </c>
      <c r="L998" s="170"/>
    </row>
    <row r="999" spans="4:12">
      <c r="D999" s="20" t="str">
        <f>CONCATENATE(kategorie[[#This Row],[rok]],"::",kategorie[[#This Row],[závod]],"::",kategorie[[#This Row],[m/ž]],"::",kategorie[[#This Row],[věk]])</f>
        <v>2012::běh starosty::Z::27</v>
      </c>
      <c r="E999" s="166">
        <v>2012</v>
      </c>
      <c r="F999" s="167" t="s">
        <v>187</v>
      </c>
      <c r="G999" s="166" t="s">
        <v>318</v>
      </c>
      <c r="H999" s="23">
        <f>kategorie[[#This Row],[rok]]-kategorie[[#This Row],[věk]]</f>
        <v>1985</v>
      </c>
      <c r="I999" s="166">
        <v>27</v>
      </c>
      <c r="J999" s="168" t="s">
        <v>316</v>
      </c>
      <c r="K999" s="169">
        <v>4.8</v>
      </c>
      <c r="L999" s="170"/>
    </row>
    <row r="1000" spans="4:12">
      <c r="D1000" s="20" t="str">
        <f>CONCATENATE(kategorie[[#This Row],[rok]],"::",kategorie[[#This Row],[závod]],"::",kategorie[[#This Row],[m/ž]],"::",kategorie[[#This Row],[věk]])</f>
        <v>2012::běh starosty::Z::28</v>
      </c>
      <c r="E1000" s="166">
        <v>2012</v>
      </c>
      <c r="F1000" s="167" t="s">
        <v>187</v>
      </c>
      <c r="G1000" s="166" t="s">
        <v>318</v>
      </c>
      <c r="H1000" s="23">
        <f>kategorie[[#This Row],[rok]]-kategorie[[#This Row],[věk]]</f>
        <v>1984</v>
      </c>
      <c r="I1000" s="166">
        <v>28</v>
      </c>
      <c r="J1000" s="168" t="s">
        <v>316</v>
      </c>
      <c r="K1000" s="169">
        <v>4.8</v>
      </c>
      <c r="L1000" s="170"/>
    </row>
    <row r="1001" spans="4:12">
      <c r="D1001" s="20" t="str">
        <f>CONCATENATE(kategorie[[#This Row],[rok]],"::",kategorie[[#This Row],[závod]],"::",kategorie[[#This Row],[m/ž]],"::",kategorie[[#This Row],[věk]])</f>
        <v>2012::běh starosty::Z::29</v>
      </c>
      <c r="E1001" s="166">
        <v>2012</v>
      </c>
      <c r="F1001" s="167" t="s">
        <v>187</v>
      </c>
      <c r="G1001" s="166" t="s">
        <v>318</v>
      </c>
      <c r="H1001" s="23">
        <f>kategorie[[#This Row],[rok]]-kategorie[[#This Row],[věk]]</f>
        <v>1983</v>
      </c>
      <c r="I1001" s="166">
        <v>29</v>
      </c>
      <c r="J1001" s="168" t="s">
        <v>316</v>
      </c>
      <c r="K1001" s="169">
        <v>4.8</v>
      </c>
      <c r="L1001" s="170"/>
    </row>
    <row r="1002" spans="4:12">
      <c r="D1002" s="20" t="str">
        <f>CONCATENATE(kategorie[[#This Row],[rok]],"::",kategorie[[#This Row],[závod]],"::",kategorie[[#This Row],[m/ž]],"::",kategorie[[#This Row],[věk]])</f>
        <v>2012::běh starosty::Z::30</v>
      </c>
      <c r="E1002" s="166">
        <v>2012</v>
      </c>
      <c r="F1002" s="167" t="s">
        <v>187</v>
      </c>
      <c r="G1002" s="166" t="s">
        <v>318</v>
      </c>
      <c r="H1002" s="23">
        <f>kategorie[[#This Row],[rok]]-kategorie[[#This Row],[věk]]</f>
        <v>1982</v>
      </c>
      <c r="I1002" s="166">
        <v>30</v>
      </c>
      <c r="J1002" s="168" t="s">
        <v>316</v>
      </c>
      <c r="K1002" s="169">
        <v>4.8</v>
      </c>
      <c r="L1002" s="170"/>
    </row>
    <row r="1003" spans="4:12">
      <c r="D1003" s="20" t="str">
        <f>CONCATENATE(kategorie[[#This Row],[rok]],"::",kategorie[[#This Row],[závod]],"::",kategorie[[#This Row],[m/ž]],"::",kategorie[[#This Row],[věk]])</f>
        <v>2012::běh starosty::Z::31</v>
      </c>
      <c r="E1003" s="166">
        <v>2012</v>
      </c>
      <c r="F1003" s="167" t="s">
        <v>187</v>
      </c>
      <c r="G1003" s="166" t="s">
        <v>318</v>
      </c>
      <c r="H1003" s="23">
        <f>kategorie[[#This Row],[rok]]-kategorie[[#This Row],[věk]]</f>
        <v>1981</v>
      </c>
      <c r="I1003" s="166">
        <v>31</v>
      </c>
      <c r="J1003" s="168" t="s">
        <v>316</v>
      </c>
      <c r="K1003" s="169">
        <v>4.8</v>
      </c>
      <c r="L1003" s="170"/>
    </row>
    <row r="1004" spans="4:12">
      <c r="D1004" s="20" t="str">
        <f>CONCATENATE(kategorie[[#This Row],[rok]],"::",kategorie[[#This Row],[závod]],"::",kategorie[[#This Row],[m/ž]],"::",kategorie[[#This Row],[věk]])</f>
        <v>2012::běh starosty::Z::32</v>
      </c>
      <c r="E1004" s="166">
        <v>2012</v>
      </c>
      <c r="F1004" s="167" t="s">
        <v>187</v>
      </c>
      <c r="G1004" s="166" t="s">
        <v>318</v>
      </c>
      <c r="H1004" s="23">
        <f>kategorie[[#This Row],[rok]]-kategorie[[#This Row],[věk]]</f>
        <v>1980</v>
      </c>
      <c r="I1004" s="166">
        <v>32</v>
      </c>
      <c r="J1004" s="168" t="s">
        <v>316</v>
      </c>
      <c r="K1004" s="169">
        <v>4.8</v>
      </c>
      <c r="L1004" s="170"/>
    </row>
    <row r="1005" spans="4:12">
      <c r="D1005" s="20" t="str">
        <f>CONCATENATE(kategorie[[#This Row],[rok]],"::",kategorie[[#This Row],[závod]],"::",kategorie[[#This Row],[m/ž]],"::",kategorie[[#This Row],[věk]])</f>
        <v>2012::běh starosty::Z::33</v>
      </c>
      <c r="E1005" s="166">
        <v>2012</v>
      </c>
      <c r="F1005" s="167" t="s">
        <v>187</v>
      </c>
      <c r="G1005" s="166" t="s">
        <v>318</v>
      </c>
      <c r="H1005" s="23">
        <f>kategorie[[#This Row],[rok]]-kategorie[[#This Row],[věk]]</f>
        <v>1979</v>
      </c>
      <c r="I1005" s="166">
        <v>33</v>
      </c>
      <c r="J1005" s="168" t="s">
        <v>316</v>
      </c>
      <c r="K1005" s="169">
        <v>4.8</v>
      </c>
      <c r="L1005" s="170"/>
    </row>
    <row r="1006" spans="4:12">
      <c r="D1006" s="20" t="str">
        <f>CONCATENATE(kategorie[[#This Row],[rok]],"::",kategorie[[#This Row],[závod]],"::",kategorie[[#This Row],[m/ž]],"::",kategorie[[#This Row],[věk]])</f>
        <v>2012::běh starosty::Z::34</v>
      </c>
      <c r="E1006" s="166">
        <v>2012</v>
      </c>
      <c r="F1006" s="167" t="s">
        <v>187</v>
      </c>
      <c r="G1006" s="166" t="s">
        <v>318</v>
      </c>
      <c r="H1006" s="23">
        <f>kategorie[[#This Row],[rok]]-kategorie[[#This Row],[věk]]</f>
        <v>1978</v>
      </c>
      <c r="I1006" s="166">
        <v>34</v>
      </c>
      <c r="J1006" s="168" t="s">
        <v>316</v>
      </c>
      <c r="K1006" s="169">
        <v>4.8</v>
      </c>
      <c r="L1006" s="170"/>
    </row>
    <row r="1007" spans="4:12">
      <c r="D1007" s="20" t="str">
        <f>CONCATENATE(kategorie[[#This Row],[rok]],"::",kategorie[[#This Row],[závod]],"::",kategorie[[#This Row],[m/ž]],"::",kategorie[[#This Row],[věk]])</f>
        <v>2012::běh starosty::Z::35</v>
      </c>
      <c r="E1007" s="166">
        <v>2012</v>
      </c>
      <c r="F1007" s="167" t="s">
        <v>187</v>
      </c>
      <c r="G1007" s="166" t="s">
        <v>318</v>
      </c>
      <c r="H1007" s="23">
        <f>kategorie[[#This Row],[rok]]-kategorie[[#This Row],[věk]]</f>
        <v>1977</v>
      </c>
      <c r="I1007" s="166">
        <v>35</v>
      </c>
      <c r="J1007" s="168" t="s">
        <v>316</v>
      </c>
      <c r="K1007" s="169">
        <v>4.8</v>
      </c>
      <c r="L1007" s="170"/>
    </row>
    <row r="1008" spans="4:12">
      <c r="D1008" s="20" t="str">
        <f>CONCATENATE(kategorie[[#This Row],[rok]],"::",kategorie[[#This Row],[závod]],"::",kategorie[[#This Row],[m/ž]],"::",kategorie[[#This Row],[věk]])</f>
        <v>2012::běh starosty::Z::36</v>
      </c>
      <c r="E1008" s="166">
        <v>2012</v>
      </c>
      <c r="F1008" s="167" t="s">
        <v>187</v>
      </c>
      <c r="G1008" s="166" t="s">
        <v>318</v>
      </c>
      <c r="H1008" s="23">
        <f>kategorie[[#This Row],[rok]]-kategorie[[#This Row],[věk]]</f>
        <v>1976</v>
      </c>
      <c r="I1008" s="166">
        <v>36</v>
      </c>
      <c r="J1008" s="168" t="s">
        <v>316</v>
      </c>
      <c r="K1008" s="169">
        <v>4.8</v>
      </c>
      <c r="L1008" s="170"/>
    </row>
    <row r="1009" spans="4:12">
      <c r="D1009" s="20" t="str">
        <f>CONCATENATE(kategorie[[#This Row],[rok]],"::",kategorie[[#This Row],[závod]],"::",kategorie[[#This Row],[m/ž]],"::",kategorie[[#This Row],[věk]])</f>
        <v>2012::běh starosty::Z::37</v>
      </c>
      <c r="E1009" s="166">
        <v>2012</v>
      </c>
      <c r="F1009" s="167" t="s">
        <v>187</v>
      </c>
      <c r="G1009" s="166" t="s">
        <v>318</v>
      </c>
      <c r="H1009" s="23">
        <f>kategorie[[#This Row],[rok]]-kategorie[[#This Row],[věk]]</f>
        <v>1975</v>
      </c>
      <c r="I1009" s="166">
        <v>37</v>
      </c>
      <c r="J1009" s="168" t="s">
        <v>316</v>
      </c>
      <c r="K1009" s="169">
        <v>4.8</v>
      </c>
      <c r="L1009" s="170"/>
    </row>
    <row r="1010" spans="4:12">
      <c r="D1010" s="20" t="str">
        <f>CONCATENATE(kategorie[[#This Row],[rok]],"::",kategorie[[#This Row],[závod]],"::",kategorie[[#This Row],[m/ž]],"::",kategorie[[#This Row],[věk]])</f>
        <v>2012::běh starosty::Z::38</v>
      </c>
      <c r="E1010" s="166">
        <v>2012</v>
      </c>
      <c r="F1010" s="167" t="s">
        <v>187</v>
      </c>
      <c r="G1010" s="166" t="s">
        <v>318</v>
      </c>
      <c r="H1010" s="23">
        <f>kategorie[[#This Row],[rok]]-kategorie[[#This Row],[věk]]</f>
        <v>1974</v>
      </c>
      <c r="I1010" s="166">
        <v>38</v>
      </c>
      <c r="J1010" s="168" t="s">
        <v>316</v>
      </c>
      <c r="K1010" s="169">
        <v>4.8</v>
      </c>
      <c r="L1010" s="170"/>
    </row>
    <row r="1011" spans="4:12">
      <c r="D1011" s="20" t="str">
        <f>CONCATENATE(kategorie[[#This Row],[rok]],"::",kategorie[[#This Row],[závod]],"::",kategorie[[#This Row],[m/ž]],"::",kategorie[[#This Row],[věk]])</f>
        <v>2012::běh starosty::Z::39</v>
      </c>
      <c r="E1011" s="166">
        <v>2012</v>
      </c>
      <c r="F1011" s="167" t="s">
        <v>187</v>
      </c>
      <c r="G1011" s="166" t="s">
        <v>318</v>
      </c>
      <c r="H1011" s="23">
        <f>kategorie[[#This Row],[rok]]-kategorie[[#This Row],[věk]]</f>
        <v>1973</v>
      </c>
      <c r="I1011" s="166">
        <v>39</v>
      </c>
      <c r="J1011" s="168" t="s">
        <v>316</v>
      </c>
      <c r="K1011" s="169">
        <v>4.8</v>
      </c>
      <c r="L1011" s="170"/>
    </row>
    <row r="1012" spans="4:12">
      <c r="D1012" s="20" t="str">
        <f>CONCATENATE(kategorie[[#This Row],[rok]],"::",kategorie[[#This Row],[závod]],"::",kategorie[[#This Row],[m/ž]],"::",kategorie[[#This Row],[věk]])</f>
        <v>2012::běh starosty::Z::40</v>
      </c>
      <c r="E1012" s="166">
        <v>2012</v>
      </c>
      <c r="F1012" s="167" t="s">
        <v>187</v>
      </c>
      <c r="G1012" s="166" t="s">
        <v>318</v>
      </c>
      <c r="H1012" s="23">
        <f>kategorie[[#This Row],[rok]]-kategorie[[#This Row],[věk]]</f>
        <v>1972</v>
      </c>
      <c r="I1012" s="166">
        <v>40</v>
      </c>
      <c r="J1012" s="168" t="s">
        <v>316</v>
      </c>
      <c r="K1012" s="169">
        <v>4.8</v>
      </c>
      <c r="L1012" s="170"/>
    </row>
    <row r="1013" spans="4:12">
      <c r="D1013" s="20" t="str">
        <f>CONCATENATE(kategorie[[#This Row],[rok]],"::",kategorie[[#This Row],[závod]],"::",kategorie[[#This Row],[m/ž]],"::",kategorie[[#This Row],[věk]])</f>
        <v>2012::běh starosty::Z::41</v>
      </c>
      <c r="E1013" s="166">
        <v>2012</v>
      </c>
      <c r="F1013" s="167" t="s">
        <v>187</v>
      </c>
      <c r="G1013" s="166" t="s">
        <v>318</v>
      </c>
      <c r="H1013" s="23">
        <f>kategorie[[#This Row],[rok]]-kategorie[[#This Row],[věk]]</f>
        <v>1971</v>
      </c>
      <c r="I1013" s="166">
        <v>41</v>
      </c>
      <c r="J1013" s="168" t="s">
        <v>316</v>
      </c>
      <c r="K1013" s="169">
        <v>4.8</v>
      </c>
      <c r="L1013" s="170"/>
    </row>
    <row r="1014" spans="4:12">
      <c r="D1014" s="20" t="str">
        <f>CONCATENATE(kategorie[[#This Row],[rok]],"::",kategorie[[#This Row],[závod]],"::",kategorie[[#This Row],[m/ž]],"::",kategorie[[#This Row],[věk]])</f>
        <v>2012::běh starosty::Z::42</v>
      </c>
      <c r="E1014" s="166">
        <v>2012</v>
      </c>
      <c r="F1014" s="167" t="s">
        <v>187</v>
      </c>
      <c r="G1014" s="166" t="s">
        <v>318</v>
      </c>
      <c r="H1014" s="23">
        <f>kategorie[[#This Row],[rok]]-kategorie[[#This Row],[věk]]</f>
        <v>1970</v>
      </c>
      <c r="I1014" s="166">
        <v>42</v>
      </c>
      <c r="J1014" s="168" t="s">
        <v>316</v>
      </c>
      <c r="K1014" s="169">
        <v>4.8</v>
      </c>
      <c r="L1014" s="170"/>
    </row>
    <row r="1015" spans="4:12">
      <c r="D1015" s="20" t="str">
        <f>CONCATENATE(kategorie[[#This Row],[rok]],"::",kategorie[[#This Row],[závod]],"::",kategorie[[#This Row],[m/ž]],"::",kategorie[[#This Row],[věk]])</f>
        <v>2012::běh starosty::Z::43</v>
      </c>
      <c r="E1015" s="166">
        <v>2012</v>
      </c>
      <c r="F1015" s="167" t="s">
        <v>187</v>
      </c>
      <c r="G1015" s="166" t="s">
        <v>318</v>
      </c>
      <c r="H1015" s="23">
        <f>kategorie[[#This Row],[rok]]-kategorie[[#This Row],[věk]]</f>
        <v>1969</v>
      </c>
      <c r="I1015" s="166">
        <v>43</v>
      </c>
      <c r="J1015" s="168" t="s">
        <v>316</v>
      </c>
      <c r="K1015" s="169">
        <v>4.8</v>
      </c>
      <c r="L1015" s="170"/>
    </row>
    <row r="1016" spans="4:12">
      <c r="D1016" s="20" t="str">
        <f>CONCATENATE(kategorie[[#This Row],[rok]],"::",kategorie[[#This Row],[závod]],"::",kategorie[[#This Row],[m/ž]],"::",kategorie[[#This Row],[věk]])</f>
        <v>2012::běh starosty::Z::44</v>
      </c>
      <c r="E1016" s="166">
        <v>2012</v>
      </c>
      <c r="F1016" s="167" t="s">
        <v>187</v>
      </c>
      <c r="G1016" s="166" t="s">
        <v>318</v>
      </c>
      <c r="H1016" s="23">
        <f>kategorie[[#This Row],[rok]]-kategorie[[#This Row],[věk]]</f>
        <v>1968</v>
      </c>
      <c r="I1016" s="166">
        <v>44</v>
      </c>
      <c r="J1016" s="168" t="s">
        <v>316</v>
      </c>
      <c r="K1016" s="169">
        <v>4.8</v>
      </c>
      <c r="L1016" s="170"/>
    </row>
    <row r="1017" spans="4:12">
      <c r="D1017" s="20" t="str">
        <f>CONCATENATE(kategorie[[#This Row],[rok]],"::",kategorie[[#This Row],[závod]],"::",kategorie[[#This Row],[m/ž]],"::",kategorie[[#This Row],[věk]])</f>
        <v>2012::běh starosty::Z::45</v>
      </c>
      <c r="E1017" s="166">
        <v>2012</v>
      </c>
      <c r="F1017" s="167" t="s">
        <v>187</v>
      </c>
      <c r="G1017" s="166" t="s">
        <v>318</v>
      </c>
      <c r="H1017" s="23">
        <f>kategorie[[#This Row],[rok]]-kategorie[[#This Row],[věk]]</f>
        <v>1967</v>
      </c>
      <c r="I1017" s="166">
        <v>45</v>
      </c>
      <c r="J1017" s="168" t="s">
        <v>316</v>
      </c>
      <c r="K1017" s="169">
        <v>4.8</v>
      </c>
      <c r="L1017" s="170"/>
    </row>
    <row r="1018" spans="4:12" ht="11.25" customHeight="1">
      <c r="D1018" s="20" t="str">
        <f>CONCATENATE(kategorie[[#This Row],[rok]],"::",kategorie[[#This Row],[závod]],"::",kategorie[[#This Row],[m/ž]],"::",kategorie[[#This Row],[věk]])</f>
        <v>2012::běh starosty::Z::46</v>
      </c>
      <c r="E1018" s="166">
        <v>2012</v>
      </c>
      <c r="F1018" s="167" t="s">
        <v>187</v>
      </c>
      <c r="G1018" s="166" t="s">
        <v>318</v>
      </c>
      <c r="H1018" s="23">
        <f>kategorie[[#This Row],[rok]]-kategorie[[#This Row],[věk]]</f>
        <v>1966</v>
      </c>
      <c r="I1018" s="166">
        <v>46</v>
      </c>
      <c r="J1018" s="168" t="s">
        <v>316</v>
      </c>
      <c r="K1018" s="169">
        <v>4.8</v>
      </c>
      <c r="L1018" s="170"/>
    </row>
    <row r="1019" spans="4:12" ht="11.25" customHeight="1">
      <c r="D1019" s="20" t="str">
        <f>CONCATENATE(kategorie[[#This Row],[rok]],"::",kategorie[[#This Row],[závod]],"::",kategorie[[#This Row],[m/ž]],"::",kategorie[[#This Row],[věk]])</f>
        <v>2012::běh starosty::Z::47</v>
      </c>
      <c r="E1019" s="166">
        <v>2012</v>
      </c>
      <c r="F1019" s="167" t="s">
        <v>187</v>
      </c>
      <c r="G1019" s="166" t="s">
        <v>318</v>
      </c>
      <c r="H1019" s="23">
        <f>kategorie[[#This Row],[rok]]-kategorie[[#This Row],[věk]]</f>
        <v>1965</v>
      </c>
      <c r="I1019" s="166">
        <v>47</v>
      </c>
      <c r="J1019" s="168" t="s">
        <v>316</v>
      </c>
      <c r="K1019" s="169">
        <v>4.8</v>
      </c>
      <c r="L1019" s="170"/>
    </row>
    <row r="1020" spans="4:12" ht="11.25" customHeight="1">
      <c r="D1020" s="20" t="str">
        <f>CONCATENATE(kategorie[[#This Row],[rok]],"::",kategorie[[#This Row],[závod]],"::",kategorie[[#This Row],[m/ž]],"::",kategorie[[#This Row],[věk]])</f>
        <v>2012::běh starosty::Z::48</v>
      </c>
      <c r="E1020" s="166">
        <v>2012</v>
      </c>
      <c r="F1020" s="167" t="s">
        <v>187</v>
      </c>
      <c r="G1020" s="166" t="s">
        <v>318</v>
      </c>
      <c r="H1020" s="23">
        <f>kategorie[[#This Row],[rok]]-kategorie[[#This Row],[věk]]</f>
        <v>1964</v>
      </c>
      <c r="I1020" s="166">
        <v>48</v>
      </c>
      <c r="J1020" s="168" t="s">
        <v>316</v>
      </c>
      <c r="K1020" s="169">
        <v>4.8</v>
      </c>
      <c r="L1020" s="170"/>
    </row>
    <row r="1021" spans="4:12" ht="11.25" customHeight="1">
      <c r="D1021" s="20" t="str">
        <f>CONCATENATE(kategorie[[#This Row],[rok]],"::",kategorie[[#This Row],[závod]],"::",kategorie[[#This Row],[m/ž]],"::",kategorie[[#This Row],[věk]])</f>
        <v>2012::běh starosty::Z::49</v>
      </c>
      <c r="E1021" s="166">
        <v>2012</v>
      </c>
      <c r="F1021" s="167" t="s">
        <v>187</v>
      </c>
      <c r="G1021" s="166" t="s">
        <v>318</v>
      </c>
      <c r="H1021" s="23">
        <f>kategorie[[#This Row],[rok]]-kategorie[[#This Row],[věk]]</f>
        <v>1963</v>
      </c>
      <c r="I1021" s="166">
        <v>49</v>
      </c>
      <c r="J1021" s="168" t="s">
        <v>316</v>
      </c>
      <c r="K1021" s="169">
        <v>4.8</v>
      </c>
      <c r="L1021" s="170"/>
    </row>
    <row r="1022" spans="4:12" ht="11.25" customHeight="1">
      <c r="D1022" s="20" t="str">
        <f>CONCATENATE(kategorie[[#This Row],[rok]],"::",kategorie[[#This Row],[závod]],"::",kategorie[[#This Row],[m/ž]],"::",kategorie[[#This Row],[věk]])</f>
        <v>2012::běh starosty::Z::50</v>
      </c>
      <c r="E1022" s="166">
        <v>2012</v>
      </c>
      <c r="F1022" s="167" t="s">
        <v>187</v>
      </c>
      <c r="G1022" s="166" t="s">
        <v>318</v>
      </c>
      <c r="H1022" s="23">
        <f>kategorie[[#This Row],[rok]]-kategorie[[#This Row],[věk]]</f>
        <v>1962</v>
      </c>
      <c r="I1022" s="166">
        <v>50</v>
      </c>
      <c r="J1022" s="168" t="s">
        <v>316</v>
      </c>
      <c r="K1022" s="169">
        <v>4.8</v>
      </c>
      <c r="L1022" s="170"/>
    </row>
    <row r="1023" spans="4:12" ht="11.25" customHeight="1">
      <c r="D1023" s="20" t="str">
        <f>CONCATENATE(kategorie[[#This Row],[rok]],"::",kategorie[[#This Row],[závod]],"::",kategorie[[#This Row],[m/ž]],"::",kategorie[[#This Row],[věk]])</f>
        <v>2012::běh starosty::Z::51</v>
      </c>
      <c r="E1023" s="166">
        <v>2012</v>
      </c>
      <c r="F1023" s="167" t="s">
        <v>187</v>
      </c>
      <c r="G1023" s="166" t="s">
        <v>318</v>
      </c>
      <c r="H1023" s="23">
        <f>kategorie[[#This Row],[rok]]-kategorie[[#This Row],[věk]]</f>
        <v>1961</v>
      </c>
      <c r="I1023" s="166">
        <v>51</v>
      </c>
      <c r="J1023" s="168" t="s">
        <v>316</v>
      </c>
      <c r="K1023" s="169">
        <v>4.8</v>
      </c>
      <c r="L1023" s="170"/>
    </row>
    <row r="1024" spans="4:12" ht="11.25" customHeight="1">
      <c r="D1024" s="20" t="str">
        <f>CONCATENATE(kategorie[[#This Row],[rok]],"::",kategorie[[#This Row],[závod]],"::",kategorie[[#This Row],[m/ž]],"::",kategorie[[#This Row],[věk]])</f>
        <v>2012::běh starosty::Z::52</v>
      </c>
      <c r="E1024" s="166">
        <v>2012</v>
      </c>
      <c r="F1024" s="167" t="s">
        <v>187</v>
      </c>
      <c r="G1024" s="166" t="s">
        <v>318</v>
      </c>
      <c r="H1024" s="23">
        <f>kategorie[[#This Row],[rok]]-kategorie[[#This Row],[věk]]</f>
        <v>1960</v>
      </c>
      <c r="I1024" s="166">
        <v>52</v>
      </c>
      <c r="J1024" s="168" t="s">
        <v>316</v>
      </c>
      <c r="K1024" s="169">
        <v>4.8</v>
      </c>
      <c r="L1024" s="170"/>
    </row>
    <row r="1025" spans="4:12" ht="11.25" customHeight="1">
      <c r="D1025" s="20" t="str">
        <f>CONCATENATE(kategorie[[#This Row],[rok]],"::",kategorie[[#This Row],[závod]],"::",kategorie[[#This Row],[m/ž]],"::",kategorie[[#This Row],[věk]])</f>
        <v>2012::běh starosty::Z::53</v>
      </c>
      <c r="E1025" s="166">
        <v>2012</v>
      </c>
      <c r="F1025" s="167" t="s">
        <v>187</v>
      </c>
      <c r="G1025" s="166" t="s">
        <v>318</v>
      </c>
      <c r="H1025" s="23">
        <f>kategorie[[#This Row],[rok]]-kategorie[[#This Row],[věk]]</f>
        <v>1959</v>
      </c>
      <c r="I1025" s="166">
        <v>53</v>
      </c>
      <c r="J1025" s="168" t="s">
        <v>316</v>
      </c>
      <c r="K1025" s="169">
        <v>4.8</v>
      </c>
      <c r="L1025" s="170"/>
    </row>
    <row r="1026" spans="4:12" ht="11.25" customHeight="1">
      <c r="D1026" s="20" t="str">
        <f>CONCATENATE(kategorie[[#This Row],[rok]],"::",kategorie[[#This Row],[závod]],"::",kategorie[[#This Row],[m/ž]],"::",kategorie[[#This Row],[věk]])</f>
        <v>2012::běh starosty::Z::54</v>
      </c>
      <c r="E1026" s="166">
        <v>2012</v>
      </c>
      <c r="F1026" s="167" t="s">
        <v>187</v>
      </c>
      <c r="G1026" s="166" t="s">
        <v>318</v>
      </c>
      <c r="H1026" s="23">
        <f>kategorie[[#This Row],[rok]]-kategorie[[#This Row],[věk]]</f>
        <v>1958</v>
      </c>
      <c r="I1026" s="166">
        <v>54</v>
      </c>
      <c r="J1026" s="168" t="s">
        <v>316</v>
      </c>
      <c r="K1026" s="169">
        <v>4.8</v>
      </c>
      <c r="L1026" s="170"/>
    </row>
    <row r="1027" spans="4:12" ht="11.25" customHeight="1">
      <c r="D1027" s="20" t="str">
        <f>CONCATENATE(kategorie[[#This Row],[rok]],"::",kategorie[[#This Row],[závod]],"::",kategorie[[#This Row],[m/ž]],"::",kategorie[[#This Row],[věk]])</f>
        <v>2012::běh starosty::Z::55</v>
      </c>
      <c r="E1027" s="166">
        <v>2012</v>
      </c>
      <c r="F1027" s="167" t="s">
        <v>187</v>
      </c>
      <c r="G1027" s="166" t="s">
        <v>318</v>
      </c>
      <c r="H1027" s="23">
        <f>kategorie[[#This Row],[rok]]-kategorie[[#This Row],[věk]]</f>
        <v>1957</v>
      </c>
      <c r="I1027" s="166">
        <v>55</v>
      </c>
      <c r="J1027" s="168" t="s">
        <v>316</v>
      </c>
      <c r="K1027" s="169">
        <v>4.8</v>
      </c>
      <c r="L1027" s="170"/>
    </row>
    <row r="1028" spans="4:12" ht="11.25" customHeight="1">
      <c r="D1028" s="20" t="str">
        <f>CONCATENATE(kategorie[[#This Row],[rok]],"::",kategorie[[#This Row],[závod]],"::",kategorie[[#This Row],[m/ž]],"::",kategorie[[#This Row],[věk]])</f>
        <v>2012::pivaři::M::19</v>
      </c>
      <c r="E1028" s="166">
        <v>2012</v>
      </c>
      <c r="F1028" s="167" t="s">
        <v>296</v>
      </c>
      <c r="G1028" s="166" t="s">
        <v>177</v>
      </c>
      <c r="H1028" s="14">
        <f>kategorie[[#This Row],[rok]]-kategorie[[#This Row],[věk]]</f>
        <v>1993</v>
      </c>
      <c r="I1028" s="166">
        <v>19</v>
      </c>
      <c r="J1028" s="168" t="s">
        <v>316</v>
      </c>
      <c r="K1028" s="169">
        <v>0.16</v>
      </c>
      <c r="L1028" s="170"/>
    </row>
    <row r="1029" spans="4:12" ht="11.25" customHeight="1">
      <c r="D1029" s="20" t="str">
        <f>CONCATENATE(kategorie[[#This Row],[rok]],"::",kategorie[[#This Row],[závod]],"::",kategorie[[#This Row],[m/ž]],"::",kategorie[[#This Row],[věk]])</f>
        <v>2012::pivaři::M::20</v>
      </c>
      <c r="E1029" s="166">
        <v>2012</v>
      </c>
      <c r="F1029" s="167" t="s">
        <v>296</v>
      </c>
      <c r="G1029" s="166" t="s">
        <v>177</v>
      </c>
      <c r="H1029" s="14">
        <f>kategorie[[#This Row],[rok]]-kategorie[[#This Row],[věk]]</f>
        <v>1992</v>
      </c>
      <c r="I1029" s="166">
        <v>20</v>
      </c>
      <c r="J1029" s="168" t="s">
        <v>316</v>
      </c>
      <c r="K1029" s="169">
        <v>0.16</v>
      </c>
      <c r="L1029" s="170"/>
    </row>
    <row r="1030" spans="4:12" ht="11.25" customHeight="1">
      <c r="D1030" s="20" t="str">
        <f>CONCATENATE(kategorie[[#This Row],[rok]],"::",kategorie[[#This Row],[závod]],"::",kategorie[[#This Row],[m/ž]],"::",kategorie[[#This Row],[věk]])</f>
        <v>2012::pivaři::M::21</v>
      </c>
      <c r="E1030" s="166">
        <v>2012</v>
      </c>
      <c r="F1030" s="167" t="s">
        <v>296</v>
      </c>
      <c r="G1030" s="166" t="s">
        <v>177</v>
      </c>
      <c r="H1030" s="14">
        <f>kategorie[[#This Row],[rok]]-kategorie[[#This Row],[věk]]</f>
        <v>1991</v>
      </c>
      <c r="I1030" s="166">
        <v>21</v>
      </c>
      <c r="J1030" s="168" t="s">
        <v>316</v>
      </c>
      <c r="K1030" s="169">
        <v>0.16</v>
      </c>
      <c r="L1030" s="170"/>
    </row>
    <row r="1031" spans="4:12" ht="11.25" customHeight="1">
      <c r="D1031" s="20" t="str">
        <f>CONCATENATE(kategorie[[#This Row],[rok]],"::",kategorie[[#This Row],[závod]],"::",kategorie[[#This Row],[m/ž]],"::",kategorie[[#This Row],[věk]])</f>
        <v>2012::pivaři::M::22</v>
      </c>
      <c r="E1031" s="166">
        <v>2012</v>
      </c>
      <c r="F1031" s="167" t="s">
        <v>296</v>
      </c>
      <c r="G1031" s="166" t="s">
        <v>177</v>
      </c>
      <c r="H1031" s="14">
        <f>kategorie[[#This Row],[rok]]-kategorie[[#This Row],[věk]]</f>
        <v>1990</v>
      </c>
      <c r="I1031" s="166">
        <v>22</v>
      </c>
      <c r="J1031" s="168" t="s">
        <v>316</v>
      </c>
      <c r="K1031" s="169">
        <v>0.16</v>
      </c>
      <c r="L1031" s="170"/>
    </row>
    <row r="1032" spans="4:12" ht="11.25" customHeight="1">
      <c r="D1032" s="20" t="str">
        <f>CONCATENATE(kategorie[[#This Row],[rok]],"::",kategorie[[#This Row],[závod]],"::",kategorie[[#This Row],[m/ž]],"::",kategorie[[#This Row],[věk]])</f>
        <v>2012::pivaři::M::23</v>
      </c>
      <c r="E1032" s="166">
        <v>2012</v>
      </c>
      <c r="F1032" s="167" t="s">
        <v>296</v>
      </c>
      <c r="G1032" s="166" t="s">
        <v>177</v>
      </c>
      <c r="H1032" s="14">
        <f>kategorie[[#This Row],[rok]]-kategorie[[#This Row],[věk]]</f>
        <v>1989</v>
      </c>
      <c r="I1032" s="166">
        <v>23</v>
      </c>
      <c r="J1032" s="168" t="s">
        <v>316</v>
      </c>
      <c r="K1032" s="169">
        <v>0.16</v>
      </c>
      <c r="L1032" s="170"/>
    </row>
    <row r="1033" spans="4:12" ht="11.25" customHeight="1">
      <c r="D1033" s="20" t="str">
        <f>CONCATENATE(kategorie[[#This Row],[rok]],"::",kategorie[[#This Row],[závod]],"::",kategorie[[#This Row],[m/ž]],"::",kategorie[[#This Row],[věk]])</f>
        <v>2012::pivaři::M::24</v>
      </c>
      <c r="E1033" s="166">
        <v>2012</v>
      </c>
      <c r="F1033" s="167" t="s">
        <v>296</v>
      </c>
      <c r="G1033" s="166" t="s">
        <v>177</v>
      </c>
      <c r="H1033" s="14">
        <f>kategorie[[#This Row],[rok]]-kategorie[[#This Row],[věk]]</f>
        <v>1988</v>
      </c>
      <c r="I1033" s="166">
        <v>24</v>
      </c>
      <c r="J1033" s="168" t="s">
        <v>316</v>
      </c>
      <c r="K1033" s="169">
        <v>0.16</v>
      </c>
      <c r="L1033" s="170"/>
    </row>
    <row r="1034" spans="4:12" ht="11.25" customHeight="1">
      <c r="D1034" s="20" t="str">
        <f>CONCATENATE(kategorie[[#This Row],[rok]],"::",kategorie[[#This Row],[závod]],"::",kategorie[[#This Row],[m/ž]],"::",kategorie[[#This Row],[věk]])</f>
        <v>2012::pivaři::M::25</v>
      </c>
      <c r="E1034" s="166">
        <v>2012</v>
      </c>
      <c r="F1034" s="167" t="s">
        <v>296</v>
      </c>
      <c r="G1034" s="166" t="s">
        <v>177</v>
      </c>
      <c r="H1034" s="14">
        <f>kategorie[[#This Row],[rok]]-kategorie[[#This Row],[věk]]</f>
        <v>1987</v>
      </c>
      <c r="I1034" s="166">
        <v>25</v>
      </c>
      <c r="J1034" s="168" t="s">
        <v>316</v>
      </c>
      <c r="K1034" s="169">
        <v>0.16</v>
      </c>
      <c r="L1034" s="170"/>
    </row>
    <row r="1035" spans="4:12" ht="11.25" customHeight="1">
      <c r="D1035" s="20" t="str">
        <f>CONCATENATE(kategorie[[#This Row],[rok]],"::",kategorie[[#This Row],[závod]],"::",kategorie[[#This Row],[m/ž]],"::",kategorie[[#This Row],[věk]])</f>
        <v>2012::pivaři::M::26</v>
      </c>
      <c r="E1035" s="166">
        <v>2012</v>
      </c>
      <c r="F1035" s="167" t="s">
        <v>296</v>
      </c>
      <c r="G1035" s="166" t="s">
        <v>177</v>
      </c>
      <c r="H1035" s="14">
        <f>kategorie[[#This Row],[rok]]-kategorie[[#This Row],[věk]]</f>
        <v>1986</v>
      </c>
      <c r="I1035" s="166">
        <v>26</v>
      </c>
      <c r="J1035" s="168" t="s">
        <v>316</v>
      </c>
      <c r="K1035" s="169">
        <v>0.16</v>
      </c>
      <c r="L1035" s="170"/>
    </row>
    <row r="1036" spans="4:12" ht="11.25" customHeight="1">
      <c r="D1036" s="20" t="str">
        <f>CONCATENATE(kategorie[[#This Row],[rok]],"::",kategorie[[#This Row],[závod]],"::",kategorie[[#This Row],[m/ž]],"::",kategorie[[#This Row],[věk]])</f>
        <v>2012::pivaři::M::27</v>
      </c>
      <c r="E1036" s="166">
        <v>2012</v>
      </c>
      <c r="F1036" s="167" t="s">
        <v>296</v>
      </c>
      <c r="G1036" s="166" t="s">
        <v>177</v>
      </c>
      <c r="H1036" s="14">
        <f>kategorie[[#This Row],[rok]]-kategorie[[#This Row],[věk]]</f>
        <v>1985</v>
      </c>
      <c r="I1036" s="166">
        <v>27</v>
      </c>
      <c r="J1036" s="168" t="s">
        <v>316</v>
      </c>
      <c r="K1036" s="169">
        <v>0.16</v>
      </c>
      <c r="L1036" s="170"/>
    </row>
    <row r="1037" spans="4:12" ht="11.25" customHeight="1">
      <c r="D1037" s="20" t="str">
        <f>CONCATENATE(kategorie[[#This Row],[rok]],"::",kategorie[[#This Row],[závod]],"::",kategorie[[#This Row],[m/ž]],"::",kategorie[[#This Row],[věk]])</f>
        <v>2012::pivaři::M::28</v>
      </c>
      <c r="E1037" s="166">
        <v>2012</v>
      </c>
      <c r="F1037" s="167" t="s">
        <v>296</v>
      </c>
      <c r="G1037" s="166" t="s">
        <v>177</v>
      </c>
      <c r="H1037" s="14">
        <f>kategorie[[#This Row],[rok]]-kategorie[[#This Row],[věk]]</f>
        <v>1984</v>
      </c>
      <c r="I1037" s="166">
        <v>28</v>
      </c>
      <c r="J1037" s="168" t="s">
        <v>316</v>
      </c>
      <c r="K1037" s="169">
        <v>0.16</v>
      </c>
      <c r="L1037" s="170"/>
    </row>
    <row r="1038" spans="4:12" ht="11.25" customHeight="1">
      <c r="D1038" s="20" t="str">
        <f>CONCATENATE(kategorie[[#This Row],[rok]],"::",kategorie[[#This Row],[závod]],"::",kategorie[[#This Row],[m/ž]],"::",kategorie[[#This Row],[věk]])</f>
        <v>2012::pivaři::M::29</v>
      </c>
      <c r="E1038" s="166">
        <v>2012</v>
      </c>
      <c r="F1038" s="167" t="s">
        <v>296</v>
      </c>
      <c r="G1038" s="166" t="s">
        <v>177</v>
      </c>
      <c r="H1038" s="14">
        <f>kategorie[[#This Row],[rok]]-kategorie[[#This Row],[věk]]</f>
        <v>1983</v>
      </c>
      <c r="I1038" s="166">
        <v>29</v>
      </c>
      <c r="J1038" s="168" t="s">
        <v>316</v>
      </c>
      <c r="K1038" s="169">
        <v>0.16</v>
      </c>
      <c r="L1038" s="170"/>
    </row>
    <row r="1039" spans="4:12" ht="11.25" customHeight="1">
      <c r="D1039" s="20" t="str">
        <f>CONCATENATE(kategorie[[#This Row],[rok]],"::",kategorie[[#This Row],[závod]],"::",kategorie[[#This Row],[m/ž]],"::",kategorie[[#This Row],[věk]])</f>
        <v>2012::pivaři::M::30</v>
      </c>
      <c r="E1039" s="166">
        <v>2012</v>
      </c>
      <c r="F1039" s="167" t="s">
        <v>296</v>
      </c>
      <c r="G1039" s="166" t="s">
        <v>177</v>
      </c>
      <c r="H1039" s="14">
        <f>kategorie[[#This Row],[rok]]-kategorie[[#This Row],[věk]]</f>
        <v>1982</v>
      </c>
      <c r="I1039" s="166">
        <v>30</v>
      </c>
      <c r="J1039" s="168" t="s">
        <v>316</v>
      </c>
      <c r="K1039" s="169">
        <v>0.16</v>
      </c>
      <c r="L1039" s="170"/>
    </row>
    <row r="1040" spans="4:12" ht="11.25" customHeight="1">
      <c r="D1040" s="20" t="str">
        <f>CONCATENATE(kategorie[[#This Row],[rok]],"::",kategorie[[#This Row],[závod]],"::",kategorie[[#This Row],[m/ž]],"::",kategorie[[#This Row],[věk]])</f>
        <v>2012::pivaři::M::31</v>
      </c>
      <c r="E1040" s="166">
        <v>2012</v>
      </c>
      <c r="F1040" s="167" t="s">
        <v>296</v>
      </c>
      <c r="G1040" s="166" t="s">
        <v>177</v>
      </c>
      <c r="H1040" s="14">
        <f>kategorie[[#This Row],[rok]]-kategorie[[#This Row],[věk]]</f>
        <v>1981</v>
      </c>
      <c r="I1040" s="166">
        <v>31</v>
      </c>
      <c r="J1040" s="168" t="s">
        <v>316</v>
      </c>
      <c r="K1040" s="169">
        <v>0.16</v>
      </c>
      <c r="L1040" s="170"/>
    </row>
    <row r="1041" spans="4:12" ht="11.25" customHeight="1">
      <c r="D1041" s="20" t="str">
        <f>CONCATENATE(kategorie[[#This Row],[rok]],"::",kategorie[[#This Row],[závod]],"::",kategorie[[#This Row],[m/ž]],"::",kategorie[[#This Row],[věk]])</f>
        <v>2012::pivaři::M::32</v>
      </c>
      <c r="E1041" s="166">
        <v>2012</v>
      </c>
      <c r="F1041" s="167" t="s">
        <v>296</v>
      </c>
      <c r="G1041" s="166" t="s">
        <v>177</v>
      </c>
      <c r="H1041" s="14">
        <f>kategorie[[#This Row],[rok]]-kategorie[[#This Row],[věk]]</f>
        <v>1980</v>
      </c>
      <c r="I1041" s="166">
        <v>32</v>
      </c>
      <c r="J1041" s="168" t="s">
        <v>316</v>
      </c>
      <c r="K1041" s="169">
        <v>0.16</v>
      </c>
      <c r="L1041" s="170"/>
    </row>
    <row r="1042" spans="4:12" ht="11.25" customHeight="1">
      <c r="D1042" s="20" t="str">
        <f>CONCATENATE(kategorie[[#This Row],[rok]],"::",kategorie[[#This Row],[závod]],"::",kategorie[[#This Row],[m/ž]],"::",kategorie[[#This Row],[věk]])</f>
        <v>2012::pivaři::M::33</v>
      </c>
      <c r="E1042" s="166">
        <v>2012</v>
      </c>
      <c r="F1042" s="167" t="s">
        <v>296</v>
      </c>
      <c r="G1042" s="166" t="s">
        <v>177</v>
      </c>
      <c r="H1042" s="14">
        <f>kategorie[[#This Row],[rok]]-kategorie[[#This Row],[věk]]</f>
        <v>1979</v>
      </c>
      <c r="I1042" s="166">
        <v>33</v>
      </c>
      <c r="J1042" s="168" t="s">
        <v>316</v>
      </c>
      <c r="K1042" s="169">
        <v>0.16</v>
      </c>
      <c r="L1042" s="170"/>
    </row>
    <row r="1043" spans="4:12" ht="11.25" customHeight="1">
      <c r="D1043" s="20" t="str">
        <f>CONCATENATE(kategorie[[#This Row],[rok]],"::",kategorie[[#This Row],[závod]],"::",kategorie[[#This Row],[m/ž]],"::",kategorie[[#This Row],[věk]])</f>
        <v>2012::pivaři::M::34</v>
      </c>
      <c r="E1043" s="166">
        <v>2012</v>
      </c>
      <c r="F1043" s="167" t="s">
        <v>296</v>
      </c>
      <c r="G1043" s="166" t="s">
        <v>177</v>
      </c>
      <c r="H1043" s="14">
        <f>kategorie[[#This Row],[rok]]-kategorie[[#This Row],[věk]]</f>
        <v>1978</v>
      </c>
      <c r="I1043" s="166">
        <v>34</v>
      </c>
      <c r="J1043" s="168" t="s">
        <v>316</v>
      </c>
      <c r="K1043" s="169">
        <v>0.16</v>
      </c>
      <c r="L1043" s="170"/>
    </row>
    <row r="1044" spans="4:12" ht="11.25" customHeight="1">
      <c r="D1044" s="20" t="str">
        <f>CONCATENATE(kategorie[[#This Row],[rok]],"::",kategorie[[#This Row],[závod]],"::",kategorie[[#This Row],[m/ž]],"::",kategorie[[#This Row],[věk]])</f>
        <v>2012::pivaři::M::35</v>
      </c>
      <c r="E1044" s="166">
        <v>2012</v>
      </c>
      <c r="F1044" s="167" t="s">
        <v>296</v>
      </c>
      <c r="G1044" s="166" t="s">
        <v>177</v>
      </c>
      <c r="H1044" s="14">
        <f>kategorie[[#This Row],[rok]]-kategorie[[#This Row],[věk]]</f>
        <v>1977</v>
      </c>
      <c r="I1044" s="166">
        <v>35</v>
      </c>
      <c r="J1044" s="168" t="s">
        <v>316</v>
      </c>
      <c r="K1044" s="169">
        <v>0.16</v>
      </c>
      <c r="L1044" s="170"/>
    </row>
    <row r="1045" spans="4:12" ht="11.25" customHeight="1">
      <c r="D1045" s="20" t="str">
        <f>CONCATENATE(kategorie[[#This Row],[rok]],"::",kategorie[[#This Row],[závod]],"::",kategorie[[#This Row],[m/ž]],"::",kategorie[[#This Row],[věk]])</f>
        <v>2012::pivaři::M::36</v>
      </c>
      <c r="E1045" s="166">
        <v>2012</v>
      </c>
      <c r="F1045" s="167" t="s">
        <v>296</v>
      </c>
      <c r="G1045" s="166" t="s">
        <v>177</v>
      </c>
      <c r="H1045" s="14">
        <f>kategorie[[#This Row],[rok]]-kategorie[[#This Row],[věk]]</f>
        <v>1976</v>
      </c>
      <c r="I1045" s="166">
        <v>36</v>
      </c>
      <c r="J1045" s="168" t="s">
        <v>316</v>
      </c>
      <c r="K1045" s="169">
        <v>0.16</v>
      </c>
      <c r="L1045" s="170"/>
    </row>
    <row r="1046" spans="4:12" ht="11.25" customHeight="1">
      <c r="D1046" s="20" t="str">
        <f>CONCATENATE(kategorie[[#This Row],[rok]],"::",kategorie[[#This Row],[závod]],"::",kategorie[[#This Row],[m/ž]],"::",kategorie[[#This Row],[věk]])</f>
        <v>2012::pivaři::M::37</v>
      </c>
      <c r="E1046" s="166">
        <v>2012</v>
      </c>
      <c r="F1046" s="167" t="s">
        <v>296</v>
      </c>
      <c r="G1046" s="166" t="s">
        <v>177</v>
      </c>
      <c r="H1046" s="14">
        <f>kategorie[[#This Row],[rok]]-kategorie[[#This Row],[věk]]</f>
        <v>1975</v>
      </c>
      <c r="I1046" s="166">
        <v>37</v>
      </c>
      <c r="J1046" s="168" t="s">
        <v>316</v>
      </c>
      <c r="K1046" s="169">
        <v>0.16</v>
      </c>
      <c r="L1046" s="170"/>
    </row>
    <row r="1047" spans="4:12" ht="11.25" customHeight="1">
      <c r="D1047" s="20" t="str">
        <f>CONCATENATE(kategorie[[#This Row],[rok]],"::",kategorie[[#This Row],[závod]],"::",kategorie[[#This Row],[m/ž]],"::",kategorie[[#This Row],[věk]])</f>
        <v>2012::pivaři::M::38</v>
      </c>
      <c r="E1047" s="166">
        <v>2012</v>
      </c>
      <c r="F1047" s="167" t="s">
        <v>296</v>
      </c>
      <c r="G1047" s="166" t="s">
        <v>177</v>
      </c>
      <c r="H1047" s="14">
        <f>kategorie[[#This Row],[rok]]-kategorie[[#This Row],[věk]]</f>
        <v>1974</v>
      </c>
      <c r="I1047" s="166">
        <v>38</v>
      </c>
      <c r="J1047" s="168" t="s">
        <v>316</v>
      </c>
      <c r="K1047" s="169">
        <v>0.16</v>
      </c>
      <c r="L1047" s="170"/>
    </row>
    <row r="1048" spans="4:12" ht="11.25" customHeight="1">
      <c r="D1048" s="20" t="str">
        <f>CONCATENATE(kategorie[[#This Row],[rok]],"::",kategorie[[#This Row],[závod]],"::",kategorie[[#This Row],[m/ž]],"::",kategorie[[#This Row],[věk]])</f>
        <v>2012::pivaři::M::39</v>
      </c>
      <c r="E1048" s="166">
        <v>2012</v>
      </c>
      <c r="F1048" s="167" t="s">
        <v>296</v>
      </c>
      <c r="G1048" s="166" t="s">
        <v>177</v>
      </c>
      <c r="H1048" s="14">
        <f>kategorie[[#This Row],[rok]]-kategorie[[#This Row],[věk]]</f>
        <v>1973</v>
      </c>
      <c r="I1048" s="166">
        <v>39</v>
      </c>
      <c r="J1048" s="168" t="s">
        <v>316</v>
      </c>
      <c r="K1048" s="169">
        <v>0.16</v>
      </c>
      <c r="L1048" s="170"/>
    </row>
    <row r="1049" spans="4:12" ht="11.25" customHeight="1">
      <c r="D1049" s="20" t="str">
        <f>CONCATENATE(kategorie[[#This Row],[rok]],"::",kategorie[[#This Row],[závod]],"::",kategorie[[#This Row],[m/ž]],"::",kategorie[[#This Row],[věk]])</f>
        <v>2012::pivaři::M::40</v>
      </c>
      <c r="E1049" s="166">
        <v>2012</v>
      </c>
      <c r="F1049" s="167" t="s">
        <v>296</v>
      </c>
      <c r="G1049" s="166" t="s">
        <v>177</v>
      </c>
      <c r="H1049" s="14">
        <f>kategorie[[#This Row],[rok]]-kategorie[[#This Row],[věk]]</f>
        <v>1972</v>
      </c>
      <c r="I1049" s="166">
        <v>40</v>
      </c>
      <c r="J1049" s="168" t="s">
        <v>316</v>
      </c>
      <c r="K1049" s="169">
        <v>0.16</v>
      </c>
      <c r="L1049" s="170"/>
    </row>
    <row r="1050" spans="4:12" ht="11.25" customHeight="1">
      <c r="D1050" s="20" t="str">
        <f>CONCATENATE(kategorie[[#This Row],[rok]],"::",kategorie[[#This Row],[závod]],"::",kategorie[[#This Row],[m/ž]],"::",kategorie[[#This Row],[věk]])</f>
        <v>2012::pivaři::M::41</v>
      </c>
      <c r="E1050" s="166">
        <v>2012</v>
      </c>
      <c r="F1050" s="167" t="s">
        <v>296</v>
      </c>
      <c r="G1050" s="166" t="s">
        <v>177</v>
      </c>
      <c r="H1050" s="14">
        <f>kategorie[[#This Row],[rok]]-kategorie[[#This Row],[věk]]</f>
        <v>1971</v>
      </c>
      <c r="I1050" s="166">
        <v>41</v>
      </c>
      <c r="J1050" s="168" t="s">
        <v>316</v>
      </c>
      <c r="K1050" s="169">
        <v>0.16</v>
      </c>
      <c r="L1050" s="170"/>
    </row>
    <row r="1051" spans="4:12" ht="11.25" customHeight="1">
      <c r="D1051" s="20" t="str">
        <f>CONCATENATE(kategorie[[#This Row],[rok]],"::",kategorie[[#This Row],[závod]],"::",kategorie[[#This Row],[m/ž]],"::",kategorie[[#This Row],[věk]])</f>
        <v>2012::pivaři::M::42</v>
      </c>
      <c r="E1051" s="166">
        <v>2012</v>
      </c>
      <c r="F1051" s="167" t="s">
        <v>296</v>
      </c>
      <c r="G1051" s="166" t="s">
        <v>177</v>
      </c>
      <c r="H1051" s="14">
        <f>kategorie[[#This Row],[rok]]-kategorie[[#This Row],[věk]]</f>
        <v>1970</v>
      </c>
      <c r="I1051" s="166">
        <v>42</v>
      </c>
      <c r="J1051" s="168" t="s">
        <v>316</v>
      </c>
      <c r="K1051" s="169">
        <v>0.16</v>
      </c>
      <c r="L1051" s="170"/>
    </row>
    <row r="1052" spans="4:12" ht="11.25" customHeight="1">
      <c r="D1052" s="20" t="str">
        <f>CONCATENATE(kategorie[[#This Row],[rok]],"::",kategorie[[#This Row],[závod]],"::",kategorie[[#This Row],[m/ž]],"::",kategorie[[#This Row],[věk]])</f>
        <v>2012::pivaři::M::43</v>
      </c>
      <c r="E1052" s="166">
        <v>2012</v>
      </c>
      <c r="F1052" s="167" t="s">
        <v>296</v>
      </c>
      <c r="G1052" s="166" t="s">
        <v>177</v>
      </c>
      <c r="H1052" s="14">
        <f>kategorie[[#This Row],[rok]]-kategorie[[#This Row],[věk]]</f>
        <v>1969</v>
      </c>
      <c r="I1052" s="166">
        <v>43</v>
      </c>
      <c r="J1052" s="168" t="s">
        <v>316</v>
      </c>
      <c r="K1052" s="169">
        <v>0.16</v>
      </c>
      <c r="L1052" s="170"/>
    </row>
    <row r="1053" spans="4:12" ht="11.25" customHeight="1">
      <c r="D1053" s="20" t="str">
        <f>CONCATENATE(kategorie[[#This Row],[rok]],"::",kategorie[[#This Row],[závod]],"::",kategorie[[#This Row],[m/ž]],"::",kategorie[[#This Row],[věk]])</f>
        <v>2012::pivaři::M::44</v>
      </c>
      <c r="E1053" s="166">
        <v>2012</v>
      </c>
      <c r="F1053" s="167" t="s">
        <v>296</v>
      </c>
      <c r="G1053" s="166" t="s">
        <v>177</v>
      </c>
      <c r="H1053" s="14">
        <f>kategorie[[#This Row],[rok]]-kategorie[[#This Row],[věk]]</f>
        <v>1968</v>
      </c>
      <c r="I1053" s="166">
        <v>44</v>
      </c>
      <c r="J1053" s="168" t="s">
        <v>316</v>
      </c>
      <c r="K1053" s="169">
        <v>0.16</v>
      </c>
      <c r="L1053" s="170"/>
    </row>
    <row r="1054" spans="4:12" ht="11.25" customHeight="1">
      <c r="D1054" s="20" t="str">
        <f>CONCATENATE(kategorie[[#This Row],[rok]],"::",kategorie[[#This Row],[závod]],"::",kategorie[[#This Row],[m/ž]],"::",kategorie[[#This Row],[věk]])</f>
        <v>2012::pivaři::M::45</v>
      </c>
      <c r="E1054" s="166">
        <v>2012</v>
      </c>
      <c r="F1054" s="167" t="s">
        <v>296</v>
      </c>
      <c r="G1054" s="166" t="s">
        <v>177</v>
      </c>
      <c r="H1054" s="14">
        <f>kategorie[[#This Row],[rok]]-kategorie[[#This Row],[věk]]</f>
        <v>1967</v>
      </c>
      <c r="I1054" s="166">
        <v>45</v>
      </c>
      <c r="J1054" s="168" t="s">
        <v>316</v>
      </c>
      <c r="K1054" s="169">
        <v>0.16</v>
      </c>
      <c r="L1054" s="170"/>
    </row>
    <row r="1055" spans="4:12" ht="11.25" customHeight="1">
      <c r="D1055" s="20" t="str">
        <f>CONCATENATE(kategorie[[#This Row],[rok]],"::",kategorie[[#This Row],[závod]],"::",kategorie[[#This Row],[m/ž]],"::",kategorie[[#This Row],[věk]])</f>
        <v>2012::pivaři::M::46</v>
      </c>
      <c r="E1055" s="166">
        <v>2012</v>
      </c>
      <c r="F1055" s="167" t="s">
        <v>296</v>
      </c>
      <c r="G1055" s="166" t="s">
        <v>177</v>
      </c>
      <c r="H1055" s="14">
        <f>kategorie[[#This Row],[rok]]-kategorie[[#This Row],[věk]]</f>
        <v>1966</v>
      </c>
      <c r="I1055" s="166">
        <v>46</v>
      </c>
      <c r="J1055" s="168" t="s">
        <v>316</v>
      </c>
      <c r="K1055" s="169">
        <v>0.16</v>
      </c>
      <c r="L1055" s="170"/>
    </row>
    <row r="1056" spans="4:12" ht="11.25" customHeight="1">
      <c r="D1056" s="20" t="str">
        <f>CONCATENATE(kategorie[[#This Row],[rok]],"::",kategorie[[#This Row],[závod]],"::",kategorie[[#This Row],[m/ž]],"::",kategorie[[#This Row],[věk]])</f>
        <v>2012::pivaři::M::47</v>
      </c>
      <c r="E1056" s="166">
        <v>2012</v>
      </c>
      <c r="F1056" s="167" t="s">
        <v>296</v>
      </c>
      <c r="G1056" s="166" t="s">
        <v>177</v>
      </c>
      <c r="H1056" s="14">
        <f>kategorie[[#This Row],[rok]]-kategorie[[#This Row],[věk]]</f>
        <v>1965</v>
      </c>
      <c r="I1056" s="166">
        <v>47</v>
      </c>
      <c r="J1056" s="168" t="s">
        <v>316</v>
      </c>
      <c r="K1056" s="169">
        <v>0.16</v>
      </c>
      <c r="L1056" s="170"/>
    </row>
    <row r="1057" spans="4:12" ht="11.25" customHeight="1">
      <c r="D1057" s="20" t="str">
        <f>CONCATENATE(kategorie[[#This Row],[rok]],"::",kategorie[[#This Row],[závod]],"::",kategorie[[#This Row],[m/ž]],"::",kategorie[[#This Row],[věk]])</f>
        <v>2012::pivaři::M::48</v>
      </c>
      <c r="E1057" s="166">
        <v>2012</v>
      </c>
      <c r="F1057" s="167" t="s">
        <v>296</v>
      </c>
      <c r="G1057" s="166" t="s">
        <v>177</v>
      </c>
      <c r="H1057" s="14">
        <f>kategorie[[#This Row],[rok]]-kategorie[[#This Row],[věk]]</f>
        <v>1964</v>
      </c>
      <c r="I1057" s="166">
        <v>48</v>
      </c>
      <c r="J1057" s="168" t="s">
        <v>316</v>
      </c>
      <c r="K1057" s="169">
        <v>0.16</v>
      </c>
      <c r="L1057" s="170"/>
    </row>
    <row r="1058" spans="4:12" ht="11.25" customHeight="1">
      <c r="D1058" s="20" t="str">
        <f>CONCATENATE(kategorie[[#This Row],[rok]],"::",kategorie[[#This Row],[závod]],"::",kategorie[[#This Row],[m/ž]],"::",kategorie[[#This Row],[věk]])</f>
        <v>2012::pivaři::M::49</v>
      </c>
      <c r="E1058" s="166">
        <v>2012</v>
      </c>
      <c r="F1058" s="167" t="s">
        <v>296</v>
      </c>
      <c r="G1058" s="166" t="s">
        <v>177</v>
      </c>
      <c r="H1058" s="14">
        <f>kategorie[[#This Row],[rok]]-kategorie[[#This Row],[věk]]</f>
        <v>1963</v>
      </c>
      <c r="I1058" s="166">
        <v>49</v>
      </c>
      <c r="J1058" s="168" t="s">
        <v>316</v>
      </c>
      <c r="K1058" s="169">
        <v>0.16</v>
      </c>
      <c r="L1058" s="170"/>
    </row>
    <row r="1059" spans="4:12" ht="11.25" customHeight="1">
      <c r="D1059" s="20" t="str">
        <f>CONCATENATE(kategorie[[#This Row],[rok]],"::",kategorie[[#This Row],[závod]],"::",kategorie[[#This Row],[m/ž]],"::",kategorie[[#This Row],[věk]])</f>
        <v>2012::pivaři::M::50</v>
      </c>
      <c r="E1059" s="166">
        <v>2012</v>
      </c>
      <c r="F1059" s="167" t="s">
        <v>296</v>
      </c>
      <c r="G1059" s="166" t="s">
        <v>177</v>
      </c>
      <c r="H1059" s="14">
        <f>kategorie[[#This Row],[rok]]-kategorie[[#This Row],[věk]]</f>
        <v>1962</v>
      </c>
      <c r="I1059" s="166">
        <v>50</v>
      </c>
      <c r="J1059" s="168" t="s">
        <v>316</v>
      </c>
      <c r="K1059" s="169">
        <v>0.16</v>
      </c>
      <c r="L1059" s="170"/>
    </row>
    <row r="1060" spans="4:12" ht="11.25" customHeight="1">
      <c r="D1060" s="20" t="str">
        <f>CONCATENATE(kategorie[[#This Row],[rok]],"::",kategorie[[#This Row],[závod]],"::",kategorie[[#This Row],[m/ž]],"::",kategorie[[#This Row],[věk]])</f>
        <v>2012::pivaři::M::51</v>
      </c>
      <c r="E1060" s="166">
        <v>2012</v>
      </c>
      <c r="F1060" s="167" t="s">
        <v>296</v>
      </c>
      <c r="G1060" s="166" t="s">
        <v>177</v>
      </c>
      <c r="H1060" s="14">
        <f>kategorie[[#This Row],[rok]]-kategorie[[#This Row],[věk]]</f>
        <v>1961</v>
      </c>
      <c r="I1060" s="166">
        <v>51</v>
      </c>
      <c r="J1060" s="168" t="s">
        <v>316</v>
      </c>
      <c r="K1060" s="169">
        <v>0.16</v>
      </c>
      <c r="L1060" s="170"/>
    </row>
    <row r="1061" spans="4:12" ht="11.25" customHeight="1">
      <c r="D1061" s="20" t="str">
        <f>CONCATENATE(kategorie[[#This Row],[rok]],"::",kategorie[[#This Row],[závod]],"::",kategorie[[#This Row],[m/ž]],"::",kategorie[[#This Row],[věk]])</f>
        <v>2012::pivaři::M::52</v>
      </c>
      <c r="E1061" s="166">
        <v>2012</v>
      </c>
      <c r="F1061" s="167" t="s">
        <v>296</v>
      </c>
      <c r="G1061" s="166" t="s">
        <v>177</v>
      </c>
      <c r="H1061" s="14">
        <f>kategorie[[#This Row],[rok]]-kategorie[[#This Row],[věk]]</f>
        <v>1960</v>
      </c>
      <c r="I1061" s="166">
        <v>52</v>
      </c>
      <c r="J1061" s="168" t="s">
        <v>316</v>
      </c>
      <c r="K1061" s="169">
        <v>0.16</v>
      </c>
      <c r="L1061" s="170"/>
    </row>
    <row r="1062" spans="4:12" ht="11.25" customHeight="1">
      <c r="D1062" s="20" t="str">
        <f>CONCATENATE(kategorie[[#This Row],[rok]],"::",kategorie[[#This Row],[závod]],"::",kategorie[[#This Row],[m/ž]],"::",kategorie[[#This Row],[věk]])</f>
        <v>2012::pivaři::M::53</v>
      </c>
      <c r="E1062" s="166">
        <v>2012</v>
      </c>
      <c r="F1062" s="167" t="s">
        <v>296</v>
      </c>
      <c r="G1062" s="166" t="s">
        <v>177</v>
      </c>
      <c r="H1062" s="14">
        <f>kategorie[[#This Row],[rok]]-kategorie[[#This Row],[věk]]</f>
        <v>1959</v>
      </c>
      <c r="I1062" s="166">
        <v>53</v>
      </c>
      <c r="J1062" s="168" t="s">
        <v>316</v>
      </c>
      <c r="K1062" s="169">
        <v>0.16</v>
      </c>
      <c r="L1062" s="170"/>
    </row>
    <row r="1063" spans="4:12" ht="11.25" customHeight="1">
      <c r="D1063" s="20" t="str">
        <f>CONCATENATE(kategorie[[#This Row],[rok]],"::",kategorie[[#This Row],[závod]],"::",kategorie[[#This Row],[m/ž]],"::",kategorie[[#This Row],[věk]])</f>
        <v>2012::pivaři::M::54</v>
      </c>
      <c r="E1063" s="166">
        <v>2012</v>
      </c>
      <c r="F1063" s="167" t="s">
        <v>296</v>
      </c>
      <c r="G1063" s="166" t="s">
        <v>177</v>
      </c>
      <c r="H1063" s="14">
        <f>kategorie[[#This Row],[rok]]-kategorie[[#This Row],[věk]]</f>
        <v>1958</v>
      </c>
      <c r="I1063" s="166">
        <v>54</v>
      </c>
      <c r="J1063" s="168" t="s">
        <v>316</v>
      </c>
      <c r="K1063" s="169">
        <v>0.16</v>
      </c>
      <c r="L1063" s="170"/>
    </row>
    <row r="1064" spans="4:12" ht="11.25" customHeight="1">
      <c r="D1064" s="20" t="str">
        <f>CONCATENATE(kategorie[[#This Row],[rok]],"::",kategorie[[#This Row],[závod]],"::",kategorie[[#This Row],[m/ž]],"::",kategorie[[#This Row],[věk]])</f>
        <v>2012::pivaři::M::55</v>
      </c>
      <c r="E1064" s="166">
        <v>2012</v>
      </c>
      <c r="F1064" s="167" t="s">
        <v>296</v>
      </c>
      <c r="G1064" s="166" t="s">
        <v>177</v>
      </c>
      <c r="H1064" s="14">
        <f>kategorie[[#This Row],[rok]]-kategorie[[#This Row],[věk]]</f>
        <v>1957</v>
      </c>
      <c r="I1064" s="166">
        <v>55</v>
      </c>
      <c r="J1064" s="168" t="s">
        <v>316</v>
      </c>
      <c r="K1064" s="169">
        <v>0.16</v>
      </c>
      <c r="L1064" s="170"/>
    </row>
    <row r="1065" spans="4:12" ht="11.25" customHeight="1">
      <c r="D1065" s="20" t="str">
        <f>CONCATENATE(kategorie[[#This Row],[rok]],"::",kategorie[[#This Row],[závod]],"::",kategorie[[#This Row],[m/ž]],"::",kategorie[[#This Row],[věk]])</f>
        <v>2012::pivaři::M::56</v>
      </c>
      <c r="E1065" s="166">
        <v>2012</v>
      </c>
      <c r="F1065" s="167" t="s">
        <v>296</v>
      </c>
      <c r="G1065" s="166" t="s">
        <v>177</v>
      </c>
      <c r="H1065" s="14">
        <f>kategorie[[#This Row],[rok]]-kategorie[[#This Row],[věk]]</f>
        <v>1956</v>
      </c>
      <c r="I1065" s="166">
        <v>56</v>
      </c>
      <c r="J1065" s="168" t="s">
        <v>316</v>
      </c>
      <c r="K1065" s="169">
        <v>0.16</v>
      </c>
      <c r="L1065" s="170"/>
    </row>
    <row r="1066" spans="4:12" ht="11.25" customHeight="1">
      <c r="D1066" s="20" t="str">
        <f>CONCATENATE(kategorie[[#This Row],[rok]],"::",kategorie[[#This Row],[závod]],"::",kategorie[[#This Row],[m/ž]],"::",kategorie[[#This Row],[věk]])</f>
        <v>2012::pivaři::M::57</v>
      </c>
      <c r="E1066" s="166">
        <v>2012</v>
      </c>
      <c r="F1066" s="167" t="s">
        <v>296</v>
      </c>
      <c r="G1066" s="166" t="s">
        <v>177</v>
      </c>
      <c r="H1066" s="14">
        <f>kategorie[[#This Row],[rok]]-kategorie[[#This Row],[věk]]</f>
        <v>1955</v>
      </c>
      <c r="I1066" s="166">
        <v>57</v>
      </c>
      <c r="J1066" s="168" t="s">
        <v>316</v>
      </c>
      <c r="K1066" s="169">
        <v>0.16</v>
      </c>
      <c r="L1066" s="170"/>
    </row>
    <row r="1067" spans="4:12" ht="11.25" customHeight="1">
      <c r="D1067" s="20" t="str">
        <f>CONCATENATE(kategorie[[#This Row],[rok]],"::",kategorie[[#This Row],[závod]],"::",kategorie[[#This Row],[m/ž]],"::",kategorie[[#This Row],[věk]])</f>
        <v>2012::pivaři::M::58</v>
      </c>
      <c r="E1067" s="166">
        <v>2012</v>
      </c>
      <c r="F1067" s="167" t="s">
        <v>296</v>
      </c>
      <c r="G1067" s="166" t="s">
        <v>177</v>
      </c>
      <c r="H1067" s="14">
        <f>kategorie[[#This Row],[rok]]-kategorie[[#This Row],[věk]]</f>
        <v>1954</v>
      </c>
      <c r="I1067" s="166">
        <v>58</v>
      </c>
      <c r="J1067" s="168" t="s">
        <v>316</v>
      </c>
      <c r="K1067" s="169">
        <v>0.16</v>
      </c>
      <c r="L1067" s="170"/>
    </row>
    <row r="1068" spans="4:12" ht="11.25" customHeight="1">
      <c r="D1068" s="20" t="str">
        <f>CONCATENATE(kategorie[[#This Row],[rok]],"::",kategorie[[#This Row],[závod]],"::",kategorie[[#This Row],[m/ž]],"::",kategorie[[#This Row],[věk]])</f>
        <v>2012::pivaři::M::59</v>
      </c>
      <c r="E1068" s="166">
        <v>2012</v>
      </c>
      <c r="F1068" s="167" t="s">
        <v>296</v>
      </c>
      <c r="G1068" s="166" t="s">
        <v>177</v>
      </c>
      <c r="H1068" s="14">
        <f>kategorie[[#This Row],[rok]]-kategorie[[#This Row],[věk]]</f>
        <v>1953</v>
      </c>
      <c r="I1068" s="166">
        <v>59</v>
      </c>
      <c r="J1068" s="168" t="s">
        <v>316</v>
      </c>
      <c r="K1068" s="169">
        <v>0.16</v>
      </c>
      <c r="L1068" s="170"/>
    </row>
    <row r="1069" spans="4:12" ht="11.25" customHeight="1">
      <c r="D1069" s="20" t="str">
        <f>CONCATENATE(kategorie[[#This Row],[rok]],"::",kategorie[[#This Row],[závod]],"::",kategorie[[#This Row],[m/ž]],"::",kategorie[[#This Row],[věk]])</f>
        <v>2012::pivaři::M::60</v>
      </c>
      <c r="E1069" s="166">
        <v>2012</v>
      </c>
      <c r="F1069" s="167" t="s">
        <v>296</v>
      </c>
      <c r="G1069" s="166" t="s">
        <v>177</v>
      </c>
      <c r="H1069" s="14">
        <f>kategorie[[#This Row],[rok]]-kategorie[[#This Row],[věk]]</f>
        <v>1952</v>
      </c>
      <c r="I1069" s="166">
        <v>60</v>
      </c>
      <c r="J1069" s="168" t="s">
        <v>316</v>
      </c>
      <c r="K1069" s="169">
        <v>0.16</v>
      </c>
      <c r="L1069" s="170"/>
    </row>
    <row r="1070" spans="4:12" ht="11.25" customHeight="1">
      <c r="D1070" s="20" t="str">
        <f>CONCATENATE(kategorie[[#This Row],[rok]],"::",kategorie[[#This Row],[závod]],"::",kategorie[[#This Row],[m/ž]],"::",kategorie[[#This Row],[věk]])</f>
        <v>2012::pivaři::M::61</v>
      </c>
      <c r="E1070" s="166">
        <v>2012</v>
      </c>
      <c r="F1070" s="167" t="s">
        <v>296</v>
      </c>
      <c r="G1070" s="166" t="s">
        <v>177</v>
      </c>
      <c r="H1070" s="14">
        <f>kategorie[[#This Row],[rok]]-kategorie[[#This Row],[věk]]</f>
        <v>1951</v>
      </c>
      <c r="I1070" s="166">
        <v>61</v>
      </c>
      <c r="J1070" s="168" t="s">
        <v>316</v>
      </c>
      <c r="K1070" s="169">
        <v>0.16</v>
      </c>
      <c r="L1070" s="170"/>
    </row>
    <row r="1071" spans="4:12" ht="11.25" customHeight="1">
      <c r="D1071" s="20" t="str">
        <f>CONCATENATE(kategorie[[#This Row],[rok]],"::",kategorie[[#This Row],[závod]],"::",kategorie[[#This Row],[m/ž]],"::",kategorie[[#This Row],[věk]])</f>
        <v>2012::pivaři::M::62</v>
      </c>
      <c r="E1071" s="166">
        <v>2012</v>
      </c>
      <c r="F1071" s="167" t="s">
        <v>296</v>
      </c>
      <c r="G1071" s="166" t="s">
        <v>177</v>
      </c>
      <c r="H1071" s="14">
        <f>kategorie[[#This Row],[rok]]-kategorie[[#This Row],[věk]]</f>
        <v>1950</v>
      </c>
      <c r="I1071" s="166">
        <v>62</v>
      </c>
      <c r="J1071" s="168" t="s">
        <v>316</v>
      </c>
      <c r="K1071" s="169">
        <v>0.16</v>
      </c>
      <c r="L1071" s="170"/>
    </row>
    <row r="1072" spans="4:12" ht="11.25" customHeight="1">
      <c r="D1072" s="20" t="str">
        <f>CONCATENATE(kategorie[[#This Row],[rok]],"::",kategorie[[#This Row],[závod]],"::",kategorie[[#This Row],[m/ž]],"::",kategorie[[#This Row],[věk]])</f>
        <v>2012::pivaři::M::63</v>
      </c>
      <c r="E1072" s="166">
        <v>2012</v>
      </c>
      <c r="F1072" s="167" t="s">
        <v>296</v>
      </c>
      <c r="G1072" s="166" t="s">
        <v>177</v>
      </c>
      <c r="H1072" s="23">
        <f>kategorie[[#This Row],[rok]]-kategorie[[#This Row],[věk]]</f>
        <v>1949</v>
      </c>
      <c r="I1072" s="166">
        <v>63</v>
      </c>
      <c r="J1072" s="168" t="s">
        <v>316</v>
      </c>
      <c r="K1072" s="169">
        <v>0.16</v>
      </c>
      <c r="L1072" s="170"/>
    </row>
    <row r="1073" spans="4:12" ht="11.25" customHeight="1">
      <c r="D1073" s="20" t="str">
        <f>CONCATENATE(kategorie[[#This Row],[rok]],"::",kategorie[[#This Row],[závod]],"::",kategorie[[#This Row],[m/ž]],"::",kategorie[[#This Row],[věk]])</f>
        <v>2012::pivaři::M::64</v>
      </c>
      <c r="E1073" s="166">
        <v>2012</v>
      </c>
      <c r="F1073" s="167" t="s">
        <v>296</v>
      </c>
      <c r="G1073" s="166" t="s">
        <v>177</v>
      </c>
      <c r="H1073" s="23">
        <f>kategorie[[#This Row],[rok]]-kategorie[[#This Row],[věk]]</f>
        <v>1948</v>
      </c>
      <c r="I1073" s="166">
        <v>64</v>
      </c>
      <c r="J1073" s="168" t="s">
        <v>316</v>
      </c>
      <c r="K1073" s="169">
        <v>0.16</v>
      </c>
      <c r="L1073" s="170"/>
    </row>
    <row r="1074" spans="4:12" ht="11.25" customHeight="1">
      <c r="D1074" s="20" t="str">
        <f>CONCATENATE(kategorie[[#This Row],[rok]],"::",kategorie[[#This Row],[závod]],"::",kategorie[[#This Row],[m/ž]],"::",kategorie[[#This Row],[věk]])</f>
        <v>2012::pivaři::M::65</v>
      </c>
      <c r="E1074" s="166">
        <v>2012</v>
      </c>
      <c r="F1074" s="167" t="s">
        <v>296</v>
      </c>
      <c r="G1074" s="166" t="s">
        <v>177</v>
      </c>
      <c r="H1074" s="23">
        <f>kategorie[[#This Row],[rok]]-kategorie[[#This Row],[věk]]</f>
        <v>1947</v>
      </c>
      <c r="I1074" s="166">
        <v>65</v>
      </c>
      <c r="J1074" s="168" t="s">
        <v>316</v>
      </c>
      <c r="K1074" s="169">
        <v>0.16</v>
      </c>
      <c r="L1074" s="170"/>
    </row>
    <row r="1075" spans="4:12" ht="11.25" customHeight="1">
      <c r="D1075" s="20" t="str">
        <f>CONCATENATE(kategorie[[#This Row],[rok]],"::",kategorie[[#This Row],[závod]],"::",kategorie[[#This Row],[m/ž]],"::",kategorie[[#This Row],[věk]])</f>
        <v>2012::pivaři::M::66</v>
      </c>
      <c r="E1075" s="166">
        <v>2012</v>
      </c>
      <c r="F1075" s="167" t="s">
        <v>296</v>
      </c>
      <c r="G1075" s="166" t="s">
        <v>177</v>
      </c>
      <c r="H1075" s="23">
        <f>kategorie[[#This Row],[rok]]-kategorie[[#This Row],[věk]]</f>
        <v>1946</v>
      </c>
      <c r="I1075" s="166">
        <v>66</v>
      </c>
      <c r="J1075" s="168" t="s">
        <v>316</v>
      </c>
      <c r="K1075" s="169">
        <v>0.16</v>
      </c>
      <c r="L1075" s="170"/>
    </row>
    <row r="1076" spans="4:12" ht="11.25" customHeight="1">
      <c r="D1076" s="20" t="str">
        <f>CONCATENATE(kategorie[[#This Row],[rok]],"::",kategorie[[#This Row],[závod]],"::",kategorie[[#This Row],[m/ž]],"::",kategorie[[#This Row],[věk]])</f>
        <v>2012::pivaři::M::67</v>
      </c>
      <c r="E1076" s="166">
        <v>2012</v>
      </c>
      <c r="F1076" s="167" t="s">
        <v>296</v>
      </c>
      <c r="G1076" s="166" t="s">
        <v>177</v>
      </c>
      <c r="H1076" s="23">
        <f>kategorie[[#This Row],[rok]]-kategorie[[#This Row],[věk]]</f>
        <v>1945</v>
      </c>
      <c r="I1076" s="166">
        <v>67</v>
      </c>
      <c r="J1076" s="168" t="s">
        <v>316</v>
      </c>
      <c r="K1076" s="169">
        <v>0.16</v>
      </c>
      <c r="L1076" s="170"/>
    </row>
    <row r="1077" spans="4:12" ht="11.25" customHeight="1">
      <c r="D1077" s="20" t="str">
        <f>CONCATENATE(kategorie[[#This Row],[rok]],"::",kategorie[[#This Row],[závod]],"::",kategorie[[#This Row],[m/ž]],"::",kategorie[[#This Row],[věk]])</f>
        <v>2012::pivaři::M::68</v>
      </c>
      <c r="E1077" s="166">
        <v>2012</v>
      </c>
      <c r="F1077" s="167" t="s">
        <v>296</v>
      </c>
      <c r="G1077" s="166" t="s">
        <v>177</v>
      </c>
      <c r="H1077" s="23">
        <f>kategorie[[#This Row],[rok]]-kategorie[[#This Row],[věk]]</f>
        <v>1944</v>
      </c>
      <c r="I1077" s="166">
        <v>68</v>
      </c>
      <c r="J1077" s="168" t="s">
        <v>316</v>
      </c>
      <c r="K1077" s="169">
        <v>0.16</v>
      </c>
      <c r="L1077" s="170"/>
    </row>
    <row r="1078" spans="4:12" ht="11.25" customHeight="1">
      <c r="D1078" s="20" t="str">
        <f>CONCATENATE(kategorie[[#This Row],[rok]],"::",kategorie[[#This Row],[závod]],"::",kategorie[[#This Row],[m/ž]],"::",kategorie[[#This Row],[věk]])</f>
        <v>2012::pivaři::M::69</v>
      </c>
      <c r="E1078" s="166">
        <v>2012</v>
      </c>
      <c r="F1078" s="167" t="s">
        <v>296</v>
      </c>
      <c r="G1078" s="166" t="s">
        <v>177</v>
      </c>
      <c r="H1078" s="23">
        <f>kategorie[[#This Row],[rok]]-kategorie[[#This Row],[věk]]</f>
        <v>1943</v>
      </c>
      <c r="I1078" s="166">
        <v>69</v>
      </c>
      <c r="J1078" s="168" t="s">
        <v>316</v>
      </c>
      <c r="K1078" s="169">
        <v>0.16</v>
      </c>
      <c r="L1078" s="170"/>
    </row>
    <row r="1079" spans="4:12" ht="11.25" customHeight="1">
      <c r="D1079" s="20" t="str">
        <f>CONCATENATE(kategorie[[#This Row],[rok]],"::",kategorie[[#This Row],[závod]],"::",kategorie[[#This Row],[m/ž]],"::",kategorie[[#This Row],[věk]])</f>
        <v>2012::pivaři::M::70</v>
      </c>
      <c r="E1079" s="166">
        <v>2012</v>
      </c>
      <c r="F1079" s="167" t="s">
        <v>296</v>
      </c>
      <c r="G1079" s="166" t="s">
        <v>177</v>
      </c>
      <c r="H1079" s="23">
        <f>kategorie[[#This Row],[rok]]-kategorie[[#This Row],[věk]]</f>
        <v>1942</v>
      </c>
      <c r="I1079" s="166">
        <v>70</v>
      </c>
      <c r="J1079" s="168" t="s">
        <v>316</v>
      </c>
      <c r="K1079" s="169">
        <v>0.16</v>
      </c>
      <c r="L1079" s="170"/>
    </row>
    <row r="1080" spans="4:12" ht="11.25" customHeight="1">
      <c r="D1080" s="20" t="str">
        <f>CONCATENATE(kategorie[[#This Row],[rok]],"::",kategorie[[#This Row],[závod]],"::",kategorie[[#This Row],[m/ž]],"::",kategorie[[#This Row],[věk]])</f>
        <v>2012::pivaři::M::71</v>
      </c>
      <c r="E1080" s="166">
        <v>2012</v>
      </c>
      <c r="F1080" s="167" t="s">
        <v>296</v>
      </c>
      <c r="G1080" s="166" t="s">
        <v>177</v>
      </c>
      <c r="H1080" s="23">
        <f>kategorie[[#This Row],[rok]]-kategorie[[#This Row],[věk]]</f>
        <v>1941</v>
      </c>
      <c r="I1080" s="166">
        <v>71</v>
      </c>
      <c r="J1080" s="168" t="s">
        <v>316</v>
      </c>
      <c r="K1080" s="169">
        <v>0.16</v>
      </c>
      <c r="L1080" s="170"/>
    </row>
    <row r="1081" spans="4:12" ht="11.25" customHeight="1">
      <c r="D1081" s="20" t="str">
        <f>CONCATENATE(kategorie[[#This Row],[rok]],"::",kategorie[[#This Row],[závod]],"::",kategorie[[#This Row],[m/ž]],"::",kategorie[[#This Row],[věk]])</f>
        <v>2012::pivaři::M::72</v>
      </c>
      <c r="E1081" s="166">
        <v>2012</v>
      </c>
      <c r="F1081" s="167" t="s">
        <v>296</v>
      </c>
      <c r="G1081" s="166" t="s">
        <v>177</v>
      </c>
      <c r="H1081" s="23">
        <f>kategorie[[#This Row],[rok]]-kategorie[[#This Row],[věk]]</f>
        <v>1940</v>
      </c>
      <c r="I1081" s="166">
        <v>72</v>
      </c>
      <c r="J1081" s="168" t="s">
        <v>316</v>
      </c>
      <c r="K1081" s="169">
        <v>0.16</v>
      </c>
      <c r="L1081" s="170"/>
    </row>
    <row r="1082" spans="4:12" ht="11.25" customHeight="1">
      <c r="D1082" s="20" t="str">
        <f>CONCATENATE(kategorie[[#This Row],[rok]],"::",kategorie[[#This Row],[závod]],"::",kategorie[[#This Row],[m/ž]],"::",kategorie[[#This Row],[věk]])</f>
        <v>2012::pivaři::M::73</v>
      </c>
      <c r="E1082" s="166">
        <v>2012</v>
      </c>
      <c r="F1082" s="167" t="s">
        <v>296</v>
      </c>
      <c r="G1082" s="166" t="s">
        <v>177</v>
      </c>
      <c r="H1082" s="23">
        <f>kategorie[[#This Row],[rok]]-kategorie[[#This Row],[věk]]</f>
        <v>1939</v>
      </c>
      <c r="I1082" s="166">
        <v>73</v>
      </c>
      <c r="J1082" s="168" t="s">
        <v>316</v>
      </c>
      <c r="K1082" s="169">
        <v>0.16</v>
      </c>
      <c r="L1082" s="170"/>
    </row>
    <row r="1083" spans="4:12" ht="11.25" customHeight="1">
      <c r="D1083" s="20" t="str">
        <f>CONCATENATE(kategorie[[#This Row],[rok]],"::",kategorie[[#This Row],[závod]],"::",kategorie[[#This Row],[m/ž]],"::",kategorie[[#This Row],[věk]])</f>
        <v>2012::pivaři::M::74</v>
      </c>
      <c r="E1083" s="166">
        <v>2012</v>
      </c>
      <c r="F1083" s="167" t="s">
        <v>296</v>
      </c>
      <c r="G1083" s="166" t="s">
        <v>177</v>
      </c>
      <c r="H1083" s="23">
        <f>kategorie[[#This Row],[rok]]-kategorie[[#This Row],[věk]]</f>
        <v>1938</v>
      </c>
      <c r="I1083" s="166">
        <v>74</v>
      </c>
      <c r="J1083" s="168" t="s">
        <v>316</v>
      </c>
      <c r="K1083" s="169">
        <v>0.16</v>
      </c>
      <c r="L1083" s="170"/>
    </row>
    <row r="1084" spans="4:12" ht="11.25" customHeight="1">
      <c r="D1084" s="20" t="str">
        <f>CONCATENATE(kategorie[[#This Row],[rok]],"::",kategorie[[#This Row],[závod]],"::",kategorie[[#This Row],[m/ž]],"::",kategorie[[#This Row],[věk]])</f>
        <v>2012::pivaři::M::75</v>
      </c>
      <c r="E1084" s="166">
        <v>2012</v>
      </c>
      <c r="F1084" s="167" t="s">
        <v>296</v>
      </c>
      <c r="G1084" s="166" t="s">
        <v>177</v>
      </c>
      <c r="H1084" s="23">
        <f>kategorie[[#This Row],[rok]]-kategorie[[#This Row],[věk]]</f>
        <v>1937</v>
      </c>
      <c r="I1084" s="166">
        <v>75</v>
      </c>
      <c r="J1084" s="168" t="s">
        <v>316</v>
      </c>
      <c r="K1084" s="169">
        <v>0.16</v>
      </c>
      <c r="L1084" s="170"/>
    </row>
    <row r="1085" spans="4:12" ht="11.25" customHeight="1">
      <c r="D1085" s="20" t="str">
        <f>CONCATENATE(kategorie[[#This Row],[rok]],"::",kategorie[[#This Row],[závod]],"::",kategorie[[#This Row],[m/ž]],"::",kategorie[[#This Row],[věk]])</f>
        <v>2012::pivaři::M::76</v>
      </c>
      <c r="E1085" s="166">
        <v>2012</v>
      </c>
      <c r="F1085" s="167" t="s">
        <v>296</v>
      </c>
      <c r="G1085" s="166" t="s">
        <v>177</v>
      </c>
      <c r="H1085" s="23">
        <f>kategorie[[#This Row],[rok]]-kategorie[[#This Row],[věk]]</f>
        <v>1936</v>
      </c>
      <c r="I1085" s="166">
        <v>76</v>
      </c>
      <c r="J1085" s="168" t="s">
        <v>316</v>
      </c>
      <c r="K1085" s="169">
        <v>0.16</v>
      </c>
      <c r="L1085" s="170"/>
    </row>
    <row r="1086" spans="4:12" ht="11.25" customHeight="1">
      <c r="D1086" s="20" t="str">
        <f>CONCATENATE(kategorie[[#This Row],[rok]],"::",kategorie[[#This Row],[závod]],"::",kategorie[[#This Row],[m/ž]],"::",kategorie[[#This Row],[věk]])</f>
        <v>2012::pivaři::M::77</v>
      </c>
      <c r="E1086" s="166">
        <v>2012</v>
      </c>
      <c r="F1086" s="167" t="s">
        <v>296</v>
      </c>
      <c r="G1086" s="166" t="s">
        <v>177</v>
      </c>
      <c r="H1086" s="23">
        <f>kategorie[[#This Row],[rok]]-kategorie[[#This Row],[věk]]</f>
        <v>1935</v>
      </c>
      <c r="I1086" s="166">
        <v>77</v>
      </c>
      <c r="J1086" s="168" t="s">
        <v>316</v>
      </c>
      <c r="K1086" s="169">
        <v>0.16</v>
      </c>
      <c r="L1086" s="170"/>
    </row>
    <row r="1087" spans="4:12" ht="11.25" customHeight="1">
      <c r="D1087" s="20" t="str">
        <f>CONCATENATE(kategorie[[#This Row],[rok]],"::",kategorie[[#This Row],[závod]],"::",kategorie[[#This Row],[m/ž]],"::",kategorie[[#This Row],[věk]])</f>
        <v>2012::pivaři::M::78</v>
      </c>
      <c r="E1087" s="166">
        <v>2012</v>
      </c>
      <c r="F1087" s="167" t="s">
        <v>296</v>
      </c>
      <c r="G1087" s="166" t="s">
        <v>177</v>
      </c>
      <c r="H1087" s="23">
        <f>kategorie[[#This Row],[rok]]-kategorie[[#This Row],[věk]]</f>
        <v>1934</v>
      </c>
      <c r="I1087" s="166">
        <v>78</v>
      </c>
      <c r="J1087" s="168" t="s">
        <v>316</v>
      </c>
      <c r="K1087" s="169">
        <v>0.16</v>
      </c>
      <c r="L1087" s="170"/>
    </row>
    <row r="1088" spans="4:12" ht="11.25" customHeight="1">
      <c r="D1088" s="20" t="str">
        <f>CONCATENATE(kategorie[[#This Row],[rok]],"::",kategorie[[#This Row],[závod]],"::",kategorie[[#This Row],[m/ž]],"::",kategorie[[#This Row],[věk]])</f>
        <v>2012::pivaři::M::79</v>
      </c>
      <c r="E1088" s="166">
        <v>2012</v>
      </c>
      <c r="F1088" s="167" t="s">
        <v>296</v>
      </c>
      <c r="G1088" s="166" t="s">
        <v>177</v>
      </c>
      <c r="H1088" s="23">
        <f>kategorie[[#This Row],[rok]]-kategorie[[#This Row],[věk]]</f>
        <v>1933</v>
      </c>
      <c r="I1088" s="166">
        <v>79</v>
      </c>
      <c r="J1088" s="168" t="s">
        <v>316</v>
      </c>
      <c r="K1088" s="169">
        <v>0.16</v>
      </c>
      <c r="L1088" s="170"/>
    </row>
    <row r="1089" spans="4:12" ht="11.25" customHeight="1">
      <c r="D1089" s="20" t="str">
        <f>CONCATENATE(kategorie[[#This Row],[rok]],"::",kategorie[[#This Row],[závod]],"::",kategorie[[#This Row],[m/ž]],"::",kategorie[[#This Row],[věk]])</f>
        <v>2012::pivaři::M::80</v>
      </c>
      <c r="E1089" s="166">
        <v>2012</v>
      </c>
      <c r="F1089" s="167" t="s">
        <v>296</v>
      </c>
      <c r="G1089" s="166" t="s">
        <v>177</v>
      </c>
      <c r="H1089" s="23">
        <f>kategorie[[#This Row],[rok]]-kategorie[[#This Row],[věk]]</f>
        <v>1932</v>
      </c>
      <c r="I1089" s="166">
        <v>80</v>
      </c>
      <c r="J1089" s="168" t="s">
        <v>316</v>
      </c>
      <c r="K1089" s="169">
        <v>0.16</v>
      </c>
      <c r="L1089" s="170"/>
    </row>
    <row r="1090" spans="4:12" ht="11.25" customHeight="1">
      <c r="D1090" s="20" t="str">
        <f>CONCATENATE(kategorie[[#This Row],[rok]],"::",kategorie[[#This Row],[závod]],"::",kategorie[[#This Row],[m/ž]],"::",kategorie[[#This Row],[věk]])</f>
        <v>2012::pivaři::Z::19</v>
      </c>
      <c r="E1090" s="166">
        <v>2012</v>
      </c>
      <c r="F1090" s="167" t="s">
        <v>296</v>
      </c>
      <c r="G1090" s="166" t="s">
        <v>318</v>
      </c>
      <c r="H1090" s="23">
        <f>kategorie[[#This Row],[rok]]-kategorie[[#This Row],[věk]]</f>
        <v>1993</v>
      </c>
      <c r="I1090" s="166">
        <v>19</v>
      </c>
      <c r="J1090" s="168" t="s">
        <v>316</v>
      </c>
      <c r="K1090" s="169">
        <v>0.16</v>
      </c>
      <c r="L1090" s="170"/>
    </row>
    <row r="1091" spans="4:12" ht="11.25" customHeight="1">
      <c r="D1091" s="20" t="str">
        <f>CONCATENATE(kategorie[[#This Row],[rok]],"::",kategorie[[#This Row],[závod]],"::",kategorie[[#This Row],[m/ž]],"::",kategorie[[#This Row],[věk]])</f>
        <v>2012::pivaři::Z::20</v>
      </c>
      <c r="E1091" s="166">
        <v>2012</v>
      </c>
      <c r="F1091" s="167" t="s">
        <v>296</v>
      </c>
      <c r="G1091" s="166" t="s">
        <v>318</v>
      </c>
      <c r="H1091" s="23">
        <f>kategorie[[#This Row],[rok]]-kategorie[[#This Row],[věk]]</f>
        <v>1992</v>
      </c>
      <c r="I1091" s="166">
        <v>20</v>
      </c>
      <c r="J1091" s="168" t="s">
        <v>316</v>
      </c>
      <c r="K1091" s="169">
        <v>0.16</v>
      </c>
      <c r="L1091" s="170"/>
    </row>
    <row r="1092" spans="4:12" ht="11.25" customHeight="1">
      <c r="D1092" s="20" t="str">
        <f>CONCATENATE(kategorie[[#This Row],[rok]],"::",kategorie[[#This Row],[závod]],"::",kategorie[[#This Row],[m/ž]],"::",kategorie[[#This Row],[věk]])</f>
        <v>2012::pivaři::Z::21</v>
      </c>
      <c r="E1092" s="166">
        <v>2012</v>
      </c>
      <c r="F1092" s="167" t="s">
        <v>296</v>
      </c>
      <c r="G1092" s="166" t="s">
        <v>318</v>
      </c>
      <c r="H1092" s="23">
        <f>kategorie[[#This Row],[rok]]-kategorie[[#This Row],[věk]]</f>
        <v>1991</v>
      </c>
      <c r="I1092" s="166">
        <v>21</v>
      </c>
      <c r="J1092" s="168" t="s">
        <v>316</v>
      </c>
      <c r="K1092" s="169">
        <v>0.16</v>
      </c>
      <c r="L1092" s="170"/>
    </row>
    <row r="1093" spans="4:12" ht="11.25" customHeight="1">
      <c r="D1093" s="20" t="str">
        <f>CONCATENATE(kategorie[[#This Row],[rok]],"::",kategorie[[#This Row],[závod]],"::",kategorie[[#This Row],[m/ž]],"::",kategorie[[#This Row],[věk]])</f>
        <v>2012::pivaři::Z::22</v>
      </c>
      <c r="E1093" s="166">
        <v>2012</v>
      </c>
      <c r="F1093" s="167" t="s">
        <v>296</v>
      </c>
      <c r="G1093" s="166" t="s">
        <v>318</v>
      </c>
      <c r="H1093" s="23">
        <f>kategorie[[#This Row],[rok]]-kategorie[[#This Row],[věk]]</f>
        <v>1990</v>
      </c>
      <c r="I1093" s="166">
        <v>22</v>
      </c>
      <c r="J1093" s="168" t="s">
        <v>316</v>
      </c>
      <c r="K1093" s="169">
        <v>0.16</v>
      </c>
      <c r="L1093" s="170"/>
    </row>
    <row r="1094" spans="4:12" ht="11.25" customHeight="1">
      <c r="D1094" s="20" t="str">
        <f>CONCATENATE(kategorie[[#This Row],[rok]],"::",kategorie[[#This Row],[závod]],"::",kategorie[[#This Row],[m/ž]],"::",kategorie[[#This Row],[věk]])</f>
        <v>2012::pivaři::Z::23</v>
      </c>
      <c r="E1094" s="166">
        <v>2012</v>
      </c>
      <c r="F1094" s="167" t="s">
        <v>296</v>
      </c>
      <c r="G1094" s="166" t="s">
        <v>318</v>
      </c>
      <c r="H1094" s="23">
        <f>kategorie[[#This Row],[rok]]-kategorie[[#This Row],[věk]]</f>
        <v>1989</v>
      </c>
      <c r="I1094" s="166">
        <v>23</v>
      </c>
      <c r="J1094" s="168" t="s">
        <v>316</v>
      </c>
      <c r="K1094" s="169">
        <v>0.16</v>
      </c>
      <c r="L1094" s="170"/>
    </row>
    <row r="1095" spans="4:12" ht="11.25" customHeight="1">
      <c r="D1095" s="20" t="str">
        <f>CONCATENATE(kategorie[[#This Row],[rok]],"::",kategorie[[#This Row],[závod]],"::",kategorie[[#This Row],[m/ž]],"::",kategorie[[#This Row],[věk]])</f>
        <v>2012::pivaři::Z::24</v>
      </c>
      <c r="E1095" s="166">
        <v>2012</v>
      </c>
      <c r="F1095" s="167" t="s">
        <v>296</v>
      </c>
      <c r="G1095" s="166" t="s">
        <v>318</v>
      </c>
      <c r="H1095" s="23">
        <f>kategorie[[#This Row],[rok]]-kategorie[[#This Row],[věk]]</f>
        <v>1988</v>
      </c>
      <c r="I1095" s="166">
        <v>24</v>
      </c>
      <c r="J1095" s="168" t="s">
        <v>316</v>
      </c>
      <c r="K1095" s="169">
        <v>0.16</v>
      </c>
      <c r="L1095" s="170"/>
    </row>
    <row r="1096" spans="4:12" ht="11.25" customHeight="1">
      <c r="D1096" s="20" t="str">
        <f>CONCATENATE(kategorie[[#This Row],[rok]],"::",kategorie[[#This Row],[závod]],"::",kategorie[[#This Row],[m/ž]],"::",kategorie[[#This Row],[věk]])</f>
        <v>2012::pivaři::Z::25</v>
      </c>
      <c r="E1096" s="166">
        <v>2012</v>
      </c>
      <c r="F1096" s="167" t="s">
        <v>296</v>
      </c>
      <c r="G1096" s="166" t="s">
        <v>318</v>
      </c>
      <c r="H1096" s="23">
        <f>kategorie[[#This Row],[rok]]-kategorie[[#This Row],[věk]]</f>
        <v>1987</v>
      </c>
      <c r="I1096" s="166">
        <v>25</v>
      </c>
      <c r="J1096" s="168" t="s">
        <v>316</v>
      </c>
      <c r="K1096" s="169">
        <v>0.16</v>
      </c>
      <c r="L1096" s="170"/>
    </row>
    <row r="1097" spans="4:12" ht="11.25" customHeight="1">
      <c r="D1097" s="20" t="str">
        <f>CONCATENATE(kategorie[[#This Row],[rok]],"::",kategorie[[#This Row],[závod]],"::",kategorie[[#This Row],[m/ž]],"::",kategorie[[#This Row],[věk]])</f>
        <v>2012::pivaři::Z::26</v>
      </c>
      <c r="E1097" s="166">
        <v>2012</v>
      </c>
      <c r="F1097" s="167" t="s">
        <v>296</v>
      </c>
      <c r="G1097" s="166" t="s">
        <v>318</v>
      </c>
      <c r="H1097" s="23">
        <f>kategorie[[#This Row],[rok]]-kategorie[[#This Row],[věk]]</f>
        <v>1986</v>
      </c>
      <c r="I1097" s="166">
        <v>26</v>
      </c>
      <c r="J1097" s="168" t="s">
        <v>316</v>
      </c>
      <c r="K1097" s="169">
        <v>0.16</v>
      </c>
      <c r="L1097" s="170"/>
    </row>
    <row r="1098" spans="4:12" ht="11.25" customHeight="1">
      <c r="D1098" s="20" t="str">
        <f>CONCATENATE(kategorie[[#This Row],[rok]],"::",kategorie[[#This Row],[závod]],"::",kategorie[[#This Row],[m/ž]],"::",kategorie[[#This Row],[věk]])</f>
        <v>2012::pivaři::Z::27</v>
      </c>
      <c r="E1098" s="166">
        <v>2012</v>
      </c>
      <c r="F1098" s="167" t="s">
        <v>296</v>
      </c>
      <c r="G1098" s="166" t="s">
        <v>318</v>
      </c>
      <c r="H1098" s="23">
        <f>kategorie[[#This Row],[rok]]-kategorie[[#This Row],[věk]]</f>
        <v>1985</v>
      </c>
      <c r="I1098" s="166">
        <v>27</v>
      </c>
      <c r="J1098" s="168" t="s">
        <v>316</v>
      </c>
      <c r="K1098" s="169">
        <v>0.16</v>
      </c>
      <c r="L1098" s="170"/>
    </row>
    <row r="1099" spans="4:12" ht="11.25" customHeight="1">
      <c r="D1099" s="20" t="str">
        <f>CONCATENATE(kategorie[[#This Row],[rok]],"::",kategorie[[#This Row],[závod]],"::",kategorie[[#This Row],[m/ž]],"::",kategorie[[#This Row],[věk]])</f>
        <v>2012::pivaři::Z::28</v>
      </c>
      <c r="E1099" s="166">
        <v>2012</v>
      </c>
      <c r="F1099" s="167" t="s">
        <v>296</v>
      </c>
      <c r="G1099" s="166" t="s">
        <v>318</v>
      </c>
      <c r="H1099" s="23">
        <f>kategorie[[#This Row],[rok]]-kategorie[[#This Row],[věk]]</f>
        <v>1984</v>
      </c>
      <c r="I1099" s="166">
        <v>28</v>
      </c>
      <c r="J1099" s="168" t="s">
        <v>316</v>
      </c>
      <c r="K1099" s="169">
        <v>0.16</v>
      </c>
      <c r="L1099" s="170"/>
    </row>
    <row r="1100" spans="4:12" ht="11.25" customHeight="1">
      <c r="D1100" s="20" t="str">
        <f>CONCATENATE(kategorie[[#This Row],[rok]],"::",kategorie[[#This Row],[závod]],"::",kategorie[[#This Row],[m/ž]],"::",kategorie[[#This Row],[věk]])</f>
        <v>2012::pivaři::Z::29</v>
      </c>
      <c r="E1100" s="166">
        <v>2012</v>
      </c>
      <c r="F1100" s="167" t="s">
        <v>296</v>
      </c>
      <c r="G1100" s="166" t="s">
        <v>318</v>
      </c>
      <c r="H1100" s="23">
        <f>kategorie[[#This Row],[rok]]-kategorie[[#This Row],[věk]]</f>
        <v>1983</v>
      </c>
      <c r="I1100" s="166">
        <v>29</v>
      </c>
      <c r="J1100" s="168" t="s">
        <v>316</v>
      </c>
      <c r="K1100" s="169">
        <v>0.16</v>
      </c>
      <c r="L1100" s="170"/>
    </row>
    <row r="1101" spans="4:12" ht="11.25" customHeight="1">
      <c r="D1101" s="20" t="str">
        <f>CONCATENATE(kategorie[[#This Row],[rok]],"::",kategorie[[#This Row],[závod]],"::",kategorie[[#This Row],[m/ž]],"::",kategorie[[#This Row],[věk]])</f>
        <v>2012::pivaři::Z::30</v>
      </c>
      <c r="E1101" s="166">
        <v>2012</v>
      </c>
      <c r="F1101" s="167" t="s">
        <v>296</v>
      </c>
      <c r="G1101" s="166" t="s">
        <v>318</v>
      </c>
      <c r="H1101" s="23">
        <f>kategorie[[#This Row],[rok]]-kategorie[[#This Row],[věk]]</f>
        <v>1982</v>
      </c>
      <c r="I1101" s="166">
        <v>30</v>
      </c>
      <c r="J1101" s="168" t="s">
        <v>316</v>
      </c>
      <c r="K1101" s="169">
        <v>0.16</v>
      </c>
      <c r="L1101" s="170"/>
    </row>
    <row r="1102" spans="4:12" ht="11.25" customHeight="1">
      <c r="D1102" s="20" t="str">
        <f>CONCATENATE(kategorie[[#This Row],[rok]],"::",kategorie[[#This Row],[závod]],"::",kategorie[[#This Row],[m/ž]],"::",kategorie[[#This Row],[věk]])</f>
        <v>2012::pivaři::Z::31</v>
      </c>
      <c r="E1102" s="166">
        <v>2012</v>
      </c>
      <c r="F1102" s="167" t="s">
        <v>296</v>
      </c>
      <c r="G1102" s="166" t="s">
        <v>318</v>
      </c>
      <c r="H1102" s="23">
        <f>kategorie[[#This Row],[rok]]-kategorie[[#This Row],[věk]]</f>
        <v>1981</v>
      </c>
      <c r="I1102" s="166">
        <v>31</v>
      </c>
      <c r="J1102" s="168" t="s">
        <v>316</v>
      </c>
      <c r="K1102" s="169">
        <v>0.16</v>
      </c>
      <c r="L1102" s="170"/>
    </row>
    <row r="1103" spans="4:12" ht="11.25" customHeight="1">
      <c r="D1103" s="20" t="str">
        <f>CONCATENATE(kategorie[[#This Row],[rok]],"::",kategorie[[#This Row],[závod]],"::",kategorie[[#This Row],[m/ž]],"::",kategorie[[#This Row],[věk]])</f>
        <v>2012::pivaři::Z::32</v>
      </c>
      <c r="E1103" s="166">
        <v>2012</v>
      </c>
      <c r="F1103" s="167" t="s">
        <v>296</v>
      </c>
      <c r="G1103" s="166" t="s">
        <v>318</v>
      </c>
      <c r="H1103" s="23">
        <f>kategorie[[#This Row],[rok]]-kategorie[[#This Row],[věk]]</f>
        <v>1980</v>
      </c>
      <c r="I1103" s="166">
        <v>32</v>
      </c>
      <c r="J1103" s="168" t="s">
        <v>316</v>
      </c>
      <c r="K1103" s="169">
        <v>0.16</v>
      </c>
      <c r="L1103" s="170"/>
    </row>
    <row r="1104" spans="4:12" ht="11.25" customHeight="1">
      <c r="D1104" s="20" t="str">
        <f>CONCATENATE(kategorie[[#This Row],[rok]],"::",kategorie[[#This Row],[závod]],"::",kategorie[[#This Row],[m/ž]],"::",kategorie[[#This Row],[věk]])</f>
        <v>2012::pivaři::Z::33</v>
      </c>
      <c r="E1104" s="166">
        <v>2012</v>
      </c>
      <c r="F1104" s="167" t="s">
        <v>296</v>
      </c>
      <c r="G1104" s="166" t="s">
        <v>318</v>
      </c>
      <c r="H1104" s="23">
        <f>kategorie[[#This Row],[rok]]-kategorie[[#This Row],[věk]]</f>
        <v>1979</v>
      </c>
      <c r="I1104" s="166">
        <v>33</v>
      </c>
      <c r="J1104" s="168" t="s">
        <v>316</v>
      </c>
      <c r="K1104" s="169">
        <v>0.16</v>
      </c>
      <c r="L1104" s="170"/>
    </row>
    <row r="1105" spans="4:12" ht="11.25" customHeight="1">
      <c r="D1105" s="20" t="str">
        <f>CONCATENATE(kategorie[[#This Row],[rok]],"::",kategorie[[#This Row],[závod]],"::",kategorie[[#This Row],[m/ž]],"::",kategorie[[#This Row],[věk]])</f>
        <v>2012::pivaři::Z::34</v>
      </c>
      <c r="E1105" s="166">
        <v>2012</v>
      </c>
      <c r="F1105" s="167" t="s">
        <v>296</v>
      </c>
      <c r="G1105" s="166" t="s">
        <v>318</v>
      </c>
      <c r="H1105" s="23">
        <f>kategorie[[#This Row],[rok]]-kategorie[[#This Row],[věk]]</f>
        <v>1978</v>
      </c>
      <c r="I1105" s="166">
        <v>34</v>
      </c>
      <c r="J1105" s="168" t="s">
        <v>316</v>
      </c>
      <c r="K1105" s="169">
        <v>0.16</v>
      </c>
      <c r="L1105" s="170"/>
    </row>
    <row r="1106" spans="4:12" ht="11.25" customHeight="1">
      <c r="D1106" s="20" t="str">
        <f>CONCATENATE(kategorie[[#This Row],[rok]],"::",kategorie[[#This Row],[závod]],"::",kategorie[[#This Row],[m/ž]],"::",kategorie[[#This Row],[věk]])</f>
        <v>2012::pivaři::Z::35</v>
      </c>
      <c r="E1106" s="166">
        <v>2012</v>
      </c>
      <c r="F1106" s="167" t="s">
        <v>296</v>
      </c>
      <c r="G1106" s="166" t="s">
        <v>318</v>
      </c>
      <c r="H1106" s="23">
        <f>kategorie[[#This Row],[rok]]-kategorie[[#This Row],[věk]]</f>
        <v>1977</v>
      </c>
      <c r="I1106" s="166">
        <v>35</v>
      </c>
      <c r="J1106" s="168" t="s">
        <v>316</v>
      </c>
      <c r="K1106" s="169">
        <v>0.16</v>
      </c>
      <c r="L1106" s="170"/>
    </row>
    <row r="1107" spans="4:12" ht="11.25" customHeight="1">
      <c r="D1107" s="20" t="str">
        <f>CONCATENATE(kategorie[[#This Row],[rok]],"::",kategorie[[#This Row],[závod]],"::",kategorie[[#This Row],[m/ž]],"::",kategorie[[#This Row],[věk]])</f>
        <v>2012::pivaři::Z::36</v>
      </c>
      <c r="E1107" s="166">
        <v>2012</v>
      </c>
      <c r="F1107" s="167" t="s">
        <v>296</v>
      </c>
      <c r="G1107" s="166" t="s">
        <v>318</v>
      </c>
      <c r="H1107" s="23">
        <f>kategorie[[#This Row],[rok]]-kategorie[[#This Row],[věk]]</f>
        <v>1976</v>
      </c>
      <c r="I1107" s="166">
        <v>36</v>
      </c>
      <c r="J1107" s="168" t="s">
        <v>316</v>
      </c>
      <c r="K1107" s="169">
        <v>0.16</v>
      </c>
      <c r="L1107" s="170"/>
    </row>
    <row r="1108" spans="4:12" ht="11.25" customHeight="1">
      <c r="D1108" s="20" t="str">
        <f>CONCATENATE(kategorie[[#This Row],[rok]],"::",kategorie[[#This Row],[závod]],"::",kategorie[[#This Row],[m/ž]],"::",kategorie[[#This Row],[věk]])</f>
        <v>2012::pivaři::Z::37</v>
      </c>
      <c r="E1108" s="166">
        <v>2012</v>
      </c>
      <c r="F1108" s="167" t="s">
        <v>296</v>
      </c>
      <c r="G1108" s="166" t="s">
        <v>318</v>
      </c>
      <c r="H1108" s="23">
        <f>kategorie[[#This Row],[rok]]-kategorie[[#This Row],[věk]]</f>
        <v>1975</v>
      </c>
      <c r="I1108" s="166">
        <v>37</v>
      </c>
      <c r="J1108" s="168" t="s">
        <v>316</v>
      </c>
      <c r="K1108" s="169">
        <v>0.16</v>
      </c>
      <c r="L1108" s="170"/>
    </row>
    <row r="1109" spans="4:12" ht="11.25" customHeight="1">
      <c r="D1109" s="20" t="str">
        <f>CONCATENATE(kategorie[[#This Row],[rok]],"::",kategorie[[#This Row],[závod]],"::",kategorie[[#This Row],[m/ž]],"::",kategorie[[#This Row],[věk]])</f>
        <v>2012::pivaři::Z::38</v>
      </c>
      <c r="E1109" s="166">
        <v>2012</v>
      </c>
      <c r="F1109" s="167" t="s">
        <v>296</v>
      </c>
      <c r="G1109" s="166" t="s">
        <v>318</v>
      </c>
      <c r="H1109" s="23">
        <f>kategorie[[#This Row],[rok]]-kategorie[[#This Row],[věk]]</f>
        <v>1974</v>
      </c>
      <c r="I1109" s="166">
        <v>38</v>
      </c>
      <c r="J1109" s="168" t="s">
        <v>316</v>
      </c>
      <c r="K1109" s="169">
        <v>0.16</v>
      </c>
      <c r="L1109" s="170"/>
    </row>
    <row r="1110" spans="4:12" ht="11.25" customHeight="1">
      <c r="D1110" s="20" t="str">
        <f>CONCATENATE(kategorie[[#This Row],[rok]],"::",kategorie[[#This Row],[závod]],"::",kategorie[[#This Row],[m/ž]],"::",kategorie[[#This Row],[věk]])</f>
        <v>2012::pivaři::Z::39</v>
      </c>
      <c r="E1110" s="166">
        <v>2012</v>
      </c>
      <c r="F1110" s="167" t="s">
        <v>296</v>
      </c>
      <c r="G1110" s="166" t="s">
        <v>318</v>
      </c>
      <c r="H1110" s="23">
        <f>kategorie[[#This Row],[rok]]-kategorie[[#This Row],[věk]]</f>
        <v>1973</v>
      </c>
      <c r="I1110" s="166">
        <v>39</v>
      </c>
      <c r="J1110" s="168" t="s">
        <v>316</v>
      </c>
      <c r="K1110" s="169">
        <v>0.16</v>
      </c>
      <c r="L1110" s="170"/>
    </row>
    <row r="1111" spans="4:12" ht="11.25" customHeight="1">
      <c r="D1111" s="20" t="str">
        <f>CONCATENATE(kategorie[[#This Row],[rok]],"::",kategorie[[#This Row],[závod]],"::",kategorie[[#This Row],[m/ž]],"::",kategorie[[#This Row],[věk]])</f>
        <v>2012::pivaři::Z::40</v>
      </c>
      <c r="E1111" s="166">
        <v>2012</v>
      </c>
      <c r="F1111" s="167" t="s">
        <v>296</v>
      </c>
      <c r="G1111" s="166" t="s">
        <v>318</v>
      </c>
      <c r="H1111" s="23">
        <f>kategorie[[#This Row],[rok]]-kategorie[[#This Row],[věk]]</f>
        <v>1972</v>
      </c>
      <c r="I1111" s="166">
        <v>40</v>
      </c>
      <c r="J1111" s="168" t="s">
        <v>316</v>
      </c>
      <c r="K1111" s="169">
        <v>0.16</v>
      </c>
      <c r="L1111" s="170"/>
    </row>
    <row r="1112" spans="4:12" ht="11.25" customHeight="1">
      <c r="D1112" s="20" t="str">
        <f>CONCATENATE(kategorie[[#This Row],[rok]],"::",kategorie[[#This Row],[závod]],"::",kategorie[[#This Row],[m/ž]],"::",kategorie[[#This Row],[věk]])</f>
        <v>2012::pivaři::Z::41</v>
      </c>
      <c r="E1112" s="166">
        <v>2012</v>
      </c>
      <c r="F1112" s="167" t="s">
        <v>296</v>
      </c>
      <c r="G1112" s="166" t="s">
        <v>318</v>
      </c>
      <c r="H1112" s="23">
        <f>kategorie[[#This Row],[rok]]-kategorie[[#This Row],[věk]]</f>
        <v>1971</v>
      </c>
      <c r="I1112" s="166">
        <v>41</v>
      </c>
      <c r="J1112" s="168" t="s">
        <v>316</v>
      </c>
      <c r="K1112" s="169">
        <v>0.16</v>
      </c>
      <c r="L1112" s="170"/>
    </row>
    <row r="1113" spans="4:12" ht="11.25" customHeight="1">
      <c r="D1113" s="20" t="str">
        <f>CONCATENATE(kategorie[[#This Row],[rok]],"::",kategorie[[#This Row],[závod]],"::",kategorie[[#This Row],[m/ž]],"::",kategorie[[#This Row],[věk]])</f>
        <v>2012::pivaři::Z::42</v>
      </c>
      <c r="E1113" s="166">
        <v>2012</v>
      </c>
      <c r="F1113" s="167" t="s">
        <v>296</v>
      </c>
      <c r="G1113" s="166" t="s">
        <v>318</v>
      </c>
      <c r="H1113" s="23">
        <f>kategorie[[#This Row],[rok]]-kategorie[[#This Row],[věk]]</f>
        <v>1970</v>
      </c>
      <c r="I1113" s="166">
        <v>42</v>
      </c>
      <c r="J1113" s="168" t="s">
        <v>316</v>
      </c>
      <c r="K1113" s="169">
        <v>0.16</v>
      </c>
      <c r="L1113" s="170"/>
    </row>
    <row r="1114" spans="4:12" ht="11.25" customHeight="1">
      <c r="D1114" s="20" t="str">
        <f>CONCATENATE(kategorie[[#This Row],[rok]],"::",kategorie[[#This Row],[závod]],"::",kategorie[[#This Row],[m/ž]],"::",kategorie[[#This Row],[věk]])</f>
        <v>2012::pivaři::Z::43</v>
      </c>
      <c r="E1114" s="166">
        <v>2012</v>
      </c>
      <c r="F1114" s="167" t="s">
        <v>296</v>
      </c>
      <c r="G1114" s="166" t="s">
        <v>318</v>
      </c>
      <c r="H1114" s="23">
        <f>kategorie[[#This Row],[rok]]-kategorie[[#This Row],[věk]]</f>
        <v>1969</v>
      </c>
      <c r="I1114" s="166">
        <v>43</v>
      </c>
      <c r="J1114" s="168" t="s">
        <v>316</v>
      </c>
      <c r="K1114" s="169">
        <v>0.16</v>
      </c>
      <c r="L1114" s="170"/>
    </row>
    <row r="1115" spans="4:12" ht="11.25" customHeight="1">
      <c r="D1115" s="20" t="str">
        <f>CONCATENATE(kategorie[[#This Row],[rok]],"::",kategorie[[#This Row],[závod]],"::",kategorie[[#This Row],[m/ž]],"::",kategorie[[#This Row],[věk]])</f>
        <v>2012::pivaři::Z::44</v>
      </c>
      <c r="E1115" s="166">
        <v>2012</v>
      </c>
      <c r="F1115" s="167" t="s">
        <v>296</v>
      </c>
      <c r="G1115" s="166" t="s">
        <v>318</v>
      </c>
      <c r="H1115" s="23">
        <f>kategorie[[#This Row],[rok]]-kategorie[[#This Row],[věk]]</f>
        <v>1968</v>
      </c>
      <c r="I1115" s="166">
        <v>44</v>
      </c>
      <c r="J1115" s="168" t="s">
        <v>316</v>
      </c>
      <c r="K1115" s="169">
        <v>0.16</v>
      </c>
      <c r="L1115" s="170"/>
    </row>
    <row r="1116" spans="4:12" ht="11.25" customHeight="1">
      <c r="D1116" s="20" t="str">
        <f>CONCATENATE(kategorie[[#This Row],[rok]],"::",kategorie[[#This Row],[závod]],"::",kategorie[[#This Row],[m/ž]],"::",kategorie[[#This Row],[věk]])</f>
        <v>2012::pivaři::Z::45</v>
      </c>
      <c r="E1116" s="166">
        <v>2012</v>
      </c>
      <c r="F1116" s="167" t="s">
        <v>296</v>
      </c>
      <c r="G1116" s="166" t="s">
        <v>318</v>
      </c>
      <c r="H1116" s="23">
        <f>kategorie[[#This Row],[rok]]-kategorie[[#This Row],[věk]]</f>
        <v>1967</v>
      </c>
      <c r="I1116" s="166">
        <v>45</v>
      </c>
      <c r="J1116" s="168" t="s">
        <v>316</v>
      </c>
      <c r="K1116" s="169">
        <v>0.16</v>
      </c>
      <c r="L1116" s="170"/>
    </row>
    <row r="1117" spans="4:12" ht="11.25" customHeight="1">
      <c r="D1117" s="20" t="str">
        <f>CONCATENATE(kategorie[[#This Row],[rok]],"::",kategorie[[#This Row],[závod]],"::",kategorie[[#This Row],[m/ž]],"::",kategorie[[#This Row],[věk]])</f>
        <v>2012::pivaři::Z::46</v>
      </c>
      <c r="E1117" s="166">
        <v>2012</v>
      </c>
      <c r="F1117" s="167" t="s">
        <v>296</v>
      </c>
      <c r="G1117" s="166" t="s">
        <v>318</v>
      </c>
      <c r="H1117" s="23">
        <f>kategorie[[#This Row],[rok]]-kategorie[[#This Row],[věk]]</f>
        <v>1966</v>
      </c>
      <c r="I1117" s="166">
        <v>46</v>
      </c>
      <c r="J1117" s="168" t="s">
        <v>316</v>
      </c>
      <c r="K1117" s="169">
        <v>0.16</v>
      </c>
      <c r="L1117" s="170"/>
    </row>
    <row r="1118" spans="4:12" ht="11.25" customHeight="1">
      <c r="D1118" s="20" t="str">
        <f>CONCATENATE(kategorie[[#This Row],[rok]],"::",kategorie[[#This Row],[závod]],"::",kategorie[[#This Row],[m/ž]],"::",kategorie[[#This Row],[věk]])</f>
        <v>2012::pivaři::Z::47</v>
      </c>
      <c r="E1118" s="166">
        <v>2012</v>
      </c>
      <c r="F1118" s="167" t="s">
        <v>296</v>
      </c>
      <c r="G1118" s="166" t="s">
        <v>318</v>
      </c>
      <c r="H1118" s="23">
        <f>kategorie[[#This Row],[rok]]-kategorie[[#This Row],[věk]]</f>
        <v>1965</v>
      </c>
      <c r="I1118" s="166">
        <v>47</v>
      </c>
      <c r="J1118" s="168" t="s">
        <v>316</v>
      </c>
      <c r="K1118" s="169">
        <v>0.16</v>
      </c>
      <c r="L1118" s="170"/>
    </row>
    <row r="1119" spans="4:12" ht="11.25" customHeight="1">
      <c r="D1119" s="20" t="str">
        <f>CONCATENATE(kategorie[[#This Row],[rok]],"::",kategorie[[#This Row],[závod]],"::",kategorie[[#This Row],[m/ž]],"::",kategorie[[#This Row],[věk]])</f>
        <v>2012::pivaři::Z::48</v>
      </c>
      <c r="E1119" s="166">
        <v>2012</v>
      </c>
      <c r="F1119" s="167" t="s">
        <v>296</v>
      </c>
      <c r="G1119" s="166" t="s">
        <v>318</v>
      </c>
      <c r="H1119" s="23">
        <f>kategorie[[#This Row],[rok]]-kategorie[[#This Row],[věk]]</f>
        <v>1964</v>
      </c>
      <c r="I1119" s="166">
        <v>48</v>
      </c>
      <c r="J1119" s="168" t="s">
        <v>316</v>
      </c>
      <c r="K1119" s="169">
        <v>0.16</v>
      </c>
      <c r="L1119" s="170"/>
    </row>
    <row r="1120" spans="4:12" ht="11.25" customHeight="1">
      <c r="D1120" s="20" t="str">
        <f>CONCATENATE(kategorie[[#This Row],[rok]],"::",kategorie[[#This Row],[závod]],"::",kategorie[[#This Row],[m/ž]],"::",kategorie[[#This Row],[věk]])</f>
        <v>2012::pivaři::Z::49</v>
      </c>
      <c r="E1120" s="166">
        <v>2012</v>
      </c>
      <c r="F1120" s="167" t="s">
        <v>296</v>
      </c>
      <c r="G1120" s="166" t="s">
        <v>318</v>
      </c>
      <c r="H1120" s="23">
        <f>kategorie[[#This Row],[rok]]-kategorie[[#This Row],[věk]]</f>
        <v>1963</v>
      </c>
      <c r="I1120" s="166">
        <v>49</v>
      </c>
      <c r="J1120" s="168" t="s">
        <v>316</v>
      </c>
      <c r="K1120" s="169">
        <v>0.16</v>
      </c>
      <c r="L1120" s="170"/>
    </row>
    <row r="1121" spans="4:12" ht="11.25" customHeight="1">
      <c r="D1121" s="20" t="str">
        <f>CONCATENATE(kategorie[[#This Row],[rok]],"::",kategorie[[#This Row],[závod]],"::",kategorie[[#This Row],[m/ž]],"::",kategorie[[#This Row],[věk]])</f>
        <v>2012::pivaři::Z::50</v>
      </c>
      <c r="E1121" s="166">
        <v>2012</v>
      </c>
      <c r="F1121" s="167" t="s">
        <v>296</v>
      </c>
      <c r="G1121" s="166" t="s">
        <v>318</v>
      </c>
      <c r="H1121" s="23">
        <f>kategorie[[#This Row],[rok]]-kategorie[[#This Row],[věk]]</f>
        <v>1962</v>
      </c>
      <c r="I1121" s="166">
        <v>50</v>
      </c>
      <c r="J1121" s="168" t="s">
        <v>316</v>
      </c>
      <c r="K1121" s="169">
        <v>0.16</v>
      </c>
      <c r="L1121" s="170"/>
    </row>
    <row r="1122" spans="4:12" ht="11.25" customHeight="1">
      <c r="D1122" s="16" t="str">
        <f>CONCATENATE(kategorie[[#This Row],[rok]],"::",kategorie[[#This Row],[závod]],"::",kategorie[[#This Row],[m/ž]],"::",kategorie[[#This Row],[věk]])</f>
        <v>2013::dětský::M::0</v>
      </c>
      <c r="E1122" s="166">
        <v>2013</v>
      </c>
      <c r="F1122" s="167" t="s">
        <v>297</v>
      </c>
      <c r="G1122" s="166" t="s">
        <v>177</v>
      </c>
      <c r="H1122" s="14">
        <f>kategorie[[#This Row],[rok]]-kategorie[[#This Row],[věk]]</f>
        <v>2013</v>
      </c>
      <c r="I1122" s="166">
        <v>0</v>
      </c>
      <c r="J1122" s="168" t="s">
        <v>3181</v>
      </c>
      <c r="K1122" s="169">
        <v>0.16</v>
      </c>
      <c r="L1122" s="170"/>
    </row>
    <row r="1123" spans="4:12" ht="11.25" customHeight="1">
      <c r="D1123" s="16" t="str">
        <f>CONCATENATE(kategorie[[#This Row],[rok]],"::",kategorie[[#This Row],[závod]],"::",kategorie[[#This Row],[m/ž]],"::",kategorie[[#This Row],[věk]])</f>
        <v>2013::dětský::M::1</v>
      </c>
      <c r="E1123" s="166">
        <v>2013</v>
      </c>
      <c r="F1123" s="167" t="s">
        <v>297</v>
      </c>
      <c r="G1123" s="166" t="s">
        <v>177</v>
      </c>
      <c r="H1123" s="14">
        <f>kategorie[[#This Row],[rok]]-kategorie[[#This Row],[věk]]</f>
        <v>2012</v>
      </c>
      <c r="I1123" s="166">
        <v>1</v>
      </c>
      <c r="J1123" s="168" t="s">
        <v>3181</v>
      </c>
      <c r="K1123" s="169">
        <v>0.16</v>
      </c>
      <c r="L1123" s="170"/>
    </row>
    <row r="1124" spans="4:12" ht="11.25" customHeight="1">
      <c r="D1124" s="16" t="str">
        <f>CONCATENATE(kategorie[[#This Row],[rok]],"::",kategorie[[#This Row],[závod]],"::",kategorie[[#This Row],[m/ž]],"::",kategorie[[#This Row],[věk]])</f>
        <v>2013::dětský::M::2</v>
      </c>
      <c r="E1124" s="166">
        <v>2013</v>
      </c>
      <c r="F1124" s="167" t="s">
        <v>297</v>
      </c>
      <c r="G1124" s="166" t="s">
        <v>177</v>
      </c>
      <c r="H1124" s="14">
        <f>kategorie[[#This Row],[rok]]-kategorie[[#This Row],[věk]]</f>
        <v>2011</v>
      </c>
      <c r="I1124" s="166">
        <v>2</v>
      </c>
      <c r="J1124" s="168" t="s">
        <v>3181</v>
      </c>
      <c r="K1124" s="169">
        <v>0.16</v>
      </c>
      <c r="L1124" s="170"/>
    </row>
    <row r="1125" spans="4:12" ht="11.25" customHeight="1">
      <c r="D1125" s="16" t="str">
        <f>CONCATENATE(kategorie[[#This Row],[rok]],"::",kategorie[[#This Row],[závod]],"::",kategorie[[#This Row],[m/ž]],"::",kategorie[[#This Row],[věk]])</f>
        <v>2013::dětský::M::3</v>
      </c>
      <c r="E1125" s="166">
        <v>2013</v>
      </c>
      <c r="F1125" s="167" t="s">
        <v>297</v>
      </c>
      <c r="G1125" s="166" t="s">
        <v>177</v>
      </c>
      <c r="H1125" s="14">
        <f>kategorie[[#This Row],[rok]]-kategorie[[#This Row],[věk]]</f>
        <v>2010</v>
      </c>
      <c r="I1125" s="166">
        <v>3</v>
      </c>
      <c r="J1125" s="168" t="s">
        <v>3181</v>
      </c>
      <c r="K1125" s="169">
        <v>0.16</v>
      </c>
      <c r="L1125" s="170"/>
    </row>
    <row r="1126" spans="4:12" ht="11.25" customHeight="1">
      <c r="D1126" s="16" t="str">
        <f>CONCATENATE(kategorie[[#This Row],[rok]],"::",kategorie[[#This Row],[závod]],"::",kategorie[[#This Row],[m/ž]],"::",kategorie[[#This Row],[věk]])</f>
        <v>2013::dětský::M::4</v>
      </c>
      <c r="E1126" s="166">
        <v>2013</v>
      </c>
      <c r="F1126" s="167" t="s">
        <v>297</v>
      </c>
      <c r="G1126" s="166" t="s">
        <v>177</v>
      </c>
      <c r="H1126" s="14">
        <f>kategorie[[#This Row],[rok]]-kategorie[[#This Row],[věk]]</f>
        <v>2009</v>
      </c>
      <c r="I1126" s="166">
        <v>4</v>
      </c>
      <c r="J1126" s="168" t="s">
        <v>3181</v>
      </c>
      <c r="K1126" s="169">
        <v>0.16</v>
      </c>
      <c r="L1126" s="170"/>
    </row>
    <row r="1127" spans="4:12" ht="11.25" customHeight="1">
      <c r="D1127" s="16" t="str">
        <f>CONCATENATE(kategorie[[#This Row],[rok]],"::",kategorie[[#This Row],[závod]],"::",kategorie[[#This Row],[m/ž]],"::",kategorie[[#This Row],[věk]])</f>
        <v>2013::dětský::M::5</v>
      </c>
      <c r="E1127" s="166">
        <v>2013</v>
      </c>
      <c r="F1127" s="167" t="s">
        <v>297</v>
      </c>
      <c r="G1127" s="166" t="s">
        <v>177</v>
      </c>
      <c r="H1127" s="14">
        <f>kategorie[[#This Row],[rok]]-kategorie[[#This Row],[věk]]</f>
        <v>2008</v>
      </c>
      <c r="I1127" s="166">
        <v>5</v>
      </c>
      <c r="J1127" s="168" t="s">
        <v>3183</v>
      </c>
      <c r="K1127" s="169">
        <v>0.16</v>
      </c>
      <c r="L1127" s="170"/>
    </row>
    <row r="1128" spans="4:12" ht="11.25" customHeight="1">
      <c r="D1128" s="16" t="str">
        <f>CONCATENATE(kategorie[[#This Row],[rok]],"::",kategorie[[#This Row],[závod]],"::",kategorie[[#This Row],[m/ž]],"::",kategorie[[#This Row],[věk]])</f>
        <v>2013::dětský::M::6</v>
      </c>
      <c r="E1128" s="166">
        <v>2013</v>
      </c>
      <c r="F1128" s="167" t="s">
        <v>297</v>
      </c>
      <c r="G1128" s="166" t="s">
        <v>177</v>
      </c>
      <c r="H1128" s="14">
        <f>kategorie[[#This Row],[rok]]-kategorie[[#This Row],[věk]]</f>
        <v>2007</v>
      </c>
      <c r="I1128" s="166">
        <v>6</v>
      </c>
      <c r="J1128" s="168" t="s">
        <v>3183</v>
      </c>
      <c r="K1128" s="169">
        <v>0.16</v>
      </c>
      <c r="L1128" s="170"/>
    </row>
    <row r="1129" spans="4:12" ht="11.25" customHeight="1">
      <c r="D1129" s="16" t="str">
        <f>CONCATENATE(kategorie[[#This Row],[rok]],"::",kategorie[[#This Row],[závod]],"::",kategorie[[#This Row],[m/ž]],"::",kategorie[[#This Row],[věk]])</f>
        <v>2013::dětský::M::7</v>
      </c>
      <c r="E1129" s="166">
        <v>2013</v>
      </c>
      <c r="F1129" s="167" t="s">
        <v>297</v>
      </c>
      <c r="G1129" s="166" t="s">
        <v>177</v>
      </c>
      <c r="H1129" s="14">
        <f>kategorie[[#This Row],[rok]]-kategorie[[#This Row],[věk]]</f>
        <v>2006</v>
      </c>
      <c r="I1129" s="166">
        <v>7</v>
      </c>
      <c r="J1129" s="168" t="s">
        <v>3183</v>
      </c>
      <c r="K1129" s="169">
        <v>0.16</v>
      </c>
      <c r="L1129" s="170"/>
    </row>
    <row r="1130" spans="4:12" ht="11.25" customHeight="1">
      <c r="D1130" s="16" t="str">
        <f>CONCATENATE(kategorie[[#This Row],[rok]],"::",kategorie[[#This Row],[závod]],"::",kategorie[[#This Row],[m/ž]],"::",kategorie[[#This Row],[věk]])</f>
        <v>2013::dětský::M::8</v>
      </c>
      <c r="E1130" s="166">
        <v>2013</v>
      </c>
      <c r="F1130" s="167" t="s">
        <v>297</v>
      </c>
      <c r="G1130" s="166" t="s">
        <v>177</v>
      </c>
      <c r="H1130" s="14">
        <f>kategorie[[#This Row],[rok]]-kategorie[[#This Row],[věk]]</f>
        <v>2005</v>
      </c>
      <c r="I1130" s="166">
        <v>8</v>
      </c>
      <c r="J1130" s="168" t="s">
        <v>3185</v>
      </c>
      <c r="K1130" s="169">
        <v>0.32</v>
      </c>
      <c r="L1130" s="170"/>
    </row>
    <row r="1131" spans="4:12" ht="11.25" customHeight="1">
      <c r="D1131" s="16" t="str">
        <f>CONCATENATE(kategorie[[#This Row],[rok]],"::",kategorie[[#This Row],[závod]],"::",kategorie[[#This Row],[m/ž]],"::",kategorie[[#This Row],[věk]])</f>
        <v>2013::dětský::M::9</v>
      </c>
      <c r="E1131" s="166">
        <v>2013</v>
      </c>
      <c r="F1131" s="167" t="s">
        <v>297</v>
      </c>
      <c r="G1131" s="166" t="s">
        <v>177</v>
      </c>
      <c r="H1131" s="14">
        <f>kategorie[[#This Row],[rok]]-kategorie[[#This Row],[věk]]</f>
        <v>2004</v>
      </c>
      <c r="I1131" s="166">
        <v>9</v>
      </c>
      <c r="J1131" s="168" t="s">
        <v>3185</v>
      </c>
      <c r="K1131" s="169">
        <v>0.32</v>
      </c>
      <c r="L1131" s="170"/>
    </row>
    <row r="1132" spans="4:12" ht="11.25" customHeight="1">
      <c r="D1132" s="16" t="str">
        <f>CONCATENATE(kategorie[[#This Row],[rok]],"::",kategorie[[#This Row],[závod]],"::",kategorie[[#This Row],[m/ž]],"::",kategorie[[#This Row],[věk]])</f>
        <v>2013::dětský::M::10</v>
      </c>
      <c r="E1132" s="166">
        <v>2013</v>
      </c>
      <c r="F1132" s="167" t="s">
        <v>297</v>
      </c>
      <c r="G1132" s="166" t="s">
        <v>177</v>
      </c>
      <c r="H1132" s="14">
        <f>kategorie[[#This Row],[rok]]-kategorie[[#This Row],[věk]]</f>
        <v>2003</v>
      </c>
      <c r="I1132" s="166">
        <v>10</v>
      </c>
      <c r="J1132" s="168" t="s">
        <v>3185</v>
      </c>
      <c r="K1132" s="169">
        <v>0.32</v>
      </c>
      <c r="L1132" s="170"/>
    </row>
    <row r="1133" spans="4:12" ht="11.25" customHeight="1">
      <c r="D1133" s="16" t="str">
        <f>CONCATENATE(kategorie[[#This Row],[rok]],"::",kategorie[[#This Row],[závod]],"::",kategorie[[#This Row],[m/ž]],"::",kategorie[[#This Row],[věk]])</f>
        <v>2013::dětský::M::11</v>
      </c>
      <c r="E1133" s="166">
        <v>2013</v>
      </c>
      <c r="F1133" s="167" t="s">
        <v>297</v>
      </c>
      <c r="G1133" s="166" t="s">
        <v>177</v>
      </c>
      <c r="H1133" s="14">
        <f>kategorie[[#This Row],[rok]]-kategorie[[#This Row],[věk]]</f>
        <v>2002</v>
      </c>
      <c r="I1133" s="166">
        <v>11</v>
      </c>
      <c r="J1133" s="168" t="s">
        <v>3186</v>
      </c>
      <c r="K1133" s="169">
        <v>0.48</v>
      </c>
      <c r="L1133" s="170"/>
    </row>
    <row r="1134" spans="4:12" ht="11.25" customHeight="1">
      <c r="D1134" s="16" t="str">
        <f>CONCATENATE(kategorie[[#This Row],[rok]],"::",kategorie[[#This Row],[závod]],"::",kategorie[[#This Row],[m/ž]],"::",kategorie[[#This Row],[věk]])</f>
        <v>2013::dětský::M::12</v>
      </c>
      <c r="E1134" s="166">
        <v>2013</v>
      </c>
      <c r="F1134" s="167" t="s">
        <v>297</v>
      </c>
      <c r="G1134" s="166" t="s">
        <v>177</v>
      </c>
      <c r="H1134" s="14">
        <f>kategorie[[#This Row],[rok]]-kategorie[[#This Row],[věk]]</f>
        <v>2001</v>
      </c>
      <c r="I1134" s="166">
        <v>12</v>
      </c>
      <c r="J1134" s="168" t="s">
        <v>3186</v>
      </c>
      <c r="K1134" s="169">
        <v>0.48</v>
      </c>
      <c r="L1134" s="170"/>
    </row>
    <row r="1135" spans="4:12" ht="11.25" customHeight="1">
      <c r="D1135" s="16" t="str">
        <f>CONCATENATE(kategorie[[#This Row],[rok]],"::",kategorie[[#This Row],[závod]],"::",kategorie[[#This Row],[m/ž]],"::",kategorie[[#This Row],[věk]])</f>
        <v>2013::dětský::M::13</v>
      </c>
      <c r="E1135" s="166">
        <v>2013</v>
      </c>
      <c r="F1135" s="167" t="s">
        <v>297</v>
      </c>
      <c r="G1135" s="166" t="s">
        <v>177</v>
      </c>
      <c r="H1135" s="14">
        <f>kategorie[[#This Row],[rok]]-kategorie[[#This Row],[věk]]</f>
        <v>2000</v>
      </c>
      <c r="I1135" s="166">
        <v>13</v>
      </c>
      <c r="J1135" s="168" t="s">
        <v>3187</v>
      </c>
      <c r="K1135" s="169">
        <v>0.48</v>
      </c>
      <c r="L1135" s="170"/>
    </row>
    <row r="1136" spans="4:12" ht="11.25" customHeight="1">
      <c r="D1136" s="16" t="str">
        <f>CONCATENATE(kategorie[[#This Row],[rok]],"::",kategorie[[#This Row],[závod]],"::",kategorie[[#This Row],[m/ž]],"::",kategorie[[#This Row],[věk]])</f>
        <v>2013::dětský::M::14</v>
      </c>
      <c r="E1136" s="166">
        <v>2013</v>
      </c>
      <c r="F1136" s="167" t="s">
        <v>297</v>
      </c>
      <c r="G1136" s="166" t="s">
        <v>177</v>
      </c>
      <c r="H1136" s="14">
        <f>kategorie[[#This Row],[rok]]-kategorie[[#This Row],[věk]]</f>
        <v>1999</v>
      </c>
      <c r="I1136" s="166">
        <v>14</v>
      </c>
      <c r="J1136" s="168" t="s">
        <v>3187</v>
      </c>
      <c r="K1136" s="169">
        <v>0.48</v>
      </c>
      <c r="L1136" s="170"/>
    </row>
    <row r="1137" spans="4:12" ht="11.25" customHeight="1">
      <c r="D1137" s="16" t="str">
        <f>CONCATENATE(kategorie[[#This Row],[rok]],"::",kategorie[[#This Row],[závod]],"::",kategorie[[#This Row],[m/ž]],"::",kategorie[[#This Row],[věk]])</f>
        <v>2013::dětský::M::15</v>
      </c>
      <c r="E1137" s="166">
        <v>2013</v>
      </c>
      <c r="F1137" s="167" t="s">
        <v>297</v>
      </c>
      <c r="G1137" s="166" t="s">
        <v>177</v>
      </c>
      <c r="H1137" s="14">
        <f>kategorie[[#This Row],[rok]]-kategorie[[#This Row],[věk]]</f>
        <v>1998</v>
      </c>
      <c r="I1137" s="166">
        <v>15</v>
      </c>
      <c r="J1137" s="168" t="s">
        <v>3188</v>
      </c>
      <c r="K1137" s="169">
        <v>1</v>
      </c>
      <c r="L1137" s="170"/>
    </row>
    <row r="1138" spans="4:12" ht="11.25" customHeight="1">
      <c r="D1138" s="16" t="str">
        <f>CONCATENATE(kategorie[[#This Row],[rok]],"::",kategorie[[#This Row],[závod]],"::",kategorie[[#This Row],[m/ž]],"::",kategorie[[#This Row],[věk]])</f>
        <v>2013::dětský::M::16</v>
      </c>
      <c r="E1138" s="166">
        <v>2013</v>
      </c>
      <c r="F1138" s="167" t="s">
        <v>297</v>
      </c>
      <c r="G1138" s="166" t="s">
        <v>177</v>
      </c>
      <c r="H1138" s="14">
        <f>kategorie[[#This Row],[rok]]-kategorie[[#This Row],[věk]]</f>
        <v>1997</v>
      </c>
      <c r="I1138" s="166">
        <v>16</v>
      </c>
      <c r="J1138" s="168" t="s">
        <v>3188</v>
      </c>
      <c r="K1138" s="169">
        <v>1</v>
      </c>
      <c r="L1138" s="170"/>
    </row>
    <row r="1139" spans="4:12" ht="11.25" customHeight="1">
      <c r="D1139" s="16" t="str">
        <f>CONCATENATE(kategorie[[#This Row],[rok]],"::",kategorie[[#This Row],[závod]],"::",kategorie[[#This Row],[m/ž]],"::",kategorie[[#This Row],[věk]])</f>
        <v>2013::dětský::M::17</v>
      </c>
      <c r="E1139" s="166">
        <v>2013</v>
      </c>
      <c r="F1139" s="167" t="s">
        <v>297</v>
      </c>
      <c r="G1139" s="166" t="s">
        <v>177</v>
      </c>
      <c r="H1139" s="14">
        <f>kategorie[[#This Row],[rok]]-kategorie[[#This Row],[věk]]</f>
        <v>1996</v>
      </c>
      <c r="I1139" s="166">
        <v>17</v>
      </c>
      <c r="J1139" s="168" t="s">
        <v>3189</v>
      </c>
      <c r="K1139" s="169">
        <v>1.7</v>
      </c>
      <c r="L1139" s="170"/>
    </row>
    <row r="1140" spans="4:12" ht="11.25" customHeight="1">
      <c r="D1140" s="16" t="str">
        <f>CONCATENATE(kategorie[[#This Row],[rok]],"::",kategorie[[#This Row],[závod]],"::",kategorie[[#This Row],[m/ž]],"::",kategorie[[#This Row],[věk]])</f>
        <v>2013::dětský::M::18</v>
      </c>
      <c r="E1140" s="166">
        <v>2013</v>
      </c>
      <c r="F1140" s="167" t="s">
        <v>297</v>
      </c>
      <c r="G1140" s="166" t="s">
        <v>177</v>
      </c>
      <c r="H1140" s="14">
        <f>kategorie[[#This Row],[rok]]-kategorie[[#This Row],[věk]]</f>
        <v>1995</v>
      </c>
      <c r="I1140" s="166">
        <v>18</v>
      </c>
      <c r="J1140" s="168" t="s">
        <v>3189</v>
      </c>
      <c r="K1140" s="169">
        <v>1.7</v>
      </c>
      <c r="L1140" s="170"/>
    </row>
    <row r="1141" spans="4:12" ht="11.25" customHeight="1">
      <c r="D1141" s="16" t="str">
        <f>CONCATENATE(kategorie[[#This Row],[rok]],"::",kategorie[[#This Row],[závod]],"::",kategorie[[#This Row],[m/ž]],"::",kategorie[[#This Row],[věk]])</f>
        <v>2013::dětský::Z::0</v>
      </c>
      <c r="E1141" s="166">
        <v>2013</v>
      </c>
      <c r="F1141" s="167" t="s">
        <v>297</v>
      </c>
      <c r="G1141" s="166" t="s">
        <v>318</v>
      </c>
      <c r="H1141" s="14">
        <f>kategorie[[#This Row],[rok]]-kategorie[[#This Row],[věk]]</f>
        <v>2013</v>
      </c>
      <c r="I1141" s="166">
        <v>0</v>
      </c>
      <c r="J1141" s="168" t="s">
        <v>3181</v>
      </c>
      <c r="K1141" s="169">
        <v>0.16</v>
      </c>
      <c r="L1141" s="170"/>
    </row>
    <row r="1142" spans="4:12" ht="11.25" customHeight="1">
      <c r="D1142" s="16" t="str">
        <f>CONCATENATE(kategorie[[#This Row],[rok]],"::",kategorie[[#This Row],[závod]],"::",kategorie[[#This Row],[m/ž]],"::",kategorie[[#This Row],[věk]])</f>
        <v>2013::dětský::Z::1</v>
      </c>
      <c r="E1142" s="166">
        <v>2013</v>
      </c>
      <c r="F1142" s="167" t="s">
        <v>297</v>
      </c>
      <c r="G1142" s="166" t="s">
        <v>318</v>
      </c>
      <c r="H1142" s="14">
        <f>kategorie[[#This Row],[rok]]-kategorie[[#This Row],[věk]]</f>
        <v>2012</v>
      </c>
      <c r="I1142" s="166">
        <v>1</v>
      </c>
      <c r="J1142" s="168" t="s">
        <v>3181</v>
      </c>
      <c r="K1142" s="169">
        <v>0.16</v>
      </c>
      <c r="L1142" s="170"/>
    </row>
    <row r="1143" spans="4:12" ht="11.25" customHeight="1">
      <c r="D1143" s="16" t="str">
        <f>CONCATENATE(kategorie[[#This Row],[rok]],"::",kategorie[[#This Row],[závod]],"::",kategorie[[#This Row],[m/ž]],"::",kategorie[[#This Row],[věk]])</f>
        <v>2013::dětský::Z::2</v>
      </c>
      <c r="E1143" s="166">
        <v>2013</v>
      </c>
      <c r="F1143" s="167" t="s">
        <v>297</v>
      </c>
      <c r="G1143" s="166" t="s">
        <v>318</v>
      </c>
      <c r="H1143" s="14">
        <f>kategorie[[#This Row],[rok]]-kategorie[[#This Row],[věk]]</f>
        <v>2011</v>
      </c>
      <c r="I1143" s="166">
        <v>2</v>
      </c>
      <c r="J1143" s="168" t="s">
        <v>3181</v>
      </c>
      <c r="K1143" s="169">
        <v>0.16</v>
      </c>
      <c r="L1143" s="170"/>
    </row>
    <row r="1144" spans="4:12" ht="11.25" customHeight="1">
      <c r="D1144" s="16" t="str">
        <f>CONCATENATE(kategorie[[#This Row],[rok]],"::",kategorie[[#This Row],[závod]],"::",kategorie[[#This Row],[m/ž]],"::",kategorie[[#This Row],[věk]])</f>
        <v>2013::dětský::Z::3</v>
      </c>
      <c r="E1144" s="166">
        <v>2013</v>
      </c>
      <c r="F1144" s="167" t="s">
        <v>297</v>
      </c>
      <c r="G1144" s="166" t="s">
        <v>318</v>
      </c>
      <c r="H1144" s="14">
        <f>kategorie[[#This Row],[rok]]-kategorie[[#This Row],[věk]]</f>
        <v>2010</v>
      </c>
      <c r="I1144" s="166">
        <v>3</v>
      </c>
      <c r="J1144" s="168" t="s">
        <v>3181</v>
      </c>
      <c r="K1144" s="169">
        <v>0.16</v>
      </c>
      <c r="L1144" s="170"/>
    </row>
    <row r="1145" spans="4:12" ht="11.25" customHeight="1">
      <c r="D1145" s="16" t="str">
        <f>CONCATENATE(kategorie[[#This Row],[rok]],"::",kategorie[[#This Row],[závod]],"::",kategorie[[#This Row],[m/ž]],"::",kategorie[[#This Row],[věk]])</f>
        <v>2013::dětský::Z::4</v>
      </c>
      <c r="E1145" s="166">
        <v>2013</v>
      </c>
      <c r="F1145" s="167" t="s">
        <v>297</v>
      </c>
      <c r="G1145" s="166" t="s">
        <v>318</v>
      </c>
      <c r="H1145" s="14">
        <f>kategorie[[#This Row],[rok]]-kategorie[[#This Row],[věk]]</f>
        <v>2009</v>
      </c>
      <c r="I1145" s="166">
        <v>4</v>
      </c>
      <c r="J1145" s="168" t="s">
        <v>3181</v>
      </c>
      <c r="K1145" s="169">
        <v>0.16</v>
      </c>
      <c r="L1145" s="170"/>
    </row>
    <row r="1146" spans="4:12" ht="11.25" customHeight="1">
      <c r="D1146" s="16" t="str">
        <f>CONCATENATE(kategorie[[#This Row],[rok]],"::",kategorie[[#This Row],[závod]],"::",kategorie[[#This Row],[m/ž]],"::",kategorie[[#This Row],[věk]])</f>
        <v>2013::dětský::Z::5</v>
      </c>
      <c r="E1146" s="166">
        <v>2013</v>
      </c>
      <c r="F1146" s="167" t="s">
        <v>297</v>
      </c>
      <c r="G1146" s="166" t="s">
        <v>318</v>
      </c>
      <c r="H1146" s="14">
        <f>kategorie[[#This Row],[rok]]-kategorie[[#This Row],[věk]]</f>
        <v>2008</v>
      </c>
      <c r="I1146" s="166">
        <v>5</v>
      </c>
      <c r="J1146" s="168" t="s">
        <v>3183</v>
      </c>
      <c r="K1146" s="169">
        <v>0.16</v>
      </c>
      <c r="L1146" s="170"/>
    </row>
    <row r="1147" spans="4:12" ht="11.25" customHeight="1">
      <c r="D1147" s="16" t="str">
        <f>CONCATENATE(kategorie[[#This Row],[rok]],"::",kategorie[[#This Row],[závod]],"::",kategorie[[#This Row],[m/ž]],"::",kategorie[[#This Row],[věk]])</f>
        <v>2013::dětský::Z::6</v>
      </c>
      <c r="E1147" s="166">
        <v>2013</v>
      </c>
      <c r="F1147" s="167" t="s">
        <v>297</v>
      </c>
      <c r="G1147" s="166" t="s">
        <v>318</v>
      </c>
      <c r="H1147" s="14">
        <f>kategorie[[#This Row],[rok]]-kategorie[[#This Row],[věk]]</f>
        <v>2007</v>
      </c>
      <c r="I1147" s="166">
        <v>6</v>
      </c>
      <c r="J1147" s="168" t="s">
        <v>3183</v>
      </c>
      <c r="K1147" s="169">
        <v>0.16</v>
      </c>
      <c r="L1147" s="170"/>
    </row>
    <row r="1148" spans="4:12" ht="11.25" customHeight="1">
      <c r="D1148" s="16" t="str">
        <f>CONCATENATE(kategorie[[#This Row],[rok]],"::",kategorie[[#This Row],[závod]],"::",kategorie[[#This Row],[m/ž]],"::",kategorie[[#This Row],[věk]])</f>
        <v>2013::dětský::Z::7</v>
      </c>
      <c r="E1148" s="166">
        <v>2013</v>
      </c>
      <c r="F1148" s="167" t="s">
        <v>297</v>
      </c>
      <c r="G1148" s="166" t="s">
        <v>318</v>
      </c>
      <c r="H1148" s="14">
        <f>kategorie[[#This Row],[rok]]-kategorie[[#This Row],[věk]]</f>
        <v>2006</v>
      </c>
      <c r="I1148" s="166">
        <v>7</v>
      </c>
      <c r="J1148" s="168" t="s">
        <v>3183</v>
      </c>
      <c r="K1148" s="169">
        <v>0.16</v>
      </c>
      <c r="L1148" s="170"/>
    </row>
    <row r="1149" spans="4:12" ht="11.25" customHeight="1">
      <c r="D1149" s="16" t="str">
        <f>CONCATENATE(kategorie[[#This Row],[rok]],"::",kategorie[[#This Row],[závod]],"::",kategorie[[#This Row],[m/ž]],"::",kategorie[[#This Row],[věk]])</f>
        <v>2013::dětský::Z::8</v>
      </c>
      <c r="E1149" s="166">
        <v>2013</v>
      </c>
      <c r="F1149" s="167" t="s">
        <v>297</v>
      </c>
      <c r="G1149" s="166" t="s">
        <v>318</v>
      </c>
      <c r="H1149" s="14">
        <f>kategorie[[#This Row],[rok]]-kategorie[[#This Row],[věk]]</f>
        <v>2005</v>
      </c>
      <c r="I1149" s="166">
        <v>8</v>
      </c>
      <c r="J1149" s="168" t="s">
        <v>3185</v>
      </c>
      <c r="K1149" s="169">
        <v>0.32</v>
      </c>
      <c r="L1149" s="170"/>
    </row>
    <row r="1150" spans="4:12" ht="11.25" customHeight="1">
      <c r="D1150" s="16" t="str">
        <f>CONCATENATE(kategorie[[#This Row],[rok]],"::",kategorie[[#This Row],[závod]],"::",kategorie[[#This Row],[m/ž]],"::",kategorie[[#This Row],[věk]])</f>
        <v>2013::dětský::Z::9</v>
      </c>
      <c r="E1150" s="166">
        <v>2013</v>
      </c>
      <c r="F1150" s="167" t="s">
        <v>297</v>
      </c>
      <c r="G1150" s="166" t="s">
        <v>318</v>
      </c>
      <c r="H1150" s="14">
        <f>kategorie[[#This Row],[rok]]-kategorie[[#This Row],[věk]]</f>
        <v>2004</v>
      </c>
      <c r="I1150" s="166">
        <v>9</v>
      </c>
      <c r="J1150" s="168" t="s">
        <v>3185</v>
      </c>
      <c r="K1150" s="169">
        <v>0.32</v>
      </c>
      <c r="L1150" s="170"/>
    </row>
    <row r="1151" spans="4:12" ht="11.25" customHeight="1">
      <c r="D1151" s="16" t="str">
        <f>CONCATENATE(kategorie[[#This Row],[rok]],"::",kategorie[[#This Row],[závod]],"::",kategorie[[#This Row],[m/ž]],"::",kategorie[[#This Row],[věk]])</f>
        <v>2013::dětský::Z::10</v>
      </c>
      <c r="E1151" s="166">
        <v>2013</v>
      </c>
      <c r="F1151" s="167" t="s">
        <v>297</v>
      </c>
      <c r="G1151" s="166" t="s">
        <v>318</v>
      </c>
      <c r="H1151" s="14">
        <f>kategorie[[#This Row],[rok]]-kategorie[[#This Row],[věk]]</f>
        <v>2003</v>
      </c>
      <c r="I1151" s="166">
        <v>10</v>
      </c>
      <c r="J1151" s="168" t="s">
        <v>3185</v>
      </c>
      <c r="K1151" s="169">
        <v>0.32</v>
      </c>
      <c r="L1151" s="170"/>
    </row>
    <row r="1152" spans="4:12" ht="11.25" customHeight="1">
      <c r="D1152" s="16" t="str">
        <f>CONCATENATE(kategorie[[#This Row],[rok]],"::",kategorie[[#This Row],[závod]],"::",kategorie[[#This Row],[m/ž]],"::",kategorie[[#This Row],[věk]])</f>
        <v>2013::dětský::Z::11</v>
      </c>
      <c r="E1152" s="166">
        <v>2013</v>
      </c>
      <c r="F1152" s="167" t="s">
        <v>297</v>
      </c>
      <c r="G1152" s="166" t="s">
        <v>318</v>
      </c>
      <c r="H1152" s="14">
        <f>kategorie[[#This Row],[rok]]-kategorie[[#This Row],[věk]]</f>
        <v>2002</v>
      </c>
      <c r="I1152" s="166">
        <v>11</v>
      </c>
      <c r="J1152" s="168" t="s">
        <v>3186</v>
      </c>
      <c r="K1152" s="169">
        <v>0.32</v>
      </c>
      <c r="L1152" s="170"/>
    </row>
    <row r="1153" spans="4:12" ht="11.25" customHeight="1">
      <c r="D1153" s="16" t="str">
        <f>CONCATENATE(kategorie[[#This Row],[rok]],"::",kategorie[[#This Row],[závod]],"::",kategorie[[#This Row],[m/ž]],"::",kategorie[[#This Row],[věk]])</f>
        <v>2013::dětský::Z::12</v>
      </c>
      <c r="E1153" s="166">
        <v>2013</v>
      </c>
      <c r="F1153" s="167" t="s">
        <v>297</v>
      </c>
      <c r="G1153" s="166" t="s">
        <v>318</v>
      </c>
      <c r="H1153" s="14">
        <f>kategorie[[#This Row],[rok]]-kategorie[[#This Row],[věk]]</f>
        <v>2001</v>
      </c>
      <c r="I1153" s="166">
        <v>12</v>
      </c>
      <c r="J1153" s="168" t="s">
        <v>3186</v>
      </c>
      <c r="K1153" s="169">
        <v>0.32</v>
      </c>
      <c r="L1153" s="170"/>
    </row>
    <row r="1154" spans="4:12" ht="11.25" customHeight="1">
      <c r="D1154" s="16" t="str">
        <f>CONCATENATE(kategorie[[#This Row],[rok]],"::",kategorie[[#This Row],[závod]],"::",kategorie[[#This Row],[m/ž]],"::",kategorie[[#This Row],[věk]])</f>
        <v>2013::dětský::Z::13</v>
      </c>
      <c r="E1154" s="166">
        <v>2013</v>
      </c>
      <c r="F1154" s="167" t="s">
        <v>297</v>
      </c>
      <c r="G1154" s="166" t="s">
        <v>318</v>
      </c>
      <c r="H1154" s="14">
        <f>kategorie[[#This Row],[rok]]-kategorie[[#This Row],[věk]]</f>
        <v>2000</v>
      </c>
      <c r="I1154" s="166">
        <v>13</v>
      </c>
      <c r="J1154" s="168" t="s">
        <v>3187</v>
      </c>
      <c r="K1154" s="169">
        <v>0.48</v>
      </c>
      <c r="L1154" s="170"/>
    </row>
    <row r="1155" spans="4:12" ht="11.25" customHeight="1">
      <c r="D1155" s="16" t="str">
        <f>CONCATENATE(kategorie[[#This Row],[rok]],"::",kategorie[[#This Row],[závod]],"::",kategorie[[#This Row],[m/ž]],"::",kategorie[[#This Row],[věk]])</f>
        <v>2013::dětský::Z::14</v>
      </c>
      <c r="E1155" s="166">
        <v>2013</v>
      </c>
      <c r="F1155" s="167" t="s">
        <v>297</v>
      </c>
      <c r="G1155" s="166" t="s">
        <v>318</v>
      </c>
      <c r="H1155" s="14">
        <f>kategorie[[#This Row],[rok]]-kategorie[[#This Row],[věk]]</f>
        <v>1999</v>
      </c>
      <c r="I1155" s="166">
        <v>14</v>
      </c>
      <c r="J1155" s="168" t="s">
        <v>3187</v>
      </c>
      <c r="K1155" s="169">
        <v>0.48</v>
      </c>
      <c r="L1155" s="170"/>
    </row>
    <row r="1156" spans="4:12" ht="11.25" customHeight="1">
      <c r="D1156" s="16" t="str">
        <f>CONCATENATE(kategorie[[#This Row],[rok]],"::",kategorie[[#This Row],[závod]],"::",kategorie[[#This Row],[m/ž]],"::",kategorie[[#This Row],[věk]])</f>
        <v>2013::dětský::Z::15</v>
      </c>
      <c r="E1156" s="166">
        <v>2013</v>
      </c>
      <c r="F1156" s="167" t="s">
        <v>297</v>
      </c>
      <c r="G1156" s="166" t="s">
        <v>318</v>
      </c>
      <c r="H1156" s="14">
        <f>kategorie[[#This Row],[rok]]-kategorie[[#This Row],[věk]]</f>
        <v>1998</v>
      </c>
      <c r="I1156" s="166">
        <v>15</v>
      </c>
      <c r="J1156" s="168" t="s">
        <v>3188</v>
      </c>
      <c r="K1156" s="169">
        <v>1</v>
      </c>
      <c r="L1156" s="170"/>
    </row>
    <row r="1157" spans="4:12" ht="11.25" customHeight="1">
      <c r="D1157" s="16" t="str">
        <f>CONCATENATE(kategorie[[#This Row],[rok]],"::",kategorie[[#This Row],[závod]],"::",kategorie[[#This Row],[m/ž]],"::",kategorie[[#This Row],[věk]])</f>
        <v>2013::dětský::Z::16</v>
      </c>
      <c r="E1157" s="166">
        <v>2013</v>
      </c>
      <c r="F1157" s="167" t="s">
        <v>297</v>
      </c>
      <c r="G1157" s="166" t="s">
        <v>318</v>
      </c>
      <c r="H1157" s="14">
        <f>kategorie[[#This Row],[rok]]-kategorie[[#This Row],[věk]]</f>
        <v>1997</v>
      </c>
      <c r="I1157" s="166">
        <v>16</v>
      </c>
      <c r="J1157" s="168" t="s">
        <v>3188</v>
      </c>
      <c r="K1157" s="169">
        <v>1</v>
      </c>
      <c r="L1157" s="170"/>
    </row>
    <row r="1158" spans="4:12" ht="11.25" customHeight="1">
      <c r="D1158" s="16" t="str">
        <f>CONCATENATE(kategorie[[#This Row],[rok]],"::",kategorie[[#This Row],[závod]],"::",kategorie[[#This Row],[m/ž]],"::",kategorie[[#This Row],[věk]])</f>
        <v>2013::dětský::Z::17</v>
      </c>
      <c r="E1158" s="166">
        <v>2013</v>
      </c>
      <c r="F1158" s="167" t="s">
        <v>297</v>
      </c>
      <c r="G1158" s="166" t="s">
        <v>318</v>
      </c>
      <c r="H1158" s="14">
        <f>kategorie[[#This Row],[rok]]-kategorie[[#This Row],[věk]]</f>
        <v>1996</v>
      </c>
      <c r="I1158" s="166">
        <v>17</v>
      </c>
      <c r="J1158" s="168" t="s">
        <v>3189</v>
      </c>
      <c r="K1158" s="169">
        <v>1.7</v>
      </c>
      <c r="L1158" s="170"/>
    </row>
    <row r="1159" spans="4:12" ht="11.25" customHeight="1">
      <c r="D1159" s="16" t="str">
        <f>CONCATENATE(kategorie[[#This Row],[rok]],"::",kategorie[[#This Row],[závod]],"::",kategorie[[#This Row],[m/ž]],"::",kategorie[[#This Row],[věk]])</f>
        <v>2013::dětský::Z::18</v>
      </c>
      <c r="E1159" s="166">
        <v>2013</v>
      </c>
      <c r="F1159" s="167" t="s">
        <v>297</v>
      </c>
      <c r="G1159" s="166" t="s">
        <v>318</v>
      </c>
      <c r="H1159" s="14">
        <f>kategorie[[#This Row],[rok]]-kategorie[[#This Row],[věk]]</f>
        <v>1995</v>
      </c>
      <c r="I1159" s="166">
        <v>18</v>
      </c>
      <c r="J1159" s="168" t="s">
        <v>3189</v>
      </c>
      <c r="K1159" s="169">
        <v>1.7</v>
      </c>
      <c r="L1159" s="170"/>
    </row>
    <row r="1160" spans="4:12" ht="11.25" customHeight="1">
      <c r="D1160" s="16" t="str">
        <f>CONCATENATE(kategorie[[#This Row],[rok]],"::",kategorie[[#This Row],[závod]],"::",kategorie[[#This Row],[m/ž]],"::",kategorie[[#This Row],[věk]])</f>
        <v>2013::hlavní závod::M::15</v>
      </c>
      <c r="E1160" s="166">
        <v>2013</v>
      </c>
      <c r="F1160" s="167" t="s">
        <v>186</v>
      </c>
      <c r="G1160" s="166" t="s">
        <v>177</v>
      </c>
      <c r="H1160" s="14">
        <f>kategorie[[#This Row],[rok]]-kategorie[[#This Row],[věk]]</f>
        <v>1998</v>
      </c>
      <c r="I1160" s="166">
        <v>15</v>
      </c>
      <c r="J1160" s="168" t="s">
        <v>3190</v>
      </c>
      <c r="K1160" s="169">
        <v>15.4</v>
      </c>
      <c r="L1160" s="170"/>
    </row>
    <row r="1161" spans="4:12" ht="11.25" customHeight="1">
      <c r="D1161" s="16" t="str">
        <f>CONCATENATE(kategorie[[#This Row],[rok]],"::",kategorie[[#This Row],[závod]],"::",kategorie[[#This Row],[m/ž]],"::",kategorie[[#This Row],[věk]])</f>
        <v>2013::hlavní závod::M::16</v>
      </c>
      <c r="E1161" s="166">
        <v>2013</v>
      </c>
      <c r="F1161" s="167" t="s">
        <v>186</v>
      </c>
      <c r="G1161" s="166" t="s">
        <v>177</v>
      </c>
      <c r="H1161" s="14">
        <f>kategorie[[#This Row],[rok]]-kategorie[[#This Row],[věk]]</f>
        <v>1997</v>
      </c>
      <c r="I1161" s="166">
        <v>16</v>
      </c>
      <c r="J1161" s="168" t="s">
        <v>3190</v>
      </c>
      <c r="K1161" s="169">
        <v>15.4</v>
      </c>
      <c r="L1161" s="170"/>
    </row>
    <row r="1162" spans="4:12" ht="11.25" customHeight="1">
      <c r="D1162" s="16" t="str">
        <f>CONCATENATE(kategorie[[#This Row],[rok]],"::",kategorie[[#This Row],[závod]],"::",kategorie[[#This Row],[m/ž]],"::",kategorie[[#This Row],[věk]])</f>
        <v>2013::hlavní závod::M::17</v>
      </c>
      <c r="E1162" s="166">
        <v>2013</v>
      </c>
      <c r="F1162" s="167" t="s">
        <v>186</v>
      </c>
      <c r="G1162" s="166" t="s">
        <v>177</v>
      </c>
      <c r="H1162" s="14">
        <f>kategorie[[#This Row],[rok]]-kategorie[[#This Row],[věk]]</f>
        <v>1996</v>
      </c>
      <c r="I1162" s="166">
        <v>17</v>
      </c>
      <c r="J1162" s="168" t="s">
        <v>3190</v>
      </c>
      <c r="K1162" s="169">
        <v>15.4</v>
      </c>
      <c r="L1162" s="170"/>
    </row>
    <row r="1163" spans="4:12" ht="11.25" customHeight="1">
      <c r="D1163" s="16" t="str">
        <f>CONCATENATE(kategorie[[#This Row],[rok]],"::",kategorie[[#This Row],[závod]],"::",kategorie[[#This Row],[m/ž]],"::",kategorie[[#This Row],[věk]])</f>
        <v>2013::hlavní závod::M::18</v>
      </c>
      <c r="E1163" s="166">
        <v>2013</v>
      </c>
      <c r="F1163" s="167" t="s">
        <v>186</v>
      </c>
      <c r="G1163" s="166" t="s">
        <v>177</v>
      </c>
      <c r="H1163" s="14">
        <f>kategorie[[#This Row],[rok]]-kategorie[[#This Row],[věk]]</f>
        <v>1995</v>
      </c>
      <c r="I1163" s="166">
        <v>18</v>
      </c>
      <c r="J1163" s="168" t="s">
        <v>3190</v>
      </c>
      <c r="K1163" s="169">
        <v>15.4</v>
      </c>
      <c r="L1163" s="170"/>
    </row>
    <row r="1164" spans="4:12" ht="11.25" customHeight="1">
      <c r="D1164" s="16" t="str">
        <f>CONCATENATE(kategorie[[#This Row],[rok]],"::",kategorie[[#This Row],[závod]],"::",kategorie[[#This Row],[m/ž]],"::",kategorie[[#This Row],[věk]])</f>
        <v>2013::hlavní závod::M::19</v>
      </c>
      <c r="E1164" s="166">
        <v>2013</v>
      </c>
      <c r="F1164" s="167" t="s">
        <v>186</v>
      </c>
      <c r="G1164" s="166" t="s">
        <v>177</v>
      </c>
      <c r="H1164" s="14">
        <f>kategorie[[#This Row],[rok]]-kategorie[[#This Row],[věk]]</f>
        <v>1994</v>
      </c>
      <c r="I1164" s="166">
        <v>19</v>
      </c>
      <c r="J1164" s="168" t="s">
        <v>3190</v>
      </c>
      <c r="K1164" s="169">
        <v>15.4</v>
      </c>
      <c r="L1164" s="170"/>
    </row>
    <row r="1165" spans="4:12" ht="11.25" customHeight="1">
      <c r="D1165" s="16" t="str">
        <f>CONCATENATE(kategorie[[#This Row],[rok]],"::",kategorie[[#This Row],[závod]],"::",kategorie[[#This Row],[m/ž]],"::",kategorie[[#This Row],[věk]])</f>
        <v>2013::hlavní závod::M::20</v>
      </c>
      <c r="E1165" s="166">
        <v>2013</v>
      </c>
      <c r="F1165" s="167" t="s">
        <v>186</v>
      </c>
      <c r="G1165" s="166" t="s">
        <v>177</v>
      </c>
      <c r="H1165" s="14">
        <f>kategorie[[#This Row],[rok]]-kategorie[[#This Row],[věk]]</f>
        <v>1993</v>
      </c>
      <c r="I1165" s="166">
        <v>20</v>
      </c>
      <c r="J1165" s="168" t="s">
        <v>3190</v>
      </c>
      <c r="K1165" s="169">
        <v>15.4</v>
      </c>
      <c r="L1165" s="170"/>
    </row>
    <row r="1166" spans="4:12" ht="11.25" customHeight="1">
      <c r="D1166" s="16" t="str">
        <f>CONCATENATE(kategorie[[#This Row],[rok]],"::",kategorie[[#This Row],[závod]],"::",kategorie[[#This Row],[m/ž]],"::",kategorie[[#This Row],[věk]])</f>
        <v>2013::hlavní závod::M::21</v>
      </c>
      <c r="E1166" s="166">
        <v>2013</v>
      </c>
      <c r="F1166" s="167" t="s">
        <v>186</v>
      </c>
      <c r="G1166" s="166" t="s">
        <v>177</v>
      </c>
      <c r="H1166" s="14">
        <f>kategorie[[#This Row],[rok]]-kategorie[[#This Row],[věk]]</f>
        <v>1992</v>
      </c>
      <c r="I1166" s="166">
        <v>21</v>
      </c>
      <c r="J1166" s="168" t="s">
        <v>3190</v>
      </c>
      <c r="K1166" s="169">
        <v>15.4</v>
      </c>
      <c r="L1166" s="170"/>
    </row>
    <row r="1167" spans="4:12" ht="11.25" customHeight="1">
      <c r="D1167" s="16" t="str">
        <f>CONCATENATE(kategorie[[#This Row],[rok]],"::",kategorie[[#This Row],[závod]],"::",kategorie[[#This Row],[m/ž]],"::",kategorie[[#This Row],[věk]])</f>
        <v>2013::hlavní závod::M::22</v>
      </c>
      <c r="E1167" s="166">
        <v>2013</v>
      </c>
      <c r="F1167" s="167" t="s">
        <v>186</v>
      </c>
      <c r="G1167" s="166" t="s">
        <v>177</v>
      </c>
      <c r="H1167" s="14">
        <f>kategorie[[#This Row],[rok]]-kategorie[[#This Row],[věk]]</f>
        <v>1991</v>
      </c>
      <c r="I1167" s="166">
        <v>22</v>
      </c>
      <c r="J1167" s="168" t="s">
        <v>3190</v>
      </c>
      <c r="K1167" s="169">
        <v>15.4</v>
      </c>
      <c r="L1167" s="170"/>
    </row>
    <row r="1168" spans="4:12" ht="11.25" customHeight="1">
      <c r="D1168" s="16" t="str">
        <f>CONCATENATE(kategorie[[#This Row],[rok]],"::",kategorie[[#This Row],[závod]],"::",kategorie[[#This Row],[m/ž]],"::",kategorie[[#This Row],[věk]])</f>
        <v>2013::hlavní závod::M::23</v>
      </c>
      <c r="E1168" s="166">
        <v>2013</v>
      </c>
      <c r="F1168" s="167" t="s">
        <v>186</v>
      </c>
      <c r="G1168" s="166" t="s">
        <v>177</v>
      </c>
      <c r="H1168" s="14">
        <f>kategorie[[#This Row],[rok]]-kategorie[[#This Row],[věk]]</f>
        <v>1990</v>
      </c>
      <c r="I1168" s="166">
        <v>23</v>
      </c>
      <c r="J1168" s="168" t="s">
        <v>3190</v>
      </c>
      <c r="K1168" s="169">
        <v>15.4</v>
      </c>
      <c r="L1168" s="170"/>
    </row>
    <row r="1169" spans="4:12" ht="11.25" customHeight="1">
      <c r="D1169" s="16" t="str">
        <f>CONCATENATE(kategorie[[#This Row],[rok]],"::",kategorie[[#This Row],[závod]],"::",kategorie[[#This Row],[m/ž]],"::",kategorie[[#This Row],[věk]])</f>
        <v>2013::hlavní závod::M::24</v>
      </c>
      <c r="E1169" s="166">
        <v>2013</v>
      </c>
      <c r="F1169" s="167" t="s">
        <v>186</v>
      </c>
      <c r="G1169" s="166" t="s">
        <v>177</v>
      </c>
      <c r="H1169" s="14">
        <f>kategorie[[#This Row],[rok]]-kategorie[[#This Row],[věk]]</f>
        <v>1989</v>
      </c>
      <c r="I1169" s="166">
        <v>24</v>
      </c>
      <c r="J1169" s="168" t="s">
        <v>3190</v>
      </c>
      <c r="K1169" s="169">
        <v>15.4</v>
      </c>
      <c r="L1169" s="170"/>
    </row>
    <row r="1170" spans="4:12" ht="11.25" customHeight="1">
      <c r="D1170" s="16" t="str">
        <f>CONCATENATE(kategorie[[#This Row],[rok]],"::",kategorie[[#This Row],[závod]],"::",kategorie[[#This Row],[m/ž]],"::",kategorie[[#This Row],[věk]])</f>
        <v>2013::hlavní závod::M::25</v>
      </c>
      <c r="E1170" s="166">
        <v>2013</v>
      </c>
      <c r="F1170" s="167" t="s">
        <v>186</v>
      </c>
      <c r="G1170" s="166" t="s">
        <v>177</v>
      </c>
      <c r="H1170" s="14">
        <f>kategorie[[#This Row],[rok]]-kategorie[[#This Row],[věk]]</f>
        <v>1988</v>
      </c>
      <c r="I1170" s="166">
        <v>25</v>
      </c>
      <c r="J1170" s="168" t="s">
        <v>3190</v>
      </c>
      <c r="K1170" s="169">
        <v>15.4</v>
      </c>
      <c r="L1170" s="170"/>
    </row>
    <row r="1171" spans="4:12" ht="11.25" customHeight="1">
      <c r="D1171" s="16" t="str">
        <f>CONCATENATE(kategorie[[#This Row],[rok]],"::",kategorie[[#This Row],[závod]],"::",kategorie[[#This Row],[m/ž]],"::",kategorie[[#This Row],[věk]])</f>
        <v>2013::hlavní závod::M::26</v>
      </c>
      <c r="E1171" s="166">
        <v>2013</v>
      </c>
      <c r="F1171" s="167" t="s">
        <v>186</v>
      </c>
      <c r="G1171" s="166" t="s">
        <v>177</v>
      </c>
      <c r="H1171" s="14">
        <f>kategorie[[#This Row],[rok]]-kategorie[[#This Row],[věk]]</f>
        <v>1987</v>
      </c>
      <c r="I1171" s="166">
        <v>26</v>
      </c>
      <c r="J1171" s="168" t="s">
        <v>3190</v>
      </c>
      <c r="K1171" s="169">
        <v>15.4</v>
      </c>
      <c r="L1171" s="170"/>
    </row>
    <row r="1172" spans="4:12" ht="11.25" customHeight="1">
      <c r="D1172" s="16" t="str">
        <f>CONCATENATE(kategorie[[#This Row],[rok]],"::",kategorie[[#This Row],[závod]],"::",kategorie[[#This Row],[m/ž]],"::",kategorie[[#This Row],[věk]])</f>
        <v>2013::hlavní závod::M::27</v>
      </c>
      <c r="E1172" s="166">
        <v>2013</v>
      </c>
      <c r="F1172" s="167" t="s">
        <v>186</v>
      </c>
      <c r="G1172" s="166" t="s">
        <v>177</v>
      </c>
      <c r="H1172" s="14">
        <f>kategorie[[#This Row],[rok]]-kategorie[[#This Row],[věk]]</f>
        <v>1986</v>
      </c>
      <c r="I1172" s="166">
        <v>27</v>
      </c>
      <c r="J1172" s="168" t="s">
        <v>3190</v>
      </c>
      <c r="K1172" s="169">
        <v>15.4</v>
      </c>
      <c r="L1172" s="170"/>
    </row>
    <row r="1173" spans="4:12" ht="11.25" customHeight="1">
      <c r="D1173" s="16" t="str">
        <f>CONCATENATE(kategorie[[#This Row],[rok]],"::",kategorie[[#This Row],[závod]],"::",kategorie[[#This Row],[m/ž]],"::",kategorie[[#This Row],[věk]])</f>
        <v>2013::hlavní závod::M::28</v>
      </c>
      <c r="E1173" s="166">
        <v>2013</v>
      </c>
      <c r="F1173" s="167" t="s">
        <v>186</v>
      </c>
      <c r="G1173" s="166" t="s">
        <v>177</v>
      </c>
      <c r="H1173" s="14">
        <f>kategorie[[#This Row],[rok]]-kategorie[[#This Row],[věk]]</f>
        <v>1985</v>
      </c>
      <c r="I1173" s="166">
        <v>28</v>
      </c>
      <c r="J1173" s="168" t="s">
        <v>3190</v>
      </c>
      <c r="K1173" s="169">
        <v>15.4</v>
      </c>
      <c r="L1173" s="170"/>
    </row>
    <row r="1174" spans="4:12" ht="11.25" customHeight="1">
      <c r="D1174" s="16" t="str">
        <f>CONCATENATE(kategorie[[#This Row],[rok]],"::",kategorie[[#This Row],[závod]],"::",kategorie[[#This Row],[m/ž]],"::",kategorie[[#This Row],[věk]])</f>
        <v>2013::hlavní závod::M::29</v>
      </c>
      <c r="E1174" s="166">
        <v>2013</v>
      </c>
      <c r="F1174" s="167" t="s">
        <v>186</v>
      </c>
      <c r="G1174" s="166" t="s">
        <v>177</v>
      </c>
      <c r="H1174" s="14">
        <f>kategorie[[#This Row],[rok]]-kategorie[[#This Row],[věk]]</f>
        <v>1984</v>
      </c>
      <c r="I1174" s="166">
        <v>29</v>
      </c>
      <c r="J1174" s="168" t="s">
        <v>3190</v>
      </c>
      <c r="K1174" s="169">
        <v>15.4</v>
      </c>
      <c r="L1174" s="170"/>
    </row>
    <row r="1175" spans="4:12" ht="11.25" customHeight="1">
      <c r="D1175" s="16" t="str">
        <f>CONCATENATE(kategorie[[#This Row],[rok]],"::",kategorie[[#This Row],[závod]],"::",kategorie[[#This Row],[m/ž]],"::",kategorie[[#This Row],[věk]])</f>
        <v>2013::hlavní závod::M::30</v>
      </c>
      <c r="E1175" s="166">
        <v>2013</v>
      </c>
      <c r="F1175" s="167" t="s">
        <v>186</v>
      </c>
      <c r="G1175" s="166" t="s">
        <v>177</v>
      </c>
      <c r="H1175" s="14">
        <f>kategorie[[#This Row],[rok]]-kategorie[[#This Row],[věk]]</f>
        <v>1983</v>
      </c>
      <c r="I1175" s="166">
        <v>30</v>
      </c>
      <c r="J1175" s="168" t="s">
        <v>3190</v>
      </c>
      <c r="K1175" s="169">
        <v>15.4</v>
      </c>
      <c r="L1175" s="170"/>
    </row>
    <row r="1176" spans="4:12" ht="11.25" customHeight="1">
      <c r="D1176" s="16" t="str">
        <f>CONCATENATE(kategorie[[#This Row],[rok]],"::",kategorie[[#This Row],[závod]],"::",kategorie[[#This Row],[m/ž]],"::",kategorie[[#This Row],[věk]])</f>
        <v>2013::hlavní závod::M::31</v>
      </c>
      <c r="E1176" s="166">
        <v>2013</v>
      </c>
      <c r="F1176" s="167" t="s">
        <v>186</v>
      </c>
      <c r="G1176" s="166" t="s">
        <v>177</v>
      </c>
      <c r="H1176" s="14">
        <f>kategorie[[#This Row],[rok]]-kategorie[[#This Row],[věk]]</f>
        <v>1982</v>
      </c>
      <c r="I1176" s="166">
        <v>31</v>
      </c>
      <c r="J1176" s="168" t="s">
        <v>3190</v>
      </c>
      <c r="K1176" s="169">
        <v>15.4</v>
      </c>
      <c r="L1176" s="170"/>
    </row>
    <row r="1177" spans="4:12" ht="11.25" customHeight="1">
      <c r="D1177" s="16" t="str">
        <f>CONCATENATE(kategorie[[#This Row],[rok]],"::",kategorie[[#This Row],[závod]],"::",kategorie[[#This Row],[m/ž]],"::",kategorie[[#This Row],[věk]])</f>
        <v>2013::hlavní závod::M::32</v>
      </c>
      <c r="E1177" s="166">
        <v>2013</v>
      </c>
      <c r="F1177" s="167" t="s">
        <v>186</v>
      </c>
      <c r="G1177" s="166" t="s">
        <v>177</v>
      </c>
      <c r="H1177" s="14">
        <f>kategorie[[#This Row],[rok]]-kategorie[[#This Row],[věk]]</f>
        <v>1981</v>
      </c>
      <c r="I1177" s="166">
        <v>32</v>
      </c>
      <c r="J1177" s="168" t="s">
        <v>3190</v>
      </c>
      <c r="K1177" s="169">
        <v>15.4</v>
      </c>
      <c r="L1177" s="170"/>
    </row>
    <row r="1178" spans="4:12" ht="11.25" customHeight="1">
      <c r="D1178" s="16" t="str">
        <f>CONCATENATE(kategorie[[#This Row],[rok]],"::",kategorie[[#This Row],[závod]],"::",kategorie[[#This Row],[m/ž]],"::",kategorie[[#This Row],[věk]])</f>
        <v>2013::hlavní závod::M::33</v>
      </c>
      <c r="E1178" s="166">
        <v>2013</v>
      </c>
      <c r="F1178" s="167" t="s">
        <v>186</v>
      </c>
      <c r="G1178" s="166" t="s">
        <v>177</v>
      </c>
      <c r="H1178" s="14">
        <f>kategorie[[#This Row],[rok]]-kategorie[[#This Row],[věk]]</f>
        <v>1980</v>
      </c>
      <c r="I1178" s="166">
        <v>33</v>
      </c>
      <c r="J1178" s="168" t="s">
        <v>3190</v>
      </c>
      <c r="K1178" s="169">
        <v>15.4</v>
      </c>
      <c r="L1178" s="170"/>
    </row>
    <row r="1179" spans="4:12" ht="11.25" customHeight="1">
      <c r="D1179" s="16" t="str">
        <f>CONCATENATE(kategorie[[#This Row],[rok]],"::",kategorie[[#This Row],[závod]],"::",kategorie[[#This Row],[m/ž]],"::",kategorie[[#This Row],[věk]])</f>
        <v>2013::hlavní závod::M::34</v>
      </c>
      <c r="E1179" s="166">
        <v>2013</v>
      </c>
      <c r="F1179" s="167" t="s">
        <v>186</v>
      </c>
      <c r="G1179" s="166" t="s">
        <v>177</v>
      </c>
      <c r="H1179" s="14">
        <f>kategorie[[#This Row],[rok]]-kategorie[[#This Row],[věk]]</f>
        <v>1979</v>
      </c>
      <c r="I1179" s="166">
        <v>34</v>
      </c>
      <c r="J1179" s="168" t="s">
        <v>3190</v>
      </c>
      <c r="K1179" s="169">
        <v>15.4</v>
      </c>
      <c r="L1179" s="170"/>
    </row>
    <row r="1180" spans="4:12" ht="11.25" customHeight="1">
      <c r="D1180" s="16" t="str">
        <f>CONCATENATE(kategorie[[#This Row],[rok]],"::",kategorie[[#This Row],[závod]],"::",kategorie[[#This Row],[m/ž]],"::",kategorie[[#This Row],[věk]])</f>
        <v>2013::hlavní závod::M::35</v>
      </c>
      <c r="E1180" s="166">
        <v>2013</v>
      </c>
      <c r="F1180" s="167" t="s">
        <v>186</v>
      </c>
      <c r="G1180" s="166" t="s">
        <v>177</v>
      </c>
      <c r="H1180" s="14">
        <f>kategorie[[#This Row],[rok]]-kategorie[[#This Row],[věk]]</f>
        <v>1978</v>
      </c>
      <c r="I1180" s="166">
        <v>35</v>
      </c>
      <c r="J1180" s="168" t="s">
        <v>3190</v>
      </c>
      <c r="K1180" s="169">
        <v>15.4</v>
      </c>
      <c r="L1180" s="170"/>
    </row>
    <row r="1181" spans="4:12" ht="11.25" customHeight="1">
      <c r="D1181" s="16" t="str">
        <f>CONCATENATE(kategorie[[#This Row],[rok]],"::",kategorie[[#This Row],[závod]],"::",kategorie[[#This Row],[m/ž]],"::",kategorie[[#This Row],[věk]])</f>
        <v>2013::hlavní závod::M::36</v>
      </c>
      <c r="E1181" s="166">
        <v>2013</v>
      </c>
      <c r="F1181" s="167" t="s">
        <v>186</v>
      </c>
      <c r="G1181" s="166" t="s">
        <v>177</v>
      </c>
      <c r="H1181" s="14">
        <f>kategorie[[#This Row],[rok]]-kategorie[[#This Row],[věk]]</f>
        <v>1977</v>
      </c>
      <c r="I1181" s="166">
        <v>36</v>
      </c>
      <c r="J1181" s="168" t="s">
        <v>3190</v>
      </c>
      <c r="K1181" s="169">
        <v>15.4</v>
      </c>
      <c r="L1181" s="170"/>
    </row>
    <row r="1182" spans="4:12" ht="11.25" customHeight="1">
      <c r="D1182" s="16" t="str">
        <f>CONCATENATE(kategorie[[#This Row],[rok]],"::",kategorie[[#This Row],[závod]],"::",kategorie[[#This Row],[m/ž]],"::",kategorie[[#This Row],[věk]])</f>
        <v>2013::hlavní závod::M::37</v>
      </c>
      <c r="E1182" s="166">
        <v>2013</v>
      </c>
      <c r="F1182" s="167" t="s">
        <v>186</v>
      </c>
      <c r="G1182" s="166" t="s">
        <v>177</v>
      </c>
      <c r="H1182" s="14">
        <f>kategorie[[#This Row],[rok]]-kategorie[[#This Row],[věk]]</f>
        <v>1976</v>
      </c>
      <c r="I1182" s="166">
        <v>37</v>
      </c>
      <c r="J1182" s="168" t="s">
        <v>3190</v>
      </c>
      <c r="K1182" s="169">
        <v>15.4</v>
      </c>
      <c r="L1182" s="170"/>
    </row>
    <row r="1183" spans="4:12" ht="11.25" customHeight="1">
      <c r="D1183" s="16" t="str">
        <f>CONCATENATE(kategorie[[#This Row],[rok]],"::",kategorie[[#This Row],[závod]],"::",kategorie[[#This Row],[m/ž]],"::",kategorie[[#This Row],[věk]])</f>
        <v>2013::hlavní závod::M::38</v>
      </c>
      <c r="E1183" s="166">
        <v>2013</v>
      </c>
      <c r="F1183" s="167" t="s">
        <v>186</v>
      </c>
      <c r="G1183" s="166" t="s">
        <v>177</v>
      </c>
      <c r="H1183" s="14">
        <f>kategorie[[#This Row],[rok]]-kategorie[[#This Row],[věk]]</f>
        <v>1975</v>
      </c>
      <c r="I1183" s="166">
        <v>38</v>
      </c>
      <c r="J1183" s="168" t="s">
        <v>3190</v>
      </c>
      <c r="K1183" s="169">
        <v>15.4</v>
      </c>
      <c r="L1183" s="170"/>
    </row>
    <row r="1184" spans="4:12" ht="11.25" customHeight="1">
      <c r="D1184" s="16" t="str">
        <f>CONCATENATE(kategorie[[#This Row],[rok]],"::",kategorie[[#This Row],[závod]],"::",kategorie[[#This Row],[m/ž]],"::",kategorie[[#This Row],[věk]])</f>
        <v>2013::hlavní závod::M::39</v>
      </c>
      <c r="E1184" s="166">
        <v>2013</v>
      </c>
      <c r="F1184" s="167" t="s">
        <v>186</v>
      </c>
      <c r="G1184" s="166" t="s">
        <v>177</v>
      </c>
      <c r="H1184" s="14">
        <f>kategorie[[#This Row],[rok]]-kategorie[[#This Row],[věk]]</f>
        <v>1974</v>
      </c>
      <c r="I1184" s="166">
        <v>39</v>
      </c>
      <c r="J1184" s="168" t="s">
        <v>3190</v>
      </c>
      <c r="K1184" s="169">
        <v>15.4</v>
      </c>
      <c r="L1184" s="170"/>
    </row>
    <row r="1185" spans="4:12" ht="11.25" customHeight="1">
      <c r="D1185" s="16" t="str">
        <f>CONCATENATE(kategorie[[#This Row],[rok]],"::",kategorie[[#This Row],[závod]],"::",kategorie[[#This Row],[m/ž]],"::",kategorie[[#This Row],[věk]])</f>
        <v>2013::hlavní závod::M::40</v>
      </c>
      <c r="E1185" s="166">
        <v>2013</v>
      </c>
      <c r="F1185" s="167" t="s">
        <v>186</v>
      </c>
      <c r="G1185" s="166" t="s">
        <v>177</v>
      </c>
      <c r="H1185" s="14">
        <f>kategorie[[#This Row],[rok]]-kategorie[[#This Row],[věk]]</f>
        <v>1973</v>
      </c>
      <c r="I1185" s="166">
        <v>40</v>
      </c>
      <c r="J1185" s="168" t="s">
        <v>2606</v>
      </c>
      <c r="K1185" s="169">
        <v>15.4</v>
      </c>
      <c r="L1185" s="170"/>
    </row>
    <row r="1186" spans="4:12" ht="11.25" customHeight="1">
      <c r="D1186" s="16" t="str">
        <f>CONCATENATE(kategorie[[#This Row],[rok]],"::",kategorie[[#This Row],[závod]],"::",kategorie[[#This Row],[m/ž]],"::",kategorie[[#This Row],[věk]])</f>
        <v>2013::hlavní závod::M::41</v>
      </c>
      <c r="E1186" s="166">
        <v>2013</v>
      </c>
      <c r="F1186" s="167" t="s">
        <v>186</v>
      </c>
      <c r="G1186" s="166" t="s">
        <v>177</v>
      </c>
      <c r="H1186" s="14">
        <f>kategorie[[#This Row],[rok]]-kategorie[[#This Row],[věk]]</f>
        <v>1972</v>
      </c>
      <c r="I1186" s="166">
        <v>41</v>
      </c>
      <c r="J1186" s="168" t="s">
        <v>2606</v>
      </c>
      <c r="K1186" s="169">
        <v>15.4</v>
      </c>
      <c r="L1186" s="170"/>
    </row>
    <row r="1187" spans="4:12" ht="11.25" customHeight="1">
      <c r="D1187" s="16" t="str">
        <f>CONCATENATE(kategorie[[#This Row],[rok]],"::",kategorie[[#This Row],[závod]],"::",kategorie[[#This Row],[m/ž]],"::",kategorie[[#This Row],[věk]])</f>
        <v>2013::hlavní závod::M::42</v>
      </c>
      <c r="E1187" s="166">
        <v>2013</v>
      </c>
      <c r="F1187" s="167" t="s">
        <v>186</v>
      </c>
      <c r="G1187" s="166" t="s">
        <v>177</v>
      </c>
      <c r="H1187" s="14">
        <f>kategorie[[#This Row],[rok]]-kategorie[[#This Row],[věk]]</f>
        <v>1971</v>
      </c>
      <c r="I1187" s="166">
        <v>42</v>
      </c>
      <c r="J1187" s="168" t="s">
        <v>2606</v>
      </c>
      <c r="K1187" s="169">
        <v>15.4</v>
      </c>
      <c r="L1187" s="170"/>
    </row>
    <row r="1188" spans="4:12" ht="11.25" customHeight="1">
      <c r="D1188" s="16" t="str">
        <f>CONCATENATE(kategorie[[#This Row],[rok]],"::",kategorie[[#This Row],[závod]],"::",kategorie[[#This Row],[m/ž]],"::",kategorie[[#This Row],[věk]])</f>
        <v>2013::hlavní závod::M::43</v>
      </c>
      <c r="E1188" s="166">
        <v>2013</v>
      </c>
      <c r="F1188" s="167" t="s">
        <v>186</v>
      </c>
      <c r="G1188" s="166" t="s">
        <v>177</v>
      </c>
      <c r="H1188" s="14">
        <f>kategorie[[#This Row],[rok]]-kategorie[[#This Row],[věk]]</f>
        <v>1970</v>
      </c>
      <c r="I1188" s="166">
        <v>43</v>
      </c>
      <c r="J1188" s="168" t="s">
        <v>2606</v>
      </c>
      <c r="K1188" s="169">
        <v>15.4</v>
      </c>
      <c r="L1188" s="170"/>
    </row>
    <row r="1189" spans="4:12" ht="11.25" customHeight="1">
      <c r="D1189" s="16" t="str">
        <f>CONCATENATE(kategorie[[#This Row],[rok]],"::",kategorie[[#This Row],[závod]],"::",kategorie[[#This Row],[m/ž]],"::",kategorie[[#This Row],[věk]])</f>
        <v>2013::hlavní závod::M::44</v>
      </c>
      <c r="E1189" s="166">
        <v>2013</v>
      </c>
      <c r="F1189" s="167" t="s">
        <v>186</v>
      </c>
      <c r="G1189" s="166" t="s">
        <v>177</v>
      </c>
      <c r="H1189" s="14">
        <f>kategorie[[#This Row],[rok]]-kategorie[[#This Row],[věk]]</f>
        <v>1969</v>
      </c>
      <c r="I1189" s="166">
        <v>44</v>
      </c>
      <c r="J1189" s="168" t="s">
        <v>2606</v>
      </c>
      <c r="K1189" s="169">
        <v>15.4</v>
      </c>
      <c r="L1189" s="170"/>
    </row>
    <row r="1190" spans="4:12" ht="11.25" customHeight="1">
      <c r="D1190" s="16" t="str">
        <f>CONCATENATE(kategorie[[#This Row],[rok]],"::",kategorie[[#This Row],[závod]],"::",kategorie[[#This Row],[m/ž]],"::",kategorie[[#This Row],[věk]])</f>
        <v>2013::hlavní závod::M::45</v>
      </c>
      <c r="E1190" s="166">
        <v>2013</v>
      </c>
      <c r="F1190" s="167" t="s">
        <v>186</v>
      </c>
      <c r="G1190" s="166" t="s">
        <v>177</v>
      </c>
      <c r="H1190" s="14">
        <f>kategorie[[#This Row],[rok]]-kategorie[[#This Row],[věk]]</f>
        <v>1968</v>
      </c>
      <c r="I1190" s="166">
        <v>45</v>
      </c>
      <c r="J1190" s="168" t="s">
        <v>2606</v>
      </c>
      <c r="K1190" s="169">
        <v>15.4</v>
      </c>
      <c r="L1190" s="170"/>
    </row>
    <row r="1191" spans="4:12" ht="11.25" customHeight="1">
      <c r="D1191" s="16" t="str">
        <f>CONCATENATE(kategorie[[#This Row],[rok]],"::",kategorie[[#This Row],[závod]],"::",kategorie[[#This Row],[m/ž]],"::",kategorie[[#This Row],[věk]])</f>
        <v>2013::hlavní závod::M::46</v>
      </c>
      <c r="E1191" s="166">
        <v>2013</v>
      </c>
      <c r="F1191" s="167" t="s">
        <v>186</v>
      </c>
      <c r="G1191" s="166" t="s">
        <v>177</v>
      </c>
      <c r="H1191" s="14">
        <f>kategorie[[#This Row],[rok]]-kategorie[[#This Row],[věk]]</f>
        <v>1967</v>
      </c>
      <c r="I1191" s="166">
        <v>46</v>
      </c>
      <c r="J1191" s="168" t="s">
        <v>2606</v>
      </c>
      <c r="K1191" s="169">
        <v>15.4</v>
      </c>
      <c r="L1191" s="170"/>
    </row>
    <row r="1192" spans="4:12" ht="11.25" customHeight="1">
      <c r="D1192" s="16" t="str">
        <f>CONCATENATE(kategorie[[#This Row],[rok]],"::",kategorie[[#This Row],[závod]],"::",kategorie[[#This Row],[m/ž]],"::",kategorie[[#This Row],[věk]])</f>
        <v>2013::hlavní závod::M::47</v>
      </c>
      <c r="E1192" s="166">
        <v>2013</v>
      </c>
      <c r="F1192" s="167" t="s">
        <v>186</v>
      </c>
      <c r="G1192" s="166" t="s">
        <v>177</v>
      </c>
      <c r="H1192" s="14">
        <f>kategorie[[#This Row],[rok]]-kategorie[[#This Row],[věk]]</f>
        <v>1966</v>
      </c>
      <c r="I1192" s="166">
        <v>47</v>
      </c>
      <c r="J1192" s="168" t="s">
        <v>2606</v>
      </c>
      <c r="K1192" s="169">
        <v>15.4</v>
      </c>
      <c r="L1192" s="170"/>
    </row>
    <row r="1193" spans="4:12" ht="11.25" customHeight="1">
      <c r="D1193" s="16" t="str">
        <f>CONCATENATE(kategorie[[#This Row],[rok]],"::",kategorie[[#This Row],[závod]],"::",kategorie[[#This Row],[m/ž]],"::",kategorie[[#This Row],[věk]])</f>
        <v>2013::hlavní závod::M::48</v>
      </c>
      <c r="E1193" s="166">
        <v>2013</v>
      </c>
      <c r="F1193" s="167" t="s">
        <v>186</v>
      </c>
      <c r="G1193" s="166" t="s">
        <v>177</v>
      </c>
      <c r="H1193" s="14">
        <f>kategorie[[#This Row],[rok]]-kategorie[[#This Row],[věk]]</f>
        <v>1965</v>
      </c>
      <c r="I1193" s="166">
        <v>48</v>
      </c>
      <c r="J1193" s="168" t="s">
        <v>2606</v>
      </c>
      <c r="K1193" s="169">
        <v>15.4</v>
      </c>
      <c r="L1193" s="170"/>
    </row>
    <row r="1194" spans="4:12" ht="11.25" customHeight="1">
      <c r="D1194" s="16" t="str">
        <f>CONCATENATE(kategorie[[#This Row],[rok]],"::",kategorie[[#This Row],[závod]],"::",kategorie[[#This Row],[m/ž]],"::",kategorie[[#This Row],[věk]])</f>
        <v>2013::hlavní závod::M::49</v>
      </c>
      <c r="E1194" s="166">
        <v>2013</v>
      </c>
      <c r="F1194" s="167" t="s">
        <v>186</v>
      </c>
      <c r="G1194" s="166" t="s">
        <v>177</v>
      </c>
      <c r="H1194" s="14">
        <f>kategorie[[#This Row],[rok]]-kategorie[[#This Row],[věk]]</f>
        <v>1964</v>
      </c>
      <c r="I1194" s="166">
        <v>49</v>
      </c>
      <c r="J1194" s="168" t="s">
        <v>2606</v>
      </c>
      <c r="K1194" s="169">
        <v>15.4</v>
      </c>
      <c r="L1194" s="170"/>
    </row>
    <row r="1195" spans="4:12" ht="11.25" customHeight="1">
      <c r="D1195" s="16" t="str">
        <f>CONCATENATE(kategorie[[#This Row],[rok]],"::",kategorie[[#This Row],[závod]],"::",kategorie[[#This Row],[m/ž]],"::",kategorie[[#This Row],[věk]])</f>
        <v>2013::hlavní závod::M::50</v>
      </c>
      <c r="E1195" s="166">
        <v>2013</v>
      </c>
      <c r="F1195" s="167" t="s">
        <v>186</v>
      </c>
      <c r="G1195" s="166" t="s">
        <v>177</v>
      </c>
      <c r="H1195" s="14">
        <f>kategorie[[#This Row],[rok]]-kategorie[[#This Row],[věk]]</f>
        <v>1963</v>
      </c>
      <c r="I1195" s="166">
        <v>50</v>
      </c>
      <c r="J1195" s="168" t="s">
        <v>2607</v>
      </c>
      <c r="K1195" s="169">
        <v>15.4</v>
      </c>
      <c r="L1195" s="170"/>
    </row>
    <row r="1196" spans="4:12" ht="11.25" customHeight="1">
      <c r="D1196" s="16" t="str">
        <f>CONCATENATE(kategorie[[#This Row],[rok]],"::",kategorie[[#This Row],[závod]],"::",kategorie[[#This Row],[m/ž]],"::",kategorie[[#This Row],[věk]])</f>
        <v>2013::hlavní závod::M::51</v>
      </c>
      <c r="E1196" s="166">
        <v>2013</v>
      </c>
      <c r="F1196" s="167" t="s">
        <v>186</v>
      </c>
      <c r="G1196" s="166" t="s">
        <v>177</v>
      </c>
      <c r="H1196" s="14">
        <f>kategorie[[#This Row],[rok]]-kategorie[[#This Row],[věk]]</f>
        <v>1962</v>
      </c>
      <c r="I1196" s="166">
        <v>51</v>
      </c>
      <c r="J1196" s="168" t="s">
        <v>2607</v>
      </c>
      <c r="K1196" s="169">
        <v>15.4</v>
      </c>
      <c r="L1196" s="170"/>
    </row>
    <row r="1197" spans="4:12" ht="11.25" customHeight="1">
      <c r="D1197" s="16" t="str">
        <f>CONCATENATE(kategorie[[#This Row],[rok]],"::",kategorie[[#This Row],[závod]],"::",kategorie[[#This Row],[m/ž]],"::",kategorie[[#This Row],[věk]])</f>
        <v>2013::hlavní závod::M::52</v>
      </c>
      <c r="E1197" s="166">
        <v>2013</v>
      </c>
      <c r="F1197" s="167" t="s">
        <v>186</v>
      </c>
      <c r="G1197" s="166" t="s">
        <v>177</v>
      </c>
      <c r="H1197" s="14">
        <f>kategorie[[#This Row],[rok]]-kategorie[[#This Row],[věk]]</f>
        <v>1961</v>
      </c>
      <c r="I1197" s="166">
        <v>52</v>
      </c>
      <c r="J1197" s="168" t="s">
        <v>2607</v>
      </c>
      <c r="K1197" s="169">
        <v>15.4</v>
      </c>
      <c r="L1197" s="170"/>
    </row>
    <row r="1198" spans="4:12" ht="11.25" customHeight="1">
      <c r="D1198" s="16" t="str">
        <f>CONCATENATE(kategorie[[#This Row],[rok]],"::",kategorie[[#This Row],[závod]],"::",kategorie[[#This Row],[m/ž]],"::",kategorie[[#This Row],[věk]])</f>
        <v>2013::hlavní závod::M::53</v>
      </c>
      <c r="E1198" s="166">
        <v>2013</v>
      </c>
      <c r="F1198" s="167" t="s">
        <v>186</v>
      </c>
      <c r="G1198" s="166" t="s">
        <v>177</v>
      </c>
      <c r="H1198" s="14">
        <f>kategorie[[#This Row],[rok]]-kategorie[[#This Row],[věk]]</f>
        <v>1960</v>
      </c>
      <c r="I1198" s="166">
        <v>53</v>
      </c>
      <c r="J1198" s="168" t="s">
        <v>2607</v>
      </c>
      <c r="K1198" s="169">
        <v>15.4</v>
      </c>
      <c r="L1198" s="170"/>
    </row>
    <row r="1199" spans="4:12" ht="11.25" customHeight="1">
      <c r="D1199" s="16" t="str">
        <f>CONCATENATE(kategorie[[#This Row],[rok]],"::",kategorie[[#This Row],[závod]],"::",kategorie[[#This Row],[m/ž]],"::",kategorie[[#This Row],[věk]])</f>
        <v>2013::hlavní závod::M::54</v>
      </c>
      <c r="E1199" s="166">
        <v>2013</v>
      </c>
      <c r="F1199" s="167" t="s">
        <v>186</v>
      </c>
      <c r="G1199" s="166" t="s">
        <v>177</v>
      </c>
      <c r="H1199" s="14">
        <f>kategorie[[#This Row],[rok]]-kategorie[[#This Row],[věk]]</f>
        <v>1959</v>
      </c>
      <c r="I1199" s="166">
        <v>54</v>
      </c>
      <c r="J1199" s="168" t="s">
        <v>2607</v>
      </c>
      <c r="K1199" s="169">
        <v>15.4</v>
      </c>
      <c r="L1199" s="170"/>
    </row>
    <row r="1200" spans="4:12" ht="11.25" customHeight="1">
      <c r="D1200" s="16" t="str">
        <f>CONCATENATE(kategorie[[#This Row],[rok]],"::",kategorie[[#This Row],[závod]],"::",kategorie[[#This Row],[m/ž]],"::",kategorie[[#This Row],[věk]])</f>
        <v>2013::hlavní závod::M::55</v>
      </c>
      <c r="E1200" s="166">
        <v>2013</v>
      </c>
      <c r="F1200" s="167" t="s">
        <v>186</v>
      </c>
      <c r="G1200" s="166" t="s">
        <v>177</v>
      </c>
      <c r="H1200" s="14">
        <f>kategorie[[#This Row],[rok]]-kategorie[[#This Row],[věk]]</f>
        <v>1958</v>
      </c>
      <c r="I1200" s="166">
        <v>55</v>
      </c>
      <c r="J1200" s="168" t="s">
        <v>2607</v>
      </c>
      <c r="K1200" s="169">
        <v>15.4</v>
      </c>
      <c r="L1200" s="170"/>
    </row>
    <row r="1201" spans="4:12" ht="11.25" customHeight="1">
      <c r="D1201" s="16" t="str">
        <f>CONCATENATE(kategorie[[#This Row],[rok]],"::",kategorie[[#This Row],[závod]],"::",kategorie[[#This Row],[m/ž]],"::",kategorie[[#This Row],[věk]])</f>
        <v>2013::hlavní závod::M::56</v>
      </c>
      <c r="E1201" s="166">
        <v>2013</v>
      </c>
      <c r="F1201" s="167" t="s">
        <v>186</v>
      </c>
      <c r="G1201" s="166" t="s">
        <v>177</v>
      </c>
      <c r="H1201" s="14">
        <f>kategorie[[#This Row],[rok]]-kategorie[[#This Row],[věk]]</f>
        <v>1957</v>
      </c>
      <c r="I1201" s="166">
        <v>56</v>
      </c>
      <c r="J1201" s="168" t="s">
        <v>2607</v>
      </c>
      <c r="K1201" s="169">
        <v>15.4</v>
      </c>
      <c r="L1201" s="170"/>
    </row>
    <row r="1202" spans="4:12" ht="11.25" customHeight="1">
      <c r="D1202" s="16" t="str">
        <f>CONCATENATE(kategorie[[#This Row],[rok]],"::",kategorie[[#This Row],[závod]],"::",kategorie[[#This Row],[m/ž]],"::",kategorie[[#This Row],[věk]])</f>
        <v>2013::hlavní závod::M::57</v>
      </c>
      <c r="E1202" s="166">
        <v>2013</v>
      </c>
      <c r="F1202" s="167" t="s">
        <v>186</v>
      </c>
      <c r="G1202" s="166" t="s">
        <v>177</v>
      </c>
      <c r="H1202" s="14">
        <f>kategorie[[#This Row],[rok]]-kategorie[[#This Row],[věk]]</f>
        <v>1956</v>
      </c>
      <c r="I1202" s="166">
        <v>57</v>
      </c>
      <c r="J1202" s="168" t="s">
        <v>2607</v>
      </c>
      <c r="K1202" s="169">
        <v>15.4</v>
      </c>
      <c r="L1202" s="170"/>
    </row>
    <row r="1203" spans="4:12" ht="11.25" customHeight="1">
      <c r="D1203" s="16" t="str">
        <f>CONCATENATE(kategorie[[#This Row],[rok]],"::",kategorie[[#This Row],[závod]],"::",kategorie[[#This Row],[m/ž]],"::",kategorie[[#This Row],[věk]])</f>
        <v>2013::hlavní závod::M::58</v>
      </c>
      <c r="E1203" s="166">
        <v>2013</v>
      </c>
      <c r="F1203" s="167" t="s">
        <v>186</v>
      </c>
      <c r="G1203" s="166" t="s">
        <v>177</v>
      </c>
      <c r="H1203" s="14">
        <f>kategorie[[#This Row],[rok]]-kategorie[[#This Row],[věk]]</f>
        <v>1955</v>
      </c>
      <c r="I1203" s="166">
        <v>58</v>
      </c>
      <c r="J1203" s="168" t="s">
        <v>2607</v>
      </c>
      <c r="K1203" s="169">
        <v>15.4</v>
      </c>
      <c r="L1203" s="170"/>
    </row>
    <row r="1204" spans="4:12" ht="11.25" customHeight="1">
      <c r="D1204" s="16" t="str">
        <f>CONCATENATE(kategorie[[#This Row],[rok]],"::",kategorie[[#This Row],[závod]],"::",kategorie[[#This Row],[m/ž]],"::",kategorie[[#This Row],[věk]])</f>
        <v>2013::hlavní závod::M::59</v>
      </c>
      <c r="E1204" s="166">
        <v>2013</v>
      </c>
      <c r="F1204" s="167" t="s">
        <v>186</v>
      </c>
      <c r="G1204" s="166" t="s">
        <v>177</v>
      </c>
      <c r="H1204" s="14">
        <f>kategorie[[#This Row],[rok]]-kategorie[[#This Row],[věk]]</f>
        <v>1954</v>
      </c>
      <c r="I1204" s="166">
        <v>59</v>
      </c>
      <c r="J1204" s="168" t="s">
        <v>2607</v>
      </c>
      <c r="K1204" s="169">
        <v>15.4</v>
      </c>
      <c r="L1204" s="170"/>
    </row>
    <row r="1205" spans="4:12" ht="11.25" customHeight="1">
      <c r="D1205" s="16" t="str">
        <f>CONCATENATE(kategorie[[#This Row],[rok]],"::",kategorie[[#This Row],[závod]],"::",kategorie[[#This Row],[m/ž]],"::",kategorie[[#This Row],[věk]])</f>
        <v>2013::hlavní závod::M::60</v>
      </c>
      <c r="E1205" s="166">
        <v>2013</v>
      </c>
      <c r="F1205" s="167" t="s">
        <v>186</v>
      </c>
      <c r="G1205" s="166" t="s">
        <v>177</v>
      </c>
      <c r="H1205" s="14">
        <f>kategorie[[#This Row],[rok]]-kategorie[[#This Row],[věk]]</f>
        <v>1953</v>
      </c>
      <c r="I1205" s="166">
        <v>60</v>
      </c>
      <c r="J1205" s="168" t="s">
        <v>2608</v>
      </c>
      <c r="K1205" s="169">
        <v>15.4</v>
      </c>
      <c r="L1205" s="170"/>
    </row>
    <row r="1206" spans="4:12" ht="11.25" customHeight="1">
      <c r="D1206" s="16" t="str">
        <f>CONCATENATE(kategorie[[#This Row],[rok]],"::",kategorie[[#This Row],[závod]],"::",kategorie[[#This Row],[m/ž]],"::",kategorie[[#This Row],[věk]])</f>
        <v>2013::hlavní závod::M::61</v>
      </c>
      <c r="E1206" s="166">
        <v>2013</v>
      </c>
      <c r="F1206" s="167" t="s">
        <v>186</v>
      </c>
      <c r="G1206" s="166" t="s">
        <v>177</v>
      </c>
      <c r="H1206" s="14">
        <f>kategorie[[#This Row],[rok]]-kategorie[[#This Row],[věk]]</f>
        <v>1952</v>
      </c>
      <c r="I1206" s="166">
        <v>61</v>
      </c>
      <c r="J1206" s="168" t="s">
        <v>2608</v>
      </c>
      <c r="K1206" s="169">
        <v>15.4</v>
      </c>
      <c r="L1206" s="170"/>
    </row>
    <row r="1207" spans="4:12" ht="11.25" customHeight="1">
      <c r="D1207" s="16" t="str">
        <f>CONCATENATE(kategorie[[#This Row],[rok]],"::",kategorie[[#This Row],[závod]],"::",kategorie[[#This Row],[m/ž]],"::",kategorie[[#This Row],[věk]])</f>
        <v>2013::hlavní závod::M::62</v>
      </c>
      <c r="E1207" s="166">
        <v>2013</v>
      </c>
      <c r="F1207" s="167" t="s">
        <v>186</v>
      </c>
      <c r="G1207" s="166" t="s">
        <v>177</v>
      </c>
      <c r="H1207" s="14">
        <f>kategorie[[#This Row],[rok]]-kategorie[[#This Row],[věk]]</f>
        <v>1951</v>
      </c>
      <c r="I1207" s="166">
        <v>62</v>
      </c>
      <c r="J1207" s="168" t="s">
        <v>2608</v>
      </c>
      <c r="K1207" s="169">
        <v>15.4</v>
      </c>
      <c r="L1207" s="170"/>
    </row>
    <row r="1208" spans="4:12" ht="11.25" customHeight="1">
      <c r="D1208" s="16" t="str">
        <f>CONCATENATE(kategorie[[#This Row],[rok]],"::",kategorie[[#This Row],[závod]],"::",kategorie[[#This Row],[m/ž]],"::",kategorie[[#This Row],[věk]])</f>
        <v>2013::hlavní závod::M::63</v>
      </c>
      <c r="E1208" s="166">
        <v>2013</v>
      </c>
      <c r="F1208" s="167" t="s">
        <v>186</v>
      </c>
      <c r="G1208" s="166" t="s">
        <v>177</v>
      </c>
      <c r="H1208" s="14">
        <f>kategorie[[#This Row],[rok]]-kategorie[[#This Row],[věk]]</f>
        <v>1950</v>
      </c>
      <c r="I1208" s="166">
        <v>63</v>
      </c>
      <c r="J1208" s="168" t="s">
        <v>2608</v>
      </c>
      <c r="K1208" s="169">
        <v>15.4</v>
      </c>
      <c r="L1208" s="170"/>
    </row>
    <row r="1209" spans="4:12" ht="11.25" customHeight="1">
      <c r="D1209" s="16" t="str">
        <f>CONCATENATE(kategorie[[#This Row],[rok]],"::",kategorie[[#This Row],[závod]],"::",kategorie[[#This Row],[m/ž]],"::",kategorie[[#This Row],[věk]])</f>
        <v>2013::hlavní závod::M::64</v>
      </c>
      <c r="E1209" s="166">
        <v>2013</v>
      </c>
      <c r="F1209" s="167" t="s">
        <v>186</v>
      </c>
      <c r="G1209" s="166" t="s">
        <v>177</v>
      </c>
      <c r="H1209" s="14">
        <f>kategorie[[#This Row],[rok]]-kategorie[[#This Row],[věk]]</f>
        <v>1949</v>
      </c>
      <c r="I1209" s="166">
        <v>64</v>
      </c>
      <c r="J1209" s="168" t="s">
        <v>2608</v>
      </c>
      <c r="K1209" s="169">
        <v>15.4</v>
      </c>
      <c r="L1209" s="170"/>
    </row>
    <row r="1210" spans="4:12" ht="11.25" customHeight="1">
      <c r="D1210" s="16" t="str">
        <f>CONCATENATE(kategorie[[#This Row],[rok]],"::",kategorie[[#This Row],[závod]],"::",kategorie[[#This Row],[m/ž]],"::",kategorie[[#This Row],[věk]])</f>
        <v>2013::hlavní závod::M::65</v>
      </c>
      <c r="E1210" s="166">
        <v>2013</v>
      </c>
      <c r="F1210" s="167" t="s">
        <v>186</v>
      </c>
      <c r="G1210" s="166" t="s">
        <v>177</v>
      </c>
      <c r="H1210" s="14">
        <f>kategorie[[#This Row],[rok]]-kategorie[[#This Row],[věk]]</f>
        <v>1948</v>
      </c>
      <c r="I1210" s="166">
        <v>65</v>
      </c>
      <c r="J1210" s="168" t="s">
        <v>2608</v>
      </c>
      <c r="K1210" s="169">
        <v>15.4</v>
      </c>
      <c r="L1210" s="170"/>
    </row>
    <row r="1211" spans="4:12" ht="11.25" customHeight="1">
      <c r="D1211" s="16" t="str">
        <f>CONCATENATE(kategorie[[#This Row],[rok]],"::",kategorie[[#This Row],[závod]],"::",kategorie[[#This Row],[m/ž]],"::",kategorie[[#This Row],[věk]])</f>
        <v>2013::hlavní závod::M::66</v>
      </c>
      <c r="E1211" s="166">
        <v>2013</v>
      </c>
      <c r="F1211" s="167" t="s">
        <v>186</v>
      </c>
      <c r="G1211" s="166" t="s">
        <v>177</v>
      </c>
      <c r="H1211" s="14">
        <f>kategorie[[#This Row],[rok]]-kategorie[[#This Row],[věk]]</f>
        <v>1947</v>
      </c>
      <c r="I1211" s="166">
        <v>66</v>
      </c>
      <c r="J1211" s="168" t="s">
        <v>2608</v>
      </c>
      <c r="K1211" s="169">
        <v>15.4</v>
      </c>
      <c r="L1211" s="170"/>
    </row>
    <row r="1212" spans="4:12" ht="11.25" customHeight="1">
      <c r="D1212" s="16" t="str">
        <f>CONCATENATE(kategorie[[#This Row],[rok]],"::",kategorie[[#This Row],[závod]],"::",kategorie[[#This Row],[m/ž]],"::",kategorie[[#This Row],[věk]])</f>
        <v>2013::hlavní závod::M::67</v>
      </c>
      <c r="E1212" s="166">
        <v>2013</v>
      </c>
      <c r="F1212" s="167" t="s">
        <v>186</v>
      </c>
      <c r="G1212" s="166" t="s">
        <v>177</v>
      </c>
      <c r="H1212" s="14">
        <f>kategorie[[#This Row],[rok]]-kategorie[[#This Row],[věk]]</f>
        <v>1946</v>
      </c>
      <c r="I1212" s="166">
        <v>67</v>
      </c>
      <c r="J1212" s="168" t="s">
        <v>2608</v>
      </c>
      <c r="K1212" s="169">
        <v>15.4</v>
      </c>
      <c r="L1212" s="170"/>
    </row>
    <row r="1213" spans="4:12" ht="11.25" customHeight="1">
      <c r="D1213" s="16" t="str">
        <f>CONCATENATE(kategorie[[#This Row],[rok]],"::",kategorie[[#This Row],[závod]],"::",kategorie[[#This Row],[m/ž]],"::",kategorie[[#This Row],[věk]])</f>
        <v>2013::hlavní závod::M::68</v>
      </c>
      <c r="E1213" s="166">
        <v>2013</v>
      </c>
      <c r="F1213" s="167" t="s">
        <v>186</v>
      </c>
      <c r="G1213" s="166" t="s">
        <v>177</v>
      </c>
      <c r="H1213" s="14">
        <f>kategorie[[#This Row],[rok]]-kategorie[[#This Row],[věk]]</f>
        <v>1945</v>
      </c>
      <c r="I1213" s="166">
        <v>68</v>
      </c>
      <c r="J1213" s="168" t="s">
        <v>2608</v>
      </c>
      <c r="K1213" s="169">
        <v>15.4</v>
      </c>
      <c r="L1213" s="170"/>
    </row>
    <row r="1214" spans="4:12" ht="11.25" customHeight="1">
      <c r="D1214" s="16" t="str">
        <f>CONCATENATE(kategorie[[#This Row],[rok]],"::",kategorie[[#This Row],[závod]],"::",kategorie[[#This Row],[m/ž]],"::",kategorie[[#This Row],[věk]])</f>
        <v>2013::hlavní závod::M::69</v>
      </c>
      <c r="E1214" s="166">
        <v>2013</v>
      </c>
      <c r="F1214" s="167" t="s">
        <v>186</v>
      </c>
      <c r="G1214" s="166" t="s">
        <v>177</v>
      </c>
      <c r="H1214" s="14">
        <f>kategorie[[#This Row],[rok]]-kategorie[[#This Row],[věk]]</f>
        <v>1944</v>
      </c>
      <c r="I1214" s="166">
        <v>69</v>
      </c>
      <c r="J1214" s="168" t="s">
        <v>2608</v>
      </c>
      <c r="K1214" s="169">
        <v>15.4</v>
      </c>
      <c r="L1214" s="170"/>
    </row>
    <row r="1215" spans="4:12" ht="11.25" customHeight="1">
      <c r="D1215" s="16" t="str">
        <f>CONCATENATE(kategorie[[#This Row],[rok]],"::",kategorie[[#This Row],[závod]],"::",kategorie[[#This Row],[m/ž]],"::",kategorie[[#This Row],[věk]])</f>
        <v>2013::hlavní závod::M::70</v>
      </c>
      <c r="E1215" s="166">
        <v>2013</v>
      </c>
      <c r="F1215" s="167" t="s">
        <v>186</v>
      </c>
      <c r="G1215" s="166" t="s">
        <v>177</v>
      </c>
      <c r="H1215" s="14">
        <f>kategorie[[#This Row],[rok]]-kategorie[[#This Row],[věk]]</f>
        <v>1943</v>
      </c>
      <c r="I1215" s="166">
        <v>70</v>
      </c>
      <c r="J1215" s="168" t="s">
        <v>2609</v>
      </c>
      <c r="K1215" s="169">
        <v>15.4</v>
      </c>
      <c r="L1215" s="170"/>
    </row>
    <row r="1216" spans="4:12" ht="11.25" customHeight="1">
      <c r="D1216" s="16" t="str">
        <f>CONCATENATE(kategorie[[#This Row],[rok]],"::",kategorie[[#This Row],[závod]],"::",kategorie[[#This Row],[m/ž]],"::",kategorie[[#This Row],[věk]])</f>
        <v>2013::hlavní závod::M::71</v>
      </c>
      <c r="E1216" s="166">
        <v>2013</v>
      </c>
      <c r="F1216" s="167" t="s">
        <v>186</v>
      </c>
      <c r="G1216" s="166" t="s">
        <v>177</v>
      </c>
      <c r="H1216" s="14">
        <f>kategorie[[#This Row],[rok]]-kategorie[[#This Row],[věk]]</f>
        <v>1942</v>
      </c>
      <c r="I1216" s="166">
        <v>71</v>
      </c>
      <c r="J1216" s="168" t="s">
        <v>2609</v>
      </c>
      <c r="K1216" s="169">
        <v>15.4</v>
      </c>
      <c r="L1216" s="170"/>
    </row>
    <row r="1217" spans="4:12" ht="11.25" customHeight="1">
      <c r="D1217" s="16" t="str">
        <f>CONCATENATE(kategorie[[#This Row],[rok]],"::",kategorie[[#This Row],[závod]],"::",kategorie[[#This Row],[m/ž]],"::",kategorie[[#This Row],[věk]])</f>
        <v>2013::hlavní závod::M::72</v>
      </c>
      <c r="E1217" s="166">
        <v>2013</v>
      </c>
      <c r="F1217" s="167" t="s">
        <v>186</v>
      </c>
      <c r="G1217" s="166" t="s">
        <v>177</v>
      </c>
      <c r="H1217" s="14">
        <f>kategorie[[#This Row],[rok]]-kategorie[[#This Row],[věk]]</f>
        <v>1941</v>
      </c>
      <c r="I1217" s="166">
        <v>72</v>
      </c>
      <c r="J1217" s="168" t="s">
        <v>2609</v>
      </c>
      <c r="K1217" s="169">
        <v>15.4</v>
      </c>
      <c r="L1217" s="170"/>
    </row>
    <row r="1218" spans="4:12" ht="11.25" customHeight="1">
      <c r="D1218" s="16" t="str">
        <f>CONCATENATE(kategorie[[#This Row],[rok]],"::",kategorie[[#This Row],[závod]],"::",kategorie[[#This Row],[m/ž]],"::",kategorie[[#This Row],[věk]])</f>
        <v>2013::hlavní závod::M::73</v>
      </c>
      <c r="E1218" s="166">
        <v>2013</v>
      </c>
      <c r="F1218" s="167" t="s">
        <v>186</v>
      </c>
      <c r="G1218" s="166" t="s">
        <v>177</v>
      </c>
      <c r="H1218" s="14">
        <f>kategorie[[#This Row],[rok]]-kategorie[[#This Row],[věk]]</f>
        <v>1940</v>
      </c>
      <c r="I1218" s="166">
        <v>73</v>
      </c>
      <c r="J1218" s="168" t="s">
        <v>2609</v>
      </c>
      <c r="K1218" s="169">
        <v>15.4</v>
      </c>
      <c r="L1218" s="170"/>
    </row>
    <row r="1219" spans="4:12" ht="11.25" customHeight="1">
      <c r="D1219" s="16" t="str">
        <f>CONCATENATE(kategorie[[#This Row],[rok]],"::",kategorie[[#This Row],[závod]],"::",kategorie[[#This Row],[m/ž]],"::",kategorie[[#This Row],[věk]])</f>
        <v>2013::hlavní závod::M::74</v>
      </c>
      <c r="E1219" s="166">
        <v>2013</v>
      </c>
      <c r="F1219" s="167" t="s">
        <v>186</v>
      </c>
      <c r="G1219" s="166" t="s">
        <v>177</v>
      </c>
      <c r="H1219" s="14">
        <f>kategorie[[#This Row],[rok]]-kategorie[[#This Row],[věk]]</f>
        <v>1939</v>
      </c>
      <c r="I1219" s="166">
        <v>74</v>
      </c>
      <c r="J1219" s="168" t="s">
        <v>2609</v>
      </c>
      <c r="K1219" s="169">
        <v>15.4</v>
      </c>
      <c r="L1219" s="170"/>
    </row>
    <row r="1220" spans="4:12" ht="11.25" customHeight="1">
      <c r="D1220" s="16" t="str">
        <f>CONCATENATE(kategorie[[#This Row],[rok]],"::",kategorie[[#This Row],[závod]],"::",kategorie[[#This Row],[m/ž]],"::",kategorie[[#This Row],[věk]])</f>
        <v>2013::hlavní závod::M::75</v>
      </c>
      <c r="E1220" s="166">
        <v>2013</v>
      </c>
      <c r="F1220" s="167" t="s">
        <v>186</v>
      </c>
      <c r="G1220" s="166" t="s">
        <v>177</v>
      </c>
      <c r="H1220" s="14">
        <f>kategorie[[#This Row],[rok]]-kategorie[[#This Row],[věk]]</f>
        <v>1938</v>
      </c>
      <c r="I1220" s="166">
        <v>75</v>
      </c>
      <c r="J1220" s="168" t="s">
        <v>2609</v>
      </c>
      <c r="K1220" s="169">
        <v>15.4</v>
      </c>
      <c r="L1220" s="170"/>
    </row>
    <row r="1221" spans="4:12" ht="11.25" customHeight="1">
      <c r="D1221" s="16" t="str">
        <f>CONCATENATE(kategorie[[#This Row],[rok]],"::",kategorie[[#This Row],[závod]],"::",kategorie[[#This Row],[m/ž]],"::",kategorie[[#This Row],[věk]])</f>
        <v>2013::hlavní závod::M::76</v>
      </c>
      <c r="E1221" s="166">
        <v>2013</v>
      </c>
      <c r="F1221" s="167" t="s">
        <v>186</v>
      </c>
      <c r="G1221" s="166" t="s">
        <v>177</v>
      </c>
      <c r="H1221" s="14">
        <f>kategorie[[#This Row],[rok]]-kategorie[[#This Row],[věk]]</f>
        <v>1937</v>
      </c>
      <c r="I1221" s="166">
        <v>76</v>
      </c>
      <c r="J1221" s="168" t="s">
        <v>2609</v>
      </c>
      <c r="K1221" s="169">
        <v>15.4</v>
      </c>
      <c r="L1221" s="170"/>
    </row>
    <row r="1222" spans="4:12" ht="11.25" customHeight="1">
      <c r="D1222" s="16" t="str">
        <f>CONCATENATE(kategorie[[#This Row],[rok]],"::",kategorie[[#This Row],[závod]],"::",kategorie[[#This Row],[m/ž]],"::",kategorie[[#This Row],[věk]])</f>
        <v>2013::hlavní závod::M::77</v>
      </c>
      <c r="E1222" s="166">
        <v>2013</v>
      </c>
      <c r="F1222" s="167" t="s">
        <v>186</v>
      </c>
      <c r="G1222" s="166" t="s">
        <v>177</v>
      </c>
      <c r="H1222" s="14">
        <f>kategorie[[#This Row],[rok]]-kategorie[[#This Row],[věk]]</f>
        <v>1936</v>
      </c>
      <c r="I1222" s="166">
        <v>77</v>
      </c>
      <c r="J1222" s="168" t="s">
        <v>2609</v>
      </c>
      <c r="K1222" s="169">
        <v>15.4</v>
      </c>
      <c r="L1222" s="170"/>
    </row>
    <row r="1223" spans="4:12" ht="11.25" customHeight="1">
      <c r="D1223" s="16" t="str">
        <f>CONCATENATE(kategorie[[#This Row],[rok]],"::",kategorie[[#This Row],[závod]],"::",kategorie[[#This Row],[m/ž]],"::",kategorie[[#This Row],[věk]])</f>
        <v>2013::hlavní závod::M::78</v>
      </c>
      <c r="E1223" s="166">
        <v>2013</v>
      </c>
      <c r="F1223" s="167" t="s">
        <v>186</v>
      </c>
      <c r="G1223" s="166" t="s">
        <v>177</v>
      </c>
      <c r="H1223" s="14">
        <f>kategorie[[#This Row],[rok]]-kategorie[[#This Row],[věk]]</f>
        <v>1935</v>
      </c>
      <c r="I1223" s="166">
        <v>78</v>
      </c>
      <c r="J1223" s="168" t="s">
        <v>2609</v>
      </c>
      <c r="K1223" s="169">
        <v>15.4</v>
      </c>
      <c r="L1223" s="170"/>
    </row>
    <row r="1224" spans="4:12" ht="11.25" customHeight="1">
      <c r="D1224" s="16" t="str">
        <f>CONCATENATE(kategorie[[#This Row],[rok]],"::",kategorie[[#This Row],[závod]],"::",kategorie[[#This Row],[m/ž]],"::",kategorie[[#This Row],[věk]])</f>
        <v>2013::hlavní závod::M::79</v>
      </c>
      <c r="E1224" s="166">
        <v>2013</v>
      </c>
      <c r="F1224" s="167" t="s">
        <v>186</v>
      </c>
      <c r="G1224" s="166" t="s">
        <v>177</v>
      </c>
      <c r="H1224" s="14">
        <f>kategorie[[#This Row],[rok]]-kategorie[[#This Row],[věk]]</f>
        <v>1934</v>
      </c>
      <c r="I1224" s="166">
        <v>79</v>
      </c>
      <c r="J1224" s="168" t="s">
        <v>2609</v>
      </c>
      <c r="K1224" s="169">
        <v>15.4</v>
      </c>
      <c r="L1224" s="170"/>
    </row>
    <row r="1225" spans="4:12" ht="11.25" customHeight="1">
      <c r="D1225" s="16" t="str">
        <f>CONCATENATE(kategorie[[#This Row],[rok]],"::",kategorie[[#This Row],[závod]],"::",kategorie[[#This Row],[m/ž]],"::",kategorie[[#This Row],[věk]])</f>
        <v>2013::hlavní závod::M::80</v>
      </c>
      <c r="E1225" s="166">
        <v>2013</v>
      </c>
      <c r="F1225" s="167" t="s">
        <v>186</v>
      </c>
      <c r="G1225" s="166" t="s">
        <v>177</v>
      </c>
      <c r="H1225" s="14">
        <f>kategorie[[#This Row],[rok]]-kategorie[[#This Row],[věk]]</f>
        <v>1933</v>
      </c>
      <c r="I1225" s="166">
        <v>80</v>
      </c>
      <c r="J1225" s="168" t="s">
        <v>2609</v>
      </c>
      <c r="K1225" s="169">
        <v>15.4</v>
      </c>
      <c r="L1225" s="170"/>
    </row>
    <row r="1226" spans="4:12" ht="11.25" customHeight="1">
      <c r="D1226" s="16" t="str">
        <f>CONCATENATE(kategorie[[#This Row],[rok]],"::",kategorie[[#This Row],[závod]],"::",kategorie[[#This Row],[m/ž]],"::",kategorie[[#This Row],[věk]])</f>
        <v>2013::hlavní závod::Z::15</v>
      </c>
      <c r="E1226" s="166">
        <v>2013</v>
      </c>
      <c r="F1226" s="167" t="s">
        <v>186</v>
      </c>
      <c r="G1226" s="166" t="s">
        <v>318</v>
      </c>
      <c r="H1226" s="14">
        <f>kategorie[[#This Row],[rok]]-kategorie[[#This Row],[věk]]</f>
        <v>1998</v>
      </c>
      <c r="I1226" s="166">
        <v>15</v>
      </c>
      <c r="J1226" s="168" t="s">
        <v>3192</v>
      </c>
      <c r="K1226" s="169">
        <v>15.4</v>
      </c>
      <c r="L1226" s="170"/>
    </row>
    <row r="1227" spans="4:12" ht="11.25" customHeight="1">
      <c r="D1227" s="16" t="str">
        <f>CONCATENATE(kategorie[[#This Row],[rok]],"::",kategorie[[#This Row],[závod]],"::",kategorie[[#This Row],[m/ž]],"::",kategorie[[#This Row],[věk]])</f>
        <v>2013::hlavní závod::Z::16</v>
      </c>
      <c r="E1227" s="166">
        <v>2013</v>
      </c>
      <c r="F1227" s="167" t="s">
        <v>186</v>
      </c>
      <c r="G1227" s="166" t="s">
        <v>318</v>
      </c>
      <c r="H1227" s="14">
        <f>kategorie[[#This Row],[rok]]-kategorie[[#This Row],[věk]]</f>
        <v>1997</v>
      </c>
      <c r="I1227" s="166">
        <v>16</v>
      </c>
      <c r="J1227" s="168" t="s">
        <v>3192</v>
      </c>
      <c r="K1227" s="169">
        <v>15.4</v>
      </c>
      <c r="L1227" s="170"/>
    </row>
    <row r="1228" spans="4:12" ht="11.25" customHeight="1">
      <c r="D1228" s="16" t="str">
        <f>CONCATENATE(kategorie[[#This Row],[rok]],"::",kategorie[[#This Row],[závod]],"::",kategorie[[#This Row],[m/ž]],"::",kategorie[[#This Row],[věk]])</f>
        <v>2013::hlavní závod::Z::17</v>
      </c>
      <c r="E1228" s="166">
        <v>2013</v>
      </c>
      <c r="F1228" s="167" t="s">
        <v>186</v>
      </c>
      <c r="G1228" s="166" t="s">
        <v>318</v>
      </c>
      <c r="H1228" s="14">
        <f>kategorie[[#This Row],[rok]]-kategorie[[#This Row],[věk]]</f>
        <v>1996</v>
      </c>
      <c r="I1228" s="166">
        <v>17</v>
      </c>
      <c r="J1228" s="168" t="s">
        <v>3192</v>
      </c>
      <c r="K1228" s="169">
        <v>15.4</v>
      </c>
      <c r="L1228" s="170"/>
    </row>
    <row r="1229" spans="4:12" ht="11.25" customHeight="1">
      <c r="D1229" s="16" t="str">
        <f>CONCATENATE(kategorie[[#This Row],[rok]],"::",kategorie[[#This Row],[závod]],"::",kategorie[[#This Row],[m/ž]],"::",kategorie[[#This Row],[věk]])</f>
        <v>2013::hlavní závod::Z::18</v>
      </c>
      <c r="E1229" s="166">
        <v>2013</v>
      </c>
      <c r="F1229" s="167" t="s">
        <v>186</v>
      </c>
      <c r="G1229" s="166" t="s">
        <v>318</v>
      </c>
      <c r="H1229" s="14">
        <f>kategorie[[#This Row],[rok]]-kategorie[[#This Row],[věk]]</f>
        <v>1995</v>
      </c>
      <c r="I1229" s="166">
        <v>18</v>
      </c>
      <c r="J1229" s="168" t="s">
        <v>3192</v>
      </c>
      <c r="K1229" s="169">
        <v>15.4</v>
      </c>
      <c r="L1229" s="170"/>
    </row>
    <row r="1230" spans="4:12" ht="11.25" customHeight="1">
      <c r="D1230" s="16" t="str">
        <f>CONCATENATE(kategorie[[#This Row],[rok]],"::",kategorie[[#This Row],[závod]],"::",kategorie[[#This Row],[m/ž]],"::",kategorie[[#This Row],[věk]])</f>
        <v>2013::hlavní závod::Z::19</v>
      </c>
      <c r="E1230" s="166">
        <v>2013</v>
      </c>
      <c r="F1230" s="167" t="s">
        <v>186</v>
      </c>
      <c r="G1230" s="166" t="s">
        <v>318</v>
      </c>
      <c r="H1230" s="14">
        <f>kategorie[[#This Row],[rok]]-kategorie[[#This Row],[věk]]</f>
        <v>1994</v>
      </c>
      <c r="I1230" s="166">
        <v>19</v>
      </c>
      <c r="J1230" s="168" t="s">
        <v>3192</v>
      </c>
      <c r="K1230" s="169">
        <v>15.4</v>
      </c>
      <c r="L1230" s="170"/>
    </row>
    <row r="1231" spans="4:12" ht="11.25" customHeight="1">
      <c r="D1231" s="16" t="str">
        <f>CONCATENATE(kategorie[[#This Row],[rok]],"::",kategorie[[#This Row],[závod]],"::",kategorie[[#This Row],[m/ž]],"::",kategorie[[#This Row],[věk]])</f>
        <v>2013::hlavní závod::Z::20</v>
      </c>
      <c r="E1231" s="166">
        <v>2013</v>
      </c>
      <c r="F1231" s="167" t="s">
        <v>186</v>
      </c>
      <c r="G1231" s="166" t="s">
        <v>318</v>
      </c>
      <c r="H1231" s="14">
        <f>kategorie[[#This Row],[rok]]-kategorie[[#This Row],[věk]]</f>
        <v>1993</v>
      </c>
      <c r="I1231" s="166">
        <v>20</v>
      </c>
      <c r="J1231" s="168" t="s">
        <v>3192</v>
      </c>
      <c r="K1231" s="169">
        <v>15.4</v>
      </c>
      <c r="L1231" s="170"/>
    </row>
    <row r="1232" spans="4:12" ht="11.25" customHeight="1">
      <c r="D1232" s="16" t="str">
        <f>CONCATENATE(kategorie[[#This Row],[rok]],"::",kategorie[[#This Row],[závod]],"::",kategorie[[#This Row],[m/ž]],"::",kategorie[[#This Row],[věk]])</f>
        <v>2013::hlavní závod::Z::21</v>
      </c>
      <c r="E1232" s="166">
        <v>2013</v>
      </c>
      <c r="F1232" s="167" t="s">
        <v>186</v>
      </c>
      <c r="G1232" s="166" t="s">
        <v>318</v>
      </c>
      <c r="H1232" s="14">
        <f>kategorie[[#This Row],[rok]]-kategorie[[#This Row],[věk]]</f>
        <v>1992</v>
      </c>
      <c r="I1232" s="166">
        <v>21</v>
      </c>
      <c r="J1232" s="168" t="s">
        <v>3192</v>
      </c>
      <c r="K1232" s="169">
        <v>15.4</v>
      </c>
      <c r="L1232" s="170"/>
    </row>
    <row r="1233" spans="4:12" ht="11.25" customHeight="1">
      <c r="D1233" s="16" t="str">
        <f>CONCATENATE(kategorie[[#This Row],[rok]],"::",kategorie[[#This Row],[závod]],"::",kategorie[[#This Row],[m/ž]],"::",kategorie[[#This Row],[věk]])</f>
        <v>2013::hlavní závod::Z::22</v>
      </c>
      <c r="E1233" s="166">
        <v>2013</v>
      </c>
      <c r="F1233" s="167" t="s">
        <v>186</v>
      </c>
      <c r="G1233" s="166" t="s">
        <v>318</v>
      </c>
      <c r="H1233" s="14">
        <f>kategorie[[#This Row],[rok]]-kategorie[[#This Row],[věk]]</f>
        <v>1991</v>
      </c>
      <c r="I1233" s="166">
        <v>22</v>
      </c>
      <c r="J1233" s="168" t="s">
        <v>3192</v>
      </c>
      <c r="K1233" s="169">
        <v>15.4</v>
      </c>
      <c r="L1233" s="170"/>
    </row>
    <row r="1234" spans="4:12" ht="11.25" customHeight="1">
      <c r="D1234" s="16" t="str">
        <f>CONCATENATE(kategorie[[#This Row],[rok]],"::",kategorie[[#This Row],[závod]],"::",kategorie[[#This Row],[m/ž]],"::",kategorie[[#This Row],[věk]])</f>
        <v>2013::hlavní závod::Z::23</v>
      </c>
      <c r="E1234" s="166">
        <v>2013</v>
      </c>
      <c r="F1234" s="167" t="s">
        <v>186</v>
      </c>
      <c r="G1234" s="166" t="s">
        <v>318</v>
      </c>
      <c r="H1234" s="14">
        <f>kategorie[[#This Row],[rok]]-kategorie[[#This Row],[věk]]</f>
        <v>1990</v>
      </c>
      <c r="I1234" s="166">
        <v>23</v>
      </c>
      <c r="J1234" s="168" t="s">
        <v>3192</v>
      </c>
      <c r="K1234" s="169">
        <v>15.4</v>
      </c>
      <c r="L1234" s="170"/>
    </row>
    <row r="1235" spans="4:12" ht="11.25" customHeight="1">
      <c r="D1235" s="16" t="str">
        <f>CONCATENATE(kategorie[[#This Row],[rok]],"::",kategorie[[#This Row],[závod]],"::",kategorie[[#This Row],[m/ž]],"::",kategorie[[#This Row],[věk]])</f>
        <v>2013::hlavní závod::Z::24</v>
      </c>
      <c r="E1235" s="166">
        <v>2013</v>
      </c>
      <c r="F1235" s="167" t="s">
        <v>186</v>
      </c>
      <c r="G1235" s="166" t="s">
        <v>318</v>
      </c>
      <c r="H1235" s="14">
        <f>kategorie[[#This Row],[rok]]-kategorie[[#This Row],[věk]]</f>
        <v>1989</v>
      </c>
      <c r="I1235" s="166">
        <v>24</v>
      </c>
      <c r="J1235" s="168" t="s">
        <v>3192</v>
      </c>
      <c r="K1235" s="169">
        <v>15.4</v>
      </c>
      <c r="L1235" s="170"/>
    </row>
    <row r="1236" spans="4:12" ht="11.25" customHeight="1">
      <c r="D1236" s="16" t="str">
        <f>CONCATENATE(kategorie[[#This Row],[rok]],"::",kategorie[[#This Row],[závod]],"::",kategorie[[#This Row],[m/ž]],"::",kategorie[[#This Row],[věk]])</f>
        <v>2013::hlavní závod::Z::25</v>
      </c>
      <c r="E1236" s="166">
        <v>2013</v>
      </c>
      <c r="F1236" s="167" t="s">
        <v>186</v>
      </c>
      <c r="G1236" s="166" t="s">
        <v>318</v>
      </c>
      <c r="H1236" s="14">
        <f>kategorie[[#This Row],[rok]]-kategorie[[#This Row],[věk]]</f>
        <v>1988</v>
      </c>
      <c r="I1236" s="166">
        <v>25</v>
      </c>
      <c r="J1236" s="168" t="s">
        <v>3192</v>
      </c>
      <c r="K1236" s="169">
        <v>15.4</v>
      </c>
      <c r="L1236" s="170"/>
    </row>
    <row r="1237" spans="4:12" ht="11.25" customHeight="1">
      <c r="D1237" s="16" t="str">
        <f>CONCATENATE(kategorie[[#This Row],[rok]],"::",kategorie[[#This Row],[závod]],"::",kategorie[[#This Row],[m/ž]],"::",kategorie[[#This Row],[věk]])</f>
        <v>2013::hlavní závod::Z::26</v>
      </c>
      <c r="E1237" s="166">
        <v>2013</v>
      </c>
      <c r="F1237" s="167" t="s">
        <v>186</v>
      </c>
      <c r="G1237" s="166" t="s">
        <v>318</v>
      </c>
      <c r="H1237" s="14">
        <f>kategorie[[#This Row],[rok]]-kategorie[[#This Row],[věk]]</f>
        <v>1987</v>
      </c>
      <c r="I1237" s="166">
        <v>26</v>
      </c>
      <c r="J1237" s="168" t="s">
        <v>3192</v>
      </c>
      <c r="K1237" s="169">
        <v>15.4</v>
      </c>
      <c r="L1237" s="170"/>
    </row>
    <row r="1238" spans="4:12" ht="11.25" customHeight="1">
      <c r="D1238" s="16" t="str">
        <f>CONCATENATE(kategorie[[#This Row],[rok]],"::",kategorie[[#This Row],[závod]],"::",kategorie[[#This Row],[m/ž]],"::",kategorie[[#This Row],[věk]])</f>
        <v>2013::hlavní závod::Z::27</v>
      </c>
      <c r="E1238" s="166">
        <v>2013</v>
      </c>
      <c r="F1238" s="167" t="s">
        <v>186</v>
      </c>
      <c r="G1238" s="166" t="s">
        <v>318</v>
      </c>
      <c r="H1238" s="14">
        <f>kategorie[[#This Row],[rok]]-kategorie[[#This Row],[věk]]</f>
        <v>1986</v>
      </c>
      <c r="I1238" s="166">
        <v>27</v>
      </c>
      <c r="J1238" s="168" t="s">
        <v>3192</v>
      </c>
      <c r="K1238" s="169">
        <v>15.4</v>
      </c>
      <c r="L1238" s="170"/>
    </row>
    <row r="1239" spans="4:12" ht="11.25" customHeight="1">
      <c r="D1239" s="16" t="str">
        <f>CONCATENATE(kategorie[[#This Row],[rok]],"::",kategorie[[#This Row],[závod]],"::",kategorie[[#This Row],[m/ž]],"::",kategorie[[#This Row],[věk]])</f>
        <v>2013::hlavní závod::Z::28</v>
      </c>
      <c r="E1239" s="166">
        <v>2013</v>
      </c>
      <c r="F1239" s="167" t="s">
        <v>186</v>
      </c>
      <c r="G1239" s="166" t="s">
        <v>318</v>
      </c>
      <c r="H1239" s="14">
        <f>kategorie[[#This Row],[rok]]-kategorie[[#This Row],[věk]]</f>
        <v>1985</v>
      </c>
      <c r="I1239" s="166">
        <v>28</v>
      </c>
      <c r="J1239" s="168" t="s">
        <v>3192</v>
      </c>
      <c r="K1239" s="169">
        <v>15.4</v>
      </c>
      <c r="L1239" s="170"/>
    </row>
    <row r="1240" spans="4:12" ht="11.25" customHeight="1">
      <c r="D1240" s="16" t="str">
        <f>CONCATENATE(kategorie[[#This Row],[rok]],"::",kategorie[[#This Row],[závod]],"::",kategorie[[#This Row],[m/ž]],"::",kategorie[[#This Row],[věk]])</f>
        <v>2013::hlavní závod::Z::29</v>
      </c>
      <c r="E1240" s="166">
        <v>2013</v>
      </c>
      <c r="F1240" s="167" t="s">
        <v>186</v>
      </c>
      <c r="G1240" s="166" t="s">
        <v>318</v>
      </c>
      <c r="H1240" s="14">
        <f>kategorie[[#This Row],[rok]]-kategorie[[#This Row],[věk]]</f>
        <v>1984</v>
      </c>
      <c r="I1240" s="166">
        <v>29</v>
      </c>
      <c r="J1240" s="168" t="s">
        <v>3192</v>
      </c>
      <c r="K1240" s="169">
        <v>15.4</v>
      </c>
      <c r="L1240" s="170"/>
    </row>
    <row r="1241" spans="4:12" ht="11.25" customHeight="1">
      <c r="D1241" s="16" t="str">
        <f>CONCATENATE(kategorie[[#This Row],[rok]],"::",kategorie[[#This Row],[závod]],"::",kategorie[[#This Row],[m/ž]],"::",kategorie[[#This Row],[věk]])</f>
        <v>2013::hlavní závod::Z::30</v>
      </c>
      <c r="E1241" s="166">
        <v>2013</v>
      </c>
      <c r="F1241" s="167" t="s">
        <v>186</v>
      </c>
      <c r="G1241" s="166" t="s">
        <v>318</v>
      </c>
      <c r="H1241" s="14">
        <f>kategorie[[#This Row],[rok]]-kategorie[[#This Row],[věk]]</f>
        <v>1983</v>
      </c>
      <c r="I1241" s="166">
        <v>30</v>
      </c>
      <c r="J1241" s="168" t="s">
        <v>3192</v>
      </c>
      <c r="K1241" s="169">
        <v>15.4</v>
      </c>
      <c r="L1241" s="170"/>
    </row>
    <row r="1242" spans="4:12" ht="11.25" customHeight="1">
      <c r="D1242" s="16" t="str">
        <f>CONCATENATE(kategorie[[#This Row],[rok]],"::",kategorie[[#This Row],[závod]],"::",kategorie[[#This Row],[m/ž]],"::",kategorie[[#This Row],[věk]])</f>
        <v>2013::hlavní závod::Z::31</v>
      </c>
      <c r="E1242" s="166">
        <v>2013</v>
      </c>
      <c r="F1242" s="167" t="s">
        <v>186</v>
      </c>
      <c r="G1242" s="166" t="s">
        <v>318</v>
      </c>
      <c r="H1242" s="14">
        <f>kategorie[[#This Row],[rok]]-kategorie[[#This Row],[věk]]</f>
        <v>1982</v>
      </c>
      <c r="I1242" s="166">
        <v>31</v>
      </c>
      <c r="J1242" s="168" t="s">
        <v>3192</v>
      </c>
      <c r="K1242" s="169">
        <v>15.4</v>
      </c>
      <c r="L1242" s="170"/>
    </row>
    <row r="1243" spans="4:12" ht="11.25" customHeight="1">
      <c r="D1243" s="16" t="str">
        <f>CONCATENATE(kategorie[[#This Row],[rok]],"::",kategorie[[#This Row],[závod]],"::",kategorie[[#This Row],[m/ž]],"::",kategorie[[#This Row],[věk]])</f>
        <v>2013::hlavní závod::Z::32</v>
      </c>
      <c r="E1243" s="166">
        <v>2013</v>
      </c>
      <c r="F1243" s="167" t="s">
        <v>186</v>
      </c>
      <c r="G1243" s="166" t="s">
        <v>318</v>
      </c>
      <c r="H1243" s="14">
        <f>kategorie[[#This Row],[rok]]-kategorie[[#This Row],[věk]]</f>
        <v>1981</v>
      </c>
      <c r="I1243" s="166">
        <v>32</v>
      </c>
      <c r="J1243" s="168" t="s">
        <v>3192</v>
      </c>
      <c r="K1243" s="169">
        <v>15.4</v>
      </c>
      <c r="L1243" s="170"/>
    </row>
    <row r="1244" spans="4:12" ht="11.25" customHeight="1">
      <c r="D1244" s="16" t="str">
        <f>CONCATENATE(kategorie[[#This Row],[rok]],"::",kategorie[[#This Row],[závod]],"::",kategorie[[#This Row],[m/ž]],"::",kategorie[[#This Row],[věk]])</f>
        <v>2013::hlavní závod::Z::33</v>
      </c>
      <c r="E1244" s="166">
        <v>2013</v>
      </c>
      <c r="F1244" s="167" t="s">
        <v>186</v>
      </c>
      <c r="G1244" s="166" t="s">
        <v>318</v>
      </c>
      <c r="H1244" s="14">
        <f>kategorie[[#This Row],[rok]]-kategorie[[#This Row],[věk]]</f>
        <v>1980</v>
      </c>
      <c r="I1244" s="166">
        <v>33</v>
      </c>
      <c r="J1244" s="168" t="s">
        <v>3192</v>
      </c>
      <c r="K1244" s="169">
        <v>15.4</v>
      </c>
      <c r="L1244" s="170"/>
    </row>
    <row r="1245" spans="4:12" ht="11.25" customHeight="1">
      <c r="D1245" s="16" t="str">
        <f>CONCATENATE(kategorie[[#This Row],[rok]],"::",kategorie[[#This Row],[závod]],"::",kategorie[[#This Row],[m/ž]],"::",kategorie[[#This Row],[věk]])</f>
        <v>2013::hlavní závod::Z::34</v>
      </c>
      <c r="E1245" s="166">
        <v>2013</v>
      </c>
      <c r="F1245" s="167" t="s">
        <v>186</v>
      </c>
      <c r="G1245" s="166" t="s">
        <v>318</v>
      </c>
      <c r="H1245" s="14">
        <f>kategorie[[#This Row],[rok]]-kategorie[[#This Row],[věk]]</f>
        <v>1979</v>
      </c>
      <c r="I1245" s="166">
        <v>34</v>
      </c>
      <c r="J1245" s="168" t="s">
        <v>3192</v>
      </c>
      <c r="K1245" s="169">
        <v>15.4</v>
      </c>
      <c r="L1245" s="170"/>
    </row>
    <row r="1246" spans="4:12" ht="11.25" customHeight="1">
      <c r="D1246" s="16" t="str">
        <f>CONCATENATE(kategorie[[#This Row],[rok]],"::",kategorie[[#This Row],[závod]],"::",kategorie[[#This Row],[m/ž]],"::",kategorie[[#This Row],[věk]])</f>
        <v>2013::hlavní závod::Z::35</v>
      </c>
      <c r="E1246" s="166">
        <v>2013</v>
      </c>
      <c r="F1246" s="167" t="s">
        <v>186</v>
      </c>
      <c r="G1246" s="166" t="s">
        <v>318</v>
      </c>
      <c r="H1246" s="14">
        <f>kategorie[[#This Row],[rok]]-kategorie[[#This Row],[věk]]</f>
        <v>1978</v>
      </c>
      <c r="I1246" s="166">
        <v>35</v>
      </c>
      <c r="J1246" s="168" t="s">
        <v>3192</v>
      </c>
      <c r="K1246" s="169">
        <v>15.4</v>
      </c>
      <c r="L1246" s="170"/>
    </row>
    <row r="1247" spans="4:12" ht="11.25" customHeight="1">
      <c r="D1247" s="16" t="str">
        <f>CONCATENATE(kategorie[[#This Row],[rok]],"::",kategorie[[#This Row],[závod]],"::",kategorie[[#This Row],[m/ž]],"::",kategorie[[#This Row],[věk]])</f>
        <v>2013::hlavní závod::Z::36</v>
      </c>
      <c r="E1247" s="166">
        <v>2013</v>
      </c>
      <c r="F1247" s="167" t="s">
        <v>186</v>
      </c>
      <c r="G1247" s="166" t="s">
        <v>318</v>
      </c>
      <c r="H1247" s="14">
        <f>kategorie[[#This Row],[rok]]-kategorie[[#This Row],[věk]]</f>
        <v>1977</v>
      </c>
      <c r="I1247" s="166">
        <v>36</v>
      </c>
      <c r="J1247" s="168" t="s">
        <v>3192</v>
      </c>
      <c r="K1247" s="169">
        <v>15.4</v>
      </c>
      <c r="L1247" s="170"/>
    </row>
    <row r="1248" spans="4:12" ht="11.25" customHeight="1">
      <c r="D1248" s="16" t="str">
        <f>CONCATENATE(kategorie[[#This Row],[rok]],"::",kategorie[[#This Row],[závod]],"::",kategorie[[#This Row],[m/ž]],"::",kategorie[[#This Row],[věk]])</f>
        <v>2013::hlavní závod::Z::37</v>
      </c>
      <c r="E1248" s="166">
        <v>2013</v>
      </c>
      <c r="F1248" s="167" t="s">
        <v>186</v>
      </c>
      <c r="G1248" s="166" t="s">
        <v>318</v>
      </c>
      <c r="H1248" s="14">
        <f>kategorie[[#This Row],[rok]]-kategorie[[#This Row],[věk]]</f>
        <v>1976</v>
      </c>
      <c r="I1248" s="166">
        <v>37</v>
      </c>
      <c r="J1248" s="168" t="s">
        <v>3192</v>
      </c>
      <c r="K1248" s="169">
        <v>15.4</v>
      </c>
      <c r="L1248" s="170"/>
    </row>
    <row r="1249" spans="4:12" ht="11.25" customHeight="1">
      <c r="D1249" s="16" t="str">
        <f>CONCATENATE(kategorie[[#This Row],[rok]],"::",kategorie[[#This Row],[závod]],"::",kategorie[[#This Row],[m/ž]],"::",kategorie[[#This Row],[věk]])</f>
        <v>2013::hlavní závod::Z::38</v>
      </c>
      <c r="E1249" s="166">
        <v>2013</v>
      </c>
      <c r="F1249" s="167" t="s">
        <v>186</v>
      </c>
      <c r="G1249" s="166" t="s">
        <v>318</v>
      </c>
      <c r="H1249" s="14">
        <f>kategorie[[#This Row],[rok]]-kategorie[[#This Row],[věk]]</f>
        <v>1975</v>
      </c>
      <c r="I1249" s="166">
        <v>38</v>
      </c>
      <c r="J1249" s="168" t="s">
        <v>3192</v>
      </c>
      <c r="K1249" s="169">
        <v>15.4</v>
      </c>
      <c r="L1249" s="170"/>
    </row>
    <row r="1250" spans="4:12" ht="11.25" customHeight="1">
      <c r="D1250" s="16" t="str">
        <f>CONCATENATE(kategorie[[#This Row],[rok]],"::",kategorie[[#This Row],[závod]],"::",kategorie[[#This Row],[m/ž]],"::",kategorie[[#This Row],[věk]])</f>
        <v>2013::hlavní závod::Z::39</v>
      </c>
      <c r="E1250" s="166">
        <v>2013</v>
      </c>
      <c r="F1250" s="167" t="s">
        <v>186</v>
      </c>
      <c r="G1250" s="166" t="s">
        <v>318</v>
      </c>
      <c r="H1250" s="14">
        <f>kategorie[[#This Row],[rok]]-kategorie[[#This Row],[věk]]</f>
        <v>1974</v>
      </c>
      <c r="I1250" s="166">
        <v>39</v>
      </c>
      <c r="J1250" s="168" t="s">
        <v>3192</v>
      </c>
      <c r="K1250" s="169">
        <v>15.4</v>
      </c>
      <c r="L1250" s="170"/>
    </row>
    <row r="1251" spans="4:12" ht="11.25" customHeight="1">
      <c r="D1251" s="16" t="str">
        <f>CONCATENATE(kategorie[[#This Row],[rok]],"::",kategorie[[#This Row],[závod]],"::",kategorie[[#This Row],[m/ž]],"::",kategorie[[#This Row],[věk]])</f>
        <v>2013::hlavní závod::Z::40</v>
      </c>
      <c r="E1251" s="166">
        <v>2013</v>
      </c>
      <c r="F1251" s="167" t="s">
        <v>186</v>
      </c>
      <c r="G1251" s="166" t="s">
        <v>318</v>
      </c>
      <c r="H1251" s="14">
        <f>kategorie[[#This Row],[rok]]-kategorie[[#This Row],[věk]]</f>
        <v>1973</v>
      </c>
      <c r="I1251" s="166">
        <v>40</v>
      </c>
      <c r="J1251" s="168" t="s">
        <v>3192</v>
      </c>
      <c r="K1251" s="169">
        <v>15.4</v>
      </c>
      <c r="L1251" s="170"/>
    </row>
    <row r="1252" spans="4:12" ht="11.25" customHeight="1">
      <c r="D1252" s="16" t="str">
        <f>CONCATENATE(kategorie[[#This Row],[rok]],"::",kategorie[[#This Row],[závod]],"::",kategorie[[#This Row],[m/ž]],"::",kategorie[[#This Row],[věk]])</f>
        <v>2013::hlavní závod::Z::41</v>
      </c>
      <c r="E1252" s="166">
        <v>2013</v>
      </c>
      <c r="F1252" s="167" t="s">
        <v>186</v>
      </c>
      <c r="G1252" s="166" t="s">
        <v>318</v>
      </c>
      <c r="H1252" s="14">
        <f>kategorie[[#This Row],[rok]]-kategorie[[#This Row],[věk]]</f>
        <v>1972</v>
      </c>
      <c r="I1252" s="166">
        <v>41</v>
      </c>
      <c r="J1252" s="168" t="s">
        <v>3192</v>
      </c>
      <c r="K1252" s="169">
        <v>15.4</v>
      </c>
      <c r="L1252" s="170"/>
    </row>
    <row r="1253" spans="4:12" ht="11.25" customHeight="1">
      <c r="D1253" s="16" t="str">
        <f>CONCATENATE(kategorie[[#This Row],[rok]],"::",kategorie[[#This Row],[závod]],"::",kategorie[[#This Row],[m/ž]],"::",kategorie[[#This Row],[věk]])</f>
        <v>2013::hlavní závod::Z::42</v>
      </c>
      <c r="E1253" s="166">
        <v>2013</v>
      </c>
      <c r="F1253" s="167" t="s">
        <v>186</v>
      </c>
      <c r="G1253" s="166" t="s">
        <v>318</v>
      </c>
      <c r="H1253" s="14">
        <f>kategorie[[#This Row],[rok]]-kategorie[[#This Row],[věk]]</f>
        <v>1971</v>
      </c>
      <c r="I1253" s="166">
        <v>42</v>
      </c>
      <c r="J1253" s="168" t="s">
        <v>3192</v>
      </c>
      <c r="K1253" s="169">
        <v>15.4</v>
      </c>
      <c r="L1253" s="170"/>
    </row>
    <row r="1254" spans="4:12" ht="11.25" customHeight="1">
      <c r="D1254" s="16" t="str">
        <f>CONCATENATE(kategorie[[#This Row],[rok]],"::",kategorie[[#This Row],[závod]],"::",kategorie[[#This Row],[m/ž]],"::",kategorie[[#This Row],[věk]])</f>
        <v>2013::hlavní závod::Z::43</v>
      </c>
      <c r="E1254" s="166">
        <v>2013</v>
      </c>
      <c r="F1254" s="167" t="s">
        <v>186</v>
      </c>
      <c r="G1254" s="166" t="s">
        <v>318</v>
      </c>
      <c r="H1254" s="14">
        <f>kategorie[[#This Row],[rok]]-kategorie[[#This Row],[věk]]</f>
        <v>1970</v>
      </c>
      <c r="I1254" s="166">
        <v>43</v>
      </c>
      <c r="J1254" s="168" t="s">
        <v>3192</v>
      </c>
      <c r="K1254" s="169">
        <v>15.4</v>
      </c>
      <c r="L1254" s="170"/>
    </row>
    <row r="1255" spans="4:12" ht="11.25" customHeight="1">
      <c r="D1255" s="16" t="str">
        <f>CONCATENATE(kategorie[[#This Row],[rok]],"::",kategorie[[#This Row],[závod]],"::",kategorie[[#This Row],[m/ž]],"::",kategorie[[#This Row],[věk]])</f>
        <v>2013::hlavní závod::Z::44</v>
      </c>
      <c r="E1255" s="166">
        <v>2013</v>
      </c>
      <c r="F1255" s="167" t="s">
        <v>186</v>
      </c>
      <c r="G1255" s="166" t="s">
        <v>318</v>
      </c>
      <c r="H1255" s="14">
        <f>kategorie[[#This Row],[rok]]-kategorie[[#This Row],[věk]]</f>
        <v>1969</v>
      </c>
      <c r="I1255" s="166">
        <v>44</v>
      </c>
      <c r="J1255" s="168" t="s">
        <v>3192</v>
      </c>
      <c r="K1255" s="169">
        <v>15.4</v>
      </c>
      <c r="L1255" s="170"/>
    </row>
    <row r="1256" spans="4:12" ht="11.25" customHeight="1">
      <c r="D1256" s="16" t="str">
        <f>CONCATENATE(kategorie[[#This Row],[rok]],"::",kategorie[[#This Row],[závod]],"::",kategorie[[#This Row],[m/ž]],"::",kategorie[[#This Row],[věk]])</f>
        <v>2013::hlavní závod::Z::45</v>
      </c>
      <c r="E1256" s="166">
        <v>2013</v>
      </c>
      <c r="F1256" s="167" t="s">
        <v>186</v>
      </c>
      <c r="G1256" s="166" t="s">
        <v>318</v>
      </c>
      <c r="H1256" s="14">
        <f>kategorie[[#This Row],[rok]]-kategorie[[#This Row],[věk]]</f>
        <v>1968</v>
      </c>
      <c r="I1256" s="166">
        <v>45</v>
      </c>
      <c r="J1256" s="168" t="s">
        <v>3192</v>
      </c>
      <c r="K1256" s="169">
        <v>15.4</v>
      </c>
      <c r="L1256" s="170"/>
    </row>
    <row r="1257" spans="4:12" ht="11.25" customHeight="1">
      <c r="D1257" s="16" t="str">
        <f>CONCATENATE(kategorie[[#This Row],[rok]],"::",kategorie[[#This Row],[závod]],"::",kategorie[[#This Row],[m/ž]],"::",kategorie[[#This Row],[věk]])</f>
        <v>2013::hlavní závod::Z::46</v>
      </c>
      <c r="E1257" s="166">
        <v>2013</v>
      </c>
      <c r="F1257" s="167" t="s">
        <v>186</v>
      </c>
      <c r="G1257" s="166" t="s">
        <v>318</v>
      </c>
      <c r="H1257" s="14">
        <f>kategorie[[#This Row],[rok]]-kategorie[[#This Row],[věk]]</f>
        <v>1967</v>
      </c>
      <c r="I1257" s="166">
        <v>46</v>
      </c>
      <c r="J1257" s="168" t="s">
        <v>3192</v>
      </c>
      <c r="K1257" s="169">
        <v>15.4</v>
      </c>
      <c r="L1257" s="170"/>
    </row>
    <row r="1258" spans="4:12" ht="11.25" customHeight="1">
      <c r="D1258" s="16" t="str">
        <f>CONCATENATE(kategorie[[#This Row],[rok]],"::",kategorie[[#This Row],[závod]],"::",kategorie[[#This Row],[m/ž]],"::",kategorie[[#This Row],[věk]])</f>
        <v>2013::hlavní závod::Z::47</v>
      </c>
      <c r="E1258" s="166">
        <v>2013</v>
      </c>
      <c r="F1258" s="167" t="s">
        <v>186</v>
      </c>
      <c r="G1258" s="166" t="s">
        <v>318</v>
      </c>
      <c r="H1258" s="14">
        <f>kategorie[[#This Row],[rok]]-kategorie[[#This Row],[věk]]</f>
        <v>1966</v>
      </c>
      <c r="I1258" s="166">
        <v>47</v>
      </c>
      <c r="J1258" s="168" t="s">
        <v>3192</v>
      </c>
      <c r="K1258" s="169">
        <v>15.4</v>
      </c>
      <c r="L1258" s="170"/>
    </row>
    <row r="1259" spans="4:12" ht="11.25" customHeight="1">
      <c r="D1259" s="16" t="str">
        <f>CONCATENATE(kategorie[[#This Row],[rok]],"::",kategorie[[#This Row],[závod]],"::",kategorie[[#This Row],[m/ž]],"::",kategorie[[#This Row],[věk]])</f>
        <v>2013::hlavní závod::Z::48</v>
      </c>
      <c r="E1259" s="166">
        <v>2013</v>
      </c>
      <c r="F1259" s="167" t="s">
        <v>186</v>
      </c>
      <c r="G1259" s="166" t="s">
        <v>318</v>
      </c>
      <c r="H1259" s="14">
        <f>kategorie[[#This Row],[rok]]-kategorie[[#This Row],[věk]]</f>
        <v>1965</v>
      </c>
      <c r="I1259" s="166">
        <v>48</v>
      </c>
      <c r="J1259" s="168" t="s">
        <v>3192</v>
      </c>
      <c r="K1259" s="169">
        <v>15.4</v>
      </c>
      <c r="L1259" s="170"/>
    </row>
    <row r="1260" spans="4:12" ht="11.25" customHeight="1">
      <c r="D1260" s="16" t="str">
        <f>CONCATENATE(kategorie[[#This Row],[rok]],"::",kategorie[[#This Row],[závod]],"::",kategorie[[#This Row],[m/ž]],"::",kategorie[[#This Row],[věk]])</f>
        <v>2013::hlavní závod::Z::49</v>
      </c>
      <c r="E1260" s="166">
        <v>2013</v>
      </c>
      <c r="F1260" s="167" t="s">
        <v>186</v>
      </c>
      <c r="G1260" s="166" t="s">
        <v>318</v>
      </c>
      <c r="H1260" s="14">
        <f>kategorie[[#This Row],[rok]]-kategorie[[#This Row],[věk]]</f>
        <v>1964</v>
      </c>
      <c r="I1260" s="166">
        <v>49</v>
      </c>
      <c r="J1260" s="168" t="s">
        <v>3192</v>
      </c>
      <c r="K1260" s="169">
        <v>15.4</v>
      </c>
      <c r="L1260" s="170"/>
    </row>
    <row r="1261" spans="4:12" ht="11.25" customHeight="1">
      <c r="D1261" s="16" t="str">
        <f>CONCATENATE(kategorie[[#This Row],[rok]],"::",kategorie[[#This Row],[závod]],"::",kategorie[[#This Row],[m/ž]],"::",kategorie[[#This Row],[věk]])</f>
        <v>2013::hlavní závod::Z::50</v>
      </c>
      <c r="E1261" s="166">
        <v>2013</v>
      </c>
      <c r="F1261" s="167" t="s">
        <v>186</v>
      </c>
      <c r="G1261" s="166" t="s">
        <v>318</v>
      </c>
      <c r="H1261" s="14">
        <f>kategorie[[#This Row],[rok]]-kategorie[[#This Row],[věk]]</f>
        <v>1963</v>
      </c>
      <c r="I1261" s="166">
        <v>50</v>
      </c>
      <c r="J1261" s="168" t="s">
        <v>3192</v>
      </c>
      <c r="K1261" s="169">
        <v>15.4</v>
      </c>
      <c r="L1261" s="170"/>
    </row>
    <row r="1262" spans="4:12" ht="11.25" customHeight="1">
      <c r="D1262" s="20" t="str">
        <f>CONCATENATE(kategorie[[#This Row],[rok]],"::",kategorie[[#This Row],[závod]],"::",kategorie[[#This Row],[m/ž]],"::",kategorie[[#This Row],[věk]])</f>
        <v>2013::hlavní závod::Z::51</v>
      </c>
      <c r="E1262" s="166">
        <v>2013</v>
      </c>
      <c r="F1262" s="167" t="s">
        <v>186</v>
      </c>
      <c r="G1262" s="166" t="s">
        <v>318</v>
      </c>
      <c r="H1262" s="25">
        <f>kategorie[[#This Row],[rok]]-kategorie[[#This Row],[věk]]</f>
        <v>1962</v>
      </c>
      <c r="I1262" s="166">
        <v>51</v>
      </c>
      <c r="J1262" s="168" t="s">
        <v>3192</v>
      </c>
      <c r="K1262" s="169">
        <v>15.4</v>
      </c>
      <c r="L1262" s="170"/>
    </row>
    <row r="1263" spans="4:12" ht="11.25" customHeight="1">
      <c r="D1263" s="20" t="str">
        <f>CONCATENATE(kategorie[[#This Row],[rok]],"::",kategorie[[#This Row],[závod]],"::",kategorie[[#This Row],[m/ž]],"::",kategorie[[#This Row],[věk]])</f>
        <v>2013::hlavní závod::Z::52</v>
      </c>
      <c r="E1263" s="166">
        <v>2013</v>
      </c>
      <c r="F1263" s="167" t="s">
        <v>186</v>
      </c>
      <c r="G1263" s="166" t="s">
        <v>318</v>
      </c>
      <c r="H1263" s="25">
        <f>kategorie[[#This Row],[rok]]-kategorie[[#This Row],[věk]]</f>
        <v>1961</v>
      </c>
      <c r="I1263" s="166">
        <v>52</v>
      </c>
      <c r="J1263" s="168" t="s">
        <v>3192</v>
      </c>
      <c r="K1263" s="169">
        <v>15.4</v>
      </c>
      <c r="L1263" s="170"/>
    </row>
    <row r="1264" spans="4:12" ht="11.25" customHeight="1">
      <c r="D1264" s="20" t="str">
        <f>CONCATENATE(kategorie[[#This Row],[rok]],"::",kategorie[[#This Row],[závod]],"::",kategorie[[#This Row],[m/ž]],"::",kategorie[[#This Row],[věk]])</f>
        <v>2013::hlavní závod::Z::53</v>
      </c>
      <c r="E1264" s="166">
        <v>2013</v>
      </c>
      <c r="F1264" s="167" t="s">
        <v>186</v>
      </c>
      <c r="G1264" s="166" t="s">
        <v>318</v>
      </c>
      <c r="H1264" s="25">
        <f>kategorie[[#This Row],[rok]]-kategorie[[#This Row],[věk]]</f>
        <v>1960</v>
      </c>
      <c r="I1264" s="166">
        <v>53</v>
      </c>
      <c r="J1264" s="168" t="s">
        <v>3192</v>
      </c>
      <c r="K1264" s="169">
        <v>15.4</v>
      </c>
      <c r="L1264" s="170"/>
    </row>
    <row r="1265" spans="4:12" ht="11.25" customHeight="1">
      <c r="D1265" s="20" t="str">
        <f>CONCATENATE(kategorie[[#This Row],[rok]],"::",kategorie[[#This Row],[závod]],"::",kategorie[[#This Row],[m/ž]],"::",kategorie[[#This Row],[věk]])</f>
        <v>2013::hlavní závod::Z::54</v>
      </c>
      <c r="E1265" s="166">
        <v>2013</v>
      </c>
      <c r="F1265" s="167" t="s">
        <v>186</v>
      </c>
      <c r="G1265" s="166" t="s">
        <v>318</v>
      </c>
      <c r="H1265" s="25">
        <f>kategorie[[#This Row],[rok]]-kategorie[[#This Row],[věk]]</f>
        <v>1959</v>
      </c>
      <c r="I1265" s="166">
        <v>54</v>
      </c>
      <c r="J1265" s="168" t="s">
        <v>3192</v>
      </c>
      <c r="K1265" s="169">
        <v>15.4</v>
      </c>
      <c r="L1265" s="170"/>
    </row>
    <row r="1266" spans="4:12" ht="11.25" customHeight="1">
      <c r="D1266" s="20" t="str">
        <f>CONCATENATE(kategorie[[#This Row],[rok]],"::",kategorie[[#This Row],[závod]],"::",kategorie[[#This Row],[m/ž]],"::",kategorie[[#This Row],[věk]])</f>
        <v>2013::hlavní závod::Z::55</v>
      </c>
      <c r="E1266" s="166">
        <v>2013</v>
      </c>
      <c r="F1266" s="167" t="s">
        <v>186</v>
      </c>
      <c r="G1266" s="166" t="s">
        <v>318</v>
      </c>
      <c r="H1266" s="25">
        <f>kategorie[[#This Row],[rok]]-kategorie[[#This Row],[věk]]</f>
        <v>1958</v>
      </c>
      <c r="I1266" s="166">
        <v>55</v>
      </c>
      <c r="J1266" s="168" t="s">
        <v>3192</v>
      </c>
      <c r="K1266" s="169">
        <v>15.4</v>
      </c>
      <c r="L1266" s="170"/>
    </row>
    <row r="1267" spans="4:12" ht="11.25" customHeight="1">
      <c r="D1267" s="20" t="str">
        <f>CONCATENATE(kategorie[[#This Row],[rok]],"::",kategorie[[#This Row],[závod]],"::",kategorie[[#This Row],[m/ž]],"::",kategorie[[#This Row],[věk]])</f>
        <v>2013::hlavní závod::Z::56</v>
      </c>
      <c r="E1267" s="166">
        <v>2013</v>
      </c>
      <c r="F1267" s="167" t="s">
        <v>186</v>
      </c>
      <c r="G1267" s="166" t="s">
        <v>318</v>
      </c>
      <c r="H1267" s="25">
        <f>kategorie[[#This Row],[rok]]-kategorie[[#This Row],[věk]]</f>
        <v>1957</v>
      </c>
      <c r="I1267" s="166">
        <v>56</v>
      </c>
      <c r="J1267" s="168" t="s">
        <v>3192</v>
      </c>
      <c r="K1267" s="169">
        <v>15.4</v>
      </c>
      <c r="L1267" s="170"/>
    </row>
    <row r="1268" spans="4:12" ht="11.25" customHeight="1">
      <c r="D1268" s="20" t="str">
        <f>CONCATENATE(kategorie[[#This Row],[rok]],"::",kategorie[[#This Row],[závod]],"::",kategorie[[#This Row],[m/ž]],"::",kategorie[[#This Row],[věk]])</f>
        <v>2013::hlavní závod::Z::57</v>
      </c>
      <c r="E1268" s="166">
        <v>2013</v>
      </c>
      <c r="F1268" s="167" t="s">
        <v>186</v>
      </c>
      <c r="G1268" s="166" t="s">
        <v>318</v>
      </c>
      <c r="H1268" s="25">
        <f>kategorie[[#This Row],[rok]]-kategorie[[#This Row],[věk]]</f>
        <v>1956</v>
      </c>
      <c r="I1268" s="166">
        <v>57</v>
      </c>
      <c r="J1268" s="168" t="s">
        <v>3192</v>
      </c>
      <c r="K1268" s="169">
        <v>15.4</v>
      </c>
      <c r="L1268" s="170"/>
    </row>
    <row r="1269" spans="4:12" ht="11.25" customHeight="1">
      <c r="D1269" s="20" t="str">
        <f>CONCATENATE(kategorie[[#This Row],[rok]],"::",kategorie[[#This Row],[závod]],"::",kategorie[[#This Row],[m/ž]],"::",kategorie[[#This Row],[věk]])</f>
        <v>2013::hlavní závod::Z::58</v>
      </c>
      <c r="E1269" s="166">
        <v>2013</v>
      </c>
      <c r="F1269" s="167" t="s">
        <v>186</v>
      </c>
      <c r="G1269" s="166" t="s">
        <v>318</v>
      </c>
      <c r="H1269" s="25">
        <f>kategorie[[#This Row],[rok]]-kategorie[[#This Row],[věk]]</f>
        <v>1955</v>
      </c>
      <c r="I1269" s="166">
        <v>58</v>
      </c>
      <c r="J1269" s="168" t="s">
        <v>3192</v>
      </c>
      <c r="K1269" s="169">
        <v>15.4</v>
      </c>
      <c r="L1269" s="170"/>
    </row>
    <row r="1270" spans="4:12" ht="11.25" customHeight="1">
      <c r="D1270" s="20" t="str">
        <f>CONCATENATE(kategorie[[#This Row],[rok]],"::",kategorie[[#This Row],[závod]],"::",kategorie[[#This Row],[m/ž]],"::",kategorie[[#This Row],[věk]])</f>
        <v>2013::hlavní závod::Z::59</v>
      </c>
      <c r="E1270" s="166">
        <v>2013</v>
      </c>
      <c r="F1270" s="167" t="s">
        <v>186</v>
      </c>
      <c r="G1270" s="166" t="s">
        <v>318</v>
      </c>
      <c r="H1270" s="25">
        <f>kategorie[[#This Row],[rok]]-kategorie[[#This Row],[věk]]</f>
        <v>1954</v>
      </c>
      <c r="I1270" s="166">
        <v>59</v>
      </c>
      <c r="J1270" s="168" t="s">
        <v>3192</v>
      </c>
      <c r="K1270" s="169">
        <v>15.4</v>
      </c>
      <c r="L1270" s="170"/>
    </row>
    <row r="1271" spans="4:12" ht="11.25" customHeight="1">
      <c r="D1271" s="20" t="str">
        <f>CONCATENATE(kategorie[[#This Row],[rok]],"::",kategorie[[#This Row],[závod]],"::",kategorie[[#This Row],[m/ž]],"::",kategorie[[#This Row],[věk]])</f>
        <v>2013::hlavní závod::Z::60</v>
      </c>
      <c r="E1271" s="166">
        <v>2013</v>
      </c>
      <c r="F1271" s="167" t="s">
        <v>186</v>
      </c>
      <c r="G1271" s="166" t="s">
        <v>318</v>
      </c>
      <c r="H1271" s="25">
        <f>kategorie[[#This Row],[rok]]-kategorie[[#This Row],[věk]]</f>
        <v>1953</v>
      </c>
      <c r="I1271" s="166">
        <v>60</v>
      </c>
      <c r="J1271" s="168" t="s">
        <v>3192</v>
      </c>
      <c r="K1271" s="169">
        <v>15.4</v>
      </c>
      <c r="L1271" s="170"/>
    </row>
    <row r="1272" spans="4:12" ht="11.25" customHeight="1">
      <c r="D1272" s="20" t="str">
        <f>CONCATENATE(kategorie[[#This Row],[rok]],"::",kategorie[[#This Row],[závod]],"::",kategorie[[#This Row],[m/ž]],"::",kategorie[[#This Row],[věk]])</f>
        <v>2013::běh starosty::M::10</v>
      </c>
      <c r="E1272" s="166">
        <v>2013</v>
      </c>
      <c r="F1272" s="167" t="s">
        <v>187</v>
      </c>
      <c r="G1272" s="166" t="s">
        <v>177</v>
      </c>
      <c r="H1272" s="25">
        <f>kategorie[[#This Row],[rok]]-kategorie[[#This Row],[věk]]</f>
        <v>2003</v>
      </c>
      <c r="I1272" s="166">
        <v>10</v>
      </c>
      <c r="J1272" s="168" t="s">
        <v>316</v>
      </c>
      <c r="K1272" s="169">
        <v>4.8</v>
      </c>
      <c r="L1272" s="170"/>
    </row>
    <row r="1273" spans="4:12" ht="11.25" customHeight="1">
      <c r="D1273" s="20" t="str">
        <f>CONCATENATE(kategorie[[#This Row],[rok]],"::",kategorie[[#This Row],[závod]],"::",kategorie[[#This Row],[m/ž]],"::",kategorie[[#This Row],[věk]])</f>
        <v>2013::běh starosty::M::11</v>
      </c>
      <c r="E1273" s="166">
        <v>2013</v>
      </c>
      <c r="F1273" s="167" t="s">
        <v>187</v>
      </c>
      <c r="G1273" s="166" t="s">
        <v>177</v>
      </c>
      <c r="H1273" s="25">
        <f>kategorie[[#This Row],[rok]]-kategorie[[#This Row],[věk]]</f>
        <v>2002</v>
      </c>
      <c r="I1273" s="166">
        <v>11</v>
      </c>
      <c r="J1273" s="168" t="s">
        <v>316</v>
      </c>
      <c r="K1273" s="169">
        <v>4.8</v>
      </c>
      <c r="L1273" s="170"/>
    </row>
    <row r="1274" spans="4:12" ht="11.25" customHeight="1">
      <c r="D1274" s="20" t="str">
        <f>CONCATENATE(kategorie[[#This Row],[rok]],"::",kategorie[[#This Row],[závod]],"::",kategorie[[#This Row],[m/ž]],"::",kategorie[[#This Row],[věk]])</f>
        <v>2013::běh starosty::M::12</v>
      </c>
      <c r="E1274" s="166">
        <v>2013</v>
      </c>
      <c r="F1274" s="167" t="s">
        <v>187</v>
      </c>
      <c r="G1274" s="166" t="s">
        <v>177</v>
      </c>
      <c r="H1274" s="25">
        <f>kategorie[[#This Row],[rok]]-kategorie[[#This Row],[věk]]</f>
        <v>2001</v>
      </c>
      <c r="I1274" s="166">
        <v>12</v>
      </c>
      <c r="J1274" s="168" t="s">
        <v>316</v>
      </c>
      <c r="K1274" s="169">
        <v>4.8</v>
      </c>
      <c r="L1274" s="170"/>
    </row>
    <row r="1275" spans="4:12" ht="11.25" customHeight="1">
      <c r="D1275" s="20" t="str">
        <f>CONCATENATE(kategorie[[#This Row],[rok]],"::",kategorie[[#This Row],[závod]],"::",kategorie[[#This Row],[m/ž]],"::",kategorie[[#This Row],[věk]])</f>
        <v>2013::běh starosty::M::13</v>
      </c>
      <c r="E1275" s="166">
        <v>2013</v>
      </c>
      <c r="F1275" s="167" t="s">
        <v>187</v>
      </c>
      <c r="G1275" s="166" t="s">
        <v>177</v>
      </c>
      <c r="H1275" s="25">
        <f>kategorie[[#This Row],[rok]]-kategorie[[#This Row],[věk]]</f>
        <v>2000</v>
      </c>
      <c r="I1275" s="166">
        <v>13</v>
      </c>
      <c r="J1275" s="168" t="s">
        <v>316</v>
      </c>
      <c r="K1275" s="169">
        <v>4.8</v>
      </c>
      <c r="L1275" s="170"/>
    </row>
    <row r="1276" spans="4:12" ht="11.25" customHeight="1">
      <c r="D1276" s="20" t="str">
        <f>CONCATENATE(kategorie[[#This Row],[rok]],"::",kategorie[[#This Row],[závod]],"::",kategorie[[#This Row],[m/ž]],"::",kategorie[[#This Row],[věk]])</f>
        <v>2013::běh starosty::M::14</v>
      </c>
      <c r="E1276" s="166">
        <v>2013</v>
      </c>
      <c r="F1276" s="167" t="s">
        <v>187</v>
      </c>
      <c r="G1276" s="166" t="s">
        <v>177</v>
      </c>
      <c r="H1276" s="25">
        <f>kategorie[[#This Row],[rok]]-kategorie[[#This Row],[věk]]</f>
        <v>1999</v>
      </c>
      <c r="I1276" s="166">
        <v>14</v>
      </c>
      <c r="J1276" s="168" t="s">
        <v>316</v>
      </c>
      <c r="K1276" s="169">
        <v>4.8</v>
      </c>
      <c r="L1276" s="170"/>
    </row>
    <row r="1277" spans="4:12" ht="11.25" customHeight="1">
      <c r="D1277" s="20" t="str">
        <f>CONCATENATE(kategorie[[#This Row],[rok]],"::",kategorie[[#This Row],[závod]],"::",kategorie[[#This Row],[m/ž]],"::",kategorie[[#This Row],[věk]])</f>
        <v>2013::běh starosty::M::15</v>
      </c>
      <c r="E1277" s="166">
        <v>2013</v>
      </c>
      <c r="F1277" s="167" t="s">
        <v>187</v>
      </c>
      <c r="G1277" s="166" t="s">
        <v>177</v>
      </c>
      <c r="H1277" s="25">
        <f>kategorie[[#This Row],[rok]]-kategorie[[#This Row],[věk]]</f>
        <v>1998</v>
      </c>
      <c r="I1277" s="166">
        <v>15</v>
      </c>
      <c r="J1277" s="168" t="s">
        <v>316</v>
      </c>
      <c r="K1277" s="169">
        <v>4.8</v>
      </c>
      <c r="L1277" s="170"/>
    </row>
    <row r="1278" spans="4:12" ht="11.25" customHeight="1">
      <c r="D1278" s="20" t="str">
        <f>CONCATENATE(kategorie[[#This Row],[rok]],"::",kategorie[[#This Row],[závod]],"::",kategorie[[#This Row],[m/ž]],"::",kategorie[[#This Row],[věk]])</f>
        <v>2013::běh starosty::M::16</v>
      </c>
      <c r="E1278" s="166">
        <v>2013</v>
      </c>
      <c r="F1278" s="167" t="s">
        <v>187</v>
      </c>
      <c r="G1278" s="166" t="s">
        <v>177</v>
      </c>
      <c r="H1278" s="25">
        <f>kategorie[[#This Row],[rok]]-kategorie[[#This Row],[věk]]</f>
        <v>1997</v>
      </c>
      <c r="I1278" s="166">
        <v>16</v>
      </c>
      <c r="J1278" s="168" t="s">
        <v>316</v>
      </c>
      <c r="K1278" s="169">
        <v>4.8</v>
      </c>
      <c r="L1278" s="170"/>
    </row>
    <row r="1279" spans="4:12" ht="11.25" customHeight="1">
      <c r="D1279" s="20" t="str">
        <f>CONCATENATE(kategorie[[#This Row],[rok]],"::",kategorie[[#This Row],[závod]],"::",kategorie[[#This Row],[m/ž]],"::",kategorie[[#This Row],[věk]])</f>
        <v>2013::běh starosty::M::17</v>
      </c>
      <c r="E1279" s="166">
        <v>2013</v>
      </c>
      <c r="F1279" s="167" t="s">
        <v>187</v>
      </c>
      <c r="G1279" s="166" t="s">
        <v>177</v>
      </c>
      <c r="H1279" s="25">
        <f>kategorie[[#This Row],[rok]]-kategorie[[#This Row],[věk]]</f>
        <v>1996</v>
      </c>
      <c r="I1279" s="166">
        <v>17</v>
      </c>
      <c r="J1279" s="168" t="s">
        <v>316</v>
      </c>
      <c r="K1279" s="169">
        <v>4.8</v>
      </c>
      <c r="L1279" s="170"/>
    </row>
    <row r="1280" spans="4:12" ht="11.25" customHeight="1">
      <c r="D1280" s="20" t="str">
        <f>CONCATENATE(kategorie[[#This Row],[rok]],"::",kategorie[[#This Row],[závod]],"::",kategorie[[#This Row],[m/ž]],"::",kategorie[[#This Row],[věk]])</f>
        <v>2013::běh starosty::M::18</v>
      </c>
      <c r="E1280" s="166">
        <v>2013</v>
      </c>
      <c r="F1280" s="167" t="s">
        <v>187</v>
      </c>
      <c r="G1280" s="166" t="s">
        <v>177</v>
      </c>
      <c r="H1280" s="25">
        <f>kategorie[[#This Row],[rok]]-kategorie[[#This Row],[věk]]</f>
        <v>1995</v>
      </c>
      <c r="I1280" s="166">
        <v>18</v>
      </c>
      <c r="J1280" s="168" t="s">
        <v>316</v>
      </c>
      <c r="K1280" s="169">
        <v>4.8</v>
      </c>
      <c r="L1280" s="170"/>
    </row>
    <row r="1281" spans="4:12" ht="11.25" customHeight="1">
      <c r="D1281" s="16" t="str">
        <f>CONCATENATE(kategorie[[#This Row],[rok]],"::",kategorie[[#This Row],[závod]],"::",kategorie[[#This Row],[m/ž]],"::",kategorie[[#This Row],[věk]])</f>
        <v>2013::běh starosty::M::19</v>
      </c>
      <c r="E1281" s="166">
        <v>2013</v>
      </c>
      <c r="F1281" s="167" t="s">
        <v>187</v>
      </c>
      <c r="G1281" s="166" t="s">
        <v>177</v>
      </c>
      <c r="H1281" s="14">
        <f>kategorie[[#This Row],[rok]]-kategorie[[#This Row],[věk]]</f>
        <v>1994</v>
      </c>
      <c r="I1281" s="166">
        <v>19</v>
      </c>
      <c r="J1281" s="168" t="s">
        <v>316</v>
      </c>
      <c r="K1281" s="169">
        <v>4.8</v>
      </c>
      <c r="L1281" s="170"/>
    </row>
    <row r="1282" spans="4:12" ht="11.25" customHeight="1">
      <c r="D1282" s="16" t="str">
        <f>CONCATENATE(kategorie[[#This Row],[rok]],"::",kategorie[[#This Row],[závod]],"::",kategorie[[#This Row],[m/ž]],"::",kategorie[[#This Row],[věk]])</f>
        <v>2013::běh starosty::M::20</v>
      </c>
      <c r="E1282" s="166">
        <v>2013</v>
      </c>
      <c r="F1282" s="167" t="s">
        <v>187</v>
      </c>
      <c r="G1282" s="166" t="s">
        <v>177</v>
      </c>
      <c r="H1282" s="14">
        <f>kategorie[[#This Row],[rok]]-kategorie[[#This Row],[věk]]</f>
        <v>1993</v>
      </c>
      <c r="I1282" s="166">
        <v>20</v>
      </c>
      <c r="J1282" s="168" t="s">
        <v>316</v>
      </c>
      <c r="K1282" s="169">
        <v>4.8</v>
      </c>
      <c r="L1282" s="170"/>
    </row>
    <row r="1283" spans="4:12" ht="11.25" customHeight="1">
      <c r="D1283" s="16" t="str">
        <f>CONCATENATE(kategorie[[#This Row],[rok]],"::",kategorie[[#This Row],[závod]],"::",kategorie[[#This Row],[m/ž]],"::",kategorie[[#This Row],[věk]])</f>
        <v>2013::běh starosty::M::21</v>
      </c>
      <c r="E1283" s="166">
        <v>2013</v>
      </c>
      <c r="F1283" s="167" t="s">
        <v>187</v>
      </c>
      <c r="G1283" s="166" t="s">
        <v>177</v>
      </c>
      <c r="H1283" s="14">
        <f>kategorie[[#This Row],[rok]]-kategorie[[#This Row],[věk]]</f>
        <v>1992</v>
      </c>
      <c r="I1283" s="166">
        <v>21</v>
      </c>
      <c r="J1283" s="168" t="s">
        <v>316</v>
      </c>
      <c r="K1283" s="169">
        <v>4.8</v>
      </c>
      <c r="L1283" s="170"/>
    </row>
    <row r="1284" spans="4:12" ht="11.25" customHeight="1">
      <c r="D1284" s="16" t="str">
        <f>CONCATENATE(kategorie[[#This Row],[rok]],"::",kategorie[[#This Row],[závod]],"::",kategorie[[#This Row],[m/ž]],"::",kategorie[[#This Row],[věk]])</f>
        <v>2013::běh starosty::M::22</v>
      </c>
      <c r="E1284" s="166">
        <v>2013</v>
      </c>
      <c r="F1284" s="167" t="s">
        <v>187</v>
      </c>
      <c r="G1284" s="166" t="s">
        <v>177</v>
      </c>
      <c r="H1284" s="14">
        <f>kategorie[[#This Row],[rok]]-kategorie[[#This Row],[věk]]</f>
        <v>1991</v>
      </c>
      <c r="I1284" s="166">
        <v>22</v>
      </c>
      <c r="J1284" s="168" t="s">
        <v>316</v>
      </c>
      <c r="K1284" s="169">
        <v>4.8</v>
      </c>
      <c r="L1284" s="170"/>
    </row>
    <row r="1285" spans="4:12" ht="11.25" customHeight="1">
      <c r="D1285" s="16" t="str">
        <f>CONCATENATE(kategorie[[#This Row],[rok]],"::",kategorie[[#This Row],[závod]],"::",kategorie[[#This Row],[m/ž]],"::",kategorie[[#This Row],[věk]])</f>
        <v>2013::běh starosty::M::23</v>
      </c>
      <c r="E1285" s="166">
        <v>2013</v>
      </c>
      <c r="F1285" s="167" t="s">
        <v>187</v>
      </c>
      <c r="G1285" s="166" t="s">
        <v>177</v>
      </c>
      <c r="H1285" s="14">
        <f>kategorie[[#This Row],[rok]]-kategorie[[#This Row],[věk]]</f>
        <v>1990</v>
      </c>
      <c r="I1285" s="166">
        <v>23</v>
      </c>
      <c r="J1285" s="168" t="s">
        <v>316</v>
      </c>
      <c r="K1285" s="169">
        <v>4.8</v>
      </c>
      <c r="L1285" s="170"/>
    </row>
    <row r="1286" spans="4:12" ht="11.25" customHeight="1">
      <c r="D1286" s="16" t="str">
        <f>CONCATENATE(kategorie[[#This Row],[rok]],"::",kategorie[[#This Row],[závod]],"::",kategorie[[#This Row],[m/ž]],"::",kategorie[[#This Row],[věk]])</f>
        <v>2013::běh starosty::M::24</v>
      </c>
      <c r="E1286" s="166">
        <v>2013</v>
      </c>
      <c r="F1286" s="167" t="s">
        <v>187</v>
      </c>
      <c r="G1286" s="166" t="s">
        <v>177</v>
      </c>
      <c r="H1286" s="14">
        <f>kategorie[[#This Row],[rok]]-kategorie[[#This Row],[věk]]</f>
        <v>1989</v>
      </c>
      <c r="I1286" s="166">
        <v>24</v>
      </c>
      <c r="J1286" s="168" t="s">
        <v>316</v>
      </c>
      <c r="K1286" s="169">
        <v>4.8</v>
      </c>
      <c r="L1286" s="170"/>
    </row>
    <row r="1287" spans="4:12" ht="11.25" customHeight="1">
      <c r="D1287" s="16" t="str">
        <f>CONCATENATE(kategorie[[#This Row],[rok]],"::",kategorie[[#This Row],[závod]],"::",kategorie[[#This Row],[m/ž]],"::",kategorie[[#This Row],[věk]])</f>
        <v>2013::běh starosty::M::25</v>
      </c>
      <c r="E1287" s="166">
        <v>2013</v>
      </c>
      <c r="F1287" s="167" t="s">
        <v>187</v>
      </c>
      <c r="G1287" s="166" t="s">
        <v>177</v>
      </c>
      <c r="H1287" s="14">
        <f>kategorie[[#This Row],[rok]]-kategorie[[#This Row],[věk]]</f>
        <v>1988</v>
      </c>
      <c r="I1287" s="166">
        <v>25</v>
      </c>
      <c r="J1287" s="168" t="s">
        <v>316</v>
      </c>
      <c r="K1287" s="169">
        <v>4.8</v>
      </c>
      <c r="L1287" s="170"/>
    </row>
    <row r="1288" spans="4:12" ht="11.25" customHeight="1">
      <c r="D1288" s="16" t="str">
        <f>CONCATENATE(kategorie[[#This Row],[rok]],"::",kategorie[[#This Row],[závod]],"::",kategorie[[#This Row],[m/ž]],"::",kategorie[[#This Row],[věk]])</f>
        <v>2013::běh starosty::M::26</v>
      </c>
      <c r="E1288" s="166">
        <v>2013</v>
      </c>
      <c r="F1288" s="167" t="s">
        <v>187</v>
      </c>
      <c r="G1288" s="166" t="s">
        <v>177</v>
      </c>
      <c r="H1288" s="14">
        <f>kategorie[[#This Row],[rok]]-kategorie[[#This Row],[věk]]</f>
        <v>1987</v>
      </c>
      <c r="I1288" s="166">
        <v>26</v>
      </c>
      <c r="J1288" s="168" t="s">
        <v>316</v>
      </c>
      <c r="K1288" s="169">
        <v>4.8</v>
      </c>
      <c r="L1288" s="170"/>
    </row>
    <row r="1289" spans="4:12" ht="11.25" customHeight="1">
      <c r="D1289" s="16" t="str">
        <f>CONCATENATE(kategorie[[#This Row],[rok]],"::",kategorie[[#This Row],[závod]],"::",kategorie[[#This Row],[m/ž]],"::",kategorie[[#This Row],[věk]])</f>
        <v>2013::běh starosty::M::27</v>
      </c>
      <c r="E1289" s="166">
        <v>2013</v>
      </c>
      <c r="F1289" s="167" t="s">
        <v>187</v>
      </c>
      <c r="G1289" s="166" t="s">
        <v>177</v>
      </c>
      <c r="H1289" s="14">
        <f>kategorie[[#This Row],[rok]]-kategorie[[#This Row],[věk]]</f>
        <v>1986</v>
      </c>
      <c r="I1289" s="166">
        <v>27</v>
      </c>
      <c r="J1289" s="168" t="s">
        <v>316</v>
      </c>
      <c r="K1289" s="169">
        <v>4.8</v>
      </c>
      <c r="L1289" s="170"/>
    </row>
    <row r="1290" spans="4:12" ht="11.25" customHeight="1">
      <c r="D1290" s="16" t="str">
        <f>CONCATENATE(kategorie[[#This Row],[rok]],"::",kategorie[[#This Row],[závod]],"::",kategorie[[#This Row],[m/ž]],"::",kategorie[[#This Row],[věk]])</f>
        <v>2013::běh starosty::M::28</v>
      </c>
      <c r="E1290" s="166">
        <v>2013</v>
      </c>
      <c r="F1290" s="167" t="s">
        <v>187</v>
      </c>
      <c r="G1290" s="166" t="s">
        <v>177</v>
      </c>
      <c r="H1290" s="14">
        <f>kategorie[[#This Row],[rok]]-kategorie[[#This Row],[věk]]</f>
        <v>1985</v>
      </c>
      <c r="I1290" s="166">
        <v>28</v>
      </c>
      <c r="J1290" s="168" t="s">
        <v>316</v>
      </c>
      <c r="K1290" s="169">
        <v>4.8</v>
      </c>
      <c r="L1290" s="170"/>
    </row>
    <row r="1291" spans="4:12" ht="11.25" customHeight="1">
      <c r="D1291" s="16" t="str">
        <f>CONCATENATE(kategorie[[#This Row],[rok]],"::",kategorie[[#This Row],[závod]],"::",kategorie[[#This Row],[m/ž]],"::",kategorie[[#This Row],[věk]])</f>
        <v>2013::běh starosty::M::29</v>
      </c>
      <c r="E1291" s="166">
        <v>2013</v>
      </c>
      <c r="F1291" s="167" t="s">
        <v>187</v>
      </c>
      <c r="G1291" s="166" t="s">
        <v>177</v>
      </c>
      <c r="H1291" s="14">
        <f>kategorie[[#This Row],[rok]]-kategorie[[#This Row],[věk]]</f>
        <v>1984</v>
      </c>
      <c r="I1291" s="166">
        <v>29</v>
      </c>
      <c r="J1291" s="168" t="s">
        <v>316</v>
      </c>
      <c r="K1291" s="169">
        <v>4.8</v>
      </c>
      <c r="L1291" s="170"/>
    </row>
    <row r="1292" spans="4:12" ht="11.25" customHeight="1">
      <c r="D1292" s="16" t="str">
        <f>CONCATENATE(kategorie[[#This Row],[rok]],"::",kategorie[[#This Row],[závod]],"::",kategorie[[#This Row],[m/ž]],"::",kategorie[[#This Row],[věk]])</f>
        <v>2013::běh starosty::M::30</v>
      </c>
      <c r="E1292" s="166">
        <v>2013</v>
      </c>
      <c r="F1292" s="167" t="s">
        <v>187</v>
      </c>
      <c r="G1292" s="166" t="s">
        <v>177</v>
      </c>
      <c r="H1292" s="14">
        <f>kategorie[[#This Row],[rok]]-kategorie[[#This Row],[věk]]</f>
        <v>1983</v>
      </c>
      <c r="I1292" s="166">
        <v>30</v>
      </c>
      <c r="J1292" s="168" t="s">
        <v>316</v>
      </c>
      <c r="K1292" s="169">
        <v>4.8</v>
      </c>
      <c r="L1292" s="170"/>
    </row>
    <row r="1293" spans="4:12" ht="11.25" customHeight="1">
      <c r="D1293" s="16" t="str">
        <f>CONCATENATE(kategorie[[#This Row],[rok]],"::",kategorie[[#This Row],[závod]],"::",kategorie[[#This Row],[m/ž]],"::",kategorie[[#This Row],[věk]])</f>
        <v>2013::běh starosty::M::31</v>
      </c>
      <c r="E1293" s="166">
        <v>2013</v>
      </c>
      <c r="F1293" s="167" t="s">
        <v>187</v>
      </c>
      <c r="G1293" s="166" t="s">
        <v>177</v>
      </c>
      <c r="H1293" s="14">
        <f>kategorie[[#This Row],[rok]]-kategorie[[#This Row],[věk]]</f>
        <v>1982</v>
      </c>
      <c r="I1293" s="166">
        <v>31</v>
      </c>
      <c r="J1293" s="168" t="s">
        <v>316</v>
      </c>
      <c r="K1293" s="169">
        <v>4.8</v>
      </c>
      <c r="L1293" s="170"/>
    </row>
    <row r="1294" spans="4:12" ht="11.25" customHeight="1">
      <c r="D1294" s="16" t="str">
        <f>CONCATENATE(kategorie[[#This Row],[rok]],"::",kategorie[[#This Row],[závod]],"::",kategorie[[#This Row],[m/ž]],"::",kategorie[[#This Row],[věk]])</f>
        <v>2013::běh starosty::M::32</v>
      </c>
      <c r="E1294" s="166">
        <v>2013</v>
      </c>
      <c r="F1294" s="167" t="s">
        <v>187</v>
      </c>
      <c r="G1294" s="166" t="s">
        <v>177</v>
      </c>
      <c r="H1294" s="14">
        <f>kategorie[[#This Row],[rok]]-kategorie[[#This Row],[věk]]</f>
        <v>1981</v>
      </c>
      <c r="I1294" s="166">
        <v>32</v>
      </c>
      <c r="J1294" s="168" t="s">
        <v>316</v>
      </c>
      <c r="K1294" s="169">
        <v>4.8</v>
      </c>
      <c r="L1294" s="170"/>
    </row>
    <row r="1295" spans="4:12" ht="11.25" customHeight="1">
      <c r="D1295" s="16" t="str">
        <f>CONCATENATE(kategorie[[#This Row],[rok]],"::",kategorie[[#This Row],[závod]],"::",kategorie[[#This Row],[m/ž]],"::",kategorie[[#This Row],[věk]])</f>
        <v>2013::běh starosty::M::33</v>
      </c>
      <c r="E1295" s="166">
        <v>2013</v>
      </c>
      <c r="F1295" s="167" t="s">
        <v>187</v>
      </c>
      <c r="G1295" s="166" t="s">
        <v>177</v>
      </c>
      <c r="H1295" s="14">
        <f>kategorie[[#This Row],[rok]]-kategorie[[#This Row],[věk]]</f>
        <v>1980</v>
      </c>
      <c r="I1295" s="166">
        <v>33</v>
      </c>
      <c r="J1295" s="168" t="s">
        <v>316</v>
      </c>
      <c r="K1295" s="169">
        <v>4.8</v>
      </c>
      <c r="L1295" s="170"/>
    </row>
    <row r="1296" spans="4:12" ht="11.25" customHeight="1">
      <c r="D1296" s="16" t="str">
        <f>CONCATENATE(kategorie[[#This Row],[rok]],"::",kategorie[[#This Row],[závod]],"::",kategorie[[#This Row],[m/ž]],"::",kategorie[[#This Row],[věk]])</f>
        <v>2013::běh starosty::M::34</v>
      </c>
      <c r="E1296" s="166">
        <v>2013</v>
      </c>
      <c r="F1296" s="167" t="s">
        <v>187</v>
      </c>
      <c r="G1296" s="166" t="s">
        <v>177</v>
      </c>
      <c r="H1296" s="14">
        <f>kategorie[[#This Row],[rok]]-kategorie[[#This Row],[věk]]</f>
        <v>1979</v>
      </c>
      <c r="I1296" s="166">
        <v>34</v>
      </c>
      <c r="J1296" s="168" t="s">
        <v>316</v>
      </c>
      <c r="K1296" s="169">
        <v>4.8</v>
      </c>
      <c r="L1296" s="170"/>
    </row>
    <row r="1297" spans="4:12" ht="11.25" customHeight="1">
      <c r="D1297" s="16" t="str">
        <f>CONCATENATE(kategorie[[#This Row],[rok]],"::",kategorie[[#This Row],[závod]],"::",kategorie[[#This Row],[m/ž]],"::",kategorie[[#This Row],[věk]])</f>
        <v>2013::běh starosty::M::35</v>
      </c>
      <c r="E1297" s="166">
        <v>2013</v>
      </c>
      <c r="F1297" s="167" t="s">
        <v>187</v>
      </c>
      <c r="G1297" s="166" t="s">
        <v>177</v>
      </c>
      <c r="H1297" s="14">
        <f>kategorie[[#This Row],[rok]]-kategorie[[#This Row],[věk]]</f>
        <v>1978</v>
      </c>
      <c r="I1297" s="166">
        <v>35</v>
      </c>
      <c r="J1297" s="168" t="s">
        <v>316</v>
      </c>
      <c r="K1297" s="169">
        <v>4.8</v>
      </c>
      <c r="L1297" s="170"/>
    </row>
    <row r="1298" spans="4:12" ht="11.25" customHeight="1">
      <c r="D1298" s="16" t="str">
        <f>CONCATENATE(kategorie[[#This Row],[rok]],"::",kategorie[[#This Row],[závod]],"::",kategorie[[#This Row],[m/ž]],"::",kategorie[[#This Row],[věk]])</f>
        <v>2013::běh starosty::M::36</v>
      </c>
      <c r="E1298" s="166">
        <v>2013</v>
      </c>
      <c r="F1298" s="167" t="s">
        <v>187</v>
      </c>
      <c r="G1298" s="166" t="s">
        <v>177</v>
      </c>
      <c r="H1298" s="14">
        <f>kategorie[[#This Row],[rok]]-kategorie[[#This Row],[věk]]</f>
        <v>1977</v>
      </c>
      <c r="I1298" s="166">
        <v>36</v>
      </c>
      <c r="J1298" s="168" t="s">
        <v>316</v>
      </c>
      <c r="K1298" s="169">
        <v>4.8</v>
      </c>
      <c r="L1298" s="170"/>
    </row>
    <row r="1299" spans="4:12" ht="11.25" customHeight="1">
      <c r="D1299" s="16" t="str">
        <f>CONCATENATE(kategorie[[#This Row],[rok]],"::",kategorie[[#This Row],[závod]],"::",kategorie[[#This Row],[m/ž]],"::",kategorie[[#This Row],[věk]])</f>
        <v>2013::běh starosty::M::37</v>
      </c>
      <c r="E1299" s="166">
        <v>2013</v>
      </c>
      <c r="F1299" s="167" t="s">
        <v>187</v>
      </c>
      <c r="G1299" s="166" t="s">
        <v>177</v>
      </c>
      <c r="H1299" s="14">
        <f>kategorie[[#This Row],[rok]]-kategorie[[#This Row],[věk]]</f>
        <v>1976</v>
      </c>
      <c r="I1299" s="166">
        <v>37</v>
      </c>
      <c r="J1299" s="168" t="s">
        <v>316</v>
      </c>
      <c r="K1299" s="169">
        <v>4.8</v>
      </c>
      <c r="L1299" s="170"/>
    </row>
    <row r="1300" spans="4:12" ht="11.25" customHeight="1">
      <c r="D1300" s="16" t="str">
        <f>CONCATENATE(kategorie[[#This Row],[rok]],"::",kategorie[[#This Row],[závod]],"::",kategorie[[#This Row],[m/ž]],"::",kategorie[[#This Row],[věk]])</f>
        <v>2013::běh starosty::M::38</v>
      </c>
      <c r="E1300" s="166">
        <v>2013</v>
      </c>
      <c r="F1300" s="167" t="s">
        <v>187</v>
      </c>
      <c r="G1300" s="166" t="s">
        <v>177</v>
      </c>
      <c r="H1300" s="14">
        <f>kategorie[[#This Row],[rok]]-kategorie[[#This Row],[věk]]</f>
        <v>1975</v>
      </c>
      <c r="I1300" s="166">
        <v>38</v>
      </c>
      <c r="J1300" s="168" t="s">
        <v>316</v>
      </c>
      <c r="K1300" s="169">
        <v>4.8</v>
      </c>
      <c r="L1300" s="170"/>
    </row>
    <row r="1301" spans="4:12" ht="11.25" customHeight="1">
      <c r="D1301" s="16" t="str">
        <f>CONCATENATE(kategorie[[#This Row],[rok]],"::",kategorie[[#This Row],[závod]],"::",kategorie[[#This Row],[m/ž]],"::",kategorie[[#This Row],[věk]])</f>
        <v>2013::běh starosty::M::39</v>
      </c>
      <c r="E1301" s="166">
        <v>2013</v>
      </c>
      <c r="F1301" s="167" t="s">
        <v>187</v>
      </c>
      <c r="G1301" s="166" t="s">
        <v>177</v>
      </c>
      <c r="H1301" s="14">
        <f>kategorie[[#This Row],[rok]]-kategorie[[#This Row],[věk]]</f>
        <v>1974</v>
      </c>
      <c r="I1301" s="166">
        <v>39</v>
      </c>
      <c r="J1301" s="168" t="s">
        <v>316</v>
      </c>
      <c r="K1301" s="169">
        <v>4.8</v>
      </c>
      <c r="L1301" s="170"/>
    </row>
    <row r="1302" spans="4:12" ht="11.25" customHeight="1">
      <c r="D1302" s="16" t="str">
        <f>CONCATENATE(kategorie[[#This Row],[rok]],"::",kategorie[[#This Row],[závod]],"::",kategorie[[#This Row],[m/ž]],"::",kategorie[[#This Row],[věk]])</f>
        <v>2013::běh starosty::M::40</v>
      </c>
      <c r="E1302" s="166">
        <v>2013</v>
      </c>
      <c r="F1302" s="167" t="s">
        <v>187</v>
      </c>
      <c r="G1302" s="166" t="s">
        <v>177</v>
      </c>
      <c r="H1302" s="14">
        <f>kategorie[[#This Row],[rok]]-kategorie[[#This Row],[věk]]</f>
        <v>1973</v>
      </c>
      <c r="I1302" s="166">
        <v>40</v>
      </c>
      <c r="J1302" s="168" t="s">
        <v>316</v>
      </c>
      <c r="K1302" s="169">
        <v>4.8</v>
      </c>
      <c r="L1302" s="170"/>
    </row>
    <row r="1303" spans="4:12" ht="11.25" customHeight="1">
      <c r="D1303" s="16" t="str">
        <f>CONCATENATE(kategorie[[#This Row],[rok]],"::",kategorie[[#This Row],[závod]],"::",kategorie[[#This Row],[m/ž]],"::",kategorie[[#This Row],[věk]])</f>
        <v>2013::běh starosty::M::41</v>
      </c>
      <c r="E1303" s="166">
        <v>2013</v>
      </c>
      <c r="F1303" s="167" t="s">
        <v>187</v>
      </c>
      <c r="G1303" s="166" t="s">
        <v>177</v>
      </c>
      <c r="H1303" s="14">
        <f>kategorie[[#This Row],[rok]]-kategorie[[#This Row],[věk]]</f>
        <v>1972</v>
      </c>
      <c r="I1303" s="166">
        <v>41</v>
      </c>
      <c r="J1303" s="168" t="s">
        <v>316</v>
      </c>
      <c r="K1303" s="169">
        <v>4.8</v>
      </c>
      <c r="L1303" s="170"/>
    </row>
    <row r="1304" spans="4:12" ht="11.25" customHeight="1">
      <c r="D1304" s="16" t="str">
        <f>CONCATENATE(kategorie[[#This Row],[rok]],"::",kategorie[[#This Row],[závod]],"::",kategorie[[#This Row],[m/ž]],"::",kategorie[[#This Row],[věk]])</f>
        <v>2013::běh starosty::M::42</v>
      </c>
      <c r="E1304" s="166">
        <v>2013</v>
      </c>
      <c r="F1304" s="167" t="s">
        <v>187</v>
      </c>
      <c r="G1304" s="166" t="s">
        <v>177</v>
      </c>
      <c r="H1304" s="14">
        <f>kategorie[[#This Row],[rok]]-kategorie[[#This Row],[věk]]</f>
        <v>1971</v>
      </c>
      <c r="I1304" s="166">
        <v>42</v>
      </c>
      <c r="J1304" s="168" t="s">
        <v>316</v>
      </c>
      <c r="K1304" s="169">
        <v>4.8</v>
      </c>
      <c r="L1304" s="170"/>
    </row>
    <row r="1305" spans="4:12" ht="11.25" customHeight="1">
      <c r="D1305" s="16" t="str">
        <f>CONCATENATE(kategorie[[#This Row],[rok]],"::",kategorie[[#This Row],[závod]],"::",kategorie[[#This Row],[m/ž]],"::",kategorie[[#This Row],[věk]])</f>
        <v>2013::běh starosty::M::43</v>
      </c>
      <c r="E1305" s="166">
        <v>2013</v>
      </c>
      <c r="F1305" s="167" t="s">
        <v>187</v>
      </c>
      <c r="G1305" s="166" t="s">
        <v>177</v>
      </c>
      <c r="H1305" s="14">
        <f>kategorie[[#This Row],[rok]]-kategorie[[#This Row],[věk]]</f>
        <v>1970</v>
      </c>
      <c r="I1305" s="166">
        <v>43</v>
      </c>
      <c r="J1305" s="168" t="s">
        <v>316</v>
      </c>
      <c r="K1305" s="169">
        <v>4.8</v>
      </c>
      <c r="L1305" s="170"/>
    </row>
    <row r="1306" spans="4:12" ht="11.25" customHeight="1">
      <c r="D1306" s="16" t="str">
        <f>CONCATENATE(kategorie[[#This Row],[rok]],"::",kategorie[[#This Row],[závod]],"::",kategorie[[#This Row],[m/ž]],"::",kategorie[[#This Row],[věk]])</f>
        <v>2013::běh starosty::M::44</v>
      </c>
      <c r="E1306" s="166">
        <v>2013</v>
      </c>
      <c r="F1306" s="167" t="s">
        <v>187</v>
      </c>
      <c r="G1306" s="166" t="s">
        <v>177</v>
      </c>
      <c r="H1306" s="14">
        <f>kategorie[[#This Row],[rok]]-kategorie[[#This Row],[věk]]</f>
        <v>1969</v>
      </c>
      <c r="I1306" s="166">
        <v>44</v>
      </c>
      <c r="J1306" s="168" t="s">
        <v>316</v>
      </c>
      <c r="K1306" s="169">
        <v>4.8</v>
      </c>
      <c r="L1306" s="170"/>
    </row>
    <row r="1307" spans="4:12" ht="11.25" customHeight="1">
      <c r="D1307" s="16" t="str">
        <f>CONCATENATE(kategorie[[#This Row],[rok]],"::",kategorie[[#This Row],[závod]],"::",kategorie[[#This Row],[m/ž]],"::",kategorie[[#This Row],[věk]])</f>
        <v>2013::běh starosty::M::45</v>
      </c>
      <c r="E1307" s="166">
        <v>2013</v>
      </c>
      <c r="F1307" s="167" t="s">
        <v>187</v>
      </c>
      <c r="G1307" s="166" t="s">
        <v>177</v>
      </c>
      <c r="H1307" s="14">
        <f>kategorie[[#This Row],[rok]]-kategorie[[#This Row],[věk]]</f>
        <v>1968</v>
      </c>
      <c r="I1307" s="166">
        <v>45</v>
      </c>
      <c r="J1307" s="168" t="s">
        <v>316</v>
      </c>
      <c r="K1307" s="169">
        <v>4.8</v>
      </c>
      <c r="L1307" s="170"/>
    </row>
    <row r="1308" spans="4:12" ht="11.25" customHeight="1">
      <c r="D1308" s="16" t="str">
        <f>CONCATENATE(kategorie[[#This Row],[rok]],"::",kategorie[[#This Row],[závod]],"::",kategorie[[#This Row],[m/ž]],"::",kategorie[[#This Row],[věk]])</f>
        <v>2013::běh starosty::M::46</v>
      </c>
      <c r="E1308" s="166">
        <v>2013</v>
      </c>
      <c r="F1308" s="167" t="s">
        <v>187</v>
      </c>
      <c r="G1308" s="166" t="s">
        <v>177</v>
      </c>
      <c r="H1308" s="14">
        <f>kategorie[[#This Row],[rok]]-kategorie[[#This Row],[věk]]</f>
        <v>1967</v>
      </c>
      <c r="I1308" s="166">
        <v>46</v>
      </c>
      <c r="J1308" s="168" t="s">
        <v>316</v>
      </c>
      <c r="K1308" s="169">
        <v>4.8</v>
      </c>
      <c r="L1308" s="170"/>
    </row>
    <row r="1309" spans="4:12" ht="11.25" customHeight="1">
      <c r="D1309" s="16" t="str">
        <f>CONCATENATE(kategorie[[#This Row],[rok]],"::",kategorie[[#This Row],[závod]],"::",kategorie[[#This Row],[m/ž]],"::",kategorie[[#This Row],[věk]])</f>
        <v>2013::běh starosty::M::47</v>
      </c>
      <c r="E1309" s="166">
        <v>2013</v>
      </c>
      <c r="F1309" s="167" t="s">
        <v>187</v>
      </c>
      <c r="G1309" s="166" t="s">
        <v>177</v>
      </c>
      <c r="H1309" s="14">
        <f>kategorie[[#This Row],[rok]]-kategorie[[#This Row],[věk]]</f>
        <v>1966</v>
      </c>
      <c r="I1309" s="166">
        <v>47</v>
      </c>
      <c r="J1309" s="168" t="s">
        <v>316</v>
      </c>
      <c r="K1309" s="169">
        <v>4.8</v>
      </c>
      <c r="L1309" s="170"/>
    </row>
    <row r="1310" spans="4:12" ht="11.25" customHeight="1">
      <c r="D1310" s="16" t="str">
        <f>CONCATENATE(kategorie[[#This Row],[rok]],"::",kategorie[[#This Row],[závod]],"::",kategorie[[#This Row],[m/ž]],"::",kategorie[[#This Row],[věk]])</f>
        <v>2013::běh starosty::M::48</v>
      </c>
      <c r="E1310" s="166">
        <v>2013</v>
      </c>
      <c r="F1310" s="167" t="s">
        <v>187</v>
      </c>
      <c r="G1310" s="166" t="s">
        <v>177</v>
      </c>
      <c r="H1310" s="14">
        <f>kategorie[[#This Row],[rok]]-kategorie[[#This Row],[věk]]</f>
        <v>1965</v>
      </c>
      <c r="I1310" s="166">
        <v>48</v>
      </c>
      <c r="J1310" s="168" t="s">
        <v>316</v>
      </c>
      <c r="K1310" s="169">
        <v>4.8</v>
      </c>
      <c r="L1310" s="170"/>
    </row>
    <row r="1311" spans="4:12" ht="11.25" customHeight="1">
      <c r="D1311" s="16" t="str">
        <f>CONCATENATE(kategorie[[#This Row],[rok]],"::",kategorie[[#This Row],[závod]],"::",kategorie[[#This Row],[m/ž]],"::",kategorie[[#This Row],[věk]])</f>
        <v>2013::běh starosty::M::49</v>
      </c>
      <c r="E1311" s="166">
        <v>2013</v>
      </c>
      <c r="F1311" s="167" t="s">
        <v>187</v>
      </c>
      <c r="G1311" s="166" t="s">
        <v>177</v>
      </c>
      <c r="H1311" s="14">
        <f>kategorie[[#This Row],[rok]]-kategorie[[#This Row],[věk]]</f>
        <v>1964</v>
      </c>
      <c r="I1311" s="166">
        <v>49</v>
      </c>
      <c r="J1311" s="168" t="s">
        <v>316</v>
      </c>
      <c r="K1311" s="169">
        <v>4.8</v>
      </c>
      <c r="L1311" s="170"/>
    </row>
    <row r="1312" spans="4:12" ht="11.25" customHeight="1">
      <c r="D1312" s="16" t="str">
        <f>CONCATENATE(kategorie[[#This Row],[rok]],"::",kategorie[[#This Row],[závod]],"::",kategorie[[#This Row],[m/ž]],"::",kategorie[[#This Row],[věk]])</f>
        <v>2013::běh starosty::M::50</v>
      </c>
      <c r="E1312" s="166">
        <v>2013</v>
      </c>
      <c r="F1312" s="167" t="s">
        <v>187</v>
      </c>
      <c r="G1312" s="166" t="s">
        <v>177</v>
      </c>
      <c r="H1312" s="14">
        <f>kategorie[[#This Row],[rok]]-kategorie[[#This Row],[věk]]</f>
        <v>1963</v>
      </c>
      <c r="I1312" s="166">
        <v>50</v>
      </c>
      <c r="J1312" s="168" t="s">
        <v>316</v>
      </c>
      <c r="K1312" s="169">
        <v>4.8</v>
      </c>
      <c r="L1312" s="170"/>
    </row>
    <row r="1313" spans="4:12" ht="11.25" customHeight="1">
      <c r="D1313" s="16" t="str">
        <f>CONCATENATE(kategorie[[#This Row],[rok]],"::",kategorie[[#This Row],[závod]],"::",kategorie[[#This Row],[m/ž]],"::",kategorie[[#This Row],[věk]])</f>
        <v>2013::běh starosty::M::51</v>
      </c>
      <c r="E1313" s="166">
        <v>2013</v>
      </c>
      <c r="F1313" s="167" t="s">
        <v>187</v>
      </c>
      <c r="G1313" s="166" t="s">
        <v>177</v>
      </c>
      <c r="H1313" s="14">
        <f>kategorie[[#This Row],[rok]]-kategorie[[#This Row],[věk]]</f>
        <v>1962</v>
      </c>
      <c r="I1313" s="166">
        <v>51</v>
      </c>
      <c r="J1313" s="168" t="s">
        <v>316</v>
      </c>
      <c r="K1313" s="169">
        <v>4.8</v>
      </c>
      <c r="L1313" s="170"/>
    </row>
    <row r="1314" spans="4:12" ht="11.25" customHeight="1">
      <c r="D1314" s="16" t="str">
        <f>CONCATENATE(kategorie[[#This Row],[rok]],"::",kategorie[[#This Row],[závod]],"::",kategorie[[#This Row],[m/ž]],"::",kategorie[[#This Row],[věk]])</f>
        <v>2013::běh starosty::M::52</v>
      </c>
      <c r="E1314" s="166">
        <v>2013</v>
      </c>
      <c r="F1314" s="167" t="s">
        <v>187</v>
      </c>
      <c r="G1314" s="166" t="s">
        <v>177</v>
      </c>
      <c r="H1314" s="14">
        <f>kategorie[[#This Row],[rok]]-kategorie[[#This Row],[věk]]</f>
        <v>1961</v>
      </c>
      <c r="I1314" s="166">
        <v>52</v>
      </c>
      <c r="J1314" s="168" t="s">
        <v>316</v>
      </c>
      <c r="K1314" s="169">
        <v>4.8</v>
      </c>
      <c r="L1314" s="170"/>
    </row>
    <row r="1315" spans="4:12" ht="11.25" customHeight="1">
      <c r="D1315" s="16" t="str">
        <f>CONCATENATE(kategorie[[#This Row],[rok]],"::",kategorie[[#This Row],[závod]],"::",kategorie[[#This Row],[m/ž]],"::",kategorie[[#This Row],[věk]])</f>
        <v>2013::běh starosty::M::53</v>
      </c>
      <c r="E1315" s="166">
        <v>2013</v>
      </c>
      <c r="F1315" s="167" t="s">
        <v>187</v>
      </c>
      <c r="G1315" s="166" t="s">
        <v>177</v>
      </c>
      <c r="H1315" s="14">
        <f>kategorie[[#This Row],[rok]]-kategorie[[#This Row],[věk]]</f>
        <v>1960</v>
      </c>
      <c r="I1315" s="166">
        <v>53</v>
      </c>
      <c r="J1315" s="168" t="s">
        <v>316</v>
      </c>
      <c r="K1315" s="169">
        <v>4.8</v>
      </c>
      <c r="L1315" s="170"/>
    </row>
    <row r="1316" spans="4:12" ht="11.25" customHeight="1">
      <c r="D1316" s="16" t="str">
        <f>CONCATENATE(kategorie[[#This Row],[rok]],"::",kategorie[[#This Row],[závod]],"::",kategorie[[#This Row],[m/ž]],"::",kategorie[[#This Row],[věk]])</f>
        <v>2013::běh starosty::M::54</v>
      </c>
      <c r="E1316" s="166">
        <v>2013</v>
      </c>
      <c r="F1316" s="167" t="s">
        <v>187</v>
      </c>
      <c r="G1316" s="166" t="s">
        <v>177</v>
      </c>
      <c r="H1316" s="14">
        <f>kategorie[[#This Row],[rok]]-kategorie[[#This Row],[věk]]</f>
        <v>1959</v>
      </c>
      <c r="I1316" s="166">
        <v>54</v>
      </c>
      <c r="J1316" s="168" t="s">
        <v>316</v>
      </c>
      <c r="K1316" s="169">
        <v>4.8</v>
      </c>
      <c r="L1316" s="170"/>
    </row>
    <row r="1317" spans="4:12" ht="11.25" customHeight="1">
      <c r="D1317" s="16" t="str">
        <f>CONCATENATE(kategorie[[#This Row],[rok]],"::",kategorie[[#This Row],[závod]],"::",kategorie[[#This Row],[m/ž]],"::",kategorie[[#This Row],[věk]])</f>
        <v>2013::běh starosty::M::55</v>
      </c>
      <c r="E1317" s="166">
        <v>2013</v>
      </c>
      <c r="F1317" s="167" t="s">
        <v>187</v>
      </c>
      <c r="G1317" s="166" t="s">
        <v>177</v>
      </c>
      <c r="H1317" s="14">
        <f>kategorie[[#This Row],[rok]]-kategorie[[#This Row],[věk]]</f>
        <v>1958</v>
      </c>
      <c r="I1317" s="166">
        <v>55</v>
      </c>
      <c r="J1317" s="168" t="s">
        <v>316</v>
      </c>
      <c r="K1317" s="169">
        <v>4.8</v>
      </c>
      <c r="L1317" s="170"/>
    </row>
    <row r="1318" spans="4:12" ht="11.25" customHeight="1">
      <c r="D1318" s="16" t="str">
        <f>CONCATENATE(kategorie[[#This Row],[rok]],"::",kategorie[[#This Row],[závod]],"::",kategorie[[#This Row],[m/ž]],"::",kategorie[[#This Row],[věk]])</f>
        <v>2013::běh starosty::M::56</v>
      </c>
      <c r="E1318" s="166">
        <v>2013</v>
      </c>
      <c r="F1318" s="167" t="s">
        <v>187</v>
      </c>
      <c r="G1318" s="166" t="s">
        <v>177</v>
      </c>
      <c r="H1318" s="14">
        <f>kategorie[[#This Row],[rok]]-kategorie[[#This Row],[věk]]</f>
        <v>1957</v>
      </c>
      <c r="I1318" s="166">
        <v>56</v>
      </c>
      <c r="J1318" s="168" t="s">
        <v>316</v>
      </c>
      <c r="K1318" s="169">
        <v>4.8</v>
      </c>
      <c r="L1318" s="170"/>
    </row>
    <row r="1319" spans="4:12" ht="11.25" customHeight="1">
      <c r="D1319" s="16" t="str">
        <f>CONCATENATE(kategorie[[#This Row],[rok]],"::",kategorie[[#This Row],[závod]],"::",kategorie[[#This Row],[m/ž]],"::",kategorie[[#This Row],[věk]])</f>
        <v>2013::běh starosty::M::57</v>
      </c>
      <c r="E1319" s="166">
        <v>2013</v>
      </c>
      <c r="F1319" s="167" t="s">
        <v>187</v>
      </c>
      <c r="G1319" s="166" t="s">
        <v>177</v>
      </c>
      <c r="H1319" s="14">
        <f>kategorie[[#This Row],[rok]]-kategorie[[#This Row],[věk]]</f>
        <v>1956</v>
      </c>
      <c r="I1319" s="166">
        <v>57</v>
      </c>
      <c r="J1319" s="168" t="s">
        <v>316</v>
      </c>
      <c r="K1319" s="169">
        <v>4.8</v>
      </c>
      <c r="L1319" s="170"/>
    </row>
    <row r="1320" spans="4:12" ht="11.25" customHeight="1">
      <c r="D1320" s="16" t="str">
        <f>CONCATENATE(kategorie[[#This Row],[rok]],"::",kategorie[[#This Row],[závod]],"::",kategorie[[#This Row],[m/ž]],"::",kategorie[[#This Row],[věk]])</f>
        <v>2013::běh starosty::M::58</v>
      </c>
      <c r="E1320" s="166">
        <v>2013</v>
      </c>
      <c r="F1320" s="167" t="s">
        <v>187</v>
      </c>
      <c r="G1320" s="166" t="s">
        <v>177</v>
      </c>
      <c r="H1320" s="14">
        <f>kategorie[[#This Row],[rok]]-kategorie[[#This Row],[věk]]</f>
        <v>1955</v>
      </c>
      <c r="I1320" s="166">
        <v>58</v>
      </c>
      <c r="J1320" s="168" t="s">
        <v>316</v>
      </c>
      <c r="K1320" s="169">
        <v>4.8</v>
      </c>
      <c r="L1320" s="170"/>
    </row>
    <row r="1321" spans="4:12" ht="11.25" customHeight="1">
      <c r="D1321" s="16" t="str">
        <f>CONCATENATE(kategorie[[#This Row],[rok]],"::",kategorie[[#This Row],[závod]],"::",kategorie[[#This Row],[m/ž]],"::",kategorie[[#This Row],[věk]])</f>
        <v>2013::běh starosty::M::59</v>
      </c>
      <c r="E1321" s="166">
        <v>2013</v>
      </c>
      <c r="F1321" s="167" t="s">
        <v>187</v>
      </c>
      <c r="G1321" s="166" t="s">
        <v>177</v>
      </c>
      <c r="H1321" s="14">
        <f>kategorie[[#This Row],[rok]]-kategorie[[#This Row],[věk]]</f>
        <v>1954</v>
      </c>
      <c r="I1321" s="166">
        <v>59</v>
      </c>
      <c r="J1321" s="168" t="s">
        <v>316</v>
      </c>
      <c r="K1321" s="169">
        <v>4.8</v>
      </c>
      <c r="L1321" s="170"/>
    </row>
    <row r="1322" spans="4:12" ht="11.25" customHeight="1">
      <c r="D1322" s="16" t="str">
        <f>CONCATENATE(kategorie[[#This Row],[rok]],"::",kategorie[[#This Row],[závod]],"::",kategorie[[#This Row],[m/ž]],"::",kategorie[[#This Row],[věk]])</f>
        <v>2013::běh starosty::M::60</v>
      </c>
      <c r="E1322" s="166">
        <v>2013</v>
      </c>
      <c r="F1322" s="167" t="s">
        <v>187</v>
      </c>
      <c r="G1322" s="166" t="s">
        <v>177</v>
      </c>
      <c r="H1322" s="14">
        <f>kategorie[[#This Row],[rok]]-kategorie[[#This Row],[věk]]</f>
        <v>1953</v>
      </c>
      <c r="I1322" s="166">
        <v>60</v>
      </c>
      <c r="J1322" s="168" t="s">
        <v>316</v>
      </c>
      <c r="K1322" s="169">
        <v>4.8</v>
      </c>
      <c r="L1322" s="170"/>
    </row>
    <row r="1323" spans="4:12" ht="11.25" customHeight="1">
      <c r="D1323" s="16" t="str">
        <f>CONCATENATE(kategorie[[#This Row],[rok]],"::",kategorie[[#This Row],[závod]],"::",kategorie[[#This Row],[m/ž]],"::",kategorie[[#This Row],[věk]])</f>
        <v>2013::běh starosty::M::61</v>
      </c>
      <c r="E1323" s="166">
        <v>2013</v>
      </c>
      <c r="F1323" s="167" t="s">
        <v>187</v>
      </c>
      <c r="G1323" s="166" t="s">
        <v>177</v>
      </c>
      <c r="H1323" s="14">
        <f>kategorie[[#This Row],[rok]]-kategorie[[#This Row],[věk]]</f>
        <v>1952</v>
      </c>
      <c r="I1323" s="166">
        <v>61</v>
      </c>
      <c r="J1323" s="168" t="s">
        <v>316</v>
      </c>
      <c r="K1323" s="169">
        <v>4.8</v>
      </c>
      <c r="L1323" s="170"/>
    </row>
    <row r="1324" spans="4:12" ht="11.25" customHeight="1">
      <c r="D1324" s="16" t="str">
        <f>CONCATENATE(kategorie[[#This Row],[rok]],"::",kategorie[[#This Row],[závod]],"::",kategorie[[#This Row],[m/ž]],"::",kategorie[[#This Row],[věk]])</f>
        <v>2013::běh starosty::M::62</v>
      </c>
      <c r="E1324" s="166">
        <v>2013</v>
      </c>
      <c r="F1324" s="167" t="s">
        <v>187</v>
      </c>
      <c r="G1324" s="166" t="s">
        <v>177</v>
      </c>
      <c r="H1324" s="14">
        <f>kategorie[[#This Row],[rok]]-kategorie[[#This Row],[věk]]</f>
        <v>1951</v>
      </c>
      <c r="I1324" s="166">
        <v>62</v>
      </c>
      <c r="J1324" s="168" t="s">
        <v>316</v>
      </c>
      <c r="K1324" s="169">
        <v>4.8</v>
      </c>
      <c r="L1324" s="170"/>
    </row>
    <row r="1325" spans="4:12" ht="11.25" customHeight="1">
      <c r="D1325" s="16" t="str">
        <f>CONCATENATE(kategorie[[#This Row],[rok]],"::",kategorie[[#This Row],[závod]],"::",kategorie[[#This Row],[m/ž]],"::",kategorie[[#This Row],[věk]])</f>
        <v>2013::běh starosty::M::63</v>
      </c>
      <c r="E1325" s="166">
        <v>2013</v>
      </c>
      <c r="F1325" s="167" t="s">
        <v>187</v>
      </c>
      <c r="G1325" s="166" t="s">
        <v>177</v>
      </c>
      <c r="H1325" s="23">
        <f>kategorie[[#This Row],[rok]]-kategorie[[#This Row],[věk]]</f>
        <v>1950</v>
      </c>
      <c r="I1325" s="166">
        <v>63</v>
      </c>
      <c r="J1325" s="168" t="s">
        <v>316</v>
      </c>
      <c r="K1325" s="169">
        <v>4.8</v>
      </c>
      <c r="L1325" s="170"/>
    </row>
    <row r="1326" spans="4:12" ht="11.25" customHeight="1">
      <c r="D1326" s="16" t="str">
        <f>CONCATENATE(kategorie[[#This Row],[rok]],"::",kategorie[[#This Row],[závod]],"::",kategorie[[#This Row],[m/ž]],"::",kategorie[[#This Row],[věk]])</f>
        <v>2013::běh starosty::M::64</v>
      </c>
      <c r="E1326" s="166">
        <v>2013</v>
      </c>
      <c r="F1326" s="167" t="s">
        <v>187</v>
      </c>
      <c r="G1326" s="166" t="s">
        <v>177</v>
      </c>
      <c r="H1326" s="23">
        <f>kategorie[[#This Row],[rok]]-kategorie[[#This Row],[věk]]</f>
        <v>1949</v>
      </c>
      <c r="I1326" s="166">
        <v>64</v>
      </c>
      <c r="J1326" s="168" t="s">
        <v>316</v>
      </c>
      <c r="K1326" s="169">
        <v>4.8</v>
      </c>
      <c r="L1326" s="170"/>
    </row>
    <row r="1327" spans="4:12" ht="11.25" customHeight="1">
      <c r="D1327" s="16" t="str">
        <f>CONCATENATE(kategorie[[#This Row],[rok]],"::",kategorie[[#This Row],[závod]],"::",kategorie[[#This Row],[m/ž]],"::",kategorie[[#This Row],[věk]])</f>
        <v>2013::běh starosty::M::65</v>
      </c>
      <c r="E1327" s="166">
        <v>2013</v>
      </c>
      <c r="F1327" s="167" t="s">
        <v>187</v>
      </c>
      <c r="G1327" s="166" t="s">
        <v>177</v>
      </c>
      <c r="H1327" s="23">
        <f>kategorie[[#This Row],[rok]]-kategorie[[#This Row],[věk]]</f>
        <v>1948</v>
      </c>
      <c r="I1327" s="166">
        <v>65</v>
      </c>
      <c r="J1327" s="168" t="s">
        <v>316</v>
      </c>
      <c r="K1327" s="169">
        <v>4.8</v>
      </c>
      <c r="L1327" s="170"/>
    </row>
    <row r="1328" spans="4:12" ht="11.25" customHeight="1">
      <c r="D1328" s="16" t="str">
        <f>CONCATENATE(kategorie[[#This Row],[rok]],"::",kategorie[[#This Row],[závod]],"::",kategorie[[#This Row],[m/ž]],"::",kategorie[[#This Row],[věk]])</f>
        <v>2013::běh starosty::M::66</v>
      </c>
      <c r="E1328" s="166">
        <v>2013</v>
      </c>
      <c r="F1328" s="167" t="s">
        <v>187</v>
      </c>
      <c r="G1328" s="166" t="s">
        <v>177</v>
      </c>
      <c r="H1328" s="23">
        <f>kategorie[[#This Row],[rok]]-kategorie[[#This Row],[věk]]</f>
        <v>1947</v>
      </c>
      <c r="I1328" s="166">
        <v>66</v>
      </c>
      <c r="J1328" s="168" t="s">
        <v>316</v>
      </c>
      <c r="K1328" s="169">
        <v>4.8</v>
      </c>
      <c r="L1328" s="170"/>
    </row>
    <row r="1329" spans="4:12" ht="11.25" customHeight="1">
      <c r="D1329" s="16" t="str">
        <f>CONCATENATE(kategorie[[#This Row],[rok]],"::",kategorie[[#This Row],[závod]],"::",kategorie[[#This Row],[m/ž]],"::",kategorie[[#This Row],[věk]])</f>
        <v>2013::běh starosty::M::67</v>
      </c>
      <c r="E1329" s="166">
        <v>2013</v>
      </c>
      <c r="F1329" s="167" t="s">
        <v>187</v>
      </c>
      <c r="G1329" s="166" t="s">
        <v>177</v>
      </c>
      <c r="H1329" s="23">
        <f>kategorie[[#This Row],[rok]]-kategorie[[#This Row],[věk]]</f>
        <v>1946</v>
      </c>
      <c r="I1329" s="166">
        <v>67</v>
      </c>
      <c r="J1329" s="168" t="s">
        <v>316</v>
      </c>
      <c r="K1329" s="169">
        <v>4.8</v>
      </c>
      <c r="L1329" s="170"/>
    </row>
    <row r="1330" spans="4:12" ht="11.25" customHeight="1">
      <c r="D1330" s="16" t="str">
        <f>CONCATENATE(kategorie[[#This Row],[rok]],"::",kategorie[[#This Row],[závod]],"::",kategorie[[#This Row],[m/ž]],"::",kategorie[[#This Row],[věk]])</f>
        <v>2013::běh starosty::M::68</v>
      </c>
      <c r="E1330" s="166">
        <v>2013</v>
      </c>
      <c r="F1330" s="167" t="s">
        <v>187</v>
      </c>
      <c r="G1330" s="166" t="s">
        <v>177</v>
      </c>
      <c r="H1330" s="23">
        <f>kategorie[[#This Row],[rok]]-kategorie[[#This Row],[věk]]</f>
        <v>1945</v>
      </c>
      <c r="I1330" s="166">
        <v>68</v>
      </c>
      <c r="J1330" s="168" t="s">
        <v>316</v>
      </c>
      <c r="K1330" s="169">
        <v>4.8</v>
      </c>
      <c r="L1330" s="170"/>
    </row>
    <row r="1331" spans="4:12" ht="11.25" customHeight="1">
      <c r="D1331" s="16" t="str">
        <f>CONCATENATE(kategorie[[#This Row],[rok]],"::",kategorie[[#This Row],[závod]],"::",kategorie[[#This Row],[m/ž]],"::",kategorie[[#This Row],[věk]])</f>
        <v>2013::běh starosty::M::69</v>
      </c>
      <c r="E1331" s="166">
        <v>2013</v>
      </c>
      <c r="F1331" s="167" t="s">
        <v>187</v>
      </c>
      <c r="G1331" s="166" t="s">
        <v>177</v>
      </c>
      <c r="H1331" s="23">
        <f>kategorie[[#This Row],[rok]]-kategorie[[#This Row],[věk]]</f>
        <v>1944</v>
      </c>
      <c r="I1331" s="166">
        <v>69</v>
      </c>
      <c r="J1331" s="168" t="s">
        <v>316</v>
      </c>
      <c r="K1331" s="169">
        <v>4.8</v>
      </c>
      <c r="L1331" s="170"/>
    </row>
    <row r="1332" spans="4:12" ht="11.25" customHeight="1">
      <c r="D1332" s="16" t="str">
        <f>CONCATENATE(kategorie[[#This Row],[rok]],"::",kategorie[[#This Row],[závod]],"::",kategorie[[#This Row],[m/ž]],"::",kategorie[[#This Row],[věk]])</f>
        <v>2013::běh starosty::M::70</v>
      </c>
      <c r="E1332" s="166">
        <v>2013</v>
      </c>
      <c r="F1332" s="167" t="s">
        <v>187</v>
      </c>
      <c r="G1332" s="166" t="s">
        <v>177</v>
      </c>
      <c r="H1332" s="23">
        <f>kategorie[[#This Row],[rok]]-kategorie[[#This Row],[věk]]</f>
        <v>1943</v>
      </c>
      <c r="I1332" s="166">
        <v>70</v>
      </c>
      <c r="J1332" s="168" t="s">
        <v>316</v>
      </c>
      <c r="K1332" s="169">
        <v>4.8</v>
      </c>
      <c r="L1332" s="170"/>
    </row>
    <row r="1333" spans="4:12" ht="11.25" customHeight="1">
      <c r="D1333" s="16" t="str">
        <f>CONCATENATE(kategorie[[#This Row],[rok]],"::",kategorie[[#This Row],[závod]],"::",kategorie[[#This Row],[m/ž]],"::",kategorie[[#This Row],[věk]])</f>
        <v>2013::běh starosty::M::71</v>
      </c>
      <c r="E1333" s="166">
        <v>2013</v>
      </c>
      <c r="F1333" s="167" t="s">
        <v>187</v>
      </c>
      <c r="G1333" s="166" t="s">
        <v>177</v>
      </c>
      <c r="H1333" s="23">
        <f>kategorie[[#This Row],[rok]]-kategorie[[#This Row],[věk]]</f>
        <v>1942</v>
      </c>
      <c r="I1333" s="166">
        <v>71</v>
      </c>
      <c r="J1333" s="168" t="s">
        <v>316</v>
      </c>
      <c r="K1333" s="169">
        <v>4.8</v>
      </c>
      <c r="L1333" s="170"/>
    </row>
    <row r="1334" spans="4:12" ht="11.25" customHeight="1">
      <c r="D1334" s="16" t="str">
        <f>CONCATENATE(kategorie[[#This Row],[rok]],"::",kategorie[[#This Row],[závod]],"::",kategorie[[#This Row],[m/ž]],"::",kategorie[[#This Row],[věk]])</f>
        <v>2013::běh starosty::M::72</v>
      </c>
      <c r="E1334" s="166">
        <v>2013</v>
      </c>
      <c r="F1334" s="167" t="s">
        <v>187</v>
      </c>
      <c r="G1334" s="166" t="s">
        <v>177</v>
      </c>
      <c r="H1334" s="23">
        <f>kategorie[[#This Row],[rok]]-kategorie[[#This Row],[věk]]</f>
        <v>1941</v>
      </c>
      <c r="I1334" s="166">
        <v>72</v>
      </c>
      <c r="J1334" s="168" t="s">
        <v>316</v>
      </c>
      <c r="K1334" s="169">
        <v>4.8</v>
      </c>
      <c r="L1334" s="170"/>
    </row>
    <row r="1335" spans="4:12" ht="11.25" customHeight="1">
      <c r="D1335" s="16" t="str">
        <f>CONCATENATE(kategorie[[#This Row],[rok]],"::",kategorie[[#This Row],[závod]],"::",kategorie[[#This Row],[m/ž]],"::",kategorie[[#This Row],[věk]])</f>
        <v>2013::běh starosty::M::73</v>
      </c>
      <c r="E1335" s="166">
        <v>2013</v>
      </c>
      <c r="F1335" s="167" t="s">
        <v>187</v>
      </c>
      <c r="G1335" s="166" t="s">
        <v>177</v>
      </c>
      <c r="H1335" s="23">
        <f>kategorie[[#This Row],[rok]]-kategorie[[#This Row],[věk]]</f>
        <v>1940</v>
      </c>
      <c r="I1335" s="166">
        <v>73</v>
      </c>
      <c r="J1335" s="168" t="s">
        <v>316</v>
      </c>
      <c r="K1335" s="169">
        <v>4.8</v>
      </c>
      <c r="L1335" s="170"/>
    </row>
    <row r="1336" spans="4:12" ht="11.25" customHeight="1">
      <c r="D1336" s="16" t="str">
        <f>CONCATENATE(kategorie[[#This Row],[rok]],"::",kategorie[[#This Row],[závod]],"::",kategorie[[#This Row],[m/ž]],"::",kategorie[[#This Row],[věk]])</f>
        <v>2013::běh starosty::M::74</v>
      </c>
      <c r="E1336" s="166">
        <v>2013</v>
      </c>
      <c r="F1336" s="167" t="s">
        <v>187</v>
      </c>
      <c r="G1336" s="166" t="s">
        <v>177</v>
      </c>
      <c r="H1336" s="23">
        <f>kategorie[[#This Row],[rok]]-kategorie[[#This Row],[věk]]</f>
        <v>1939</v>
      </c>
      <c r="I1336" s="166">
        <v>74</v>
      </c>
      <c r="J1336" s="168" t="s">
        <v>316</v>
      </c>
      <c r="K1336" s="169">
        <v>4.8</v>
      </c>
      <c r="L1336" s="170"/>
    </row>
    <row r="1337" spans="4:12" ht="11.25" customHeight="1">
      <c r="D1337" s="16" t="str">
        <f>CONCATENATE(kategorie[[#This Row],[rok]],"::",kategorie[[#This Row],[závod]],"::",kategorie[[#This Row],[m/ž]],"::",kategorie[[#This Row],[věk]])</f>
        <v>2013::běh starosty::M::75</v>
      </c>
      <c r="E1337" s="166">
        <v>2013</v>
      </c>
      <c r="F1337" s="167" t="s">
        <v>187</v>
      </c>
      <c r="G1337" s="166" t="s">
        <v>177</v>
      </c>
      <c r="H1337" s="23">
        <f>kategorie[[#This Row],[rok]]-kategorie[[#This Row],[věk]]</f>
        <v>1938</v>
      </c>
      <c r="I1337" s="166">
        <v>75</v>
      </c>
      <c r="J1337" s="168" t="s">
        <v>316</v>
      </c>
      <c r="K1337" s="169">
        <v>4.8</v>
      </c>
      <c r="L1337" s="170"/>
    </row>
    <row r="1338" spans="4:12" ht="11.25" customHeight="1">
      <c r="D1338" s="16" t="str">
        <f>CONCATENATE(kategorie[[#This Row],[rok]],"::",kategorie[[#This Row],[závod]],"::",kategorie[[#This Row],[m/ž]],"::",kategorie[[#This Row],[věk]])</f>
        <v>2013::běh starosty::M::76</v>
      </c>
      <c r="E1338" s="166">
        <v>2013</v>
      </c>
      <c r="F1338" s="167" t="s">
        <v>187</v>
      </c>
      <c r="G1338" s="166" t="s">
        <v>177</v>
      </c>
      <c r="H1338" s="23">
        <f>kategorie[[#This Row],[rok]]-kategorie[[#This Row],[věk]]</f>
        <v>1937</v>
      </c>
      <c r="I1338" s="166">
        <v>76</v>
      </c>
      <c r="J1338" s="168" t="s">
        <v>316</v>
      </c>
      <c r="K1338" s="169">
        <v>4.8</v>
      </c>
      <c r="L1338" s="170"/>
    </row>
    <row r="1339" spans="4:12" ht="11.25" customHeight="1">
      <c r="D1339" s="16" t="str">
        <f>CONCATENATE(kategorie[[#This Row],[rok]],"::",kategorie[[#This Row],[závod]],"::",kategorie[[#This Row],[m/ž]],"::",kategorie[[#This Row],[věk]])</f>
        <v>2013::běh starosty::M::77</v>
      </c>
      <c r="E1339" s="166">
        <v>2013</v>
      </c>
      <c r="F1339" s="167" t="s">
        <v>187</v>
      </c>
      <c r="G1339" s="166" t="s">
        <v>177</v>
      </c>
      <c r="H1339" s="23">
        <f>kategorie[[#This Row],[rok]]-kategorie[[#This Row],[věk]]</f>
        <v>1936</v>
      </c>
      <c r="I1339" s="166">
        <v>77</v>
      </c>
      <c r="J1339" s="168" t="s">
        <v>316</v>
      </c>
      <c r="K1339" s="169">
        <v>4.8</v>
      </c>
      <c r="L1339" s="170"/>
    </row>
    <row r="1340" spans="4:12" ht="11.25" customHeight="1">
      <c r="D1340" s="16" t="str">
        <f>CONCATENATE(kategorie[[#This Row],[rok]],"::",kategorie[[#This Row],[závod]],"::",kategorie[[#This Row],[m/ž]],"::",kategorie[[#This Row],[věk]])</f>
        <v>2013::běh starosty::M::78</v>
      </c>
      <c r="E1340" s="166">
        <v>2013</v>
      </c>
      <c r="F1340" s="167" t="s">
        <v>187</v>
      </c>
      <c r="G1340" s="166" t="s">
        <v>177</v>
      </c>
      <c r="H1340" s="23">
        <f>kategorie[[#This Row],[rok]]-kategorie[[#This Row],[věk]]</f>
        <v>1935</v>
      </c>
      <c r="I1340" s="166">
        <v>78</v>
      </c>
      <c r="J1340" s="168" t="s">
        <v>316</v>
      </c>
      <c r="K1340" s="169">
        <v>4.8</v>
      </c>
      <c r="L1340" s="170"/>
    </row>
    <row r="1341" spans="4:12" ht="11.25" customHeight="1">
      <c r="D1341" s="16" t="str">
        <f>CONCATENATE(kategorie[[#This Row],[rok]],"::",kategorie[[#This Row],[závod]],"::",kategorie[[#This Row],[m/ž]],"::",kategorie[[#This Row],[věk]])</f>
        <v>2013::běh starosty::M::79</v>
      </c>
      <c r="E1341" s="166">
        <v>2013</v>
      </c>
      <c r="F1341" s="167" t="s">
        <v>187</v>
      </c>
      <c r="G1341" s="166" t="s">
        <v>177</v>
      </c>
      <c r="H1341" s="23">
        <f>kategorie[[#This Row],[rok]]-kategorie[[#This Row],[věk]]</f>
        <v>1934</v>
      </c>
      <c r="I1341" s="166">
        <v>79</v>
      </c>
      <c r="J1341" s="168" t="s">
        <v>316</v>
      </c>
      <c r="K1341" s="169">
        <v>4.8</v>
      </c>
      <c r="L1341" s="170"/>
    </row>
    <row r="1342" spans="4:12" ht="11.25" customHeight="1">
      <c r="D1342" s="16" t="str">
        <f>CONCATENATE(kategorie[[#This Row],[rok]],"::",kategorie[[#This Row],[závod]],"::",kategorie[[#This Row],[m/ž]],"::",kategorie[[#This Row],[věk]])</f>
        <v>2013::běh starosty::M::80</v>
      </c>
      <c r="E1342" s="166">
        <v>2013</v>
      </c>
      <c r="F1342" s="167" t="s">
        <v>187</v>
      </c>
      <c r="G1342" s="166" t="s">
        <v>177</v>
      </c>
      <c r="H1342" s="23">
        <f>kategorie[[#This Row],[rok]]-kategorie[[#This Row],[věk]]</f>
        <v>1933</v>
      </c>
      <c r="I1342" s="166">
        <v>80</v>
      </c>
      <c r="J1342" s="168" t="s">
        <v>316</v>
      </c>
      <c r="K1342" s="169">
        <v>4.8</v>
      </c>
      <c r="L1342" s="170"/>
    </row>
    <row r="1343" spans="4:12" ht="11.25" customHeight="1">
      <c r="D1343" s="20" t="str">
        <f>CONCATENATE(kategorie[[#This Row],[rok]],"::",kategorie[[#This Row],[závod]],"::",kategorie[[#This Row],[m/ž]],"::",kategorie[[#This Row],[věk]])</f>
        <v>2013::běh starosty::Z::10</v>
      </c>
      <c r="E1343" s="166">
        <v>2013</v>
      </c>
      <c r="F1343" s="167" t="s">
        <v>187</v>
      </c>
      <c r="G1343" s="166" t="s">
        <v>318</v>
      </c>
      <c r="H1343" s="25">
        <f>kategorie[[#This Row],[rok]]-kategorie[[#This Row],[věk]]</f>
        <v>2003</v>
      </c>
      <c r="I1343" s="166">
        <v>10</v>
      </c>
      <c r="J1343" s="168" t="s">
        <v>316</v>
      </c>
      <c r="K1343" s="169">
        <v>4.8</v>
      </c>
      <c r="L1343" s="170"/>
    </row>
    <row r="1344" spans="4:12" ht="11.25" customHeight="1">
      <c r="D1344" s="20" t="str">
        <f>CONCATENATE(kategorie[[#This Row],[rok]],"::",kategorie[[#This Row],[závod]],"::",kategorie[[#This Row],[m/ž]],"::",kategorie[[#This Row],[věk]])</f>
        <v>2013::běh starosty::Z::11</v>
      </c>
      <c r="E1344" s="166">
        <v>2013</v>
      </c>
      <c r="F1344" s="167" t="s">
        <v>187</v>
      </c>
      <c r="G1344" s="166" t="s">
        <v>318</v>
      </c>
      <c r="H1344" s="25">
        <f>kategorie[[#This Row],[rok]]-kategorie[[#This Row],[věk]]</f>
        <v>2002</v>
      </c>
      <c r="I1344" s="166">
        <v>11</v>
      </c>
      <c r="J1344" s="168" t="s">
        <v>316</v>
      </c>
      <c r="K1344" s="169">
        <v>4.8</v>
      </c>
      <c r="L1344" s="170"/>
    </row>
    <row r="1345" spans="4:12" ht="11.25" customHeight="1">
      <c r="D1345" s="20" t="str">
        <f>CONCATENATE(kategorie[[#This Row],[rok]],"::",kategorie[[#This Row],[závod]],"::",kategorie[[#This Row],[m/ž]],"::",kategorie[[#This Row],[věk]])</f>
        <v>2013::běh starosty::Z::12</v>
      </c>
      <c r="E1345" s="166">
        <v>2013</v>
      </c>
      <c r="F1345" s="167" t="s">
        <v>187</v>
      </c>
      <c r="G1345" s="166" t="s">
        <v>318</v>
      </c>
      <c r="H1345" s="25">
        <f>kategorie[[#This Row],[rok]]-kategorie[[#This Row],[věk]]</f>
        <v>2001</v>
      </c>
      <c r="I1345" s="166">
        <v>12</v>
      </c>
      <c r="J1345" s="168" t="s">
        <v>316</v>
      </c>
      <c r="K1345" s="169">
        <v>4.8</v>
      </c>
      <c r="L1345" s="170"/>
    </row>
    <row r="1346" spans="4:12" ht="11.25" customHeight="1">
      <c r="D1346" s="20" t="str">
        <f>CONCATENATE(kategorie[[#This Row],[rok]],"::",kategorie[[#This Row],[závod]],"::",kategorie[[#This Row],[m/ž]],"::",kategorie[[#This Row],[věk]])</f>
        <v>2013::běh starosty::Z::13</v>
      </c>
      <c r="E1346" s="166">
        <v>2013</v>
      </c>
      <c r="F1346" s="167" t="s">
        <v>187</v>
      </c>
      <c r="G1346" s="166" t="s">
        <v>318</v>
      </c>
      <c r="H1346" s="25">
        <f>kategorie[[#This Row],[rok]]-kategorie[[#This Row],[věk]]</f>
        <v>2000</v>
      </c>
      <c r="I1346" s="166">
        <v>13</v>
      </c>
      <c r="J1346" s="168" t="s">
        <v>316</v>
      </c>
      <c r="K1346" s="169">
        <v>4.8</v>
      </c>
      <c r="L1346" s="170"/>
    </row>
    <row r="1347" spans="4:12" ht="11.25" customHeight="1">
      <c r="D1347" s="20" t="str">
        <f>CONCATENATE(kategorie[[#This Row],[rok]],"::",kategorie[[#This Row],[závod]],"::",kategorie[[#This Row],[m/ž]],"::",kategorie[[#This Row],[věk]])</f>
        <v>2013::běh starosty::Z::14</v>
      </c>
      <c r="E1347" s="166">
        <v>2013</v>
      </c>
      <c r="F1347" s="167" t="s">
        <v>187</v>
      </c>
      <c r="G1347" s="166" t="s">
        <v>318</v>
      </c>
      <c r="H1347" s="25">
        <f>kategorie[[#This Row],[rok]]-kategorie[[#This Row],[věk]]</f>
        <v>1999</v>
      </c>
      <c r="I1347" s="166">
        <v>14</v>
      </c>
      <c r="J1347" s="168" t="s">
        <v>316</v>
      </c>
      <c r="K1347" s="169">
        <v>4.8</v>
      </c>
      <c r="L1347" s="170"/>
    </row>
    <row r="1348" spans="4:12" ht="11.25" customHeight="1">
      <c r="D1348" s="20" t="str">
        <f>CONCATENATE(kategorie[[#This Row],[rok]],"::",kategorie[[#This Row],[závod]],"::",kategorie[[#This Row],[m/ž]],"::",kategorie[[#This Row],[věk]])</f>
        <v>2013::běh starosty::Z::15</v>
      </c>
      <c r="E1348" s="166">
        <v>2013</v>
      </c>
      <c r="F1348" s="167" t="s">
        <v>187</v>
      </c>
      <c r="G1348" s="166" t="s">
        <v>318</v>
      </c>
      <c r="H1348" s="25">
        <f>kategorie[[#This Row],[rok]]-kategorie[[#This Row],[věk]]</f>
        <v>1998</v>
      </c>
      <c r="I1348" s="166">
        <v>15</v>
      </c>
      <c r="J1348" s="168" t="s">
        <v>316</v>
      </c>
      <c r="K1348" s="169">
        <v>4.8</v>
      </c>
      <c r="L1348" s="170"/>
    </row>
    <row r="1349" spans="4:12" ht="11.25" customHeight="1">
      <c r="D1349" s="20" t="str">
        <f>CONCATENATE(kategorie[[#This Row],[rok]],"::",kategorie[[#This Row],[závod]],"::",kategorie[[#This Row],[m/ž]],"::",kategorie[[#This Row],[věk]])</f>
        <v>2013::běh starosty::Z::16</v>
      </c>
      <c r="E1349" s="166">
        <v>2013</v>
      </c>
      <c r="F1349" s="167" t="s">
        <v>187</v>
      </c>
      <c r="G1349" s="166" t="s">
        <v>318</v>
      </c>
      <c r="H1349" s="25">
        <f>kategorie[[#This Row],[rok]]-kategorie[[#This Row],[věk]]</f>
        <v>1997</v>
      </c>
      <c r="I1349" s="166">
        <v>16</v>
      </c>
      <c r="J1349" s="168" t="s">
        <v>316</v>
      </c>
      <c r="K1349" s="169">
        <v>4.8</v>
      </c>
      <c r="L1349" s="170"/>
    </row>
    <row r="1350" spans="4:12" ht="11.25" customHeight="1">
      <c r="D1350" s="20" t="str">
        <f>CONCATENATE(kategorie[[#This Row],[rok]],"::",kategorie[[#This Row],[závod]],"::",kategorie[[#This Row],[m/ž]],"::",kategorie[[#This Row],[věk]])</f>
        <v>2013::běh starosty::Z::17</v>
      </c>
      <c r="E1350" s="166">
        <v>2013</v>
      </c>
      <c r="F1350" s="167" t="s">
        <v>187</v>
      </c>
      <c r="G1350" s="166" t="s">
        <v>318</v>
      </c>
      <c r="H1350" s="25">
        <f>kategorie[[#This Row],[rok]]-kategorie[[#This Row],[věk]]</f>
        <v>1996</v>
      </c>
      <c r="I1350" s="166">
        <v>17</v>
      </c>
      <c r="J1350" s="168" t="s">
        <v>316</v>
      </c>
      <c r="K1350" s="169">
        <v>4.8</v>
      </c>
      <c r="L1350" s="170"/>
    </row>
    <row r="1351" spans="4:12" ht="11.25" customHeight="1">
      <c r="D1351" s="20" t="str">
        <f>CONCATENATE(kategorie[[#This Row],[rok]],"::",kategorie[[#This Row],[závod]],"::",kategorie[[#This Row],[m/ž]],"::",kategorie[[#This Row],[věk]])</f>
        <v>2013::běh starosty::Z::18</v>
      </c>
      <c r="E1351" s="166">
        <v>2013</v>
      </c>
      <c r="F1351" s="167" t="s">
        <v>187</v>
      </c>
      <c r="G1351" s="166" t="s">
        <v>318</v>
      </c>
      <c r="H1351" s="25">
        <f>kategorie[[#This Row],[rok]]-kategorie[[#This Row],[věk]]</f>
        <v>1995</v>
      </c>
      <c r="I1351" s="166">
        <v>18</v>
      </c>
      <c r="J1351" s="168" t="s">
        <v>316</v>
      </c>
      <c r="K1351" s="169">
        <v>4.8</v>
      </c>
      <c r="L1351" s="170"/>
    </row>
    <row r="1352" spans="4:12" ht="11.25" customHeight="1">
      <c r="D1352" s="16" t="str">
        <f>CONCATENATE(kategorie[[#This Row],[rok]],"::",kategorie[[#This Row],[závod]],"::",kategorie[[#This Row],[m/ž]],"::",kategorie[[#This Row],[věk]])</f>
        <v>2013::běh starosty::Z::19</v>
      </c>
      <c r="E1352" s="166">
        <v>2013</v>
      </c>
      <c r="F1352" s="167" t="s">
        <v>187</v>
      </c>
      <c r="G1352" s="166" t="s">
        <v>318</v>
      </c>
      <c r="H1352" s="23">
        <f>kategorie[[#This Row],[rok]]-kategorie[[#This Row],[věk]]</f>
        <v>1994</v>
      </c>
      <c r="I1352" s="166">
        <v>19</v>
      </c>
      <c r="J1352" s="168" t="s">
        <v>316</v>
      </c>
      <c r="K1352" s="169">
        <v>4.8</v>
      </c>
      <c r="L1352" s="170"/>
    </row>
    <row r="1353" spans="4:12" ht="11.25" customHeight="1">
      <c r="D1353" s="16" t="str">
        <f>CONCATENATE(kategorie[[#This Row],[rok]],"::",kategorie[[#This Row],[závod]],"::",kategorie[[#This Row],[m/ž]],"::",kategorie[[#This Row],[věk]])</f>
        <v>2013::běh starosty::Z::20</v>
      </c>
      <c r="E1353" s="166">
        <v>2013</v>
      </c>
      <c r="F1353" s="167" t="s">
        <v>187</v>
      </c>
      <c r="G1353" s="166" t="s">
        <v>318</v>
      </c>
      <c r="H1353" s="23">
        <f>kategorie[[#This Row],[rok]]-kategorie[[#This Row],[věk]]</f>
        <v>1993</v>
      </c>
      <c r="I1353" s="166">
        <v>20</v>
      </c>
      <c r="J1353" s="168" t="s">
        <v>316</v>
      </c>
      <c r="K1353" s="169">
        <v>4.8</v>
      </c>
      <c r="L1353" s="170"/>
    </row>
    <row r="1354" spans="4:12" ht="11.25" customHeight="1">
      <c r="D1354" s="16" t="str">
        <f>CONCATENATE(kategorie[[#This Row],[rok]],"::",kategorie[[#This Row],[závod]],"::",kategorie[[#This Row],[m/ž]],"::",kategorie[[#This Row],[věk]])</f>
        <v>2013::běh starosty::Z::21</v>
      </c>
      <c r="E1354" s="166">
        <v>2013</v>
      </c>
      <c r="F1354" s="167" t="s">
        <v>187</v>
      </c>
      <c r="G1354" s="166" t="s">
        <v>318</v>
      </c>
      <c r="H1354" s="23">
        <f>kategorie[[#This Row],[rok]]-kategorie[[#This Row],[věk]]</f>
        <v>1992</v>
      </c>
      <c r="I1354" s="166">
        <v>21</v>
      </c>
      <c r="J1354" s="168" t="s">
        <v>316</v>
      </c>
      <c r="K1354" s="169">
        <v>4.8</v>
      </c>
      <c r="L1354" s="170"/>
    </row>
    <row r="1355" spans="4:12" ht="11.25" customHeight="1">
      <c r="D1355" s="16" t="str">
        <f>CONCATENATE(kategorie[[#This Row],[rok]],"::",kategorie[[#This Row],[závod]],"::",kategorie[[#This Row],[m/ž]],"::",kategorie[[#This Row],[věk]])</f>
        <v>2013::běh starosty::Z::22</v>
      </c>
      <c r="E1355" s="166">
        <v>2013</v>
      </c>
      <c r="F1355" s="167" t="s">
        <v>187</v>
      </c>
      <c r="G1355" s="166" t="s">
        <v>318</v>
      </c>
      <c r="H1355" s="23">
        <f>kategorie[[#This Row],[rok]]-kategorie[[#This Row],[věk]]</f>
        <v>1991</v>
      </c>
      <c r="I1355" s="166">
        <v>22</v>
      </c>
      <c r="J1355" s="168" t="s">
        <v>316</v>
      </c>
      <c r="K1355" s="169">
        <v>4.8</v>
      </c>
      <c r="L1355" s="170"/>
    </row>
    <row r="1356" spans="4:12" ht="11.25" customHeight="1">
      <c r="D1356" s="16" t="str">
        <f>CONCATENATE(kategorie[[#This Row],[rok]],"::",kategorie[[#This Row],[závod]],"::",kategorie[[#This Row],[m/ž]],"::",kategorie[[#This Row],[věk]])</f>
        <v>2013::běh starosty::Z::23</v>
      </c>
      <c r="E1356" s="166">
        <v>2013</v>
      </c>
      <c r="F1356" s="167" t="s">
        <v>187</v>
      </c>
      <c r="G1356" s="166" t="s">
        <v>318</v>
      </c>
      <c r="H1356" s="23">
        <f>kategorie[[#This Row],[rok]]-kategorie[[#This Row],[věk]]</f>
        <v>1990</v>
      </c>
      <c r="I1356" s="166">
        <v>23</v>
      </c>
      <c r="J1356" s="168" t="s">
        <v>316</v>
      </c>
      <c r="K1356" s="169">
        <v>4.8</v>
      </c>
      <c r="L1356" s="170"/>
    </row>
    <row r="1357" spans="4:12" ht="11.25" customHeight="1">
      <c r="D1357" s="16" t="str">
        <f>CONCATENATE(kategorie[[#This Row],[rok]],"::",kategorie[[#This Row],[závod]],"::",kategorie[[#This Row],[m/ž]],"::",kategorie[[#This Row],[věk]])</f>
        <v>2013::běh starosty::Z::24</v>
      </c>
      <c r="E1357" s="166">
        <v>2013</v>
      </c>
      <c r="F1357" s="167" t="s">
        <v>187</v>
      </c>
      <c r="G1357" s="166" t="s">
        <v>318</v>
      </c>
      <c r="H1357" s="23">
        <f>kategorie[[#This Row],[rok]]-kategorie[[#This Row],[věk]]</f>
        <v>1989</v>
      </c>
      <c r="I1357" s="166">
        <v>24</v>
      </c>
      <c r="J1357" s="168" t="s">
        <v>316</v>
      </c>
      <c r="K1357" s="169">
        <v>4.8</v>
      </c>
      <c r="L1357" s="170"/>
    </row>
    <row r="1358" spans="4:12" ht="11.25" customHeight="1">
      <c r="D1358" s="16" t="str">
        <f>CONCATENATE(kategorie[[#This Row],[rok]],"::",kategorie[[#This Row],[závod]],"::",kategorie[[#This Row],[m/ž]],"::",kategorie[[#This Row],[věk]])</f>
        <v>2013::běh starosty::Z::25</v>
      </c>
      <c r="E1358" s="166">
        <v>2013</v>
      </c>
      <c r="F1358" s="167" t="s">
        <v>187</v>
      </c>
      <c r="G1358" s="166" t="s">
        <v>318</v>
      </c>
      <c r="H1358" s="23">
        <f>kategorie[[#This Row],[rok]]-kategorie[[#This Row],[věk]]</f>
        <v>1988</v>
      </c>
      <c r="I1358" s="166">
        <v>25</v>
      </c>
      <c r="J1358" s="168" t="s">
        <v>316</v>
      </c>
      <c r="K1358" s="169">
        <v>4.8</v>
      </c>
      <c r="L1358" s="170"/>
    </row>
    <row r="1359" spans="4:12" ht="11.25" customHeight="1">
      <c r="D1359" s="16" t="str">
        <f>CONCATENATE(kategorie[[#This Row],[rok]],"::",kategorie[[#This Row],[závod]],"::",kategorie[[#This Row],[m/ž]],"::",kategorie[[#This Row],[věk]])</f>
        <v>2013::běh starosty::Z::26</v>
      </c>
      <c r="E1359" s="166">
        <v>2013</v>
      </c>
      <c r="F1359" s="167" t="s">
        <v>187</v>
      </c>
      <c r="G1359" s="166" t="s">
        <v>318</v>
      </c>
      <c r="H1359" s="23">
        <f>kategorie[[#This Row],[rok]]-kategorie[[#This Row],[věk]]</f>
        <v>1987</v>
      </c>
      <c r="I1359" s="166">
        <v>26</v>
      </c>
      <c r="J1359" s="168" t="s">
        <v>316</v>
      </c>
      <c r="K1359" s="169">
        <v>4.8</v>
      </c>
      <c r="L1359" s="170"/>
    </row>
    <row r="1360" spans="4:12" ht="11.25" customHeight="1">
      <c r="D1360" s="16" t="str">
        <f>CONCATENATE(kategorie[[#This Row],[rok]],"::",kategorie[[#This Row],[závod]],"::",kategorie[[#This Row],[m/ž]],"::",kategorie[[#This Row],[věk]])</f>
        <v>2013::běh starosty::Z::27</v>
      </c>
      <c r="E1360" s="166">
        <v>2013</v>
      </c>
      <c r="F1360" s="167" t="s">
        <v>187</v>
      </c>
      <c r="G1360" s="166" t="s">
        <v>318</v>
      </c>
      <c r="H1360" s="23">
        <f>kategorie[[#This Row],[rok]]-kategorie[[#This Row],[věk]]</f>
        <v>1986</v>
      </c>
      <c r="I1360" s="166">
        <v>27</v>
      </c>
      <c r="J1360" s="168" t="s">
        <v>316</v>
      </c>
      <c r="K1360" s="169">
        <v>4.8</v>
      </c>
      <c r="L1360" s="170"/>
    </row>
    <row r="1361" spans="4:12" ht="11.25" customHeight="1">
      <c r="D1361" s="16" t="str">
        <f>CONCATENATE(kategorie[[#This Row],[rok]],"::",kategorie[[#This Row],[závod]],"::",kategorie[[#This Row],[m/ž]],"::",kategorie[[#This Row],[věk]])</f>
        <v>2013::běh starosty::Z::28</v>
      </c>
      <c r="E1361" s="166">
        <v>2013</v>
      </c>
      <c r="F1361" s="167" t="s">
        <v>187</v>
      </c>
      <c r="G1361" s="166" t="s">
        <v>318</v>
      </c>
      <c r="H1361" s="23">
        <f>kategorie[[#This Row],[rok]]-kategorie[[#This Row],[věk]]</f>
        <v>1985</v>
      </c>
      <c r="I1361" s="166">
        <v>28</v>
      </c>
      <c r="J1361" s="168" t="s">
        <v>316</v>
      </c>
      <c r="K1361" s="169">
        <v>4.8</v>
      </c>
      <c r="L1361" s="170"/>
    </row>
    <row r="1362" spans="4:12" ht="11.25" customHeight="1">
      <c r="D1362" s="16" t="str">
        <f>CONCATENATE(kategorie[[#This Row],[rok]],"::",kategorie[[#This Row],[závod]],"::",kategorie[[#This Row],[m/ž]],"::",kategorie[[#This Row],[věk]])</f>
        <v>2013::běh starosty::Z::29</v>
      </c>
      <c r="E1362" s="166">
        <v>2013</v>
      </c>
      <c r="F1362" s="167" t="s">
        <v>187</v>
      </c>
      <c r="G1362" s="166" t="s">
        <v>318</v>
      </c>
      <c r="H1362" s="23">
        <f>kategorie[[#This Row],[rok]]-kategorie[[#This Row],[věk]]</f>
        <v>1984</v>
      </c>
      <c r="I1362" s="166">
        <v>29</v>
      </c>
      <c r="J1362" s="168" t="s">
        <v>316</v>
      </c>
      <c r="K1362" s="169">
        <v>4.8</v>
      </c>
      <c r="L1362" s="170"/>
    </row>
    <row r="1363" spans="4:12" ht="11.25" customHeight="1">
      <c r="D1363" s="16" t="str">
        <f>CONCATENATE(kategorie[[#This Row],[rok]],"::",kategorie[[#This Row],[závod]],"::",kategorie[[#This Row],[m/ž]],"::",kategorie[[#This Row],[věk]])</f>
        <v>2013::běh starosty::Z::30</v>
      </c>
      <c r="E1363" s="166">
        <v>2013</v>
      </c>
      <c r="F1363" s="167" t="s">
        <v>187</v>
      </c>
      <c r="G1363" s="166" t="s">
        <v>318</v>
      </c>
      <c r="H1363" s="23">
        <f>kategorie[[#This Row],[rok]]-kategorie[[#This Row],[věk]]</f>
        <v>1983</v>
      </c>
      <c r="I1363" s="166">
        <v>30</v>
      </c>
      <c r="J1363" s="168" t="s">
        <v>316</v>
      </c>
      <c r="K1363" s="169">
        <v>4.8</v>
      </c>
      <c r="L1363" s="170"/>
    </row>
    <row r="1364" spans="4:12" ht="11.25" customHeight="1">
      <c r="D1364" s="16" t="str">
        <f>CONCATENATE(kategorie[[#This Row],[rok]],"::",kategorie[[#This Row],[závod]],"::",kategorie[[#This Row],[m/ž]],"::",kategorie[[#This Row],[věk]])</f>
        <v>2013::běh starosty::Z::31</v>
      </c>
      <c r="E1364" s="166">
        <v>2013</v>
      </c>
      <c r="F1364" s="167" t="s">
        <v>187</v>
      </c>
      <c r="G1364" s="166" t="s">
        <v>318</v>
      </c>
      <c r="H1364" s="23">
        <f>kategorie[[#This Row],[rok]]-kategorie[[#This Row],[věk]]</f>
        <v>1982</v>
      </c>
      <c r="I1364" s="166">
        <v>31</v>
      </c>
      <c r="J1364" s="168" t="s">
        <v>316</v>
      </c>
      <c r="K1364" s="169">
        <v>4.8</v>
      </c>
      <c r="L1364" s="170"/>
    </row>
    <row r="1365" spans="4:12" ht="11.25" customHeight="1">
      <c r="D1365" s="16" t="str">
        <f>CONCATENATE(kategorie[[#This Row],[rok]],"::",kategorie[[#This Row],[závod]],"::",kategorie[[#This Row],[m/ž]],"::",kategorie[[#This Row],[věk]])</f>
        <v>2013::běh starosty::Z::32</v>
      </c>
      <c r="E1365" s="166">
        <v>2013</v>
      </c>
      <c r="F1365" s="167" t="s">
        <v>187</v>
      </c>
      <c r="G1365" s="166" t="s">
        <v>318</v>
      </c>
      <c r="H1365" s="23">
        <f>kategorie[[#This Row],[rok]]-kategorie[[#This Row],[věk]]</f>
        <v>1981</v>
      </c>
      <c r="I1365" s="166">
        <v>32</v>
      </c>
      <c r="J1365" s="168" t="s">
        <v>316</v>
      </c>
      <c r="K1365" s="169">
        <v>4.8</v>
      </c>
      <c r="L1365" s="170"/>
    </row>
    <row r="1366" spans="4:12" ht="11.25" customHeight="1">
      <c r="D1366" s="16" t="str">
        <f>CONCATENATE(kategorie[[#This Row],[rok]],"::",kategorie[[#This Row],[závod]],"::",kategorie[[#This Row],[m/ž]],"::",kategorie[[#This Row],[věk]])</f>
        <v>2013::běh starosty::Z::33</v>
      </c>
      <c r="E1366" s="166">
        <v>2013</v>
      </c>
      <c r="F1366" s="167" t="s">
        <v>187</v>
      </c>
      <c r="G1366" s="166" t="s">
        <v>318</v>
      </c>
      <c r="H1366" s="23">
        <f>kategorie[[#This Row],[rok]]-kategorie[[#This Row],[věk]]</f>
        <v>1980</v>
      </c>
      <c r="I1366" s="166">
        <v>33</v>
      </c>
      <c r="J1366" s="168" t="s">
        <v>316</v>
      </c>
      <c r="K1366" s="169">
        <v>4.8</v>
      </c>
      <c r="L1366" s="170"/>
    </row>
    <row r="1367" spans="4:12" ht="11.25" customHeight="1">
      <c r="D1367" s="16" t="str">
        <f>CONCATENATE(kategorie[[#This Row],[rok]],"::",kategorie[[#This Row],[závod]],"::",kategorie[[#This Row],[m/ž]],"::",kategorie[[#This Row],[věk]])</f>
        <v>2013::běh starosty::Z::34</v>
      </c>
      <c r="E1367" s="166">
        <v>2013</v>
      </c>
      <c r="F1367" s="167" t="s">
        <v>187</v>
      </c>
      <c r="G1367" s="166" t="s">
        <v>318</v>
      </c>
      <c r="H1367" s="23">
        <f>kategorie[[#This Row],[rok]]-kategorie[[#This Row],[věk]]</f>
        <v>1979</v>
      </c>
      <c r="I1367" s="166">
        <v>34</v>
      </c>
      <c r="J1367" s="168" t="s">
        <v>316</v>
      </c>
      <c r="K1367" s="169">
        <v>4.8</v>
      </c>
      <c r="L1367" s="170"/>
    </row>
    <row r="1368" spans="4:12" ht="11.25" customHeight="1">
      <c r="D1368" s="16" t="str">
        <f>CONCATENATE(kategorie[[#This Row],[rok]],"::",kategorie[[#This Row],[závod]],"::",kategorie[[#This Row],[m/ž]],"::",kategorie[[#This Row],[věk]])</f>
        <v>2013::běh starosty::Z::35</v>
      </c>
      <c r="E1368" s="166">
        <v>2013</v>
      </c>
      <c r="F1368" s="167" t="s">
        <v>187</v>
      </c>
      <c r="G1368" s="166" t="s">
        <v>318</v>
      </c>
      <c r="H1368" s="23">
        <f>kategorie[[#This Row],[rok]]-kategorie[[#This Row],[věk]]</f>
        <v>1978</v>
      </c>
      <c r="I1368" s="166">
        <v>35</v>
      </c>
      <c r="J1368" s="168" t="s">
        <v>316</v>
      </c>
      <c r="K1368" s="169">
        <v>4.8</v>
      </c>
      <c r="L1368" s="170"/>
    </row>
    <row r="1369" spans="4:12" ht="11.25" customHeight="1">
      <c r="D1369" s="16" t="str">
        <f>CONCATENATE(kategorie[[#This Row],[rok]],"::",kategorie[[#This Row],[závod]],"::",kategorie[[#This Row],[m/ž]],"::",kategorie[[#This Row],[věk]])</f>
        <v>2013::běh starosty::Z::36</v>
      </c>
      <c r="E1369" s="166">
        <v>2013</v>
      </c>
      <c r="F1369" s="167" t="s">
        <v>187</v>
      </c>
      <c r="G1369" s="166" t="s">
        <v>318</v>
      </c>
      <c r="H1369" s="23">
        <f>kategorie[[#This Row],[rok]]-kategorie[[#This Row],[věk]]</f>
        <v>1977</v>
      </c>
      <c r="I1369" s="166">
        <v>36</v>
      </c>
      <c r="J1369" s="168" t="s">
        <v>316</v>
      </c>
      <c r="K1369" s="169">
        <v>4.8</v>
      </c>
      <c r="L1369" s="170"/>
    </row>
    <row r="1370" spans="4:12" ht="11.25" customHeight="1">
      <c r="D1370" s="16" t="str">
        <f>CONCATENATE(kategorie[[#This Row],[rok]],"::",kategorie[[#This Row],[závod]],"::",kategorie[[#This Row],[m/ž]],"::",kategorie[[#This Row],[věk]])</f>
        <v>2013::běh starosty::Z::37</v>
      </c>
      <c r="E1370" s="166">
        <v>2013</v>
      </c>
      <c r="F1370" s="167" t="s">
        <v>187</v>
      </c>
      <c r="G1370" s="166" t="s">
        <v>318</v>
      </c>
      <c r="H1370" s="23">
        <f>kategorie[[#This Row],[rok]]-kategorie[[#This Row],[věk]]</f>
        <v>1976</v>
      </c>
      <c r="I1370" s="166">
        <v>37</v>
      </c>
      <c r="J1370" s="168" t="s">
        <v>316</v>
      </c>
      <c r="K1370" s="169">
        <v>4.8</v>
      </c>
      <c r="L1370" s="170"/>
    </row>
    <row r="1371" spans="4:12" ht="11.25" customHeight="1">
      <c r="D1371" s="16" t="str">
        <f>CONCATENATE(kategorie[[#This Row],[rok]],"::",kategorie[[#This Row],[závod]],"::",kategorie[[#This Row],[m/ž]],"::",kategorie[[#This Row],[věk]])</f>
        <v>2013::běh starosty::Z::38</v>
      </c>
      <c r="E1371" s="166">
        <v>2013</v>
      </c>
      <c r="F1371" s="167" t="s">
        <v>187</v>
      </c>
      <c r="G1371" s="166" t="s">
        <v>318</v>
      </c>
      <c r="H1371" s="23">
        <f>kategorie[[#This Row],[rok]]-kategorie[[#This Row],[věk]]</f>
        <v>1975</v>
      </c>
      <c r="I1371" s="166">
        <v>38</v>
      </c>
      <c r="J1371" s="168" t="s">
        <v>316</v>
      </c>
      <c r="K1371" s="169">
        <v>4.8</v>
      </c>
      <c r="L1371" s="170"/>
    </row>
    <row r="1372" spans="4:12" ht="11.25" customHeight="1">
      <c r="D1372" s="16" t="str">
        <f>CONCATENATE(kategorie[[#This Row],[rok]],"::",kategorie[[#This Row],[závod]],"::",kategorie[[#This Row],[m/ž]],"::",kategorie[[#This Row],[věk]])</f>
        <v>2013::běh starosty::Z::39</v>
      </c>
      <c r="E1372" s="166">
        <v>2013</v>
      </c>
      <c r="F1372" s="167" t="s">
        <v>187</v>
      </c>
      <c r="G1372" s="166" t="s">
        <v>318</v>
      </c>
      <c r="H1372" s="23">
        <f>kategorie[[#This Row],[rok]]-kategorie[[#This Row],[věk]]</f>
        <v>1974</v>
      </c>
      <c r="I1372" s="166">
        <v>39</v>
      </c>
      <c r="J1372" s="168" t="s">
        <v>316</v>
      </c>
      <c r="K1372" s="169">
        <v>4.8</v>
      </c>
      <c r="L1372" s="170"/>
    </row>
    <row r="1373" spans="4:12" ht="11.25" customHeight="1">
      <c r="D1373" s="16" t="str">
        <f>CONCATENATE(kategorie[[#This Row],[rok]],"::",kategorie[[#This Row],[závod]],"::",kategorie[[#This Row],[m/ž]],"::",kategorie[[#This Row],[věk]])</f>
        <v>2013::běh starosty::Z::40</v>
      </c>
      <c r="E1373" s="166">
        <v>2013</v>
      </c>
      <c r="F1373" s="167" t="s">
        <v>187</v>
      </c>
      <c r="G1373" s="166" t="s">
        <v>318</v>
      </c>
      <c r="H1373" s="23">
        <f>kategorie[[#This Row],[rok]]-kategorie[[#This Row],[věk]]</f>
        <v>1973</v>
      </c>
      <c r="I1373" s="166">
        <v>40</v>
      </c>
      <c r="J1373" s="168" t="s">
        <v>316</v>
      </c>
      <c r="K1373" s="169">
        <v>4.8</v>
      </c>
      <c r="L1373" s="170"/>
    </row>
    <row r="1374" spans="4:12" ht="11.25" customHeight="1">
      <c r="D1374" s="16" t="str">
        <f>CONCATENATE(kategorie[[#This Row],[rok]],"::",kategorie[[#This Row],[závod]],"::",kategorie[[#This Row],[m/ž]],"::",kategorie[[#This Row],[věk]])</f>
        <v>2013::běh starosty::Z::41</v>
      </c>
      <c r="E1374" s="166">
        <v>2013</v>
      </c>
      <c r="F1374" s="167" t="s">
        <v>187</v>
      </c>
      <c r="G1374" s="166" t="s">
        <v>318</v>
      </c>
      <c r="H1374" s="23">
        <f>kategorie[[#This Row],[rok]]-kategorie[[#This Row],[věk]]</f>
        <v>1972</v>
      </c>
      <c r="I1374" s="166">
        <v>41</v>
      </c>
      <c r="J1374" s="168" t="s">
        <v>316</v>
      </c>
      <c r="K1374" s="169">
        <v>4.8</v>
      </c>
      <c r="L1374" s="170"/>
    </row>
    <row r="1375" spans="4:12" ht="11.25" customHeight="1">
      <c r="D1375" s="16" t="str">
        <f>CONCATENATE(kategorie[[#This Row],[rok]],"::",kategorie[[#This Row],[závod]],"::",kategorie[[#This Row],[m/ž]],"::",kategorie[[#This Row],[věk]])</f>
        <v>2013::běh starosty::Z::42</v>
      </c>
      <c r="E1375" s="166">
        <v>2013</v>
      </c>
      <c r="F1375" s="167" t="s">
        <v>187</v>
      </c>
      <c r="G1375" s="166" t="s">
        <v>318</v>
      </c>
      <c r="H1375" s="23">
        <f>kategorie[[#This Row],[rok]]-kategorie[[#This Row],[věk]]</f>
        <v>1971</v>
      </c>
      <c r="I1375" s="166">
        <v>42</v>
      </c>
      <c r="J1375" s="168" t="s">
        <v>316</v>
      </c>
      <c r="K1375" s="169">
        <v>4.8</v>
      </c>
      <c r="L1375" s="170"/>
    </row>
    <row r="1376" spans="4:12" ht="11.25" customHeight="1">
      <c r="D1376" s="16" t="str">
        <f>CONCATENATE(kategorie[[#This Row],[rok]],"::",kategorie[[#This Row],[závod]],"::",kategorie[[#This Row],[m/ž]],"::",kategorie[[#This Row],[věk]])</f>
        <v>2013::běh starosty::Z::43</v>
      </c>
      <c r="E1376" s="166">
        <v>2013</v>
      </c>
      <c r="F1376" s="167" t="s">
        <v>187</v>
      </c>
      <c r="G1376" s="166" t="s">
        <v>318</v>
      </c>
      <c r="H1376" s="23">
        <f>kategorie[[#This Row],[rok]]-kategorie[[#This Row],[věk]]</f>
        <v>1970</v>
      </c>
      <c r="I1376" s="166">
        <v>43</v>
      </c>
      <c r="J1376" s="168" t="s">
        <v>316</v>
      </c>
      <c r="K1376" s="169">
        <v>4.8</v>
      </c>
      <c r="L1376" s="170"/>
    </row>
    <row r="1377" spans="4:12" ht="11.25" customHeight="1">
      <c r="D1377" s="16" t="str">
        <f>CONCATENATE(kategorie[[#This Row],[rok]],"::",kategorie[[#This Row],[závod]],"::",kategorie[[#This Row],[m/ž]],"::",kategorie[[#This Row],[věk]])</f>
        <v>2013::běh starosty::Z::44</v>
      </c>
      <c r="E1377" s="166">
        <v>2013</v>
      </c>
      <c r="F1377" s="167" t="s">
        <v>187</v>
      </c>
      <c r="G1377" s="166" t="s">
        <v>318</v>
      </c>
      <c r="H1377" s="23">
        <f>kategorie[[#This Row],[rok]]-kategorie[[#This Row],[věk]]</f>
        <v>1969</v>
      </c>
      <c r="I1377" s="166">
        <v>44</v>
      </c>
      <c r="J1377" s="168" t="s">
        <v>316</v>
      </c>
      <c r="K1377" s="169">
        <v>4.8</v>
      </c>
      <c r="L1377" s="170"/>
    </row>
    <row r="1378" spans="4:12" ht="11.25" customHeight="1">
      <c r="D1378" s="16" t="str">
        <f>CONCATENATE(kategorie[[#This Row],[rok]],"::",kategorie[[#This Row],[závod]],"::",kategorie[[#This Row],[m/ž]],"::",kategorie[[#This Row],[věk]])</f>
        <v>2013::běh starosty::Z::45</v>
      </c>
      <c r="E1378" s="166">
        <v>2013</v>
      </c>
      <c r="F1378" s="167" t="s">
        <v>187</v>
      </c>
      <c r="G1378" s="166" t="s">
        <v>318</v>
      </c>
      <c r="H1378" s="23">
        <f>kategorie[[#This Row],[rok]]-kategorie[[#This Row],[věk]]</f>
        <v>1968</v>
      </c>
      <c r="I1378" s="166">
        <v>45</v>
      </c>
      <c r="J1378" s="168" t="s">
        <v>316</v>
      </c>
      <c r="K1378" s="169">
        <v>4.8</v>
      </c>
      <c r="L1378" s="170"/>
    </row>
    <row r="1379" spans="4:12" ht="11.25" customHeight="1">
      <c r="D1379" s="16" t="str">
        <f>CONCATENATE(kategorie[[#This Row],[rok]],"::",kategorie[[#This Row],[závod]],"::",kategorie[[#This Row],[m/ž]],"::",kategorie[[#This Row],[věk]])</f>
        <v>2013::běh starosty::Z::46</v>
      </c>
      <c r="E1379" s="166">
        <v>2013</v>
      </c>
      <c r="F1379" s="167" t="s">
        <v>187</v>
      </c>
      <c r="G1379" s="166" t="s">
        <v>318</v>
      </c>
      <c r="H1379" s="23">
        <f>kategorie[[#This Row],[rok]]-kategorie[[#This Row],[věk]]</f>
        <v>1967</v>
      </c>
      <c r="I1379" s="166">
        <v>46</v>
      </c>
      <c r="J1379" s="168" t="s">
        <v>316</v>
      </c>
      <c r="K1379" s="169">
        <v>4.8</v>
      </c>
      <c r="L1379" s="170"/>
    </row>
    <row r="1380" spans="4:12" ht="11.25" customHeight="1">
      <c r="D1380" s="16" t="str">
        <f>CONCATENATE(kategorie[[#This Row],[rok]],"::",kategorie[[#This Row],[závod]],"::",kategorie[[#This Row],[m/ž]],"::",kategorie[[#This Row],[věk]])</f>
        <v>2013::běh starosty::Z::47</v>
      </c>
      <c r="E1380" s="166">
        <v>2013</v>
      </c>
      <c r="F1380" s="167" t="s">
        <v>187</v>
      </c>
      <c r="G1380" s="166" t="s">
        <v>318</v>
      </c>
      <c r="H1380" s="23">
        <f>kategorie[[#This Row],[rok]]-kategorie[[#This Row],[věk]]</f>
        <v>1966</v>
      </c>
      <c r="I1380" s="166">
        <v>47</v>
      </c>
      <c r="J1380" s="168" t="s">
        <v>316</v>
      </c>
      <c r="K1380" s="169">
        <v>4.8</v>
      </c>
      <c r="L1380" s="170"/>
    </row>
    <row r="1381" spans="4:12" ht="11.25" customHeight="1">
      <c r="D1381" s="16" t="str">
        <f>CONCATENATE(kategorie[[#This Row],[rok]],"::",kategorie[[#This Row],[závod]],"::",kategorie[[#This Row],[m/ž]],"::",kategorie[[#This Row],[věk]])</f>
        <v>2013::běh starosty::Z::48</v>
      </c>
      <c r="E1381" s="166">
        <v>2013</v>
      </c>
      <c r="F1381" s="167" t="s">
        <v>187</v>
      </c>
      <c r="G1381" s="166" t="s">
        <v>318</v>
      </c>
      <c r="H1381" s="23">
        <f>kategorie[[#This Row],[rok]]-kategorie[[#This Row],[věk]]</f>
        <v>1965</v>
      </c>
      <c r="I1381" s="166">
        <v>48</v>
      </c>
      <c r="J1381" s="168" t="s">
        <v>316</v>
      </c>
      <c r="K1381" s="169">
        <v>4.8</v>
      </c>
      <c r="L1381" s="170"/>
    </row>
    <row r="1382" spans="4:12" ht="11.25" customHeight="1">
      <c r="D1382" s="16" t="str">
        <f>CONCATENATE(kategorie[[#This Row],[rok]],"::",kategorie[[#This Row],[závod]],"::",kategorie[[#This Row],[m/ž]],"::",kategorie[[#This Row],[věk]])</f>
        <v>2013::běh starosty::Z::49</v>
      </c>
      <c r="E1382" s="166">
        <v>2013</v>
      </c>
      <c r="F1382" s="167" t="s">
        <v>187</v>
      </c>
      <c r="G1382" s="166" t="s">
        <v>318</v>
      </c>
      <c r="H1382" s="23">
        <f>kategorie[[#This Row],[rok]]-kategorie[[#This Row],[věk]]</f>
        <v>1964</v>
      </c>
      <c r="I1382" s="166">
        <v>49</v>
      </c>
      <c r="J1382" s="168" t="s">
        <v>316</v>
      </c>
      <c r="K1382" s="169">
        <v>4.8</v>
      </c>
      <c r="L1382" s="170"/>
    </row>
    <row r="1383" spans="4:12" ht="11.25" customHeight="1">
      <c r="D1383" s="16" t="str">
        <f>CONCATENATE(kategorie[[#This Row],[rok]],"::",kategorie[[#This Row],[závod]],"::",kategorie[[#This Row],[m/ž]],"::",kategorie[[#This Row],[věk]])</f>
        <v>2013::běh starosty::Z::50</v>
      </c>
      <c r="E1383" s="166">
        <v>2013</v>
      </c>
      <c r="F1383" s="167" t="s">
        <v>187</v>
      </c>
      <c r="G1383" s="166" t="s">
        <v>318</v>
      </c>
      <c r="H1383" s="23">
        <f>kategorie[[#This Row],[rok]]-kategorie[[#This Row],[věk]]</f>
        <v>1963</v>
      </c>
      <c r="I1383" s="166">
        <v>50</v>
      </c>
      <c r="J1383" s="168" t="s">
        <v>316</v>
      </c>
      <c r="K1383" s="169">
        <v>4.8</v>
      </c>
      <c r="L1383" s="170"/>
    </row>
    <row r="1384" spans="4:12" ht="11.25" customHeight="1">
      <c r="D1384" s="16" t="str">
        <f>CONCATENATE(kategorie[[#This Row],[rok]],"::",kategorie[[#This Row],[závod]],"::",kategorie[[#This Row],[m/ž]],"::",kategorie[[#This Row],[věk]])</f>
        <v>2013::pivaři::M::18</v>
      </c>
      <c r="E1384" s="166">
        <v>2013</v>
      </c>
      <c r="F1384" s="167" t="s">
        <v>296</v>
      </c>
      <c r="G1384" s="166" t="s">
        <v>177</v>
      </c>
      <c r="H1384" s="14">
        <f>kategorie[[#This Row],[rok]]-kategorie[[#This Row],[věk]]</f>
        <v>1995</v>
      </c>
      <c r="I1384" s="166">
        <v>18</v>
      </c>
      <c r="J1384" s="168" t="s">
        <v>316</v>
      </c>
      <c r="K1384" s="169">
        <v>0.16</v>
      </c>
      <c r="L1384" s="170"/>
    </row>
    <row r="1385" spans="4:12" ht="11.25" customHeight="1">
      <c r="D1385" s="16" t="str">
        <f>CONCATENATE(kategorie[[#This Row],[rok]],"::",kategorie[[#This Row],[závod]],"::",kategorie[[#This Row],[m/ž]],"::",kategorie[[#This Row],[věk]])</f>
        <v>2013::pivaři::M::19</v>
      </c>
      <c r="E1385" s="166">
        <v>2013</v>
      </c>
      <c r="F1385" s="167" t="s">
        <v>296</v>
      </c>
      <c r="G1385" s="166" t="s">
        <v>177</v>
      </c>
      <c r="H1385" s="14">
        <f>kategorie[[#This Row],[rok]]-kategorie[[#This Row],[věk]]</f>
        <v>1994</v>
      </c>
      <c r="I1385" s="166">
        <v>19</v>
      </c>
      <c r="J1385" s="168" t="s">
        <v>316</v>
      </c>
      <c r="K1385" s="169">
        <v>0.16</v>
      </c>
      <c r="L1385" s="170"/>
    </row>
    <row r="1386" spans="4:12" ht="11.25" customHeight="1">
      <c r="D1386" s="16" t="str">
        <f>CONCATENATE(kategorie[[#This Row],[rok]],"::",kategorie[[#This Row],[závod]],"::",kategorie[[#This Row],[m/ž]],"::",kategorie[[#This Row],[věk]])</f>
        <v>2013::pivaři::M::20</v>
      </c>
      <c r="E1386" s="166">
        <v>2013</v>
      </c>
      <c r="F1386" s="167" t="s">
        <v>296</v>
      </c>
      <c r="G1386" s="166" t="s">
        <v>177</v>
      </c>
      <c r="H1386" s="14">
        <f>kategorie[[#This Row],[rok]]-kategorie[[#This Row],[věk]]</f>
        <v>1993</v>
      </c>
      <c r="I1386" s="166">
        <v>20</v>
      </c>
      <c r="J1386" s="168" t="s">
        <v>316</v>
      </c>
      <c r="K1386" s="169">
        <v>0.16</v>
      </c>
      <c r="L1386" s="170"/>
    </row>
    <row r="1387" spans="4:12" ht="11.25" customHeight="1">
      <c r="D1387" s="16" t="str">
        <f>CONCATENATE(kategorie[[#This Row],[rok]],"::",kategorie[[#This Row],[závod]],"::",kategorie[[#This Row],[m/ž]],"::",kategorie[[#This Row],[věk]])</f>
        <v>2013::pivaři::M::21</v>
      </c>
      <c r="E1387" s="166">
        <v>2013</v>
      </c>
      <c r="F1387" s="167" t="s">
        <v>296</v>
      </c>
      <c r="G1387" s="166" t="s">
        <v>177</v>
      </c>
      <c r="H1387" s="14">
        <f>kategorie[[#This Row],[rok]]-kategorie[[#This Row],[věk]]</f>
        <v>1992</v>
      </c>
      <c r="I1387" s="166">
        <v>21</v>
      </c>
      <c r="J1387" s="168" t="s">
        <v>316</v>
      </c>
      <c r="K1387" s="169">
        <v>0.16</v>
      </c>
      <c r="L1387" s="170"/>
    </row>
    <row r="1388" spans="4:12" ht="11.25" customHeight="1">
      <c r="D1388" s="16" t="str">
        <f>CONCATENATE(kategorie[[#This Row],[rok]],"::",kategorie[[#This Row],[závod]],"::",kategorie[[#This Row],[m/ž]],"::",kategorie[[#This Row],[věk]])</f>
        <v>2013::pivaři::M::22</v>
      </c>
      <c r="E1388" s="166">
        <v>2013</v>
      </c>
      <c r="F1388" s="167" t="s">
        <v>296</v>
      </c>
      <c r="G1388" s="166" t="s">
        <v>177</v>
      </c>
      <c r="H1388" s="14">
        <f>kategorie[[#This Row],[rok]]-kategorie[[#This Row],[věk]]</f>
        <v>1991</v>
      </c>
      <c r="I1388" s="166">
        <v>22</v>
      </c>
      <c r="J1388" s="168" t="s">
        <v>316</v>
      </c>
      <c r="K1388" s="169">
        <v>0.16</v>
      </c>
      <c r="L1388" s="170"/>
    </row>
    <row r="1389" spans="4:12" ht="11.25" customHeight="1">
      <c r="D1389" s="16" t="str">
        <f>CONCATENATE(kategorie[[#This Row],[rok]],"::",kategorie[[#This Row],[závod]],"::",kategorie[[#This Row],[m/ž]],"::",kategorie[[#This Row],[věk]])</f>
        <v>2013::pivaři::M::23</v>
      </c>
      <c r="E1389" s="166">
        <v>2013</v>
      </c>
      <c r="F1389" s="167" t="s">
        <v>296</v>
      </c>
      <c r="G1389" s="166" t="s">
        <v>177</v>
      </c>
      <c r="H1389" s="14">
        <f>kategorie[[#This Row],[rok]]-kategorie[[#This Row],[věk]]</f>
        <v>1990</v>
      </c>
      <c r="I1389" s="166">
        <v>23</v>
      </c>
      <c r="J1389" s="168" t="s">
        <v>316</v>
      </c>
      <c r="K1389" s="169">
        <v>0.16</v>
      </c>
      <c r="L1389" s="170"/>
    </row>
    <row r="1390" spans="4:12" ht="11.25" customHeight="1">
      <c r="D1390" s="16" t="str">
        <f>CONCATENATE(kategorie[[#This Row],[rok]],"::",kategorie[[#This Row],[závod]],"::",kategorie[[#This Row],[m/ž]],"::",kategorie[[#This Row],[věk]])</f>
        <v>2013::pivaři::M::24</v>
      </c>
      <c r="E1390" s="166">
        <v>2013</v>
      </c>
      <c r="F1390" s="167" t="s">
        <v>296</v>
      </c>
      <c r="G1390" s="166" t="s">
        <v>177</v>
      </c>
      <c r="H1390" s="14">
        <f>kategorie[[#This Row],[rok]]-kategorie[[#This Row],[věk]]</f>
        <v>1989</v>
      </c>
      <c r="I1390" s="166">
        <v>24</v>
      </c>
      <c r="J1390" s="168" t="s">
        <v>316</v>
      </c>
      <c r="K1390" s="169">
        <v>0.16</v>
      </c>
      <c r="L1390" s="170"/>
    </row>
    <row r="1391" spans="4:12" ht="11.25" customHeight="1">
      <c r="D1391" s="16" t="str">
        <f>CONCATENATE(kategorie[[#This Row],[rok]],"::",kategorie[[#This Row],[závod]],"::",kategorie[[#This Row],[m/ž]],"::",kategorie[[#This Row],[věk]])</f>
        <v>2013::pivaři::M::25</v>
      </c>
      <c r="E1391" s="166">
        <v>2013</v>
      </c>
      <c r="F1391" s="167" t="s">
        <v>296</v>
      </c>
      <c r="G1391" s="166" t="s">
        <v>177</v>
      </c>
      <c r="H1391" s="14">
        <f>kategorie[[#This Row],[rok]]-kategorie[[#This Row],[věk]]</f>
        <v>1988</v>
      </c>
      <c r="I1391" s="166">
        <v>25</v>
      </c>
      <c r="J1391" s="168" t="s">
        <v>316</v>
      </c>
      <c r="K1391" s="169">
        <v>0.16</v>
      </c>
      <c r="L1391" s="170"/>
    </row>
    <row r="1392" spans="4:12" ht="11.25" customHeight="1">
      <c r="D1392" s="16" t="str">
        <f>CONCATENATE(kategorie[[#This Row],[rok]],"::",kategorie[[#This Row],[závod]],"::",kategorie[[#This Row],[m/ž]],"::",kategorie[[#This Row],[věk]])</f>
        <v>2013::pivaři::M::26</v>
      </c>
      <c r="E1392" s="166">
        <v>2013</v>
      </c>
      <c r="F1392" s="167" t="s">
        <v>296</v>
      </c>
      <c r="G1392" s="166" t="s">
        <v>177</v>
      </c>
      <c r="H1392" s="14">
        <f>kategorie[[#This Row],[rok]]-kategorie[[#This Row],[věk]]</f>
        <v>1987</v>
      </c>
      <c r="I1392" s="166">
        <v>26</v>
      </c>
      <c r="J1392" s="168" t="s">
        <v>316</v>
      </c>
      <c r="K1392" s="169">
        <v>0.16</v>
      </c>
      <c r="L1392" s="170"/>
    </row>
    <row r="1393" spans="4:12" ht="11.25" customHeight="1">
      <c r="D1393" s="16" t="str">
        <f>CONCATENATE(kategorie[[#This Row],[rok]],"::",kategorie[[#This Row],[závod]],"::",kategorie[[#This Row],[m/ž]],"::",kategorie[[#This Row],[věk]])</f>
        <v>2013::pivaři::M::27</v>
      </c>
      <c r="E1393" s="166">
        <v>2013</v>
      </c>
      <c r="F1393" s="167" t="s">
        <v>296</v>
      </c>
      <c r="G1393" s="166" t="s">
        <v>177</v>
      </c>
      <c r="H1393" s="14">
        <f>kategorie[[#This Row],[rok]]-kategorie[[#This Row],[věk]]</f>
        <v>1986</v>
      </c>
      <c r="I1393" s="166">
        <v>27</v>
      </c>
      <c r="J1393" s="168" t="s">
        <v>316</v>
      </c>
      <c r="K1393" s="169">
        <v>0.16</v>
      </c>
      <c r="L1393" s="170"/>
    </row>
    <row r="1394" spans="4:12" ht="11.25" customHeight="1">
      <c r="D1394" s="16" t="str">
        <f>CONCATENATE(kategorie[[#This Row],[rok]],"::",kategorie[[#This Row],[závod]],"::",kategorie[[#This Row],[m/ž]],"::",kategorie[[#This Row],[věk]])</f>
        <v>2013::pivaři::M::28</v>
      </c>
      <c r="E1394" s="166">
        <v>2013</v>
      </c>
      <c r="F1394" s="167" t="s">
        <v>296</v>
      </c>
      <c r="G1394" s="166" t="s">
        <v>177</v>
      </c>
      <c r="H1394" s="14">
        <f>kategorie[[#This Row],[rok]]-kategorie[[#This Row],[věk]]</f>
        <v>1985</v>
      </c>
      <c r="I1394" s="166">
        <v>28</v>
      </c>
      <c r="J1394" s="168" t="s">
        <v>316</v>
      </c>
      <c r="K1394" s="169">
        <v>0.16</v>
      </c>
      <c r="L1394" s="170"/>
    </row>
    <row r="1395" spans="4:12" ht="11.25" customHeight="1">
      <c r="D1395" s="16" t="str">
        <f>CONCATENATE(kategorie[[#This Row],[rok]],"::",kategorie[[#This Row],[závod]],"::",kategorie[[#This Row],[m/ž]],"::",kategorie[[#This Row],[věk]])</f>
        <v>2013::pivaři::M::29</v>
      </c>
      <c r="E1395" s="166">
        <v>2013</v>
      </c>
      <c r="F1395" s="167" t="s">
        <v>296</v>
      </c>
      <c r="G1395" s="166" t="s">
        <v>177</v>
      </c>
      <c r="H1395" s="14">
        <f>kategorie[[#This Row],[rok]]-kategorie[[#This Row],[věk]]</f>
        <v>1984</v>
      </c>
      <c r="I1395" s="166">
        <v>29</v>
      </c>
      <c r="J1395" s="168" t="s">
        <v>316</v>
      </c>
      <c r="K1395" s="169">
        <v>0.16</v>
      </c>
      <c r="L1395" s="170"/>
    </row>
    <row r="1396" spans="4:12" ht="11.25" customHeight="1">
      <c r="D1396" s="16" t="str">
        <f>CONCATENATE(kategorie[[#This Row],[rok]],"::",kategorie[[#This Row],[závod]],"::",kategorie[[#This Row],[m/ž]],"::",kategorie[[#This Row],[věk]])</f>
        <v>2013::pivaři::M::30</v>
      </c>
      <c r="E1396" s="166">
        <v>2013</v>
      </c>
      <c r="F1396" s="167" t="s">
        <v>296</v>
      </c>
      <c r="G1396" s="166" t="s">
        <v>177</v>
      </c>
      <c r="H1396" s="14">
        <f>kategorie[[#This Row],[rok]]-kategorie[[#This Row],[věk]]</f>
        <v>1983</v>
      </c>
      <c r="I1396" s="166">
        <v>30</v>
      </c>
      <c r="J1396" s="168" t="s">
        <v>316</v>
      </c>
      <c r="K1396" s="169">
        <v>0.16</v>
      </c>
      <c r="L1396" s="170"/>
    </row>
    <row r="1397" spans="4:12" ht="11.25" customHeight="1">
      <c r="D1397" s="16" t="str">
        <f>CONCATENATE(kategorie[[#This Row],[rok]],"::",kategorie[[#This Row],[závod]],"::",kategorie[[#This Row],[m/ž]],"::",kategorie[[#This Row],[věk]])</f>
        <v>2013::pivaři::M::31</v>
      </c>
      <c r="E1397" s="166">
        <v>2013</v>
      </c>
      <c r="F1397" s="167" t="s">
        <v>296</v>
      </c>
      <c r="G1397" s="166" t="s">
        <v>177</v>
      </c>
      <c r="H1397" s="14">
        <f>kategorie[[#This Row],[rok]]-kategorie[[#This Row],[věk]]</f>
        <v>1982</v>
      </c>
      <c r="I1397" s="166">
        <v>31</v>
      </c>
      <c r="J1397" s="168" t="s">
        <v>316</v>
      </c>
      <c r="K1397" s="169">
        <v>0.16</v>
      </c>
      <c r="L1397" s="170"/>
    </row>
    <row r="1398" spans="4:12" ht="11.25" customHeight="1">
      <c r="D1398" s="16" t="str">
        <f>CONCATENATE(kategorie[[#This Row],[rok]],"::",kategorie[[#This Row],[závod]],"::",kategorie[[#This Row],[m/ž]],"::",kategorie[[#This Row],[věk]])</f>
        <v>2013::pivaři::M::32</v>
      </c>
      <c r="E1398" s="166">
        <v>2013</v>
      </c>
      <c r="F1398" s="167" t="s">
        <v>296</v>
      </c>
      <c r="G1398" s="166" t="s">
        <v>177</v>
      </c>
      <c r="H1398" s="14">
        <f>kategorie[[#This Row],[rok]]-kategorie[[#This Row],[věk]]</f>
        <v>1981</v>
      </c>
      <c r="I1398" s="166">
        <v>32</v>
      </c>
      <c r="J1398" s="168" t="s">
        <v>316</v>
      </c>
      <c r="K1398" s="169">
        <v>0.16</v>
      </c>
      <c r="L1398" s="170"/>
    </row>
    <row r="1399" spans="4:12" ht="11.25" customHeight="1">
      <c r="D1399" s="16" t="str">
        <f>CONCATENATE(kategorie[[#This Row],[rok]],"::",kategorie[[#This Row],[závod]],"::",kategorie[[#This Row],[m/ž]],"::",kategorie[[#This Row],[věk]])</f>
        <v>2013::pivaři::M::33</v>
      </c>
      <c r="E1399" s="166">
        <v>2013</v>
      </c>
      <c r="F1399" s="167" t="s">
        <v>296</v>
      </c>
      <c r="G1399" s="166" t="s">
        <v>177</v>
      </c>
      <c r="H1399" s="14">
        <f>kategorie[[#This Row],[rok]]-kategorie[[#This Row],[věk]]</f>
        <v>1980</v>
      </c>
      <c r="I1399" s="166">
        <v>33</v>
      </c>
      <c r="J1399" s="168" t="s">
        <v>316</v>
      </c>
      <c r="K1399" s="169">
        <v>0.16</v>
      </c>
      <c r="L1399" s="170"/>
    </row>
    <row r="1400" spans="4:12" ht="11.25" customHeight="1">
      <c r="D1400" s="16" t="str">
        <f>CONCATENATE(kategorie[[#This Row],[rok]],"::",kategorie[[#This Row],[závod]],"::",kategorie[[#This Row],[m/ž]],"::",kategorie[[#This Row],[věk]])</f>
        <v>2013::pivaři::M::34</v>
      </c>
      <c r="E1400" s="166">
        <v>2013</v>
      </c>
      <c r="F1400" s="167" t="s">
        <v>296</v>
      </c>
      <c r="G1400" s="166" t="s">
        <v>177</v>
      </c>
      <c r="H1400" s="14">
        <f>kategorie[[#This Row],[rok]]-kategorie[[#This Row],[věk]]</f>
        <v>1979</v>
      </c>
      <c r="I1400" s="166">
        <v>34</v>
      </c>
      <c r="J1400" s="168" t="s">
        <v>316</v>
      </c>
      <c r="K1400" s="169">
        <v>0.16</v>
      </c>
      <c r="L1400" s="170"/>
    </row>
    <row r="1401" spans="4:12" ht="11.25" customHeight="1">
      <c r="D1401" s="16" t="str">
        <f>CONCATENATE(kategorie[[#This Row],[rok]],"::",kategorie[[#This Row],[závod]],"::",kategorie[[#This Row],[m/ž]],"::",kategorie[[#This Row],[věk]])</f>
        <v>2013::pivaři::M::35</v>
      </c>
      <c r="E1401" s="166">
        <v>2013</v>
      </c>
      <c r="F1401" s="167" t="s">
        <v>296</v>
      </c>
      <c r="G1401" s="166" t="s">
        <v>177</v>
      </c>
      <c r="H1401" s="14">
        <f>kategorie[[#This Row],[rok]]-kategorie[[#This Row],[věk]]</f>
        <v>1978</v>
      </c>
      <c r="I1401" s="166">
        <v>35</v>
      </c>
      <c r="J1401" s="168" t="s">
        <v>316</v>
      </c>
      <c r="K1401" s="169">
        <v>0.16</v>
      </c>
      <c r="L1401" s="170"/>
    </row>
    <row r="1402" spans="4:12" ht="11.25" customHeight="1">
      <c r="D1402" s="16" t="str">
        <f>CONCATENATE(kategorie[[#This Row],[rok]],"::",kategorie[[#This Row],[závod]],"::",kategorie[[#This Row],[m/ž]],"::",kategorie[[#This Row],[věk]])</f>
        <v>2013::pivaři::M::36</v>
      </c>
      <c r="E1402" s="166">
        <v>2013</v>
      </c>
      <c r="F1402" s="167" t="s">
        <v>296</v>
      </c>
      <c r="G1402" s="166" t="s">
        <v>177</v>
      </c>
      <c r="H1402" s="14">
        <f>kategorie[[#This Row],[rok]]-kategorie[[#This Row],[věk]]</f>
        <v>1977</v>
      </c>
      <c r="I1402" s="166">
        <v>36</v>
      </c>
      <c r="J1402" s="168" t="s">
        <v>316</v>
      </c>
      <c r="K1402" s="169">
        <v>0.16</v>
      </c>
      <c r="L1402" s="170"/>
    </row>
    <row r="1403" spans="4:12" ht="11.25" customHeight="1">
      <c r="D1403" s="16" t="str">
        <f>CONCATENATE(kategorie[[#This Row],[rok]],"::",kategorie[[#This Row],[závod]],"::",kategorie[[#This Row],[m/ž]],"::",kategorie[[#This Row],[věk]])</f>
        <v>2013::pivaři::M::37</v>
      </c>
      <c r="E1403" s="166">
        <v>2013</v>
      </c>
      <c r="F1403" s="167" t="s">
        <v>296</v>
      </c>
      <c r="G1403" s="166" t="s">
        <v>177</v>
      </c>
      <c r="H1403" s="14">
        <f>kategorie[[#This Row],[rok]]-kategorie[[#This Row],[věk]]</f>
        <v>1976</v>
      </c>
      <c r="I1403" s="166">
        <v>37</v>
      </c>
      <c r="J1403" s="168" t="s">
        <v>316</v>
      </c>
      <c r="K1403" s="169">
        <v>0.16</v>
      </c>
      <c r="L1403" s="170"/>
    </row>
    <row r="1404" spans="4:12" ht="11.25" customHeight="1">
      <c r="D1404" s="16" t="str">
        <f>CONCATENATE(kategorie[[#This Row],[rok]],"::",kategorie[[#This Row],[závod]],"::",kategorie[[#This Row],[m/ž]],"::",kategorie[[#This Row],[věk]])</f>
        <v>2013::pivaři::M::38</v>
      </c>
      <c r="E1404" s="166">
        <v>2013</v>
      </c>
      <c r="F1404" s="167" t="s">
        <v>296</v>
      </c>
      <c r="G1404" s="166" t="s">
        <v>177</v>
      </c>
      <c r="H1404" s="14">
        <f>kategorie[[#This Row],[rok]]-kategorie[[#This Row],[věk]]</f>
        <v>1975</v>
      </c>
      <c r="I1404" s="166">
        <v>38</v>
      </c>
      <c r="J1404" s="168" t="s">
        <v>316</v>
      </c>
      <c r="K1404" s="169">
        <v>0.16</v>
      </c>
      <c r="L1404" s="170"/>
    </row>
    <row r="1405" spans="4:12" ht="11.25" customHeight="1">
      <c r="D1405" s="16" t="str">
        <f>CONCATENATE(kategorie[[#This Row],[rok]],"::",kategorie[[#This Row],[závod]],"::",kategorie[[#This Row],[m/ž]],"::",kategorie[[#This Row],[věk]])</f>
        <v>2013::pivaři::M::39</v>
      </c>
      <c r="E1405" s="166">
        <v>2013</v>
      </c>
      <c r="F1405" s="167" t="s">
        <v>296</v>
      </c>
      <c r="G1405" s="166" t="s">
        <v>177</v>
      </c>
      <c r="H1405" s="14">
        <f>kategorie[[#This Row],[rok]]-kategorie[[#This Row],[věk]]</f>
        <v>1974</v>
      </c>
      <c r="I1405" s="166">
        <v>39</v>
      </c>
      <c r="J1405" s="168" t="s">
        <v>316</v>
      </c>
      <c r="K1405" s="169">
        <v>0.16</v>
      </c>
      <c r="L1405" s="170"/>
    </row>
    <row r="1406" spans="4:12" ht="11.25" customHeight="1">
      <c r="D1406" s="16" t="str">
        <f>CONCATENATE(kategorie[[#This Row],[rok]],"::",kategorie[[#This Row],[závod]],"::",kategorie[[#This Row],[m/ž]],"::",kategorie[[#This Row],[věk]])</f>
        <v>2013::pivaři::M::40</v>
      </c>
      <c r="E1406" s="166">
        <v>2013</v>
      </c>
      <c r="F1406" s="167" t="s">
        <v>296</v>
      </c>
      <c r="G1406" s="166" t="s">
        <v>177</v>
      </c>
      <c r="H1406" s="14">
        <f>kategorie[[#This Row],[rok]]-kategorie[[#This Row],[věk]]</f>
        <v>1973</v>
      </c>
      <c r="I1406" s="166">
        <v>40</v>
      </c>
      <c r="J1406" s="168" t="s">
        <v>316</v>
      </c>
      <c r="K1406" s="169">
        <v>0.16</v>
      </c>
      <c r="L1406" s="170"/>
    </row>
    <row r="1407" spans="4:12" ht="11.25" customHeight="1">
      <c r="D1407" s="16" t="str">
        <f>CONCATENATE(kategorie[[#This Row],[rok]],"::",kategorie[[#This Row],[závod]],"::",kategorie[[#This Row],[m/ž]],"::",kategorie[[#This Row],[věk]])</f>
        <v>2013::pivaři::M::41</v>
      </c>
      <c r="E1407" s="166">
        <v>2013</v>
      </c>
      <c r="F1407" s="167" t="s">
        <v>296</v>
      </c>
      <c r="G1407" s="166" t="s">
        <v>177</v>
      </c>
      <c r="H1407" s="14">
        <f>kategorie[[#This Row],[rok]]-kategorie[[#This Row],[věk]]</f>
        <v>1972</v>
      </c>
      <c r="I1407" s="166">
        <v>41</v>
      </c>
      <c r="J1407" s="168" t="s">
        <v>316</v>
      </c>
      <c r="K1407" s="169">
        <v>0.16</v>
      </c>
      <c r="L1407" s="170"/>
    </row>
    <row r="1408" spans="4:12" ht="11.25" customHeight="1">
      <c r="D1408" s="16" t="str">
        <f>CONCATENATE(kategorie[[#This Row],[rok]],"::",kategorie[[#This Row],[závod]],"::",kategorie[[#This Row],[m/ž]],"::",kategorie[[#This Row],[věk]])</f>
        <v>2013::pivaři::M::42</v>
      </c>
      <c r="E1408" s="166">
        <v>2013</v>
      </c>
      <c r="F1408" s="167" t="s">
        <v>296</v>
      </c>
      <c r="G1408" s="166" t="s">
        <v>177</v>
      </c>
      <c r="H1408" s="14">
        <f>kategorie[[#This Row],[rok]]-kategorie[[#This Row],[věk]]</f>
        <v>1971</v>
      </c>
      <c r="I1408" s="166">
        <v>42</v>
      </c>
      <c r="J1408" s="168" t="s">
        <v>316</v>
      </c>
      <c r="K1408" s="169">
        <v>0.16</v>
      </c>
      <c r="L1408" s="170"/>
    </row>
    <row r="1409" spans="4:12" ht="11.25" customHeight="1">
      <c r="D1409" s="16" t="str">
        <f>CONCATENATE(kategorie[[#This Row],[rok]],"::",kategorie[[#This Row],[závod]],"::",kategorie[[#This Row],[m/ž]],"::",kategorie[[#This Row],[věk]])</f>
        <v>2013::pivaři::M::43</v>
      </c>
      <c r="E1409" s="166">
        <v>2013</v>
      </c>
      <c r="F1409" s="167" t="s">
        <v>296</v>
      </c>
      <c r="G1409" s="166" t="s">
        <v>177</v>
      </c>
      <c r="H1409" s="14">
        <f>kategorie[[#This Row],[rok]]-kategorie[[#This Row],[věk]]</f>
        <v>1970</v>
      </c>
      <c r="I1409" s="166">
        <v>43</v>
      </c>
      <c r="J1409" s="168" t="s">
        <v>316</v>
      </c>
      <c r="K1409" s="169">
        <v>0.16</v>
      </c>
      <c r="L1409" s="170"/>
    </row>
    <row r="1410" spans="4:12" ht="11.25" customHeight="1">
      <c r="D1410" s="16" t="str">
        <f>CONCATENATE(kategorie[[#This Row],[rok]],"::",kategorie[[#This Row],[závod]],"::",kategorie[[#This Row],[m/ž]],"::",kategorie[[#This Row],[věk]])</f>
        <v>2013::pivaři::M::44</v>
      </c>
      <c r="E1410" s="166">
        <v>2013</v>
      </c>
      <c r="F1410" s="167" t="s">
        <v>296</v>
      </c>
      <c r="G1410" s="166" t="s">
        <v>177</v>
      </c>
      <c r="H1410" s="14">
        <f>kategorie[[#This Row],[rok]]-kategorie[[#This Row],[věk]]</f>
        <v>1969</v>
      </c>
      <c r="I1410" s="166">
        <v>44</v>
      </c>
      <c r="J1410" s="168" t="s">
        <v>316</v>
      </c>
      <c r="K1410" s="169">
        <v>0.16</v>
      </c>
      <c r="L1410" s="170"/>
    </row>
    <row r="1411" spans="4:12" ht="11.25" customHeight="1">
      <c r="D1411" s="16" t="str">
        <f>CONCATENATE(kategorie[[#This Row],[rok]],"::",kategorie[[#This Row],[závod]],"::",kategorie[[#This Row],[m/ž]],"::",kategorie[[#This Row],[věk]])</f>
        <v>2013::pivaři::M::45</v>
      </c>
      <c r="E1411" s="166">
        <v>2013</v>
      </c>
      <c r="F1411" s="167" t="s">
        <v>296</v>
      </c>
      <c r="G1411" s="166" t="s">
        <v>177</v>
      </c>
      <c r="H1411" s="14">
        <f>kategorie[[#This Row],[rok]]-kategorie[[#This Row],[věk]]</f>
        <v>1968</v>
      </c>
      <c r="I1411" s="166">
        <v>45</v>
      </c>
      <c r="J1411" s="168" t="s">
        <v>316</v>
      </c>
      <c r="K1411" s="169">
        <v>0.16</v>
      </c>
      <c r="L1411" s="170"/>
    </row>
    <row r="1412" spans="4:12" ht="11.25" customHeight="1">
      <c r="D1412" s="16" t="str">
        <f>CONCATENATE(kategorie[[#This Row],[rok]],"::",kategorie[[#This Row],[závod]],"::",kategorie[[#This Row],[m/ž]],"::",kategorie[[#This Row],[věk]])</f>
        <v>2013::pivaři::M::46</v>
      </c>
      <c r="E1412" s="166">
        <v>2013</v>
      </c>
      <c r="F1412" s="167" t="s">
        <v>296</v>
      </c>
      <c r="G1412" s="166" t="s">
        <v>177</v>
      </c>
      <c r="H1412" s="14">
        <f>kategorie[[#This Row],[rok]]-kategorie[[#This Row],[věk]]</f>
        <v>1967</v>
      </c>
      <c r="I1412" s="166">
        <v>46</v>
      </c>
      <c r="J1412" s="168" t="s">
        <v>316</v>
      </c>
      <c r="K1412" s="169">
        <v>0.16</v>
      </c>
      <c r="L1412" s="170"/>
    </row>
    <row r="1413" spans="4:12" ht="11.25" customHeight="1">
      <c r="D1413" s="16" t="str">
        <f>CONCATENATE(kategorie[[#This Row],[rok]],"::",kategorie[[#This Row],[závod]],"::",kategorie[[#This Row],[m/ž]],"::",kategorie[[#This Row],[věk]])</f>
        <v>2013::pivaři::M::47</v>
      </c>
      <c r="E1413" s="166">
        <v>2013</v>
      </c>
      <c r="F1413" s="167" t="s">
        <v>296</v>
      </c>
      <c r="G1413" s="166" t="s">
        <v>177</v>
      </c>
      <c r="H1413" s="14">
        <f>kategorie[[#This Row],[rok]]-kategorie[[#This Row],[věk]]</f>
        <v>1966</v>
      </c>
      <c r="I1413" s="166">
        <v>47</v>
      </c>
      <c r="J1413" s="168" t="s">
        <v>316</v>
      </c>
      <c r="K1413" s="169">
        <v>0.16</v>
      </c>
      <c r="L1413" s="170"/>
    </row>
    <row r="1414" spans="4:12" ht="11.25" customHeight="1">
      <c r="D1414" s="16" t="str">
        <f>CONCATENATE(kategorie[[#This Row],[rok]],"::",kategorie[[#This Row],[závod]],"::",kategorie[[#This Row],[m/ž]],"::",kategorie[[#This Row],[věk]])</f>
        <v>2013::pivaři::M::48</v>
      </c>
      <c r="E1414" s="166">
        <v>2013</v>
      </c>
      <c r="F1414" s="167" t="s">
        <v>296</v>
      </c>
      <c r="G1414" s="166" t="s">
        <v>177</v>
      </c>
      <c r="H1414" s="14">
        <f>kategorie[[#This Row],[rok]]-kategorie[[#This Row],[věk]]</f>
        <v>1965</v>
      </c>
      <c r="I1414" s="166">
        <v>48</v>
      </c>
      <c r="J1414" s="168" t="s">
        <v>316</v>
      </c>
      <c r="K1414" s="169">
        <v>0.16</v>
      </c>
      <c r="L1414" s="170"/>
    </row>
    <row r="1415" spans="4:12" ht="11.25" customHeight="1">
      <c r="D1415" s="16" t="str">
        <f>CONCATENATE(kategorie[[#This Row],[rok]],"::",kategorie[[#This Row],[závod]],"::",kategorie[[#This Row],[m/ž]],"::",kategorie[[#This Row],[věk]])</f>
        <v>2013::pivaři::M::49</v>
      </c>
      <c r="E1415" s="166">
        <v>2013</v>
      </c>
      <c r="F1415" s="167" t="s">
        <v>296</v>
      </c>
      <c r="G1415" s="166" t="s">
        <v>177</v>
      </c>
      <c r="H1415" s="14">
        <f>kategorie[[#This Row],[rok]]-kategorie[[#This Row],[věk]]</f>
        <v>1964</v>
      </c>
      <c r="I1415" s="166">
        <v>49</v>
      </c>
      <c r="J1415" s="168" t="s">
        <v>316</v>
      </c>
      <c r="K1415" s="169">
        <v>0.16</v>
      </c>
      <c r="L1415" s="170"/>
    </row>
    <row r="1416" spans="4:12" ht="11.25" customHeight="1">
      <c r="D1416" s="16" t="str">
        <f>CONCATENATE(kategorie[[#This Row],[rok]],"::",kategorie[[#This Row],[závod]],"::",kategorie[[#This Row],[m/ž]],"::",kategorie[[#This Row],[věk]])</f>
        <v>2013::pivaři::M::50</v>
      </c>
      <c r="E1416" s="166">
        <v>2013</v>
      </c>
      <c r="F1416" s="167" t="s">
        <v>296</v>
      </c>
      <c r="G1416" s="166" t="s">
        <v>177</v>
      </c>
      <c r="H1416" s="14">
        <f>kategorie[[#This Row],[rok]]-kategorie[[#This Row],[věk]]</f>
        <v>1963</v>
      </c>
      <c r="I1416" s="166">
        <v>50</v>
      </c>
      <c r="J1416" s="168" t="s">
        <v>316</v>
      </c>
      <c r="K1416" s="169">
        <v>0.16</v>
      </c>
      <c r="L1416" s="170"/>
    </row>
    <row r="1417" spans="4:12" ht="11.25" customHeight="1">
      <c r="D1417" s="16" t="str">
        <f>CONCATENATE(kategorie[[#This Row],[rok]],"::",kategorie[[#This Row],[závod]],"::",kategorie[[#This Row],[m/ž]],"::",kategorie[[#This Row],[věk]])</f>
        <v>2013::pivaři::M::51</v>
      </c>
      <c r="E1417" s="166">
        <v>2013</v>
      </c>
      <c r="F1417" s="167" t="s">
        <v>296</v>
      </c>
      <c r="G1417" s="166" t="s">
        <v>177</v>
      </c>
      <c r="H1417" s="14">
        <f>kategorie[[#This Row],[rok]]-kategorie[[#This Row],[věk]]</f>
        <v>1962</v>
      </c>
      <c r="I1417" s="166">
        <v>51</v>
      </c>
      <c r="J1417" s="168" t="s">
        <v>316</v>
      </c>
      <c r="K1417" s="169">
        <v>0.16</v>
      </c>
      <c r="L1417" s="170"/>
    </row>
    <row r="1418" spans="4:12" ht="11.25" customHeight="1">
      <c r="D1418" s="16" t="str">
        <f>CONCATENATE(kategorie[[#This Row],[rok]],"::",kategorie[[#This Row],[závod]],"::",kategorie[[#This Row],[m/ž]],"::",kategorie[[#This Row],[věk]])</f>
        <v>2013::pivaři::M::52</v>
      </c>
      <c r="E1418" s="166">
        <v>2013</v>
      </c>
      <c r="F1418" s="167" t="s">
        <v>296</v>
      </c>
      <c r="G1418" s="166" t="s">
        <v>177</v>
      </c>
      <c r="H1418" s="14">
        <f>kategorie[[#This Row],[rok]]-kategorie[[#This Row],[věk]]</f>
        <v>1961</v>
      </c>
      <c r="I1418" s="166">
        <v>52</v>
      </c>
      <c r="J1418" s="168" t="s">
        <v>316</v>
      </c>
      <c r="K1418" s="169">
        <v>0.16</v>
      </c>
      <c r="L1418" s="170"/>
    </row>
    <row r="1419" spans="4:12" ht="11.25" customHeight="1">
      <c r="D1419" s="16" t="str">
        <f>CONCATENATE(kategorie[[#This Row],[rok]],"::",kategorie[[#This Row],[závod]],"::",kategorie[[#This Row],[m/ž]],"::",kategorie[[#This Row],[věk]])</f>
        <v>2013::pivaři::M::53</v>
      </c>
      <c r="E1419" s="166">
        <v>2013</v>
      </c>
      <c r="F1419" s="167" t="s">
        <v>296</v>
      </c>
      <c r="G1419" s="166" t="s">
        <v>177</v>
      </c>
      <c r="H1419" s="14">
        <f>kategorie[[#This Row],[rok]]-kategorie[[#This Row],[věk]]</f>
        <v>1960</v>
      </c>
      <c r="I1419" s="166">
        <v>53</v>
      </c>
      <c r="J1419" s="168" t="s">
        <v>316</v>
      </c>
      <c r="K1419" s="169">
        <v>0.16</v>
      </c>
      <c r="L1419" s="170"/>
    </row>
    <row r="1420" spans="4:12" ht="11.25" customHeight="1">
      <c r="D1420" s="16" t="str">
        <f>CONCATENATE(kategorie[[#This Row],[rok]],"::",kategorie[[#This Row],[závod]],"::",kategorie[[#This Row],[m/ž]],"::",kategorie[[#This Row],[věk]])</f>
        <v>2013::pivaři::M::54</v>
      </c>
      <c r="E1420" s="166">
        <v>2013</v>
      </c>
      <c r="F1420" s="167" t="s">
        <v>296</v>
      </c>
      <c r="G1420" s="166" t="s">
        <v>177</v>
      </c>
      <c r="H1420" s="14">
        <f>kategorie[[#This Row],[rok]]-kategorie[[#This Row],[věk]]</f>
        <v>1959</v>
      </c>
      <c r="I1420" s="166">
        <v>54</v>
      </c>
      <c r="J1420" s="168" t="s">
        <v>316</v>
      </c>
      <c r="K1420" s="169">
        <v>0.16</v>
      </c>
      <c r="L1420" s="170"/>
    </row>
    <row r="1421" spans="4:12" ht="11.25" customHeight="1">
      <c r="D1421" s="16" t="str">
        <f>CONCATENATE(kategorie[[#This Row],[rok]],"::",kategorie[[#This Row],[závod]],"::",kategorie[[#This Row],[m/ž]],"::",kategorie[[#This Row],[věk]])</f>
        <v>2013::pivaři::M::55</v>
      </c>
      <c r="E1421" s="166">
        <v>2013</v>
      </c>
      <c r="F1421" s="167" t="s">
        <v>296</v>
      </c>
      <c r="G1421" s="166" t="s">
        <v>177</v>
      </c>
      <c r="H1421" s="14">
        <f>kategorie[[#This Row],[rok]]-kategorie[[#This Row],[věk]]</f>
        <v>1958</v>
      </c>
      <c r="I1421" s="166">
        <v>55</v>
      </c>
      <c r="J1421" s="168" t="s">
        <v>316</v>
      </c>
      <c r="K1421" s="169">
        <v>0.16</v>
      </c>
      <c r="L1421" s="170"/>
    </row>
    <row r="1422" spans="4:12" ht="11.25" customHeight="1">
      <c r="D1422" s="16" t="str">
        <f>CONCATENATE(kategorie[[#This Row],[rok]],"::",kategorie[[#This Row],[závod]],"::",kategorie[[#This Row],[m/ž]],"::",kategorie[[#This Row],[věk]])</f>
        <v>2013::pivaři::M::56</v>
      </c>
      <c r="E1422" s="166">
        <v>2013</v>
      </c>
      <c r="F1422" s="167" t="s">
        <v>296</v>
      </c>
      <c r="G1422" s="166" t="s">
        <v>177</v>
      </c>
      <c r="H1422" s="14">
        <f>kategorie[[#This Row],[rok]]-kategorie[[#This Row],[věk]]</f>
        <v>1957</v>
      </c>
      <c r="I1422" s="166">
        <v>56</v>
      </c>
      <c r="J1422" s="168" t="s">
        <v>316</v>
      </c>
      <c r="K1422" s="169">
        <v>0.16</v>
      </c>
      <c r="L1422" s="170"/>
    </row>
    <row r="1423" spans="4:12" ht="11.25" customHeight="1">
      <c r="D1423" s="16" t="str">
        <f>CONCATENATE(kategorie[[#This Row],[rok]],"::",kategorie[[#This Row],[závod]],"::",kategorie[[#This Row],[m/ž]],"::",kategorie[[#This Row],[věk]])</f>
        <v>2013::pivaři::M::57</v>
      </c>
      <c r="E1423" s="166">
        <v>2013</v>
      </c>
      <c r="F1423" s="167" t="s">
        <v>296</v>
      </c>
      <c r="G1423" s="166" t="s">
        <v>177</v>
      </c>
      <c r="H1423" s="14">
        <f>kategorie[[#This Row],[rok]]-kategorie[[#This Row],[věk]]</f>
        <v>1956</v>
      </c>
      <c r="I1423" s="166">
        <v>57</v>
      </c>
      <c r="J1423" s="168" t="s">
        <v>316</v>
      </c>
      <c r="K1423" s="169">
        <v>0.16</v>
      </c>
      <c r="L1423" s="170"/>
    </row>
    <row r="1424" spans="4:12" ht="11.25" customHeight="1">
      <c r="D1424" s="16" t="str">
        <f>CONCATENATE(kategorie[[#This Row],[rok]],"::",kategorie[[#This Row],[závod]],"::",kategorie[[#This Row],[m/ž]],"::",kategorie[[#This Row],[věk]])</f>
        <v>2013::pivaři::M::58</v>
      </c>
      <c r="E1424" s="166">
        <v>2013</v>
      </c>
      <c r="F1424" s="167" t="s">
        <v>296</v>
      </c>
      <c r="G1424" s="166" t="s">
        <v>177</v>
      </c>
      <c r="H1424" s="14">
        <f>kategorie[[#This Row],[rok]]-kategorie[[#This Row],[věk]]</f>
        <v>1955</v>
      </c>
      <c r="I1424" s="166">
        <v>58</v>
      </c>
      <c r="J1424" s="168" t="s">
        <v>316</v>
      </c>
      <c r="K1424" s="169">
        <v>0.16</v>
      </c>
      <c r="L1424" s="170"/>
    </row>
    <row r="1425" spans="4:12" ht="11.25" customHeight="1">
      <c r="D1425" s="16" t="str">
        <f>CONCATENATE(kategorie[[#This Row],[rok]],"::",kategorie[[#This Row],[závod]],"::",kategorie[[#This Row],[m/ž]],"::",kategorie[[#This Row],[věk]])</f>
        <v>2013::pivaři::M::59</v>
      </c>
      <c r="E1425" s="166">
        <v>2013</v>
      </c>
      <c r="F1425" s="167" t="s">
        <v>296</v>
      </c>
      <c r="G1425" s="166" t="s">
        <v>177</v>
      </c>
      <c r="H1425" s="14">
        <f>kategorie[[#This Row],[rok]]-kategorie[[#This Row],[věk]]</f>
        <v>1954</v>
      </c>
      <c r="I1425" s="166">
        <v>59</v>
      </c>
      <c r="J1425" s="168" t="s">
        <v>316</v>
      </c>
      <c r="K1425" s="169">
        <v>0.16</v>
      </c>
      <c r="L1425" s="170"/>
    </row>
    <row r="1426" spans="4:12" ht="11.25" customHeight="1">
      <c r="D1426" s="16" t="str">
        <f>CONCATENATE(kategorie[[#This Row],[rok]],"::",kategorie[[#This Row],[závod]],"::",kategorie[[#This Row],[m/ž]],"::",kategorie[[#This Row],[věk]])</f>
        <v>2013::pivaři::M::60</v>
      </c>
      <c r="E1426" s="166">
        <v>2013</v>
      </c>
      <c r="F1426" s="167" t="s">
        <v>296</v>
      </c>
      <c r="G1426" s="166" t="s">
        <v>177</v>
      </c>
      <c r="H1426" s="14">
        <f>kategorie[[#This Row],[rok]]-kategorie[[#This Row],[věk]]</f>
        <v>1953</v>
      </c>
      <c r="I1426" s="166">
        <v>60</v>
      </c>
      <c r="J1426" s="168" t="s">
        <v>316</v>
      </c>
      <c r="K1426" s="169">
        <v>0.16</v>
      </c>
      <c r="L1426" s="170"/>
    </row>
    <row r="1427" spans="4:12" ht="11.25" customHeight="1">
      <c r="D1427" s="16" t="str">
        <f>CONCATENATE(kategorie[[#This Row],[rok]],"::",kategorie[[#This Row],[závod]],"::",kategorie[[#This Row],[m/ž]],"::",kategorie[[#This Row],[věk]])</f>
        <v>2013::pivaři::M::61</v>
      </c>
      <c r="E1427" s="166">
        <v>2013</v>
      </c>
      <c r="F1427" s="167" t="s">
        <v>296</v>
      </c>
      <c r="G1427" s="166" t="s">
        <v>177</v>
      </c>
      <c r="H1427" s="14">
        <f>kategorie[[#This Row],[rok]]-kategorie[[#This Row],[věk]]</f>
        <v>1952</v>
      </c>
      <c r="I1427" s="166">
        <v>61</v>
      </c>
      <c r="J1427" s="168" t="s">
        <v>316</v>
      </c>
      <c r="K1427" s="169">
        <v>0.16</v>
      </c>
      <c r="L1427" s="170"/>
    </row>
    <row r="1428" spans="4:12" ht="11.25" customHeight="1">
      <c r="D1428" s="16" t="str">
        <f>CONCATENATE(kategorie[[#This Row],[rok]],"::",kategorie[[#This Row],[závod]],"::",kategorie[[#This Row],[m/ž]],"::",kategorie[[#This Row],[věk]])</f>
        <v>2013::pivaři::M::62</v>
      </c>
      <c r="E1428" s="166">
        <v>2013</v>
      </c>
      <c r="F1428" s="167" t="s">
        <v>296</v>
      </c>
      <c r="G1428" s="166" t="s">
        <v>177</v>
      </c>
      <c r="H1428" s="14">
        <f>kategorie[[#This Row],[rok]]-kategorie[[#This Row],[věk]]</f>
        <v>1951</v>
      </c>
      <c r="I1428" s="166">
        <v>62</v>
      </c>
      <c r="J1428" s="168" t="s">
        <v>316</v>
      </c>
      <c r="K1428" s="169">
        <v>0.16</v>
      </c>
      <c r="L1428" s="170"/>
    </row>
    <row r="1429" spans="4:12" ht="11.25" customHeight="1">
      <c r="D1429" s="16" t="str">
        <f>CONCATENATE(kategorie[[#This Row],[rok]],"::",kategorie[[#This Row],[závod]],"::",kategorie[[#This Row],[m/ž]],"::",kategorie[[#This Row],[věk]])</f>
        <v>2013::pivaři::M::63</v>
      </c>
      <c r="E1429" s="166">
        <v>2013</v>
      </c>
      <c r="F1429" s="167" t="s">
        <v>296</v>
      </c>
      <c r="G1429" s="166" t="s">
        <v>177</v>
      </c>
      <c r="H1429" s="23">
        <f>kategorie[[#This Row],[rok]]-kategorie[[#This Row],[věk]]</f>
        <v>1950</v>
      </c>
      <c r="I1429" s="166">
        <v>63</v>
      </c>
      <c r="J1429" s="168" t="s">
        <v>316</v>
      </c>
      <c r="K1429" s="169">
        <v>0.16</v>
      </c>
      <c r="L1429" s="170"/>
    </row>
    <row r="1430" spans="4:12" ht="11.25" customHeight="1">
      <c r="D1430" s="16" t="str">
        <f>CONCATENATE(kategorie[[#This Row],[rok]],"::",kategorie[[#This Row],[závod]],"::",kategorie[[#This Row],[m/ž]],"::",kategorie[[#This Row],[věk]])</f>
        <v>2013::pivaři::M::64</v>
      </c>
      <c r="E1430" s="166">
        <v>2013</v>
      </c>
      <c r="F1430" s="167" t="s">
        <v>296</v>
      </c>
      <c r="G1430" s="166" t="s">
        <v>177</v>
      </c>
      <c r="H1430" s="23">
        <f>kategorie[[#This Row],[rok]]-kategorie[[#This Row],[věk]]</f>
        <v>1949</v>
      </c>
      <c r="I1430" s="166">
        <v>64</v>
      </c>
      <c r="J1430" s="168" t="s">
        <v>316</v>
      </c>
      <c r="K1430" s="169">
        <v>0.16</v>
      </c>
      <c r="L1430" s="170"/>
    </row>
    <row r="1431" spans="4:12" ht="11.25" customHeight="1">
      <c r="D1431" s="16" t="str">
        <f>CONCATENATE(kategorie[[#This Row],[rok]],"::",kategorie[[#This Row],[závod]],"::",kategorie[[#This Row],[m/ž]],"::",kategorie[[#This Row],[věk]])</f>
        <v>2013::pivaři::M::65</v>
      </c>
      <c r="E1431" s="166">
        <v>2013</v>
      </c>
      <c r="F1431" s="167" t="s">
        <v>296</v>
      </c>
      <c r="G1431" s="166" t="s">
        <v>177</v>
      </c>
      <c r="H1431" s="23">
        <f>kategorie[[#This Row],[rok]]-kategorie[[#This Row],[věk]]</f>
        <v>1948</v>
      </c>
      <c r="I1431" s="166">
        <v>65</v>
      </c>
      <c r="J1431" s="168" t="s">
        <v>316</v>
      </c>
      <c r="K1431" s="169">
        <v>0.16</v>
      </c>
      <c r="L1431" s="170"/>
    </row>
    <row r="1432" spans="4:12" ht="11.25" customHeight="1">
      <c r="D1432" s="16" t="str">
        <f>CONCATENATE(kategorie[[#This Row],[rok]],"::",kategorie[[#This Row],[závod]],"::",kategorie[[#This Row],[m/ž]],"::",kategorie[[#This Row],[věk]])</f>
        <v>2013::pivaři::M::66</v>
      </c>
      <c r="E1432" s="166">
        <v>2013</v>
      </c>
      <c r="F1432" s="167" t="s">
        <v>296</v>
      </c>
      <c r="G1432" s="166" t="s">
        <v>177</v>
      </c>
      <c r="H1432" s="23">
        <f>kategorie[[#This Row],[rok]]-kategorie[[#This Row],[věk]]</f>
        <v>1947</v>
      </c>
      <c r="I1432" s="166">
        <v>66</v>
      </c>
      <c r="J1432" s="168" t="s">
        <v>316</v>
      </c>
      <c r="K1432" s="169">
        <v>0.16</v>
      </c>
      <c r="L1432" s="170"/>
    </row>
    <row r="1433" spans="4:12" ht="11.25" customHeight="1">
      <c r="D1433" s="16" t="str">
        <f>CONCATENATE(kategorie[[#This Row],[rok]],"::",kategorie[[#This Row],[závod]],"::",kategorie[[#This Row],[m/ž]],"::",kategorie[[#This Row],[věk]])</f>
        <v>2013::pivaři::M::67</v>
      </c>
      <c r="E1433" s="166">
        <v>2013</v>
      </c>
      <c r="F1433" s="167" t="s">
        <v>296</v>
      </c>
      <c r="G1433" s="166" t="s">
        <v>177</v>
      </c>
      <c r="H1433" s="23">
        <f>kategorie[[#This Row],[rok]]-kategorie[[#This Row],[věk]]</f>
        <v>1946</v>
      </c>
      <c r="I1433" s="166">
        <v>67</v>
      </c>
      <c r="J1433" s="168" t="s">
        <v>316</v>
      </c>
      <c r="K1433" s="169">
        <v>0.16</v>
      </c>
      <c r="L1433" s="170"/>
    </row>
    <row r="1434" spans="4:12" ht="11.25" customHeight="1">
      <c r="D1434" s="16" t="str">
        <f>CONCATENATE(kategorie[[#This Row],[rok]],"::",kategorie[[#This Row],[závod]],"::",kategorie[[#This Row],[m/ž]],"::",kategorie[[#This Row],[věk]])</f>
        <v>2013::pivaři::M::68</v>
      </c>
      <c r="E1434" s="166">
        <v>2013</v>
      </c>
      <c r="F1434" s="167" t="s">
        <v>296</v>
      </c>
      <c r="G1434" s="166" t="s">
        <v>177</v>
      </c>
      <c r="H1434" s="23">
        <f>kategorie[[#This Row],[rok]]-kategorie[[#This Row],[věk]]</f>
        <v>1945</v>
      </c>
      <c r="I1434" s="166">
        <v>68</v>
      </c>
      <c r="J1434" s="168" t="s">
        <v>316</v>
      </c>
      <c r="K1434" s="169">
        <v>0.16</v>
      </c>
      <c r="L1434" s="170"/>
    </row>
    <row r="1435" spans="4:12" ht="11.25" customHeight="1">
      <c r="D1435" s="16" t="str">
        <f>CONCATENATE(kategorie[[#This Row],[rok]],"::",kategorie[[#This Row],[závod]],"::",kategorie[[#This Row],[m/ž]],"::",kategorie[[#This Row],[věk]])</f>
        <v>2013::pivaři::M::69</v>
      </c>
      <c r="E1435" s="166">
        <v>2013</v>
      </c>
      <c r="F1435" s="167" t="s">
        <v>296</v>
      </c>
      <c r="G1435" s="166" t="s">
        <v>177</v>
      </c>
      <c r="H1435" s="23">
        <f>kategorie[[#This Row],[rok]]-kategorie[[#This Row],[věk]]</f>
        <v>1944</v>
      </c>
      <c r="I1435" s="166">
        <v>69</v>
      </c>
      <c r="J1435" s="168" t="s">
        <v>316</v>
      </c>
      <c r="K1435" s="169">
        <v>0.16</v>
      </c>
      <c r="L1435" s="170"/>
    </row>
    <row r="1436" spans="4:12" ht="11.25" customHeight="1">
      <c r="D1436" s="16" t="str">
        <f>CONCATENATE(kategorie[[#This Row],[rok]],"::",kategorie[[#This Row],[závod]],"::",kategorie[[#This Row],[m/ž]],"::",kategorie[[#This Row],[věk]])</f>
        <v>2013::pivaři::M::70</v>
      </c>
      <c r="E1436" s="166">
        <v>2013</v>
      </c>
      <c r="F1436" s="167" t="s">
        <v>296</v>
      </c>
      <c r="G1436" s="166" t="s">
        <v>177</v>
      </c>
      <c r="H1436" s="23">
        <f>kategorie[[#This Row],[rok]]-kategorie[[#This Row],[věk]]</f>
        <v>1943</v>
      </c>
      <c r="I1436" s="166">
        <v>70</v>
      </c>
      <c r="J1436" s="168" t="s">
        <v>316</v>
      </c>
      <c r="K1436" s="169">
        <v>0.16</v>
      </c>
      <c r="L1436" s="170"/>
    </row>
    <row r="1437" spans="4:12" ht="11.25" customHeight="1">
      <c r="D1437" s="16" t="str">
        <f>CONCATENATE(kategorie[[#This Row],[rok]],"::",kategorie[[#This Row],[závod]],"::",kategorie[[#This Row],[m/ž]],"::",kategorie[[#This Row],[věk]])</f>
        <v>2013::pivaři::M::71</v>
      </c>
      <c r="E1437" s="166">
        <v>2013</v>
      </c>
      <c r="F1437" s="167" t="s">
        <v>296</v>
      </c>
      <c r="G1437" s="166" t="s">
        <v>177</v>
      </c>
      <c r="H1437" s="23">
        <f>kategorie[[#This Row],[rok]]-kategorie[[#This Row],[věk]]</f>
        <v>1942</v>
      </c>
      <c r="I1437" s="166">
        <v>71</v>
      </c>
      <c r="J1437" s="168" t="s">
        <v>316</v>
      </c>
      <c r="K1437" s="169">
        <v>0.16</v>
      </c>
      <c r="L1437" s="170"/>
    </row>
    <row r="1438" spans="4:12" ht="11.25" customHeight="1">
      <c r="D1438" s="16" t="str">
        <f>CONCATENATE(kategorie[[#This Row],[rok]],"::",kategorie[[#This Row],[závod]],"::",kategorie[[#This Row],[m/ž]],"::",kategorie[[#This Row],[věk]])</f>
        <v>2013::pivaři::M::72</v>
      </c>
      <c r="E1438" s="166">
        <v>2013</v>
      </c>
      <c r="F1438" s="167" t="s">
        <v>296</v>
      </c>
      <c r="G1438" s="166" t="s">
        <v>177</v>
      </c>
      <c r="H1438" s="23">
        <f>kategorie[[#This Row],[rok]]-kategorie[[#This Row],[věk]]</f>
        <v>1941</v>
      </c>
      <c r="I1438" s="166">
        <v>72</v>
      </c>
      <c r="J1438" s="168" t="s">
        <v>316</v>
      </c>
      <c r="K1438" s="169">
        <v>0.16</v>
      </c>
      <c r="L1438" s="170"/>
    </row>
    <row r="1439" spans="4:12" ht="11.25" customHeight="1">
      <c r="D1439" s="16" t="str">
        <f>CONCATENATE(kategorie[[#This Row],[rok]],"::",kategorie[[#This Row],[závod]],"::",kategorie[[#This Row],[m/ž]],"::",kategorie[[#This Row],[věk]])</f>
        <v>2013::pivaři::M::73</v>
      </c>
      <c r="E1439" s="166">
        <v>2013</v>
      </c>
      <c r="F1439" s="167" t="s">
        <v>296</v>
      </c>
      <c r="G1439" s="166" t="s">
        <v>177</v>
      </c>
      <c r="H1439" s="23">
        <f>kategorie[[#This Row],[rok]]-kategorie[[#This Row],[věk]]</f>
        <v>1940</v>
      </c>
      <c r="I1439" s="166">
        <v>73</v>
      </c>
      <c r="J1439" s="168" t="s">
        <v>316</v>
      </c>
      <c r="K1439" s="169">
        <v>0.16</v>
      </c>
      <c r="L1439" s="170"/>
    </row>
    <row r="1440" spans="4:12" ht="11.25" customHeight="1">
      <c r="D1440" s="16" t="str">
        <f>CONCATENATE(kategorie[[#This Row],[rok]],"::",kategorie[[#This Row],[závod]],"::",kategorie[[#This Row],[m/ž]],"::",kategorie[[#This Row],[věk]])</f>
        <v>2013::pivaři::M::74</v>
      </c>
      <c r="E1440" s="166">
        <v>2013</v>
      </c>
      <c r="F1440" s="167" t="s">
        <v>296</v>
      </c>
      <c r="G1440" s="166" t="s">
        <v>177</v>
      </c>
      <c r="H1440" s="23">
        <f>kategorie[[#This Row],[rok]]-kategorie[[#This Row],[věk]]</f>
        <v>1939</v>
      </c>
      <c r="I1440" s="166">
        <v>74</v>
      </c>
      <c r="J1440" s="168" t="s">
        <v>316</v>
      </c>
      <c r="K1440" s="169">
        <v>0.16</v>
      </c>
      <c r="L1440" s="170"/>
    </row>
    <row r="1441" spans="4:12" ht="11.25" customHeight="1">
      <c r="D1441" s="16" t="str">
        <f>CONCATENATE(kategorie[[#This Row],[rok]],"::",kategorie[[#This Row],[závod]],"::",kategorie[[#This Row],[m/ž]],"::",kategorie[[#This Row],[věk]])</f>
        <v>2013::pivaři::M::75</v>
      </c>
      <c r="E1441" s="166">
        <v>2013</v>
      </c>
      <c r="F1441" s="167" t="s">
        <v>296</v>
      </c>
      <c r="G1441" s="166" t="s">
        <v>177</v>
      </c>
      <c r="H1441" s="23">
        <f>kategorie[[#This Row],[rok]]-kategorie[[#This Row],[věk]]</f>
        <v>1938</v>
      </c>
      <c r="I1441" s="166">
        <v>75</v>
      </c>
      <c r="J1441" s="168" t="s">
        <v>316</v>
      </c>
      <c r="K1441" s="169">
        <v>0.16</v>
      </c>
      <c r="L1441" s="170"/>
    </row>
    <row r="1442" spans="4:12" ht="11.25" customHeight="1">
      <c r="D1442" s="16" t="str">
        <f>CONCATENATE(kategorie[[#This Row],[rok]],"::",kategorie[[#This Row],[závod]],"::",kategorie[[#This Row],[m/ž]],"::",kategorie[[#This Row],[věk]])</f>
        <v>2013::pivaři::M::76</v>
      </c>
      <c r="E1442" s="166">
        <v>2013</v>
      </c>
      <c r="F1442" s="167" t="s">
        <v>296</v>
      </c>
      <c r="G1442" s="166" t="s">
        <v>177</v>
      </c>
      <c r="H1442" s="23">
        <f>kategorie[[#This Row],[rok]]-kategorie[[#This Row],[věk]]</f>
        <v>1937</v>
      </c>
      <c r="I1442" s="166">
        <v>76</v>
      </c>
      <c r="J1442" s="168" t="s">
        <v>316</v>
      </c>
      <c r="K1442" s="169">
        <v>0.16</v>
      </c>
      <c r="L1442" s="170"/>
    </row>
    <row r="1443" spans="4:12" ht="11.25" customHeight="1">
      <c r="D1443" s="16" t="str">
        <f>CONCATENATE(kategorie[[#This Row],[rok]],"::",kategorie[[#This Row],[závod]],"::",kategorie[[#This Row],[m/ž]],"::",kategorie[[#This Row],[věk]])</f>
        <v>2013::pivaři::M::77</v>
      </c>
      <c r="E1443" s="166">
        <v>2013</v>
      </c>
      <c r="F1443" s="167" t="s">
        <v>296</v>
      </c>
      <c r="G1443" s="166" t="s">
        <v>177</v>
      </c>
      <c r="H1443" s="23">
        <f>kategorie[[#This Row],[rok]]-kategorie[[#This Row],[věk]]</f>
        <v>1936</v>
      </c>
      <c r="I1443" s="166">
        <v>77</v>
      </c>
      <c r="J1443" s="168" t="s">
        <v>316</v>
      </c>
      <c r="K1443" s="169">
        <v>0.16</v>
      </c>
      <c r="L1443" s="170"/>
    </row>
    <row r="1444" spans="4:12" ht="11.25" customHeight="1">
      <c r="D1444" s="16" t="str">
        <f>CONCATENATE(kategorie[[#This Row],[rok]],"::",kategorie[[#This Row],[závod]],"::",kategorie[[#This Row],[m/ž]],"::",kategorie[[#This Row],[věk]])</f>
        <v>2013::pivaři::M::78</v>
      </c>
      <c r="E1444" s="166">
        <v>2013</v>
      </c>
      <c r="F1444" s="167" t="s">
        <v>296</v>
      </c>
      <c r="G1444" s="166" t="s">
        <v>177</v>
      </c>
      <c r="H1444" s="23">
        <f>kategorie[[#This Row],[rok]]-kategorie[[#This Row],[věk]]</f>
        <v>1935</v>
      </c>
      <c r="I1444" s="166">
        <v>78</v>
      </c>
      <c r="J1444" s="168" t="s">
        <v>316</v>
      </c>
      <c r="K1444" s="169">
        <v>0.16</v>
      </c>
      <c r="L1444" s="170"/>
    </row>
    <row r="1445" spans="4:12" ht="11.25" customHeight="1">
      <c r="D1445" s="16" t="str">
        <f>CONCATENATE(kategorie[[#This Row],[rok]],"::",kategorie[[#This Row],[závod]],"::",kategorie[[#This Row],[m/ž]],"::",kategorie[[#This Row],[věk]])</f>
        <v>2013::pivaři::M::79</v>
      </c>
      <c r="E1445" s="166">
        <v>2013</v>
      </c>
      <c r="F1445" s="167" t="s">
        <v>296</v>
      </c>
      <c r="G1445" s="166" t="s">
        <v>177</v>
      </c>
      <c r="H1445" s="23">
        <f>kategorie[[#This Row],[rok]]-kategorie[[#This Row],[věk]]</f>
        <v>1934</v>
      </c>
      <c r="I1445" s="166">
        <v>79</v>
      </c>
      <c r="J1445" s="168" t="s">
        <v>316</v>
      </c>
      <c r="K1445" s="169">
        <v>0.16</v>
      </c>
      <c r="L1445" s="170"/>
    </row>
    <row r="1446" spans="4:12" ht="11.25" customHeight="1">
      <c r="D1446" s="16" t="str">
        <f>CONCATENATE(kategorie[[#This Row],[rok]],"::",kategorie[[#This Row],[závod]],"::",kategorie[[#This Row],[m/ž]],"::",kategorie[[#This Row],[věk]])</f>
        <v>2013::pivaři::M::80</v>
      </c>
      <c r="E1446" s="166">
        <v>2013</v>
      </c>
      <c r="F1446" s="167" t="s">
        <v>296</v>
      </c>
      <c r="G1446" s="166" t="s">
        <v>177</v>
      </c>
      <c r="H1446" s="23">
        <f>kategorie[[#This Row],[rok]]-kategorie[[#This Row],[věk]]</f>
        <v>1933</v>
      </c>
      <c r="I1446" s="166">
        <v>80</v>
      </c>
      <c r="J1446" s="168" t="s">
        <v>316</v>
      </c>
      <c r="K1446" s="169">
        <v>0.16</v>
      </c>
      <c r="L1446" s="170"/>
    </row>
    <row r="1447" spans="4:12" ht="11.25" customHeight="1">
      <c r="D1447" s="16" t="str">
        <f>CONCATENATE(kategorie[[#This Row],[rok]],"::",kategorie[[#This Row],[závod]],"::",kategorie[[#This Row],[m/ž]],"::",kategorie[[#This Row],[věk]])</f>
        <v>2013::pivaři::Z::18</v>
      </c>
      <c r="E1447" s="166">
        <v>2013</v>
      </c>
      <c r="F1447" s="167" t="s">
        <v>296</v>
      </c>
      <c r="G1447" s="166" t="s">
        <v>318</v>
      </c>
      <c r="H1447" s="23">
        <f>kategorie[[#This Row],[rok]]-kategorie[[#This Row],[věk]]</f>
        <v>1995</v>
      </c>
      <c r="I1447" s="166">
        <v>18</v>
      </c>
      <c r="J1447" s="168" t="s">
        <v>316</v>
      </c>
      <c r="K1447" s="169">
        <v>0.16</v>
      </c>
      <c r="L1447" s="170"/>
    </row>
    <row r="1448" spans="4:12" ht="11.25" customHeight="1">
      <c r="D1448" s="16" t="str">
        <f>CONCATENATE(kategorie[[#This Row],[rok]],"::",kategorie[[#This Row],[závod]],"::",kategorie[[#This Row],[m/ž]],"::",kategorie[[#This Row],[věk]])</f>
        <v>2013::pivaři::Z::19</v>
      </c>
      <c r="E1448" s="166">
        <v>2013</v>
      </c>
      <c r="F1448" s="167" t="s">
        <v>296</v>
      </c>
      <c r="G1448" s="166" t="s">
        <v>318</v>
      </c>
      <c r="H1448" s="23">
        <f>kategorie[[#This Row],[rok]]-kategorie[[#This Row],[věk]]</f>
        <v>1994</v>
      </c>
      <c r="I1448" s="166">
        <v>19</v>
      </c>
      <c r="J1448" s="168" t="s">
        <v>316</v>
      </c>
      <c r="K1448" s="169">
        <v>0.16</v>
      </c>
      <c r="L1448" s="170"/>
    </row>
    <row r="1449" spans="4:12" ht="11.25" customHeight="1">
      <c r="D1449" s="16" t="str">
        <f>CONCATENATE(kategorie[[#This Row],[rok]],"::",kategorie[[#This Row],[závod]],"::",kategorie[[#This Row],[m/ž]],"::",kategorie[[#This Row],[věk]])</f>
        <v>2013::pivaři::Z::20</v>
      </c>
      <c r="E1449" s="166">
        <v>2013</v>
      </c>
      <c r="F1449" s="167" t="s">
        <v>296</v>
      </c>
      <c r="G1449" s="166" t="s">
        <v>318</v>
      </c>
      <c r="H1449" s="23">
        <f>kategorie[[#This Row],[rok]]-kategorie[[#This Row],[věk]]</f>
        <v>1993</v>
      </c>
      <c r="I1449" s="166">
        <v>20</v>
      </c>
      <c r="J1449" s="168" t="s">
        <v>316</v>
      </c>
      <c r="K1449" s="169">
        <v>0.16</v>
      </c>
      <c r="L1449" s="170"/>
    </row>
    <row r="1450" spans="4:12" ht="11.25" customHeight="1">
      <c r="D1450" s="16" t="str">
        <f>CONCATENATE(kategorie[[#This Row],[rok]],"::",kategorie[[#This Row],[závod]],"::",kategorie[[#This Row],[m/ž]],"::",kategorie[[#This Row],[věk]])</f>
        <v>2013::pivaři::Z::21</v>
      </c>
      <c r="E1450" s="166">
        <v>2013</v>
      </c>
      <c r="F1450" s="167" t="s">
        <v>296</v>
      </c>
      <c r="G1450" s="166" t="s">
        <v>318</v>
      </c>
      <c r="H1450" s="23">
        <f>kategorie[[#This Row],[rok]]-kategorie[[#This Row],[věk]]</f>
        <v>1992</v>
      </c>
      <c r="I1450" s="166">
        <v>21</v>
      </c>
      <c r="J1450" s="168" t="s">
        <v>316</v>
      </c>
      <c r="K1450" s="169">
        <v>0.16</v>
      </c>
      <c r="L1450" s="170"/>
    </row>
    <row r="1451" spans="4:12" ht="11.25" customHeight="1">
      <c r="D1451" s="16" t="str">
        <f>CONCATENATE(kategorie[[#This Row],[rok]],"::",kategorie[[#This Row],[závod]],"::",kategorie[[#This Row],[m/ž]],"::",kategorie[[#This Row],[věk]])</f>
        <v>2013::pivaři::Z::22</v>
      </c>
      <c r="E1451" s="166">
        <v>2013</v>
      </c>
      <c r="F1451" s="167" t="s">
        <v>296</v>
      </c>
      <c r="G1451" s="166" t="s">
        <v>318</v>
      </c>
      <c r="H1451" s="23">
        <f>kategorie[[#This Row],[rok]]-kategorie[[#This Row],[věk]]</f>
        <v>1991</v>
      </c>
      <c r="I1451" s="166">
        <v>22</v>
      </c>
      <c r="J1451" s="168" t="s">
        <v>316</v>
      </c>
      <c r="K1451" s="169">
        <v>0.16</v>
      </c>
      <c r="L1451" s="170"/>
    </row>
    <row r="1452" spans="4:12" ht="11.25" customHeight="1">
      <c r="D1452" s="16" t="str">
        <f>CONCATENATE(kategorie[[#This Row],[rok]],"::",kategorie[[#This Row],[závod]],"::",kategorie[[#This Row],[m/ž]],"::",kategorie[[#This Row],[věk]])</f>
        <v>2013::pivaři::Z::23</v>
      </c>
      <c r="E1452" s="166">
        <v>2013</v>
      </c>
      <c r="F1452" s="167" t="s">
        <v>296</v>
      </c>
      <c r="G1452" s="166" t="s">
        <v>318</v>
      </c>
      <c r="H1452" s="23">
        <f>kategorie[[#This Row],[rok]]-kategorie[[#This Row],[věk]]</f>
        <v>1990</v>
      </c>
      <c r="I1452" s="166">
        <v>23</v>
      </c>
      <c r="J1452" s="168" t="s">
        <v>316</v>
      </c>
      <c r="K1452" s="169">
        <v>0.16</v>
      </c>
      <c r="L1452" s="170"/>
    </row>
    <row r="1453" spans="4:12" ht="11.25" customHeight="1">
      <c r="D1453" s="16" t="str">
        <f>CONCATENATE(kategorie[[#This Row],[rok]],"::",kategorie[[#This Row],[závod]],"::",kategorie[[#This Row],[m/ž]],"::",kategorie[[#This Row],[věk]])</f>
        <v>2013::pivaři::Z::24</v>
      </c>
      <c r="E1453" s="166">
        <v>2013</v>
      </c>
      <c r="F1453" s="167" t="s">
        <v>296</v>
      </c>
      <c r="G1453" s="166" t="s">
        <v>318</v>
      </c>
      <c r="H1453" s="23">
        <f>kategorie[[#This Row],[rok]]-kategorie[[#This Row],[věk]]</f>
        <v>1989</v>
      </c>
      <c r="I1453" s="166">
        <v>24</v>
      </c>
      <c r="J1453" s="168" t="s">
        <v>316</v>
      </c>
      <c r="K1453" s="169">
        <v>0.16</v>
      </c>
      <c r="L1453" s="170"/>
    </row>
    <row r="1454" spans="4:12" ht="11.25" customHeight="1">
      <c r="D1454" s="16" t="str">
        <f>CONCATENATE(kategorie[[#This Row],[rok]],"::",kategorie[[#This Row],[závod]],"::",kategorie[[#This Row],[m/ž]],"::",kategorie[[#This Row],[věk]])</f>
        <v>2013::pivaři::Z::25</v>
      </c>
      <c r="E1454" s="166">
        <v>2013</v>
      </c>
      <c r="F1454" s="167" t="s">
        <v>296</v>
      </c>
      <c r="G1454" s="166" t="s">
        <v>318</v>
      </c>
      <c r="H1454" s="23">
        <f>kategorie[[#This Row],[rok]]-kategorie[[#This Row],[věk]]</f>
        <v>1988</v>
      </c>
      <c r="I1454" s="166">
        <v>25</v>
      </c>
      <c r="J1454" s="168" t="s">
        <v>316</v>
      </c>
      <c r="K1454" s="169">
        <v>0.16</v>
      </c>
      <c r="L1454" s="170"/>
    </row>
    <row r="1455" spans="4:12" ht="11.25" customHeight="1">
      <c r="D1455" s="16" t="str">
        <f>CONCATENATE(kategorie[[#This Row],[rok]],"::",kategorie[[#This Row],[závod]],"::",kategorie[[#This Row],[m/ž]],"::",kategorie[[#This Row],[věk]])</f>
        <v>2013::pivaři::Z::26</v>
      </c>
      <c r="E1455" s="166">
        <v>2013</v>
      </c>
      <c r="F1455" s="167" t="s">
        <v>296</v>
      </c>
      <c r="G1455" s="166" t="s">
        <v>318</v>
      </c>
      <c r="H1455" s="23">
        <f>kategorie[[#This Row],[rok]]-kategorie[[#This Row],[věk]]</f>
        <v>1987</v>
      </c>
      <c r="I1455" s="166">
        <v>26</v>
      </c>
      <c r="J1455" s="168" t="s">
        <v>316</v>
      </c>
      <c r="K1455" s="169">
        <v>0.16</v>
      </c>
      <c r="L1455" s="170"/>
    </row>
    <row r="1456" spans="4:12" ht="11.25" customHeight="1">
      <c r="D1456" s="16" t="str">
        <f>CONCATENATE(kategorie[[#This Row],[rok]],"::",kategorie[[#This Row],[závod]],"::",kategorie[[#This Row],[m/ž]],"::",kategorie[[#This Row],[věk]])</f>
        <v>2013::pivaři::Z::27</v>
      </c>
      <c r="E1456" s="166">
        <v>2013</v>
      </c>
      <c r="F1456" s="167" t="s">
        <v>296</v>
      </c>
      <c r="G1456" s="166" t="s">
        <v>318</v>
      </c>
      <c r="H1456" s="23">
        <f>kategorie[[#This Row],[rok]]-kategorie[[#This Row],[věk]]</f>
        <v>1986</v>
      </c>
      <c r="I1456" s="166">
        <v>27</v>
      </c>
      <c r="J1456" s="168" t="s">
        <v>316</v>
      </c>
      <c r="K1456" s="169">
        <v>0.16</v>
      </c>
      <c r="L1456" s="170"/>
    </row>
    <row r="1457" spans="4:12" ht="11.25" customHeight="1">
      <c r="D1457" s="16" t="str">
        <f>CONCATENATE(kategorie[[#This Row],[rok]],"::",kategorie[[#This Row],[závod]],"::",kategorie[[#This Row],[m/ž]],"::",kategorie[[#This Row],[věk]])</f>
        <v>2013::pivaři::Z::28</v>
      </c>
      <c r="E1457" s="166">
        <v>2013</v>
      </c>
      <c r="F1457" s="167" t="s">
        <v>296</v>
      </c>
      <c r="G1457" s="166" t="s">
        <v>318</v>
      </c>
      <c r="H1457" s="23">
        <f>kategorie[[#This Row],[rok]]-kategorie[[#This Row],[věk]]</f>
        <v>1985</v>
      </c>
      <c r="I1457" s="166">
        <v>28</v>
      </c>
      <c r="J1457" s="168" t="s">
        <v>316</v>
      </c>
      <c r="K1457" s="169">
        <v>0.16</v>
      </c>
      <c r="L1457" s="170"/>
    </row>
    <row r="1458" spans="4:12">
      <c r="D1458" s="16" t="str">
        <f>CONCATENATE(kategorie[[#This Row],[rok]],"::",kategorie[[#This Row],[závod]],"::",kategorie[[#This Row],[m/ž]],"::",kategorie[[#This Row],[věk]])</f>
        <v>2013::pivaři::Z::29</v>
      </c>
      <c r="E1458" s="166">
        <v>2013</v>
      </c>
      <c r="F1458" s="167" t="s">
        <v>296</v>
      </c>
      <c r="G1458" s="166" t="s">
        <v>318</v>
      </c>
      <c r="H1458" s="23">
        <f>kategorie[[#This Row],[rok]]-kategorie[[#This Row],[věk]]</f>
        <v>1984</v>
      </c>
      <c r="I1458" s="166">
        <v>29</v>
      </c>
      <c r="J1458" s="168" t="s">
        <v>316</v>
      </c>
      <c r="K1458" s="169">
        <v>0.16</v>
      </c>
      <c r="L1458" s="170"/>
    </row>
    <row r="1459" spans="4:12">
      <c r="D1459" s="16" t="str">
        <f>CONCATENATE(kategorie[[#This Row],[rok]],"::",kategorie[[#This Row],[závod]],"::",kategorie[[#This Row],[m/ž]],"::",kategorie[[#This Row],[věk]])</f>
        <v>2013::pivaři::Z::30</v>
      </c>
      <c r="E1459" s="166">
        <v>2013</v>
      </c>
      <c r="F1459" s="167" t="s">
        <v>296</v>
      </c>
      <c r="G1459" s="166" t="s">
        <v>318</v>
      </c>
      <c r="H1459" s="23">
        <f>kategorie[[#This Row],[rok]]-kategorie[[#This Row],[věk]]</f>
        <v>1983</v>
      </c>
      <c r="I1459" s="166">
        <v>30</v>
      </c>
      <c r="J1459" s="168" t="s">
        <v>316</v>
      </c>
      <c r="K1459" s="169">
        <v>0.16</v>
      </c>
      <c r="L1459" s="170"/>
    </row>
    <row r="1460" spans="4:12">
      <c r="D1460" s="16" t="str">
        <f>CONCATENATE(kategorie[[#This Row],[rok]],"::",kategorie[[#This Row],[závod]],"::",kategorie[[#This Row],[m/ž]],"::",kategorie[[#This Row],[věk]])</f>
        <v>2013::pivaři::Z::31</v>
      </c>
      <c r="E1460" s="166">
        <v>2013</v>
      </c>
      <c r="F1460" s="167" t="s">
        <v>296</v>
      </c>
      <c r="G1460" s="166" t="s">
        <v>318</v>
      </c>
      <c r="H1460" s="23">
        <f>kategorie[[#This Row],[rok]]-kategorie[[#This Row],[věk]]</f>
        <v>1982</v>
      </c>
      <c r="I1460" s="166">
        <v>31</v>
      </c>
      <c r="J1460" s="168" t="s">
        <v>316</v>
      </c>
      <c r="K1460" s="169">
        <v>0.16</v>
      </c>
      <c r="L1460" s="170"/>
    </row>
    <row r="1461" spans="4:12">
      <c r="D1461" s="16" t="str">
        <f>CONCATENATE(kategorie[[#This Row],[rok]],"::",kategorie[[#This Row],[závod]],"::",kategorie[[#This Row],[m/ž]],"::",kategorie[[#This Row],[věk]])</f>
        <v>2013::pivaři::Z::32</v>
      </c>
      <c r="E1461" s="166">
        <v>2013</v>
      </c>
      <c r="F1461" s="167" t="s">
        <v>296</v>
      </c>
      <c r="G1461" s="166" t="s">
        <v>318</v>
      </c>
      <c r="H1461" s="23">
        <f>kategorie[[#This Row],[rok]]-kategorie[[#This Row],[věk]]</f>
        <v>1981</v>
      </c>
      <c r="I1461" s="166">
        <v>32</v>
      </c>
      <c r="J1461" s="168" t="s">
        <v>316</v>
      </c>
      <c r="K1461" s="169">
        <v>0.16</v>
      </c>
      <c r="L1461" s="170"/>
    </row>
    <row r="1462" spans="4:12">
      <c r="D1462" s="16" t="str">
        <f>CONCATENATE(kategorie[[#This Row],[rok]],"::",kategorie[[#This Row],[závod]],"::",kategorie[[#This Row],[m/ž]],"::",kategorie[[#This Row],[věk]])</f>
        <v>2013::pivaři::Z::33</v>
      </c>
      <c r="E1462" s="166">
        <v>2013</v>
      </c>
      <c r="F1462" s="167" t="s">
        <v>296</v>
      </c>
      <c r="G1462" s="166" t="s">
        <v>318</v>
      </c>
      <c r="H1462" s="23">
        <f>kategorie[[#This Row],[rok]]-kategorie[[#This Row],[věk]]</f>
        <v>1980</v>
      </c>
      <c r="I1462" s="166">
        <v>33</v>
      </c>
      <c r="J1462" s="168" t="s">
        <v>316</v>
      </c>
      <c r="K1462" s="169">
        <v>0.16</v>
      </c>
      <c r="L1462" s="170"/>
    </row>
    <row r="1463" spans="4:12">
      <c r="D1463" s="16" t="str">
        <f>CONCATENATE(kategorie[[#This Row],[rok]],"::",kategorie[[#This Row],[závod]],"::",kategorie[[#This Row],[m/ž]],"::",kategorie[[#This Row],[věk]])</f>
        <v>2013::pivaři::Z::34</v>
      </c>
      <c r="E1463" s="166">
        <v>2013</v>
      </c>
      <c r="F1463" s="167" t="s">
        <v>296</v>
      </c>
      <c r="G1463" s="166" t="s">
        <v>318</v>
      </c>
      <c r="H1463" s="23">
        <f>kategorie[[#This Row],[rok]]-kategorie[[#This Row],[věk]]</f>
        <v>1979</v>
      </c>
      <c r="I1463" s="166">
        <v>34</v>
      </c>
      <c r="J1463" s="168" t="s">
        <v>316</v>
      </c>
      <c r="K1463" s="169">
        <v>0.16</v>
      </c>
      <c r="L1463" s="170"/>
    </row>
    <row r="1464" spans="4:12">
      <c r="D1464" s="16" t="str">
        <f>CONCATENATE(kategorie[[#This Row],[rok]],"::",kategorie[[#This Row],[závod]],"::",kategorie[[#This Row],[m/ž]],"::",kategorie[[#This Row],[věk]])</f>
        <v>2013::pivaři::Z::35</v>
      </c>
      <c r="E1464" s="166">
        <v>2013</v>
      </c>
      <c r="F1464" s="167" t="s">
        <v>296</v>
      </c>
      <c r="G1464" s="166" t="s">
        <v>318</v>
      </c>
      <c r="H1464" s="23">
        <f>kategorie[[#This Row],[rok]]-kategorie[[#This Row],[věk]]</f>
        <v>1978</v>
      </c>
      <c r="I1464" s="166">
        <v>35</v>
      </c>
      <c r="J1464" s="168" t="s">
        <v>316</v>
      </c>
      <c r="K1464" s="169">
        <v>0.16</v>
      </c>
      <c r="L1464" s="170"/>
    </row>
    <row r="1465" spans="4:12">
      <c r="D1465" s="16" t="str">
        <f>CONCATENATE(kategorie[[#This Row],[rok]],"::",kategorie[[#This Row],[závod]],"::",kategorie[[#This Row],[m/ž]],"::",kategorie[[#This Row],[věk]])</f>
        <v>2013::pivaři::Z::36</v>
      </c>
      <c r="E1465" s="166">
        <v>2013</v>
      </c>
      <c r="F1465" s="167" t="s">
        <v>296</v>
      </c>
      <c r="G1465" s="166" t="s">
        <v>318</v>
      </c>
      <c r="H1465" s="23">
        <f>kategorie[[#This Row],[rok]]-kategorie[[#This Row],[věk]]</f>
        <v>1977</v>
      </c>
      <c r="I1465" s="166">
        <v>36</v>
      </c>
      <c r="J1465" s="168" t="s">
        <v>316</v>
      </c>
      <c r="K1465" s="169">
        <v>0.16</v>
      </c>
      <c r="L1465" s="170"/>
    </row>
    <row r="1466" spans="4:12">
      <c r="D1466" s="16" t="str">
        <f>CONCATENATE(kategorie[[#This Row],[rok]],"::",kategorie[[#This Row],[závod]],"::",kategorie[[#This Row],[m/ž]],"::",kategorie[[#This Row],[věk]])</f>
        <v>2013::pivaři::Z::37</v>
      </c>
      <c r="E1466" s="166">
        <v>2013</v>
      </c>
      <c r="F1466" s="167" t="s">
        <v>296</v>
      </c>
      <c r="G1466" s="166" t="s">
        <v>318</v>
      </c>
      <c r="H1466" s="23">
        <f>kategorie[[#This Row],[rok]]-kategorie[[#This Row],[věk]]</f>
        <v>1976</v>
      </c>
      <c r="I1466" s="166">
        <v>37</v>
      </c>
      <c r="J1466" s="168" t="s">
        <v>316</v>
      </c>
      <c r="K1466" s="169">
        <v>0.16</v>
      </c>
      <c r="L1466" s="170"/>
    </row>
    <row r="1467" spans="4:12">
      <c r="D1467" s="16" t="str">
        <f>CONCATENATE(kategorie[[#This Row],[rok]],"::",kategorie[[#This Row],[závod]],"::",kategorie[[#This Row],[m/ž]],"::",kategorie[[#This Row],[věk]])</f>
        <v>2013::pivaři::Z::38</v>
      </c>
      <c r="E1467" s="166">
        <v>2013</v>
      </c>
      <c r="F1467" s="167" t="s">
        <v>296</v>
      </c>
      <c r="G1467" s="166" t="s">
        <v>318</v>
      </c>
      <c r="H1467" s="23">
        <f>kategorie[[#This Row],[rok]]-kategorie[[#This Row],[věk]]</f>
        <v>1975</v>
      </c>
      <c r="I1467" s="166">
        <v>38</v>
      </c>
      <c r="J1467" s="168" t="s">
        <v>316</v>
      </c>
      <c r="K1467" s="169">
        <v>0.16</v>
      </c>
      <c r="L1467" s="170"/>
    </row>
    <row r="1468" spans="4:12">
      <c r="D1468" s="16" t="str">
        <f>CONCATENATE(kategorie[[#This Row],[rok]],"::",kategorie[[#This Row],[závod]],"::",kategorie[[#This Row],[m/ž]],"::",kategorie[[#This Row],[věk]])</f>
        <v>2013::pivaři::Z::39</v>
      </c>
      <c r="E1468" s="166">
        <v>2013</v>
      </c>
      <c r="F1468" s="167" t="s">
        <v>296</v>
      </c>
      <c r="G1468" s="166" t="s">
        <v>318</v>
      </c>
      <c r="H1468" s="23">
        <f>kategorie[[#This Row],[rok]]-kategorie[[#This Row],[věk]]</f>
        <v>1974</v>
      </c>
      <c r="I1468" s="166">
        <v>39</v>
      </c>
      <c r="J1468" s="168" t="s">
        <v>316</v>
      </c>
      <c r="K1468" s="169">
        <v>0.16</v>
      </c>
      <c r="L1468" s="170"/>
    </row>
    <row r="1469" spans="4:12">
      <c r="D1469" s="16" t="str">
        <f>CONCATENATE(kategorie[[#This Row],[rok]],"::",kategorie[[#This Row],[závod]],"::",kategorie[[#This Row],[m/ž]],"::",kategorie[[#This Row],[věk]])</f>
        <v>2013::pivaři::Z::40</v>
      </c>
      <c r="E1469" s="166">
        <v>2013</v>
      </c>
      <c r="F1469" s="167" t="s">
        <v>296</v>
      </c>
      <c r="G1469" s="166" t="s">
        <v>318</v>
      </c>
      <c r="H1469" s="23">
        <f>kategorie[[#This Row],[rok]]-kategorie[[#This Row],[věk]]</f>
        <v>1973</v>
      </c>
      <c r="I1469" s="166">
        <v>40</v>
      </c>
      <c r="J1469" s="168" t="s">
        <v>316</v>
      </c>
      <c r="K1469" s="169">
        <v>0.16</v>
      </c>
      <c r="L1469" s="170"/>
    </row>
    <row r="1470" spans="4:12">
      <c r="D1470" s="16" t="str">
        <f>CONCATENATE(kategorie[[#This Row],[rok]],"::",kategorie[[#This Row],[závod]],"::",kategorie[[#This Row],[m/ž]],"::",kategorie[[#This Row],[věk]])</f>
        <v>2013::pivaři::Z::41</v>
      </c>
      <c r="E1470" s="166">
        <v>2013</v>
      </c>
      <c r="F1470" s="167" t="s">
        <v>296</v>
      </c>
      <c r="G1470" s="166" t="s">
        <v>318</v>
      </c>
      <c r="H1470" s="23">
        <f>kategorie[[#This Row],[rok]]-kategorie[[#This Row],[věk]]</f>
        <v>1972</v>
      </c>
      <c r="I1470" s="166">
        <v>41</v>
      </c>
      <c r="J1470" s="168" t="s">
        <v>316</v>
      </c>
      <c r="K1470" s="169">
        <v>0.16</v>
      </c>
      <c r="L1470" s="170"/>
    </row>
    <row r="1471" spans="4:12">
      <c r="D1471" s="16" t="str">
        <f>CONCATENATE(kategorie[[#This Row],[rok]],"::",kategorie[[#This Row],[závod]],"::",kategorie[[#This Row],[m/ž]],"::",kategorie[[#This Row],[věk]])</f>
        <v>2013::pivaři::Z::42</v>
      </c>
      <c r="E1471" s="166">
        <v>2013</v>
      </c>
      <c r="F1471" s="167" t="s">
        <v>296</v>
      </c>
      <c r="G1471" s="166" t="s">
        <v>318</v>
      </c>
      <c r="H1471" s="23">
        <f>kategorie[[#This Row],[rok]]-kategorie[[#This Row],[věk]]</f>
        <v>1971</v>
      </c>
      <c r="I1471" s="166">
        <v>42</v>
      </c>
      <c r="J1471" s="168" t="s">
        <v>316</v>
      </c>
      <c r="K1471" s="169">
        <v>0.16</v>
      </c>
      <c r="L1471" s="170"/>
    </row>
    <row r="1472" spans="4:12">
      <c r="D1472" s="16" t="str">
        <f>CONCATENATE(kategorie[[#This Row],[rok]],"::",kategorie[[#This Row],[závod]],"::",kategorie[[#This Row],[m/ž]],"::",kategorie[[#This Row],[věk]])</f>
        <v>2013::pivaři::Z::43</v>
      </c>
      <c r="E1472" s="166">
        <v>2013</v>
      </c>
      <c r="F1472" s="167" t="s">
        <v>296</v>
      </c>
      <c r="G1472" s="166" t="s">
        <v>318</v>
      </c>
      <c r="H1472" s="23">
        <f>kategorie[[#This Row],[rok]]-kategorie[[#This Row],[věk]]</f>
        <v>1970</v>
      </c>
      <c r="I1472" s="166">
        <v>43</v>
      </c>
      <c r="J1472" s="168" t="s">
        <v>316</v>
      </c>
      <c r="K1472" s="169">
        <v>0.16</v>
      </c>
      <c r="L1472" s="170"/>
    </row>
    <row r="1473" spans="4:12">
      <c r="D1473" s="16" t="str">
        <f>CONCATENATE(kategorie[[#This Row],[rok]],"::",kategorie[[#This Row],[závod]],"::",kategorie[[#This Row],[m/ž]],"::",kategorie[[#This Row],[věk]])</f>
        <v>2013::pivaři::Z::44</v>
      </c>
      <c r="E1473" s="166">
        <v>2013</v>
      </c>
      <c r="F1473" s="167" t="s">
        <v>296</v>
      </c>
      <c r="G1473" s="166" t="s">
        <v>318</v>
      </c>
      <c r="H1473" s="23">
        <f>kategorie[[#This Row],[rok]]-kategorie[[#This Row],[věk]]</f>
        <v>1969</v>
      </c>
      <c r="I1473" s="166">
        <v>44</v>
      </c>
      <c r="J1473" s="168" t="s">
        <v>316</v>
      </c>
      <c r="K1473" s="169">
        <v>0.16</v>
      </c>
      <c r="L1473" s="170"/>
    </row>
    <row r="1474" spans="4:12">
      <c r="D1474" s="16" t="str">
        <f>CONCATENATE(kategorie[[#This Row],[rok]],"::",kategorie[[#This Row],[závod]],"::",kategorie[[#This Row],[m/ž]],"::",kategorie[[#This Row],[věk]])</f>
        <v>2013::pivaři::Z::45</v>
      </c>
      <c r="E1474" s="166">
        <v>2013</v>
      </c>
      <c r="F1474" s="167" t="s">
        <v>296</v>
      </c>
      <c r="G1474" s="166" t="s">
        <v>318</v>
      </c>
      <c r="H1474" s="23">
        <f>kategorie[[#This Row],[rok]]-kategorie[[#This Row],[věk]]</f>
        <v>1968</v>
      </c>
      <c r="I1474" s="166">
        <v>45</v>
      </c>
      <c r="J1474" s="168" t="s">
        <v>316</v>
      </c>
      <c r="K1474" s="169">
        <v>0.16</v>
      </c>
      <c r="L1474" s="170"/>
    </row>
    <row r="1475" spans="4:12">
      <c r="D1475" s="16" t="str">
        <f>CONCATENATE(kategorie[[#This Row],[rok]],"::",kategorie[[#This Row],[závod]],"::",kategorie[[#This Row],[m/ž]],"::",kategorie[[#This Row],[věk]])</f>
        <v>2013::pivaři::Z::46</v>
      </c>
      <c r="E1475" s="166">
        <v>2013</v>
      </c>
      <c r="F1475" s="167" t="s">
        <v>296</v>
      </c>
      <c r="G1475" s="166" t="s">
        <v>318</v>
      </c>
      <c r="H1475" s="23">
        <f>kategorie[[#This Row],[rok]]-kategorie[[#This Row],[věk]]</f>
        <v>1967</v>
      </c>
      <c r="I1475" s="166">
        <v>46</v>
      </c>
      <c r="J1475" s="168" t="s">
        <v>316</v>
      </c>
      <c r="K1475" s="169">
        <v>0.16</v>
      </c>
      <c r="L1475" s="170"/>
    </row>
    <row r="1476" spans="4:12">
      <c r="D1476" s="16" t="str">
        <f>CONCATENATE(kategorie[[#This Row],[rok]],"::",kategorie[[#This Row],[závod]],"::",kategorie[[#This Row],[m/ž]],"::",kategorie[[#This Row],[věk]])</f>
        <v>2013::pivaři::Z::47</v>
      </c>
      <c r="E1476" s="166">
        <v>2013</v>
      </c>
      <c r="F1476" s="167" t="s">
        <v>296</v>
      </c>
      <c r="G1476" s="166" t="s">
        <v>318</v>
      </c>
      <c r="H1476" s="23">
        <f>kategorie[[#This Row],[rok]]-kategorie[[#This Row],[věk]]</f>
        <v>1966</v>
      </c>
      <c r="I1476" s="166">
        <v>47</v>
      </c>
      <c r="J1476" s="168" t="s">
        <v>316</v>
      </c>
      <c r="K1476" s="169">
        <v>0.16</v>
      </c>
      <c r="L1476" s="170"/>
    </row>
    <row r="1477" spans="4:12">
      <c r="D1477" s="16" t="str">
        <f>CONCATENATE(kategorie[[#This Row],[rok]],"::",kategorie[[#This Row],[závod]],"::",kategorie[[#This Row],[m/ž]],"::",kategorie[[#This Row],[věk]])</f>
        <v>2013::pivaři::Z::48</v>
      </c>
      <c r="E1477" s="166">
        <v>2013</v>
      </c>
      <c r="F1477" s="167" t="s">
        <v>296</v>
      </c>
      <c r="G1477" s="166" t="s">
        <v>318</v>
      </c>
      <c r="H1477" s="23">
        <f>kategorie[[#This Row],[rok]]-kategorie[[#This Row],[věk]]</f>
        <v>1965</v>
      </c>
      <c r="I1477" s="166">
        <v>48</v>
      </c>
      <c r="J1477" s="168" t="s">
        <v>316</v>
      </c>
      <c r="K1477" s="169">
        <v>0.16</v>
      </c>
      <c r="L1477" s="170"/>
    </row>
    <row r="1478" spans="4:12">
      <c r="D1478" s="16" t="str">
        <f>CONCATENATE(kategorie[[#This Row],[rok]],"::",kategorie[[#This Row],[závod]],"::",kategorie[[#This Row],[m/ž]],"::",kategorie[[#This Row],[věk]])</f>
        <v>2013::pivaři::Z::49</v>
      </c>
      <c r="E1478" s="166">
        <v>2013</v>
      </c>
      <c r="F1478" s="167" t="s">
        <v>296</v>
      </c>
      <c r="G1478" s="166" t="s">
        <v>318</v>
      </c>
      <c r="H1478" s="23">
        <f>kategorie[[#This Row],[rok]]-kategorie[[#This Row],[věk]]</f>
        <v>1964</v>
      </c>
      <c r="I1478" s="166">
        <v>49</v>
      </c>
      <c r="J1478" s="168" t="s">
        <v>316</v>
      </c>
      <c r="K1478" s="169">
        <v>0.16</v>
      </c>
      <c r="L1478" s="170"/>
    </row>
    <row r="1479" spans="4:12">
      <c r="D1479" s="16" t="str">
        <f>CONCATENATE(kategorie[[#This Row],[rok]],"::",kategorie[[#This Row],[závod]],"::",kategorie[[#This Row],[m/ž]],"::",kategorie[[#This Row],[věk]])</f>
        <v>2013::pivaři::Z::50</v>
      </c>
      <c r="E1479" s="166">
        <v>2013</v>
      </c>
      <c r="F1479" s="167" t="s">
        <v>296</v>
      </c>
      <c r="G1479" s="166" t="s">
        <v>318</v>
      </c>
      <c r="H1479" s="23">
        <f>kategorie[[#This Row],[rok]]-kategorie[[#This Row],[věk]]</f>
        <v>1963</v>
      </c>
      <c r="I1479" s="166">
        <v>50</v>
      </c>
      <c r="J1479" s="168" t="s">
        <v>316</v>
      </c>
      <c r="K1479" s="169">
        <v>0.16</v>
      </c>
      <c r="L1479" s="170"/>
    </row>
    <row r="1480" spans="4:12">
      <c r="D1480" s="20" t="str">
        <f>CONCATENATE(kategorie[[#This Row],[rok]],"::",kategorie[[#This Row],[závod]],"::",kategorie[[#This Row],[m/ž]],"::",kategorie[[#This Row],[věk]])</f>
        <v>2014::dětský::M::0</v>
      </c>
      <c r="E1480" s="166">
        <v>2014</v>
      </c>
      <c r="F1480" s="167" t="s">
        <v>297</v>
      </c>
      <c r="G1480" s="166" t="s">
        <v>177</v>
      </c>
      <c r="H1480" s="25">
        <f>kategorie[[#This Row],[rok]]-kategorie[[#This Row],[věk]]</f>
        <v>2014</v>
      </c>
      <c r="I1480" s="166">
        <v>0</v>
      </c>
      <c r="J1480" s="168" t="s">
        <v>3181</v>
      </c>
      <c r="K1480" s="169">
        <v>0.16</v>
      </c>
      <c r="L1480" s="170"/>
    </row>
    <row r="1481" spans="4:12">
      <c r="D1481" s="20" t="str">
        <f>CONCATENATE(kategorie[[#This Row],[rok]],"::",kategorie[[#This Row],[závod]],"::",kategorie[[#This Row],[m/ž]],"::",kategorie[[#This Row],[věk]])</f>
        <v>2014::dětský::M::1</v>
      </c>
      <c r="E1481" s="166">
        <v>2014</v>
      </c>
      <c r="F1481" s="167" t="s">
        <v>297</v>
      </c>
      <c r="G1481" s="166" t="s">
        <v>177</v>
      </c>
      <c r="H1481" s="25">
        <f>kategorie[[#This Row],[rok]]-kategorie[[#This Row],[věk]]</f>
        <v>2013</v>
      </c>
      <c r="I1481" s="166">
        <v>1</v>
      </c>
      <c r="J1481" s="168" t="s">
        <v>3181</v>
      </c>
      <c r="K1481" s="169">
        <v>0.16</v>
      </c>
      <c r="L1481" s="170"/>
    </row>
    <row r="1482" spans="4:12">
      <c r="D1482" s="20" t="str">
        <f>CONCATENATE(kategorie[[#This Row],[rok]],"::",kategorie[[#This Row],[závod]],"::",kategorie[[#This Row],[m/ž]],"::",kategorie[[#This Row],[věk]])</f>
        <v>2014::dětský::M::2</v>
      </c>
      <c r="E1482" s="166">
        <v>2014</v>
      </c>
      <c r="F1482" s="167" t="s">
        <v>297</v>
      </c>
      <c r="G1482" s="166" t="s">
        <v>177</v>
      </c>
      <c r="H1482" s="25">
        <f>kategorie[[#This Row],[rok]]-kategorie[[#This Row],[věk]]</f>
        <v>2012</v>
      </c>
      <c r="I1482" s="166">
        <v>2</v>
      </c>
      <c r="J1482" s="168" t="s">
        <v>3181</v>
      </c>
      <c r="K1482" s="169">
        <v>0.16</v>
      </c>
      <c r="L1482" s="170"/>
    </row>
    <row r="1483" spans="4:12">
      <c r="D1483" s="20" t="str">
        <f>CONCATENATE(kategorie[[#This Row],[rok]],"::",kategorie[[#This Row],[závod]],"::",kategorie[[#This Row],[m/ž]],"::",kategorie[[#This Row],[věk]])</f>
        <v>2014::dětský::M::3</v>
      </c>
      <c r="E1483" s="166">
        <v>2014</v>
      </c>
      <c r="F1483" s="167" t="s">
        <v>297</v>
      </c>
      <c r="G1483" s="166" t="s">
        <v>177</v>
      </c>
      <c r="H1483" s="25">
        <f>kategorie[[#This Row],[rok]]-kategorie[[#This Row],[věk]]</f>
        <v>2011</v>
      </c>
      <c r="I1483" s="166">
        <v>3</v>
      </c>
      <c r="J1483" s="168" t="s">
        <v>3181</v>
      </c>
      <c r="K1483" s="169">
        <v>0.16</v>
      </c>
      <c r="L1483" s="170"/>
    </row>
    <row r="1484" spans="4:12">
      <c r="D1484" s="20" t="str">
        <f>CONCATENATE(kategorie[[#This Row],[rok]],"::",kategorie[[#This Row],[závod]],"::",kategorie[[#This Row],[m/ž]],"::",kategorie[[#This Row],[věk]])</f>
        <v>2014::dětský::M::4</v>
      </c>
      <c r="E1484" s="166">
        <v>2014</v>
      </c>
      <c r="F1484" s="167" t="s">
        <v>297</v>
      </c>
      <c r="G1484" s="166" t="s">
        <v>177</v>
      </c>
      <c r="H1484" s="25">
        <f>kategorie[[#This Row],[rok]]-kategorie[[#This Row],[věk]]</f>
        <v>2010</v>
      </c>
      <c r="I1484" s="166">
        <v>4</v>
      </c>
      <c r="J1484" s="168" t="s">
        <v>3181</v>
      </c>
      <c r="K1484" s="169">
        <v>0.16</v>
      </c>
      <c r="L1484" s="170"/>
    </row>
    <row r="1485" spans="4:12">
      <c r="D1485" s="20" t="str">
        <f>CONCATENATE(kategorie[[#This Row],[rok]],"::",kategorie[[#This Row],[závod]],"::",kategorie[[#This Row],[m/ž]],"::",kategorie[[#This Row],[věk]])</f>
        <v>2014::dětský::M::5</v>
      </c>
      <c r="E1485" s="166">
        <v>2014</v>
      </c>
      <c r="F1485" s="167" t="s">
        <v>297</v>
      </c>
      <c r="G1485" s="166" t="s">
        <v>177</v>
      </c>
      <c r="H1485" s="25">
        <f>kategorie[[#This Row],[rok]]-kategorie[[#This Row],[věk]]</f>
        <v>2009</v>
      </c>
      <c r="I1485" s="166">
        <v>5</v>
      </c>
      <c r="J1485" s="168" t="s">
        <v>3183</v>
      </c>
      <c r="K1485" s="169">
        <v>0.16</v>
      </c>
      <c r="L1485" s="170"/>
    </row>
    <row r="1486" spans="4:12">
      <c r="D1486" s="20" t="str">
        <f>CONCATENATE(kategorie[[#This Row],[rok]],"::",kategorie[[#This Row],[závod]],"::",kategorie[[#This Row],[m/ž]],"::",kategorie[[#This Row],[věk]])</f>
        <v>2014::dětský::M::6</v>
      </c>
      <c r="E1486" s="166">
        <v>2014</v>
      </c>
      <c r="F1486" s="167" t="s">
        <v>297</v>
      </c>
      <c r="G1486" s="166" t="s">
        <v>177</v>
      </c>
      <c r="H1486" s="25">
        <f>kategorie[[#This Row],[rok]]-kategorie[[#This Row],[věk]]</f>
        <v>2008</v>
      </c>
      <c r="I1486" s="166">
        <v>6</v>
      </c>
      <c r="J1486" s="168" t="s">
        <v>3183</v>
      </c>
      <c r="K1486" s="169">
        <v>0.16</v>
      </c>
      <c r="L1486" s="170"/>
    </row>
    <row r="1487" spans="4:12">
      <c r="D1487" s="20" t="str">
        <f>CONCATENATE(kategorie[[#This Row],[rok]],"::",kategorie[[#This Row],[závod]],"::",kategorie[[#This Row],[m/ž]],"::",kategorie[[#This Row],[věk]])</f>
        <v>2014::dětský::M::7</v>
      </c>
      <c r="E1487" s="166">
        <v>2014</v>
      </c>
      <c r="F1487" s="167" t="s">
        <v>297</v>
      </c>
      <c r="G1487" s="166" t="s">
        <v>177</v>
      </c>
      <c r="H1487" s="25">
        <f>kategorie[[#This Row],[rok]]-kategorie[[#This Row],[věk]]</f>
        <v>2007</v>
      </c>
      <c r="I1487" s="166">
        <v>7</v>
      </c>
      <c r="J1487" s="168" t="s">
        <v>3183</v>
      </c>
      <c r="K1487" s="169">
        <v>0.16</v>
      </c>
      <c r="L1487" s="170"/>
    </row>
    <row r="1488" spans="4:12">
      <c r="D1488" s="20" t="str">
        <f>CONCATENATE(kategorie[[#This Row],[rok]],"::",kategorie[[#This Row],[závod]],"::",kategorie[[#This Row],[m/ž]],"::",kategorie[[#This Row],[věk]])</f>
        <v>2014::dětský::M::8</v>
      </c>
      <c r="E1488" s="166">
        <v>2014</v>
      </c>
      <c r="F1488" s="167" t="s">
        <v>297</v>
      </c>
      <c r="G1488" s="166" t="s">
        <v>177</v>
      </c>
      <c r="H1488" s="25">
        <f>kategorie[[#This Row],[rok]]-kategorie[[#This Row],[věk]]</f>
        <v>2006</v>
      </c>
      <c r="I1488" s="166">
        <v>8</v>
      </c>
      <c r="J1488" s="168" t="s">
        <v>3185</v>
      </c>
      <c r="K1488" s="169">
        <v>0.32</v>
      </c>
      <c r="L1488" s="170"/>
    </row>
    <row r="1489" spans="4:12">
      <c r="D1489" s="20" t="str">
        <f>CONCATENATE(kategorie[[#This Row],[rok]],"::",kategorie[[#This Row],[závod]],"::",kategorie[[#This Row],[m/ž]],"::",kategorie[[#This Row],[věk]])</f>
        <v>2014::dětský::M::9</v>
      </c>
      <c r="E1489" s="166">
        <v>2014</v>
      </c>
      <c r="F1489" s="167" t="s">
        <v>297</v>
      </c>
      <c r="G1489" s="166" t="s">
        <v>177</v>
      </c>
      <c r="H1489" s="25">
        <f>kategorie[[#This Row],[rok]]-kategorie[[#This Row],[věk]]</f>
        <v>2005</v>
      </c>
      <c r="I1489" s="166">
        <v>9</v>
      </c>
      <c r="J1489" s="168" t="s">
        <v>3185</v>
      </c>
      <c r="K1489" s="169">
        <v>0.32</v>
      </c>
      <c r="L1489" s="170"/>
    </row>
    <row r="1490" spans="4:12">
      <c r="D1490" s="20" t="str">
        <f>CONCATENATE(kategorie[[#This Row],[rok]],"::",kategorie[[#This Row],[závod]],"::",kategorie[[#This Row],[m/ž]],"::",kategorie[[#This Row],[věk]])</f>
        <v>2014::dětský::M::10</v>
      </c>
      <c r="E1490" s="166">
        <v>2014</v>
      </c>
      <c r="F1490" s="167" t="s">
        <v>297</v>
      </c>
      <c r="G1490" s="166" t="s">
        <v>177</v>
      </c>
      <c r="H1490" s="25">
        <f>kategorie[[#This Row],[rok]]-kategorie[[#This Row],[věk]]</f>
        <v>2004</v>
      </c>
      <c r="I1490" s="166">
        <v>10</v>
      </c>
      <c r="J1490" s="168" t="s">
        <v>3185</v>
      </c>
      <c r="K1490" s="169">
        <v>0.32</v>
      </c>
      <c r="L1490" s="170"/>
    </row>
    <row r="1491" spans="4:12">
      <c r="D1491" s="20" t="str">
        <f>CONCATENATE(kategorie[[#This Row],[rok]],"::",kategorie[[#This Row],[závod]],"::",kategorie[[#This Row],[m/ž]],"::",kategorie[[#This Row],[věk]])</f>
        <v>2014::dětský::M::11</v>
      </c>
      <c r="E1491" s="166">
        <v>2014</v>
      </c>
      <c r="F1491" s="167" t="s">
        <v>297</v>
      </c>
      <c r="G1491" s="166" t="s">
        <v>177</v>
      </c>
      <c r="H1491" s="25">
        <f>kategorie[[#This Row],[rok]]-kategorie[[#This Row],[věk]]</f>
        <v>2003</v>
      </c>
      <c r="I1491" s="166">
        <v>11</v>
      </c>
      <c r="J1491" s="168" t="s">
        <v>3186</v>
      </c>
      <c r="K1491" s="169">
        <v>0.48</v>
      </c>
      <c r="L1491" s="170"/>
    </row>
    <row r="1492" spans="4:12">
      <c r="D1492" s="20" t="str">
        <f>CONCATENATE(kategorie[[#This Row],[rok]],"::",kategorie[[#This Row],[závod]],"::",kategorie[[#This Row],[m/ž]],"::",kategorie[[#This Row],[věk]])</f>
        <v>2014::dětský::M::12</v>
      </c>
      <c r="E1492" s="166">
        <v>2014</v>
      </c>
      <c r="F1492" s="167" t="s">
        <v>297</v>
      </c>
      <c r="G1492" s="166" t="s">
        <v>177</v>
      </c>
      <c r="H1492" s="25">
        <f>kategorie[[#This Row],[rok]]-kategorie[[#This Row],[věk]]</f>
        <v>2002</v>
      </c>
      <c r="I1492" s="166">
        <v>12</v>
      </c>
      <c r="J1492" s="168" t="s">
        <v>3186</v>
      </c>
      <c r="K1492" s="169">
        <v>0.48</v>
      </c>
      <c r="L1492" s="170"/>
    </row>
    <row r="1493" spans="4:12">
      <c r="D1493" s="20" t="str">
        <f>CONCATENATE(kategorie[[#This Row],[rok]],"::",kategorie[[#This Row],[závod]],"::",kategorie[[#This Row],[m/ž]],"::",kategorie[[#This Row],[věk]])</f>
        <v>2014::dětský::M::13</v>
      </c>
      <c r="E1493" s="166">
        <v>2014</v>
      </c>
      <c r="F1493" s="167" t="s">
        <v>297</v>
      </c>
      <c r="G1493" s="166" t="s">
        <v>177</v>
      </c>
      <c r="H1493" s="25">
        <f>kategorie[[#This Row],[rok]]-kategorie[[#This Row],[věk]]</f>
        <v>2001</v>
      </c>
      <c r="I1493" s="166">
        <v>13</v>
      </c>
      <c r="J1493" s="168" t="s">
        <v>3187</v>
      </c>
      <c r="K1493" s="169">
        <v>0.48</v>
      </c>
      <c r="L1493" s="170"/>
    </row>
    <row r="1494" spans="4:12">
      <c r="D1494" s="20" t="str">
        <f>CONCATENATE(kategorie[[#This Row],[rok]],"::",kategorie[[#This Row],[závod]],"::",kategorie[[#This Row],[m/ž]],"::",kategorie[[#This Row],[věk]])</f>
        <v>2014::dětský::M::14</v>
      </c>
      <c r="E1494" s="166">
        <v>2014</v>
      </c>
      <c r="F1494" s="167" t="s">
        <v>297</v>
      </c>
      <c r="G1494" s="166" t="s">
        <v>177</v>
      </c>
      <c r="H1494" s="25">
        <f>kategorie[[#This Row],[rok]]-kategorie[[#This Row],[věk]]</f>
        <v>2000</v>
      </c>
      <c r="I1494" s="166">
        <v>14</v>
      </c>
      <c r="J1494" s="168" t="s">
        <v>3187</v>
      </c>
      <c r="K1494" s="169">
        <v>0.48</v>
      </c>
      <c r="L1494" s="170"/>
    </row>
    <row r="1495" spans="4:12">
      <c r="D1495" s="20" t="str">
        <f>CONCATENATE(kategorie[[#This Row],[rok]],"::",kategorie[[#This Row],[závod]],"::",kategorie[[#This Row],[m/ž]],"::",kategorie[[#This Row],[věk]])</f>
        <v>2014::dětský::M::15</v>
      </c>
      <c r="E1495" s="166">
        <v>2014</v>
      </c>
      <c r="F1495" s="167" t="s">
        <v>297</v>
      </c>
      <c r="G1495" s="166" t="s">
        <v>177</v>
      </c>
      <c r="H1495" s="25">
        <f>kategorie[[#This Row],[rok]]-kategorie[[#This Row],[věk]]</f>
        <v>1999</v>
      </c>
      <c r="I1495" s="166">
        <v>15</v>
      </c>
      <c r="J1495" s="168" t="s">
        <v>3188</v>
      </c>
      <c r="K1495" s="169">
        <v>1</v>
      </c>
      <c r="L1495" s="170"/>
    </row>
    <row r="1496" spans="4:12">
      <c r="D1496" s="20" t="str">
        <f>CONCATENATE(kategorie[[#This Row],[rok]],"::",kategorie[[#This Row],[závod]],"::",kategorie[[#This Row],[m/ž]],"::",kategorie[[#This Row],[věk]])</f>
        <v>2014::dětský::M::16</v>
      </c>
      <c r="E1496" s="166">
        <v>2014</v>
      </c>
      <c r="F1496" s="167" t="s">
        <v>297</v>
      </c>
      <c r="G1496" s="166" t="s">
        <v>177</v>
      </c>
      <c r="H1496" s="25">
        <f>kategorie[[#This Row],[rok]]-kategorie[[#This Row],[věk]]</f>
        <v>1998</v>
      </c>
      <c r="I1496" s="166">
        <v>16</v>
      </c>
      <c r="J1496" s="168" t="s">
        <v>3188</v>
      </c>
      <c r="K1496" s="169">
        <v>1</v>
      </c>
      <c r="L1496" s="170"/>
    </row>
    <row r="1497" spans="4:12">
      <c r="D1497" s="20" t="str">
        <f>CONCATENATE(kategorie[[#This Row],[rok]],"::",kategorie[[#This Row],[závod]],"::",kategorie[[#This Row],[m/ž]],"::",kategorie[[#This Row],[věk]])</f>
        <v>2014::dětský::M::17</v>
      </c>
      <c r="E1497" s="166">
        <v>2014</v>
      </c>
      <c r="F1497" s="167" t="s">
        <v>297</v>
      </c>
      <c r="G1497" s="166" t="s">
        <v>177</v>
      </c>
      <c r="H1497" s="25">
        <f>kategorie[[#This Row],[rok]]-kategorie[[#This Row],[věk]]</f>
        <v>1997</v>
      </c>
      <c r="I1497" s="166">
        <v>17</v>
      </c>
      <c r="J1497" s="168" t="s">
        <v>3189</v>
      </c>
      <c r="K1497" s="169">
        <v>1.7</v>
      </c>
      <c r="L1497" s="170"/>
    </row>
    <row r="1498" spans="4:12">
      <c r="D1498" s="20" t="str">
        <f>CONCATENATE(kategorie[[#This Row],[rok]],"::",kategorie[[#This Row],[závod]],"::",kategorie[[#This Row],[m/ž]],"::",kategorie[[#This Row],[věk]])</f>
        <v>2014::dětský::M::18</v>
      </c>
      <c r="E1498" s="166">
        <v>2014</v>
      </c>
      <c r="F1498" s="167" t="s">
        <v>297</v>
      </c>
      <c r="G1498" s="166" t="s">
        <v>177</v>
      </c>
      <c r="H1498" s="25">
        <f>kategorie[[#This Row],[rok]]-kategorie[[#This Row],[věk]]</f>
        <v>1996</v>
      </c>
      <c r="I1498" s="166">
        <v>18</v>
      </c>
      <c r="J1498" s="168" t="s">
        <v>3189</v>
      </c>
      <c r="K1498" s="169">
        <v>1.7</v>
      </c>
      <c r="L1498" s="170"/>
    </row>
    <row r="1499" spans="4:12">
      <c r="D1499" s="20" t="str">
        <f>CONCATENATE(kategorie[[#This Row],[rok]],"::",kategorie[[#This Row],[závod]],"::",kategorie[[#This Row],[m/ž]],"::",kategorie[[#This Row],[věk]])</f>
        <v>2014::dětský::Z::0</v>
      </c>
      <c r="E1499" s="166">
        <v>2014</v>
      </c>
      <c r="F1499" s="167" t="s">
        <v>297</v>
      </c>
      <c r="G1499" s="166" t="s">
        <v>318</v>
      </c>
      <c r="H1499" s="25">
        <f>kategorie[[#This Row],[rok]]-kategorie[[#This Row],[věk]]</f>
        <v>2014</v>
      </c>
      <c r="I1499" s="166">
        <v>0</v>
      </c>
      <c r="J1499" s="168" t="s">
        <v>3181</v>
      </c>
      <c r="K1499" s="169">
        <v>0.16</v>
      </c>
      <c r="L1499" s="170"/>
    </row>
    <row r="1500" spans="4:12">
      <c r="D1500" s="20" t="str">
        <f>CONCATENATE(kategorie[[#This Row],[rok]],"::",kategorie[[#This Row],[závod]],"::",kategorie[[#This Row],[m/ž]],"::",kategorie[[#This Row],[věk]])</f>
        <v>2014::dětský::Z::1</v>
      </c>
      <c r="E1500" s="166">
        <v>2014</v>
      </c>
      <c r="F1500" s="167" t="s">
        <v>297</v>
      </c>
      <c r="G1500" s="166" t="s">
        <v>318</v>
      </c>
      <c r="H1500" s="25">
        <f>kategorie[[#This Row],[rok]]-kategorie[[#This Row],[věk]]</f>
        <v>2013</v>
      </c>
      <c r="I1500" s="166">
        <v>1</v>
      </c>
      <c r="J1500" s="168" t="s">
        <v>3181</v>
      </c>
      <c r="K1500" s="169">
        <v>0.16</v>
      </c>
      <c r="L1500" s="170"/>
    </row>
    <row r="1501" spans="4:12">
      <c r="D1501" s="20" t="str">
        <f>CONCATENATE(kategorie[[#This Row],[rok]],"::",kategorie[[#This Row],[závod]],"::",kategorie[[#This Row],[m/ž]],"::",kategorie[[#This Row],[věk]])</f>
        <v>2014::dětský::Z::2</v>
      </c>
      <c r="E1501" s="166">
        <v>2014</v>
      </c>
      <c r="F1501" s="167" t="s">
        <v>297</v>
      </c>
      <c r="G1501" s="166" t="s">
        <v>318</v>
      </c>
      <c r="H1501" s="25">
        <f>kategorie[[#This Row],[rok]]-kategorie[[#This Row],[věk]]</f>
        <v>2012</v>
      </c>
      <c r="I1501" s="166">
        <v>2</v>
      </c>
      <c r="J1501" s="168" t="s">
        <v>3181</v>
      </c>
      <c r="K1501" s="169">
        <v>0.16</v>
      </c>
      <c r="L1501" s="170"/>
    </row>
    <row r="1502" spans="4:12">
      <c r="D1502" s="20" t="str">
        <f>CONCATENATE(kategorie[[#This Row],[rok]],"::",kategorie[[#This Row],[závod]],"::",kategorie[[#This Row],[m/ž]],"::",kategorie[[#This Row],[věk]])</f>
        <v>2014::dětský::Z::3</v>
      </c>
      <c r="E1502" s="166">
        <v>2014</v>
      </c>
      <c r="F1502" s="167" t="s">
        <v>297</v>
      </c>
      <c r="G1502" s="166" t="s">
        <v>318</v>
      </c>
      <c r="H1502" s="25">
        <f>kategorie[[#This Row],[rok]]-kategorie[[#This Row],[věk]]</f>
        <v>2011</v>
      </c>
      <c r="I1502" s="166">
        <v>3</v>
      </c>
      <c r="J1502" s="168" t="s">
        <v>3181</v>
      </c>
      <c r="K1502" s="169">
        <v>0.16</v>
      </c>
      <c r="L1502" s="170"/>
    </row>
    <row r="1503" spans="4:12">
      <c r="D1503" s="20" t="str">
        <f>CONCATENATE(kategorie[[#This Row],[rok]],"::",kategorie[[#This Row],[závod]],"::",kategorie[[#This Row],[m/ž]],"::",kategorie[[#This Row],[věk]])</f>
        <v>2014::dětský::Z::4</v>
      </c>
      <c r="E1503" s="166">
        <v>2014</v>
      </c>
      <c r="F1503" s="167" t="s">
        <v>297</v>
      </c>
      <c r="G1503" s="166" t="s">
        <v>318</v>
      </c>
      <c r="H1503" s="25">
        <f>kategorie[[#This Row],[rok]]-kategorie[[#This Row],[věk]]</f>
        <v>2010</v>
      </c>
      <c r="I1503" s="166">
        <v>4</v>
      </c>
      <c r="J1503" s="168" t="s">
        <v>3181</v>
      </c>
      <c r="K1503" s="169">
        <v>0.16</v>
      </c>
      <c r="L1503" s="170"/>
    </row>
    <row r="1504" spans="4:12">
      <c r="D1504" s="20" t="str">
        <f>CONCATENATE(kategorie[[#This Row],[rok]],"::",kategorie[[#This Row],[závod]],"::",kategorie[[#This Row],[m/ž]],"::",kategorie[[#This Row],[věk]])</f>
        <v>2014::dětský::Z::5</v>
      </c>
      <c r="E1504" s="166">
        <v>2014</v>
      </c>
      <c r="F1504" s="167" t="s">
        <v>297</v>
      </c>
      <c r="G1504" s="166" t="s">
        <v>318</v>
      </c>
      <c r="H1504" s="25">
        <f>kategorie[[#This Row],[rok]]-kategorie[[#This Row],[věk]]</f>
        <v>2009</v>
      </c>
      <c r="I1504" s="166">
        <v>5</v>
      </c>
      <c r="J1504" s="168" t="s">
        <v>3183</v>
      </c>
      <c r="K1504" s="169">
        <v>0.16</v>
      </c>
      <c r="L1504" s="170"/>
    </row>
    <row r="1505" spans="4:12">
      <c r="D1505" s="20" t="str">
        <f>CONCATENATE(kategorie[[#This Row],[rok]],"::",kategorie[[#This Row],[závod]],"::",kategorie[[#This Row],[m/ž]],"::",kategorie[[#This Row],[věk]])</f>
        <v>2014::dětský::Z::6</v>
      </c>
      <c r="E1505" s="166">
        <v>2014</v>
      </c>
      <c r="F1505" s="167" t="s">
        <v>297</v>
      </c>
      <c r="G1505" s="166" t="s">
        <v>318</v>
      </c>
      <c r="H1505" s="25">
        <f>kategorie[[#This Row],[rok]]-kategorie[[#This Row],[věk]]</f>
        <v>2008</v>
      </c>
      <c r="I1505" s="166">
        <v>6</v>
      </c>
      <c r="J1505" s="168" t="s">
        <v>3183</v>
      </c>
      <c r="K1505" s="169">
        <v>0.16</v>
      </c>
      <c r="L1505" s="170"/>
    </row>
    <row r="1506" spans="4:12">
      <c r="D1506" s="20" t="str">
        <f>CONCATENATE(kategorie[[#This Row],[rok]],"::",kategorie[[#This Row],[závod]],"::",kategorie[[#This Row],[m/ž]],"::",kategorie[[#This Row],[věk]])</f>
        <v>2014::dětský::Z::7</v>
      </c>
      <c r="E1506" s="166">
        <v>2014</v>
      </c>
      <c r="F1506" s="167" t="s">
        <v>297</v>
      </c>
      <c r="G1506" s="166" t="s">
        <v>318</v>
      </c>
      <c r="H1506" s="25">
        <f>kategorie[[#This Row],[rok]]-kategorie[[#This Row],[věk]]</f>
        <v>2007</v>
      </c>
      <c r="I1506" s="166">
        <v>7</v>
      </c>
      <c r="J1506" s="168" t="s">
        <v>3183</v>
      </c>
      <c r="K1506" s="169">
        <v>0.16</v>
      </c>
      <c r="L1506" s="170"/>
    </row>
    <row r="1507" spans="4:12">
      <c r="D1507" s="20" t="str">
        <f>CONCATENATE(kategorie[[#This Row],[rok]],"::",kategorie[[#This Row],[závod]],"::",kategorie[[#This Row],[m/ž]],"::",kategorie[[#This Row],[věk]])</f>
        <v>2014::dětský::Z::8</v>
      </c>
      <c r="E1507" s="166">
        <v>2014</v>
      </c>
      <c r="F1507" s="167" t="s">
        <v>297</v>
      </c>
      <c r="G1507" s="166" t="s">
        <v>318</v>
      </c>
      <c r="H1507" s="25">
        <f>kategorie[[#This Row],[rok]]-kategorie[[#This Row],[věk]]</f>
        <v>2006</v>
      </c>
      <c r="I1507" s="166">
        <v>8</v>
      </c>
      <c r="J1507" s="168" t="s">
        <v>3185</v>
      </c>
      <c r="K1507" s="169">
        <v>0.32</v>
      </c>
      <c r="L1507" s="170"/>
    </row>
    <row r="1508" spans="4:12">
      <c r="D1508" s="20" t="str">
        <f>CONCATENATE(kategorie[[#This Row],[rok]],"::",kategorie[[#This Row],[závod]],"::",kategorie[[#This Row],[m/ž]],"::",kategorie[[#This Row],[věk]])</f>
        <v>2014::dětský::Z::9</v>
      </c>
      <c r="E1508" s="166">
        <v>2014</v>
      </c>
      <c r="F1508" s="167" t="s">
        <v>297</v>
      </c>
      <c r="G1508" s="166" t="s">
        <v>318</v>
      </c>
      <c r="H1508" s="25">
        <f>kategorie[[#This Row],[rok]]-kategorie[[#This Row],[věk]]</f>
        <v>2005</v>
      </c>
      <c r="I1508" s="166">
        <v>9</v>
      </c>
      <c r="J1508" s="168" t="s">
        <v>3185</v>
      </c>
      <c r="K1508" s="169">
        <v>0.32</v>
      </c>
      <c r="L1508" s="170"/>
    </row>
    <row r="1509" spans="4:12">
      <c r="D1509" s="20" t="str">
        <f>CONCATENATE(kategorie[[#This Row],[rok]],"::",kategorie[[#This Row],[závod]],"::",kategorie[[#This Row],[m/ž]],"::",kategorie[[#This Row],[věk]])</f>
        <v>2014::dětský::Z::10</v>
      </c>
      <c r="E1509" s="166">
        <v>2014</v>
      </c>
      <c r="F1509" s="167" t="s">
        <v>297</v>
      </c>
      <c r="G1509" s="166" t="s">
        <v>318</v>
      </c>
      <c r="H1509" s="25">
        <f>kategorie[[#This Row],[rok]]-kategorie[[#This Row],[věk]]</f>
        <v>2004</v>
      </c>
      <c r="I1509" s="166">
        <v>10</v>
      </c>
      <c r="J1509" s="168" t="s">
        <v>3185</v>
      </c>
      <c r="K1509" s="169">
        <v>0.32</v>
      </c>
      <c r="L1509" s="170"/>
    </row>
    <row r="1510" spans="4:12">
      <c r="D1510" s="20" t="str">
        <f>CONCATENATE(kategorie[[#This Row],[rok]],"::",kategorie[[#This Row],[závod]],"::",kategorie[[#This Row],[m/ž]],"::",kategorie[[#This Row],[věk]])</f>
        <v>2014::dětský::Z::11</v>
      </c>
      <c r="E1510" s="166">
        <v>2014</v>
      </c>
      <c r="F1510" s="167" t="s">
        <v>297</v>
      </c>
      <c r="G1510" s="166" t="s">
        <v>318</v>
      </c>
      <c r="H1510" s="25">
        <f>kategorie[[#This Row],[rok]]-kategorie[[#This Row],[věk]]</f>
        <v>2003</v>
      </c>
      <c r="I1510" s="166">
        <v>11</v>
      </c>
      <c r="J1510" s="168" t="s">
        <v>3186</v>
      </c>
      <c r="K1510" s="169">
        <v>0.32</v>
      </c>
      <c r="L1510" s="170"/>
    </row>
    <row r="1511" spans="4:12">
      <c r="D1511" s="20" t="str">
        <f>CONCATENATE(kategorie[[#This Row],[rok]],"::",kategorie[[#This Row],[závod]],"::",kategorie[[#This Row],[m/ž]],"::",kategorie[[#This Row],[věk]])</f>
        <v>2014::dětský::Z::12</v>
      </c>
      <c r="E1511" s="166">
        <v>2014</v>
      </c>
      <c r="F1511" s="167" t="s">
        <v>297</v>
      </c>
      <c r="G1511" s="166" t="s">
        <v>318</v>
      </c>
      <c r="H1511" s="25">
        <f>kategorie[[#This Row],[rok]]-kategorie[[#This Row],[věk]]</f>
        <v>2002</v>
      </c>
      <c r="I1511" s="166">
        <v>12</v>
      </c>
      <c r="J1511" s="168" t="s">
        <v>3186</v>
      </c>
      <c r="K1511" s="169">
        <v>0.32</v>
      </c>
      <c r="L1511" s="170"/>
    </row>
    <row r="1512" spans="4:12">
      <c r="D1512" s="20" t="str">
        <f>CONCATENATE(kategorie[[#This Row],[rok]],"::",kategorie[[#This Row],[závod]],"::",kategorie[[#This Row],[m/ž]],"::",kategorie[[#This Row],[věk]])</f>
        <v>2014::dětský::Z::13</v>
      </c>
      <c r="E1512" s="166">
        <v>2014</v>
      </c>
      <c r="F1512" s="167" t="s">
        <v>297</v>
      </c>
      <c r="G1512" s="166" t="s">
        <v>318</v>
      </c>
      <c r="H1512" s="25">
        <f>kategorie[[#This Row],[rok]]-kategorie[[#This Row],[věk]]</f>
        <v>2001</v>
      </c>
      <c r="I1512" s="166">
        <v>13</v>
      </c>
      <c r="J1512" s="168" t="s">
        <v>3187</v>
      </c>
      <c r="K1512" s="169">
        <v>0.48</v>
      </c>
      <c r="L1512" s="170"/>
    </row>
    <row r="1513" spans="4:12">
      <c r="D1513" s="20" t="str">
        <f>CONCATENATE(kategorie[[#This Row],[rok]],"::",kategorie[[#This Row],[závod]],"::",kategorie[[#This Row],[m/ž]],"::",kategorie[[#This Row],[věk]])</f>
        <v>2014::dětský::Z::14</v>
      </c>
      <c r="E1513" s="166">
        <v>2014</v>
      </c>
      <c r="F1513" s="167" t="s">
        <v>297</v>
      </c>
      <c r="G1513" s="166" t="s">
        <v>318</v>
      </c>
      <c r="H1513" s="25">
        <f>kategorie[[#This Row],[rok]]-kategorie[[#This Row],[věk]]</f>
        <v>2000</v>
      </c>
      <c r="I1513" s="166">
        <v>14</v>
      </c>
      <c r="J1513" s="168" t="s">
        <v>3187</v>
      </c>
      <c r="K1513" s="169">
        <v>0.48</v>
      </c>
      <c r="L1513" s="170"/>
    </row>
    <row r="1514" spans="4:12">
      <c r="D1514" s="20" t="str">
        <f>CONCATENATE(kategorie[[#This Row],[rok]],"::",kategorie[[#This Row],[závod]],"::",kategorie[[#This Row],[m/ž]],"::",kategorie[[#This Row],[věk]])</f>
        <v>2014::dětský::Z::15</v>
      </c>
      <c r="E1514" s="166">
        <v>2014</v>
      </c>
      <c r="F1514" s="167" t="s">
        <v>297</v>
      </c>
      <c r="G1514" s="166" t="s">
        <v>318</v>
      </c>
      <c r="H1514" s="25">
        <f>kategorie[[#This Row],[rok]]-kategorie[[#This Row],[věk]]</f>
        <v>1999</v>
      </c>
      <c r="I1514" s="166">
        <v>15</v>
      </c>
      <c r="J1514" s="168" t="s">
        <v>3188</v>
      </c>
      <c r="K1514" s="169">
        <v>1</v>
      </c>
      <c r="L1514" s="170"/>
    </row>
    <row r="1515" spans="4:12">
      <c r="D1515" s="20" t="str">
        <f>CONCATENATE(kategorie[[#This Row],[rok]],"::",kategorie[[#This Row],[závod]],"::",kategorie[[#This Row],[m/ž]],"::",kategorie[[#This Row],[věk]])</f>
        <v>2014::dětský::Z::16</v>
      </c>
      <c r="E1515" s="166">
        <v>2014</v>
      </c>
      <c r="F1515" s="167" t="s">
        <v>297</v>
      </c>
      <c r="G1515" s="166" t="s">
        <v>318</v>
      </c>
      <c r="H1515" s="25">
        <f>kategorie[[#This Row],[rok]]-kategorie[[#This Row],[věk]]</f>
        <v>1998</v>
      </c>
      <c r="I1515" s="166">
        <v>16</v>
      </c>
      <c r="J1515" s="168" t="s">
        <v>3188</v>
      </c>
      <c r="K1515" s="169">
        <v>1</v>
      </c>
      <c r="L1515" s="170"/>
    </row>
    <row r="1516" spans="4:12">
      <c r="D1516" s="20" t="str">
        <f>CONCATENATE(kategorie[[#This Row],[rok]],"::",kategorie[[#This Row],[závod]],"::",kategorie[[#This Row],[m/ž]],"::",kategorie[[#This Row],[věk]])</f>
        <v>2014::dětský::Z::17</v>
      </c>
      <c r="E1516" s="166">
        <v>2014</v>
      </c>
      <c r="F1516" s="167" t="s">
        <v>297</v>
      </c>
      <c r="G1516" s="166" t="s">
        <v>318</v>
      </c>
      <c r="H1516" s="25">
        <f>kategorie[[#This Row],[rok]]-kategorie[[#This Row],[věk]]</f>
        <v>1997</v>
      </c>
      <c r="I1516" s="166">
        <v>17</v>
      </c>
      <c r="J1516" s="168" t="s">
        <v>3189</v>
      </c>
      <c r="K1516" s="169">
        <v>1.7</v>
      </c>
      <c r="L1516" s="170"/>
    </row>
    <row r="1517" spans="4:12">
      <c r="D1517" s="20" t="str">
        <f>CONCATENATE(kategorie[[#This Row],[rok]],"::",kategorie[[#This Row],[závod]],"::",kategorie[[#This Row],[m/ž]],"::",kategorie[[#This Row],[věk]])</f>
        <v>2014::dětský::Z::18</v>
      </c>
      <c r="E1517" s="166">
        <v>2014</v>
      </c>
      <c r="F1517" s="167" t="s">
        <v>297</v>
      </c>
      <c r="G1517" s="166" t="s">
        <v>318</v>
      </c>
      <c r="H1517" s="25">
        <f>kategorie[[#This Row],[rok]]-kategorie[[#This Row],[věk]]</f>
        <v>1996</v>
      </c>
      <c r="I1517" s="166">
        <v>18</v>
      </c>
      <c r="J1517" s="168" t="s">
        <v>3189</v>
      </c>
      <c r="K1517" s="169">
        <v>1.7</v>
      </c>
      <c r="L1517" s="170"/>
    </row>
    <row r="1518" spans="4:12">
      <c r="D1518" s="20" t="str">
        <f>CONCATENATE(kategorie[[#This Row],[rok]],"::",kategorie[[#This Row],[závod]],"::",kategorie[[#This Row],[m/ž]],"::",kategorie[[#This Row],[věk]])</f>
        <v>2014::hlavní závod::M::15</v>
      </c>
      <c r="E1518" s="166">
        <v>2014</v>
      </c>
      <c r="F1518" s="167" t="s">
        <v>186</v>
      </c>
      <c r="G1518" s="166" t="s">
        <v>177</v>
      </c>
      <c r="H1518" s="25">
        <f>kategorie[[#This Row],[rok]]-kategorie[[#This Row],[věk]]</f>
        <v>1999</v>
      </c>
      <c r="I1518" s="166">
        <v>15</v>
      </c>
      <c r="J1518" s="168" t="s">
        <v>3190</v>
      </c>
      <c r="K1518" s="169">
        <v>15.4</v>
      </c>
      <c r="L1518" s="168" t="s">
        <v>551</v>
      </c>
    </row>
    <row r="1519" spans="4:12">
      <c r="D1519" s="20" t="str">
        <f>CONCATENATE(kategorie[[#This Row],[rok]],"::",kategorie[[#This Row],[závod]],"::",kategorie[[#This Row],[m/ž]],"::",kategorie[[#This Row],[věk]])</f>
        <v>2014::hlavní závod::M::16</v>
      </c>
      <c r="E1519" s="166">
        <v>2014</v>
      </c>
      <c r="F1519" s="167" t="s">
        <v>186</v>
      </c>
      <c r="G1519" s="166" t="s">
        <v>177</v>
      </c>
      <c r="H1519" s="25">
        <f>kategorie[[#This Row],[rok]]-kategorie[[#This Row],[věk]]</f>
        <v>1998</v>
      </c>
      <c r="I1519" s="166">
        <v>16</v>
      </c>
      <c r="J1519" s="168" t="s">
        <v>3190</v>
      </c>
      <c r="K1519" s="169">
        <v>15.4</v>
      </c>
      <c r="L1519" s="168" t="s">
        <v>551</v>
      </c>
    </row>
    <row r="1520" spans="4:12">
      <c r="D1520" s="20" t="str">
        <f>CONCATENATE(kategorie[[#This Row],[rok]],"::",kategorie[[#This Row],[závod]],"::",kategorie[[#This Row],[m/ž]],"::",kategorie[[#This Row],[věk]])</f>
        <v>2014::hlavní závod::M::17</v>
      </c>
      <c r="E1520" s="166">
        <v>2014</v>
      </c>
      <c r="F1520" s="167" t="s">
        <v>186</v>
      </c>
      <c r="G1520" s="166" t="s">
        <v>177</v>
      </c>
      <c r="H1520" s="25">
        <f>kategorie[[#This Row],[rok]]-kategorie[[#This Row],[věk]]</f>
        <v>1997</v>
      </c>
      <c r="I1520" s="166">
        <v>17</v>
      </c>
      <c r="J1520" s="168" t="s">
        <v>3190</v>
      </c>
      <c r="K1520" s="169">
        <v>15.4</v>
      </c>
      <c r="L1520" s="168" t="s">
        <v>551</v>
      </c>
    </row>
    <row r="1521" spans="4:12">
      <c r="D1521" s="20" t="str">
        <f>CONCATENATE(kategorie[[#This Row],[rok]],"::",kategorie[[#This Row],[závod]],"::",kategorie[[#This Row],[m/ž]],"::",kategorie[[#This Row],[věk]])</f>
        <v>2014::hlavní závod::M::18</v>
      </c>
      <c r="E1521" s="166">
        <v>2014</v>
      </c>
      <c r="F1521" s="167" t="s">
        <v>186</v>
      </c>
      <c r="G1521" s="166" t="s">
        <v>177</v>
      </c>
      <c r="H1521" s="25">
        <f>kategorie[[#This Row],[rok]]-kategorie[[#This Row],[věk]]</f>
        <v>1996</v>
      </c>
      <c r="I1521" s="166">
        <v>18</v>
      </c>
      <c r="J1521" s="168" t="s">
        <v>3190</v>
      </c>
      <c r="K1521" s="169">
        <v>15.4</v>
      </c>
      <c r="L1521" s="168" t="s">
        <v>214</v>
      </c>
    </row>
    <row r="1522" spans="4:12">
      <c r="D1522" s="20" t="str">
        <f>CONCATENATE(kategorie[[#This Row],[rok]],"::",kategorie[[#This Row],[závod]],"::",kategorie[[#This Row],[m/ž]],"::",kategorie[[#This Row],[věk]])</f>
        <v>2014::hlavní závod::M::19</v>
      </c>
      <c r="E1522" s="166">
        <v>2014</v>
      </c>
      <c r="F1522" s="167" t="s">
        <v>186</v>
      </c>
      <c r="G1522" s="166" t="s">
        <v>177</v>
      </c>
      <c r="H1522" s="25">
        <f>kategorie[[#This Row],[rok]]-kategorie[[#This Row],[věk]]</f>
        <v>1995</v>
      </c>
      <c r="I1522" s="166">
        <v>19</v>
      </c>
      <c r="J1522" s="168" t="s">
        <v>3190</v>
      </c>
      <c r="K1522" s="169">
        <v>15.4</v>
      </c>
      <c r="L1522" s="168" t="s">
        <v>214</v>
      </c>
    </row>
    <row r="1523" spans="4:12">
      <c r="D1523" s="20" t="str">
        <f>CONCATENATE(kategorie[[#This Row],[rok]],"::",kategorie[[#This Row],[závod]],"::",kategorie[[#This Row],[m/ž]],"::",kategorie[[#This Row],[věk]])</f>
        <v>2014::hlavní závod::M::20</v>
      </c>
      <c r="E1523" s="166">
        <v>2014</v>
      </c>
      <c r="F1523" s="167" t="s">
        <v>186</v>
      </c>
      <c r="G1523" s="166" t="s">
        <v>177</v>
      </c>
      <c r="H1523" s="25">
        <f>kategorie[[#This Row],[rok]]-kategorie[[#This Row],[věk]]</f>
        <v>1994</v>
      </c>
      <c r="I1523" s="166">
        <v>20</v>
      </c>
      <c r="J1523" s="168" t="s">
        <v>3190</v>
      </c>
      <c r="K1523" s="169">
        <v>15.4</v>
      </c>
      <c r="L1523" s="168" t="s">
        <v>214</v>
      </c>
    </row>
    <row r="1524" spans="4:12">
      <c r="D1524" s="20" t="str">
        <f>CONCATENATE(kategorie[[#This Row],[rok]],"::",kategorie[[#This Row],[závod]],"::",kategorie[[#This Row],[m/ž]],"::",kategorie[[#This Row],[věk]])</f>
        <v>2014::hlavní závod::M::21</v>
      </c>
      <c r="E1524" s="166">
        <v>2014</v>
      </c>
      <c r="F1524" s="167" t="s">
        <v>186</v>
      </c>
      <c r="G1524" s="166" t="s">
        <v>177</v>
      </c>
      <c r="H1524" s="25">
        <f>kategorie[[#This Row],[rok]]-kategorie[[#This Row],[věk]]</f>
        <v>1993</v>
      </c>
      <c r="I1524" s="166">
        <v>21</v>
      </c>
      <c r="J1524" s="168" t="s">
        <v>3190</v>
      </c>
      <c r="K1524" s="169">
        <v>15.4</v>
      </c>
      <c r="L1524" s="168" t="s">
        <v>214</v>
      </c>
    </row>
    <row r="1525" spans="4:12">
      <c r="D1525" s="20" t="str">
        <f>CONCATENATE(kategorie[[#This Row],[rok]],"::",kategorie[[#This Row],[závod]],"::",kategorie[[#This Row],[m/ž]],"::",kategorie[[#This Row],[věk]])</f>
        <v>2014::hlavní závod::M::22</v>
      </c>
      <c r="E1525" s="166">
        <v>2014</v>
      </c>
      <c r="F1525" s="167" t="s">
        <v>186</v>
      </c>
      <c r="G1525" s="166" t="s">
        <v>177</v>
      </c>
      <c r="H1525" s="25">
        <f>kategorie[[#This Row],[rok]]-kategorie[[#This Row],[věk]]</f>
        <v>1992</v>
      </c>
      <c r="I1525" s="166">
        <v>22</v>
      </c>
      <c r="J1525" s="168" t="s">
        <v>3190</v>
      </c>
      <c r="K1525" s="169">
        <v>15.4</v>
      </c>
      <c r="L1525" s="168" t="s">
        <v>214</v>
      </c>
    </row>
    <row r="1526" spans="4:12">
      <c r="D1526" s="20" t="str">
        <f>CONCATENATE(kategorie[[#This Row],[rok]],"::",kategorie[[#This Row],[závod]],"::",kategorie[[#This Row],[m/ž]],"::",kategorie[[#This Row],[věk]])</f>
        <v>2014::hlavní závod::M::23</v>
      </c>
      <c r="E1526" s="166">
        <v>2014</v>
      </c>
      <c r="F1526" s="167" t="s">
        <v>186</v>
      </c>
      <c r="G1526" s="166" t="s">
        <v>177</v>
      </c>
      <c r="H1526" s="25">
        <f>kategorie[[#This Row],[rok]]-kategorie[[#This Row],[věk]]</f>
        <v>1991</v>
      </c>
      <c r="I1526" s="166">
        <v>23</v>
      </c>
      <c r="J1526" s="168" t="s">
        <v>3190</v>
      </c>
      <c r="K1526" s="169">
        <v>15.4</v>
      </c>
      <c r="L1526" s="168" t="s">
        <v>214</v>
      </c>
    </row>
    <row r="1527" spans="4:12">
      <c r="D1527" s="20" t="str">
        <f>CONCATENATE(kategorie[[#This Row],[rok]],"::",kategorie[[#This Row],[závod]],"::",kategorie[[#This Row],[m/ž]],"::",kategorie[[#This Row],[věk]])</f>
        <v>2014::hlavní závod::M::24</v>
      </c>
      <c r="E1527" s="166">
        <v>2014</v>
      </c>
      <c r="F1527" s="167" t="s">
        <v>186</v>
      </c>
      <c r="G1527" s="166" t="s">
        <v>177</v>
      </c>
      <c r="H1527" s="25">
        <f>kategorie[[#This Row],[rok]]-kategorie[[#This Row],[věk]]</f>
        <v>1990</v>
      </c>
      <c r="I1527" s="166">
        <v>24</v>
      </c>
      <c r="J1527" s="168" t="s">
        <v>3190</v>
      </c>
      <c r="K1527" s="169">
        <v>15.4</v>
      </c>
      <c r="L1527" s="168" t="s">
        <v>214</v>
      </c>
    </row>
    <row r="1528" spans="4:12">
      <c r="D1528" s="20" t="str">
        <f>CONCATENATE(kategorie[[#This Row],[rok]],"::",kategorie[[#This Row],[závod]],"::",kategorie[[#This Row],[m/ž]],"::",kategorie[[#This Row],[věk]])</f>
        <v>2014::hlavní závod::M::25</v>
      </c>
      <c r="E1528" s="166">
        <v>2014</v>
      </c>
      <c r="F1528" s="167" t="s">
        <v>186</v>
      </c>
      <c r="G1528" s="166" t="s">
        <v>177</v>
      </c>
      <c r="H1528" s="25">
        <f>kategorie[[#This Row],[rok]]-kategorie[[#This Row],[věk]]</f>
        <v>1989</v>
      </c>
      <c r="I1528" s="166">
        <v>25</v>
      </c>
      <c r="J1528" s="168" t="s">
        <v>3190</v>
      </c>
      <c r="K1528" s="169">
        <v>15.4</v>
      </c>
      <c r="L1528" s="168" t="s">
        <v>214</v>
      </c>
    </row>
    <row r="1529" spans="4:12">
      <c r="D1529" s="20" t="str">
        <f>CONCATENATE(kategorie[[#This Row],[rok]],"::",kategorie[[#This Row],[závod]],"::",kategorie[[#This Row],[m/ž]],"::",kategorie[[#This Row],[věk]])</f>
        <v>2014::hlavní závod::M::26</v>
      </c>
      <c r="E1529" s="166">
        <v>2014</v>
      </c>
      <c r="F1529" s="167" t="s">
        <v>186</v>
      </c>
      <c r="G1529" s="166" t="s">
        <v>177</v>
      </c>
      <c r="H1529" s="25">
        <f>kategorie[[#This Row],[rok]]-kategorie[[#This Row],[věk]]</f>
        <v>1988</v>
      </c>
      <c r="I1529" s="166">
        <v>26</v>
      </c>
      <c r="J1529" s="168" t="s">
        <v>3190</v>
      </c>
      <c r="K1529" s="169">
        <v>15.4</v>
      </c>
      <c r="L1529" s="168" t="s">
        <v>214</v>
      </c>
    </row>
    <row r="1530" spans="4:12">
      <c r="D1530" s="20" t="str">
        <f>CONCATENATE(kategorie[[#This Row],[rok]],"::",kategorie[[#This Row],[závod]],"::",kategorie[[#This Row],[m/ž]],"::",kategorie[[#This Row],[věk]])</f>
        <v>2014::hlavní závod::M::27</v>
      </c>
      <c r="E1530" s="166">
        <v>2014</v>
      </c>
      <c r="F1530" s="167" t="s">
        <v>186</v>
      </c>
      <c r="G1530" s="166" t="s">
        <v>177</v>
      </c>
      <c r="H1530" s="25">
        <f>kategorie[[#This Row],[rok]]-kategorie[[#This Row],[věk]]</f>
        <v>1987</v>
      </c>
      <c r="I1530" s="166">
        <v>27</v>
      </c>
      <c r="J1530" s="168" t="s">
        <v>3190</v>
      </c>
      <c r="K1530" s="169">
        <v>15.4</v>
      </c>
      <c r="L1530" s="168" t="s">
        <v>214</v>
      </c>
    </row>
    <row r="1531" spans="4:12">
      <c r="D1531" s="20" t="str">
        <f>CONCATENATE(kategorie[[#This Row],[rok]],"::",kategorie[[#This Row],[závod]],"::",kategorie[[#This Row],[m/ž]],"::",kategorie[[#This Row],[věk]])</f>
        <v>2014::hlavní závod::M::28</v>
      </c>
      <c r="E1531" s="166">
        <v>2014</v>
      </c>
      <c r="F1531" s="167" t="s">
        <v>186</v>
      </c>
      <c r="G1531" s="166" t="s">
        <v>177</v>
      </c>
      <c r="H1531" s="25">
        <f>kategorie[[#This Row],[rok]]-kategorie[[#This Row],[věk]]</f>
        <v>1986</v>
      </c>
      <c r="I1531" s="166">
        <v>28</v>
      </c>
      <c r="J1531" s="168" t="s">
        <v>3190</v>
      </c>
      <c r="K1531" s="169">
        <v>15.4</v>
      </c>
      <c r="L1531" s="168" t="s">
        <v>214</v>
      </c>
    </row>
    <row r="1532" spans="4:12">
      <c r="D1532" s="20" t="str">
        <f>CONCATENATE(kategorie[[#This Row],[rok]],"::",kategorie[[#This Row],[závod]],"::",kategorie[[#This Row],[m/ž]],"::",kategorie[[#This Row],[věk]])</f>
        <v>2014::hlavní závod::M::29</v>
      </c>
      <c r="E1532" s="166">
        <v>2014</v>
      </c>
      <c r="F1532" s="167" t="s">
        <v>186</v>
      </c>
      <c r="G1532" s="166" t="s">
        <v>177</v>
      </c>
      <c r="H1532" s="25">
        <f>kategorie[[#This Row],[rok]]-kategorie[[#This Row],[věk]]</f>
        <v>1985</v>
      </c>
      <c r="I1532" s="166">
        <v>29</v>
      </c>
      <c r="J1532" s="168" t="s">
        <v>3190</v>
      </c>
      <c r="K1532" s="169">
        <v>15.4</v>
      </c>
      <c r="L1532" s="168" t="s">
        <v>214</v>
      </c>
    </row>
    <row r="1533" spans="4:12">
      <c r="D1533" s="20" t="str">
        <f>CONCATENATE(kategorie[[#This Row],[rok]],"::",kategorie[[#This Row],[závod]],"::",kategorie[[#This Row],[m/ž]],"::",kategorie[[#This Row],[věk]])</f>
        <v>2014::hlavní závod::M::30</v>
      </c>
      <c r="E1533" s="166">
        <v>2014</v>
      </c>
      <c r="F1533" s="167" t="s">
        <v>186</v>
      </c>
      <c r="G1533" s="166" t="s">
        <v>177</v>
      </c>
      <c r="H1533" s="25">
        <f>kategorie[[#This Row],[rok]]-kategorie[[#This Row],[věk]]</f>
        <v>1984</v>
      </c>
      <c r="I1533" s="166">
        <v>30</v>
      </c>
      <c r="J1533" s="168" t="s">
        <v>3190</v>
      </c>
      <c r="K1533" s="169">
        <v>15.4</v>
      </c>
      <c r="L1533" s="168" t="s">
        <v>214</v>
      </c>
    </row>
    <row r="1534" spans="4:12">
      <c r="D1534" s="20" t="str">
        <f>CONCATENATE(kategorie[[#This Row],[rok]],"::",kategorie[[#This Row],[závod]],"::",kategorie[[#This Row],[m/ž]],"::",kategorie[[#This Row],[věk]])</f>
        <v>2014::hlavní závod::M::31</v>
      </c>
      <c r="E1534" s="166">
        <v>2014</v>
      </c>
      <c r="F1534" s="167" t="s">
        <v>186</v>
      </c>
      <c r="G1534" s="166" t="s">
        <v>177</v>
      </c>
      <c r="H1534" s="25">
        <f>kategorie[[#This Row],[rok]]-kategorie[[#This Row],[věk]]</f>
        <v>1983</v>
      </c>
      <c r="I1534" s="166">
        <v>31</v>
      </c>
      <c r="J1534" s="168" t="s">
        <v>3190</v>
      </c>
      <c r="K1534" s="169">
        <v>15.4</v>
      </c>
      <c r="L1534" s="168" t="s">
        <v>214</v>
      </c>
    </row>
    <row r="1535" spans="4:12">
      <c r="D1535" s="20" t="str">
        <f>CONCATENATE(kategorie[[#This Row],[rok]],"::",kategorie[[#This Row],[závod]],"::",kategorie[[#This Row],[m/ž]],"::",kategorie[[#This Row],[věk]])</f>
        <v>2014::hlavní závod::M::32</v>
      </c>
      <c r="E1535" s="166">
        <v>2014</v>
      </c>
      <c r="F1535" s="167" t="s">
        <v>186</v>
      </c>
      <c r="G1535" s="166" t="s">
        <v>177</v>
      </c>
      <c r="H1535" s="25">
        <f>kategorie[[#This Row],[rok]]-kategorie[[#This Row],[věk]]</f>
        <v>1982</v>
      </c>
      <c r="I1535" s="166">
        <v>32</v>
      </c>
      <c r="J1535" s="168" t="s">
        <v>3190</v>
      </c>
      <c r="K1535" s="169">
        <v>15.4</v>
      </c>
      <c r="L1535" s="168" t="s">
        <v>214</v>
      </c>
    </row>
    <row r="1536" spans="4:12">
      <c r="D1536" s="20" t="str">
        <f>CONCATENATE(kategorie[[#This Row],[rok]],"::",kategorie[[#This Row],[závod]],"::",kategorie[[#This Row],[m/ž]],"::",kategorie[[#This Row],[věk]])</f>
        <v>2014::hlavní závod::M::33</v>
      </c>
      <c r="E1536" s="166">
        <v>2014</v>
      </c>
      <c r="F1536" s="167" t="s">
        <v>186</v>
      </c>
      <c r="G1536" s="166" t="s">
        <v>177</v>
      </c>
      <c r="H1536" s="25">
        <f>kategorie[[#This Row],[rok]]-kategorie[[#This Row],[věk]]</f>
        <v>1981</v>
      </c>
      <c r="I1536" s="166">
        <v>33</v>
      </c>
      <c r="J1536" s="168" t="s">
        <v>3190</v>
      </c>
      <c r="K1536" s="169">
        <v>15.4</v>
      </c>
      <c r="L1536" s="168" t="s">
        <v>214</v>
      </c>
    </row>
    <row r="1537" spans="4:12">
      <c r="D1537" s="20" t="str">
        <f>CONCATENATE(kategorie[[#This Row],[rok]],"::",kategorie[[#This Row],[závod]],"::",kategorie[[#This Row],[m/ž]],"::",kategorie[[#This Row],[věk]])</f>
        <v>2014::hlavní závod::M::34</v>
      </c>
      <c r="E1537" s="166">
        <v>2014</v>
      </c>
      <c r="F1537" s="167" t="s">
        <v>186</v>
      </c>
      <c r="G1537" s="166" t="s">
        <v>177</v>
      </c>
      <c r="H1537" s="25">
        <f>kategorie[[#This Row],[rok]]-kategorie[[#This Row],[věk]]</f>
        <v>1980</v>
      </c>
      <c r="I1537" s="166">
        <v>34</v>
      </c>
      <c r="J1537" s="168" t="s">
        <v>3190</v>
      </c>
      <c r="K1537" s="169">
        <v>15.4</v>
      </c>
      <c r="L1537" s="168" t="s">
        <v>214</v>
      </c>
    </row>
    <row r="1538" spans="4:12">
      <c r="D1538" s="20" t="str">
        <f>CONCATENATE(kategorie[[#This Row],[rok]],"::",kategorie[[#This Row],[závod]],"::",kategorie[[#This Row],[m/ž]],"::",kategorie[[#This Row],[věk]])</f>
        <v>2014::hlavní závod::M::35</v>
      </c>
      <c r="E1538" s="166">
        <v>2014</v>
      </c>
      <c r="F1538" s="167" t="s">
        <v>186</v>
      </c>
      <c r="G1538" s="166" t="s">
        <v>177</v>
      </c>
      <c r="H1538" s="25">
        <f>kategorie[[#This Row],[rok]]-kategorie[[#This Row],[věk]]</f>
        <v>1979</v>
      </c>
      <c r="I1538" s="166">
        <v>35</v>
      </c>
      <c r="J1538" s="168" t="s">
        <v>3190</v>
      </c>
      <c r="K1538" s="169">
        <v>15.4</v>
      </c>
      <c r="L1538" s="168" t="s">
        <v>214</v>
      </c>
    </row>
    <row r="1539" spans="4:12">
      <c r="D1539" s="20" t="str">
        <f>CONCATENATE(kategorie[[#This Row],[rok]],"::",kategorie[[#This Row],[závod]],"::",kategorie[[#This Row],[m/ž]],"::",kategorie[[#This Row],[věk]])</f>
        <v>2014::hlavní závod::M::36</v>
      </c>
      <c r="E1539" s="166">
        <v>2014</v>
      </c>
      <c r="F1539" s="167" t="s">
        <v>186</v>
      </c>
      <c r="G1539" s="166" t="s">
        <v>177</v>
      </c>
      <c r="H1539" s="25">
        <f>kategorie[[#This Row],[rok]]-kategorie[[#This Row],[věk]]</f>
        <v>1978</v>
      </c>
      <c r="I1539" s="166">
        <v>36</v>
      </c>
      <c r="J1539" s="168" t="s">
        <v>3190</v>
      </c>
      <c r="K1539" s="169">
        <v>15.4</v>
      </c>
      <c r="L1539" s="168" t="s">
        <v>214</v>
      </c>
    </row>
    <row r="1540" spans="4:12">
      <c r="D1540" s="20" t="str">
        <f>CONCATENATE(kategorie[[#This Row],[rok]],"::",kategorie[[#This Row],[závod]],"::",kategorie[[#This Row],[m/ž]],"::",kategorie[[#This Row],[věk]])</f>
        <v>2014::hlavní závod::M::37</v>
      </c>
      <c r="E1540" s="166">
        <v>2014</v>
      </c>
      <c r="F1540" s="167" t="s">
        <v>186</v>
      </c>
      <c r="G1540" s="166" t="s">
        <v>177</v>
      </c>
      <c r="H1540" s="25">
        <f>kategorie[[#This Row],[rok]]-kategorie[[#This Row],[věk]]</f>
        <v>1977</v>
      </c>
      <c r="I1540" s="166">
        <v>37</v>
      </c>
      <c r="J1540" s="168" t="s">
        <v>3190</v>
      </c>
      <c r="K1540" s="169">
        <v>15.4</v>
      </c>
      <c r="L1540" s="168" t="s">
        <v>214</v>
      </c>
    </row>
    <row r="1541" spans="4:12">
      <c r="D1541" s="20" t="str">
        <f>CONCATENATE(kategorie[[#This Row],[rok]],"::",kategorie[[#This Row],[závod]],"::",kategorie[[#This Row],[m/ž]],"::",kategorie[[#This Row],[věk]])</f>
        <v>2014::hlavní závod::M::38</v>
      </c>
      <c r="E1541" s="166">
        <v>2014</v>
      </c>
      <c r="F1541" s="167" t="s">
        <v>186</v>
      </c>
      <c r="G1541" s="166" t="s">
        <v>177</v>
      </c>
      <c r="H1541" s="25">
        <f>kategorie[[#This Row],[rok]]-kategorie[[#This Row],[věk]]</f>
        <v>1976</v>
      </c>
      <c r="I1541" s="166">
        <v>38</v>
      </c>
      <c r="J1541" s="168" t="s">
        <v>3190</v>
      </c>
      <c r="K1541" s="169">
        <v>15.4</v>
      </c>
      <c r="L1541" s="168" t="s">
        <v>214</v>
      </c>
    </row>
    <row r="1542" spans="4:12">
      <c r="D1542" s="20" t="str">
        <f>CONCATENATE(kategorie[[#This Row],[rok]],"::",kategorie[[#This Row],[závod]],"::",kategorie[[#This Row],[m/ž]],"::",kategorie[[#This Row],[věk]])</f>
        <v>2014::hlavní závod::M::39</v>
      </c>
      <c r="E1542" s="166">
        <v>2014</v>
      </c>
      <c r="F1542" s="167" t="s">
        <v>186</v>
      </c>
      <c r="G1542" s="166" t="s">
        <v>177</v>
      </c>
      <c r="H1542" s="25">
        <f>kategorie[[#This Row],[rok]]-kategorie[[#This Row],[věk]]</f>
        <v>1975</v>
      </c>
      <c r="I1542" s="166">
        <v>39</v>
      </c>
      <c r="J1542" s="168" t="s">
        <v>3190</v>
      </c>
      <c r="K1542" s="169">
        <v>15.4</v>
      </c>
      <c r="L1542" s="168" t="s">
        <v>214</v>
      </c>
    </row>
    <row r="1543" spans="4:12">
      <c r="D1543" s="20" t="str">
        <f>CONCATENATE(kategorie[[#This Row],[rok]],"::",kategorie[[#This Row],[závod]],"::",kategorie[[#This Row],[m/ž]],"::",kategorie[[#This Row],[věk]])</f>
        <v>2014::hlavní závod::M::40</v>
      </c>
      <c r="E1543" s="166">
        <v>2014</v>
      </c>
      <c r="F1543" s="167" t="s">
        <v>186</v>
      </c>
      <c r="G1543" s="166" t="s">
        <v>177</v>
      </c>
      <c r="H1543" s="25">
        <f>kategorie[[#This Row],[rok]]-kategorie[[#This Row],[věk]]</f>
        <v>1974</v>
      </c>
      <c r="I1543" s="166">
        <v>40</v>
      </c>
      <c r="J1543" s="168" t="s">
        <v>2606</v>
      </c>
      <c r="K1543" s="169">
        <v>15.4</v>
      </c>
      <c r="L1543" s="168" t="s">
        <v>215</v>
      </c>
    </row>
    <row r="1544" spans="4:12">
      <c r="D1544" s="20" t="str">
        <f>CONCATENATE(kategorie[[#This Row],[rok]],"::",kategorie[[#This Row],[závod]],"::",kategorie[[#This Row],[m/ž]],"::",kategorie[[#This Row],[věk]])</f>
        <v>2014::hlavní závod::M::41</v>
      </c>
      <c r="E1544" s="166">
        <v>2014</v>
      </c>
      <c r="F1544" s="167" t="s">
        <v>186</v>
      </c>
      <c r="G1544" s="166" t="s">
        <v>177</v>
      </c>
      <c r="H1544" s="25">
        <f>kategorie[[#This Row],[rok]]-kategorie[[#This Row],[věk]]</f>
        <v>1973</v>
      </c>
      <c r="I1544" s="166">
        <v>41</v>
      </c>
      <c r="J1544" s="168" t="s">
        <v>2606</v>
      </c>
      <c r="K1544" s="169">
        <v>15.4</v>
      </c>
      <c r="L1544" s="168" t="s">
        <v>215</v>
      </c>
    </row>
    <row r="1545" spans="4:12">
      <c r="D1545" s="20" t="str">
        <f>CONCATENATE(kategorie[[#This Row],[rok]],"::",kategorie[[#This Row],[závod]],"::",kategorie[[#This Row],[m/ž]],"::",kategorie[[#This Row],[věk]])</f>
        <v>2014::hlavní závod::M::42</v>
      </c>
      <c r="E1545" s="166">
        <v>2014</v>
      </c>
      <c r="F1545" s="167" t="s">
        <v>186</v>
      </c>
      <c r="G1545" s="166" t="s">
        <v>177</v>
      </c>
      <c r="H1545" s="25">
        <f>kategorie[[#This Row],[rok]]-kategorie[[#This Row],[věk]]</f>
        <v>1972</v>
      </c>
      <c r="I1545" s="166">
        <v>42</v>
      </c>
      <c r="J1545" s="168" t="s">
        <v>2606</v>
      </c>
      <c r="K1545" s="169">
        <v>15.4</v>
      </c>
      <c r="L1545" s="168" t="s">
        <v>215</v>
      </c>
    </row>
    <row r="1546" spans="4:12">
      <c r="D1546" s="20" t="str">
        <f>CONCATENATE(kategorie[[#This Row],[rok]],"::",kategorie[[#This Row],[závod]],"::",kategorie[[#This Row],[m/ž]],"::",kategorie[[#This Row],[věk]])</f>
        <v>2014::hlavní závod::M::43</v>
      </c>
      <c r="E1546" s="166">
        <v>2014</v>
      </c>
      <c r="F1546" s="167" t="s">
        <v>186</v>
      </c>
      <c r="G1546" s="166" t="s">
        <v>177</v>
      </c>
      <c r="H1546" s="25">
        <f>kategorie[[#This Row],[rok]]-kategorie[[#This Row],[věk]]</f>
        <v>1971</v>
      </c>
      <c r="I1546" s="166">
        <v>43</v>
      </c>
      <c r="J1546" s="168" t="s">
        <v>2606</v>
      </c>
      <c r="K1546" s="169">
        <v>15.4</v>
      </c>
      <c r="L1546" s="168" t="s">
        <v>215</v>
      </c>
    </row>
    <row r="1547" spans="4:12">
      <c r="D1547" s="20" t="str">
        <f>CONCATENATE(kategorie[[#This Row],[rok]],"::",kategorie[[#This Row],[závod]],"::",kategorie[[#This Row],[m/ž]],"::",kategorie[[#This Row],[věk]])</f>
        <v>2014::hlavní závod::M::44</v>
      </c>
      <c r="E1547" s="166">
        <v>2014</v>
      </c>
      <c r="F1547" s="167" t="s">
        <v>186</v>
      </c>
      <c r="G1547" s="166" t="s">
        <v>177</v>
      </c>
      <c r="H1547" s="25">
        <f>kategorie[[#This Row],[rok]]-kategorie[[#This Row],[věk]]</f>
        <v>1970</v>
      </c>
      <c r="I1547" s="166">
        <v>44</v>
      </c>
      <c r="J1547" s="168" t="s">
        <v>2606</v>
      </c>
      <c r="K1547" s="169">
        <v>15.4</v>
      </c>
      <c r="L1547" s="168" t="s">
        <v>215</v>
      </c>
    </row>
    <row r="1548" spans="4:12">
      <c r="D1548" s="20" t="str">
        <f>CONCATENATE(kategorie[[#This Row],[rok]],"::",kategorie[[#This Row],[závod]],"::",kategorie[[#This Row],[m/ž]],"::",kategorie[[#This Row],[věk]])</f>
        <v>2014::hlavní závod::M::45</v>
      </c>
      <c r="E1548" s="166">
        <v>2014</v>
      </c>
      <c r="F1548" s="167" t="s">
        <v>186</v>
      </c>
      <c r="G1548" s="166" t="s">
        <v>177</v>
      </c>
      <c r="H1548" s="25">
        <f>kategorie[[#This Row],[rok]]-kategorie[[#This Row],[věk]]</f>
        <v>1969</v>
      </c>
      <c r="I1548" s="166">
        <v>45</v>
      </c>
      <c r="J1548" s="168" t="s">
        <v>2606</v>
      </c>
      <c r="K1548" s="169">
        <v>15.4</v>
      </c>
      <c r="L1548" s="168" t="s">
        <v>215</v>
      </c>
    </row>
    <row r="1549" spans="4:12">
      <c r="D1549" s="20" t="str">
        <f>CONCATENATE(kategorie[[#This Row],[rok]],"::",kategorie[[#This Row],[závod]],"::",kategorie[[#This Row],[m/ž]],"::",kategorie[[#This Row],[věk]])</f>
        <v>2014::hlavní závod::M::46</v>
      </c>
      <c r="E1549" s="166">
        <v>2014</v>
      </c>
      <c r="F1549" s="167" t="s">
        <v>186</v>
      </c>
      <c r="G1549" s="166" t="s">
        <v>177</v>
      </c>
      <c r="H1549" s="25">
        <f>kategorie[[#This Row],[rok]]-kategorie[[#This Row],[věk]]</f>
        <v>1968</v>
      </c>
      <c r="I1549" s="166">
        <v>46</v>
      </c>
      <c r="J1549" s="168" t="s">
        <v>2606</v>
      </c>
      <c r="K1549" s="169">
        <v>15.4</v>
      </c>
      <c r="L1549" s="168" t="s">
        <v>215</v>
      </c>
    </row>
    <row r="1550" spans="4:12">
      <c r="D1550" s="20" t="str">
        <f>CONCATENATE(kategorie[[#This Row],[rok]],"::",kategorie[[#This Row],[závod]],"::",kategorie[[#This Row],[m/ž]],"::",kategorie[[#This Row],[věk]])</f>
        <v>2014::hlavní závod::M::47</v>
      </c>
      <c r="E1550" s="166">
        <v>2014</v>
      </c>
      <c r="F1550" s="167" t="s">
        <v>186</v>
      </c>
      <c r="G1550" s="166" t="s">
        <v>177</v>
      </c>
      <c r="H1550" s="25">
        <f>kategorie[[#This Row],[rok]]-kategorie[[#This Row],[věk]]</f>
        <v>1967</v>
      </c>
      <c r="I1550" s="166">
        <v>47</v>
      </c>
      <c r="J1550" s="168" t="s">
        <v>2606</v>
      </c>
      <c r="K1550" s="169">
        <v>15.4</v>
      </c>
      <c r="L1550" s="168" t="s">
        <v>215</v>
      </c>
    </row>
    <row r="1551" spans="4:12">
      <c r="D1551" s="20" t="str">
        <f>CONCATENATE(kategorie[[#This Row],[rok]],"::",kategorie[[#This Row],[závod]],"::",kategorie[[#This Row],[m/ž]],"::",kategorie[[#This Row],[věk]])</f>
        <v>2014::hlavní závod::M::48</v>
      </c>
      <c r="E1551" s="166">
        <v>2014</v>
      </c>
      <c r="F1551" s="167" t="s">
        <v>186</v>
      </c>
      <c r="G1551" s="166" t="s">
        <v>177</v>
      </c>
      <c r="H1551" s="25">
        <f>kategorie[[#This Row],[rok]]-kategorie[[#This Row],[věk]]</f>
        <v>1966</v>
      </c>
      <c r="I1551" s="166">
        <v>48</v>
      </c>
      <c r="J1551" s="168" t="s">
        <v>2606</v>
      </c>
      <c r="K1551" s="169">
        <v>15.4</v>
      </c>
      <c r="L1551" s="168" t="s">
        <v>215</v>
      </c>
    </row>
    <row r="1552" spans="4:12">
      <c r="D1552" s="20" t="str">
        <f>CONCATENATE(kategorie[[#This Row],[rok]],"::",kategorie[[#This Row],[závod]],"::",kategorie[[#This Row],[m/ž]],"::",kategorie[[#This Row],[věk]])</f>
        <v>2014::hlavní závod::M::49</v>
      </c>
      <c r="E1552" s="166">
        <v>2014</v>
      </c>
      <c r="F1552" s="167" t="s">
        <v>186</v>
      </c>
      <c r="G1552" s="166" t="s">
        <v>177</v>
      </c>
      <c r="H1552" s="25">
        <f>kategorie[[#This Row],[rok]]-kategorie[[#This Row],[věk]]</f>
        <v>1965</v>
      </c>
      <c r="I1552" s="166">
        <v>49</v>
      </c>
      <c r="J1552" s="168" t="s">
        <v>2606</v>
      </c>
      <c r="K1552" s="169">
        <v>15.4</v>
      </c>
      <c r="L1552" s="168" t="s">
        <v>215</v>
      </c>
    </row>
    <row r="1553" spans="4:12">
      <c r="D1553" s="20" t="str">
        <f>CONCATENATE(kategorie[[#This Row],[rok]],"::",kategorie[[#This Row],[závod]],"::",kategorie[[#This Row],[m/ž]],"::",kategorie[[#This Row],[věk]])</f>
        <v>2014::hlavní závod::M::50</v>
      </c>
      <c r="E1553" s="166">
        <v>2014</v>
      </c>
      <c r="F1553" s="167" t="s">
        <v>186</v>
      </c>
      <c r="G1553" s="166" t="s">
        <v>177</v>
      </c>
      <c r="H1553" s="25">
        <f>kategorie[[#This Row],[rok]]-kategorie[[#This Row],[věk]]</f>
        <v>1964</v>
      </c>
      <c r="I1553" s="166">
        <v>50</v>
      </c>
      <c r="J1553" s="168" t="s">
        <v>2607</v>
      </c>
      <c r="K1553" s="169">
        <v>15.4</v>
      </c>
      <c r="L1553" s="168" t="s">
        <v>216</v>
      </c>
    </row>
    <row r="1554" spans="4:12">
      <c r="D1554" s="20" t="str">
        <f>CONCATENATE(kategorie[[#This Row],[rok]],"::",kategorie[[#This Row],[závod]],"::",kategorie[[#This Row],[m/ž]],"::",kategorie[[#This Row],[věk]])</f>
        <v>2014::hlavní závod::M::51</v>
      </c>
      <c r="E1554" s="166">
        <v>2014</v>
      </c>
      <c r="F1554" s="167" t="s">
        <v>186</v>
      </c>
      <c r="G1554" s="166" t="s">
        <v>177</v>
      </c>
      <c r="H1554" s="25">
        <f>kategorie[[#This Row],[rok]]-kategorie[[#This Row],[věk]]</f>
        <v>1963</v>
      </c>
      <c r="I1554" s="166">
        <v>51</v>
      </c>
      <c r="J1554" s="168" t="s">
        <v>2607</v>
      </c>
      <c r="K1554" s="169">
        <v>15.4</v>
      </c>
      <c r="L1554" s="168" t="s">
        <v>216</v>
      </c>
    </row>
    <row r="1555" spans="4:12">
      <c r="D1555" s="20" t="str">
        <f>CONCATENATE(kategorie[[#This Row],[rok]],"::",kategorie[[#This Row],[závod]],"::",kategorie[[#This Row],[m/ž]],"::",kategorie[[#This Row],[věk]])</f>
        <v>2014::hlavní závod::M::52</v>
      </c>
      <c r="E1555" s="166">
        <v>2014</v>
      </c>
      <c r="F1555" s="167" t="s">
        <v>186</v>
      </c>
      <c r="G1555" s="166" t="s">
        <v>177</v>
      </c>
      <c r="H1555" s="25">
        <f>kategorie[[#This Row],[rok]]-kategorie[[#This Row],[věk]]</f>
        <v>1962</v>
      </c>
      <c r="I1555" s="166">
        <v>52</v>
      </c>
      <c r="J1555" s="168" t="s">
        <v>2607</v>
      </c>
      <c r="K1555" s="169">
        <v>15.4</v>
      </c>
      <c r="L1555" s="168" t="s">
        <v>216</v>
      </c>
    </row>
    <row r="1556" spans="4:12">
      <c r="D1556" s="20" t="str">
        <f>CONCATENATE(kategorie[[#This Row],[rok]],"::",kategorie[[#This Row],[závod]],"::",kategorie[[#This Row],[m/ž]],"::",kategorie[[#This Row],[věk]])</f>
        <v>2014::hlavní závod::M::53</v>
      </c>
      <c r="E1556" s="166">
        <v>2014</v>
      </c>
      <c r="F1556" s="167" t="s">
        <v>186</v>
      </c>
      <c r="G1556" s="166" t="s">
        <v>177</v>
      </c>
      <c r="H1556" s="25">
        <f>kategorie[[#This Row],[rok]]-kategorie[[#This Row],[věk]]</f>
        <v>1961</v>
      </c>
      <c r="I1556" s="166">
        <v>53</v>
      </c>
      <c r="J1556" s="168" t="s">
        <v>2607</v>
      </c>
      <c r="K1556" s="169">
        <v>15.4</v>
      </c>
      <c r="L1556" s="168" t="s">
        <v>216</v>
      </c>
    </row>
    <row r="1557" spans="4:12">
      <c r="D1557" s="20" t="str">
        <f>CONCATENATE(kategorie[[#This Row],[rok]],"::",kategorie[[#This Row],[závod]],"::",kategorie[[#This Row],[m/ž]],"::",kategorie[[#This Row],[věk]])</f>
        <v>2014::hlavní závod::M::54</v>
      </c>
      <c r="E1557" s="166">
        <v>2014</v>
      </c>
      <c r="F1557" s="167" t="s">
        <v>186</v>
      </c>
      <c r="G1557" s="166" t="s">
        <v>177</v>
      </c>
      <c r="H1557" s="25">
        <f>kategorie[[#This Row],[rok]]-kategorie[[#This Row],[věk]]</f>
        <v>1960</v>
      </c>
      <c r="I1557" s="166">
        <v>54</v>
      </c>
      <c r="J1557" s="168" t="s">
        <v>2607</v>
      </c>
      <c r="K1557" s="169">
        <v>15.4</v>
      </c>
      <c r="L1557" s="168" t="s">
        <v>216</v>
      </c>
    </row>
    <row r="1558" spans="4:12">
      <c r="D1558" s="20" t="str">
        <f>CONCATENATE(kategorie[[#This Row],[rok]],"::",kategorie[[#This Row],[závod]],"::",kategorie[[#This Row],[m/ž]],"::",kategorie[[#This Row],[věk]])</f>
        <v>2014::hlavní závod::M::55</v>
      </c>
      <c r="E1558" s="166">
        <v>2014</v>
      </c>
      <c r="F1558" s="167" t="s">
        <v>186</v>
      </c>
      <c r="G1558" s="166" t="s">
        <v>177</v>
      </c>
      <c r="H1558" s="25">
        <f>kategorie[[#This Row],[rok]]-kategorie[[#This Row],[věk]]</f>
        <v>1959</v>
      </c>
      <c r="I1558" s="166">
        <v>55</v>
      </c>
      <c r="J1558" s="168" t="s">
        <v>2607</v>
      </c>
      <c r="K1558" s="169">
        <v>15.4</v>
      </c>
      <c r="L1558" s="168" t="s">
        <v>216</v>
      </c>
    </row>
    <row r="1559" spans="4:12">
      <c r="D1559" s="20" t="str">
        <f>CONCATENATE(kategorie[[#This Row],[rok]],"::",kategorie[[#This Row],[závod]],"::",kategorie[[#This Row],[m/ž]],"::",kategorie[[#This Row],[věk]])</f>
        <v>2014::hlavní závod::M::56</v>
      </c>
      <c r="E1559" s="166">
        <v>2014</v>
      </c>
      <c r="F1559" s="167" t="s">
        <v>186</v>
      </c>
      <c r="G1559" s="166" t="s">
        <v>177</v>
      </c>
      <c r="H1559" s="25">
        <f>kategorie[[#This Row],[rok]]-kategorie[[#This Row],[věk]]</f>
        <v>1958</v>
      </c>
      <c r="I1559" s="166">
        <v>56</v>
      </c>
      <c r="J1559" s="168" t="s">
        <v>2607</v>
      </c>
      <c r="K1559" s="169">
        <v>15.4</v>
      </c>
      <c r="L1559" s="168" t="s">
        <v>216</v>
      </c>
    </row>
    <row r="1560" spans="4:12">
      <c r="D1560" s="20" t="str">
        <f>CONCATENATE(kategorie[[#This Row],[rok]],"::",kategorie[[#This Row],[závod]],"::",kategorie[[#This Row],[m/ž]],"::",kategorie[[#This Row],[věk]])</f>
        <v>2014::hlavní závod::M::57</v>
      </c>
      <c r="E1560" s="166">
        <v>2014</v>
      </c>
      <c r="F1560" s="167" t="s">
        <v>186</v>
      </c>
      <c r="G1560" s="166" t="s">
        <v>177</v>
      </c>
      <c r="H1560" s="25">
        <f>kategorie[[#This Row],[rok]]-kategorie[[#This Row],[věk]]</f>
        <v>1957</v>
      </c>
      <c r="I1560" s="166">
        <v>57</v>
      </c>
      <c r="J1560" s="168" t="s">
        <v>2607</v>
      </c>
      <c r="K1560" s="169">
        <v>15.4</v>
      </c>
      <c r="L1560" s="168" t="s">
        <v>216</v>
      </c>
    </row>
    <row r="1561" spans="4:12">
      <c r="D1561" s="20" t="str">
        <f>CONCATENATE(kategorie[[#This Row],[rok]],"::",kategorie[[#This Row],[závod]],"::",kategorie[[#This Row],[m/ž]],"::",kategorie[[#This Row],[věk]])</f>
        <v>2014::hlavní závod::M::58</v>
      </c>
      <c r="E1561" s="166">
        <v>2014</v>
      </c>
      <c r="F1561" s="167" t="s">
        <v>186</v>
      </c>
      <c r="G1561" s="166" t="s">
        <v>177</v>
      </c>
      <c r="H1561" s="25">
        <f>kategorie[[#This Row],[rok]]-kategorie[[#This Row],[věk]]</f>
        <v>1956</v>
      </c>
      <c r="I1561" s="166">
        <v>58</v>
      </c>
      <c r="J1561" s="168" t="s">
        <v>2607</v>
      </c>
      <c r="K1561" s="169">
        <v>15.4</v>
      </c>
      <c r="L1561" s="168" t="s">
        <v>216</v>
      </c>
    </row>
    <row r="1562" spans="4:12">
      <c r="D1562" s="20" t="str">
        <f>CONCATENATE(kategorie[[#This Row],[rok]],"::",kategorie[[#This Row],[závod]],"::",kategorie[[#This Row],[m/ž]],"::",kategorie[[#This Row],[věk]])</f>
        <v>2014::hlavní závod::M::59</v>
      </c>
      <c r="E1562" s="166">
        <v>2014</v>
      </c>
      <c r="F1562" s="167" t="s">
        <v>186</v>
      </c>
      <c r="G1562" s="166" t="s">
        <v>177</v>
      </c>
      <c r="H1562" s="25">
        <f>kategorie[[#This Row],[rok]]-kategorie[[#This Row],[věk]]</f>
        <v>1955</v>
      </c>
      <c r="I1562" s="166">
        <v>59</v>
      </c>
      <c r="J1562" s="168" t="s">
        <v>2607</v>
      </c>
      <c r="K1562" s="169">
        <v>15.4</v>
      </c>
      <c r="L1562" s="168" t="s">
        <v>216</v>
      </c>
    </row>
    <row r="1563" spans="4:12">
      <c r="D1563" s="20" t="str">
        <f>CONCATENATE(kategorie[[#This Row],[rok]],"::",kategorie[[#This Row],[závod]],"::",kategorie[[#This Row],[m/ž]],"::",kategorie[[#This Row],[věk]])</f>
        <v>2014::hlavní závod::M::60</v>
      </c>
      <c r="E1563" s="166">
        <v>2014</v>
      </c>
      <c r="F1563" s="167" t="s">
        <v>186</v>
      </c>
      <c r="G1563" s="166" t="s">
        <v>177</v>
      </c>
      <c r="H1563" s="25">
        <f>kategorie[[#This Row],[rok]]-kategorie[[#This Row],[věk]]</f>
        <v>1954</v>
      </c>
      <c r="I1563" s="166">
        <v>60</v>
      </c>
      <c r="J1563" s="168" t="s">
        <v>2608</v>
      </c>
      <c r="K1563" s="169">
        <v>15.4</v>
      </c>
      <c r="L1563" s="168" t="s">
        <v>217</v>
      </c>
    </row>
    <row r="1564" spans="4:12">
      <c r="D1564" s="20" t="str">
        <f>CONCATENATE(kategorie[[#This Row],[rok]],"::",kategorie[[#This Row],[závod]],"::",kategorie[[#This Row],[m/ž]],"::",kategorie[[#This Row],[věk]])</f>
        <v>2014::hlavní závod::M::61</v>
      </c>
      <c r="E1564" s="166">
        <v>2014</v>
      </c>
      <c r="F1564" s="167" t="s">
        <v>186</v>
      </c>
      <c r="G1564" s="166" t="s">
        <v>177</v>
      </c>
      <c r="H1564" s="25">
        <f>kategorie[[#This Row],[rok]]-kategorie[[#This Row],[věk]]</f>
        <v>1953</v>
      </c>
      <c r="I1564" s="166">
        <v>61</v>
      </c>
      <c r="J1564" s="168" t="s">
        <v>2608</v>
      </c>
      <c r="K1564" s="169">
        <v>15.4</v>
      </c>
      <c r="L1564" s="168" t="s">
        <v>217</v>
      </c>
    </row>
    <row r="1565" spans="4:12">
      <c r="D1565" s="20" t="str">
        <f>CONCATENATE(kategorie[[#This Row],[rok]],"::",kategorie[[#This Row],[závod]],"::",kategorie[[#This Row],[m/ž]],"::",kategorie[[#This Row],[věk]])</f>
        <v>2014::hlavní závod::M::62</v>
      </c>
      <c r="E1565" s="166">
        <v>2014</v>
      </c>
      <c r="F1565" s="167" t="s">
        <v>186</v>
      </c>
      <c r="G1565" s="166" t="s">
        <v>177</v>
      </c>
      <c r="H1565" s="25">
        <f>kategorie[[#This Row],[rok]]-kategorie[[#This Row],[věk]]</f>
        <v>1952</v>
      </c>
      <c r="I1565" s="166">
        <v>62</v>
      </c>
      <c r="J1565" s="168" t="s">
        <v>2608</v>
      </c>
      <c r="K1565" s="169">
        <v>15.4</v>
      </c>
      <c r="L1565" s="168" t="s">
        <v>217</v>
      </c>
    </row>
    <row r="1566" spans="4:12">
      <c r="D1566" s="20" t="str">
        <f>CONCATENATE(kategorie[[#This Row],[rok]],"::",kategorie[[#This Row],[závod]],"::",kategorie[[#This Row],[m/ž]],"::",kategorie[[#This Row],[věk]])</f>
        <v>2014::hlavní závod::M::63</v>
      </c>
      <c r="E1566" s="166">
        <v>2014</v>
      </c>
      <c r="F1566" s="167" t="s">
        <v>186</v>
      </c>
      <c r="G1566" s="166" t="s">
        <v>177</v>
      </c>
      <c r="H1566" s="25">
        <f>kategorie[[#This Row],[rok]]-kategorie[[#This Row],[věk]]</f>
        <v>1951</v>
      </c>
      <c r="I1566" s="166">
        <v>63</v>
      </c>
      <c r="J1566" s="168" t="s">
        <v>2608</v>
      </c>
      <c r="K1566" s="169">
        <v>15.4</v>
      </c>
      <c r="L1566" s="168" t="s">
        <v>217</v>
      </c>
    </row>
    <row r="1567" spans="4:12">
      <c r="D1567" s="20" t="str">
        <f>CONCATENATE(kategorie[[#This Row],[rok]],"::",kategorie[[#This Row],[závod]],"::",kategorie[[#This Row],[m/ž]],"::",kategorie[[#This Row],[věk]])</f>
        <v>2014::hlavní závod::M::64</v>
      </c>
      <c r="E1567" s="166">
        <v>2014</v>
      </c>
      <c r="F1567" s="167" t="s">
        <v>186</v>
      </c>
      <c r="G1567" s="166" t="s">
        <v>177</v>
      </c>
      <c r="H1567" s="25">
        <f>kategorie[[#This Row],[rok]]-kategorie[[#This Row],[věk]]</f>
        <v>1950</v>
      </c>
      <c r="I1567" s="166">
        <v>64</v>
      </c>
      <c r="J1567" s="168" t="s">
        <v>2608</v>
      </c>
      <c r="K1567" s="169">
        <v>15.4</v>
      </c>
      <c r="L1567" s="168" t="s">
        <v>217</v>
      </c>
    </row>
    <row r="1568" spans="4:12">
      <c r="D1568" s="20" t="str">
        <f>CONCATENATE(kategorie[[#This Row],[rok]],"::",kategorie[[#This Row],[závod]],"::",kategorie[[#This Row],[m/ž]],"::",kategorie[[#This Row],[věk]])</f>
        <v>2014::hlavní závod::M::65</v>
      </c>
      <c r="E1568" s="166">
        <v>2014</v>
      </c>
      <c r="F1568" s="167" t="s">
        <v>186</v>
      </c>
      <c r="G1568" s="166" t="s">
        <v>177</v>
      </c>
      <c r="H1568" s="25">
        <f>kategorie[[#This Row],[rok]]-kategorie[[#This Row],[věk]]</f>
        <v>1949</v>
      </c>
      <c r="I1568" s="166">
        <v>65</v>
      </c>
      <c r="J1568" s="168" t="s">
        <v>2608</v>
      </c>
      <c r="K1568" s="169">
        <v>15.4</v>
      </c>
      <c r="L1568" s="168" t="s">
        <v>217</v>
      </c>
    </row>
    <row r="1569" spans="4:12">
      <c r="D1569" s="20" t="str">
        <f>CONCATENATE(kategorie[[#This Row],[rok]],"::",kategorie[[#This Row],[závod]],"::",kategorie[[#This Row],[m/ž]],"::",kategorie[[#This Row],[věk]])</f>
        <v>2014::hlavní závod::M::66</v>
      </c>
      <c r="E1569" s="166">
        <v>2014</v>
      </c>
      <c r="F1569" s="167" t="s">
        <v>186</v>
      </c>
      <c r="G1569" s="166" t="s">
        <v>177</v>
      </c>
      <c r="H1569" s="25">
        <f>kategorie[[#This Row],[rok]]-kategorie[[#This Row],[věk]]</f>
        <v>1948</v>
      </c>
      <c r="I1569" s="166">
        <v>66</v>
      </c>
      <c r="J1569" s="168" t="s">
        <v>2608</v>
      </c>
      <c r="K1569" s="169">
        <v>15.4</v>
      </c>
      <c r="L1569" s="168" t="s">
        <v>217</v>
      </c>
    </row>
    <row r="1570" spans="4:12">
      <c r="D1570" s="20" t="str">
        <f>CONCATENATE(kategorie[[#This Row],[rok]],"::",kategorie[[#This Row],[závod]],"::",kategorie[[#This Row],[m/ž]],"::",kategorie[[#This Row],[věk]])</f>
        <v>2014::hlavní závod::M::67</v>
      </c>
      <c r="E1570" s="166">
        <v>2014</v>
      </c>
      <c r="F1570" s="167" t="s">
        <v>186</v>
      </c>
      <c r="G1570" s="166" t="s">
        <v>177</v>
      </c>
      <c r="H1570" s="25">
        <f>kategorie[[#This Row],[rok]]-kategorie[[#This Row],[věk]]</f>
        <v>1947</v>
      </c>
      <c r="I1570" s="166">
        <v>67</v>
      </c>
      <c r="J1570" s="168" t="s">
        <v>2608</v>
      </c>
      <c r="K1570" s="169">
        <v>15.4</v>
      </c>
      <c r="L1570" s="168" t="s">
        <v>217</v>
      </c>
    </row>
    <row r="1571" spans="4:12">
      <c r="D1571" s="20" t="str">
        <f>CONCATENATE(kategorie[[#This Row],[rok]],"::",kategorie[[#This Row],[závod]],"::",kategorie[[#This Row],[m/ž]],"::",kategorie[[#This Row],[věk]])</f>
        <v>2014::hlavní závod::M::68</v>
      </c>
      <c r="E1571" s="166">
        <v>2014</v>
      </c>
      <c r="F1571" s="167" t="s">
        <v>186</v>
      </c>
      <c r="G1571" s="166" t="s">
        <v>177</v>
      </c>
      <c r="H1571" s="25">
        <f>kategorie[[#This Row],[rok]]-kategorie[[#This Row],[věk]]</f>
        <v>1946</v>
      </c>
      <c r="I1571" s="166">
        <v>68</v>
      </c>
      <c r="J1571" s="168" t="s">
        <v>2608</v>
      </c>
      <c r="K1571" s="169">
        <v>15.4</v>
      </c>
      <c r="L1571" s="168" t="s">
        <v>217</v>
      </c>
    </row>
    <row r="1572" spans="4:12">
      <c r="D1572" s="20" t="str">
        <f>CONCATENATE(kategorie[[#This Row],[rok]],"::",kategorie[[#This Row],[závod]],"::",kategorie[[#This Row],[m/ž]],"::",kategorie[[#This Row],[věk]])</f>
        <v>2014::hlavní závod::M::69</v>
      </c>
      <c r="E1572" s="166">
        <v>2014</v>
      </c>
      <c r="F1572" s="167" t="s">
        <v>186</v>
      </c>
      <c r="G1572" s="166" t="s">
        <v>177</v>
      </c>
      <c r="H1572" s="25">
        <f>kategorie[[#This Row],[rok]]-kategorie[[#This Row],[věk]]</f>
        <v>1945</v>
      </c>
      <c r="I1572" s="166">
        <v>69</v>
      </c>
      <c r="J1572" s="168" t="s">
        <v>2608</v>
      </c>
      <c r="K1572" s="169">
        <v>15.4</v>
      </c>
      <c r="L1572" s="168" t="s">
        <v>217</v>
      </c>
    </row>
    <row r="1573" spans="4:12">
      <c r="D1573" s="20" t="str">
        <f>CONCATENATE(kategorie[[#This Row],[rok]],"::",kategorie[[#This Row],[závod]],"::",kategorie[[#This Row],[m/ž]],"::",kategorie[[#This Row],[věk]])</f>
        <v>2014::hlavní závod::M::70</v>
      </c>
      <c r="E1573" s="166">
        <v>2014</v>
      </c>
      <c r="F1573" s="167" t="s">
        <v>186</v>
      </c>
      <c r="G1573" s="166" t="s">
        <v>177</v>
      </c>
      <c r="H1573" s="25">
        <f>kategorie[[#This Row],[rok]]-kategorie[[#This Row],[věk]]</f>
        <v>1944</v>
      </c>
      <c r="I1573" s="166">
        <v>70</v>
      </c>
      <c r="J1573" s="168" t="s">
        <v>2609</v>
      </c>
      <c r="K1573" s="169">
        <v>15.4</v>
      </c>
      <c r="L1573" s="168" t="s">
        <v>218</v>
      </c>
    </row>
    <row r="1574" spans="4:12">
      <c r="D1574" s="20" t="str">
        <f>CONCATENATE(kategorie[[#This Row],[rok]],"::",kategorie[[#This Row],[závod]],"::",kategorie[[#This Row],[m/ž]],"::",kategorie[[#This Row],[věk]])</f>
        <v>2014::hlavní závod::M::71</v>
      </c>
      <c r="E1574" s="166">
        <v>2014</v>
      </c>
      <c r="F1574" s="167" t="s">
        <v>186</v>
      </c>
      <c r="G1574" s="166" t="s">
        <v>177</v>
      </c>
      <c r="H1574" s="25">
        <f>kategorie[[#This Row],[rok]]-kategorie[[#This Row],[věk]]</f>
        <v>1943</v>
      </c>
      <c r="I1574" s="166">
        <v>71</v>
      </c>
      <c r="J1574" s="168" t="s">
        <v>2609</v>
      </c>
      <c r="K1574" s="169">
        <v>15.4</v>
      </c>
      <c r="L1574" s="168" t="s">
        <v>218</v>
      </c>
    </row>
    <row r="1575" spans="4:12">
      <c r="D1575" s="20" t="str">
        <f>CONCATENATE(kategorie[[#This Row],[rok]],"::",kategorie[[#This Row],[závod]],"::",kategorie[[#This Row],[m/ž]],"::",kategorie[[#This Row],[věk]])</f>
        <v>2014::hlavní závod::M::72</v>
      </c>
      <c r="E1575" s="166">
        <v>2014</v>
      </c>
      <c r="F1575" s="167" t="s">
        <v>186</v>
      </c>
      <c r="G1575" s="166" t="s">
        <v>177</v>
      </c>
      <c r="H1575" s="25">
        <f>kategorie[[#This Row],[rok]]-kategorie[[#This Row],[věk]]</f>
        <v>1942</v>
      </c>
      <c r="I1575" s="166">
        <v>72</v>
      </c>
      <c r="J1575" s="168" t="s">
        <v>2609</v>
      </c>
      <c r="K1575" s="169">
        <v>15.4</v>
      </c>
      <c r="L1575" s="168" t="s">
        <v>218</v>
      </c>
    </row>
    <row r="1576" spans="4:12">
      <c r="D1576" s="20" t="str">
        <f>CONCATENATE(kategorie[[#This Row],[rok]],"::",kategorie[[#This Row],[závod]],"::",kategorie[[#This Row],[m/ž]],"::",kategorie[[#This Row],[věk]])</f>
        <v>2014::hlavní závod::M::73</v>
      </c>
      <c r="E1576" s="166">
        <v>2014</v>
      </c>
      <c r="F1576" s="167" t="s">
        <v>186</v>
      </c>
      <c r="G1576" s="166" t="s">
        <v>177</v>
      </c>
      <c r="H1576" s="25">
        <f>kategorie[[#This Row],[rok]]-kategorie[[#This Row],[věk]]</f>
        <v>1941</v>
      </c>
      <c r="I1576" s="166">
        <v>73</v>
      </c>
      <c r="J1576" s="168" t="s">
        <v>2609</v>
      </c>
      <c r="K1576" s="169">
        <v>15.4</v>
      </c>
      <c r="L1576" s="168" t="s">
        <v>218</v>
      </c>
    </row>
    <row r="1577" spans="4:12">
      <c r="D1577" s="20" t="str">
        <f>CONCATENATE(kategorie[[#This Row],[rok]],"::",kategorie[[#This Row],[závod]],"::",kategorie[[#This Row],[m/ž]],"::",kategorie[[#This Row],[věk]])</f>
        <v>2014::hlavní závod::M::74</v>
      </c>
      <c r="E1577" s="166">
        <v>2014</v>
      </c>
      <c r="F1577" s="167" t="s">
        <v>186</v>
      </c>
      <c r="G1577" s="166" t="s">
        <v>177</v>
      </c>
      <c r="H1577" s="25">
        <f>kategorie[[#This Row],[rok]]-kategorie[[#This Row],[věk]]</f>
        <v>1940</v>
      </c>
      <c r="I1577" s="166">
        <v>74</v>
      </c>
      <c r="J1577" s="168" t="s">
        <v>2609</v>
      </c>
      <c r="K1577" s="169">
        <v>15.4</v>
      </c>
      <c r="L1577" s="168" t="s">
        <v>218</v>
      </c>
    </row>
    <row r="1578" spans="4:12">
      <c r="D1578" s="20" t="str">
        <f>CONCATENATE(kategorie[[#This Row],[rok]],"::",kategorie[[#This Row],[závod]],"::",kategorie[[#This Row],[m/ž]],"::",kategorie[[#This Row],[věk]])</f>
        <v>2014::hlavní závod::M::75</v>
      </c>
      <c r="E1578" s="166">
        <v>2014</v>
      </c>
      <c r="F1578" s="167" t="s">
        <v>186</v>
      </c>
      <c r="G1578" s="166" t="s">
        <v>177</v>
      </c>
      <c r="H1578" s="25">
        <f>kategorie[[#This Row],[rok]]-kategorie[[#This Row],[věk]]</f>
        <v>1939</v>
      </c>
      <c r="I1578" s="166">
        <v>75</v>
      </c>
      <c r="J1578" s="168" t="s">
        <v>2609</v>
      </c>
      <c r="K1578" s="169">
        <v>15.4</v>
      </c>
      <c r="L1578" s="168" t="s">
        <v>218</v>
      </c>
    </row>
    <row r="1579" spans="4:12">
      <c r="D1579" s="20" t="str">
        <f>CONCATENATE(kategorie[[#This Row],[rok]],"::",kategorie[[#This Row],[závod]],"::",kategorie[[#This Row],[m/ž]],"::",kategorie[[#This Row],[věk]])</f>
        <v>2014::hlavní závod::M::76</v>
      </c>
      <c r="E1579" s="166">
        <v>2014</v>
      </c>
      <c r="F1579" s="167" t="s">
        <v>186</v>
      </c>
      <c r="G1579" s="166" t="s">
        <v>177</v>
      </c>
      <c r="H1579" s="25">
        <f>kategorie[[#This Row],[rok]]-kategorie[[#This Row],[věk]]</f>
        <v>1938</v>
      </c>
      <c r="I1579" s="166">
        <v>76</v>
      </c>
      <c r="J1579" s="168" t="s">
        <v>2609</v>
      </c>
      <c r="K1579" s="169">
        <v>15.4</v>
      </c>
      <c r="L1579" s="168" t="s">
        <v>218</v>
      </c>
    </row>
    <row r="1580" spans="4:12">
      <c r="D1580" s="20" t="str">
        <f>CONCATENATE(kategorie[[#This Row],[rok]],"::",kategorie[[#This Row],[závod]],"::",kategorie[[#This Row],[m/ž]],"::",kategorie[[#This Row],[věk]])</f>
        <v>2014::hlavní závod::M::77</v>
      </c>
      <c r="E1580" s="166">
        <v>2014</v>
      </c>
      <c r="F1580" s="167" t="s">
        <v>186</v>
      </c>
      <c r="G1580" s="166" t="s">
        <v>177</v>
      </c>
      <c r="H1580" s="25">
        <f>kategorie[[#This Row],[rok]]-kategorie[[#This Row],[věk]]</f>
        <v>1937</v>
      </c>
      <c r="I1580" s="166">
        <v>77</v>
      </c>
      <c r="J1580" s="168" t="s">
        <v>2609</v>
      </c>
      <c r="K1580" s="169">
        <v>15.4</v>
      </c>
      <c r="L1580" s="168" t="s">
        <v>218</v>
      </c>
    </row>
    <row r="1581" spans="4:12">
      <c r="D1581" s="20" t="str">
        <f>CONCATENATE(kategorie[[#This Row],[rok]],"::",kategorie[[#This Row],[závod]],"::",kategorie[[#This Row],[m/ž]],"::",kategorie[[#This Row],[věk]])</f>
        <v>2014::hlavní závod::M::78</v>
      </c>
      <c r="E1581" s="166">
        <v>2014</v>
      </c>
      <c r="F1581" s="167" t="s">
        <v>186</v>
      </c>
      <c r="G1581" s="166" t="s">
        <v>177</v>
      </c>
      <c r="H1581" s="25">
        <f>kategorie[[#This Row],[rok]]-kategorie[[#This Row],[věk]]</f>
        <v>1936</v>
      </c>
      <c r="I1581" s="166">
        <v>78</v>
      </c>
      <c r="J1581" s="168" t="s">
        <v>2609</v>
      </c>
      <c r="K1581" s="169">
        <v>15.4</v>
      </c>
      <c r="L1581" s="168" t="s">
        <v>218</v>
      </c>
    </row>
    <row r="1582" spans="4:12">
      <c r="D1582" s="20" t="str">
        <f>CONCATENATE(kategorie[[#This Row],[rok]],"::",kategorie[[#This Row],[závod]],"::",kategorie[[#This Row],[m/ž]],"::",kategorie[[#This Row],[věk]])</f>
        <v>2014::hlavní závod::M::79</v>
      </c>
      <c r="E1582" s="166">
        <v>2014</v>
      </c>
      <c r="F1582" s="167" t="s">
        <v>186</v>
      </c>
      <c r="G1582" s="166" t="s">
        <v>177</v>
      </c>
      <c r="H1582" s="25">
        <f>kategorie[[#This Row],[rok]]-kategorie[[#This Row],[věk]]</f>
        <v>1935</v>
      </c>
      <c r="I1582" s="166">
        <v>79</v>
      </c>
      <c r="J1582" s="168" t="s">
        <v>2609</v>
      </c>
      <c r="K1582" s="169">
        <v>15.4</v>
      </c>
      <c r="L1582" s="168" t="s">
        <v>218</v>
      </c>
    </row>
    <row r="1583" spans="4:12">
      <c r="D1583" s="20" t="str">
        <f>CONCATENATE(kategorie[[#This Row],[rok]],"::",kategorie[[#This Row],[závod]],"::",kategorie[[#This Row],[m/ž]],"::",kategorie[[#This Row],[věk]])</f>
        <v>2014::hlavní závod::M::80</v>
      </c>
      <c r="E1583" s="166">
        <v>2014</v>
      </c>
      <c r="F1583" s="167" t="s">
        <v>186</v>
      </c>
      <c r="G1583" s="166" t="s">
        <v>177</v>
      </c>
      <c r="H1583" s="25">
        <f>kategorie[[#This Row],[rok]]-kategorie[[#This Row],[věk]]</f>
        <v>1934</v>
      </c>
      <c r="I1583" s="166">
        <v>80</v>
      </c>
      <c r="J1583" s="168" t="s">
        <v>2609</v>
      </c>
      <c r="K1583" s="169">
        <v>15.4</v>
      </c>
      <c r="L1583" s="168" t="s">
        <v>218</v>
      </c>
    </row>
    <row r="1584" spans="4:12">
      <c r="D1584" s="20" t="str">
        <f>CONCATENATE(kategorie[[#This Row],[rok]],"::",kategorie[[#This Row],[závod]],"::",kategorie[[#This Row],[m/ž]],"::",kategorie[[#This Row],[věk]])</f>
        <v>2014::hlavní závod::Z::15</v>
      </c>
      <c r="E1584" s="166">
        <v>2014</v>
      </c>
      <c r="F1584" s="167" t="s">
        <v>186</v>
      </c>
      <c r="G1584" s="166" t="s">
        <v>318</v>
      </c>
      <c r="H1584" s="25">
        <f>kategorie[[#This Row],[rok]]-kategorie[[#This Row],[věk]]</f>
        <v>1999</v>
      </c>
      <c r="I1584" s="166">
        <v>15</v>
      </c>
      <c r="J1584" s="168" t="s">
        <v>3192</v>
      </c>
      <c r="K1584" s="169">
        <v>15.4</v>
      </c>
      <c r="L1584" s="168" t="s">
        <v>551</v>
      </c>
    </row>
    <row r="1585" spans="4:12">
      <c r="D1585" s="20" t="str">
        <f>CONCATENATE(kategorie[[#This Row],[rok]],"::",kategorie[[#This Row],[závod]],"::",kategorie[[#This Row],[m/ž]],"::",kategorie[[#This Row],[věk]])</f>
        <v>2014::hlavní závod::Z::16</v>
      </c>
      <c r="E1585" s="166">
        <v>2014</v>
      </c>
      <c r="F1585" s="167" t="s">
        <v>186</v>
      </c>
      <c r="G1585" s="166" t="s">
        <v>318</v>
      </c>
      <c r="H1585" s="25">
        <f>kategorie[[#This Row],[rok]]-kategorie[[#This Row],[věk]]</f>
        <v>1998</v>
      </c>
      <c r="I1585" s="166">
        <v>16</v>
      </c>
      <c r="J1585" s="168" t="s">
        <v>3192</v>
      </c>
      <c r="K1585" s="169">
        <v>15.4</v>
      </c>
      <c r="L1585" s="168" t="s">
        <v>551</v>
      </c>
    </row>
    <row r="1586" spans="4:12">
      <c r="D1586" s="20" t="str">
        <f>CONCATENATE(kategorie[[#This Row],[rok]],"::",kategorie[[#This Row],[závod]],"::",kategorie[[#This Row],[m/ž]],"::",kategorie[[#This Row],[věk]])</f>
        <v>2014::hlavní závod::Z::17</v>
      </c>
      <c r="E1586" s="166">
        <v>2014</v>
      </c>
      <c r="F1586" s="167" t="s">
        <v>186</v>
      </c>
      <c r="G1586" s="166" t="s">
        <v>318</v>
      </c>
      <c r="H1586" s="25">
        <f>kategorie[[#This Row],[rok]]-kategorie[[#This Row],[věk]]</f>
        <v>1997</v>
      </c>
      <c r="I1586" s="166">
        <v>17</v>
      </c>
      <c r="J1586" s="168" t="s">
        <v>3192</v>
      </c>
      <c r="K1586" s="169">
        <v>15.4</v>
      </c>
      <c r="L1586" s="168" t="s">
        <v>551</v>
      </c>
    </row>
    <row r="1587" spans="4:12">
      <c r="D1587" s="20" t="str">
        <f>CONCATENATE(kategorie[[#This Row],[rok]],"::",kategorie[[#This Row],[závod]],"::",kategorie[[#This Row],[m/ž]],"::",kategorie[[#This Row],[věk]])</f>
        <v>2014::hlavní závod::Z::18</v>
      </c>
      <c r="E1587" s="166">
        <v>2014</v>
      </c>
      <c r="F1587" s="167" t="s">
        <v>186</v>
      </c>
      <c r="G1587" s="166" t="s">
        <v>318</v>
      </c>
      <c r="H1587" s="25">
        <f>kategorie[[#This Row],[rok]]-kategorie[[#This Row],[věk]]</f>
        <v>1996</v>
      </c>
      <c r="I1587" s="166">
        <v>18</v>
      </c>
      <c r="J1587" s="168" t="s">
        <v>3192</v>
      </c>
      <c r="K1587" s="169">
        <v>15.4</v>
      </c>
      <c r="L1587" s="168" t="s">
        <v>214</v>
      </c>
    </row>
    <row r="1588" spans="4:12">
      <c r="D1588" s="20" t="str">
        <f>CONCATENATE(kategorie[[#This Row],[rok]],"::",kategorie[[#This Row],[závod]],"::",kategorie[[#This Row],[m/ž]],"::",kategorie[[#This Row],[věk]])</f>
        <v>2014::hlavní závod::Z::19</v>
      </c>
      <c r="E1588" s="166">
        <v>2014</v>
      </c>
      <c r="F1588" s="167" t="s">
        <v>186</v>
      </c>
      <c r="G1588" s="166" t="s">
        <v>318</v>
      </c>
      <c r="H1588" s="25">
        <f>kategorie[[#This Row],[rok]]-kategorie[[#This Row],[věk]]</f>
        <v>1995</v>
      </c>
      <c r="I1588" s="166">
        <v>19</v>
      </c>
      <c r="J1588" s="168" t="s">
        <v>3192</v>
      </c>
      <c r="K1588" s="169">
        <v>15.4</v>
      </c>
      <c r="L1588" s="168" t="s">
        <v>214</v>
      </c>
    </row>
    <row r="1589" spans="4:12">
      <c r="D1589" s="20" t="str">
        <f>CONCATENATE(kategorie[[#This Row],[rok]],"::",kategorie[[#This Row],[závod]],"::",kategorie[[#This Row],[m/ž]],"::",kategorie[[#This Row],[věk]])</f>
        <v>2014::hlavní závod::Z::20</v>
      </c>
      <c r="E1589" s="166">
        <v>2014</v>
      </c>
      <c r="F1589" s="167" t="s">
        <v>186</v>
      </c>
      <c r="G1589" s="166" t="s">
        <v>318</v>
      </c>
      <c r="H1589" s="25">
        <f>kategorie[[#This Row],[rok]]-kategorie[[#This Row],[věk]]</f>
        <v>1994</v>
      </c>
      <c r="I1589" s="166">
        <v>20</v>
      </c>
      <c r="J1589" s="168" t="s">
        <v>3192</v>
      </c>
      <c r="K1589" s="169">
        <v>15.4</v>
      </c>
      <c r="L1589" s="168" t="s">
        <v>214</v>
      </c>
    </row>
    <row r="1590" spans="4:12">
      <c r="D1590" s="20" t="str">
        <f>CONCATENATE(kategorie[[#This Row],[rok]],"::",kategorie[[#This Row],[závod]],"::",kategorie[[#This Row],[m/ž]],"::",kategorie[[#This Row],[věk]])</f>
        <v>2014::hlavní závod::Z::21</v>
      </c>
      <c r="E1590" s="166">
        <v>2014</v>
      </c>
      <c r="F1590" s="167" t="s">
        <v>186</v>
      </c>
      <c r="G1590" s="166" t="s">
        <v>318</v>
      </c>
      <c r="H1590" s="25">
        <f>kategorie[[#This Row],[rok]]-kategorie[[#This Row],[věk]]</f>
        <v>1993</v>
      </c>
      <c r="I1590" s="166">
        <v>21</v>
      </c>
      <c r="J1590" s="168" t="s">
        <v>3192</v>
      </c>
      <c r="K1590" s="169">
        <v>15.4</v>
      </c>
      <c r="L1590" s="168" t="s">
        <v>214</v>
      </c>
    </row>
    <row r="1591" spans="4:12">
      <c r="D1591" s="20" t="str">
        <f>CONCATENATE(kategorie[[#This Row],[rok]],"::",kategorie[[#This Row],[závod]],"::",kategorie[[#This Row],[m/ž]],"::",kategorie[[#This Row],[věk]])</f>
        <v>2014::hlavní závod::Z::22</v>
      </c>
      <c r="E1591" s="166">
        <v>2014</v>
      </c>
      <c r="F1591" s="167" t="s">
        <v>186</v>
      </c>
      <c r="G1591" s="166" t="s">
        <v>318</v>
      </c>
      <c r="H1591" s="25">
        <f>kategorie[[#This Row],[rok]]-kategorie[[#This Row],[věk]]</f>
        <v>1992</v>
      </c>
      <c r="I1591" s="166">
        <v>22</v>
      </c>
      <c r="J1591" s="168" t="s">
        <v>3192</v>
      </c>
      <c r="K1591" s="169">
        <v>15.4</v>
      </c>
      <c r="L1591" s="168" t="s">
        <v>214</v>
      </c>
    </row>
    <row r="1592" spans="4:12">
      <c r="D1592" s="20" t="str">
        <f>CONCATENATE(kategorie[[#This Row],[rok]],"::",kategorie[[#This Row],[závod]],"::",kategorie[[#This Row],[m/ž]],"::",kategorie[[#This Row],[věk]])</f>
        <v>2014::hlavní závod::Z::23</v>
      </c>
      <c r="E1592" s="166">
        <v>2014</v>
      </c>
      <c r="F1592" s="167" t="s">
        <v>186</v>
      </c>
      <c r="G1592" s="166" t="s">
        <v>318</v>
      </c>
      <c r="H1592" s="25">
        <f>kategorie[[#This Row],[rok]]-kategorie[[#This Row],[věk]]</f>
        <v>1991</v>
      </c>
      <c r="I1592" s="166">
        <v>23</v>
      </c>
      <c r="J1592" s="168" t="s">
        <v>3192</v>
      </c>
      <c r="K1592" s="169">
        <v>15.4</v>
      </c>
      <c r="L1592" s="168" t="s">
        <v>214</v>
      </c>
    </row>
    <row r="1593" spans="4:12">
      <c r="D1593" s="20" t="str">
        <f>CONCATENATE(kategorie[[#This Row],[rok]],"::",kategorie[[#This Row],[závod]],"::",kategorie[[#This Row],[m/ž]],"::",kategorie[[#This Row],[věk]])</f>
        <v>2014::hlavní závod::Z::24</v>
      </c>
      <c r="E1593" s="166">
        <v>2014</v>
      </c>
      <c r="F1593" s="167" t="s">
        <v>186</v>
      </c>
      <c r="G1593" s="166" t="s">
        <v>318</v>
      </c>
      <c r="H1593" s="25">
        <f>kategorie[[#This Row],[rok]]-kategorie[[#This Row],[věk]]</f>
        <v>1990</v>
      </c>
      <c r="I1593" s="166">
        <v>24</v>
      </c>
      <c r="J1593" s="168" t="s">
        <v>3192</v>
      </c>
      <c r="K1593" s="169">
        <v>15.4</v>
      </c>
      <c r="L1593" s="168" t="s">
        <v>214</v>
      </c>
    </row>
    <row r="1594" spans="4:12">
      <c r="D1594" s="20" t="str">
        <f>CONCATENATE(kategorie[[#This Row],[rok]],"::",kategorie[[#This Row],[závod]],"::",kategorie[[#This Row],[m/ž]],"::",kategorie[[#This Row],[věk]])</f>
        <v>2014::hlavní závod::Z::25</v>
      </c>
      <c r="E1594" s="166">
        <v>2014</v>
      </c>
      <c r="F1594" s="167" t="s">
        <v>186</v>
      </c>
      <c r="G1594" s="166" t="s">
        <v>318</v>
      </c>
      <c r="H1594" s="25">
        <f>kategorie[[#This Row],[rok]]-kategorie[[#This Row],[věk]]</f>
        <v>1989</v>
      </c>
      <c r="I1594" s="166">
        <v>25</v>
      </c>
      <c r="J1594" s="168" t="s">
        <v>3192</v>
      </c>
      <c r="K1594" s="169">
        <v>15.4</v>
      </c>
      <c r="L1594" s="168" t="s">
        <v>214</v>
      </c>
    </row>
    <row r="1595" spans="4:12">
      <c r="D1595" s="20" t="str">
        <f>CONCATENATE(kategorie[[#This Row],[rok]],"::",kategorie[[#This Row],[závod]],"::",kategorie[[#This Row],[m/ž]],"::",kategorie[[#This Row],[věk]])</f>
        <v>2014::hlavní závod::Z::26</v>
      </c>
      <c r="E1595" s="166">
        <v>2014</v>
      </c>
      <c r="F1595" s="167" t="s">
        <v>186</v>
      </c>
      <c r="G1595" s="166" t="s">
        <v>318</v>
      </c>
      <c r="H1595" s="25">
        <f>kategorie[[#This Row],[rok]]-kategorie[[#This Row],[věk]]</f>
        <v>1988</v>
      </c>
      <c r="I1595" s="166">
        <v>26</v>
      </c>
      <c r="J1595" s="168" t="s">
        <v>3192</v>
      </c>
      <c r="K1595" s="169">
        <v>15.4</v>
      </c>
      <c r="L1595" s="168" t="s">
        <v>214</v>
      </c>
    </row>
    <row r="1596" spans="4:12">
      <c r="D1596" s="20" t="str">
        <f>CONCATENATE(kategorie[[#This Row],[rok]],"::",kategorie[[#This Row],[závod]],"::",kategorie[[#This Row],[m/ž]],"::",kategorie[[#This Row],[věk]])</f>
        <v>2014::hlavní závod::Z::27</v>
      </c>
      <c r="E1596" s="166">
        <v>2014</v>
      </c>
      <c r="F1596" s="167" t="s">
        <v>186</v>
      </c>
      <c r="G1596" s="166" t="s">
        <v>318</v>
      </c>
      <c r="H1596" s="25">
        <f>kategorie[[#This Row],[rok]]-kategorie[[#This Row],[věk]]</f>
        <v>1987</v>
      </c>
      <c r="I1596" s="166">
        <v>27</v>
      </c>
      <c r="J1596" s="168" t="s">
        <v>3192</v>
      </c>
      <c r="K1596" s="169">
        <v>15.4</v>
      </c>
      <c r="L1596" s="168" t="s">
        <v>214</v>
      </c>
    </row>
    <row r="1597" spans="4:12">
      <c r="D1597" s="20" t="str">
        <f>CONCATENATE(kategorie[[#This Row],[rok]],"::",kategorie[[#This Row],[závod]],"::",kategorie[[#This Row],[m/ž]],"::",kategorie[[#This Row],[věk]])</f>
        <v>2014::hlavní závod::Z::28</v>
      </c>
      <c r="E1597" s="166">
        <v>2014</v>
      </c>
      <c r="F1597" s="167" t="s">
        <v>186</v>
      </c>
      <c r="G1597" s="166" t="s">
        <v>318</v>
      </c>
      <c r="H1597" s="25">
        <f>kategorie[[#This Row],[rok]]-kategorie[[#This Row],[věk]]</f>
        <v>1986</v>
      </c>
      <c r="I1597" s="166">
        <v>28</v>
      </c>
      <c r="J1597" s="168" t="s">
        <v>3192</v>
      </c>
      <c r="K1597" s="169">
        <v>15.4</v>
      </c>
      <c r="L1597" s="168" t="s">
        <v>214</v>
      </c>
    </row>
    <row r="1598" spans="4:12">
      <c r="D1598" s="20" t="str">
        <f>CONCATENATE(kategorie[[#This Row],[rok]],"::",kategorie[[#This Row],[závod]],"::",kategorie[[#This Row],[m/ž]],"::",kategorie[[#This Row],[věk]])</f>
        <v>2014::hlavní závod::Z::29</v>
      </c>
      <c r="E1598" s="166">
        <v>2014</v>
      </c>
      <c r="F1598" s="167" t="s">
        <v>186</v>
      </c>
      <c r="G1598" s="166" t="s">
        <v>318</v>
      </c>
      <c r="H1598" s="25">
        <f>kategorie[[#This Row],[rok]]-kategorie[[#This Row],[věk]]</f>
        <v>1985</v>
      </c>
      <c r="I1598" s="166">
        <v>29</v>
      </c>
      <c r="J1598" s="168" t="s">
        <v>3192</v>
      </c>
      <c r="K1598" s="169">
        <v>15.4</v>
      </c>
      <c r="L1598" s="168" t="s">
        <v>214</v>
      </c>
    </row>
    <row r="1599" spans="4:12">
      <c r="D1599" s="20" t="str">
        <f>CONCATENATE(kategorie[[#This Row],[rok]],"::",kategorie[[#This Row],[závod]],"::",kategorie[[#This Row],[m/ž]],"::",kategorie[[#This Row],[věk]])</f>
        <v>2014::hlavní závod::Z::30</v>
      </c>
      <c r="E1599" s="166">
        <v>2014</v>
      </c>
      <c r="F1599" s="167" t="s">
        <v>186</v>
      </c>
      <c r="G1599" s="166" t="s">
        <v>318</v>
      </c>
      <c r="H1599" s="25">
        <f>kategorie[[#This Row],[rok]]-kategorie[[#This Row],[věk]]</f>
        <v>1984</v>
      </c>
      <c r="I1599" s="166">
        <v>30</v>
      </c>
      <c r="J1599" s="168" t="s">
        <v>3192</v>
      </c>
      <c r="K1599" s="169">
        <v>15.4</v>
      </c>
      <c r="L1599" s="168" t="s">
        <v>214</v>
      </c>
    </row>
    <row r="1600" spans="4:12">
      <c r="D1600" s="20" t="str">
        <f>CONCATENATE(kategorie[[#This Row],[rok]],"::",kategorie[[#This Row],[závod]],"::",kategorie[[#This Row],[m/ž]],"::",kategorie[[#This Row],[věk]])</f>
        <v>2014::hlavní závod::Z::31</v>
      </c>
      <c r="E1600" s="166">
        <v>2014</v>
      </c>
      <c r="F1600" s="167" t="s">
        <v>186</v>
      </c>
      <c r="G1600" s="166" t="s">
        <v>318</v>
      </c>
      <c r="H1600" s="25">
        <f>kategorie[[#This Row],[rok]]-kategorie[[#This Row],[věk]]</f>
        <v>1983</v>
      </c>
      <c r="I1600" s="166">
        <v>31</v>
      </c>
      <c r="J1600" s="168" t="s">
        <v>3192</v>
      </c>
      <c r="K1600" s="169">
        <v>15.4</v>
      </c>
      <c r="L1600" s="168" t="s">
        <v>214</v>
      </c>
    </row>
    <row r="1601" spans="4:12">
      <c r="D1601" s="20" t="str">
        <f>CONCATENATE(kategorie[[#This Row],[rok]],"::",kategorie[[#This Row],[závod]],"::",kategorie[[#This Row],[m/ž]],"::",kategorie[[#This Row],[věk]])</f>
        <v>2014::hlavní závod::Z::32</v>
      </c>
      <c r="E1601" s="166">
        <v>2014</v>
      </c>
      <c r="F1601" s="167" t="s">
        <v>186</v>
      </c>
      <c r="G1601" s="166" t="s">
        <v>318</v>
      </c>
      <c r="H1601" s="25">
        <f>kategorie[[#This Row],[rok]]-kategorie[[#This Row],[věk]]</f>
        <v>1982</v>
      </c>
      <c r="I1601" s="166">
        <v>32</v>
      </c>
      <c r="J1601" s="168" t="s">
        <v>3192</v>
      </c>
      <c r="K1601" s="169">
        <v>15.4</v>
      </c>
      <c r="L1601" s="168" t="s">
        <v>214</v>
      </c>
    </row>
    <row r="1602" spans="4:12">
      <c r="D1602" s="20" t="str">
        <f>CONCATENATE(kategorie[[#This Row],[rok]],"::",kategorie[[#This Row],[závod]],"::",kategorie[[#This Row],[m/ž]],"::",kategorie[[#This Row],[věk]])</f>
        <v>2014::hlavní závod::Z::33</v>
      </c>
      <c r="E1602" s="166">
        <v>2014</v>
      </c>
      <c r="F1602" s="167" t="s">
        <v>186</v>
      </c>
      <c r="G1602" s="166" t="s">
        <v>318</v>
      </c>
      <c r="H1602" s="25">
        <f>kategorie[[#This Row],[rok]]-kategorie[[#This Row],[věk]]</f>
        <v>1981</v>
      </c>
      <c r="I1602" s="166">
        <v>33</v>
      </c>
      <c r="J1602" s="168" t="s">
        <v>3192</v>
      </c>
      <c r="K1602" s="169">
        <v>15.4</v>
      </c>
      <c r="L1602" s="168" t="s">
        <v>214</v>
      </c>
    </row>
    <row r="1603" spans="4:12">
      <c r="D1603" s="20" t="str">
        <f>CONCATENATE(kategorie[[#This Row],[rok]],"::",kategorie[[#This Row],[závod]],"::",kategorie[[#This Row],[m/ž]],"::",kategorie[[#This Row],[věk]])</f>
        <v>2014::hlavní závod::Z::34</v>
      </c>
      <c r="E1603" s="166">
        <v>2014</v>
      </c>
      <c r="F1603" s="167" t="s">
        <v>186</v>
      </c>
      <c r="G1603" s="166" t="s">
        <v>318</v>
      </c>
      <c r="H1603" s="25">
        <f>kategorie[[#This Row],[rok]]-kategorie[[#This Row],[věk]]</f>
        <v>1980</v>
      </c>
      <c r="I1603" s="166">
        <v>34</v>
      </c>
      <c r="J1603" s="168" t="s">
        <v>3192</v>
      </c>
      <c r="K1603" s="169">
        <v>15.4</v>
      </c>
      <c r="L1603" s="168" t="s">
        <v>214</v>
      </c>
    </row>
    <row r="1604" spans="4:12">
      <c r="D1604" s="20" t="str">
        <f>CONCATENATE(kategorie[[#This Row],[rok]],"::",kategorie[[#This Row],[závod]],"::",kategorie[[#This Row],[m/ž]],"::",kategorie[[#This Row],[věk]])</f>
        <v>2014::hlavní závod::Z::35</v>
      </c>
      <c r="E1604" s="166">
        <v>2014</v>
      </c>
      <c r="F1604" s="167" t="s">
        <v>186</v>
      </c>
      <c r="G1604" s="166" t="s">
        <v>318</v>
      </c>
      <c r="H1604" s="25">
        <f>kategorie[[#This Row],[rok]]-kategorie[[#This Row],[věk]]</f>
        <v>1979</v>
      </c>
      <c r="I1604" s="166">
        <v>35</v>
      </c>
      <c r="J1604" s="168" t="s">
        <v>3192</v>
      </c>
      <c r="K1604" s="169">
        <v>15.4</v>
      </c>
      <c r="L1604" s="168" t="s">
        <v>215</v>
      </c>
    </row>
    <row r="1605" spans="4:12">
      <c r="D1605" s="20" t="str">
        <f>CONCATENATE(kategorie[[#This Row],[rok]],"::",kategorie[[#This Row],[závod]],"::",kategorie[[#This Row],[m/ž]],"::",kategorie[[#This Row],[věk]])</f>
        <v>2014::hlavní závod::Z::36</v>
      </c>
      <c r="E1605" s="166">
        <v>2014</v>
      </c>
      <c r="F1605" s="167" t="s">
        <v>186</v>
      </c>
      <c r="G1605" s="166" t="s">
        <v>318</v>
      </c>
      <c r="H1605" s="25">
        <f>kategorie[[#This Row],[rok]]-kategorie[[#This Row],[věk]]</f>
        <v>1978</v>
      </c>
      <c r="I1605" s="166">
        <v>36</v>
      </c>
      <c r="J1605" s="168" t="s">
        <v>3192</v>
      </c>
      <c r="K1605" s="169">
        <v>15.4</v>
      </c>
      <c r="L1605" s="168" t="s">
        <v>215</v>
      </c>
    </row>
    <row r="1606" spans="4:12">
      <c r="D1606" s="20" t="str">
        <f>CONCATENATE(kategorie[[#This Row],[rok]],"::",kategorie[[#This Row],[závod]],"::",kategorie[[#This Row],[m/ž]],"::",kategorie[[#This Row],[věk]])</f>
        <v>2014::hlavní závod::Z::37</v>
      </c>
      <c r="E1606" s="166">
        <v>2014</v>
      </c>
      <c r="F1606" s="167" t="s">
        <v>186</v>
      </c>
      <c r="G1606" s="166" t="s">
        <v>318</v>
      </c>
      <c r="H1606" s="25">
        <f>kategorie[[#This Row],[rok]]-kategorie[[#This Row],[věk]]</f>
        <v>1977</v>
      </c>
      <c r="I1606" s="166">
        <v>37</v>
      </c>
      <c r="J1606" s="168" t="s">
        <v>3192</v>
      </c>
      <c r="K1606" s="169">
        <v>15.4</v>
      </c>
      <c r="L1606" s="168" t="s">
        <v>215</v>
      </c>
    </row>
    <row r="1607" spans="4:12">
      <c r="D1607" s="20" t="str">
        <f>CONCATENATE(kategorie[[#This Row],[rok]],"::",kategorie[[#This Row],[závod]],"::",kategorie[[#This Row],[m/ž]],"::",kategorie[[#This Row],[věk]])</f>
        <v>2014::hlavní závod::Z::38</v>
      </c>
      <c r="E1607" s="166">
        <v>2014</v>
      </c>
      <c r="F1607" s="167" t="s">
        <v>186</v>
      </c>
      <c r="G1607" s="166" t="s">
        <v>318</v>
      </c>
      <c r="H1607" s="25">
        <f>kategorie[[#This Row],[rok]]-kategorie[[#This Row],[věk]]</f>
        <v>1976</v>
      </c>
      <c r="I1607" s="166">
        <v>38</v>
      </c>
      <c r="J1607" s="168" t="s">
        <v>3192</v>
      </c>
      <c r="K1607" s="169">
        <v>15.4</v>
      </c>
      <c r="L1607" s="168" t="s">
        <v>215</v>
      </c>
    </row>
    <row r="1608" spans="4:12">
      <c r="D1608" s="20" t="str">
        <f>CONCATENATE(kategorie[[#This Row],[rok]],"::",kategorie[[#This Row],[závod]],"::",kategorie[[#This Row],[m/ž]],"::",kategorie[[#This Row],[věk]])</f>
        <v>2014::hlavní závod::Z::39</v>
      </c>
      <c r="E1608" s="166">
        <v>2014</v>
      </c>
      <c r="F1608" s="167" t="s">
        <v>186</v>
      </c>
      <c r="G1608" s="166" t="s">
        <v>318</v>
      </c>
      <c r="H1608" s="25">
        <f>kategorie[[#This Row],[rok]]-kategorie[[#This Row],[věk]]</f>
        <v>1975</v>
      </c>
      <c r="I1608" s="166">
        <v>39</v>
      </c>
      <c r="J1608" s="168" t="s">
        <v>3192</v>
      </c>
      <c r="K1608" s="169">
        <v>15.4</v>
      </c>
      <c r="L1608" s="168" t="s">
        <v>215</v>
      </c>
    </row>
    <row r="1609" spans="4:12">
      <c r="D1609" s="20" t="str">
        <f>CONCATENATE(kategorie[[#This Row],[rok]],"::",kategorie[[#This Row],[závod]],"::",kategorie[[#This Row],[m/ž]],"::",kategorie[[#This Row],[věk]])</f>
        <v>2014::hlavní závod::Z::40</v>
      </c>
      <c r="E1609" s="166">
        <v>2014</v>
      </c>
      <c r="F1609" s="167" t="s">
        <v>186</v>
      </c>
      <c r="G1609" s="166" t="s">
        <v>318</v>
      </c>
      <c r="H1609" s="25">
        <f>kategorie[[#This Row],[rok]]-kategorie[[#This Row],[věk]]</f>
        <v>1974</v>
      </c>
      <c r="I1609" s="166">
        <v>40</v>
      </c>
      <c r="J1609" s="168" t="s">
        <v>3192</v>
      </c>
      <c r="K1609" s="169">
        <v>15.4</v>
      </c>
      <c r="L1609" s="168" t="s">
        <v>215</v>
      </c>
    </row>
    <row r="1610" spans="4:12">
      <c r="D1610" s="20" t="str">
        <f>CONCATENATE(kategorie[[#This Row],[rok]],"::",kategorie[[#This Row],[závod]],"::",kategorie[[#This Row],[m/ž]],"::",kategorie[[#This Row],[věk]])</f>
        <v>2014::hlavní závod::Z::41</v>
      </c>
      <c r="E1610" s="166">
        <v>2014</v>
      </c>
      <c r="F1610" s="167" t="s">
        <v>186</v>
      </c>
      <c r="G1610" s="166" t="s">
        <v>318</v>
      </c>
      <c r="H1610" s="25">
        <f>kategorie[[#This Row],[rok]]-kategorie[[#This Row],[věk]]</f>
        <v>1973</v>
      </c>
      <c r="I1610" s="166">
        <v>41</v>
      </c>
      <c r="J1610" s="168" t="s">
        <v>3192</v>
      </c>
      <c r="K1610" s="169">
        <v>15.4</v>
      </c>
      <c r="L1610" s="168" t="s">
        <v>215</v>
      </c>
    </row>
    <row r="1611" spans="4:12">
      <c r="D1611" s="20" t="str">
        <f>CONCATENATE(kategorie[[#This Row],[rok]],"::",kategorie[[#This Row],[závod]],"::",kategorie[[#This Row],[m/ž]],"::",kategorie[[#This Row],[věk]])</f>
        <v>2014::hlavní závod::Z::42</v>
      </c>
      <c r="E1611" s="166">
        <v>2014</v>
      </c>
      <c r="F1611" s="167" t="s">
        <v>186</v>
      </c>
      <c r="G1611" s="166" t="s">
        <v>318</v>
      </c>
      <c r="H1611" s="25">
        <f>kategorie[[#This Row],[rok]]-kategorie[[#This Row],[věk]]</f>
        <v>1972</v>
      </c>
      <c r="I1611" s="166">
        <v>42</v>
      </c>
      <c r="J1611" s="168" t="s">
        <v>3192</v>
      </c>
      <c r="K1611" s="169">
        <v>15.4</v>
      </c>
      <c r="L1611" s="168" t="s">
        <v>215</v>
      </c>
    </row>
    <row r="1612" spans="4:12">
      <c r="D1612" s="20" t="str">
        <f>CONCATENATE(kategorie[[#This Row],[rok]],"::",kategorie[[#This Row],[závod]],"::",kategorie[[#This Row],[m/ž]],"::",kategorie[[#This Row],[věk]])</f>
        <v>2014::hlavní závod::Z::43</v>
      </c>
      <c r="E1612" s="166">
        <v>2014</v>
      </c>
      <c r="F1612" s="167" t="s">
        <v>186</v>
      </c>
      <c r="G1612" s="166" t="s">
        <v>318</v>
      </c>
      <c r="H1612" s="25">
        <f>kategorie[[#This Row],[rok]]-kategorie[[#This Row],[věk]]</f>
        <v>1971</v>
      </c>
      <c r="I1612" s="166">
        <v>43</v>
      </c>
      <c r="J1612" s="168" t="s">
        <v>3192</v>
      </c>
      <c r="K1612" s="169">
        <v>15.4</v>
      </c>
      <c r="L1612" s="168" t="s">
        <v>215</v>
      </c>
    </row>
    <row r="1613" spans="4:12">
      <c r="D1613" s="20" t="str">
        <f>CONCATENATE(kategorie[[#This Row],[rok]],"::",kategorie[[#This Row],[závod]],"::",kategorie[[#This Row],[m/ž]],"::",kategorie[[#This Row],[věk]])</f>
        <v>2014::hlavní závod::Z::44</v>
      </c>
      <c r="E1613" s="166">
        <v>2014</v>
      </c>
      <c r="F1613" s="167" t="s">
        <v>186</v>
      </c>
      <c r="G1613" s="166" t="s">
        <v>318</v>
      </c>
      <c r="H1613" s="25">
        <f>kategorie[[#This Row],[rok]]-kategorie[[#This Row],[věk]]</f>
        <v>1970</v>
      </c>
      <c r="I1613" s="166">
        <v>44</v>
      </c>
      <c r="J1613" s="168" t="s">
        <v>3192</v>
      </c>
      <c r="K1613" s="169">
        <v>15.4</v>
      </c>
      <c r="L1613" s="168" t="s">
        <v>215</v>
      </c>
    </row>
    <row r="1614" spans="4:12">
      <c r="D1614" s="20" t="str">
        <f>CONCATENATE(kategorie[[#This Row],[rok]],"::",kategorie[[#This Row],[závod]],"::",kategorie[[#This Row],[m/ž]],"::",kategorie[[#This Row],[věk]])</f>
        <v>2014::hlavní závod::Z::45</v>
      </c>
      <c r="E1614" s="166">
        <v>2014</v>
      </c>
      <c r="F1614" s="167" t="s">
        <v>186</v>
      </c>
      <c r="G1614" s="166" t="s">
        <v>318</v>
      </c>
      <c r="H1614" s="25">
        <f>kategorie[[#This Row],[rok]]-kategorie[[#This Row],[věk]]</f>
        <v>1969</v>
      </c>
      <c r="I1614" s="166">
        <v>45</v>
      </c>
      <c r="J1614" s="168" t="s">
        <v>3192</v>
      </c>
      <c r="K1614" s="169">
        <v>15.4</v>
      </c>
      <c r="L1614" s="168" t="s">
        <v>215</v>
      </c>
    </row>
    <row r="1615" spans="4:12">
      <c r="D1615" s="20" t="str">
        <f>CONCATENATE(kategorie[[#This Row],[rok]],"::",kategorie[[#This Row],[závod]],"::",kategorie[[#This Row],[m/ž]],"::",kategorie[[#This Row],[věk]])</f>
        <v>2014::hlavní závod::Z::46</v>
      </c>
      <c r="E1615" s="166">
        <v>2014</v>
      </c>
      <c r="F1615" s="167" t="s">
        <v>186</v>
      </c>
      <c r="G1615" s="166" t="s">
        <v>318</v>
      </c>
      <c r="H1615" s="25">
        <f>kategorie[[#This Row],[rok]]-kategorie[[#This Row],[věk]]</f>
        <v>1968</v>
      </c>
      <c r="I1615" s="166">
        <v>46</v>
      </c>
      <c r="J1615" s="168" t="s">
        <v>3192</v>
      </c>
      <c r="K1615" s="169">
        <v>15.4</v>
      </c>
      <c r="L1615" s="168" t="s">
        <v>215</v>
      </c>
    </row>
    <row r="1616" spans="4:12">
      <c r="D1616" s="20" t="str">
        <f>CONCATENATE(kategorie[[#This Row],[rok]],"::",kategorie[[#This Row],[závod]],"::",kategorie[[#This Row],[m/ž]],"::",kategorie[[#This Row],[věk]])</f>
        <v>2014::hlavní závod::Z::47</v>
      </c>
      <c r="E1616" s="166">
        <v>2014</v>
      </c>
      <c r="F1616" s="167" t="s">
        <v>186</v>
      </c>
      <c r="G1616" s="166" t="s">
        <v>318</v>
      </c>
      <c r="H1616" s="25">
        <f>kategorie[[#This Row],[rok]]-kategorie[[#This Row],[věk]]</f>
        <v>1967</v>
      </c>
      <c r="I1616" s="166">
        <v>47</v>
      </c>
      <c r="J1616" s="168" t="s">
        <v>3192</v>
      </c>
      <c r="K1616" s="169">
        <v>15.4</v>
      </c>
      <c r="L1616" s="168" t="s">
        <v>215</v>
      </c>
    </row>
    <row r="1617" spans="4:12">
      <c r="D1617" s="20" t="str">
        <f>CONCATENATE(kategorie[[#This Row],[rok]],"::",kategorie[[#This Row],[závod]],"::",kategorie[[#This Row],[m/ž]],"::",kategorie[[#This Row],[věk]])</f>
        <v>2014::hlavní závod::Z::48</v>
      </c>
      <c r="E1617" s="166">
        <v>2014</v>
      </c>
      <c r="F1617" s="167" t="s">
        <v>186</v>
      </c>
      <c r="G1617" s="166" t="s">
        <v>318</v>
      </c>
      <c r="H1617" s="25">
        <f>kategorie[[#This Row],[rok]]-kategorie[[#This Row],[věk]]</f>
        <v>1966</v>
      </c>
      <c r="I1617" s="166">
        <v>48</v>
      </c>
      <c r="J1617" s="168" t="s">
        <v>3192</v>
      </c>
      <c r="K1617" s="169">
        <v>15.4</v>
      </c>
      <c r="L1617" s="168" t="s">
        <v>215</v>
      </c>
    </row>
    <row r="1618" spans="4:12">
      <c r="D1618" s="20" t="str">
        <f>CONCATENATE(kategorie[[#This Row],[rok]],"::",kategorie[[#This Row],[závod]],"::",kategorie[[#This Row],[m/ž]],"::",kategorie[[#This Row],[věk]])</f>
        <v>2014::hlavní závod::Z::49</v>
      </c>
      <c r="E1618" s="166">
        <v>2014</v>
      </c>
      <c r="F1618" s="167" t="s">
        <v>186</v>
      </c>
      <c r="G1618" s="166" t="s">
        <v>318</v>
      </c>
      <c r="H1618" s="25">
        <f>kategorie[[#This Row],[rok]]-kategorie[[#This Row],[věk]]</f>
        <v>1965</v>
      </c>
      <c r="I1618" s="166">
        <v>49</v>
      </c>
      <c r="J1618" s="168" t="s">
        <v>3192</v>
      </c>
      <c r="K1618" s="169">
        <v>15.4</v>
      </c>
      <c r="L1618" s="168" t="s">
        <v>215</v>
      </c>
    </row>
    <row r="1619" spans="4:12">
      <c r="D1619" s="20" t="str">
        <f>CONCATENATE(kategorie[[#This Row],[rok]],"::",kategorie[[#This Row],[závod]],"::",kategorie[[#This Row],[m/ž]],"::",kategorie[[#This Row],[věk]])</f>
        <v>2014::hlavní závod::Z::50</v>
      </c>
      <c r="E1619" s="166">
        <v>2014</v>
      </c>
      <c r="F1619" s="167" t="s">
        <v>186</v>
      </c>
      <c r="G1619" s="166" t="s">
        <v>318</v>
      </c>
      <c r="H1619" s="25">
        <f>kategorie[[#This Row],[rok]]-kategorie[[#This Row],[věk]]</f>
        <v>1964</v>
      </c>
      <c r="I1619" s="166">
        <v>50</v>
      </c>
      <c r="J1619" s="168" t="s">
        <v>3192</v>
      </c>
      <c r="K1619" s="169">
        <v>15.4</v>
      </c>
      <c r="L1619" s="168" t="s">
        <v>215</v>
      </c>
    </row>
    <row r="1620" spans="4:12">
      <c r="D1620" s="20" t="str">
        <f>CONCATENATE(kategorie[[#This Row],[rok]],"::",kategorie[[#This Row],[závod]],"::",kategorie[[#This Row],[m/ž]],"::",kategorie[[#This Row],[věk]])</f>
        <v>2014::hlavní závod::Z::51</v>
      </c>
      <c r="E1620" s="166">
        <v>2014</v>
      </c>
      <c r="F1620" s="167" t="s">
        <v>186</v>
      </c>
      <c r="G1620" s="166" t="s">
        <v>318</v>
      </c>
      <c r="H1620" s="25">
        <f>kategorie[[#This Row],[rok]]-kategorie[[#This Row],[věk]]</f>
        <v>1963</v>
      </c>
      <c r="I1620" s="166">
        <v>51</v>
      </c>
      <c r="J1620" s="168" t="s">
        <v>3192</v>
      </c>
      <c r="K1620" s="169">
        <v>15.4</v>
      </c>
      <c r="L1620" s="168" t="s">
        <v>215</v>
      </c>
    </row>
    <row r="1621" spans="4:12">
      <c r="D1621" s="20" t="str">
        <f>CONCATENATE(kategorie[[#This Row],[rok]],"::",kategorie[[#This Row],[závod]],"::",kategorie[[#This Row],[m/ž]],"::",kategorie[[#This Row],[věk]])</f>
        <v>2014::hlavní závod::Z::52</v>
      </c>
      <c r="E1621" s="166">
        <v>2014</v>
      </c>
      <c r="F1621" s="167" t="s">
        <v>186</v>
      </c>
      <c r="G1621" s="166" t="s">
        <v>318</v>
      </c>
      <c r="H1621" s="25">
        <f>kategorie[[#This Row],[rok]]-kategorie[[#This Row],[věk]]</f>
        <v>1962</v>
      </c>
      <c r="I1621" s="166">
        <v>52</v>
      </c>
      <c r="J1621" s="168" t="s">
        <v>3192</v>
      </c>
      <c r="K1621" s="169">
        <v>15.4</v>
      </c>
      <c r="L1621" s="168" t="s">
        <v>215</v>
      </c>
    </row>
    <row r="1622" spans="4:12">
      <c r="D1622" s="20" t="str">
        <f>CONCATENATE(kategorie[[#This Row],[rok]],"::",kategorie[[#This Row],[závod]],"::",kategorie[[#This Row],[m/ž]],"::",kategorie[[#This Row],[věk]])</f>
        <v>2014::hlavní závod::Z::53</v>
      </c>
      <c r="E1622" s="166">
        <v>2014</v>
      </c>
      <c r="F1622" s="167" t="s">
        <v>186</v>
      </c>
      <c r="G1622" s="166" t="s">
        <v>318</v>
      </c>
      <c r="H1622" s="25">
        <f>kategorie[[#This Row],[rok]]-kategorie[[#This Row],[věk]]</f>
        <v>1961</v>
      </c>
      <c r="I1622" s="166">
        <v>53</v>
      </c>
      <c r="J1622" s="168" t="s">
        <v>3192</v>
      </c>
      <c r="K1622" s="169">
        <v>15.4</v>
      </c>
      <c r="L1622" s="168" t="s">
        <v>215</v>
      </c>
    </row>
    <row r="1623" spans="4:12">
      <c r="D1623" s="20" t="str">
        <f>CONCATENATE(kategorie[[#This Row],[rok]],"::",kategorie[[#This Row],[závod]],"::",kategorie[[#This Row],[m/ž]],"::",kategorie[[#This Row],[věk]])</f>
        <v>2014::hlavní závod::Z::54</v>
      </c>
      <c r="E1623" s="166">
        <v>2014</v>
      </c>
      <c r="F1623" s="167" t="s">
        <v>186</v>
      </c>
      <c r="G1623" s="166" t="s">
        <v>318</v>
      </c>
      <c r="H1623" s="25">
        <f>kategorie[[#This Row],[rok]]-kategorie[[#This Row],[věk]]</f>
        <v>1960</v>
      </c>
      <c r="I1623" s="166">
        <v>54</v>
      </c>
      <c r="J1623" s="168" t="s">
        <v>3192</v>
      </c>
      <c r="K1623" s="169">
        <v>15.4</v>
      </c>
      <c r="L1623" s="168" t="s">
        <v>215</v>
      </c>
    </row>
    <row r="1624" spans="4:12">
      <c r="D1624" s="20" t="str">
        <f>CONCATENATE(kategorie[[#This Row],[rok]],"::",kategorie[[#This Row],[závod]],"::",kategorie[[#This Row],[m/ž]],"::",kategorie[[#This Row],[věk]])</f>
        <v>2014::hlavní závod::Z::55</v>
      </c>
      <c r="E1624" s="166">
        <v>2014</v>
      </c>
      <c r="F1624" s="167" t="s">
        <v>186</v>
      </c>
      <c r="G1624" s="166" t="s">
        <v>318</v>
      </c>
      <c r="H1624" s="25">
        <f>kategorie[[#This Row],[rok]]-kategorie[[#This Row],[věk]]</f>
        <v>1959</v>
      </c>
      <c r="I1624" s="166">
        <v>55</v>
      </c>
      <c r="J1624" s="168" t="s">
        <v>3192</v>
      </c>
      <c r="K1624" s="169">
        <v>15.4</v>
      </c>
      <c r="L1624" s="168" t="s">
        <v>215</v>
      </c>
    </row>
    <row r="1625" spans="4:12">
      <c r="D1625" s="20" t="str">
        <f>CONCATENATE(kategorie[[#This Row],[rok]],"::",kategorie[[#This Row],[závod]],"::",kategorie[[#This Row],[m/ž]],"::",kategorie[[#This Row],[věk]])</f>
        <v>2014::hlavní závod::Z::56</v>
      </c>
      <c r="E1625" s="166">
        <v>2014</v>
      </c>
      <c r="F1625" s="167" t="s">
        <v>186</v>
      </c>
      <c r="G1625" s="166" t="s">
        <v>318</v>
      </c>
      <c r="H1625" s="25">
        <f>kategorie[[#This Row],[rok]]-kategorie[[#This Row],[věk]]</f>
        <v>1958</v>
      </c>
      <c r="I1625" s="166">
        <v>56</v>
      </c>
      <c r="J1625" s="168" t="s">
        <v>3192</v>
      </c>
      <c r="K1625" s="169">
        <v>15.4</v>
      </c>
      <c r="L1625" s="168" t="s">
        <v>215</v>
      </c>
    </row>
    <row r="1626" spans="4:12">
      <c r="D1626" s="20" t="str">
        <f>CONCATENATE(kategorie[[#This Row],[rok]],"::",kategorie[[#This Row],[závod]],"::",kategorie[[#This Row],[m/ž]],"::",kategorie[[#This Row],[věk]])</f>
        <v>2014::hlavní závod::Z::57</v>
      </c>
      <c r="E1626" s="166">
        <v>2014</v>
      </c>
      <c r="F1626" s="167" t="s">
        <v>186</v>
      </c>
      <c r="G1626" s="166" t="s">
        <v>318</v>
      </c>
      <c r="H1626" s="25">
        <f>kategorie[[#This Row],[rok]]-kategorie[[#This Row],[věk]]</f>
        <v>1957</v>
      </c>
      <c r="I1626" s="166">
        <v>57</v>
      </c>
      <c r="J1626" s="168" t="s">
        <v>3192</v>
      </c>
      <c r="K1626" s="169">
        <v>15.4</v>
      </c>
      <c r="L1626" s="168" t="s">
        <v>215</v>
      </c>
    </row>
    <row r="1627" spans="4:12">
      <c r="D1627" s="20" t="str">
        <f>CONCATENATE(kategorie[[#This Row],[rok]],"::",kategorie[[#This Row],[závod]],"::",kategorie[[#This Row],[m/ž]],"::",kategorie[[#This Row],[věk]])</f>
        <v>2014::hlavní závod::Z::58</v>
      </c>
      <c r="E1627" s="166">
        <v>2014</v>
      </c>
      <c r="F1627" s="167" t="s">
        <v>186</v>
      </c>
      <c r="G1627" s="166" t="s">
        <v>318</v>
      </c>
      <c r="H1627" s="25">
        <f>kategorie[[#This Row],[rok]]-kategorie[[#This Row],[věk]]</f>
        <v>1956</v>
      </c>
      <c r="I1627" s="166">
        <v>58</v>
      </c>
      <c r="J1627" s="168" t="s">
        <v>3192</v>
      </c>
      <c r="K1627" s="169">
        <v>15.4</v>
      </c>
      <c r="L1627" s="168" t="s">
        <v>215</v>
      </c>
    </row>
    <row r="1628" spans="4:12">
      <c r="D1628" s="20" t="str">
        <f>CONCATENATE(kategorie[[#This Row],[rok]],"::",kategorie[[#This Row],[závod]],"::",kategorie[[#This Row],[m/ž]],"::",kategorie[[#This Row],[věk]])</f>
        <v>2014::hlavní závod::Z::59</v>
      </c>
      <c r="E1628" s="166">
        <v>2014</v>
      </c>
      <c r="F1628" s="167" t="s">
        <v>186</v>
      </c>
      <c r="G1628" s="166" t="s">
        <v>318</v>
      </c>
      <c r="H1628" s="25">
        <f>kategorie[[#This Row],[rok]]-kategorie[[#This Row],[věk]]</f>
        <v>1955</v>
      </c>
      <c r="I1628" s="166">
        <v>59</v>
      </c>
      <c r="J1628" s="168" t="s">
        <v>3192</v>
      </c>
      <c r="K1628" s="169">
        <v>15.4</v>
      </c>
      <c r="L1628" s="168" t="s">
        <v>215</v>
      </c>
    </row>
    <row r="1629" spans="4:12">
      <c r="D1629" s="20" t="str">
        <f>CONCATENATE(kategorie[[#This Row],[rok]],"::",kategorie[[#This Row],[závod]],"::",kategorie[[#This Row],[m/ž]],"::",kategorie[[#This Row],[věk]])</f>
        <v>2014::hlavní závod::Z::60</v>
      </c>
      <c r="E1629" s="166">
        <v>2014</v>
      </c>
      <c r="F1629" s="167" t="s">
        <v>186</v>
      </c>
      <c r="G1629" s="166" t="s">
        <v>318</v>
      </c>
      <c r="H1629" s="25">
        <f>kategorie[[#This Row],[rok]]-kategorie[[#This Row],[věk]]</f>
        <v>1954</v>
      </c>
      <c r="I1629" s="166">
        <v>60</v>
      </c>
      <c r="J1629" s="168" t="s">
        <v>3192</v>
      </c>
      <c r="K1629" s="169">
        <v>15.4</v>
      </c>
      <c r="L1629" s="168" t="s">
        <v>215</v>
      </c>
    </row>
    <row r="1630" spans="4:12">
      <c r="D1630" s="20" t="str">
        <f>CONCATENATE(kategorie[[#This Row],[rok]],"::",kategorie[[#This Row],[závod]],"::",kategorie[[#This Row],[m/ž]],"::",kategorie[[#This Row],[věk]])</f>
        <v>2014::běh starosty::M::10</v>
      </c>
      <c r="E1630" s="166">
        <v>2014</v>
      </c>
      <c r="F1630" s="167" t="s">
        <v>187</v>
      </c>
      <c r="G1630" s="166" t="s">
        <v>177</v>
      </c>
      <c r="H1630" s="25">
        <f>kategorie[[#This Row],[rok]]-kategorie[[#This Row],[věk]]</f>
        <v>2004</v>
      </c>
      <c r="I1630" s="166">
        <v>10</v>
      </c>
      <c r="J1630" s="168" t="s">
        <v>316</v>
      </c>
      <c r="K1630" s="169">
        <v>4.8</v>
      </c>
      <c r="L1630" s="170"/>
    </row>
    <row r="1631" spans="4:12">
      <c r="D1631" s="20" t="str">
        <f>CONCATENATE(kategorie[[#This Row],[rok]],"::",kategorie[[#This Row],[závod]],"::",kategorie[[#This Row],[m/ž]],"::",kategorie[[#This Row],[věk]])</f>
        <v>2014::běh starosty::M::11</v>
      </c>
      <c r="E1631" s="166">
        <v>2014</v>
      </c>
      <c r="F1631" s="167" t="s">
        <v>187</v>
      </c>
      <c r="G1631" s="166" t="s">
        <v>177</v>
      </c>
      <c r="H1631" s="25">
        <f>kategorie[[#This Row],[rok]]-kategorie[[#This Row],[věk]]</f>
        <v>2003</v>
      </c>
      <c r="I1631" s="166">
        <v>11</v>
      </c>
      <c r="J1631" s="168" t="s">
        <v>316</v>
      </c>
      <c r="K1631" s="169">
        <v>4.8</v>
      </c>
      <c r="L1631" s="170"/>
    </row>
    <row r="1632" spans="4:12">
      <c r="D1632" s="20" t="str">
        <f>CONCATENATE(kategorie[[#This Row],[rok]],"::",kategorie[[#This Row],[závod]],"::",kategorie[[#This Row],[m/ž]],"::",kategorie[[#This Row],[věk]])</f>
        <v>2014::běh starosty::M::12</v>
      </c>
      <c r="E1632" s="166">
        <v>2014</v>
      </c>
      <c r="F1632" s="167" t="s">
        <v>187</v>
      </c>
      <c r="G1632" s="166" t="s">
        <v>177</v>
      </c>
      <c r="H1632" s="25">
        <f>kategorie[[#This Row],[rok]]-kategorie[[#This Row],[věk]]</f>
        <v>2002</v>
      </c>
      <c r="I1632" s="166">
        <v>12</v>
      </c>
      <c r="J1632" s="168" t="s">
        <v>316</v>
      </c>
      <c r="K1632" s="169">
        <v>4.8</v>
      </c>
      <c r="L1632" s="170"/>
    </row>
    <row r="1633" spans="4:12">
      <c r="D1633" s="20" t="str">
        <f>CONCATENATE(kategorie[[#This Row],[rok]],"::",kategorie[[#This Row],[závod]],"::",kategorie[[#This Row],[m/ž]],"::",kategorie[[#This Row],[věk]])</f>
        <v>2014::běh starosty::M::13</v>
      </c>
      <c r="E1633" s="166">
        <v>2014</v>
      </c>
      <c r="F1633" s="167" t="s">
        <v>187</v>
      </c>
      <c r="G1633" s="166" t="s">
        <v>177</v>
      </c>
      <c r="H1633" s="25">
        <f>kategorie[[#This Row],[rok]]-kategorie[[#This Row],[věk]]</f>
        <v>2001</v>
      </c>
      <c r="I1633" s="166">
        <v>13</v>
      </c>
      <c r="J1633" s="168" t="s">
        <v>316</v>
      </c>
      <c r="K1633" s="169">
        <v>4.8</v>
      </c>
      <c r="L1633" s="170"/>
    </row>
    <row r="1634" spans="4:12">
      <c r="D1634" s="20" t="str">
        <f>CONCATENATE(kategorie[[#This Row],[rok]],"::",kategorie[[#This Row],[závod]],"::",kategorie[[#This Row],[m/ž]],"::",kategorie[[#This Row],[věk]])</f>
        <v>2014::běh starosty::M::14</v>
      </c>
      <c r="E1634" s="166">
        <v>2014</v>
      </c>
      <c r="F1634" s="167" t="s">
        <v>187</v>
      </c>
      <c r="G1634" s="166" t="s">
        <v>177</v>
      </c>
      <c r="H1634" s="25">
        <f>kategorie[[#This Row],[rok]]-kategorie[[#This Row],[věk]]</f>
        <v>2000</v>
      </c>
      <c r="I1634" s="166">
        <v>14</v>
      </c>
      <c r="J1634" s="168" t="s">
        <v>316</v>
      </c>
      <c r="K1634" s="169">
        <v>4.8</v>
      </c>
      <c r="L1634" s="170"/>
    </row>
    <row r="1635" spans="4:12">
      <c r="D1635" s="20" t="str">
        <f>CONCATENATE(kategorie[[#This Row],[rok]],"::",kategorie[[#This Row],[závod]],"::",kategorie[[#This Row],[m/ž]],"::",kategorie[[#This Row],[věk]])</f>
        <v>2014::běh starosty::M::15</v>
      </c>
      <c r="E1635" s="166">
        <v>2014</v>
      </c>
      <c r="F1635" s="167" t="s">
        <v>187</v>
      </c>
      <c r="G1635" s="166" t="s">
        <v>177</v>
      </c>
      <c r="H1635" s="25">
        <f>kategorie[[#This Row],[rok]]-kategorie[[#This Row],[věk]]</f>
        <v>1999</v>
      </c>
      <c r="I1635" s="166">
        <v>15</v>
      </c>
      <c r="J1635" s="168" t="s">
        <v>316</v>
      </c>
      <c r="K1635" s="169">
        <v>4.8</v>
      </c>
      <c r="L1635" s="170"/>
    </row>
    <row r="1636" spans="4:12">
      <c r="D1636" s="20" t="str">
        <f>CONCATENATE(kategorie[[#This Row],[rok]],"::",kategorie[[#This Row],[závod]],"::",kategorie[[#This Row],[m/ž]],"::",kategorie[[#This Row],[věk]])</f>
        <v>2014::běh starosty::M::16</v>
      </c>
      <c r="E1636" s="166">
        <v>2014</v>
      </c>
      <c r="F1636" s="167" t="s">
        <v>187</v>
      </c>
      <c r="G1636" s="166" t="s">
        <v>177</v>
      </c>
      <c r="H1636" s="25">
        <f>kategorie[[#This Row],[rok]]-kategorie[[#This Row],[věk]]</f>
        <v>1998</v>
      </c>
      <c r="I1636" s="166">
        <v>16</v>
      </c>
      <c r="J1636" s="168" t="s">
        <v>316</v>
      </c>
      <c r="K1636" s="169">
        <v>4.8</v>
      </c>
      <c r="L1636" s="170"/>
    </row>
    <row r="1637" spans="4:12">
      <c r="D1637" s="20" t="str">
        <f>CONCATENATE(kategorie[[#This Row],[rok]],"::",kategorie[[#This Row],[závod]],"::",kategorie[[#This Row],[m/ž]],"::",kategorie[[#This Row],[věk]])</f>
        <v>2014::běh starosty::M::17</v>
      </c>
      <c r="E1637" s="166">
        <v>2014</v>
      </c>
      <c r="F1637" s="167" t="s">
        <v>187</v>
      </c>
      <c r="G1637" s="166" t="s">
        <v>177</v>
      </c>
      <c r="H1637" s="25">
        <f>kategorie[[#This Row],[rok]]-kategorie[[#This Row],[věk]]</f>
        <v>1997</v>
      </c>
      <c r="I1637" s="166">
        <v>17</v>
      </c>
      <c r="J1637" s="168" t="s">
        <v>316</v>
      </c>
      <c r="K1637" s="169">
        <v>4.8</v>
      </c>
      <c r="L1637" s="170"/>
    </row>
    <row r="1638" spans="4:12">
      <c r="D1638" s="20" t="str">
        <f>CONCATENATE(kategorie[[#This Row],[rok]],"::",kategorie[[#This Row],[závod]],"::",kategorie[[#This Row],[m/ž]],"::",kategorie[[#This Row],[věk]])</f>
        <v>2014::běh starosty::M::18</v>
      </c>
      <c r="E1638" s="166">
        <v>2014</v>
      </c>
      <c r="F1638" s="167" t="s">
        <v>187</v>
      </c>
      <c r="G1638" s="166" t="s">
        <v>177</v>
      </c>
      <c r="H1638" s="25">
        <f>kategorie[[#This Row],[rok]]-kategorie[[#This Row],[věk]]</f>
        <v>1996</v>
      </c>
      <c r="I1638" s="166">
        <v>18</v>
      </c>
      <c r="J1638" s="168" t="s">
        <v>316</v>
      </c>
      <c r="K1638" s="169">
        <v>4.8</v>
      </c>
      <c r="L1638" s="170"/>
    </row>
    <row r="1639" spans="4:12">
      <c r="D1639" s="20" t="str">
        <f>CONCATENATE(kategorie[[#This Row],[rok]],"::",kategorie[[#This Row],[závod]],"::",kategorie[[#This Row],[m/ž]],"::",kategorie[[#This Row],[věk]])</f>
        <v>2014::běh starosty::M::19</v>
      </c>
      <c r="E1639" s="166">
        <v>2014</v>
      </c>
      <c r="F1639" s="167" t="s">
        <v>187</v>
      </c>
      <c r="G1639" s="166" t="s">
        <v>177</v>
      </c>
      <c r="H1639" s="25">
        <f>kategorie[[#This Row],[rok]]-kategorie[[#This Row],[věk]]</f>
        <v>1995</v>
      </c>
      <c r="I1639" s="166">
        <v>19</v>
      </c>
      <c r="J1639" s="168" t="s">
        <v>316</v>
      </c>
      <c r="K1639" s="169">
        <v>4.8</v>
      </c>
      <c r="L1639" s="170"/>
    </row>
    <row r="1640" spans="4:12">
      <c r="D1640" s="20" t="str">
        <f>CONCATENATE(kategorie[[#This Row],[rok]],"::",kategorie[[#This Row],[závod]],"::",kategorie[[#This Row],[m/ž]],"::",kategorie[[#This Row],[věk]])</f>
        <v>2014::běh starosty::M::20</v>
      </c>
      <c r="E1640" s="166">
        <v>2014</v>
      </c>
      <c r="F1640" s="167" t="s">
        <v>187</v>
      </c>
      <c r="G1640" s="166" t="s">
        <v>177</v>
      </c>
      <c r="H1640" s="25">
        <f>kategorie[[#This Row],[rok]]-kategorie[[#This Row],[věk]]</f>
        <v>1994</v>
      </c>
      <c r="I1640" s="166">
        <v>20</v>
      </c>
      <c r="J1640" s="168" t="s">
        <v>316</v>
      </c>
      <c r="K1640" s="169">
        <v>4.8</v>
      </c>
      <c r="L1640" s="170"/>
    </row>
    <row r="1641" spans="4:12">
      <c r="D1641" s="20" t="str">
        <f>CONCATENATE(kategorie[[#This Row],[rok]],"::",kategorie[[#This Row],[závod]],"::",kategorie[[#This Row],[m/ž]],"::",kategorie[[#This Row],[věk]])</f>
        <v>2014::běh starosty::M::21</v>
      </c>
      <c r="E1641" s="166">
        <v>2014</v>
      </c>
      <c r="F1641" s="167" t="s">
        <v>187</v>
      </c>
      <c r="G1641" s="166" t="s">
        <v>177</v>
      </c>
      <c r="H1641" s="25">
        <f>kategorie[[#This Row],[rok]]-kategorie[[#This Row],[věk]]</f>
        <v>1993</v>
      </c>
      <c r="I1641" s="166">
        <v>21</v>
      </c>
      <c r="J1641" s="168" t="s">
        <v>316</v>
      </c>
      <c r="K1641" s="169">
        <v>4.8</v>
      </c>
      <c r="L1641" s="170"/>
    </row>
    <row r="1642" spans="4:12">
      <c r="D1642" s="20" t="str">
        <f>CONCATENATE(kategorie[[#This Row],[rok]],"::",kategorie[[#This Row],[závod]],"::",kategorie[[#This Row],[m/ž]],"::",kategorie[[#This Row],[věk]])</f>
        <v>2014::běh starosty::M::22</v>
      </c>
      <c r="E1642" s="166">
        <v>2014</v>
      </c>
      <c r="F1642" s="167" t="s">
        <v>187</v>
      </c>
      <c r="G1642" s="166" t="s">
        <v>177</v>
      </c>
      <c r="H1642" s="25">
        <f>kategorie[[#This Row],[rok]]-kategorie[[#This Row],[věk]]</f>
        <v>1992</v>
      </c>
      <c r="I1642" s="166">
        <v>22</v>
      </c>
      <c r="J1642" s="168" t="s">
        <v>316</v>
      </c>
      <c r="K1642" s="169">
        <v>4.8</v>
      </c>
      <c r="L1642" s="170"/>
    </row>
    <row r="1643" spans="4:12">
      <c r="D1643" s="20" t="str">
        <f>CONCATENATE(kategorie[[#This Row],[rok]],"::",kategorie[[#This Row],[závod]],"::",kategorie[[#This Row],[m/ž]],"::",kategorie[[#This Row],[věk]])</f>
        <v>2014::běh starosty::M::23</v>
      </c>
      <c r="E1643" s="166">
        <v>2014</v>
      </c>
      <c r="F1643" s="167" t="s">
        <v>187</v>
      </c>
      <c r="G1643" s="166" t="s">
        <v>177</v>
      </c>
      <c r="H1643" s="25">
        <f>kategorie[[#This Row],[rok]]-kategorie[[#This Row],[věk]]</f>
        <v>1991</v>
      </c>
      <c r="I1643" s="166">
        <v>23</v>
      </c>
      <c r="J1643" s="168" t="s">
        <v>316</v>
      </c>
      <c r="K1643" s="169">
        <v>4.8</v>
      </c>
      <c r="L1643" s="170"/>
    </row>
    <row r="1644" spans="4:12">
      <c r="D1644" s="20" t="str">
        <f>CONCATENATE(kategorie[[#This Row],[rok]],"::",kategorie[[#This Row],[závod]],"::",kategorie[[#This Row],[m/ž]],"::",kategorie[[#This Row],[věk]])</f>
        <v>2014::běh starosty::M::24</v>
      </c>
      <c r="E1644" s="166">
        <v>2014</v>
      </c>
      <c r="F1644" s="167" t="s">
        <v>187</v>
      </c>
      <c r="G1644" s="166" t="s">
        <v>177</v>
      </c>
      <c r="H1644" s="25">
        <f>kategorie[[#This Row],[rok]]-kategorie[[#This Row],[věk]]</f>
        <v>1990</v>
      </c>
      <c r="I1644" s="166">
        <v>24</v>
      </c>
      <c r="J1644" s="168" t="s">
        <v>316</v>
      </c>
      <c r="K1644" s="169">
        <v>4.8</v>
      </c>
      <c r="L1644" s="170"/>
    </row>
    <row r="1645" spans="4:12">
      <c r="D1645" s="20" t="str">
        <f>CONCATENATE(kategorie[[#This Row],[rok]],"::",kategorie[[#This Row],[závod]],"::",kategorie[[#This Row],[m/ž]],"::",kategorie[[#This Row],[věk]])</f>
        <v>2014::běh starosty::M::25</v>
      </c>
      <c r="E1645" s="166">
        <v>2014</v>
      </c>
      <c r="F1645" s="167" t="s">
        <v>187</v>
      </c>
      <c r="G1645" s="166" t="s">
        <v>177</v>
      </c>
      <c r="H1645" s="25">
        <f>kategorie[[#This Row],[rok]]-kategorie[[#This Row],[věk]]</f>
        <v>1989</v>
      </c>
      <c r="I1645" s="166">
        <v>25</v>
      </c>
      <c r="J1645" s="168" t="s">
        <v>316</v>
      </c>
      <c r="K1645" s="169">
        <v>4.8</v>
      </c>
      <c r="L1645" s="170"/>
    </row>
    <row r="1646" spans="4:12">
      <c r="D1646" s="20" t="str">
        <f>CONCATENATE(kategorie[[#This Row],[rok]],"::",kategorie[[#This Row],[závod]],"::",kategorie[[#This Row],[m/ž]],"::",kategorie[[#This Row],[věk]])</f>
        <v>2014::běh starosty::M::26</v>
      </c>
      <c r="E1646" s="166">
        <v>2014</v>
      </c>
      <c r="F1646" s="167" t="s">
        <v>187</v>
      </c>
      <c r="G1646" s="166" t="s">
        <v>177</v>
      </c>
      <c r="H1646" s="25">
        <f>kategorie[[#This Row],[rok]]-kategorie[[#This Row],[věk]]</f>
        <v>1988</v>
      </c>
      <c r="I1646" s="166">
        <v>26</v>
      </c>
      <c r="J1646" s="168" t="s">
        <v>316</v>
      </c>
      <c r="K1646" s="169">
        <v>4.8</v>
      </c>
      <c r="L1646" s="170"/>
    </row>
    <row r="1647" spans="4:12">
      <c r="D1647" s="20" t="str">
        <f>CONCATENATE(kategorie[[#This Row],[rok]],"::",kategorie[[#This Row],[závod]],"::",kategorie[[#This Row],[m/ž]],"::",kategorie[[#This Row],[věk]])</f>
        <v>2014::běh starosty::M::27</v>
      </c>
      <c r="E1647" s="166">
        <v>2014</v>
      </c>
      <c r="F1647" s="167" t="s">
        <v>187</v>
      </c>
      <c r="G1647" s="166" t="s">
        <v>177</v>
      </c>
      <c r="H1647" s="25">
        <f>kategorie[[#This Row],[rok]]-kategorie[[#This Row],[věk]]</f>
        <v>1987</v>
      </c>
      <c r="I1647" s="166">
        <v>27</v>
      </c>
      <c r="J1647" s="168" t="s">
        <v>316</v>
      </c>
      <c r="K1647" s="169">
        <v>4.8</v>
      </c>
      <c r="L1647" s="170"/>
    </row>
    <row r="1648" spans="4:12">
      <c r="D1648" s="20" t="str">
        <f>CONCATENATE(kategorie[[#This Row],[rok]],"::",kategorie[[#This Row],[závod]],"::",kategorie[[#This Row],[m/ž]],"::",kategorie[[#This Row],[věk]])</f>
        <v>2014::běh starosty::M::28</v>
      </c>
      <c r="E1648" s="166">
        <v>2014</v>
      </c>
      <c r="F1648" s="167" t="s">
        <v>187</v>
      </c>
      <c r="G1648" s="166" t="s">
        <v>177</v>
      </c>
      <c r="H1648" s="25">
        <f>kategorie[[#This Row],[rok]]-kategorie[[#This Row],[věk]]</f>
        <v>1986</v>
      </c>
      <c r="I1648" s="166">
        <v>28</v>
      </c>
      <c r="J1648" s="168" t="s">
        <v>316</v>
      </c>
      <c r="K1648" s="169">
        <v>4.8</v>
      </c>
      <c r="L1648" s="170"/>
    </row>
    <row r="1649" spans="4:12">
      <c r="D1649" s="20" t="str">
        <f>CONCATENATE(kategorie[[#This Row],[rok]],"::",kategorie[[#This Row],[závod]],"::",kategorie[[#This Row],[m/ž]],"::",kategorie[[#This Row],[věk]])</f>
        <v>2014::běh starosty::M::29</v>
      </c>
      <c r="E1649" s="166">
        <v>2014</v>
      </c>
      <c r="F1649" s="167" t="s">
        <v>187</v>
      </c>
      <c r="G1649" s="166" t="s">
        <v>177</v>
      </c>
      <c r="H1649" s="25">
        <f>kategorie[[#This Row],[rok]]-kategorie[[#This Row],[věk]]</f>
        <v>1985</v>
      </c>
      <c r="I1649" s="166">
        <v>29</v>
      </c>
      <c r="J1649" s="168" t="s">
        <v>316</v>
      </c>
      <c r="K1649" s="169">
        <v>4.8</v>
      </c>
      <c r="L1649" s="170"/>
    </row>
    <row r="1650" spans="4:12">
      <c r="D1650" s="20" t="str">
        <f>CONCATENATE(kategorie[[#This Row],[rok]],"::",kategorie[[#This Row],[závod]],"::",kategorie[[#This Row],[m/ž]],"::",kategorie[[#This Row],[věk]])</f>
        <v>2014::běh starosty::M::30</v>
      </c>
      <c r="E1650" s="166">
        <v>2014</v>
      </c>
      <c r="F1650" s="167" t="s">
        <v>187</v>
      </c>
      <c r="G1650" s="166" t="s">
        <v>177</v>
      </c>
      <c r="H1650" s="25">
        <f>kategorie[[#This Row],[rok]]-kategorie[[#This Row],[věk]]</f>
        <v>1984</v>
      </c>
      <c r="I1650" s="166">
        <v>30</v>
      </c>
      <c r="J1650" s="168" t="s">
        <v>316</v>
      </c>
      <c r="K1650" s="169">
        <v>4.8</v>
      </c>
      <c r="L1650" s="170"/>
    </row>
    <row r="1651" spans="4:12">
      <c r="D1651" s="20" t="str">
        <f>CONCATENATE(kategorie[[#This Row],[rok]],"::",kategorie[[#This Row],[závod]],"::",kategorie[[#This Row],[m/ž]],"::",kategorie[[#This Row],[věk]])</f>
        <v>2014::běh starosty::M::31</v>
      </c>
      <c r="E1651" s="166">
        <v>2014</v>
      </c>
      <c r="F1651" s="167" t="s">
        <v>187</v>
      </c>
      <c r="G1651" s="166" t="s">
        <v>177</v>
      </c>
      <c r="H1651" s="25">
        <f>kategorie[[#This Row],[rok]]-kategorie[[#This Row],[věk]]</f>
        <v>1983</v>
      </c>
      <c r="I1651" s="166">
        <v>31</v>
      </c>
      <c r="J1651" s="168" t="s">
        <v>316</v>
      </c>
      <c r="K1651" s="169">
        <v>4.8</v>
      </c>
      <c r="L1651" s="170"/>
    </row>
    <row r="1652" spans="4:12">
      <c r="D1652" s="20" t="str">
        <f>CONCATENATE(kategorie[[#This Row],[rok]],"::",kategorie[[#This Row],[závod]],"::",kategorie[[#This Row],[m/ž]],"::",kategorie[[#This Row],[věk]])</f>
        <v>2014::běh starosty::M::32</v>
      </c>
      <c r="E1652" s="166">
        <v>2014</v>
      </c>
      <c r="F1652" s="167" t="s">
        <v>187</v>
      </c>
      <c r="G1652" s="166" t="s">
        <v>177</v>
      </c>
      <c r="H1652" s="25">
        <f>kategorie[[#This Row],[rok]]-kategorie[[#This Row],[věk]]</f>
        <v>1982</v>
      </c>
      <c r="I1652" s="166">
        <v>32</v>
      </c>
      <c r="J1652" s="168" t="s">
        <v>316</v>
      </c>
      <c r="K1652" s="169">
        <v>4.8</v>
      </c>
      <c r="L1652" s="170"/>
    </row>
    <row r="1653" spans="4:12">
      <c r="D1653" s="20" t="str">
        <f>CONCATENATE(kategorie[[#This Row],[rok]],"::",kategorie[[#This Row],[závod]],"::",kategorie[[#This Row],[m/ž]],"::",kategorie[[#This Row],[věk]])</f>
        <v>2014::běh starosty::M::33</v>
      </c>
      <c r="E1653" s="166">
        <v>2014</v>
      </c>
      <c r="F1653" s="167" t="s">
        <v>187</v>
      </c>
      <c r="G1653" s="166" t="s">
        <v>177</v>
      </c>
      <c r="H1653" s="25">
        <f>kategorie[[#This Row],[rok]]-kategorie[[#This Row],[věk]]</f>
        <v>1981</v>
      </c>
      <c r="I1653" s="166">
        <v>33</v>
      </c>
      <c r="J1653" s="168" t="s">
        <v>316</v>
      </c>
      <c r="K1653" s="169">
        <v>4.8</v>
      </c>
      <c r="L1653" s="170"/>
    </row>
    <row r="1654" spans="4:12">
      <c r="D1654" s="20" t="str">
        <f>CONCATENATE(kategorie[[#This Row],[rok]],"::",kategorie[[#This Row],[závod]],"::",kategorie[[#This Row],[m/ž]],"::",kategorie[[#This Row],[věk]])</f>
        <v>2014::běh starosty::M::34</v>
      </c>
      <c r="E1654" s="166">
        <v>2014</v>
      </c>
      <c r="F1654" s="167" t="s">
        <v>187</v>
      </c>
      <c r="G1654" s="166" t="s">
        <v>177</v>
      </c>
      <c r="H1654" s="25">
        <f>kategorie[[#This Row],[rok]]-kategorie[[#This Row],[věk]]</f>
        <v>1980</v>
      </c>
      <c r="I1654" s="166">
        <v>34</v>
      </c>
      <c r="J1654" s="168" t="s">
        <v>316</v>
      </c>
      <c r="K1654" s="169">
        <v>4.8</v>
      </c>
      <c r="L1654" s="170"/>
    </row>
    <row r="1655" spans="4:12">
      <c r="D1655" s="20" t="str">
        <f>CONCATENATE(kategorie[[#This Row],[rok]],"::",kategorie[[#This Row],[závod]],"::",kategorie[[#This Row],[m/ž]],"::",kategorie[[#This Row],[věk]])</f>
        <v>2014::běh starosty::M::35</v>
      </c>
      <c r="E1655" s="166">
        <v>2014</v>
      </c>
      <c r="F1655" s="167" t="s">
        <v>187</v>
      </c>
      <c r="G1655" s="166" t="s">
        <v>177</v>
      </c>
      <c r="H1655" s="25">
        <f>kategorie[[#This Row],[rok]]-kategorie[[#This Row],[věk]]</f>
        <v>1979</v>
      </c>
      <c r="I1655" s="166">
        <v>35</v>
      </c>
      <c r="J1655" s="168" t="s">
        <v>316</v>
      </c>
      <c r="K1655" s="169">
        <v>4.8</v>
      </c>
      <c r="L1655" s="170"/>
    </row>
    <row r="1656" spans="4:12">
      <c r="D1656" s="20" t="str">
        <f>CONCATENATE(kategorie[[#This Row],[rok]],"::",kategorie[[#This Row],[závod]],"::",kategorie[[#This Row],[m/ž]],"::",kategorie[[#This Row],[věk]])</f>
        <v>2014::běh starosty::M::36</v>
      </c>
      <c r="E1656" s="166">
        <v>2014</v>
      </c>
      <c r="F1656" s="167" t="s">
        <v>187</v>
      </c>
      <c r="G1656" s="166" t="s">
        <v>177</v>
      </c>
      <c r="H1656" s="25">
        <f>kategorie[[#This Row],[rok]]-kategorie[[#This Row],[věk]]</f>
        <v>1978</v>
      </c>
      <c r="I1656" s="166">
        <v>36</v>
      </c>
      <c r="J1656" s="168" t="s">
        <v>316</v>
      </c>
      <c r="K1656" s="169">
        <v>4.8</v>
      </c>
      <c r="L1656" s="170"/>
    </row>
    <row r="1657" spans="4:12">
      <c r="D1657" s="20" t="str">
        <f>CONCATENATE(kategorie[[#This Row],[rok]],"::",kategorie[[#This Row],[závod]],"::",kategorie[[#This Row],[m/ž]],"::",kategorie[[#This Row],[věk]])</f>
        <v>2014::běh starosty::M::37</v>
      </c>
      <c r="E1657" s="166">
        <v>2014</v>
      </c>
      <c r="F1657" s="167" t="s">
        <v>187</v>
      </c>
      <c r="G1657" s="166" t="s">
        <v>177</v>
      </c>
      <c r="H1657" s="25">
        <f>kategorie[[#This Row],[rok]]-kategorie[[#This Row],[věk]]</f>
        <v>1977</v>
      </c>
      <c r="I1657" s="166">
        <v>37</v>
      </c>
      <c r="J1657" s="168" t="s">
        <v>316</v>
      </c>
      <c r="K1657" s="169">
        <v>4.8</v>
      </c>
      <c r="L1657" s="170"/>
    </row>
    <row r="1658" spans="4:12">
      <c r="D1658" s="20" t="str">
        <f>CONCATENATE(kategorie[[#This Row],[rok]],"::",kategorie[[#This Row],[závod]],"::",kategorie[[#This Row],[m/ž]],"::",kategorie[[#This Row],[věk]])</f>
        <v>2014::běh starosty::M::38</v>
      </c>
      <c r="E1658" s="166">
        <v>2014</v>
      </c>
      <c r="F1658" s="167" t="s">
        <v>187</v>
      </c>
      <c r="G1658" s="166" t="s">
        <v>177</v>
      </c>
      <c r="H1658" s="25">
        <f>kategorie[[#This Row],[rok]]-kategorie[[#This Row],[věk]]</f>
        <v>1976</v>
      </c>
      <c r="I1658" s="166">
        <v>38</v>
      </c>
      <c r="J1658" s="168" t="s">
        <v>316</v>
      </c>
      <c r="K1658" s="169">
        <v>4.8</v>
      </c>
      <c r="L1658" s="170"/>
    </row>
    <row r="1659" spans="4:12">
      <c r="D1659" s="20" t="str">
        <f>CONCATENATE(kategorie[[#This Row],[rok]],"::",kategorie[[#This Row],[závod]],"::",kategorie[[#This Row],[m/ž]],"::",kategorie[[#This Row],[věk]])</f>
        <v>2014::běh starosty::M::39</v>
      </c>
      <c r="E1659" s="166">
        <v>2014</v>
      </c>
      <c r="F1659" s="167" t="s">
        <v>187</v>
      </c>
      <c r="G1659" s="166" t="s">
        <v>177</v>
      </c>
      <c r="H1659" s="25">
        <f>kategorie[[#This Row],[rok]]-kategorie[[#This Row],[věk]]</f>
        <v>1975</v>
      </c>
      <c r="I1659" s="166">
        <v>39</v>
      </c>
      <c r="J1659" s="168" t="s">
        <v>316</v>
      </c>
      <c r="K1659" s="169">
        <v>4.8</v>
      </c>
      <c r="L1659" s="170"/>
    </row>
    <row r="1660" spans="4:12">
      <c r="D1660" s="20" t="str">
        <f>CONCATENATE(kategorie[[#This Row],[rok]],"::",kategorie[[#This Row],[závod]],"::",kategorie[[#This Row],[m/ž]],"::",kategorie[[#This Row],[věk]])</f>
        <v>2014::běh starosty::M::40</v>
      </c>
      <c r="E1660" s="166">
        <v>2014</v>
      </c>
      <c r="F1660" s="167" t="s">
        <v>187</v>
      </c>
      <c r="G1660" s="166" t="s">
        <v>177</v>
      </c>
      <c r="H1660" s="25">
        <f>kategorie[[#This Row],[rok]]-kategorie[[#This Row],[věk]]</f>
        <v>1974</v>
      </c>
      <c r="I1660" s="166">
        <v>40</v>
      </c>
      <c r="J1660" s="168" t="s">
        <v>316</v>
      </c>
      <c r="K1660" s="169">
        <v>4.8</v>
      </c>
      <c r="L1660" s="170"/>
    </row>
    <row r="1661" spans="4:12">
      <c r="D1661" s="20" t="str">
        <f>CONCATENATE(kategorie[[#This Row],[rok]],"::",kategorie[[#This Row],[závod]],"::",kategorie[[#This Row],[m/ž]],"::",kategorie[[#This Row],[věk]])</f>
        <v>2014::běh starosty::M::41</v>
      </c>
      <c r="E1661" s="166">
        <v>2014</v>
      </c>
      <c r="F1661" s="167" t="s">
        <v>187</v>
      </c>
      <c r="G1661" s="166" t="s">
        <v>177</v>
      </c>
      <c r="H1661" s="25">
        <f>kategorie[[#This Row],[rok]]-kategorie[[#This Row],[věk]]</f>
        <v>1973</v>
      </c>
      <c r="I1661" s="166">
        <v>41</v>
      </c>
      <c r="J1661" s="168" t="s">
        <v>316</v>
      </c>
      <c r="K1661" s="169">
        <v>4.8</v>
      </c>
      <c r="L1661" s="170"/>
    </row>
    <row r="1662" spans="4:12">
      <c r="D1662" s="20" t="str">
        <f>CONCATENATE(kategorie[[#This Row],[rok]],"::",kategorie[[#This Row],[závod]],"::",kategorie[[#This Row],[m/ž]],"::",kategorie[[#This Row],[věk]])</f>
        <v>2014::běh starosty::M::42</v>
      </c>
      <c r="E1662" s="166">
        <v>2014</v>
      </c>
      <c r="F1662" s="167" t="s">
        <v>187</v>
      </c>
      <c r="G1662" s="166" t="s">
        <v>177</v>
      </c>
      <c r="H1662" s="25">
        <f>kategorie[[#This Row],[rok]]-kategorie[[#This Row],[věk]]</f>
        <v>1972</v>
      </c>
      <c r="I1662" s="166">
        <v>42</v>
      </c>
      <c r="J1662" s="168" t="s">
        <v>316</v>
      </c>
      <c r="K1662" s="169">
        <v>4.8</v>
      </c>
      <c r="L1662" s="170"/>
    </row>
    <row r="1663" spans="4:12">
      <c r="D1663" s="20" t="str">
        <f>CONCATENATE(kategorie[[#This Row],[rok]],"::",kategorie[[#This Row],[závod]],"::",kategorie[[#This Row],[m/ž]],"::",kategorie[[#This Row],[věk]])</f>
        <v>2014::běh starosty::M::43</v>
      </c>
      <c r="E1663" s="166">
        <v>2014</v>
      </c>
      <c r="F1663" s="167" t="s">
        <v>187</v>
      </c>
      <c r="G1663" s="166" t="s">
        <v>177</v>
      </c>
      <c r="H1663" s="25">
        <f>kategorie[[#This Row],[rok]]-kategorie[[#This Row],[věk]]</f>
        <v>1971</v>
      </c>
      <c r="I1663" s="166">
        <v>43</v>
      </c>
      <c r="J1663" s="168" t="s">
        <v>316</v>
      </c>
      <c r="K1663" s="169">
        <v>4.8</v>
      </c>
      <c r="L1663" s="170"/>
    </row>
    <row r="1664" spans="4:12">
      <c r="D1664" s="20" t="str">
        <f>CONCATENATE(kategorie[[#This Row],[rok]],"::",kategorie[[#This Row],[závod]],"::",kategorie[[#This Row],[m/ž]],"::",kategorie[[#This Row],[věk]])</f>
        <v>2014::běh starosty::M::44</v>
      </c>
      <c r="E1664" s="166">
        <v>2014</v>
      </c>
      <c r="F1664" s="167" t="s">
        <v>187</v>
      </c>
      <c r="G1664" s="166" t="s">
        <v>177</v>
      </c>
      <c r="H1664" s="25">
        <f>kategorie[[#This Row],[rok]]-kategorie[[#This Row],[věk]]</f>
        <v>1970</v>
      </c>
      <c r="I1664" s="166">
        <v>44</v>
      </c>
      <c r="J1664" s="168" t="s">
        <v>316</v>
      </c>
      <c r="K1664" s="169">
        <v>4.8</v>
      </c>
      <c r="L1664" s="170"/>
    </row>
    <row r="1665" spans="4:12">
      <c r="D1665" s="20" t="str">
        <f>CONCATENATE(kategorie[[#This Row],[rok]],"::",kategorie[[#This Row],[závod]],"::",kategorie[[#This Row],[m/ž]],"::",kategorie[[#This Row],[věk]])</f>
        <v>2014::běh starosty::M::45</v>
      </c>
      <c r="E1665" s="166">
        <v>2014</v>
      </c>
      <c r="F1665" s="167" t="s">
        <v>187</v>
      </c>
      <c r="G1665" s="166" t="s">
        <v>177</v>
      </c>
      <c r="H1665" s="25">
        <f>kategorie[[#This Row],[rok]]-kategorie[[#This Row],[věk]]</f>
        <v>1969</v>
      </c>
      <c r="I1665" s="166">
        <v>45</v>
      </c>
      <c r="J1665" s="168" t="s">
        <v>316</v>
      </c>
      <c r="K1665" s="169">
        <v>4.8</v>
      </c>
      <c r="L1665" s="170"/>
    </row>
    <row r="1666" spans="4:12">
      <c r="D1666" s="20" t="str">
        <f>CONCATENATE(kategorie[[#This Row],[rok]],"::",kategorie[[#This Row],[závod]],"::",kategorie[[#This Row],[m/ž]],"::",kategorie[[#This Row],[věk]])</f>
        <v>2014::běh starosty::M::46</v>
      </c>
      <c r="E1666" s="166">
        <v>2014</v>
      </c>
      <c r="F1666" s="167" t="s">
        <v>187</v>
      </c>
      <c r="G1666" s="166" t="s">
        <v>177</v>
      </c>
      <c r="H1666" s="25">
        <f>kategorie[[#This Row],[rok]]-kategorie[[#This Row],[věk]]</f>
        <v>1968</v>
      </c>
      <c r="I1666" s="166">
        <v>46</v>
      </c>
      <c r="J1666" s="168" t="s">
        <v>316</v>
      </c>
      <c r="K1666" s="169">
        <v>4.8</v>
      </c>
      <c r="L1666" s="170"/>
    </row>
    <row r="1667" spans="4:12">
      <c r="D1667" s="20" t="str">
        <f>CONCATENATE(kategorie[[#This Row],[rok]],"::",kategorie[[#This Row],[závod]],"::",kategorie[[#This Row],[m/ž]],"::",kategorie[[#This Row],[věk]])</f>
        <v>2014::běh starosty::M::47</v>
      </c>
      <c r="E1667" s="166">
        <v>2014</v>
      </c>
      <c r="F1667" s="167" t="s">
        <v>187</v>
      </c>
      <c r="G1667" s="166" t="s">
        <v>177</v>
      </c>
      <c r="H1667" s="25">
        <f>kategorie[[#This Row],[rok]]-kategorie[[#This Row],[věk]]</f>
        <v>1967</v>
      </c>
      <c r="I1667" s="166">
        <v>47</v>
      </c>
      <c r="J1667" s="168" t="s">
        <v>316</v>
      </c>
      <c r="K1667" s="169">
        <v>4.8</v>
      </c>
      <c r="L1667" s="170"/>
    </row>
    <row r="1668" spans="4:12">
      <c r="D1668" s="20" t="str">
        <f>CONCATENATE(kategorie[[#This Row],[rok]],"::",kategorie[[#This Row],[závod]],"::",kategorie[[#This Row],[m/ž]],"::",kategorie[[#This Row],[věk]])</f>
        <v>2014::běh starosty::M::48</v>
      </c>
      <c r="E1668" s="166">
        <v>2014</v>
      </c>
      <c r="F1668" s="167" t="s">
        <v>187</v>
      </c>
      <c r="G1668" s="166" t="s">
        <v>177</v>
      </c>
      <c r="H1668" s="25">
        <f>kategorie[[#This Row],[rok]]-kategorie[[#This Row],[věk]]</f>
        <v>1966</v>
      </c>
      <c r="I1668" s="166">
        <v>48</v>
      </c>
      <c r="J1668" s="168" t="s">
        <v>316</v>
      </c>
      <c r="K1668" s="169">
        <v>4.8</v>
      </c>
      <c r="L1668" s="170"/>
    </row>
    <row r="1669" spans="4:12">
      <c r="D1669" s="20" t="str">
        <f>CONCATENATE(kategorie[[#This Row],[rok]],"::",kategorie[[#This Row],[závod]],"::",kategorie[[#This Row],[m/ž]],"::",kategorie[[#This Row],[věk]])</f>
        <v>2014::běh starosty::M::49</v>
      </c>
      <c r="E1669" s="166">
        <v>2014</v>
      </c>
      <c r="F1669" s="167" t="s">
        <v>187</v>
      </c>
      <c r="G1669" s="166" t="s">
        <v>177</v>
      </c>
      <c r="H1669" s="25">
        <f>kategorie[[#This Row],[rok]]-kategorie[[#This Row],[věk]]</f>
        <v>1965</v>
      </c>
      <c r="I1669" s="166">
        <v>49</v>
      </c>
      <c r="J1669" s="168" t="s">
        <v>316</v>
      </c>
      <c r="K1669" s="169">
        <v>4.8</v>
      </c>
      <c r="L1669" s="170"/>
    </row>
    <row r="1670" spans="4:12">
      <c r="D1670" s="20" t="str">
        <f>CONCATENATE(kategorie[[#This Row],[rok]],"::",kategorie[[#This Row],[závod]],"::",kategorie[[#This Row],[m/ž]],"::",kategorie[[#This Row],[věk]])</f>
        <v>2014::běh starosty::M::50</v>
      </c>
      <c r="E1670" s="166">
        <v>2014</v>
      </c>
      <c r="F1670" s="167" t="s">
        <v>187</v>
      </c>
      <c r="G1670" s="166" t="s">
        <v>177</v>
      </c>
      <c r="H1670" s="25">
        <f>kategorie[[#This Row],[rok]]-kategorie[[#This Row],[věk]]</f>
        <v>1964</v>
      </c>
      <c r="I1670" s="166">
        <v>50</v>
      </c>
      <c r="J1670" s="168" t="s">
        <v>316</v>
      </c>
      <c r="K1670" s="169">
        <v>4.8</v>
      </c>
      <c r="L1670" s="170"/>
    </row>
    <row r="1671" spans="4:12">
      <c r="D1671" s="20" t="str">
        <f>CONCATENATE(kategorie[[#This Row],[rok]],"::",kategorie[[#This Row],[závod]],"::",kategorie[[#This Row],[m/ž]],"::",kategorie[[#This Row],[věk]])</f>
        <v>2014::běh starosty::M::51</v>
      </c>
      <c r="E1671" s="166">
        <v>2014</v>
      </c>
      <c r="F1671" s="167" t="s">
        <v>187</v>
      </c>
      <c r="G1671" s="166" t="s">
        <v>177</v>
      </c>
      <c r="H1671" s="25">
        <f>kategorie[[#This Row],[rok]]-kategorie[[#This Row],[věk]]</f>
        <v>1963</v>
      </c>
      <c r="I1671" s="166">
        <v>51</v>
      </c>
      <c r="J1671" s="168" t="s">
        <v>316</v>
      </c>
      <c r="K1671" s="169">
        <v>4.8</v>
      </c>
      <c r="L1671" s="170"/>
    </row>
    <row r="1672" spans="4:12">
      <c r="D1672" s="20" t="str">
        <f>CONCATENATE(kategorie[[#This Row],[rok]],"::",kategorie[[#This Row],[závod]],"::",kategorie[[#This Row],[m/ž]],"::",kategorie[[#This Row],[věk]])</f>
        <v>2014::běh starosty::M::52</v>
      </c>
      <c r="E1672" s="166">
        <v>2014</v>
      </c>
      <c r="F1672" s="167" t="s">
        <v>187</v>
      </c>
      <c r="G1672" s="166" t="s">
        <v>177</v>
      </c>
      <c r="H1672" s="25">
        <f>kategorie[[#This Row],[rok]]-kategorie[[#This Row],[věk]]</f>
        <v>1962</v>
      </c>
      <c r="I1672" s="166">
        <v>52</v>
      </c>
      <c r="J1672" s="168" t="s">
        <v>316</v>
      </c>
      <c r="K1672" s="169">
        <v>4.8</v>
      </c>
      <c r="L1672" s="170"/>
    </row>
    <row r="1673" spans="4:12">
      <c r="D1673" s="20" t="str">
        <f>CONCATENATE(kategorie[[#This Row],[rok]],"::",kategorie[[#This Row],[závod]],"::",kategorie[[#This Row],[m/ž]],"::",kategorie[[#This Row],[věk]])</f>
        <v>2014::běh starosty::M::53</v>
      </c>
      <c r="E1673" s="166">
        <v>2014</v>
      </c>
      <c r="F1673" s="167" t="s">
        <v>187</v>
      </c>
      <c r="G1673" s="166" t="s">
        <v>177</v>
      </c>
      <c r="H1673" s="25">
        <f>kategorie[[#This Row],[rok]]-kategorie[[#This Row],[věk]]</f>
        <v>1961</v>
      </c>
      <c r="I1673" s="166">
        <v>53</v>
      </c>
      <c r="J1673" s="168" t="s">
        <v>316</v>
      </c>
      <c r="K1673" s="169">
        <v>4.8</v>
      </c>
      <c r="L1673" s="170"/>
    </row>
    <row r="1674" spans="4:12">
      <c r="D1674" s="20" t="str">
        <f>CONCATENATE(kategorie[[#This Row],[rok]],"::",kategorie[[#This Row],[závod]],"::",kategorie[[#This Row],[m/ž]],"::",kategorie[[#This Row],[věk]])</f>
        <v>2014::běh starosty::M::54</v>
      </c>
      <c r="E1674" s="166">
        <v>2014</v>
      </c>
      <c r="F1674" s="167" t="s">
        <v>187</v>
      </c>
      <c r="G1674" s="166" t="s">
        <v>177</v>
      </c>
      <c r="H1674" s="25">
        <f>kategorie[[#This Row],[rok]]-kategorie[[#This Row],[věk]]</f>
        <v>1960</v>
      </c>
      <c r="I1674" s="166">
        <v>54</v>
      </c>
      <c r="J1674" s="168" t="s">
        <v>316</v>
      </c>
      <c r="K1674" s="169">
        <v>4.8</v>
      </c>
      <c r="L1674" s="170"/>
    </row>
    <row r="1675" spans="4:12">
      <c r="D1675" s="20" t="str">
        <f>CONCATENATE(kategorie[[#This Row],[rok]],"::",kategorie[[#This Row],[závod]],"::",kategorie[[#This Row],[m/ž]],"::",kategorie[[#This Row],[věk]])</f>
        <v>2014::běh starosty::M::55</v>
      </c>
      <c r="E1675" s="166">
        <v>2014</v>
      </c>
      <c r="F1675" s="167" t="s">
        <v>187</v>
      </c>
      <c r="G1675" s="166" t="s">
        <v>177</v>
      </c>
      <c r="H1675" s="25">
        <f>kategorie[[#This Row],[rok]]-kategorie[[#This Row],[věk]]</f>
        <v>1959</v>
      </c>
      <c r="I1675" s="166">
        <v>55</v>
      </c>
      <c r="J1675" s="168" t="s">
        <v>316</v>
      </c>
      <c r="K1675" s="169">
        <v>4.8</v>
      </c>
      <c r="L1675" s="170"/>
    </row>
    <row r="1676" spans="4:12">
      <c r="D1676" s="20" t="str">
        <f>CONCATENATE(kategorie[[#This Row],[rok]],"::",kategorie[[#This Row],[závod]],"::",kategorie[[#This Row],[m/ž]],"::",kategorie[[#This Row],[věk]])</f>
        <v>2014::běh starosty::M::56</v>
      </c>
      <c r="E1676" s="166">
        <v>2014</v>
      </c>
      <c r="F1676" s="167" t="s">
        <v>187</v>
      </c>
      <c r="G1676" s="166" t="s">
        <v>177</v>
      </c>
      <c r="H1676" s="25">
        <f>kategorie[[#This Row],[rok]]-kategorie[[#This Row],[věk]]</f>
        <v>1958</v>
      </c>
      <c r="I1676" s="166">
        <v>56</v>
      </c>
      <c r="J1676" s="168" t="s">
        <v>316</v>
      </c>
      <c r="K1676" s="169">
        <v>4.8</v>
      </c>
      <c r="L1676" s="170"/>
    </row>
    <row r="1677" spans="4:12">
      <c r="D1677" s="20" t="str">
        <f>CONCATENATE(kategorie[[#This Row],[rok]],"::",kategorie[[#This Row],[závod]],"::",kategorie[[#This Row],[m/ž]],"::",kategorie[[#This Row],[věk]])</f>
        <v>2014::běh starosty::M::57</v>
      </c>
      <c r="E1677" s="166">
        <v>2014</v>
      </c>
      <c r="F1677" s="167" t="s">
        <v>187</v>
      </c>
      <c r="G1677" s="166" t="s">
        <v>177</v>
      </c>
      <c r="H1677" s="25">
        <f>kategorie[[#This Row],[rok]]-kategorie[[#This Row],[věk]]</f>
        <v>1957</v>
      </c>
      <c r="I1677" s="166">
        <v>57</v>
      </c>
      <c r="J1677" s="168" t="s">
        <v>316</v>
      </c>
      <c r="K1677" s="169">
        <v>4.8</v>
      </c>
      <c r="L1677" s="170"/>
    </row>
    <row r="1678" spans="4:12">
      <c r="D1678" s="20" t="str">
        <f>CONCATENATE(kategorie[[#This Row],[rok]],"::",kategorie[[#This Row],[závod]],"::",kategorie[[#This Row],[m/ž]],"::",kategorie[[#This Row],[věk]])</f>
        <v>2014::běh starosty::M::58</v>
      </c>
      <c r="E1678" s="166">
        <v>2014</v>
      </c>
      <c r="F1678" s="167" t="s">
        <v>187</v>
      </c>
      <c r="G1678" s="166" t="s">
        <v>177</v>
      </c>
      <c r="H1678" s="25">
        <f>kategorie[[#This Row],[rok]]-kategorie[[#This Row],[věk]]</f>
        <v>1956</v>
      </c>
      <c r="I1678" s="166">
        <v>58</v>
      </c>
      <c r="J1678" s="168" t="s">
        <v>316</v>
      </c>
      <c r="K1678" s="169">
        <v>4.8</v>
      </c>
      <c r="L1678" s="170"/>
    </row>
    <row r="1679" spans="4:12">
      <c r="D1679" s="20" t="str">
        <f>CONCATENATE(kategorie[[#This Row],[rok]],"::",kategorie[[#This Row],[závod]],"::",kategorie[[#This Row],[m/ž]],"::",kategorie[[#This Row],[věk]])</f>
        <v>2014::běh starosty::M::59</v>
      </c>
      <c r="E1679" s="166">
        <v>2014</v>
      </c>
      <c r="F1679" s="167" t="s">
        <v>187</v>
      </c>
      <c r="G1679" s="166" t="s">
        <v>177</v>
      </c>
      <c r="H1679" s="25">
        <f>kategorie[[#This Row],[rok]]-kategorie[[#This Row],[věk]]</f>
        <v>1955</v>
      </c>
      <c r="I1679" s="166">
        <v>59</v>
      </c>
      <c r="J1679" s="168" t="s">
        <v>316</v>
      </c>
      <c r="K1679" s="169">
        <v>4.8</v>
      </c>
      <c r="L1679" s="170"/>
    </row>
    <row r="1680" spans="4:12">
      <c r="D1680" s="20" t="str">
        <f>CONCATENATE(kategorie[[#This Row],[rok]],"::",kategorie[[#This Row],[závod]],"::",kategorie[[#This Row],[m/ž]],"::",kategorie[[#This Row],[věk]])</f>
        <v>2014::běh starosty::M::60</v>
      </c>
      <c r="E1680" s="166">
        <v>2014</v>
      </c>
      <c r="F1680" s="167" t="s">
        <v>187</v>
      </c>
      <c r="G1680" s="166" t="s">
        <v>177</v>
      </c>
      <c r="H1680" s="25">
        <f>kategorie[[#This Row],[rok]]-kategorie[[#This Row],[věk]]</f>
        <v>1954</v>
      </c>
      <c r="I1680" s="166">
        <v>60</v>
      </c>
      <c r="J1680" s="168" t="s">
        <v>316</v>
      </c>
      <c r="K1680" s="169">
        <v>4.8</v>
      </c>
      <c r="L1680" s="170"/>
    </row>
    <row r="1681" spans="4:12">
      <c r="D1681" s="20" t="str">
        <f>CONCATENATE(kategorie[[#This Row],[rok]],"::",kategorie[[#This Row],[závod]],"::",kategorie[[#This Row],[m/ž]],"::",kategorie[[#This Row],[věk]])</f>
        <v>2014::běh starosty::M::61</v>
      </c>
      <c r="E1681" s="166">
        <v>2014</v>
      </c>
      <c r="F1681" s="167" t="s">
        <v>187</v>
      </c>
      <c r="G1681" s="166" t="s">
        <v>177</v>
      </c>
      <c r="H1681" s="25">
        <f>kategorie[[#This Row],[rok]]-kategorie[[#This Row],[věk]]</f>
        <v>1953</v>
      </c>
      <c r="I1681" s="166">
        <v>61</v>
      </c>
      <c r="J1681" s="168" t="s">
        <v>316</v>
      </c>
      <c r="K1681" s="169">
        <v>4.8</v>
      </c>
      <c r="L1681" s="170"/>
    </row>
    <row r="1682" spans="4:12">
      <c r="D1682" s="20" t="str">
        <f>CONCATENATE(kategorie[[#This Row],[rok]],"::",kategorie[[#This Row],[závod]],"::",kategorie[[#This Row],[m/ž]],"::",kategorie[[#This Row],[věk]])</f>
        <v>2014::běh starosty::M::62</v>
      </c>
      <c r="E1682" s="166">
        <v>2014</v>
      </c>
      <c r="F1682" s="167" t="s">
        <v>187</v>
      </c>
      <c r="G1682" s="166" t="s">
        <v>177</v>
      </c>
      <c r="H1682" s="25">
        <f>kategorie[[#This Row],[rok]]-kategorie[[#This Row],[věk]]</f>
        <v>1952</v>
      </c>
      <c r="I1682" s="166">
        <v>62</v>
      </c>
      <c r="J1682" s="168" t="s">
        <v>316</v>
      </c>
      <c r="K1682" s="169">
        <v>4.8</v>
      </c>
      <c r="L1682" s="170"/>
    </row>
    <row r="1683" spans="4:12">
      <c r="D1683" s="20" t="str">
        <f>CONCATENATE(kategorie[[#This Row],[rok]],"::",kategorie[[#This Row],[závod]],"::",kategorie[[#This Row],[m/ž]],"::",kategorie[[#This Row],[věk]])</f>
        <v>2014::běh starosty::M::63</v>
      </c>
      <c r="E1683" s="166">
        <v>2014</v>
      </c>
      <c r="F1683" s="167" t="s">
        <v>187</v>
      </c>
      <c r="G1683" s="166" t="s">
        <v>177</v>
      </c>
      <c r="H1683" s="25">
        <f>kategorie[[#This Row],[rok]]-kategorie[[#This Row],[věk]]</f>
        <v>1951</v>
      </c>
      <c r="I1683" s="166">
        <v>63</v>
      </c>
      <c r="J1683" s="168" t="s">
        <v>316</v>
      </c>
      <c r="K1683" s="169">
        <v>4.8</v>
      </c>
      <c r="L1683" s="170"/>
    </row>
    <row r="1684" spans="4:12">
      <c r="D1684" s="20" t="str">
        <f>CONCATENATE(kategorie[[#This Row],[rok]],"::",kategorie[[#This Row],[závod]],"::",kategorie[[#This Row],[m/ž]],"::",kategorie[[#This Row],[věk]])</f>
        <v>2014::běh starosty::M::64</v>
      </c>
      <c r="E1684" s="166">
        <v>2014</v>
      </c>
      <c r="F1684" s="167" t="s">
        <v>187</v>
      </c>
      <c r="G1684" s="166" t="s">
        <v>177</v>
      </c>
      <c r="H1684" s="25">
        <f>kategorie[[#This Row],[rok]]-kategorie[[#This Row],[věk]]</f>
        <v>1950</v>
      </c>
      <c r="I1684" s="166">
        <v>64</v>
      </c>
      <c r="J1684" s="168" t="s">
        <v>316</v>
      </c>
      <c r="K1684" s="169">
        <v>4.8</v>
      </c>
      <c r="L1684" s="170"/>
    </row>
    <row r="1685" spans="4:12">
      <c r="D1685" s="20" t="str">
        <f>CONCATENATE(kategorie[[#This Row],[rok]],"::",kategorie[[#This Row],[závod]],"::",kategorie[[#This Row],[m/ž]],"::",kategorie[[#This Row],[věk]])</f>
        <v>2014::běh starosty::M::65</v>
      </c>
      <c r="E1685" s="166">
        <v>2014</v>
      </c>
      <c r="F1685" s="167" t="s">
        <v>187</v>
      </c>
      <c r="G1685" s="166" t="s">
        <v>177</v>
      </c>
      <c r="H1685" s="25">
        <f>kategorie[[#This Row],[rok]]-kategorie[[#This Row],[věk]]</f>
        <v>1949</v>
      </c>
      <c r="I1685" s="166">
        <v>65</v>
      </c>
      <c r="J1685" s="168" t="s">
        <v>316</v>
      </c>
      <c r="K1685" s="169">
        <v>4.8</v>
      </c>
      <c r="L1685" s="170"/>
    </row>
    <row r="1686" spans="4:12">
      <c r="D1686" s="20" t="str">
        <f>CONCATENATE(kategorie[[#This Row],[rok]],"::",kategorie[[#This Row],[závod]],"::",kategorie[[#This Row],[m/ž]],"::",kategorie[[#This Row],[věk]])</f>
        <v>2014::běh starosty::M::66</v>
      </c>
      <c r="E1686" s="166">
        <v>2014</v>
      </c>
      <c r="F1686" s="167" t="s">
        <v>187</v>
      </c>
      <c r="G1686" s="166" t="s">
        <v>177</v>
      </c>
      <c r="H1686" s="25">
        <f>kategorie[[#This Row],[rok]]-kategorie[[#This Row],[věk]]</f>
        <v>1948</v>
      </c>
      <c r="I1686" s="166">
        <v>66</v>
      </c>
      <c r="J1686" s="168" t="s">
        <v>316</v>
      </c>
      <c r="K1686" s="169">
        <v>4.8</v>
      </c>
      <c r="L1686" s="170"/>
    </row>
    <row r="1687" spans="4:12">
      <c r="D1687" s="20" t="str">
        <f>CONCATENATE(kategorie[[#This Row],[rok]],"::",kategorie[[#This Row],[závod]],"::",kategorie[[#This Row],[m/ž]],"::",kategorie[[#This Row],[věk]])</f>
        <v>2014::běh starosty::M::67</v>
      </c>
      <c r="E1687" s="166">
        <v>2014</v>
      </c>
      <c r="F1687" s="167" t="s">
        <v>187</v>
      </c>
      <c r="G1687" s="166" t="s">
        <v>177</v>
      </c>
      <c r="H1687" s="25">
        <f>kategorie[[#This Row],[rok]]-kategorie[[#This Row],[věk]]</f>
        <v>1947</v>
      </c>
      <c r="I1687" s="166">
        <v>67</v>
      </c>
      <c r="J1687" s="168" t="s">
        <v>316</v>
      </c>
      <c r="K1687" s="169">
        <v>4.8</v>
      </c>
      <c r="L1687" s="170"/>
    </row>
    <row r="1688" spans="4:12">
      <c r="D1688" s="20" t="str">
        <f>CONCATENATE(kategorie[[#This Row],[rok]],"::",kategorie[[#This Row],[závod]],"::",kategorie[[#This Row],[m/ž]],"::",kategorie[[#This Row],[věk]])</f>
        <v>2014::běh starosty::M::68</v>
      </c>
      <c r="E1688" s="166">
        <v>2014</v>
      </c>
      <c r="F1688" s="167" t="s">
        <v>187</v>
      </c>
      <c r="G1688" s="166" t="s">
        <v>177</v>
      </c>
      <c r="H1688" s="25">
        <f>kategorie[[#This Row],[rok]]-kategorie[[#This Row],[věk]]</f>
        <v>1946</v>
      </c>
      <c r="I1688" s="166">
        <v>68</v>
      </c>
      <c r="J1688" s="168" t="s">
        <v>316</v>
      </c>
      <c r="K1688" s="169">
        <v>4.8</v>
      </c>
      <c r="L1688" s="170"/>
    </row>
    <row r="1689" spans="4:12">
      <c r="D1689" s="20" t="str">
        <f>CONCATENATE(kategorie[[#This Row],[rok]],"::",kategorie[[#This Row],[závod]],"::",kategorie[[#This Row],[m/ž]],"::",kategorie[[#This Row],[věk]])</f>
        <v>2014::běh starosty::M::69</v>
      </c>
      <c r="E1689" s="166">
        <v>2014</v>
      </c>
      <c r="F1689" s="167" t="s">
        <v>187</v>
      </c>
      <c r="G1689" s="166" t="s">
        <v>177</v>
      </c>
      <c r="H1689" s="25">
        <f>kategorie[[#This Row],[rok]]-kategorie[[#This Row],[věk]]</f>
        <v>1945</v>
      </c>
      <c r="I1689" s="166">
        <v>69</v>
      </c>
      <c r="J1689" s="168" t="s">
        <v>316</v>
      </c>
      <c r="K1689" s="169">
        <v>4.8</v>
      </c>
      <c r="L1689" s="170"/>
    </row>
    <row r="1690" spans="4:12">
      <c r="D1690" s="20" t="str">
        <f>CONCATENATE(kategorie[[#This Row],[rok]],"::",kategorie[[#This Row],[závod]],"::",kategorie[[#This Row],[m/ž]],"::",kategorie[[#This Row],[věk]])</f>
        <v>2014::běh starosty::M::70</v>
      </c>
      <c r="E1690" s="166">
        <v>2014</v>
      </c>
      <c r="F1690" s="167" t="s">
        <v>187</v>
      </c>
      <c r="G1690" s="166" t="s">
        <v>177</v>
      </c>
      <c r="H1690" s="25">
        <f>kategorie[[#This Row],[rok]]-kategorie[[#This Row],[věk]]</f>
        <v>1944</v>
      </c>
      <c r="I1690" s="166">
        <v>70</v>
      </c>
      <c r="J1690" s="168" t="s">
        <v>316</v>
      </c>
      <c r="K1690" s="169">
        <v>4.8</v>
      </c>
      <c r="L1690" s="170"/>
    </row>
    <row r="1691" spans="4:12">
      <c r="D1691" s="20" t="str">
        <f>CONCATENATE(kategorie[[#This Row],[rok]],"::",kategorie[[#This Row],[závod]],"::",kategorie[[#This Row],[m/ž]],"::",kategorie[[#This Row],[věk]])</f>
        <v>2014::běh starosty::M::71</v>
      </c>
      <c r="E1691" s="166">
        <v>2014</v>
      </c>
      <c r="F1691" s="167" t="s">
        <v>187</v>
      </c>
      <c r="G1691" s="166" t="s">
        <v>177</v>
      </c>
      <c r="H1691" s="25">
        <f>kategorie[[#This Row],[rok]]-kategorie[[#This Row],[věk]]</f>
        <v>1943</v>
      </c>
      <c r="I1691" s="166">
        <v>71</v>
      </c>
      <c r="J1691" s="168" t="s">
        <v>316</v>
      </c>
      <c r="K1691" s="169">
        <v>4.8</v>
      </c>
      <c r="L1691" s="170"/>
    </row>
    <row r="1692" spans="4:12">
      <c r="D1692" s="20" t="str">
        <f>CONCATENATE(kategorie[[#This Row],[rok]],"::",kategorie[[#This Row],[závod]],"::",kategorie[[#This Row],[m/ž]],"::",kategorie[[#This Row],[věk]])</f>
        <v>2014::běh starosty::M::72</v>
      </c>
      <c r="E1692" s="166">
        <v>2014</v>
      </c>
      <c r="F1692" s="167" t="s">
        <v>187</v>
      </c>
      <c r="G1692" s="166" t="s">
        <v>177</v>
      </c>
      <c r="H1692" s="25">
        <f>kategorie[[#This Row],[rok]]-kategorie[[#This Row],[věk]]</f>
        <v>1942</v>
      </c>
      <c r="I1692" s="166">
        <v>72</v>
      </c>
      <c r="J1692" s="168" t="s">
        <v>316</v>
      </c>
      <c r="K1692" s="169">
        <v>4.8</v>
      </c>
      <c r="L1692" s="170"/>
    </row>
    <row r="1693" spans="4:12">
      <c r="D1693" s="20" t="str">
        <f>CONCATENATE(kategorie[[#This Row],[rok]],"::",kategorie[[#This Row],[závod]],"::",kategorie[[#This Row],[m/ž]],"::",kategorie[[#This Row],[věk]])</f>
        <v>2014::běh starosty::M::73</v>
      </c>
      <c r="E1693" s="166">
        <v>2014</v>
      </c>
      <c r="F1693" s="167" t="s">
        <v>187</v>
      </c>
      <c r="G1693" s="166" t="s">
        <v>177</v>
      </c>
      <c r="H1693" s="25">
        <f>kategorie[[#This Row],[rok]]-kategorie[[#This Row],[věk]]</f>
        <v>1941</v>
      </c>
      <c r="I1693" s="166">
        <v>73</v>
      </c>
      <c r="J1693" s="168" t="s">
        <v>316</v>
      </c>
      <c r="K1693" s="169">
        <v>4.8</v>
      </c>
      <c r="L1693" s="170"/>
    </row>
    <row r="1694" spans="4:12">
      <c r="D1694" s="20" t="str">
        <f>CONCATENATE(kategorie[[#This Row],[rok]],"::",kategorie[[#This Row],[závod]],"::",kategorie[[#This Row],[m/ž]],"::",kategorie[[#This Row],[věk]])</f>
        <v>2014::běh starosty::M::74</v>
      </c>
      <c r="E1694" s="166">
        <v>2014</v>
      </c>
      <c r="F1694" s="167" t="s">
        <v>187</v>
      </c>
      <c r="G1694" s="166" t="s">
        <v>177</v>
      </c>
      <c r="H1694" s="25">
        <f>kategorie[[#This Row],[rok]]-kategorie[[#This Row],[věk]]</f>
        <v>1940</v>
      </c>
      <c r="I1694" s="166">
        <v>74</v>
      </c>
      <c r="J1694" s="168" t="s">
        <v>316</v>
      </c>
      <c r="K1694" s="169">
        <v>4.8</v>
      </c>
      <c r="L1694" s="170"/>
    </row>
    <row r="1695" spans="4:12">
      <c r="D1695" s="20" t="str">
        <f>CONCATENATE(kategorie[[#This Row],[rok]],"::",kategorie[[#This Row],[závod]],"::",kategorie[[#This Row],[m/ž]],"::",kategorie[[#This Row],[věk]])</f>
        <v>2014::běh starosty::M::75</v>
      </c>
      <c r="E1695" s="166">
        <v>2014</v>
      </c>
      <c r="F1695" s="167" t="s">
        <v>187</v>
      </c>
      <c r="G1695" s="166" t="s">
        <v>177</v>
      </c>
      <c r="H1695" s="25">
        <f>kategorie[[#This Row],[rok]]-kategorie[[#This Row],[věk]]</f>
        <v>1939</v>
      </c>
      <c r="I1695" s="166">
        <v>75</v>
      </c>
      <c r="J1695" s="168" t="s">
        <v>316</v>
      </c>
      <c r="K1695" s="169">
        <v>4.8</v>
      </c>
      <c r="L1695" s="170"/>
    </row>
    <row r="1696" spans="4:12">
      <c r="D1696" s="20" t="str">
        <f>CONCATENATE(kategorie[[#This Row],[rok]],"::",kategorie[[#This Row],[závod]],"::",kategorie[[#This Row],[m/ž]],"::",kategorie[[#This Row],[věk]])</f>
        <v>2014::běh starosty::M::76</v>
      </c>
      <c r="E1696" s="166">
        <v>2014</v>
      </c>
      <c r="F1696" s="167" t="s">
        <v>187</v>
      </c>
      <c r="G1696" s="166" t="s">
        <v>177</v>
      </c>
      <c r="H1696" s="25">
        <f>kategorie[[#This Row],[rok]]-kategorie[[#This Row],[věk]]</f>
        <v>1938</v>
      </c>
      <c r="I1696" s="166">
        <v>76</v>
      </c>
      <c r="J1696" s="168" t="s">
        <v>316</v>
      </c>
      <c r="K1696" s="169">
        <v>4.8</v>
      </c>
      <c r="L1696" s="170"/>
    </row>
    <row r="1697" spans="4:12">
      <c r="D1697" s="20" t="str">
        <f>CONCATENATE(kategorie[[#This Row],[rok]],"::",kategorie[[#This Row],[závod]],"::",kategorie[[#This Row],[m/ž]],"::",kategorie[[#This Row],[věk]])</f>
        <v>2014::běh starosty::M::77</v>
      </c>
      <c r="E1697" s="166">
        <v>2014</v>
      </c>
      <c r="F1697" s="167" t="s">
        <v>187</v>
      </c>
      <c r="G1697" s="166" t="s">
        <v>177</v>
      </c>
      <c r="H1697" s="25">
        <f>kategorie[[#This Row],[rok]]-kategorie[[#This Row],[věk]]</f>
        <v>1937</v>
      </c>
      <c r="I1697" s="166">
        <v>77</v>
      </c>
      <c r="J1697" s="168" t="s">
        <v>316</v>
      </c>
      <c r="K1697" s="169">
        <v>4.8</v>
      </c>
      <c r="L1697" s="170"/>
    </row>
    <row r="1698" spans="4:12">
      <c r="D1698" s="20" t="str">
        <f>CONCATENATE(kategorie[[#This Row],[rok]],"::",kategorie[[#This Row],[závod]],"::",kategorie[[#This Row],[m/ž]],"::",kategorie[[#This Row],[věk]])</f>
        <v>2014::běh starosty::M::78</v>
      </c>
      <c r="E1698" s="166">
        <v>2014</v>
      </c>
      <c r="F1698" s="167" t="s">
        <v>187</v>
      </c>
      <c r="G1698" s="166" t="s">
        <v>177</v>
      </c>
      <c r="H1698" s="25">
        <f>kategorie[[#This Row],[rok]]-kategorie[[#This Row],[věk]]</f>
        <v>1936</v>
      </c>
      <c r="I1698" s="166">
        <v>78</v>
      </c>
      <c r="J1698" s="168" t="s">
        <v>316</v>
      </c>
      <c r="K1698" s="169">
        <v>4.8</v>
      </c>
      <c r="L1698" s="170"/>
    </row>
    <row r="1699" spans="4:12">
      <c r="D1699" s="20" t="str">
        <f>CONCATENATE(kategorie[[#This Row],[rok]],"::",kategorie[[#This Row],[závod]],"::",kategorie[[#This Row],[m/ž]],"::",kategorie[[#This Row],[věk]])</f>
        <v>2014::běh starosty::M::79</v>
      </c>
      <c r="E1699" s="166">
        <v>2014</v>
      </c>
      <c r="F1699" s="167" t="s">
        <v>187</v>
      </c>
      <c r="G1699" s="166" t="s">
        <v>177</v>
      </c>
      <c r="H1699" s="25">
        <f>kategorie[[#This Row],[rok]]-kategorie[[#This Row],[věk]]</f>
        <v>1935</v>
      </c>
      <c r="I1699" s="166">
        <v>79</v>
      </c>
      <c r="J1699" s="168" t="s">
        <v>316</v>
      </c>
      <c r="K1699" s="169">
        <v>4.8</v>
      </c>
      <c r="L1699" s="170"/>
    </row>
    <row r="1700" spans="4:12">
      <c r="D1700" s="20" t="str">
        <f>CONCATENATE(kategorie[[#This Row],[rok]],"::",kategorie[[#This Row],[závod]],"::",kategorie[[#This Row],[m/ž]],"::",kategorie[[#This Row],[věk]])</f>
        <v>2014::běh starosty::M::80</v>
      </c>
      <c r="E1700" s="166">
        <v>2014</v>
      </c>
      <c r="F1700" s="167" t="s">
        <v>187</v>
      </c>
      <c r="G1700" s="166" t="s">
        <v>177</v>
      </c>
      <c r="H1700" s="25">
        <f>kategorie[[#This Row],[rok]]-kategorie[[#This Row],[věk]]</f>
        <v>1934</v>
      </c>
      <c r="I1700" s="166">
        <v>80</v>
      </c>
      <c r="J1700" s="168" t="s">
        <v>316</v>
      </c>
      <c r="K1700" s="169">
        <v>4.8</v>
      </c>
      <c r="L1700" s="170"/>
    </row>
    <row r="1701" spans="4:12">
      <c r="D1701" s="20" t="str">
        <f>CONCATENATE(kategorie[[#This Row],[rok]],"::",kategorie[[#This Row],[závod]],"::",kategorie[[#This Row],[m/ž]],"::",kategorie[[#This Row],[věk]])</f>
        <v>2014::běh starosty::Z::10</v>
      </c>
      <c r="E1701" s="166">
        <v>2014</v>
      </c>
      <c r="F1701" s="167" t="s">
        <v>187</v>
      </c>
      <c r="G1701" s="166" t="s">
        <v>318</v>
      </c>
      <c r="H1701" s="25">
        <f>kategorie[[#This Row],[rok]]-kategorie[[#This Row],[věk]]</f>
        <v>2004</v>
      </c>
      <c r="I1701" s="166">
        <v>10</v>
      </c>
      <c r="J1701" s="168" t="s">
        <v>316</v>
      </c>
      <c r="K1701" s="169">
        <v>4.8</v>
      </c>
      <c r="L1701" s="170"/>
    </row>
    <row r="1702" spans="4:12">
      <c r="D1702" s="20" t="str">
        <f>CONCATENATE(kategorie[[#This Row],[rok]],"::",kategorie[[#This Row],[závod]],"::",kategorie[[#This Row],[m/ž]],"::",kategorie[[#This Row],[věk]])</f>
        <v>2014::běh starosty::Z::11</v>
      </c>
      <c r="E1702" s="166">
        <v>2014</v>
      </c>
      <c r="F1702" s="167" t="s">
        <v>187</v>
      </c>
      <c r="G1702" s="166" t="s">
        <v>318</v>
      </c>
      <c r="H1702" s="25">
        <f>kategorie[[#This Row],[rok]]-kategorie[[#This Row],[věk]]</f>
        <v>2003</v>
      </c>
      <c r="I1702" s="166">
        <v>11</v>
      </c>
      <c r="J1702" s="168" t="s">
        <v>316</v>
      </c>
      <c r="K1702" s="169">
        <v>4.8</v>
      </c>
      <c r="L1702" s="170"/>
    </row>
    <row r="1703" spans="4:12">
      <c r="D1703" s="20" t="str">
        <f>CONCATENATE(kategorie[[#This Row],[rok]],"::",kategorie[[#This Row],[závod]],"::",kategorie[[#This Row],[m/ž]],"::",kategorie[[#This Row],[věk]])</f>
        <v>2014::běh starosty::Z::12</v>
      </c>
      <c r="E1703" s="166">
        <v>2014</v>
      </c>
      <c r="F1703" s="167" t="s">
        <v>187</v>
      </c>
      <c r="G1703" s="166" t="s">
        <v>318</v>
      </c>
      <c r="H1703" s="25">
        <f>kategorie[[#This Row],[rok]]-kategorie[[#This Row],[věk]]</f>
        <v>2002</v>
      </c>
      <c r="I1703" s="166">
        <v>12</v>
      </c>
      <c r="J1703" s="168" t="s">
        <v>316</v>
      </c>
      <c r="K1703" s="169">
        <v>4.8</v>
      </c>
      <c r="L1703" s="170"/>
    </row>
    <row r="1704" spans="4:12">
      <c r="D1704" s="20" t="str">
        <f>CONCATENATE(kategorie[[#This Row],[rok]],"::",kategorie[[#This Row],[závod]],"::",kategorie[[#This Row],[m/ž]],"::",kategorie[[#This Row],[věk]])</f>
        <v>2014::běh starosty::Z::13</v>
      </c>
      <c r="E1704" s="166">
        <v>2014</v>
      </c>
      <c r="F1704" s="167" t="s">
        <v>187</v>
      </c>
      <c r="G1704" s="166" t="s">
        <v>318</v>
      </c>
      <c r="H1704" s="25">
        <f>kategorie[[#This Row],[rok]]-kategorie[[#This Row],[věk]]</f>
        <v>2001</v>
      </c>
      <c r="I1704" s="166">
        <v>13</v>
      </c>
      <c r="J1704" s="168" t="s">
        <v>316</v>
      </c>
      <c r="K1704" s="169">
        <v>4.8</v>
      </c>
      <c r="L1704" s="170"/>
    </row>
    <row r="1705" spans="4:12">
      <c r="D1705" s="20" t="str">
        <f>CONCATENATE(kategorie[[#This Row],[rok]],"::",kategorie[[#This Row],[závod]],"::",kategorie[[#This Row],[m/ž]],"::",kategorie[[#This Row],[věk]])</f>
        <v>2014::běh starosty::Z::14</v>
      </c>
      <c r="E1705" s="166">
        <v>2014</v>
      </c>
      <c r="F1705" s="167" t="s">
        <v>187</v>
      </c>
      <c r="G1705" s="166" t="s">
        <v>318</v>
      </c>
      <c r="H1705" s="25">
        <f>kategorie[[#This Row],[rok]]-kategorie[[#This Row],[věk]]</f>
        <v>2000</v>
      </c>
      <c r="I1705" s="166">
        <v>14</v>
      </c>
      <c r="J1705" s="168" t="s">
        <v>316</v>
      </c>
      <c r="K1705" s="169">
        <v>4.8</v>
      </c>
      <c r="L1705" s="170"/>
    </row>
    <row r="1706" spans="4:12">
      <c r="D1706" s="20" t="str">
        <f>CONCATENATE(kategorie[[#This Row],[rok]],"::",kategorie[[#This Row],[závod]],"::",kategorie[[#This Row],[m/ž]],"::",kategorie[[#This Row],[věk]])</f>
        <v>2014::běh starosty::Z::15</v>
      </c>
      <c r="E1706" s="166">
        <v>2014</v>
      </c>
      <c r="F1706" s="167" t="s">
        <v>187</v>
      </c>
      <c r="G1706" s="166" t="s">
        <v>318</v>
      </c>
      <c r="H1706" s="25">
        <f>kategorie[[#This Row],[rok]]-kategorie[[#This Row],[věk]]</f>
        <v>1999</v>
      </c>
      <c r="I1706" s="166">
        <v>15</v>
      </c>
      <c r="J1706" s="168" t="s">
        <v>316</v>
      </c>
      <c r="K1706" s="169">
        <v>4.8</v>
      </c>
      <c r="L1706" s="170"/>
    </row>
    <row r="1707" spans="4:12">
      <c r="D1707" s="20" t="str">
        <f>CONCATENATE(kategorie[[#This Row],[rok]],"::",kategorie[[#This Row],[závod]],"::",kategorie[[#This Row],[m/ž]],"::",kategorie[[#This Row],[věk]])</f>
        <v>2014::běh starosty::Z::16</v>
      </c>
      <c r="E1707" s="166">
        <v>2014</v>
      </c>
      <c r="F1707" s="167" t="s">
        <v>187</v>
      </c>
      <c r="G1707" s="166" t="s">
        <v>318</v>
      </c>
      <c r="H1707" s="25">
        <f>kategorie[[#This Row],[rok]]-kategorie[[#This Row],[věk]]</f>
        <v>1998</v>
      </c>
      <c r="I1707" s="166">
        <v>16</v>
      </c>
      <c r="J1707" s="168" t="s">
        <v>316</v>
      </c>
      <c r="K1707" s="169">
        <v>4.8</v>
      </c>
      <c r="L1707" s="170"/>
    </row>
    <row r="1708" spans="4:12">
      <c r="D1708" s="20" t="str">
        <f>CONCATENATE(kategorie[[#This Row],[rok]],"::",kategorie[[#This Row],[závod]],"::",kategorie[[#This Row],[m/ž]],"::",kategorie[[#This Row],[věk]])</f>
        <v>2014::běh starosty::Z::17</v>
      </c>
      <c r="E1708" s="166">
        <v>2014</v>
      </c>
      <c r="F1708" s="167" t="s">
        <v>187</v>
      </c>
      <c r="G1708" s="166" t="s">
        <v>318</v>
      </c>
      <c r="H1708" s="25">
        <f>kategorie[[#This Row],[rok]]-kategorie[[#This Row],[věk]]</f>
        <v>1997</v>
      </c>
      <c r="I1708" s="166">
        <v>17</v>
      </c>
      <c r="J1708" s="168" t="s">
        <v>316</v>
      </c>
      <c r="K1708" s="169">
        <v>4.8</v>
      </c>
      <c r="L1708" s="170"/>
    </row>
    <row r="1709" spans="4:12">
      <c r="D1709" s="20" t="str">
        <f>CONCATENATE(kategorie[[#This Row],[rok]],"::",kategorie[[#This Row],[závod]],"::",kategorie[[#This Row],[m/ž]],"::",kategorie[[#This Row],[věk]])</f>
        <v>2014::běh starosty::Z::18</v>
      </c>
      <c r="E1709" s="166">
        <v>2014</v>
      </c>
      <c r="F1709" s="167" t="s">
        <v>187</v>
      </c>
      <c r="G1709" s="166" t="s">
        <v>318</v>
      </c>
      <c r="H1709" s="25">
        <f>kategorie[[#This Row],[rok]]-kategorie[[#This Row],[věk]]</f>
        <v>1996</v>
      </c>
      <c r="I1709" s="166">
        <v>18</v>
      </c>
      <c r="J1709" s="168" t="s">
        <v>316</v>
      </c>
      <c r="K1709" s="169">
        <v>4.8</v>
      </c>
      <c r="L1709" s="170"/>
    </row>
    <row r="1710" spans="4:12">
      <c r="D1710" s="20" t="str">
        <f>CONCATENATE(kategorie[[#This Row],[rok]],"::",kategorie[[#This Row],[závod]],"::",kategorie[[#This Row],[m/ž]],"::",kategorie[[#This Row],[věk]])</f>
        <v>2014::běh starosty::Z::19</v>
      </c>
      <c r="E1710" s="166">
        <v>2014</v>
      </c>
      <c r="F1710" s="167" t="s">
        <v>187</v>
      </c>
      <c r="G1710" s="166" t="s">
        <v>318</v>
      </c>
      <c r="H1710" s="25">
        <f>kategorie[[#This Row],[rok]]-kategorie[[#This Row],[věk]]</f>
        <v>1995</v>
      </c>
      <c r="I1710" s="166">
        <v>19</v>
      </c>
      <c r="J1710" s="168" t="s">
        <v>316</v>
      </c>
      <c r="K1710" s="169">
        <v>4.8</v>
      </c>
      <c r="L1710" s="170"/>
    </row>
    <row r="1711" spans="4:12">
      <c r="D1711" s="20" t="str">
        <f>CONCATENATE(kategorie[[#This Row],[rok]],"::",kategorie[[#This Row],[závod]],"::",kategorie[[#This Row],[m/ž]],"::",kategorie[[#This Row],[věk]])</f>
        <v>2014::běh starosty::Z::20</v>
      </c>
      <c r="E1711" s="166">
        <v>2014</v>
      </c>
      <c r="F1711" s="167" t="s">
        <v>187</v>
      </c>
      <c r="G1711" s="166" t="s">
        <v>318</v>
      </c>
      <c r="H1711" s="25">
        <f>kategorie[[#This Row],[rok]]-kategorie[[#This Row],[věk]]</f>
        <v>1994</v>
      </c>
      <c r="I1711" s="166">
        <v>20</v>
      </c>
      <c r="J1711" s="168" t="s">
        <v>316</v>
      </c>
      <c r="K1711" s="169">
        <v>4.8</v>
      </c>
      <c r="L1711" s="170"/>
    </row>
    <row r="1712" spans="4:12">
      <c r="D1712" s="20" t="str">
        <f>CONCATENATE(kategorie[[#This Row],[rok]],"::",kategorie[[#This Row],[závod]],"::",kategorie[[#This Row],[m/ž]],"::",kategorie[[#This Row],[věk]])</f>
        <v>2014::běh starosty::Z::21</v>
      </c>
      <c r="E1712" s="166">
        <v>2014</v>
      </c>
      <c r="F1712" s="167" t="s">
        <v>187</v>
      </c>
      <c r="G1712" s="166" t="s">
        <v>318</v>
      </c>
      <c r="H1712" s="25">
        <f>kategorie[[#This Row],[rok]]-kategorie[[#This Row],[věk]]</f>
        <v>1993</v>
      </c>
      <c r="I1712" s="166">
        <v>21</v>
      </c>
      <c r="J1712" s="168" t="s">
        <v>316</v>
      </c>
      <c r="K1712" s="169">
        <v>4.8</v>
      </c>
      <c r="L1712" s="170"/>
    </row>
    <row r="1713" spans="4:12">
      <c r="D1713" s="20" t="str">
        <f>CONCATENATE(kategorie[[#This Row],[rok]],"::",kategorie[[#This Row],[závod]],"::",kategorie[[#This Row],[m/ž]],"::",kategorie[[#This Row],[věk]])</f>
        <v>2014::běh starosty::Z::22</v>
      </c>
      <c r="E1713" s="166">
        <v>2014</v>
      </c>
      <c r="F1713" s="167" t="s">
        <v>187</v>
      </c>
      <c r="G1713" s="166" t="s">
        <v>318</v>
      </c>
      <c r="H1713" s="25">
        <f>kategorie[[#This Row],[rok]]-kategorie[[#This Row],[věk]]</f>
        <v>1992</v>
      </c>
      <c r="I1713" s="166">
        <v>22</v>
      </c>
      <c r="J1713" s="168" t="s">
        <v>316</v>
      </c>
      <c r="K1713" s="169">
        <v>4.8</v>
      </c>
      <c r="L1713" s="170"/>
    </row>
    <row r="1714" spans="4:12">
      <c r="D1714" s="20" t="str">
        <f>CONCATENATE(kategorie[[#This Row],[rok]],"::",kategorie[[#This Row],[závod]],"::",kategorie[[#This Row],[m/ž]],"::",kategorie[[#This Row],[věk]])</f>
        <v>2014::běh starosty::Z::23</v>
      </c>
      <c r="E1714" s="166">
        <v>2014</v>
      </c>
      <c r="F1714" s="167" t="s">
        <v>187</v>
      </c>
      <c r="G1714" s="166" t="s">
        <v>318</v>
      </c>
      <c r="H1714" s="25">
        <f>kategorie[[#This Row],[rok]]-kategorie[[#This Row],[věk]]</f>
        <v>1991</v>
      </c>
      <c r="I1714" s="166">
        <v>23</v>
      </c>
      <c r="J1714" s="168" t="s">
        <v>316</v>
      </c>
      <c r="K1714" s="169">
        <v>4.8</v>
      </c>
      <c r="L1714" s="170"/>
    </row>
    <row r="1715" spans="4:12">
      <c r="D1715" s="20" t="str">
        <f>CONCATENATE(kategorie[[#This Row],[rok]],"::",kategorie[[#This Row],[závod]],"::",kategorie[[#This Row],[m/ž]],"::",kategorie[[#This Row],[věk]])</f>
        <v>2014::běh starosty::Z::24</v>
      </c>
      <c r="E1715" s="166">
        <v>2014</v>
      </c>
      <c r="F1715" s="167" t="s">
        <v>187</v>
      </c>
      <c r="G1715" s="166" t="s">
        <v>318</v>
      </c>
      <c r="H1715" s="25">
        <f>kategorie[[#This Row],[rok]]-kategorie[[#This Row],[věk]]</f>
        <v>1990</v>
      </c>
      <c r="I1715" s="166">
        <v>24</v>
      </c>
      <c r="J1715" s="168" t="s">
        <v>316</v>
      </c>
      <c r="K1715" s="169">
        <v>4.8</v>
      </c>
      <c r="L1715" s="170"/>
    </row>
    <row r="1716" spans="4:12">
      <c r="D1716" s="20" t="str">
        <f>CONCATENATE(kategorie[[#This Row],[rok]],"::",kategorie[[#This Row],[závod]],"::",kategorie[[#This Row],[m/ž]],"::",kategorie[[#This Row],[věk]])</f>
        <v>2014::běh starosty::Z::25</v>
      </c>
      <c r="E1716" s="166">
        <v>2014</v>
      </c>
      <c r="F1716" s="167" t="s">
        <v>187</v>
      </c>
      <c r="G1716" s="166" t="s">
        <v>318</v>
      </c>
      <c r="H1716" s="25">
        <f>kategorie[[#This Row],[rok]]-kategorie[[#This Row],[věk]]</f>
        <v>1989</v>
      </c>
      <c r="I1716" s="166">
        <v>25</v>
      </c>
      <c r="J1716" s="168" t="s">
        <v>316</v>
      </c>
      <c r="K1716" s="169">
        <v>4.8</v>
      </c>
      <c r="L1716" s="170"/>
    </row>
    <row r="1717" spans="4:12">
      <c r="D1717" s="20" t="str">
        <f>CONCATENATE(kategorie[[#This Row],[rok]],"::",kategorie[[#This Row],[závod]],"::",kategorie[[#This Row],[m/ž]],"::",kategorie[[#This Row],[věk]])</f>
        <v>2014::běh starosty::Z::26</v>
      </c>
      <c r="E1717" s="166">
        <v>2014</v>
      </c>
      <c r="F1717" s="167" t="s">
        <v>187</v>
      </c>
      <c r="G1717" s="166" t="s">
        <v>318</v>
      </c>
      <c r="H1717" s="25">
        <f>kategorie[[#This Row],[rok]]-kategorie[[#This Row],[věk]]</f>
        <v>1988</v>
      </c>
      <c r="I1717" s="166">
        <v>26</v>
      </c>
      <c r="J1717" s="168" t="s">
        <v>316</v>
      </c>
      <c r="K1717" s="169">
        <v>4.8</v>
      </c>
      <c r="L1717" s="170"/>
    </row>
    <row r="1718" spans="4:12">
      <c r="D1718" s="20" t="str">
        <f>CONCATENATE(kategorie[[#This Row],[rok]],"::",kategorie[[#This Row],[závod]],"::",kategorie[[#This Row],[m/ž]],"::",kategorie[[#This Row],[věk]])</f>
        <v>2014::běh starosty::Z::27</v>
      </c>
      <c r="E1718" s="166">
        <v>2014</v>
      </c>
      <c r="F1718" s="167" t="s">
        <v>187</v>
      </c>
      <c r="G1718" s="166" t="s">
        <v>318</v>
      </c>
      <c r="H1718" s="25">
        <f>kategorie[[#This Row],[rok]]-kategorie[[#This Row],[věk]]</f>
        <v>1987</v>
      </c>
      <c r="I1718" s="166">
        <v>27</v>
      </c>
      <c r="J1718" s="168" t="s">
        <v>316</v>
      </c>
      <c r="K1718" s="169">
        <v>4.8</v>
      </c>
      <c r="L1718" s="170"/>
    </row>
    <row r="1719" spans="4:12">
      <c r="D1719" s="20" t="str">
        <f>CONCATENATE(kategorie[[#This Row],[rok]],"::",kategorie[[#This Row],[závod]],"::",kategorie[[#This Row],[m/ž]],"::",kategorie[[#This Row],[věk]])</f>
        <v>2014::běh starosty::Z::28</v>
      </c>
      <c r="E1719" s="166">
        <v>2014</v>
      </c>
      <c r="F1719" s="167" t="s">
        <v>187</v>
      </c>
      <c r="G1719" s="166" t="s">
        <v>318</v>
      </c>
      <c r="H1719" s="25">
        <f>kategorie[[#This Row],[rok]]-kategorie[[#This Row],[věk]]</f>
        <v>1986</v>
      </c>
      <c r="I1719" s="166">
        <v>28</v>
      </c>
      <c r="J1719" s="168" t="s">
        <v>316</v>
      </c>
      <c r="K1719" s="169">
        <v>4.8</v>
      </c>
      <c r="L1719" s="170"/>
    </row>
    <row r="1720" spans="4:12">
      <c r="D1720" s="20" t="str">
        <f>CONCATENATE(kategorie[[#This Row],[rok]],"::",kategorie[[#This Row],[závod]],"::",kategorie[[#This Row],[m/ž]],"::",kategorie[[#This Row],[věk]])</f>
        <v>2014::běh starosty::Z::29</v>
      </c>
      <c r="E1720" s="166">
        <v>2014</v>
      </c>
      <c r="F1720" s="167" t="s">
        <v>187</v>
      </c>
      <c r="G1720" s="166" t="s">
        <v>318</v>
      </c>
      <c r="H1720" s="25">
        <f>kategorie[[#This Row],[rok]]-kategorie[[#This Row],[věk]]</f>
        <v>1985</v>
      </c>
      <c r="I1720" s="166">
        <v>29</v>
      </c>
      <c r="J1720" s="168" t="s">
        <v>316</v>
      </c>
      <c r="K1720" s="169">
        <v>4.8</v>
      </c>
      <c r="L1720" s="170"/>
    </row>
    <row r="1721" spans="4:12">
      <c r="D1721" s="20" t="str">
        <f>CONCATENATE(kategorie[[#This Row],[rok]],"::",kategorie[[#This Row],[závod]],"::",kategorie[[#This Row],[m/ž]],"::",kategorie[[#This Row],[věk]])</f>
        <v>2014::běh starosty::Z::30</v>
      </c>
      <c r="E1721" s="166">
        <v>2014</v>
      </c>
      <c r="F1721" s="167" t="s">
        <v>187</v>
      </c>
      <c r="G1721" s="166" t="s">
        <v>318</v>
      </c>
      <c r="H1721" s="25">
        <f>kategorie[[#This Row],[rok]]-kategorie[[#This Row],[věk]]</f>
        <v>1984</v>
      </c>
      <c r="I1721" s="166">
        <v>30</v>
      </c>
      <c r="J1721" s="168" t="s">
        <v>316</v>
      </c>
      <c r="K1721" s="169">
        <v>4.8</v>
      </c>
      <c r="L1721" s="170"/>
    </row>
    <row r="1722" spans="4:12">
      <c r="D1722" s="20" t="str">
        <f>CONCATENATE(kategorie[[#This Row],[rok]],"::",kategorie[[#This Row],[závod]],"::",kategorie[[#This Row],[m/ž]],"::",kategorie[[#This Row],[věk]])</f>
        <v>2014::běh starosty::Z::31</v>
      </c>
      <c r="E1722" s="166">
        <v>2014</v>
      </c>
      <c r="F1722" s="167" t="s">
        <v>187</v>
      </c>
      <c r="G1722" s="166" t="s">
        <v>318</v>
      </c>
      <c r="H1722" s="25">
        <f>kategorie[[#This Row],[rok]]-kategorie[[#This Row],[věk]]</f>
        <v>1983</v>
      </c>
      <c r="I1722" s="166">
        <v>31</v>
      </c>
      <c r="J1722" s="168" t="s">
        <v>316</v>
      </c>
      <c r="K1722" s="169">
        <v>4.8</v>
      </c>
      <c r="L1722" s="170"/>
    </row>
    <row r="1723" spans="4:12">
      <c r="D1723" s="20" t="str">
        <f>CONCATENATE(kategorie[[#This Row],[rok]],"::",kategorie[[#This Row],[závod]],"::",kategorie[[#This Row],[m/ž]],"::",kategorie[[#This Row],[věk]])</f>
        <v>2014::běh starosty::Z::32</v>
      </c>
      <c r="E1723" s="166">
        <v>2014</v>
      </c>
      <c r="F1723" s="167" t="s">
        <v>187</v>
      </c>
      <c r="G1723" s="166" t="s">
        <v>318</v>
      </c>
      <c r="H1723" s="25">
        <f>kategorie[[#This Row],[rok]]-kategorie[[#This Row],[věk]]</f>
        <v>1982</v>
      </c>
      <c r="I1723" s="166">
        <v>32</v>
      </c>
      <c r="J1723" s="168" t="s">
        <v>316</v>
      </c>
      <c r="K1723" s="169">
        <v>4.8</v>
      </c>
      <c r="L1723" s="170"/>
    </row>
    <row r="1724" spans="4:12">
      <c r="D1724" s="20" t="str">
        <f>CONCATENATE(kategorie[[#This Row],[rok]],"::",kategorie[[#This Row],[závod]],"::",kategorie[[#This Row],[m/ž]],"::",kategorie[[#This Row],[věk]])</f>
        <v>2014::běh starosty::Z::33</v>
      </c>
      <c r="E1724" s="166">
        <v>2014</v>
      </c>
      <c r="F1724" s="167" t="s">
        <v>187</v>
      </c>
      <c r="G1724" s="166" t="s">
        <v>318</v>
      </c>
      <c r="H1724" s="25">
        <f>kategorie[[#This Row],[rok]]-kategorie[[#This Row],[věk]]</f>
        <v>1981</v>
      </c>
      <c r="I1724" s="166">
        <v>33</v>
      </c>
      <c r="J1724" s="168" t="s">
        <v>316</v>
      </c>
      <c r="K1724" s="169">
        <v>4.8</v>
      </c>
      <c r="L1724" s="170"/>
    </row>
    <row r="1725" spans="4:12">
      <c r="D1725" s="20" t="str">
        <f>CONCATENATE(kategorie[[#This Row],[rok]],"::",kategorie[[#This Row],[závod]],"::",kategorie[[#This Row],[m/ž]],"::",kategorie[[#This Row],[věk]])</f>
        <v>2014::běh starosty::Z::34</v>
      </c>
      <c r="E1725" s="166">
        <v>2014</v>
      </c>
      <c r="F1725" s="167" t="s">
        <v>187</v>
      </c>
      <c r="G1725" s="166" t="s">
        <v>318</v>
      </c>
      <c r="H1725" s="25">
        <f>kategorie[[#This Row],[rok]]-kategorie[[#This Row],[věk]]</f>
        <v>1980</v>
      </c>
      <c r="I1725" s="166">
        <v>34</v>
      </c>
      <c r="J1725" s="168" t="s">
        <v>316</v>
      </c>
      <c r="K1725" s="169">
        <v>4.8</v>
      </c>
      <c r="L1725" s="170"/>
    </row>
    <row r="1726" spans="4:12">
      <c r="D1726" s="20" t="str">
        <f>CONCATENATE(kategorie[[#This Row],[rok]],"::",kategorie[[#This Row],[závod]],"::",kategorie[[#This Row],[m/ž]],"::",kategorie[[#This Row],[věk]])</f>
        <v>2014::běh starosty::Z::35</v>
      </c>
      <c r="E1726" s="166">
        <v>2014</v>
      </c>
      <c r="F1726" s="167" t="s">
        <v>187</v>
      </c>
      <c r="G1726" s="166" t="s">
        <v>318</v>
      </c>
      <c r="H1726" s="25">
        <f>kategorie[[#This Row],[rok]]-kategorie[[#This Row],[věk]]</f>
        <v>1979</v>
      </c>
      <c r="I1726" s="166">
        <v>35</v>
      </c>
      <c r="J1726" s="168" t="s">
        <v>316</v>
      </c>
      <c r="K1726" s="169">
        <v>4.8</v>
      </c>
      <c r="L1726" s="170"/>
    </row>
    <row r="1727" spans="4:12">
      <c r="D1727" s="20" t="str">
        <f>CONCATENATE(kategorie[[#This Row],[rok]],"::",kategorie[[#This Row],[závod]],"::",kategorie[[#This Row],[m/ž]],"::",kategorie[[#This Row],[věk]])</f>
        <v>2014::běh starosty::Z::36</v>
      </c>
      <c r="E1727" s="166">
        <v>2014</v>
      </c>
      <c r="F1727" s="167" t="s">
        <v>187</v>
      </c>
      <c r="G1727" s="166" t="s">
        <v>318</v>
      </c>
      <c r="H1727" s="25">
        <f>kategorie[[#This Row],[rok]]-kategorie[[#This Row],[věk]]</f>
        <v>1978</v>
      </c>
      <c r="I1727" s="166">
        <v>36</v>
      </c>
      <c r="J1727" s="168" t="s">
        <v>316</v>
      </c>
      <c r="K1727" s="169">
        <v>4.8</v>
      </c>
      <c r="L1727" s="170"/>
    </row>
    <row r="1728" spans="4:12">
      <c r="D1728" s="20" t="str">
        <f>CONCATENATE(kategorie[[#This Row],[rok]],"::",kategorie[[#This Row],[závod]],"::",kategorie[[#This Row],[m/ž]],"::",kategorie[[#This Row],[věk]])</f>
        <v>2014::běh starosty::Z::37</v>
      </c>
      <c r="E1728" s="166">
        <v>2014</v>
      </c>
      <c r="F1728" s="167" t="s">
        <v>187</v>
      </c>
      <c r="G1728" s="166" t="s">
        <v>318</v>
      </c>
      <c r="H1728" s="25">
        <f>kategorie[[#This Row],[rok]]-kategorie[[#This Row],[věk]]</f>
        <v>1977</v>
      </c>
      <c r="I1728" s="166">
        <v>37</v>
      </c>
      <c r="J1728" s="168" t="s">
        <v>316</v>
      </c>
      <c r="K1728" s="169">
        <v>4.8</v>
      </c>
      <c r="L1728" s="170"/>
    </row>
    <row r="1729" spans="4:12">
      <c r="D1729" s="20" t="str">
        <f>CONCATENATE(kategorie[[#This Row],[rok]],"::",kategorie[[#This Row],[závod]],"::",kategorie[[#This Row],[m/ž]],"::",kategorie[[#This Row],[věk]])</f>
        <v>2014::běh starosty::Z::38</v>
      </c>
      <c r="E1729" s="166">
        <v>2014</v>
      </c>
      <c r="F1729" s="167" t="s">
        <v>187</v>
      </c>
      <c r="G1729" s="166" t="s">
        <v>318</v>
      </c>
      <c r="H1729" s="25">
        <f>kategorie[[#This Row],[rok]]-kategorie[[#This Row],[věk]]</f>
        <v>1976</v>
      </c>
      <c r="I1729" s="166">
        <v>38</v>
      </c>
      <c r="J1729" s="168" t="s">
        <v>316</v>
      </c>
      <c r="K1729" s="169">
        <v>4.8</v>
      </c>
      <c r="L1729" s="170"/>
    </row>
    <row r="1730" spans="4:12">
      <c r="D1730" s="20" t="str">
        <f>CONCATENATE(kategorie[[#This Row],[rok]],"::",kategorie[[#This Row],[závod]],"::",kategorie[[#This Row],[m/ž]],"::",kategorie[[#This Row],[věk]])</f>
        <v>2014::běh starosty::Z::39</v>
      </c>
      <c r="E1730" s="166">
        <v>2014</v>
      </c>
      <c r="F1730" s="167" t="s">
        <v>187</v>
      </c>
      <c r="G1730" s="166" t="s">
        <v>318</v>
      </c>
      <c r="H1730" s="25">
        <f>kategorie[[#This Row],[rok]]-kategorie[[#This Row],[věk]]</f>
        <v>1975</v>
      </c>
      <c r="I1730" s="166">
        <v>39</v>
      </c>
      <c r="J1730" s="168" t="s">
        <v>316</v>
      </c>
      <c r="K1730" s="169">
        <v>4.8</v>
      </c>
      <c r="L1730" s="170"/>
    </row>
    <row r="1731" spans="4:12">
      <c r="D1731" s="20" t="str">
        <f>CONCATENATE(kategorie[[#This Row],[rok]],"::",kategorie[[#This Row],[závod]],"::",kategorie[[#This Row],[m/ž]],"::",kategorie[[#This Row],[věk]])</f>
        <v>2014::běh starosty::Z::40</v>
      </c>
      <c r="E1731" s="166">
        <v>2014</v>
      </c>
      <c r="F1731" s="167" t="s">
        <v>187</v>
      </c>
      <c r="G1731" s="166" t="s">
        <v>318</v>
      </c>
      <c r="H1731" s="25">
        <f>kategorie[[#This Row],[rok]]-kategorie[[#This Row],[věk]]</f>
        <v>1974</v>
      </c>
      <c r="I1731" s="166">
        <v>40</v>
      </c>
      <c r="J1731" s="168" t="s">
        <v>316</v>
      </c>
      <c r="K1731" s="169">
        <v>4.8</v>
      </c>
      <c r="L1731" s="170"/>
    </row>
    <row r="1732" spans="4:12">
      <c r="D1732" s="20" t="str">
        <f>CONCATENATE(kategorie[[#This Row],[rok]],"::",kategorie[[#This Row],[závod]],"::",kategorie[[#This Row],[m/ž]],"::",kategorie[[#This Row],[věk]])</f>
        <v>2014::běh starosty::Z::41</v>
      </c>
      <c r="E1732" s="166">
        <v>2014</v>
      </c>
      <c r="F1732" s="167" t="s">
        <v>187</v>
      </c>
      <c r="G1732" s="166" t="s">
        <v>318</v>
      </c>
      <c r="H1732" s="25">
        <f>kategorie[[#This Row],[rok]]-kategorie[[#This Row],[věk]]</f>
        <v>1973</v>
      </c>
      <c r="I1732" s="166">
        <v>41</v>
      </c>
      <c r="J1732" s="168" t="s">
        <v>316</v>
      </c>
      <c r="K1732" s="169">
        <v>4.8</v>
      </c>
      <c r="L1732" s="170"/>
    </row>
    <row r="1733" spans="4:12">
      <c r="D1733" s="20" t="str">
        <f>CONCATENATE(kategorie[[#This Row],[rok]],"::",kategorie[[#This Row],[závod]],"::",kategorie[[#This Row],[m/ž]],"::",kategorie[[#This Row],[věk]])</f>
        <v>2014::běh starosty::Z::42</v>
      </c>
      <c r="E1733" s="166">
        <v>2014</v>
      </c>
      <c r="F1733" s="167" t="s">
        <v>187</v>
      </c>
      <c r="G1733" s="166" t="s">
        <v>318</v>
      </c>
      <c r="H1733" s="25">
        <f>kategorie[[#This Row],[rok]]-kategorie[[#This Row],[věk]]</f>
        <v>1972</v>
      </c>
      <c r="I1733" s="166">
        <v>42</v>
      </c>
      <c r="J1733" s="168" t="s">
        <v>316</v>
      </c>
      <c r="K1733" s="169">
        <v>4.8</v>
      </c>
      <c r="L1733" s="170"/>
    </row>
    <row r="1734" spans="4:12">
      <c r="D1734" s="20" t="str">
        <f>CONCATENATE(kategorie[[#This Row],[rok]],"::",kategorie[[#This Row],[závod]],"::",kategorie[[#This Row],[m/ž]],"::",kategorie[[#This Row],[věk]])</f>
        <v>2014::běh starosty::Z::43</v>
      </c>
      <c r="E1734" s="166">
        <v>2014</v>
      </c>
      <c r="F1734" s="167" t="s">
        <v>187</v>
      </c>
      <c r="G1734" s="166" t="s">
        <v>318</v>
      </c>
      <c r="H1734" s="25">
        <f>kategorie[[#This Row],[rok]]-kategorie[[#This Row],[věk]]</f>
        <v>1971</v>
      </c>
      <c r="I1734" s="166">
        <v>43</v>
      </c>
      <c r="J1734" s="168" t="s">
        <v>316</v>
      </c>
      <c r="K1734" s="169">
        <v>4.8</v>
      </c>
      <c r="L1734" s="170"/>
    </row>
    <row r="1735" spans="4:12">
      <c r="D1735" s="20" t="str">
        <f>CONCATENATE(kategorie[[#This Row],[rok]],"::",kategorie[[#This Row],[závod]],"::",kategorie[[#This Row],[m/ž]],"::",kategorie[[#This Row],[věk]])</f>
        <v>2014::běh starosty::Z::44</v>
      </c>
      <c r="E1735" s="166">
        <v>2014</v>
      </c>
      <c r="F1735" s="167" t="s">
        <v>187</v>
      </c>
      <c r="G1735" s="166" t="s">
        <v>318</v>
      </c>
      <c r="H1735" s="25">
        <f>kategorie[[#This Row],[rok]]-kategorie[[#This Row],[věk]]</f>
        <v>1970</v>
      </c>
      <c r="I1735" s="166">
        <v>44</v>
      </c>
      <c r="J1735" s="168" t="s">
        <v>316</v>
      </c>
      <c r="K1735" s="169">
        <v>4.8</v>
      </c>
      <c r="L1735" s="170"/>
    </row>
    <row r="1736" spans="4:12">
      <c r="D1736" s="20" t="str">
        <f>CONCATENATE(kategorie[[#This Row],[rok]],"::",kategorie[[#This Row],[závod]],"::",kategorie[[#This Row],[m/ž]],"::",kategorie[[#This Row],[věk]])</f>
        <v>2014::běh starosty::Z::45</v>
      </c>
      <c r="E1736" s="166">
        <v>2014</v>
      </c>
      <c r="F1736" s="167" t="s">
        <v>187</v>
      </c>
      <c r="G1736" s="166" t="s">
        <v>318</v>
      </c>
      <c r="H1736" s="25">
        <f>kategorie[[#This Row],[rok]]-kategorie[[#This Row],[věk]]</f>
        <v>1969</v>
      </c>
      <c r="I1736" s="166">
        <v>45</v>
      </c>
      <c r="J1736" s="168" t="s">
        <v>316</v>
      </c>
      <c r="K1736" s="169">
        <v>4.8</v>
      </c>
      <c r="L1736" s="170"/>
    </row>
    <row r="1737" spans="4:12">
      <c r="D1737" s="20" t="str">
        <f>CONCATENATE(kategorie[[#This Row],[rok]],"::",kategorie[[#This Row],[závod]],"::",kategorie[[#This Row],[m/ž]],"::",kategorie[[#This Row],[věk]])</f>
        <v>2014::běh starosty::Z::46</v>
      </c>
      <c r="E1737" s="166">
        <v>2014</v>
      </c>
      <c r="F1737" s="167" t="s">
        <v>187</v>
      </c>
      <c r="G1737" s="166" t="s">
        <v>318</v>
      </c>
      <c r="H1737" s="25">
        <f>kategorie[[#This Row],[rok]]-kategorie[[#This Row],[věk]]</f>
        <v>1968</v>
      </c>
      <c r="I1737" s="166">
        <v>46</v>
      </c>
      <c r="J1737" s="168" t="s">
        <v>316</v>
      </c>
      <c r="K1737" s="169">
        <v>4.8</v>
      </c>
      <c r="L1737" s="170"/>
    </row>
    <row r="1738" spans="4:12">
      <c r="D1738" s="20" t="str">
        <f>CONCATENATE(kategorie[[#This Row],[rok]],"::",kategorie[[#This Row],[závod]],"::",kategorie[[#This Row],[m/ž]],"::",kategorie[[#This Row],[věk]])</f>
        <v>2014::běh starosty::Z::47</v>
      </c>
      <c r="E1738" s="166">
        <v>2014</v>
      </c>
      <c r="F1738" s="167" t="s">
        <v>187</v>
      </c>
      <c r="G1738" s="166" t="s">
        <v>318</v>
      </c>
      <c r="H1738" s="25">
        <f>kategorie[[#This Row],[rok]]-kategorie[[#This Row],[věk]]</f>
        <v>1967</v>
      </c>
      <c r="I1738" s="166">
        <v>47</v>
      </c>
      <c r="J1738" s="168" t="s">
        <v>316</v>
      </c>
      <c r="K1738" s="169">
        <v>4.8</v>
      </c>
      <c r="L1738" s="170"/>
    </row>
    <row r="1739" spans="4:12">
      <c r="D1739" s="20" t="str">
        <f>CONCATENATE(kategorie[[#This Row],[rok]],"::",kategorie[[#This Row],[závod]],"::",kategorie[[#This Row],[m/ž]],"::",kategorie[[#This Row],[věk]])</f>
        <v>2014::běh starosty::Z::48</v>
      </c>
      <c r="E1739" s="166">
        <v>2014</v>
      </c>
      <c r="F1739" s="167" t="s">
        <v>187</v>
      </c>
      <c r="G1739" s="166" t="s">
        <v>318</v>
      </c>
      <c r="H1739" s="25">
        <f>kategorie[[#This Row],[rok]]-kategorie[[#This Row],[věk]]</f>
        <v>1966</v>
      </c>
      <c r="I1739" s="166">
        <v>48</v>
      </c>
      <c r="J1739" s="168" t="s">
        <v>316</v>
      </c>
      <c r="K1739" s="169">
        <v>4.8</v>
      </c>
      <c r="L1739" s="170"/>
    </row>
    <row r="1740" spans="4:12">
      <c r="D1740" s="20" t="str">
        <f>CONCATENATE(kategorie[[#This Row],[rok]],"::",kategorie[[#This Row],[závod]],"::",kategorie[[#This Row],[m/ž]],"::",kategorie[[#This Row],[věk]])</f>
        <v>2014::běh starosty::Z::49</v>
      </c>
      <c r="E1740" s="166">
        <v>2014</v>
      </c>
      <c r="F1740" s="167" t="s">
        <v>187</v>
      </c>
      <c r="G1740" s="166" t="s">
        <v>318</v>
      </c>
      <c r="H1740" s="25">
        <f>kategorie[[#This Row],[rok]]-kategorie[[#This Row],[věk]]</f>
        <v>1965</v>
      </c>
      <c r="I1740" s="166">
        <v>49</v>
      </c>
      <c r="J1740" s="168" t="s">
        <v>316</v>
      </c>
      <c r="K1740" s="169">
        <v>4.8</v>
      </c>
      <c r="L1740" s="170"/>
    </row>
    <row r="1741" spans="4:12">
      <c r="D1741" s="20" t="str">
        <f>CONCATENATE(kategorie[[#This Row],[rok]],"::",kategorie[[#This Row],[závod]],"::",kategorie[[#This Row],[m/ž]],"::",kategorie[[#This Row],[věk]])</f>
        <v>2014::běh starosty::Z::50</v>
      </c>
      <c r="E1741" s="166">
        <v>2014</v>
      </c>
      <c r="F1741" s="167" t="s">
        <v>187</v>
      </c>
      <c r="G1741" s="166" t="s">
        <v>318</v>
      </c>
      <c r="H1741" s="25">
        <f>kategorie[[#This Row],[rok]]-kategorie[[#This Row],[věk]]</f>
        <v>1964</v>
      </c>
      <c r="I1741" s="166">
        <v>50</v>
      </c>
      <c r="J1741" s="168" t="s">
        <v>316</v>
      </c>
      <c r="K1741" s="169">
        <v>4.8</v>
      </c>
      <c r="L1741" s="170"/>
    </row>
    <row r="1742" spans="4:12">
      <c r="D1742" s="143" t="str">
        <f>CONCATENATE(kategorie[[#This Row],[rok]],"::",kategorie[[#This Row],[závod]],"::",kategorie[[#This Row],[m/ž]],"::",kategorie[[#This Row],[věk]])</f>
        <v>2014::pivaři::M::16</v>
      </c>
      <c r="E1742" s="166">
        <v>2014</v>
      </c>
      <c r="F1742" s="167" t="s">
        <v>296</v>
      </c>
      <c r="G1742" s="166" t="s">
        <v>177</v>
      </c>
      <c r="H1742" s="144">
        <f>kategorie[[#This Row],[rok]]-kategorie[[#This Row],[věk]]</f>
        <v>1998</v>
      </c>
      <c r="I1742" s="166">
        <v>16</v>
      </c>
      <c r="J1742" s="168" t="s">
        <v>316</v>
      </c>
      <c r="K1742" s="169">
        <v>0.16</v>
      </c>
      <c r="L1742" s="170"/>
    </row>
    <row r="1743" spans="4:12">
      <c r="D1743" s="143" t="str">
        <f>CONCATENATE(kategorie[[#This Row],[rok]],"::",kategorie[[#This Row],[závod]],"::",kategorie[[#This Row],[m/ž]],"::",kategorie[[#This Row],[věk]])</f>
        <v>2014::pivaři::M::17</v>
      </c>
      <c r="E1743" s="166">
        <v>2014</v>
      </c>
      <c r="F1743" s="167" t="s">
        <v>296</v>
      </c>
      <c r="G1743" s="166" t="s">
        <v>177</v>
      </c>
      <c r="H1743" s="144">
        <f>kategorie[[#This Row],[rok]]-kategorie[[#This Row],[věk]]</f>
        <v>1997</v>
      </c>
      <c r="I1743" s="166">
        <v>17</v>
      </c>
      <c r="J1743" s="168" t="s">
        <v>316</v>
      </c>
      <c r="K1743" s="169">
        <v>0.16</v>
      </c>
      <c r="L1743" s="170"/>
    </row>
    <row r="1744" spans="4:12">
      <c r="D1744" s="20" t="str">
        <f>CONCATENATE(kategorie[[#This Row],[rok]],"::",kategorie[[#This Row],[závod]],"::",kategorie[[#This Row],[m/ž]],"::",kategorie[[#This Row],[věk]])</f>
        <v>2014::pivaři::M::18</v>
      </c>
      <c r="E1744" s="166">
        <v>2014</v>
      </c>
      <c r="F1744" s="167" t="s">
        <v>296</v>
      </c>
      <c r="G1744" s="166" t="s">
        <v>177</v>
      </c>
      <c r="H1744" s="25">
        <f>kategorie[[#This Row],[rok]]-kategorie[[#This Row],[věk]]</f>
        <v>1996</v>
      </c>
      <c r="I1744" s="166">
        <v>18</v>
      </c>
      <c r="J1744" s="168" t="s">
        <v>316</v>
      </c>
      <c r="K1744" s="169">
        <v>0.16</v>
      </c>
      <c r="L1744" s="170"/>
    </row>
    <row r="1745" spans="4:12">
      <c r="D1745" s="20" t="str">
        <f>CONCATENATE(kategorie[[#This Row],[rok]],"::",kategorie[[#This Row],[závod]],"::",kategorie[[#This Row],[m/ž]],"::",kategorie[[#This Row],[věk]])</f>
        <v>2014::pivaři::M::19</v>
      </c>
      <c r="E1745" s="166">
        <v>2014</v>
      </c>
      <c r="F1745" s="167" t="s">
        <v>296</v>
      </c>
      <c r="G1745" s="166" t="s">
        <v>177</v>
      </c>
      <c r="H1745" s="25">
        <f>kategorie[[#This Row],[rok]]-kategorie[[#This Row],[věk]]</f>
        <v>1995</v>
      </c>
      <c r="I1745" s="166">
        <v>19</v>
      </c>
      <c r="J1745" s="168" t="s">
        <v>316</v>
      </c>
      <c r="K1745" s="169">
        <v>0.16</v>
      </c>
      <c r="L1745" s="170"/>
    </row>
    <row r="1746" spans="4:12">
      <c r="D1746" s="20" t="str">
        <f>CONCATENATE(kategorie[[#This Row],[rok]],"::",kategorie[[#This Row],[závod]],"::",kategorie[[#This Row],[m/ž]],"::",kategorie[[#This Row],[věk]])</f>
        <v>2014::pivaři::M::20</v>
      </c>
      <c r="E1746" s="166">
        <v>2014</v>
      </c>
      <c r="F1746" s="167" t="s">
        <v>296</v>
      </c>
      <c r="G1746" s="166" t="s">
        <v>177</v>
      </c>
      <c r="H1746" s="25">
        <f>kategorie[[#This Row],[rok]]-kategorie[[#This Row],[věk]]</f>
        <v>1994</v>
      </c>
      <c r="I1746" s="166">
        <v>20</v>
      </c>
      <c r="J1746" s="168" t="s">
        <v>316</v>
      </c>
      <c r="K1746" s="169">
        <v>0.16</v>
      </c>
      <c r="L1746" s="170"/>
    </row>
    <row r="1747" spans="4:12">
      <c r="D1747" s="20" t="str">
        <f>CONCATENATE(kategorie[[#This Row],[rok]],"::",kategorie[[#This Row],[závod]],"::",kategorie[[#This Row],[m/ž]],"::",kategorie[[#This Row],[věk]])</f>
        <v>2014::pivaři::M::21</v>
      </c>
      <c r="E1747" s="166">
        <v>2014</v>
      </c>
      <c r="F1747" s="167" t="s">
        <v>296</v>
      </c>
      <c r="G1747" s="166" t="s">
        <v>177</v>
      </c>
      <c r="H1747" s="25">
        <f>kategorie[[#This Row],[rok]]-kategorie[[#This Row],[věk]]</f>
        <v>1993</v>
      </c>
      <c r="I1747" s="166">
        <v>21</v>
      </c>
      <c r="J1747" s="168" t="s">
        <v>316</v>
      </c>
      <c r="K1747" s="169">
        <v>0.16</v>
      </c>
      <c r="L1747" s="170"/>
    </row>
    <row r="1748" spans="4:12">
      <c r="D1748" s="20" t="str">
        <f>CONCATENATE(kategorie[[#This Row],[rok]],"::",kategorie[[#This Row],[závod]],"::",kategorie[[#This Row],[m/ž]],"::",kategorie[[#This Row],[věk]])</f>
        <v>2014::pivaři::M::22</v>
      </c>
      <c r="E1748" s="166">
        <v>2014</v>
      </c>
      <c r="F1748" s="167" t="s">
        <v>296</v>
      </c>
      <c r="G1748" s="166" t="s">
        <v>177</v>
      </c>
      <c r="H1748" s="25">
        <f>kategorie[[#This Row],[rok]]-kategorie[[#This Row],[věk]]</f>
        <v>1992</v>
      </c>
      <c r="I1748" s="166">
        <v>22</v>
      </c>
      <c r="J1748" s="168" t="s">
        <v>316</v>
      </c>
      <c r="K1748" s="169">
        <v>0.16</v>
      </c>
      <c r="L1748" s="170"/>
    </row>
    <row r="1749" spans="4:12">
      <c r="D1749" s="20" t="str">
        <f>CONCATENATE(kategorie[[#This Row],[rok]],"::",kategorie[[#This Row],[závod]],"::",kategorie[[#This Row],[m/ž]],"::",kategorie[[#This Row],[věk]])</f>
        <v>2014::pivaři::M::23</v>
      </c>
      <c r="E1749" s="166">
        <v>2014</v>
      </c>
      <c r="F1749" s="167" t="s">
        <v>296</v>
      </c>
      <c r="G1749" s="166" t="s">
        <v>177</v>
      </c>
      <c r="H1749" s="25">
        <f>kategorie[[#This Row],[rok]]-kategorie[[#This Row],[věk]]</f>
        <v>1991</v>
      </c>
      <c r="I1749" s="166">
        <v>23</v>
      </c>
      <c r="J1749" s="168" t="s">
        <v>316</v>
      </c>
      <c r="K1749" s="169">
        <v>0.16</v>
      </c>
      <c r="L1749" s="170"/>
    </row>
    <row r="1750" spans="4:12">
      <c r="D1750" s="20" t="str">
        <f>CONCATENATE(kategorie[[#This Row],[rok]],"::",kategorie[[#This Row],[závod]],"::",kategorie[[#This Row],[m/ž]],"::",kategorie[[#This Row],[věk]])</f>
        <v>2014::pivaři::M::24</v>
      </c>
      <c r="E1750" s="166">
        <v>2014</v>
      </c>
      <c r="F1750" s="167" t="s">
        <v>296</v>
      </c>
      <c r="G1750" s="166" t="s">
        <v>177</v>
      </c>
      <c r="H1750" s="25">
        <f>kategorie[[#This Row],[rok]]-kategorie[[#This Row],[věk]]</f>
        <v>1990</v>
      </c>
      <c r="I1750" s="166">
        <v>24</v>
      </c>
      <c r="J1750" s="168" t="s">
        <v>316</v>
      </c>
      <c r="K1750" s="169">
        <v>0.16</v>
      </c>
      <c r="L1750" s="170"/>
    </row>
    <row r="1751" spans="4:12">
      <c r="D1751" s="20" t="str">
        <f>CONCATENATE(kategorie[[#This Row],[rok]],"::",kategorie[[#This Row],[závod]],"::",kategorie[[#This Row],[m/ž]],"::",kategorie[[#This Row],[věk]])</f>
        <v>2014::pivaři::M::25</v>
      </c>
      <c r="E1751" s="166">
        <v>2014</v>
      </c>
      <c r="F1751" s="167" t="s">
        <v>296</v>
      </c>
      <c r="G1751" s="166" t="s">
        <v>177</v>
      </c>
      <c r="H1751" s="25">
        <f>kategorie[[#This Row],[rok]]-kategorie[[#This Row],[věk]]</f>
        <v>1989</v>
      </c>
      <c r="I1751" s="166">
        <v>25</v>
      </c>
      <c r="J1751" s="168" t="s">
        <v>316</v>
      </c>
      <c r="K1751" s="169">
        <v>0.16</v>
      </c>
      <c r="L1751" s="170"/>
    </row>
    <row r="1752" spans="4:12">
      <c r="D1752" s="20" t="str">
        <f>CONCATENATE(kategorie[[#This Row],[rok]],"::",kategorie[[#This Row],[závod]],"::",kategorie[[#This Row],[m/ž]],"::",kategorie[[#This Row],[věk]])</f>
        <v>2014::pivaři::M::26</v>
      </c>
      <c r="E1752" s="166">
        <v>2014</v>
      </c>
      <c r="F1752" s="167" t="s">
        <v>296</v>
      </c>
      <c r="G1752" s="166" t="s">
        <v>177</v>
      </c>
      <c r="H1752" s="25">
        <f>kategorie[[#This Row],[rok]]-kategorie[[#This Row],[věk]]</f>
        <v>1988</v>
      </c>
      <c r="I1752" s="166">
        <v>26</v>
      </c>
      <c r="J1752" s="168" t="s">
        <v>316</v>
      </c>
      <c r="K1752" s="169">
        <v>0.16</v>
      </c>
      <c r="L1752" s="170"/>
    </row>
    <row r="1753" spans="4:12">
      <c r="D1753" s="20" t="str">
        <f>CONCATENATE(kategorie[[#This Row],[rok]],"::",kategorie[[#This Row],[závod]],"::",kategorie[[#This Row],[m/ž]],"::",kategorie[[#This Row],[věk]])</f>
        <v>2014::pivaři::M::27</v>
      </c>
      <c r="E1753" s="166">
        <v>2014</v>
      </c>
      <c r="F1753" s="167" t="s">
        <v>296</v>
      </c>
      <c r="G1753" s="166" t="s">
        <v>177</v>
      </c>
      <c r="H1753" s="25">
        <f>kategorie[[#This Row],[rok]]-kategorie[[#This Row],[věk]]</f>
        <v>1987</v>
      </c>
      <c r="I1753" s="166">
        <v>27</v>
      </c>
      <c r="J1753" s="168" t="s">
        <v>316</v>
      </c>
      <c r="K1753" s="169">
        <v>0.16</v>
      </c>
      <c r="L1753" s="170"/>
    </row>
    <row r="1754" spans="4:12">
      <c r="D1754" s="20" t="str">
        <f>CONCATENATE(kategorie[[#This Row],[rok]],"::",kategorie[[#This Row],[závod]],"::",kategorie[[#This Row],[m/ž]],"::",kategorie[[#This Row],[věk]])</f>
        <v>2014::pivaři::M::28</v>
      </c>
      <c r="E1754" s="166">
        <v>2014</v>
      </c>
      <c r="F1754" s="167" t="s">
        <v>296</v>
      </c>
      <c r="G1754" s="166" t="s">
        <v>177</v>
      </c>
      <c r="H1754" s="25">
        <f>kategorie[[#This Row],[rok]]-kategorie[[#This Row],[věk]]</f>
        <v>1986</v>
      </c>
      <c r="I1754" s="166">
        <v>28</v>
      </c>
      <c r="J1754" s="168" t="s">
        <v>316</v>
      </c>
      <c r="K1754" s="169">
        <v>0.16</v>
      </c>
      <c r="L1754" s="170"/>
    </row>
    <row r="1755" spans="4:12">
      <c r="D1755" s="20" t="str">
        <f>CONCATENATE(kategorie[[#This Row],[rok]],"::",kategorie[[#This Row],[závod]],"::",kategorie[[#This Row],[m/ž]],"::",kategorie[[#This Row],[věk]])</f>
        <v>2014::pivaři::M::29</v>
      </c>
      <c r="E1755" s="166">
        <v>2014</v>
      </c>
      <c r="F1755" s="167" t="s">
        <v>296</v>
      </c>
      <c r="G1755" s="166" t="s">
        <v>177</v>
      </c>
      <c r="H1755" s="25">
        <f>kategorie[[#This Row],[rok]]-kategorie[[#This Row],[věk]]</f>
        <v>1985</v>
      </c>
      <c r="I1755" s="166">
        <v>29</v>
      </c>
      <c r="J1755" s="168" t="s">
        <v>316</v>
      </c>
      <c r="K1755" s="169">
        <v>0.16</v>
      </c>
      <c r="L1755" s="170"/>
    </row>
    <row r="1756" spans="4:12">
      <c r="D1756" s="20" t="str">
        <f>CONCATENATE(kategorie[[#This Row],[rok]],"::",kategorie[[#This Row],[závod]],"::",kategorie[[#This Row],[m/ž]],"::",kategorie[[#This Row],[věk]])</f>
        <v>2014::pivaři::M::30</v>
      </c>
      <c r="E1756" s="166">
        <v>2014</v>
      </c>
      <c r="F1756" s="167" t="s">
        <v>296</v>
      </c>
      <c r="G1756" s="166" t="s">
        <v>177</v>
      </c>
      <c r="H1756" s="25">
        <f>kategorie[[#This Row],[rok]]-kategorie[[#This Row],[věk]]</f>
        <v>1984</v>
      </c>
      <c r="I1756" s="166">
        <v>30</v>
      </c>
      <c r="J1756" s="168" t="s">
        <v>316</v>
      </c>
      <c r="K1756" s="169">
        <v>0.16</v>
      </c>
      <c r="L1756" s="170"/>
    </row>
    <row r="1757" spans="4:12">
      <c r="D1757" s="20" t="str">
        <f>CONCATENATE(kategorie[[#This Row],[rok]],"::",kategorie[[#This Row],[závod]],"::",kategorie[[#This Row],[m/ž]],"::",kategorie[[#This Row],[věk]])</f>
        <v>2014::pivaři::M::31</v>
      </c>
      <c r="E1757" s="166">
        <v>2014</v>
      </c>
      <c r="F1757" s="167" t="s">
        <v>296</v>
      </c>
      <c r="G1757" s="166" t="s">
        <v>177</v>
      </c>
      <c r="H1757" s="25">
        <f>kategorie[[#This Row],[rok]]-kategorie[[#This Row],[věk]]</f>
        <v>1983</v>
      </c>
      <c r="I1757" s="166">
        <v>31</v>
      </c>
      <c r="J1757" s="168" t="s">
        <v>316</v>
      </c>
      <c r="K1757" s="169">
        <v>0.16</v>
      </c>
      <c r="L1757" s="170"/>
    </row>
    <row r="1758" spans="4:12">
      <c r="D1758" s="20" t="str">
        <f>CONCATENATE(kategorie[[#This Row],[rok]],"::",kategorie[[#This Row],[závod]],"::",kategorie[[#This Row],[m/ž]],"::",kategorie[[#This Row],[věk]])</f>
        <v>2014::pivaři::M::32</v>
      </c>
      <c r="E1758" s="166">
        <v>2014</v>
      </c>
      <c r="F1758" s="167" t="s">
        <v>296</v>
      </c>
      <c r="G1758" s="166" t="s">
        <v>177</v>
      </c>
      <c r="H1758" s="25">
        <f>kategorie[[#This Row],[rok]]-kategorie[[#This Row],[věk]]</f>
        <v>1982</v>
      </c>
      <c r="I1758" s="166">
        <v>32</v>
      </c>
      <c r="J1758" s="168" t="s">
        <v>316</v>
      </c>
      <c r="K1758" s="169">
        <v>0.16</v>
      </c>
      <c r="L1758" s="170"/>
    </row>
    <row r="1759" spans="4:12">
      <c r="D1759" s="20" t="str">
        <f>CONCATENATE(kategorie[[#This Row],[rok]],"::",kategorie[[#This Row],[závod]],"::",kategorie[[#This Row],[m/ž]],"::",kategorie[[#This Row],[věk]])</f>
        <v>2014::pivaři::M::33</v>
      </c>
      <c r="E1759" s="166">
        <v>2014</v>
      </c>
      <c r="F1759" s="167" t="s">
        <v>296</v>
      </c>
      <c r="G1759" s="166" t="s">
        <v>177</v>
      </c>
      <c r="H1759" s="25">
        <f>kategorie[[#This Row],[rok]]-kategorie[[#This Row],[věk]]</f>
        <v>1981</v>
      </c>
      <c r="I1759" s="166">
        <v>33</v>
      </c>
      <c r="J1759" s="168" t="s">
        <v>316</v>
      </c>
      <c r="K1759" s="169">
        <v>0.16</v>
      </c>
      <c r="L1759" s="170"/>
    </row>
    <row r="1760" spans="4:12">
      <c r="D1760" s="20" t="str">
        <f>CONCATENATE(kategorie[[#This Row],[rok]],"::",kategorie[[#This Row],[závod]],"::",kategorie[[#This Row],[m/ž]],"::",kategorie[[#This Row],[věk]])</f>
        <v>2014::pivaři::M::34</v>
      </c>
      <c r="E1760" s="166">
        <v>2014</v>
      </c>
      <c r="F1760" s="167" t="s">
        <v>296</v>
      </c>
      <c r="G1760" s="166" t="s">
        <v>177</v>
      </c>
      <c r="H1760" s="25">
        <f>kategorie[[#This Row],[rok]]-kategorie[[#This Row],[věk]]</f>
        <v>1980</v>
      </c>
      <c r="I1760" s="166">
        <v>34</v>
      </c>
      <c r="J1760" s="168" t="s">
        <v>316</v>
      </c>
      <c r="K1760" s="169">
        <v>0.16</v>
      </c>
      <c r="L1760" s="170"/>
    </row>
    <row r="1761" spans="4:12">
      <c r="D1761" s="20" t="str">
        <f>CONCATENATE(kategorie[[#This Row],[rok]],"::",kategorie[[#This Row],[závod]],"::",kategorie[[#This Row],[m/ž]],"::",kategorie[[#This Row],[věk]])</f>
        <v>2014::pivaři::M::35</v>
      </c>
      <c r="E1761" s="166">
        <v>2014</v>
      </c>
      <c r="F1761" s="167" t="s">
        <v>296</v>
      </c>
      <c r="G1761" s="166" t="s">
        <v>177</v>
      </c>
      <c r="H1761" s="25">
        <f>kategorie[[#This Row],[rok]]-kategorie[[#This Row],[věk]]</f>
        <v>1979</v>
      </c>
      <c r="I1761" s="166">
        <v>35</v>
      </c>
      <c r="J1761" s="168" t="s">
        <v>316</v>
      </c>
      <c r="K1761" s="169">
        <v>0.16</v>
      </c>
      <c r="L1761" s="170"/>
    </row>
    <row r="1762" spans="4:12">
      <c r="D1762" s="20" t="str">
        <f>CONCATENATE(kategorie[[#This Row],[rok]],"::",kategorie[[#This Row],[závod]],"::",kategorie[[#This Row],[m/ž]],"::",kategorie[[#This Row],[věk]])</f>
        <v>2014::pivaři::M::36</v>
      </c>
      <c r="E1762" s="166">
        <v>2014</v>
      </c>
      <c r="F1762" s="167" t="s">
        <v>296</v>
      </c>
      <c r="G1762" s="166" t="s">
        <v>177</v>
      </c>
      <c r="H1762" s="25">
        <f>kategorie[[#This Row],[rok]]-kategorie[[#This Row],[věk]]</f>
        <v>1978</v>
      </c>
      <c r="I1762" s="166">
        <v>36</v>
      </c>
      <c r="J1762" s="168" t="s">
        <v>316</v>
      </c>
      <c r="K1762" s="169">
        <v>0.16</v>
      </c>
      <c r="L1762" s="170"/>
    </row>
    <row r="1763" spans="4:12">
      <c r="D1763" s="20" t="str">
        <f>CONCATENATE(kategorie[[#This Row],[rok]],"::",kategorie[[#This Row],[závod]],"::",kategorie[[#This Row],[m/ž]],"::",kategorie[[#This Row],[věk]])</f>
        <v>2014::pivaři::M::37</v>
      </c>
      <c r="E1763" s="166">
        <v>2014</v>
      </c>
      <c r="F1763" s="167" t="s">
        <v>296</v>
      </c>
      <c r="G1763" s="166" t="s">
        <v>177</v>
      </c>
      <c r="H1763" s="25">
        <f>kategorie[[#This Row],[rok]]-kategorie[[#This Row],[věk]]</f>
        <v>1977</v>
      </c>
      <c r="I1763" s="166">
        <v>37</v>
      </c>
      <c r="J1763" s="168" t="s">
        <v>316</v>
      </c>
      <c r="K1763" s="169">
        <v>0.16</v>
      </c>
      <c r="L1763" s="170"/>
    </row>
    <row r="1764" spans="4:12">
      <c r="D1764" s="20" t="str">
        <f>CONCATENATE(kategorie[[#This Row],[rok]],"::",kategorie[[#This Row],[závod]],"::",kategorie[[#This Row],[m/ž]],"::",kategorie[[#This Row],[věk]])</f>
        <v>2014::pivaři::M::38</v>
      </c>
      <c r="E1764" s="166">
        <v>2014</v>
      </c>
      <c r="F1764" s="167" t="s">
        <v>296</v>
      </c>
      <c r="G1764" s="166" t="s">
        <v>177</v>
      </c>
      <c r="H1764" s="25">
        <f>kategorie[[#This Row],[rok]]-kategorie[[#This Row],[věk]]</f>
        <v>1976</v>
      </c>
      <c r="I1764" s="166">
        <v>38</v>
      </c>
      <c r="J1764" s="168" t="s">
        <v>316</v>
      </c>
      <c r="K1764" s="169">
        <v>0.16</v>
      </c>
      <c r="L1764" s="170"/>
    </row>
    <row r="1765" spans="4:12">
      <c r="D1765" s="20" t="str">
        <f>CONCATENATE(kategorie[[#This Row],[rok]],"::",kategorie[[#This Row],[závod]],"::",kategorie[[#This Row],[m/ž]],"::",kategorie[[#This Row],[věk]])</f>
        <v>2014::pivaři::M::39</v>
      </c>
      <c r="E1765" s="166">
        <v>2014</v>
      </c>
      <c r="F1765" s="167" t="s">
        <v>296</v>
      </c>
      <c r="G1765" s="166" t="s">
        <v>177</v>
      </c>
      <c r="H1765" s="25">
        <f>kategorie[[#This Row],[rok]]-kategorie[[#This Row],[věk]]</f>
        <v>1975</v>
      </c>
      <c r="I1765" s="166">
        <v>39</v>
      </c>
      <c r="J1765" s="168" t="s">
        <v>316</v>
      </c>
      <c r="K1765" s="169">
        <v>0.16</v>
      </c>
      <c r="L1765" s="170"/>
    </row>
    <row r="1766" spans="4:12">
      <c r="D1766" s="20" t="str">
        <f>CONCATENATE(kategorie[[#This Row],[rok]],"::",kategorie[[#This Row],[závod]],"::",kategorie[[#This Row],[m/ž]],"::",kategorie[[#This Row],[věk]])</f>
        <v>2014::pivaři::M::40</v>
      </c>
      <c r="E1766" s="166">
        <v>2014</v>
      </c>
      <c r="F1766" s="167" t="s">
        <v>296</v>
      </c>
      <c r="G1766" s="166" t="s">
        <v>177</v>
      </c>
      <c r="H1766" s="25">
        <f>kategorie[[#This Row],[rok]]-kategorie[[#This Row],[věk]]</f>
        <v>1974</v>
      </c>
      <c r="I1766" s="166">
        <v>40</v>
      </c>
      <c r="J1766" s="168" t="s">
        <v>316</v>
      </c>
      <c r="K1766" s="169">
        <v>0.16</v>
      </c>
      <c r="L1766" s="170"/>
    </row>
    <row r="1767" spans="4:12">
      <c r="D1767" s="20" t="str">
        <f>CONCATENATE(kategorie[[#This Row],[rok]],"::",kategorie[[#This Row],[závod]],"::",kategorie[[#This Row],[m/ž]],"::",kategorie[[#This Row],[věk]])</f>
        <v>2014::pivaři::M::41</v>
      </c>
      <c r="E1767" s="166">
        <v>2014</v>
      </c>
      <c r="F1767" s="167" t="s">
        <v>296</v>
      </c>
      <c r="G1767" s="166" t="s">
        <v>177</v>
      </c>
      <c r="H1767" s="25">
        <f>kategorie[[#This Row],[rok]]-kategorie[[#This Row],[věk]]</f>
        <v>1973</v>
      </c>
      <c r="I1767" s="166">
        <v>41</v>
      </c>
      <c r="J1767" s="168" t="s">
        <v>316</v>
      </c>
      <c r="K1767" s="169">
        <v>0.16</v>
      </c>
      <c r="L1767" s="170"/>
    </row>
    <row r="1768" spans="4:12">
      <c r="D1768" s="20" t="str">
        <f>CONCATENATE(kategorie[[#This Row],[rok]],"::",kategorie[[#This Row],[závod]],"::",kategorie[[#This Row],[m/ž]],"::",kategorie[[#This Row],[věk]])</f>
        <v>2014::pivaři::M::42</v>
      </c>
      <c r="E1768" s="166">
        <v>2014</v>
      </c>
      <c r="F1768" s="167" t="s">
        <v>296</v>
      </c>
      <c r="G1768" s="166" t="s">
        <v>177</v>
      </c>
      <c r="H1768" s="25">
        <f>kategorie[[#This Row],[rok]]-kategorie[[#This Row],[věk]]</f>
        <v>1972</v>
      </c>
      <c r="I1768" s="166">
        <v>42</v>
      </c>
      <c r="J1768" s="168" t="s">
        <v>316</v>
      </c>
      <c r="K1768" s="169">
        <v>0.16</v>
      </c>
      <c r="L1768" s="170"/>
    </row>
    <row r="1769" spans="4:12">
      <c r="D1769" s="20" t="str">
        <f>CONCATENATE(kategorie[[#This Row],[rok]],"::",kategorie[[#This Row],[závod]],"::",kategorie[[#This Row],[m/ž]],"::",kategorie[[#This Row],[věk]])</f>
        <v>2014::pivaři::M::43</v>
      </c>
      <c r="E1769" s="166">
        <v>2014</v>
      </c>
      <c r="F1769" s="167" t="s">
        <v>296</v>
      </c>
      <c r="G1769" s="166" t="s">
        <v>177</v>
      </c>
      <c r="H1769" s="25">
        <f>kategorie[[#This Row],[rok]]-kategorie[[#This Row],[věk]]</f>
        <v>1971</v>
      </c>
      <c r="I1769" s="166">
        <v>43</v>
      </c>
      <c r="J1769" s="168" t="s">
        <v>316</v>
      </c>
      <c r="K1769" s="169">
        <v>0.16</v>
      </c>
      <c r="L1769" s="170"/>
    </row>
    <row r="1770" spans="4:12">
      <c r="D1770" s="20" t="str">
        <f>CONCATENATE(kategorie[[#This Row],[rok]],"::",kategorie[[#This Row],[závod]],"::",kategorie[[#This Row],[m/ž]],"::",kategorie[[#This Row],[věk]])</f>
        <v>2014::pivaři::M::44</v>
      </c>
      <c r="E1770" s="166">
        <v>2014</v>
      </c>
      <c r="F1770" s="167" t="s">
        <v>296</v>
      </c>
      <c r="G1770" s="166" t="s">
        <v>177</v>
      </c>
      <c r="H1770" s="25">
        <f>kategorie[[#This Row],[rok]]-kategorie[[#This Row],[věk]]</f>
        <v>1970</v>
      </c>
      <c r="I1770" s="166">
        <v>44</v>
      </c>
      <c r="J1770" s="168" t="s">
        <v>316</v>
      </c>
      <c r="K1770" s="169">
        <v>0.16</v>
      </c>
      <c r="L1770" s="170"/>
    </row>
    <row r="1771" spans="4:12">
      <c r="D1771" s="20" t="str">
        <f>CONCATENATE(kategorie[[#This Row],[rok]],"::",kategorie[[#This Row],[závod]],"::",kategorie[[#This Row],[m/ž]],"::",kategorie[[#This Row],[věk]])</f>
        <v>2014::pivaři::M::45</v>
      </c>
      <c r="E1771" s="166">
        <v>2014</v>
      </c>
      <c r="F1771" s="167" t="s">
        <v>296</v>
      </c>
      <c r="G1771" s="166" t="s">
        <v>177</v>
      </c>
      <c r="H1771" s="25">
        <f>kategorie[[#This Row],[rok]]-kategorie[[#This Row],[věk]]</f>
        <v>1969</v>
      </c>
      <c r="I1771" s="166">
        <v>45</v>
      </c>
      <c r="J1771" s="168" t="s">
        <v>316</v>
      </c>
      <c r="K1771" s="169">
        <v>0.16</v>
      </c>
      <c r="L1771" s="170"/>
    </row>
    <row r="1772" spans="4:12">
      <c r="D1772" s="20" t="str">
        <f>CONCATENATE(kategorie[[#This Row],[rok]],"::",kategorie[[#This Row],[závod]],"::",kategorie[[#This Row],[m/ž]],"::",kategorie[[#This Row],[věk]])</f>
        <v>2014::pivaři::M::46</v>
      </c>
      <c r="E1772" s="166">
        <v>2014</v>
      </c>
      <c r="F1772" s="167" t="s">
        <v>296</v>
      </c>
      <c r="G1772" s="166" t="s">
        <v>177</v>
      </c>
      <c r="H1772" s="25">
        <f>kategorie[[#This Row],[rok]]-kategorie[[#This Row],[věk]]</f>
        <v>1968</v>
      </c>
      <c r="I1772" s="166">
        <v>46</v>
      </c>
      <c r="J1772" s="168" t="s">
        <v>316</v>
      </c>
      <c r="K1772" s="169">
        <v>0.16</v>
      </c>
      <c r="L1772" s="170"/>
    </row>
    <row r="1773" spans="4:12">
      <c r="D1773" s="20" t="str">
        <f>CONCATENATE(kategorie[[#This Row],[rok]],"::",kategorie[[#This Row],[závod]],"::",kategorie[[#This Row],[m/ž]],"::",kategorie[[#This Row],[věk]])</f>
        <v>2014::pivaři::M::47</v>
      </c>
      <c r="E1773" s="166">
        <v>2014</v>
      </c>
      <c r="F1773" s="167" t="s">
        <v>296</v>
      </c>
      <c r="G1773" s="166" t="s">
        <v>177</v>
      </c>
      <c r="H1773" s="25">
        <f>kategorie[[#This Row],[rok]]-kategorie[[#This Row],[věk]]</f>
        <v>1967</v>
      </c>
      <c r="I1773" s="166">
        <v>47</v>
      </c>
      <c r="J1773" s="168" t="s">
        <v>316</v>
      </c>
      <c r="K1773" s="169">
        <v>0.16</v>
      </c>
      <c r="L1773" s="170"/>
    </row>
    <row r="1774" spans="4:12">
      <c r="D1774" s="20" t="str">
        <f>CONCATENATE(kategorie[[#This Row],[rok]],"::",kategorie[[#This Row],[závod]],"::",kategorie[[#This Row],[m/ž]],"::",kategorie[[#This Row],[věk]])</f>
        <v>2014::pivaři::M::48</v>
      </c>
      <c r="E1774" s="166">
        <v>2014</v>
      </c>
      <c r="F1774" s="167" t="s">
        <v>296</v>
      </c>
      <c r="G1774" s="166" t="s">
        <v>177</v>
      </c>
      <c r="H1774" s="25">
        <f>kategorie[[#This Row],[rok]]-kategorie[[#This Row],[věk]]</f>
        <v>1966</v>
      </c>
      <c r="I1774" s="166">
        <v>48</v>
      </c>
      <c r="J1774" s="168" t="s">
        <v>316</v>
      </c>
      <c r="K1774" s="169">
        <v>0.16</v>
      </c>
      <c r="L1774" s="170"/>
    </row>
    <row r="1775" spans="4:12">
      <c r="D1775" s="20" t="str">
        <f>CONCATENATE(kategorie[[#This Row],[rok]],"::",kategorie[[#This Row],[závod]],"::",kategorie[[#This Row],[m/ž]],"::",kategorie[[#This Row],[věk]])</f>
        <v>2014::pivaři::M::49</v>
      </c>
      <c r="E1775" s="166">
        <v>2014</v>
      </c>
      <c r="F1775" s="167" t="s">
        <v>296</v>
      </c>
      <c r="G1775" s="166" t="s">
        <v>177</v>
      </c>
      <c r="H1775" s="25">
        <f>kategorie[[#This Row],[rok]]-kategorie[[#This Row],[věk]]</f>
        <v>1965</v>
      </c>
      <c r="I1775" s="166">
        <v>49</v>
      </c>
      <c r="J1775" s="168" t="s">
        <v>316</v>
      </c>
      <c r="K1775" s="169">
        <v>0.16</v>
      </c>
      <c r="L1775" s="170"/>
    </row>
    <row r="1776" spans="4:12">
      <c r="D1776" s="20" t="str">
        <f>CONCATENATE(kategorie[[#This Row],[rok]],"::",kategorie[[#This Row],[závod]],"::",kategorie[[#This Row],[m/ž]],"::",kategorie[[#This Row],[věk]])</f>
        <v>2014::pivaři::M::50</v>
      </c>
      <c r="E1776" s="166">
        <v>2014</v>
      </c>
      <c r="F1776" s="167" t="s">
        <v>296</v>
      </c>
      <c r="G1776" s="166" t="s">
        <v>177</v>
      </c>
      <c r="H1776" s="25">
        <f>kategorie[[#This Row],[rok]]-kategorie[[#This Row],[věk]]</f>
        <v>1964</v>
      </c>
      <c r="I1776" s="166">
        <v>50</v>
      </c>
      <c r="J1776" s="168" t="s">
        <v>316</v>
      </c>
      <c r="K1776" s="169">
        <v>0.16</v>
      </c>
      <c r="L1776" s="170"/>
    </row>
    <row r="1777" spans="4:12">
      <c r="D1777" s="20" t="str">
        <f>CONCATENATE(kategorie[[#This Row],[rok]],"::",kategorie[[#This Row],[závod]],"::",kategorie[[#This Row],[m/ž]],"::",kategorie[[#This Row],[věk]])</f>
        <v>2014::pivaři::M::51</v>
      </c>
      <c r="E1777" s="166">
        <v>2014</v>
      </c>
      <c r="F1777" s="167" t="s">
        <v>296</v>
      </c>
      <c r="G1777" s="166" t="s">
        <v>177</v>
      </c>
      <c r="H1777" s="25">
        <f>kategorie[[#This Row],[rok]]-kategorie[[#This Row],[věk]]</f>
        <v>1963</v>
      </c>
      <c r="I1777" s="166">
        <v>51</v>
      </c>
      <c r="J1777" s="168" t="s">
        <v>316</v>
      </c>
      <c r="K1777" s="169">
        <v>0.16</v>
      </c>
      <c r="L1777" s="170"/>
    </row>
    <row r="1778" spans="4:12">
      <c r="D1778" s="20" t="str">
        <f>CONCATENATE(kategorie[[#This Row],[rok]],"::",kategorie[[#This Row],[závod]],"::",kategorie[[#This Row],[m/ž]],"::",kategorie[[#This Row],[věk]])</f>
        <v>2014::pivaři::M::52</v>
      </c>
      <c r="E1778" s="166">
        <v>2014</v>
      </c>
      <c r="F1778" s="167" t="s">
        <v>296</v>
      </c>
      <c r="G1778" s="166" t="s">
        <v>177</v>
      </c>
      <c r="H1778" s="25">
        <f>kategorie[[#This Row],[rok]]-kategorie[[#This Row],[věk]]</f>
        <v>1962</v>
      </c>
      <c r="I1778" s="166">
        <v>52</v>
      </c>
      <c r="J1778" s="168" t="s">
        <v>316</v>
      </c>
      <c r="K1778" s="169">
        <v>0.16</v>
      </c>
      <c r="L1778" s="170"/>
    </row>
    <row r="1779" spans="4:12">
      <c r="D1779" s="20" t="str">
        <f>CONCATENATE(kategorie[[#This Row],[rok]],"::",kategorie[[#This Row],[závod]],"::",kategorie[[#This Row],[m/ž]],"::",kategorie[[#This Row],[věk]])</f>
        <v>2014::pivaři::M::53</v>
      </c>
      <c r="E1779" s="166">
        <v>2014</v>
      </c>
      <c r="F1779" s="167" t="s">
        <v>296</v>
      </c>
      <c r="G1779" s="166" t="s">
        <v>177</v>
      </c>
      <c r="H1779" s="25">
        <f>kategorie[[#This Row],[rok]]-kategorie[[#This Row],[věk]]</f>
        <v>1961</v>
      </c>
      <c r="I1779" s="166">
        <v>53</v>
      </c>
      <c r="J1779" s="168" t="s">
        <v>316</v>
      </c>
      <c r="K1779" s="169">
        <v>0.16</v>
      </c>
      <c r="L1779" s="170"/>
    </row>
    <row r="1780" spans="4:12">
      <c r="D1780" s="20" t="str">
        <f>CONCATENATE(kategorie[[#This Row],[rok]],"::",kategorie[[#This Row],[závod]],"::",kategorie[[#This Row],[m/ž]],"::",kategorie[[#This Row],[věk]])</f>
        <v>2014::pivaři::M::54</v>
      </c>
      <c r="E1780" s="166">
        <v>2014</v>
      </c>
      <c r="F1780" s="167" t="s">
        <v>296</v>
      </c>
      <c r="G1780" s="166" t="s">
        <v>177</v>
      </c>
      <c r="H1780" s="25">
        <f>kategorie[[#This Row],[rok]]-kategorie[[#This Row],[věk]]</f>
        <v>1960</v>
      </c>
      <c r="I1780" s="166">
        <v>54</v>
      </c>
      <c r="J1780" s="168" t="s">
        <v>316</v>
      </c>
      <c r="K1780" s="169">
        <v>0.16</v>
      </c>
      <c r="L1780" s="170"/>
    </row>
    <row r="1781" spans="4:12">
      <c r="D1781" s="20" t="str">
        <f>CONCATENATE(kategorie[[#This Row],[rok]],"::",kategorie[[#This Row],[závod]],"::",kategorie[[#This Row],[m/ž]],"::",kategorie[[#This Row],[věk]])</f>
        <v>2014::pivaři::M::55</v>
      </c>
      <c r="E1781" s="166">
        <v>2014</v>
      </c>
      <c r="F1781" s="167" t="s">
        <v>296</v>
      </c>
      <c r="G1781" s="166" t="s">
        <v>177</v>
      </c>
      <c r="H1781" s="25">
        <f>kategorie[[#This Row],[rok]]-kategorie[[#This Row],[věk]]</f>
        <v>1959</v>
      </c>
      <c r="I1781" s="166">
        <v>55</v>
      </c>
      <c r="J1781" s="168" t="s">
        <v>316</v>
      </c>
      <c r="K1781" s="169">
        <v>0.16</v>
      </c>
      <c r="L1781" s="170"/>
    </row>
    <row r="1782" spans="4:12">
      <c r="D1782" s="20" t="str">
        <f>CONCATENATE(kategorie[[#This Row],[rok]],"::",kategorie[[#This Row],[závod]],"::",kategorie[[#This Row],[m/ž]],"::",kategorie[[#This Row],[věk]])</f>
        <v>2014::pivaři::M::56</v>
      </c>
      <c r="E1782" s="166">
        <v>2014</v>
      </c>
      <c r="F1782" s="167" t="s">
        <v>296</v>
      </c>
      <c r="G1782" s="166" t="s">
        <v>177</v>
      </c>
      <c r="H1782" s="25">
        <f>kategorie[[#This Row],[rok]]-kategorie[[#This Row],[věk]]</f>
        <v>1958</v>
      </c>
      <c r="I1782" s="166">
        <v>56</v>
      </c>
      <c r="J1782" s="168" t="s">
        <v>316</v>
      </c>
      <c r="K1782" s="169">
        <v>0.16</v>
      </c>
      <c r="L1782" s="170"/>
    </row>
    <row r="1783" spans="4:12">
      <c r="D1783" s="20" t="str">
        <f>CONCATENATE(kategorie[[#This Row],[rok]],"::",kategorie[[#This Row],[závod]],"::",kategorie[[#This Row],[m/ž]],"::",kategorie[[#This Row],[věk]])</f>
        <v>2014::pivaři::M::57</v>
      </c>
      <c r="E1783" s="166">
        <v>2014</v>
      </c>
      <c r="F1783" s="167" t="s">
        <v>296</v>
      </c>
      <c r="G1783" s="166" t="s">
        <v>177</v>
      </c>
      <c r="H1783" s="25">
        <f>kategorie[[#This Row],[rok]]-kategorie[[#This Row],[věk]]</f>
        <v>1957</v>
      </c>
      <c r="I1783" s="166">
        <v>57</v>
      </c>
      <c r="J1783" s="168" t="s">
        <v>316</v>
      </c>
      <c r="K1783" s="169">
        <v>0.16</v>
      </c>
      <c r="L1783" s="170"/>
    </row>
    <row r="1784" spans="4:12">
      <c r="D1784" s="20" t="str">
        <f>CONCATENATE(kategorie[[#This Row],[rok]],"::",kategorie[[#This Row],[závod]],"::",kategorie[[#This Row],[m/ž]],"::",kategorie[[#This Row],[věk]])</f>
        <v>2014::pivaři::M::58</v>
      </c>
      <c r="E1784" s="166">
        <v>2014</v>
      </c>
      <c r="F1784" s="167" t="s">
        <v>296</v>
      </c>
      <c r="G1784" s="166" t="s">
        <v>177</v>
      </c>
      <c r="H1784" s="25">
        <f>kategorie[[#This Row],[rok]]-kategorie[[#This Row],[věk]]</f>
        <v>1956</v>
      </c>
      <c r="I1784" s="166">
        <v>58</v>
      </c>
      <c r="J1784" s="168" t="s">
        <v>316</v>
      </c>
      <c r="K1784" s="169">
        <v>0.16</v>
      </c>
      <c r="L1784" s="170"/>
    </row>
    <row r="1785" spans="4:12">
      <c r="D1785" s="20" t="str">
        <f>CONCATENATE(kategorie[[#This Row],[rok]],"::",kategorie[[#This Row],[závod]],"::",kategorie[[#This Row],[m/ž]],"::",kategorie[[#This Row],[věk]])</f>
        <v>2014::pivaři::M::59</v>
      </c>
      <c r="E1785" s="166">
        <v>2014</v>
      </c>
      <c r="F1785" s="167" t="s">
        <v>296</v>
      </c>
      <c r="G1785" s="166" t="s">
        <v>177</v>
      </c>
      <c r="H1785" s="25">
        <f>kategorie[[#This Row],[rok]]-kategorie[[#This Row],[věk]]</f>
        <v>1955</v>
      </c>
      <c r="I1785" s="166">
        <v>59</v>
      </c>
      <c r="J1785" s="168" t="s">
        <v>316</v>
      </c>
      <c r="K1785" s="169">
        <v>0.16</v>
      </c>
      <c r="L1785" s="170"/>
    </row>
    <row r="1786" spans="4:12">
      <c r="D1786" s="20" t="str">
        <f>CONCATENATE(kategorie[[#This Row],[rok]],"::",kategorie[[#This Row],[závod]],"::",kategorie[[#This Row],[m/ž]],"::",kategorie[[#This Row],[věk]])</f>
        <v>2014::pivaři::M::60</v>
      </c>
      <c r="E1786" s="166">
        <v>2014</v>
      </c>
      <c r="F1786" s="167" t="s">
        <v>296</v>
      </c>
      <c r="G1786" s="166" t="s">
        <v>177</v>
      </c>
      <c r="H1786" s="25">
        <f>kategorie[[#This Row],[rok]]-kategorie[[#This Row],[věk]]</f>
        <v>1954</v>
      </c>
      <c r="I1786" s="166">
        <v>60</v>
      </c>
      <c r="J1786" s="168" t="s">
        <v>316</v>
      </c>
      <c r="K1786" s="169">
        <v>0.16</v>
      </c>
      <c r="L1786" s="170"/>
    </row>
    <row r="1787" spans="4:12">
      <c r="D1787" s="20" t="str">
        <f>CONCATENATE(kategorie[[#This Row],[rok]],"::",kategorie[[#This Row],[závod]],"::",kategorie[[#This Row],[m/ž]],"::",kategorie[[#This Row],[věk]])</f>
        <v>2014::pivaři::M::61</v>
      </c>
      <c r="E1787" s="166">
        <v>2014</v>
      </c>
      <c r="F1787" s="167" t="s">
        <v>296</v>
      </c>
      <c r="G1787" s="166" t="s">
        <v>177</v>
      </c>
      <c r="H1787" s="25">
        <f>kategorie[[#This Row],[rok]]-kategorie[[#This Row],[věk]]</f>
        <v>1953</v>
      </c>
      <c r="I1787" s="166">
        <v>61</v>
      </c>
      <c r="J1787" s="168" t="s">
        <v>316</v>
      </c>
      <c r="K1787" s="169">
        <v>0.16</v>
      </c>
      <c r="L1787" s="170"/>
    </row>
    <row r="1788" spans="4:12">
      <c r="D1788" s="20" t="str">
        <f>CONCATENATE(kategorie[[#This Row],[rok]],"::",kategorie[[#This Row],[závod]],"::",kategorie[[#This Row],[m/ž]],"::",kategorie[[#This Row],[věk]])</f>
        <v>2014::pivaři::M::62</v>
      </c>
      <c r="E1788" s="166">
        <v>2014</v>
      </c>
      <c r="F1788" s="167" t="s">
        <v>296</v>
      </c>
      <c r="G1788" s="166" t="s">
        <v>177</v>
      </c>
      <c r="H1788" s="25">
        <f>kategorie[[#This Row],[rok]]-kategorie[[#This Row],[věk]]</f>
        <v>1952</v>
      </c>
      <c r="I1788" s="166">
        <v>62</v>
      </c>
      <c r="J1788" s="168" t="s">
        <v>316</v>
      </c>
      <c r="K1788" s="169">
        <v>0.16</v>
      </c>
      <c r="L1788" s="170"/>
    </row>
    <row r="1789" spans="4:12">
      <c r="D1789" s="20" t="str">
        <f>CONCATENATE(kategorie[[#This Row],[rok]],"::",kategorie[[#This Row],[závod]],"::",kategorie[[#This Row],[m/ž]],"::",kategorie[[#This Row],[věk]])</f>
        <v>2014::pivaři::M::63</v>
      </c>
      <c r="E1789" s="166">
        <v>2014</v>
      </c>
      <c r="F1789" s="167" t="s">
        <v>296</v>
      </c>
      <c r="G1789" s="166" t="s">
        <v>177</v>
      </c>
      <c r="H1789" s="25">
        <f>kategorie[[#This Row],[rok]]-kategorie[[#This Row],[věk]]</f>
        <v>1951</v>
      </c>
      <c r="I1789" s="166">
        <v>63</v>
      </c>
      <c r="J1789" s="168" t="s">
        <v>316</v>
      </c>
      <c r="K1789" s="169">
        <v>0.16</v>
      </c>
      <c r="L1789" s="170"/>
    </row>
    <row r="1790" spans="4:12">
      <c r="D1790" s="20" t="str">
        <f>CONCATENATE(kategorie[[#This Row],[rok]],"::",kategorie[[#This Row],[závod]],"::",kategorie[[#This Row],[m/ž]],"::",kategorie[[#This Row],[věk]])</f>
        <v>2014::pivaři::M::64</v>
      </c>
      <c r="E1790" s="166">
        <v>2014</v>
      </c>
      <c r="F1790" s="167" t="s">
        <v>296</v>
      </c>
      <c r="G1790" s="166" t="s">
        <v>177</v>
      </c>
      <c r="H1790" s="25">
        <f>kategorie[[#This Row],[rok]]-kategorie[[#This Row],[věk]]</f>
        <v>1950</v>
      </c>
      <c r="I1790" s="166">
        <v>64</v>
      </c>
      <c r="J1790" s="168" t="s">
        <v>316</v>
      </c>
      <c r="K1790" s="169">
        <v>0.16</v>
      </c>
      <c r="L1790" s="170"/>
    </row>
    <row r="1791" spans="4:12">
      <c r="D1791" s="20" t="str">
        <f>CONCATENATE(kategorie[[#This Row],[rok]],"::",kategorie[[#This Row],[závod]],"::",kategorie[[#This Row],[m/ž]],"::",kategorie[[#This Row],[věk]])</f>
        <v>2014::pivaři::M::65</v>
      </c>
      <c r="E1791" s="166">
        <v>2014</v>
      </c>
      <c r="F1791" s="167" t="s">
        <v>296</v>
      </c>
      <c r="G1791" s="166" t="s">
        <v>177</v>
      </c>
      <c r="H1791" s="25">
        <f>kategorie[[#This Row],[rok]]-kategorie[[#This Row],[věk]]</f>
        <v>1949</v>
      </c>
      <c r="I1791" s="166">
        <v>65</v>
      </c>
      <c r="J1791" s="168" t="s">
        <v>316</v>
      </c>
      <c r="K1791" s="169">
        <v>0.16</v>
      </c>
      <c r="L1791" s="170"/>
    </row>
    <row r="1792" spans="4:12">
      <c r="D1792" s="20" t="str">
        <f>CONCATENATE(kategorie[[#This Row],[rok]],"::",kategorie[[#This Row],[závod]],"::",kategorie[[#This Row],[m/ž]],"::",kategorie[[#This Row],[věk]])</f>
        <v>2014::pivaři::M::66</v>
      </c>
      <c r="E1792" s="166">
        <v>2014</v>
      </c>
      <c r="F1792" s="167" t="s">
        <v>296</v>
      </c>
      <c r="G1792" s="166" t="s">
        <v>177</v>
      </c>
      <c r="H1792" s="25">
        <f>kategorie[[#This Row],[rok]]-kategorie[[#This Row],[věk]]</f>
        <v>1948</v>
      </c>
      <c r="I1792" s="166">
        <v>66</v>
      </c>
      <c r="J1792" s="168" t="s">
        <v>316</v>
      </c>
      <c r="K1792" s="169">
        <v>0.16</v>
      </c>
      <c r="L1792" s="170"/>
    </row>
    <row r="1793" spans="4:12">
      <c r="D1793" s="20" t="str">
        <f>CONCATENATE(kategorie[[#This Row],[rok]],"::",kategorie[[#This Row],[závod]],"::",kategorie[[#This Row],[m/ž]],"::",kategorie[[#This Row],[věk]])</f>
        <v>2014::pivaři::M::67</v>
      </c>
      <c r="E1793" s="166">
        <v>2014</v>
      </c>
      <c r="F1793" s="167" t="s">
        <v>296</v>
      </c>
      <c r="G1793" s="166" t="s">
        <v>177</v>
      </c>
      <c r="H1793" s="25">
        <f>kategorie[[#This Row],[rok]]-kategorie[[#This Row],[věk]]</f>
        <v>1947</v>
      </c>
      <c r="I1793" s="166">
        <v>67</v>
      </c>
      <c r="J1793" s="168" t="s">
        <v>316</v>
      </c>
      <c r="K1793" s="169">
        <v>0.16</v>
      </c>
      <c r="L1793" s="170"/>
    </row>
    <row r="1794" spans="4:12">
      <c r="D1794" s="20" t="str">
        <f>CONCATENATE(kategorie[[#This Row],[rok]],"::",kategorie[[#This Row],[závod]],"::",kategorie[[#This Row],[m/ž]],"::",kategorie[[#This Row],[věk]])</f>
        <v>2014::pivaři::M::68</v>
      </c>
      <c r="E1794" s="166">
        <v>2014</v>
      </c>
      <c r="F1794" s="167" t="s">
        <v>296</v>
      </c>
      <c r="G1794" s="166" t="s">
        <v>177</v>
      </c>
      <c r="H1794" s="25">
        <f>kategorie[[#This Row],[rok]]-kategorie[[#This Row],[věk]]</f>
        <v>1946</v>
      </c>
      <c r="I1794" s="166">
        <v>68</v>
      </c>
      <c r="J1794" s="168" t="s">
        <v>316</v>
      </c>
      <c r="K1794" s="169">
        <v>0.16</v>
      </c>
      <c r="L1794" s="170"/>
    </row>
    <row r="1795" spans="4:12">
      <c r="D1795" s="20" t="str">
        <f>CONCATENATE(kategorie[[#This Row],[rok]],"::",kategorie[[#This Row],[závod]],"::",kategorie[[#This Row],[m/ž]],"::",kategorie[[#This Row],[věk]])</f>
        <v>2014::pivaři::M::69</v>
      </c>
      <c r="E1795" s="166">
        <v>2014</v>
      </c>
      <c r="F1795" s="167" t="s">
        <v>296</v>
      </c>
      <c r="G1795" s="166" t="s">
        <v>177</v>
      </c>
      <c r="H1795" s="25">
        <f>kategorie[[#This Row],[rok]]-kategorie[[#This Row],[věk]]</f>
        <v>1945</v>
      </c>
      <c r="I1795" s="166">
        <v>69</v>
      </c>
      <c r="J1795" s="168" t="s">
        <v>316</v>
      </c>
      <c r="K1795" s="169">
        <v>0.16</v>
      </c>
      <c r="L1795" s="170"/>
    </row>
    <row r="1796" spans="4:12">
      <c r="D1796" s="20" t="str">
        <f>CONCATENATE(kategorie[[#This Row],[rok]],"::",kategorie[[#This Row],[závod]],"::",kategorie[[#This Row],[m/ž]],"::",kategorie[[#This Row],[věk]])</f>
        <v>2014::pivaři::M::70</v>
      </c>
      <c r="E1796" s="166">
        <v>2014</v>
      </c>
      <c r="F1796" s="167" t="s">
        <v>296</v>
      </c>
      <c r="G1796" s="166" t="s">
        <v>177</v>
      </c>
      <c r="H1796" s="25">
        <f>kategorie[[#This Row],[rok]]-kategorie[[#This Row],[věk]]</f>
        <v>1944</v>
      </c>
      <c r="I1796" s="166">
        <v>70</v>
      </c>
      <c r="J1796" s="168" t="s">
        <v>316</v>
      </c>
      <c r="K1796" s="169">
        <v>0.16</v>
      </c>
      <c r="L1796" s="170"/>
    </row>
    <row r="1797" spans="4:12">
      <c r="D1797" s="20" t="str">
        <f>CONCATENATE(kategorie[[#This Row],[rok]],"::",kategorie[[#This Row],[závod]],"::",kategorie[[#This Row],[m/ž]],"::",kategorie[[#This Row],[věk]])</f>
        <v>2014::pivaři::M::71</v>
      </c>
      <c r="E1797" s="166">
        <v>2014</v>
      </c>
      <c r="F1797" s="167" t="s">
        <v>296</v>
      </c>
      <c r="G1797" s="166" t="s">
        <v>177</v>
      </c>
      <c r="H1797" s="25">
        <f>kategorie[[#This Row],[rok]]-kategorie[[#This Row],[věk]]</f>
        <v>1943</v>
      </c>
      <c r="I1797" s="166">
        <v>71</v>
      </c>
      <c r="J1797" s="168" t="s">
        <v>316</v>
      </c>
      <c r="K1797" s="169">
        <v>0.16</v>
      </c>
      <c r="L1797" s="170"/>
    </row>
    <row r="1798" spans="4:12">
      <c r="D1798" s="20" t="str">
        <f>CONCATENATE(kategorie[[#This Row],[rok]],"::",kategorie[[#This Row],[závod]],"::",kategorie[[#This Row],[m/ž]],"::",kategorie[[#This Row],[věk]])</f>
        <v>2014::pivaři::M::72</v>
      </c>
      <c r="E1798" s="166">
        <v>2014</v>
      </c>
      <c r="F1798" s="167" t="s">
        <v>296</v>
      </c>
      <c r="G1798" s="166" t="s">
        <v>177</v>
      </c>
      <c r="H1798" s="25">
        <f>kategorie[[#This Row],[rok]]-kategorie[[#This Row],[věk]]</f>
        <v>1942</v>
      </c>
      <c r="I1798" s="166">
        <v>72</v>
      </c>
      <c r="J1798" s="168" t="s">
        <v>316</v>
      </c>
      <c r="K1798" s="169">
        <v>0.16</v>
      </c>
      <c r="L1798" s="170"/>
    </row>
    <row r="1799" spans="4:12">
      <c r="D1799" s="20" t="str">
        <f>CONCATENATE(kategorie[[#This Row],[rok]],"::",kategorie[[#This Row],[závod]],"::",kategorie[[#This Row],[m/ž]],"::",kategorie[[#This Row],[věk]])</f>
        <v>2014::pivaři::M::73</v>
      </c>
      <c r="E1799" s="166">
        <v>2014</v>
      </c>
      <c r="F1799" s="167" t="s">
        <v>296</v>
      </c>
      <c r="G1799" s="166" t="s">
        <v>177</v>
      </c>
      <c r="H1799" s="25">
        <f>kategorie[[#This Row],[rok]]-kategorie[[#This Row],[věk]]</f>
        <v>1941</v>
      </c>
      <c r="I1799" s="166">
        <v>73</v>
      </c>
      <c r="J1799" s="168" t="s">
        <v>316</v>
      </c>
      <c r="K1799" s="169">
        <v>0.16</v>
      </c>
      <c r="L1799" s="170"/>
    </row>
    <row r="1800" spans="4:12">
      <c r="D1800" s="20" t="str">
        <f>CONCATENATE(kategorie[[#This Row],[rok]],"::",kategorie[[#This Row],[závod]],"::",kategorie[[#This Row],[m/ž]],"::",kategorie[[#This Row],[věk]])</f>
        <v>2014::pivaři::M::74</v>
      </c>
      <c r="E1800" s="166">
        <v>2014</v>
      </c>
      <c r="F1800" s="167" t="s">
        <v>296</v>
      </c>
      <c r="G1800" s="166" t="s">
        <v>177</v>
      </c>
      <c r="H1800" s="25">
        <f>kategorie[[#This Row],[rok]]-kategorie[[#This Row],[věk]]</f>
        <v>1940</v>
      </c>
      <c r="I1800" s="166">
        <v>74</v>
      </c>
      <c r="J1800" s="168" t="s">
        <v>316</v>
      </c>
      <c r="K1800" s="169">
        <v>0.16</v>
      </c>
      <c r="L1800" s="170"/>
    </row>
    <row r="1801" spans="4:12">
      <c r="D1801" s="20" t="str">
        <f>CONCATENATE(kategorie[[#This Row],[rok]],"::",kategorie[[#This Row],[závod]],"::",kategorie[[#This Row],[m/ž]],"::",kategorie[[#This Row],[věk]])</f>
        <v>2014::pivaři::M::75</v>
      </c>
      <c r="E1801" s="166">
        <v>2014</v>
      </c>
      <c r="F1801" s="167" t="s">
        <v>296</v>
      </c>
      <c r="G1801" s="166" t="s">
        <v>177</v>
      </c>
      <c r="H1801" s="25">
        <f>kategorie[[#This Row],[rok]]-kategorie[[#This Row],[věk]]</f>
        <v>1939</v>
      </c>
      <c r="I1801" s="166">
        <v>75</v>
      </c>
      <c r="J1801" s="168" t="s">
        <v>316</v>
      </c>
      <c r="K1801" s="169">
        <v>0.16</v>
      </c>
      <c r="L1801" s="170"/>
    </row>
    <row r="1802" spans="4:12">
      <c r="D1802" s="20" t="str">
        <f>CONCATENATE(kategorie[[#This Row],[rok]],"::",kategorie[[#This Row],[závod]],"::",kategorie[[#This Row],[m/ž]],"::",kategorie[[#This Row],[věk]])</f>
        <v>2014::pivaři::M::76</v>
      </c>
      <c r="E1802" s="166">
        <v>2014</v>
      </c>
      <c r="F1802" s="167" t="s">
        <v>296</v>
      </c>
      <c r="G1802" s="166" t="s">
        <v>177</v>
      </c>
      <c r="H1802" s="25">
        <f>kategorie[[#This Row],[rok]]-kategorie[[#This Row],[věk]]</f>
        <v>1938</v>
      </c>
      <c r="I1802" s="166">
        <v>76</v>
      </c>
      <c r="J1802" s="168" t="s">
        <v>316</v>
      </c>
      <c r="K1802" s="169">
        <v>0.16</v>
      </c>
      <c r="L1802" s="170"/>
    </row>
    <row r="1803" spans="4:12">
      <c r="D1803" s="20" t="str">
        <f>CONCATENATE(kategorie[[#This Row],[rok]],"::",kategorie[[#This Row],[závod]],"::",kategorie[[#This Row],[m/ž]],"::",kategorie[[#This Row],[věk]])</f>
        <v>2014::pivaři::M::77</v>
      </c>
      <c r="E1803" s="166">
        <v>2014</v>
      </c>
      <c r="F1803" s="167" t="s">
        <v>296</v>
      </c>
      <c r="G1803" s="166" t="s">
        <v>177</v>
      </c>
      <c r="H1803" s="25">
        <f>kategorie[[#This Row],[rok]]-kategorie[[#This Row],[věk]]</f>
        <v>1937</v>
      </c>
      <c r="I1803" s="166">
        <v>77</v>
      </c>
      <c r="J1803" s="168" t="s">
        <v>316</v>
      </c>
      <c r="K1803" s="169">
        <v>0.16</v>
      </c>
      <c r="L1803" s="170"/>
    </row>
    <row r="1804" spans="4:12">
      <c r="D1804" s="20" t="str">
        <f>CONCATENATE(kategorie[[#This Row],[rok]],"::",kategorie[[#This Row],[závod]],"::",kategorie[[#This Row],[m/ž]],"::",kategorie[[#This Row],[věk]])</f>
        <v>2014::pivaři::M::78</v>
      </c>
      <c r="E1804" s="166">
        <v>2014</v>
      </c>
      <c r="F1804" s="167" t="s">
        <v>296</v>
      </c>
      <c r="G1804" s="166" t="s">
        <v>177</v>
      </c>
      <c r="H1804" s="25">
        <f>kategorie[[#This Row],[rok]]-kategorie[[#This Row],[věk]]</f>
        <v>1936</v>
      </c>
      <c r="I1804" s="166">
        <v>78</v>
      </c>
      <c r="J1804" s="168" t="s">
        <v>316</v>
      </c>
      <c r="K1804" s="169">
        <v>0.16</v>
      </c>
      <c r="L1804" s="170"/>
    </row>
    <row r="1805" spans="4:12">
      <c r="D1805" s="20" t="str">
        <f>CONCATENATE(kategorie[[#This Row],[rok]],"::",kategorie[[#This Row],[závod]],"::",kategorie[[#This Row],[m/ž]],"::",kategorie[[#This Row],[věk]])</f>
        <v>2014::pivaři::M::79</v>
      </c>
      <c r="E1805" s="166">
        <v>2014</v>
      </c>
      <c r="F1805" s="167" t="s">
        <v>296</v>
      </c>
      <c r="G1805" s="166" t="s">
        <v>177</v>
      </c>
      <c r="H1805" s="25">
        <f>kategorie[[#This Row],[rok]]-kategorie[[#This Row],[věk]]</f>
        <v>1935</v>
      </c>
      <c r="I1805" s="166">
        <v>79</v>
      </c>
      <c r="J1805" s="168" t="s">
        <v>316</v>
      </c>
      <c r="K1805" s="169">
        <v>0.16</v>
      </c>
      <c r="L1805" s="170"/>
    </row>
    <row r="1806" spans="4:12">
      <c r="D1806" s="20" t="str">
        <f>CONCATENATE(kategorie[[#This Row],[rok]],"::",kategorie[[#This Row],[závod]],"::",kategorie[[#This Row],[m/ž]],"::",kategorie[[#This Row],[věk]])</f>
        <v>2014::pivaři::M::80</v>
      </c>
      <c r="E1806" s="166">
        <v>2014</v>
      </c>
      <c r="F1806" s="167" t="s">
        <v>296</v>
      </c>
      <c r="G1806" s="166" t="s">
        <v>177</v>
      </c>
      <c r="H1806" s="25">
        <f>kategorie[[#This Row],[rok]]-kategorie[[#This Row],[věk]]</f>
        <v>1934</v>
      </c>
      <c r="I1806" s="166">
        <v>80</v>
      </c>
      <c r="J1806" s="168" t="s">
        <v>316</v>
      </c>
      <c r="K1806" s="169">
        <v>0.16</v>
      </c>
      <c r="L1806" s="170"/>
    </row>
    <row r="1807" spans="4:12">
      <c r="D1807" s="20" t="str">
        <f>CONCATENATE(kategorie[[#This Row],[rok]],"::",kategorie[[#This Row],[závod]],"::",kategorie[[#This Row],[m/ž]],"::",kategorie[[#This Row],[věk]])</f>
        <v>2014::pivaři::Z::18</v>
      </c>
      <c r="E1807" s="166">
        <v>2014</v>
      </c>
      <c r="F1807" s="167" t="s">
        <v>296</v>
      </c>
      <c r="G1807" s="166" t="s">
        <v>318</v>
      </c>
      <c r="H1807" s="25">
        <f>kategorie[[#This Row],[rok]]-kategorie[[#This Row],[věk]]</f>
        <v>1996</v>
      </c>
      <c r="I1807" s="166">
        <v>18</v>
      </c>
      <c r="J1807" s="168" t="s">
        <v>316</v>
      </c>
      <c r="K1807" s="169">
        <v>0.16</v>
      </c>
      <c r="L1807" s="170"/>
    </row>
    <row r="1808" spans="4:12">
      <c r="D1808" s="20" t="str">
        <f>CONCATENATE(kategorie[[#This Row],[rok]],"::",kategorie[[#This Row],[závod]],"::",kategorie[[#This Row],[m/ž]],"::",kategorie[[#This Row],[věk]])</f>
        <v>2014::pivaři::Z::19</v>
      </c>
      <c r="E1808" s="166">
        <v>2014</v>
      </c>
      <c r="F1808" s="167" t="s">
        <v>296</v>
      </c>
      <c r="G1808" s="166" t="s">
        <v>318</v>
      </c>
      <c r="H1808" s="25">
        <f>kategorie[[#This Row],[rok]]-kategorie[[#This Row],[věk]]</f>
        <v>1995</v>
      </c>
      <c r="I1808" s="166">
        <v>19</v>
      </c>
      <c r="J1808" s="168" t="s">
        <v>316</v>
      </c>
      <c r="K1808" s="169">
        <v>0.16</v>
      </c>
      <c r="L1808" s="170"/>
    </row>
    <row r="1809" spans="4:12">
      <c r="D1809" s="20" t="str">
        <f>CONCATENATE(kategorie[[#This Row],[rok]],"::",kategorie[[#This Row],[závod]],"::",kategorie[[#This Row],[m/ž]],"::",kategorie[[#This Row],[věk]])</f>
        <v>2014::pivaři::Z::20</v>
      </c>
      <c r="E1809" s="166">
        <v>2014</v>
      </c>
      <c r="F1809" s="167" t="s">
        <v>296</v>
      </c>
      <c r="G1809" s="166" t="s">
        <v>318</v>
      </c>
      <c r="H1809" s="25">
        <f>kategorie[[#This Row],[rok]]-kategorie[[#This Row],[věk]]</f>
        <v>1994</v>
      </c>
      <c r="I1809" s="166">
        <v>20</v>
      </c>
      <c r="J1809" s="168" t="s">
        <v>316</v>
      </c>
      <c r="K1809" s="169">
        <v>0.16</v>
      </c>
      <c r="L1809" s="170"/>
    </row>
    <row r="1810" spans="4:12">
      <c r="D1810" s="20" t="str">
        <f>CONCATENATE(kategorie[[#This Row],[rok]],"::",kategorie[[#This Row],[závod]],"::",kategorie[[#This Row],[m/ž]],"::",kategorie[[#This Row],[věk]])</f>
        <v>2014::pivaři::Z::21</v>
      </c>
      <c r="E1810" s="166">
        <v>2014</v>
      </c>
      <c r="F1810" s="167" t="s">
        <v>296</v>
      </c>
      <c r="G1810" s="166" t="s">
        <v>318</v>
      </c>
      <c r="H1810" s="25">
        <f>kategorie[[#This Row],[rok]]-kategorie[[#This Row],[věk]]</f>
        <v>1993</v>
      </c>
      <c r="I1810" s="166">
        <v>21</v>
      </c>
      <c r="J1810" s="168" t="s">
        <v>316</v>
      </c>
      <c r="K1810" s="169">
        <v>0.16</v>
      </c>
      <c r="L1810" s="170"/>
    </row>
    <row r="1811" spans="4:12">
      <c r="D1811" s="20" t="str">
        <f>CONCATENATE(kategorie[[#This Row],[rok]],"::",kategorie[[#This Row],[závod]],"::",kategorie[[#This Row],[m/ž]],"::",kategorie[[#This Row],[věk]])</f>
        <v>2014::pivaři::Z::22</v>
      </c>
      <c r="E1811" s="166">
        <v>2014</v>
      </c>
      <c r="F1811" s="167" t="s">
        <v>296</v>
      </c>
      <c r="G1811" s="166" t="s">
        <v>318</v>
      </c>
      <c r="H1811" s="25">
        <f>kategorie[[#This Row],[rok]]-kategorie[[#This Row],[věk]]</f>
        <v>1992</v>
      </c>
      <c r="I1811" s="166">
        <v>22</v>
      </c>
      <c r="J1811" s="168" t="s">
        <v>316</v>
      </c>
      <c r="K1811" s="169">
        <v>0.16</v>
      </c>
      <c r="L1811" s="170"/>
    </row>
    <row r="1812" spans="4:12">
      <c r="D1812" s="20" t="str">
        <f>CONCATENATE(kategorie[[#This Row],[rok]],"::",kategorie[[#This Row],[závod]],"::",kategorie[[#This Row],[m/ž]],"::",kategorie[[#This Row],[věk]])</f>
        <v>2014::pivaři::Z::23</v>
      </c>
      <c r="E1812" s="166">
        <v>2014</v>
      </c>
      <c r="F1812" s="167" t="s">
        <v>296</v>
      </c>
      <c r="G1812" s="166" t="s">
        <v>318</v>
      </c>
      <c r="H1812" s="25">
        <f>kategorie[[#This Row],[rok]]-kategorie[[#This Row],[věk]]</f>
        <v>1991</v>
      </c>
      <c r="I1812" s="166">
        <v>23</v>
      </c>
      <c r="J1812" s="168" t="s">
        <v>316</v>
      </c>
      <c r="K1812" s="169">
        <v>0.16</v>
      </c>
      <c r="L1812" s="170"/>
    </row>
    <row r="1813" spans="4:12">
      <c r="D1813" s="20" t="str">
        <f>CONCATENATE(kategorie[[#This Row],[rok]],"::",kategorie[[#This Row],[závod]],"::",kategorie[[#This Row],[m/ž]],"::",kategorie[[#This Row],[věk]])</f>
        <v>2014::pivaři::Z::24</v>
      </c>
      <c r="E1813" s="166">
        <v>2014</v>
      </c>
      <c r="F1813" s="167" t="s">
        <v>296</v>
      </c>
      <c r="G1813" s="166" t="s">
        <v>318</v>
      </c>
      <c r="H1813" s="25">
        <f>kategorie[[#This Row],[rok]]-kategorie[[#This Row],[věk]]</f>
        <v>1990</v>
      </c>
      <c r="I1813" s="166">
        <v>24</v>
      </c>
      <c r="J1813" s="168" t="s">
        <v>316</v>
      </c>
      <c r="K1813" s="169">
        <v>0.16</v>
      </c>
      <c r="L1813" s="170"/>
    </row>
    <row r="1814" spans="4:12">
      <c r="D1814" s="20" t="str">
        <f>CONCATENATE(kategorie[[#This Row],[rok]],"::",kategorie[[#This Row],[závod]],"::",kategorie[[#This Row],[m/ž]],"::",kategorie[[#This Row],[věk]])</f>
        <v>2014::pivaři::Z::25</v>
      </c>
      <c r="E1814" s="166">
        <v>2014</v>
      </c>
      <c r="F1814" s="167" t="s">
        <v>296</v>
      </c>
      <c r="G1814" s="166" t="s">
        <v>318</v>
      </c>
      <c r="H1814" s="25">
        <f>kategorie[[#This Row],[rok]]-kategorie[[#This Row],[věk]]</f>
        <v>1989</v>
      </c>
      <c r="I1814" s="166">
        <v>25</v>
      </c>
      <c r="J1814" s="168" t="s">
        <v>316</v>
      </c>
      <c r="K1814" s="169">
        <v>0.16</v>
      </c>
      <c r="L1814" s="170"/>
    </row>
    <row r="1815" spans="4:12">
      <c r="D1815" s="20" t="str">
        <f>CONCATENATE(kategorie[[#This Row],[rok]],"::",kategorie[[#This Row],[závod]],"::",kategorie[[#This Row],[m/ž]],"::",kategorie[[#This Row],[věk]])</f>
        <v>2014::pivaři::Z::26</v>
      </c>
      <c r="E1815" s="166">
        <v>2014</v>
      </c>
      <c r="F1815" s="167" t="s">
        <v>296</v>
      </c>
      <c r="G1815" s="166" t="s">
        <v>318</v>
      </c>
      <c r="H1815" s="25">
        <f>kategorie[[#This Row],[rok]]-kategorie[[#This Row],[věk]]</f>
        <v>1988</v>
      </c>
      <c r="I1815" s="166">
        <v>26</v>
      </c>
      <c r="J1815" s="168" t="s">
        <v>316</v>
      </c>
      <c r="K1815" s="169">
        <v>0.16</v>
      </c>
      <c r="L1815" s="170"/>
    </row>
    <row r="1816" spans="4:12">
      <c r="D1816" s="20" t="str">
        <f>CONCATENATE(kategorie[[#This Row],[rok]],"::",kategorie[[#This Row],[závod]],"::",kategorie[[#This Row],[m/ž]],"::",kategorie[[#This Row],[věk]])</f>
        <v>2014::pivaři::Z::27</v>
      </c>
      <c r="E1816" s="166">
        <v>2014</v>
      </c>
      <c r="F1816" s="167" t="s">
        <v>296</v>
      </c>
      <c r="G1816" s="166" t="s">
        <v>318</v>
      </c>
      <c r="H1816" s="25">
        <f>kategorie[[#This Row],[rok]]-kategorie[[#This Row],[věk]]</f>
        <v>1987</v>
      </c>
      <c r="I1816" s="166">
        <v>27</v>
      </c>
      <c r="J1816" s="168" t="s">
        <v>316</v>
      </c>
      <c r="K1816" s="169">
        <v>0.16</v>
      </c>
      <c r="L1816" s="170"/>
    </row>
    <row r="1817" spans="4:12">
      <c r="D1817" s="20" t="str">
        <f>CONCATENATE(kategorie[[#This Row],[rok]],"::",kategorie[[#This Row],[závod]],"::",kategorie[[#This Row],[m/ž]],"::",kategorie[[#This Row],[věk]])</f>
        <v>2014::pivaři::Z::28</v>
      </c>
      <c r="E1817" s="166">
        <v>2014</v>
      </c>
      <c r="F1817" s="167" t="s">
        <v>296</v>
      </c>
      <c r="G1817" s="166" t="s">
        <v>318</v>
      </c>
      <c r="H1817" s="25">
        <f>kategorie[[#This Row],[rok]]-kategorie[[#This Row],[věk]]</f>
        <v>1986</v>
      </c>
      <c r="I1817" s="166">
        <v>28</v>
      </c>
      <c r="J1817" s="168" t="s">
        <v>316</v>
      </c>
      <c r="K1817" s="169">
        <v>0.16</v>
      </c>
      <c r="L1817" s="170"/>
    </row>
    <row r="1818" spans="4:12">
      <c r="D1818" s="20" t="str">
        <f>CONCATENATE(kategorie[[#This Row],[rok]],"::",kategorie[[#This Row],[závod]],"::",kategorie[[#This Row],[m/ž]],"::",kategorie[[#This Row],[věk]])</f>
        <v>2014::pivaři::Z::29</v>
      </c>
      <c r="E1818" s="166">
        <v>2014</v>
      </c>
      <c r="F1818" s="167" t="s">
        <v>296</v>
      </c>
      <c r="G1818" s="166" t="s">
        <v>318</v>
      </c>
      <c r="H1818" s="25">
        <f>kategorie[[#This Row],[rok]]-kategorie[[#This Row],[věk]]</f>
        <v>1985</v>
      </c>
      <c r="I1818" s="166">
        <v>29</v>
      </c>
      <c r="J1818" s="168" t="s">
        <v>316</v>
      </c>
      <c r="K1818" s="169">
        <v>0.16</v>
      </c>
      <c r="L1818" s="170"/>
    </row>
    <row r="1819" spans="4:12">
      <c r="D1819" s="20" t="str">
        <f>CONCATENATE(kategorie[[#This Row],[rok]],"::",kategorie[[#This Row],[závod]],"::",kategorie[[#This Row],[m/ž]],"::",kategorie[[#This Row],[věk]])</f>
        <v>2014::pivaři::Z::30</v>
      </c>
      <c r="E1819" s="166">
        <v>2014</v>
      </c>
      <c r="F1819" s="167" t="s">
        <v>296</v>
      </c>
      <c r="G1819" s="166" t="s">
        <v>318</v>
      </c>
      <c r="H1819" s="25">
        <f>kategorie[[#This Row],[rok]]-kategorie[[#This Row],[věk]]</f>
        <v>1984</v>
      </c>
      <c r="I1819" s="166">
        <v>30</v>
      </c>
      <c r="J1819" s="168" t="s">
        <v>316</v>
      </c>
      <c r="K1819" s="169">
        <v>0.16</v>
      </c>
      <c r="L1819" s="170"/>
    </row>
    <row r="1820" spans="4:12">
      <c r="D1820" s="20" t="str">
        <f>CONCATENATE(kategorie[[#This Row],[rok]],"::",kategorie[[#This Row],[závod]],"::",kategorie[[#This Row],[m/ž]],"::",kategorie[[#This Row],[věk]])</f>
        <v>2014::pivaři::Z::31</v>
      </c>
      <c r="E1820" s="166">
        <v>2014</v>
      </c>
      <c r="F1820" s="167" t="s">
        <v>296</v>
      </c>
      <c r="G1820" s="166" t="s">
        <v>318</v>
      </c>
      <c r="H1820" s="25">
        <f>kategorie[[#This Row],[rok]]-kategorie[[#This Row],[věk]]</f>
        <v>1983</v>
      </c>
      <c r="I1820" s="166">
        <v>31</v>
      </c>
      <c r="J1820" s="168" t="s">
        <v>316</v>
      </c>
      <c r="K1820" s="169">
        <v>0.16</v>
      </c>
      <c r="L1820" s="170"/>
    </row>
    <row r="1821" spans="4:12">
      <c r="D1821" s="20" t="str">
        <f>CONCATENATE(kategorie[[#This Row],[rok]],"::",kategorie[[#This Row],[závod]],"::",kategorie[[#This Row],[m/ž]],"::",kategorie[[#This Row],[věk]])</f>
        <v>2014::pivaři::Z::32</v>
      </c>
      <c r="E1821" s="166">
        <v>2014</v>
      </c>
      <c r="F1821" s="167" t="s">
        <v>296</v>
      </c>
      <c r="G1821" s="166" t="s">
        <v>318</v>
      </c>
      <c r="H1821" s="25">
        <f>kategorie[[#This Row],[rok]]-kategorie[[#This Row],[věk]]</f>
        <v>1982</v>
      </c>
      <c r="I1821" s="166">
        <v>32</v>
      </c>
      <c r="J1821" s="168" t="s">
        <v>316</v>
      </c>
      <c r="K1821" s="169">
        <v>0.16</v>
      </c>
      <c r="L1821" s="170"/>
    </row>
    <row r="1822" spans="4:12">
      <c r="D1822" s="20" t="str">
        <f>CONCATENATE(kategorie[[#This Row],[rok]],"::",kategorie[[#This Row],[závod]],"::",kategorie[[#This Row],[m/ž]],"::",kategorie[[#This Row],[věk]])</f>
        <v>2014::pivaři::Z::33</v>
      </c>
      <c r="E1822" s="166">
        <v>2014</v>
      </c>
      <c r="F1822" s="167" t="s">
        <v>296</v>
      </c>
      <c r="G1822" s="166" t="s">
        <v>318</v>
      </c>
      <c r="H1822" s="25">
        <f>kategorie[[#This Row],[rok]]-kategorie[[#This Row],[věk]]</f>
        <v>1981</v>
      </c>
      <c r="I1822" s="166">
        <v>33</v>
      </c>
      <c r="J1822" s="168" t="s">
        <v>316</v>
      </c>
      <c r="K1822" s="169">
        <v>0.16</v>
      </c>
      <c r="L1822" s="170"/>
    </row>
    <row r="1823" spans="4:12">
      <c r="D1823" s="20" t="str">
        <f>CONCATENATE(kategorie[[#This Row],[rok]],"::",kategorie[[#This Row],[závod]],"::",kategorie[[#This Row],[m/ž]],"::",kategorie[[#This Row],[věk]])</f>
        <v>2014::pivaři::Z::34</v>
      </c>
      <c r="E1823" s="166">
        <v>2014</v>
      </c>
      <c r="F1823" s="167" t="s">
        <v>296</v>
      </c>
      <c r="G1823" s="166" t="s">
        <v>318</v>
      </c>
      <c r="H1823" s="25">
        <f>kategorie[[#This Row],[rok]]-kategorie[[#This Row],[věk]]</f>
        <v>1980</v>
      </c>
      <c r="I1823" s="166">
        <v>34</v>
      </c>
      <c r="J1823" s="168" t="s">
        <v>316</v>
      </c>
      <c r="K1823" s="169">
        <v>0.16</v>
      </c>
      <c r="L1823" s="170"/>
    </row>
    <row r="1824" spans="4:12">
      <c r="D1824" s="20" t="str">
        <f>CONCATENATE(kategorie[[#This Row],[rok]],"::",kategorie[[#This Row],[závod]],"::",kategorie[[#This Row],[m/ž]],"::",kategorie[[#This Row],[věk]])</f>
        <v>2014::pivaři::Z::35</v>
      </c>
      <c r="E1824" s="166">
        <v>2014</v>
      </c>
      <c r="F1824" s="167" t="s">
        <v>296</v>
      </c>
      <c r="G1824" s="166" t="s">
        <v>318</v>
      </c>
      <c r="H1824" s="25">
        <f>kategorie[[#This Row],[rok]]-kategorie[[#This Row],[věk]]</f>
        <v>1979</v>
      </c>
      <c r="I1824" s="166">
        <v>35</v>
      </c>
      <c r="J1824" s="168" t="s">
        <v>316</v>
      </c>
      <c r="K1824" s="169">
        <v>0.16</v>
      </c>
      <c r="L1824" s="170"/>
    </row>
    <row r="1825" spans="4:12">
      <c r="D1825" s="20" t="str">
        <f>CONCATENATE(kategorie[[#This Row],[rok]],"::",kategorie[[#This Row],[závod]],"::",kategorie[[#This Row],[m/ž]],"::",kategorie[[#This Row],[věk]])</f>
        <v>2014::pivaři::Z::36</v>
      </c>
      <c r="E1825" s="166">
        <v>2014</v>
      </c>
      <c r="F1825" s="167" t="s">
        <v>296</v>
      </c>
      <c r="G1825" s="166" t="s">
        <v>318</v>
      </c>
      <c r="H1825" s="25">
        <f>kategorie[[#This Row],[rok]]-kategorie[[#This Row],[věk]]</f>
        <v>1978</v>
      </c>
      <c r="I1825" s="166">
        <v>36</v>
      </c>
      <c r="J1825" s="168" t="s">
        <v>316</v>
      </c>
      <c r="K1825" s="169">
        <v>0.16</v>
      </c>
      <c r="L1825" s="170"/>
    </row>
    <row r="1826" spans="4:12">
      <c r="D1826" s="20" t="str">
        <f>CONCATENATE(kategorie[[#This Row],[rok]],"::",kategorie[[#This Row],[závod]],"::",kategorie[[#This Row],[m/ž]],"::",kategorie[[#This Row],[věk]])</f>
        <v>2014::pivaři::Z::37</v>
      </c>
      <c r="E1826" s="166">
        <v>2014</v>
      </c>
      <c r="F1826" s="167" t="s">
        <v>296</v>
      </c>
      <c r="G1826" s="166" t="s">
        <v>318</v>
      </c>
      <c r="H1826" s="25">
        <f>kategorie[[#This Row],[rok]]-kategorie[[#This Row],[věk]]</f>
        <v>1977</v>
      </c>
      <c r="I1826" s="166">
        <v>37</v>
      </c>
      <c r="J1826" s="168" t="s">
        <v>316</v>
      </c>
      <c r="K1826" s="169">
        <v>0.16</v>
      </c>
      <c r="L1826" s="170"/>
    </row>
    <row r="1827" spans="4:12">
      <c r="D1827" s="20" t="str">
        <f>CONCATENATE(kategorie[[#This Row],[rok]],"::",kategorie[[#This Row],[závod]],"::",kategorie[[#This Row],[m/ž]],"::",kategorie[[#This Row],[věk]])</f>
        <v>2014::pivaři::Z::38</v>
      </c>
      <c r="E1827" s="166">
        <v>2014</v>
      </c>
      <c r="F1827" s="167" t="s">
        <v>296</v>
      </c>
      <c r="G1827" s="166" t="s">
        <v>318</v>
      </c>
      <c r="H1827" s="25">
        <f>kategorie[[#This Row],[rok]]-kategorie[[#This Row],[věk]]</f>
        <v>1976</v>
      </c>
      <c r="I1827" s="166">
        <v>38</v>
      </c>
      <c r="J1827" s="168" t="s">
        <v>316</v>
      </c>
      <c r="K1827" s="169">
        <v>0.16</v>
      </c>
      <c r="L1827" s="170"/>
    </row>
    <row r="1828" spans="4:12">
      <c r="D1828" s="20" t="str">
        <f>CONCATENATE(kategorie[[#This Row],[rok]],"::",kategorie[[#This Row],[závod]],"::",kategorie[[#This Row],[m/ž]],"::",kategorie[[#This Row],[věk]])</f>
        <v>2014::pivaři::Z::39</v>
      </c>
      <c r="E1828" s="166">
        <v>2014</v>
      </c>
      <c r="F1828" s="167" t="s">
        <v>296</v>
      </c>
      <c r="G1828" s="166" t="s">
        <v>318</v>
      </c>
      <c r="H1828" s="25">
        <f>kategorie[[#This Row],[rok]]-kategorie[[#This Row],[věk]]</f>
        <v>1975</v>
      </c>
      <c r="I1828" s="166">
        <v>39</v>
      </c>
      <c r="J1828" s="168" t="s">
        <v>316</v>
      </c>
      <c r="K1828" s="169">
        <v>0.16</v>
      </c>
      <c r="L1828" s="170"/>
    </row>
    <row r="1829" spans="4:12">
      <c r="D1829" s="20" t="str">
        <f>CONCATENATE(kategorie[[#This Row],[rok]],"::",kategorie[[#This Row],[závod]],"::",kategorie[[#This Row],[m/ž]],"::",kategorie[[#This Row],[věk]])</f>
        <v>2014::pivaři::Z::40</v>
      </c>
      <c r="E1829" s="166">
        <v>2014</v>
      </c>
      <c r="F1829" s="167" t="s">
        <v>296</v>
      </c>
      <c r="G1829" s="166" t="s">
        <v>318</v>
      </c>
      <c r="H1829" s="25">
        <f>kategorie[[#This Row],[rok]]-kategorie[[#This Row],[věk]]</f>
        <v>1974</v>
      </c>
      <c r="I1829" s="166">
        <v>40</v>
      </c>
      <c r="J1829" s="168" t="s">
        <v>316</v>
      </c>
      <c r="K1829" s="169">
        <v>0.16</v>
      </c>
      <c r="L1829" s="170"/>
    </row>
    <row r="1830" spans="4:12">
      <c r="D1830" s="20" t="str">
        <f>CONCATENATE(kategorie[[#This Row],[rok]],"::",kategorie[[#This Row],[závod]],"::",kategorie[[#This Row],[m/ž]],"::",kategorie[[#This Row],[věk]])</f>
        <v>2014::pivaři::Z::41</v>
      </c>
      <c r="E1830" s="166">
        <v>2014</v>
      </c>
      <c r="F1830" s="167" t="s">
        <v>296</v>
      </c>
      <c r="G1830" s="166" t="s">
        <v>318</v>
      </c>
      <c r="H1830" s="25">
        <f>kategorie[[#This Row],[rok]]-kategorie[[#This Row],[věk]]</f>
        <v>1973</v>
      </c>
      <c r="I1830" s="166">
        <v>41</v>
      </c>
      <c r="J1830" s="168" t="s">
        <v>316</v>
      </c>
      <c r="K1830" s="169">
        <v>0.16</v>
      </c>
      <c r="L1830" s="170"/>
    </row>
    <row r="1831" spans="4:12">
      <c r="D1831" s="20" t="str">
        <f>CONCATENATE(kategorie[[#This Row],[rok]],"::",kategorie[[#This Row],[závod]],"::",kategorie[[#This Row],[m/ž]],"::",kategorie[[#This Row],[věk]])</f>
        <v>2014::pivaři::Z::42</v>
      </c>
      <c r="E1831" s="166">
        <v>2014</v>
      </c>
      <c r="F1831" s="167" t="s">
        <v>296</v>
      </c>
      <c r="G1831" s="166" t="s">
        <v>318</v>
      </c>
      <c r="H1831" s="25">
        <f>kategorie[[#This Row],[rok]]-kategorie[[#This Row],[věk]]</f>
        <v>1972</v>
      </c>
      <c r="I1831" s="166">
        <v>42</v>
      </c>
      <c r="J1831" s="168" t="s">
        <v>316</v>
      </c>
      <c r="K1831" s="169">
        <v>0.16</v>
      </c>
      <c r="L1831" s="170"/>
    </row>
    <row r="1832" spans="4:12">
      <c r="D1832" s="20" t="str">
        <f>CONCATENATE(kategorie[[#This Row],[rok]],"::",kategorie[[#This Row],[závod]],"::",kategorie[[#This Row],[m/ž]],"::",kategorie[[#This Row],[věk]])</f>
        <v>2014::pivaři::Z::43</v>
      </c>
      <c r="E1832" s="166">
        <v>2014</v>
      </c>
      <c r="F1832" s="167" t="s">
        <v>296</v>
      </c>
      <c r="G1832" s="166" t="s">
        <v>318</v>
      </c>
      <c r="H1832" s="25">
        <f>kategorie[[#This Row],[rok]]-kategorie[[#This Row],[věk]]</f>
        <v>1971</v>
      </c>
      <c r="I1832" s="166">
        <v>43</v>
      </c>
      <c r="J1832" s="168" t="s">
        <v>316</v>
      </c>
      <c r="K1832" s="169">
        <v>0.16</v>
      </c>
      <c r="L1832" s="170"/>
    </row>
    <row r="1833" spans="4:12">
      <c r="D1833" s="20" t="str">
        <f>CONCATENATE(kategorie[[#This Row],[rok]],"::",kategorie[[#This Row],[závod]],"::",kategorie[[#This Row],[m/ž]],"::",kategorie[[#This Row],[věk]])</f>
        <v>2014::pivaři::Z::44</v>
      </c>
      <c r="E1833" s="166">
        <v>2014</v>
      </c>
      <c r="F1833" s="167" t="s">
        <v>296</v>
      </c>
      <c r="G1833" s="166" t="s">
        <v>318</v>
      </c>
      <c r="H1833" s="25">
        <f>kategorie[[#This Row],[rok]]-kategorie[[#This Row],[věk]]</f>
        <v>1970</v>
      </c>
      <c r="I1833" s="166">
        <v>44</v>
      </c>
      <c r="J1833" s="168" t="s">
        <v>316</v>
      </c>
      <c r="K1833" s="169">
        <v>0.16</v>
      </c>
      <c r="L1833" s="170"/>
    </row>
    <row r="1834" spans="4:12">
      <c r="D1834" s="20" t="str">
        <f>CONCATENATE(kategorie[[#This Row],[rok]],"::",kategorie[[#This Row],[závod]],"::",kategorie[[#This Row],[m/ž]],"::",kategorie[[#This Row],[věk]])</f>
        <v>2014::pivaři::Z::45</v>
      </c>
      <c r="E1834" s="166">
        <v>2014</v>
      </c>
      <c r="F1834" s="167" t="s">
        <v>296</v>
      </c>
      <c r="G1834" s="166" t="s">
        <v>318</v>
      </c>
      <c r="H1834" s="25">
        <f>kategorie[[#This Row],[rok]]-kategorie[[#This Row],[věk]]</f>
        <v>1969</v>
      </c>
      <c r="I1834" s="166">
        <v>45</v>
      </c>
      <c r="J1834" s="168" t="s">
        <v>316</v>
      </c>
      <c r="K1834" s="169">
        <v>0.16</v>
      </c>
      <c r="L1834" s="170"/>
    </row>
    <row r="1835" spans="4:12">
      <c r="D1835" s="20" t="str">
        <f>CONCATENATE(kategorie[[#This Row],[rok]],"::",kategorie[[#This Row],[závod]],"::",kategorie[[#This Row],[m/ž]],"::",kategorie[[#This Row],[věk]])</f>
        <v>2014::pivaři::Z::46</v>
      </c>
      <c r="E1835" s="166">
        <v>2014</v>
      </c>
      <c r="F1835" s="167" t="s">
        <v>296</v>
      </c>
      <c r="G1835" s="166" t="s">
        <v>318</v>
      </c>
      <c r="H1835" s="25">
        <f>kategorie[[#This Row],[rok]]-kategorie[[#This Row],[věk]]</f>
        <v>1968</v>
      </c>
      <c r="I1835" s="166">
        <v>46</v>
      </c>
      <c r="J1835" s="168" t="s">
        <v>316</v>
      </c>
      <c r="K1835" s="169">
        <v>0.16</v>
      </c>
      <c r="L1835" s="170"/>
    </row>
    <row r="1836" spans="4:12">
      <c r="D1836" s="20" t="str">
        <f>CONCATENATE(kategorie[[#This Row],[rok]],"::",kategorie[[#This Row],[závod]],"::",kategorie[[#This Row],[m/ž]],"::",kategorie[[#This Row],[věk]])</f>
        <v>2014::pivaři::Z::47</v>
      </c>
      <c r="E1836" s="166">
        <v>2014</v>
      </c>
      <c r="F1836" s="167" t="s">
        <v>296</v>
      </c>
      <c r="G1836" s="166" t="s">
        <v>318</v>
      </c>
      <c r="H1836" s="25">
        <f>kategorie[[#This Row],[rok]]-kategorie[[#This Row],[věk]]</f>
        <v>1967</v>
      </c>
      <c r="I1836" s="166">
        <v>47</v>
      </c>
      <c r="J1836" s="168" t="s">
        <v>316</v>
      </c>
      <c r="K1836" s="169">
        <v>0.16</v>
      </c>
      <c r="L1836" s="170"/>
    </row>
    <row r="1837" spans="4:12">
      <c r="D1837" s="20" t="str">
        <f>CONCATENATE(kategorie[[#This Row],[rok]],"::",kategorie[[#This Row],[závod]],"::",kategorie[[#This Row],[m/ž]],"::",kategorie[[#This Row],[věk]])</f>
        <v>2014::pivaři::Z::48</v>
      </c>
      <c r="E1837" s="166">
        <v>2014</v>
      </c>
      <c r="F1837" s="167" t="s">
        <v>296</v>
      </c>
      <c r="G1837" s="166" t="s">
        <v>318</v>
      </c>
      <c r="H1837" s="25">
        <f>kategorie[[#This Row],[rok]]-kategorie[[#This Row],[věk]]</f>
        <v>1966</v>
      </c>
      <c r="I1837" s="166">
        <v>48</v>
      </c>
      <c r="J1837" s="168" t="s">
        <v>316</v>
      </c>
      <c r="K1837" s="169">
        <v>0.16</v>
      </c>
      <c r="L1837" s="170"/>
    </row>
    <row r="1838" spans="4:12">
      <c r="D1838" s="20" t="str">
        <f>CONCATENATE(kategorie[[#This Row],[rok]],"::",kategorie[[#This Row],[závod]],"::",kategorie[[#This Row],[m/ž]],"::",kategorie[[#This Row],[věk]])</f>
        <v>2014::pivaři::Z::49</v>
      </c>
      <c r="E1838" s="166">
        <v>2014</v>
      </c>
      <c r="F1838" s="167" t="s">
        <v>296</v>
      </c>
      <c r="G1838" s="166" t="s">
        <v>318</v>
      </c>
      <c r="H1838" s="25">
        <f>kategorie[[#This Row],[rok]]-kategorie[[#This Row],[věk]]</f>
        <v>1965</v>
      </c>
      <c r="I1838" s="166">
        <v>49</v>
      </c>
      <c r="J1838" s="168" t="s">
        <v>316</v>
      </c>
      <c r="K1838" s="169">
        <v>0.16</v>
      </c>
      <c r="L1838" s="170"/>
    </row>
    <row r="1839" spans="4:12">
      <c r="D1839" s="20" t="str">
        <f>CONCATENATE(kategorie[[#This Row],[rok]],"::",kategorie[[#This Row],[závod]],"::",kategorie[[#This Row],[m/ž]],"::",kategorie[[#This Row],[věk]])</f>
        <v>2014::pivaři::Z::50</v>
      </c>
      <c r="E1839" s="166">
        <v>2014</v>
      </c>
      <c r="F1839" s="167" t="s">
        <v>296</v>
      </c>
      <c r="G1839" s="166" t="s">
        <v>318</v>
      </c>
      <c r="H1839" s="25">
        <f>kategorie[[#This Row],[rok]]-kategorie[[#This Row],[věk]]</f>
        <v>1964</v>
      </c>
      <c r="I1839" s="166">
        <v>50</v>
      </c>
      <c r="J1839" s="168" t="s">
        <v>316</v>
      </c>
      <c r="K1839" s="169">
        <v>0.16</v>
      </c>
      <c r="L1839" s="170"/>
    </row>
    <row r="1840" spans="4:12">
      <c r="D1840" s="20" t="str">
        <f>CONCATENATE(kategorie[[#This Row],[rok]],"::",kategorie[[#This Row],[závod]],"::",kategorie[[#This Row],[m/ž]],"::",kategorie[[#This Row],[věk]])</f>
        <v>2015::dětský::M::0</v>
      </c>
      <c r="E1840" s="166">
        <v>2015</v>
      </c>
      <c r="F1840" s="167" t="s">
        <v>297</v>
      </c>
      <c r="G1840" s="166" t="s">
        <v>177</v>
      </c>
      <c r="H1840" s="25">
        <f>kategorie[[#This Row],[rok]]-kategorie[[#This Row],[věk]]</f>
        <v>2015</v>
      </c>
      <c r="I1840" s="166">
        <v>0</v>
      </c>
      <c r="J1840" s="168" t="s">
        <v>3181</v>
      </c>
      <c r="K1840" s="169">
        <v>0.16</v>
      </c>
      <c r="L1840" s="170"/>
    </row>
    <row r="1841" spans="4:12">
      <c r="D1841" s="20" t="str">
        <f>CONCATENATE(kategorie[[#This Row],[rok]],"::",kategorie[[#This Row],[závod]],"::",kategorie[[#This Row],[m/ž]],"::",kategorie[[#This Row],[věk]])</f>
        <v>2015::dětský::M::1</v>
      </c>
      <c r="E1841" s="166">
        <v>2015</v>
      </c>
      <c r="F1841" s="167" t="s">
        <v>297</v>
      </c>
      <c r="G1841" s="166" t="s">
        <v>177</v>
      </c>
      <c r="H1841" s="25">
        <f>kategorie[[#This Row],[rok]]-kategorie[[#This Row],[věk]]</f>
        <v>2014</v>
      </c>
      <c r="I1841" s="166">
        <v>1</v>
      </c>
      <c r="J1841" s="168" t="s">
        <v>3181</v>
      </c>
      <c r="K1841" s="169">
        <v>0.16</v>
      </c>
      <c r="L1841" s="170"/>
    </row>
    <row r="1842" spans="4:12">
      <c r="D1842" s="20" t="str">
        <f>CONCATENATE(kategorie[[#This Row],[rok]],"::",kategorie[[#This Row],[závod]],"::",kategorie[[#This Row],[m/ž]],"::",kategorie[[#This Row],[věk]])</f>
        <v>2015::dětský::M::2</v>
      </c>
      <c r="E1842" s="166">
        <v>2015</v>
      </c>
      <c r="F1842" s="167" t="s">
        <v>297</v>
      </c>
      <c r="G1842" s="166" t="s">
        <v>177</v>
      </c>
      <c r="H1842" s="25">
        <f>kategorie[[#This Row],[rok]]-kategorie[[#This Row],[věk]]</f>
        <v>2013</v>
      </c>
      <c r="I1842" s="166">
        <v>2</v>
      </c>
      <c r="J1842" s="168" t="s">
        <v>3181</v>
      </c>
      <c r="K1842" s="169">
        <v>0.16</v>
      </c>
      <c r="L1842" s="170"/>
    </row>
    <row r="1843" spans="4:12">
      <c r="D1843" s="20" t="str">
        <f>CONCATENATE(kategorie[[#This Row],[rok]],"::",kategorie[[#This Row],[závod]],"::",kategorie[[#This Row],[m/ž]],"::",kategorie[[#This Row],[věk]])</f>
        <v>2015::dětský::M::3</v>
      </c>
      <c r="E1843" s="166">
        <v>2015</v>
      </c>
      <c r="F1843" s="167" t="s">
        <v>297</v>
      </c>
      <c r="G1843" s="166" t="s">
        <v>177</v>
      </c>
      <c r="H1843" s="25">
        <f>kategorie[[#This Row],[rok]]-kategorie[[#This Row],[věk]]</f>
        <v>2012</v>
      </c>
      <c r="I1843" s="166">
        <v>3</v>
      </c>
      <c r="J1843" s="168" t="s">
        <v>3181</v>
      </c>
      <c r="K1843" s="169">
        <v>0.16</v>
      </c>
      <c r="L1843" s="170"/>
    </row>
    <row r="1844" spans="4:12">
      <c r="D1844" s="20" t="str">
        <f>CONCATENATE(kategorie[[#This Row],[rok]],"::",kategorie[[#This Row],[závod]],"::",kategorie[[#This Row],[m/ž]],"::",kategorie[[#This Row],[věk]])</f>
        <v>2015::dětský::M::4</v>
      </c>
      <c r="E1844" s="166">
        <v>2015</v>
      </c>
      <c r="F1844" s="167" t="s">
        <v>297</v>
      </c>
      <c r="G1844" s="166" t="s">
        <v>177</v>
      </c>
      <c r="H1844" s="25">
        <f>kategorie[[#This Row],[rok]]-kategorie[[#This Row],[věk]]</f>
        <v>2011</v>
      </c>
      <c r="I1844" s="166">
        <v>4</v>
      </c>
      <c r="J1844" s="168" t="s">
        <v>3181</v>
      </c>
      <c r="K1844" s="169">
        <v>0.16</v>
      </c>
      <c r="L1844" s="170"/>
    </row>
    <row r="1845" spans="4:12">
      <c r="D1845" s="20" t="str">
        <f>CONCATENATE(kategorie[[#This Row],[rok]],"::",kategorie[[#This Row],[závod]],"::",kategorie[[#This Row],[m/ž]],"::",kategorie[[#This Row],[věk]])</f>
        <v>2015::dětský::M::5</v>
      </c>
      <c r="E1845" s="166">
        <v>2015</v>
      </c>
      <c r="F1845" s="167" t="s">
        <v>297</v>
      </c>
      <c r="G1845" s="166" t="s">
        <v>177</v>
      </c>
      <c r="H1845" s="25">
        <f>kategorie[[#This Row],[rok]]-kategorie[[#This Row],[věk]]</f>
        <v>2010</v>
      </c>
      <c r="I1845" s="166">
        <v>5</v>
      </c>
      <c r="J1845" s="168" t="s">
        <v>3183</v>
      </c>
      <c r="K1845" s="169">
        <v>0.16</v>
      </c>
      <c r="L1845" s="170"/>
    </row>
    <row r="1846" spans="4:12">
      <c r="D1846" s="20" t="str">
        <f>CONCATENATE(kategorie[[#This Row],[rok]],"::",kategorie[[#This Row],[závod]],"::",kategorie[[#This Row],[m/ž]],"::",kategorie[[#This Row],[věk]])</f>
        <v>2015::dětský::M::6</v>
      </c>
      <c r="E1846" s="166">
        <v>2015</v>
      </c>
      <c r="F1846" s="167" t="s">
        <v>297</v>
      </c>
      <c r="G1846" s="166" t="s">
        <v>177</v>
      </c>
      <c r="H1846" s="25">
        <f>kategorie[[#This Row],[rok]]-kategorie[[#This Row],[věk]]</f>
        <v>2009</v>
      </c>
      <c r="I1846" s="166">
        <v>6</v>
      </c>
      <c r="J1846" s="168" t="s">
        <v>3183</v>
      </c>
      <c r="K1846" s="169">
        <v>0.16</v>
      </c>
      <c r="L1846" s="170"/>
    </row>
    <row r="1847" spans="4:12">
      <c r="D1847" s="20" t="str">
        <f>CONCATENATE(kategorie[[#This Row],[rok]],"::",kategorie[[#This Row],[závod]],"::",kategorie[[#This Row],[m/ž]],"::",kategorie[[#This Row],[věk]])</f>
        <v>2015::dětský::M::7</v>
      </c>
      <c r="E1847" s="166">
        <v>2015</v>
      </c>
      <c r="F1847" s="167" t="s">
        <v>297</v>
      </c>
      <c r="G1847" s="166" t="s">
        <v>177</v>
      </c>
      <c r="H1847" s="25">
        <f>kategorie[[#This Row],[rok]]-kategorie[[#This Row],[věk]]</f>
        <v>2008</v>
      </c>
      <c r="I1847" s="166">
        <v>7</v>
      </c>
      <c r="J1847" s="168" t="s">
        <v>3183</v>
      </c>
      <c r="K1847" s="169">
        <v>0.16</v>
      </c>
      <c r="L1847" s="170"/>
    </row>
    <row r="1848" spans="4:12">
      <c r="D1848" s="20" t="str">
        <f>CONCATENATE(kategorie[[#This Row],[rok]],"::",kategorie[[#This Row],[závod]],"::",kategorie[[#This Row],[m/ž]],"::",kategorie[[#This Row],[věk]])</f>
        <v>2015::dětský::M::8</v>
      </c>
      <c r="E1848" s="166">
        <v>2015</v>
      </c>
      <c r="F1848" s="167" t="s">
        <v>297</v>
      </c>
      <c r="G1848" s="166" t="s">
        <v>177</v>
      </c>
      <c r="H1848" s="25">
        <f>kategorie[[#This Row],[rok]]-kategorie[[#This Row],[věk]]</f>
        <v>2007</v>
      </c>
      <c r="I1848" s="166">
        <v>8</v>
      </c>
      <c r="J1848" s="168" t="s">
        <v>3185</v>
      </c>
      <c r="K1848" s="169">
        <v>0.32</v>
      </c>
      <c r="L1848" s="170"/>
    </row>
    <row r="1849" spans="4:12">
      <c r="D1849" s="20" t="str">
        <f>CONCATENATE(kategorie[[#This Row],[rok]],"::",kategorie[[#This Row],[závod]],"::",kategorie[[#This Row],[m/ž]],"::",kategorie[[#This Row],[věk]])</f>
        <v>2015::dětský::M::9</v>
      </c>
      <c r="E1849" s="166">
        <v>2015</v>
      </c>
      <c r="F1849" s="167" t="s">
        <v>297</v>
      </c>
      <c r="G1849" s="166" t="s">
        <v>177</v>
      </c>
      <c r="H1849" s="25">
        <f>kategorie[[#This Row],[rok]]-kategorie[[#This Row],[věk]]</f>
        <v>2006</v>
      </c>
      <c r="I1849" s="166">
        <v>9</v>
      </c>
      <c r="J1849" s="168" t="s">
        <v>3185</v>
      </c>
      <c r="K1849" s="169">
        <v>0.32</v>
      </c>
      <c r="L1849" s="170"/>
    </row>
    <row r="1850" spans="4:12">
      <c r="D1850" s="20" t="str">
        <f>CONCATENATE(kategorie[[#This Row],[rok]],"::",kategorie[[#This Row],[závod]],"::",kategorie[[#This Row],[m/ž]],"::",kategorie[[#This Row],[věk]])</f>
        <v>2015::dětský::M::10</v>
      </c>
      <c r="E1850" s="166">
        <v>2015</v>
      </c>
      <c r="F1850" s="167" t="s">
        <v>297</v>
      </c>
      <c r="G1850" s="166" t="s">
        <v>177</v>
      </c>
      <c r="H1850" s="25">
        <f>kategorie[[#This Row],[rok]]-kategorie[[#This Row],[věk]]</f>
        <v>2005</v>
      </c>
      <c r="I1850" s="166">
        <v>10</v>
      </c>
      <c r="J1850" s="168" t="s">
        <v>3185</v>
      </c>
      <c r="K1850" s="169">
        <v>0.32</v>
      </c>
      <c r="L1850" s="170"/>
    </row>
    <row r="1851" spans="4:12">
      <c r="D1851" s="20" t="str">
        <f>CONCATENATE(kategorie[[#This Row],[rok]],"::",kategorie[[#This Row],[závod]],"::",kategorie[[#This Row],[m/ž]],"::",kategorie[[#This Row],[věk]])</f>
        <v>2015::dětský::M::11</v>
      </c>
      <c r="E1851" s="166">
        <v>2015</v>
      </c>
      <c r="F1851" s="167" t="s">
        <v>297</v>
      </c>
      <c r="G1851" s="166" t="s">
        <v>177</v>
      </c>
      <c r="H1851" s="25">
        <f>kategorie[[#This Row],[rok]]-kategorie[[#This Row],[věk]]</f>
        <v>2004</v>
      </c>
      <c r="I1851" s="166">
        <v>11</v>
      </c>
      <c r="J1851" s="168" t="s">
        <v>3186</v>
      </c>
      <c r="K1851" s="169">
        <v>0.48</v>
      </c>
      <c r="L1851" s="170"/>
    </row>
    <row r="1852" spans="4:12">
      <c r="D1852" s="20" t="str">
        <f>CONCATENATE(kategorie[[#This Row],[rok]],"::",kategorie[[#This Row],[závod]],"::",kategorie[[#This Row],[m/ž]],"::",kategorie[[#This Row],[věk]])</f>
        <v>2015::dětský::M::12</v>
      </c>
      <c r="E1852" s="166">
        <v>2015</v>
      </c>
      <c r="F1852" s="167" t="s">
        <v>297</v>
      </c>
      <c r="G1852" s="166" t="s">
        <v>177</v>
      </c>
      <c r="H1852" s="25">
        <f>kategorie[[#This Row],[rok]]-kategorie[[#This Row],[věk]]</f>
        <v>2003</v>
      </c>
      <c r="I1852" s="166">
        <v>12</v>
      </c>
      <c r="J1852" s="168" t="s">
        <v>3186</v>
      </c>
      <c r="K1852" s="169">
        <v>0.48</v>
      </c>
      <c r="L1852" s="170"/>
    </row>
    <row r="1853" spans="4:12">
      <c r="D1853" s="20" t="str">
        <f>CONCATENATE(kategorie[[#This Row],[rok]],"::",kategorie[[#This Row],[závod]],"::",kategorie[[#This Row],[m/ž]],"::",kategorie[[#This Row],[věk]])</f>
        <v>2015::dětský::M::13</v>
      </c>
      <c r="E1853" s="166">
        <v>2015</v>
      </c>
      <c r="F1853" s="167" t="s">
        <v>297</v>
      </c>
      <c r="G1853" s="166" t="s">
        <v>177</v>
      </c>
      <c r="H1853" s="25">
        <f>kategorie[[#This Row],[rok]]-kategorie[[#This Row],[věk]]</f>
        <v>2002</v>
      </c>
      <c r="I1853" s="166">
        <v>13</v>
      </c>
      <c r="J1853" s="168" t="s">
        <v>3187</v>
      </c>
      <c r="K1853" s="169">
        <v>0.48</v>
      </c>
      <c r="L1853" s="170"/>
    </row>
    <row r="1854" spans="4:12">
      <c r="D1854" s="20" t="str">
        <f>CONCATENATE(kategorie[[#This Row],[rok]],"::",kategorie[[#This Row],[závod]],"::",kategorie[[#This Row],[m/ž]],"::",kategorie[[#This Row],[věk]])</f>
        <v>2015::dětský::M::14</v>
      </c>
      <c r="E1854" s="166">
        <v>2015</v>
      </c>
      <c r="F1854" s="167" t="s">
        <v>297</v>
      </c>
      <c r="G1854" s="166" t="s">
        <v>177</v>
      </c>
      <c r="H1854" s="25">
        <f>kategorie[[#This Row],[rok]]-kategorie[[#This Row],[věk]]</f>
        <v>2001</v>
      </c>
      <c r="I1854" s="166">
        <v>14</v>
      </c>
      <c r="J1854" s="168" t="s">
        <v>3187</v>
      </c>
      <c r="K1854" s="169">
        <v>0.48</v>
      </c>
      <c r="L1854" s="170"/>
    </row>
    <row r="1855" spans="4:12">
      <c r="D1855" s="20" t="str">
        <f>CONCATENATE(kategorie[[#This Row],[rok]],"::",kategorie[[#This Row],[závod]],"::",kategorie[[#This Row],[m/ž]],"::",kategorie[[#This Row],[věk]])</f>
        <v>2015::dětský::M::15</v>
      </c>
      <c r="E1855" s="166">
        <v>2015</v>
      </c>
      <c r="F1855" s="167" t="s">
        <v>297</v>
      </c>
      <c r="G1855" s="166" t="s">
        <v>177</v>
      </c>
      <c r="H1855" s="25">
        <f>kategorie[[#This Row],[rok]]-kategorie[[#This Row],[věk]]</f>
        <v>2000</v>
      </c>
      <c r="I1855" s="166">
        <v>15</v>
      </c>
      <c r="J1855" s="168" t="s">
        <v>3188</v>
      </c>
      <c r="K1855" s="169">
        <v>1</v>
      </c>
      <c r="L1855" s="170"/>
    </row>
    <row r="1856" spans="4:12">
      <c r="D1856" s="20" t="str">
        <f>CONCATENATE(kategorie[[#This Row],[rok]],"::",kategorie[[#This Row],[závod]],"::",kategorie[[#This Row],[m/ž]],"::",kategorie[[#This Row],[věk]])</f>
        <v>2015::dětský::M::16</v>
      </c>
      <c r="E1856" s="166">
        <v>2015</v>
      </c>
      <c r="F1856" s="167" t="s">
        <v>297</v>
      </c>
      <c r="G1856" s="166" t="s">
        <v>177</v>
      </c>
      <c r="H1856" s="25">
        <f>kategorie[[#This Row],[rok]]-kategorie[[#This Row],[věk]]</f>
        <v>1999</v>
      </c>
      <c r="I1856" s="166">
        <v>16</v>
      </c>
      <c r="J1856" s="168" t="s">
        <v>3188</v>
      </c>
      <c r="K1856" s="169">
        <v>1</v>
      </c>
      <c r="L1856" s="170"/>
    </row>
    <row r="1857" spans="4:12">
      <c r="D1857" s="20" t="str">
        <f>CONCATENATE(kategorie[[#This Row],[rok]],"::",kategorie[[#This Row],[závod]],"::",kategorie[[#This Row],[m/ž]],"::",kategorie[[#This Row],[věk]])</f>
        <v>2015::dětský::M::17</v>
      </c>
      <c r="E1857" s="166">
        <v>2015</v>
      </c>
      <c r="F1857" s="167" t="s">
        <v>297</v>
      </c>
      <c r="G1857" s="166" t="s">
        <v>177</v>
      </c>
      <c r="H1857" s="25">
        <f>kategorie[[#This Row],[rok]]-kategorie[[#This Row],[věk]]</f>
        <v>1998</v>
      </c>
      <c r="I1857" s="166">
        <v>17</v>
      </c>
      <c r="J1857" s="168" t="s">
        <v>3189</v>
      </c>
      <c r="K1857" s="169">
        <v>1.7</v>
      </c>
      <c r="L1857" s="170"/>
    </row>
    <row r="1858" spans="4:12">
      <c r="D1858" s="20" t="str">
        <f>CONCATENATE(kategorie[[#This Row],[rok]],"::",kategorie[[#This Row],[závod]],"::",kategorie[[#This Row],[m/ž]],"::",kategorie[[#This Row],[věk]])</f>
        <v>2015::dětský::M::18</v>
      </c>
      <c r="E1858" s="166">
        <v>2015</v>
      </c>
      <c r="F1858" s="167" t="s">
        <v>297</v>
      </c>
      <c r="G1858" s="166" t="s">
        <v>177</v>
      </c>
      <c r="H1858" s="25">
        <f>kategorie[[#This Row],[rok]]-kategorie[[#This Row],[věk]]</f>
        <v>1997</v>
      </c>
      <c r="I1858" s="166">
        <v>18</v>
      </c>
      <c r="J1858" s="168" t="s">
        <v>3189</v>
      </c>
      <c r="K1858" s="169">
        <v>1.7</v>
      </c>
      <c r="L1858" s="170"/>
    </row>
    <row r="1859" spans="4:12">
      <c r="D1859" s="20" t="str">
        <f>CONCATENATE(kategorie[[#This Row],[rok]],"::",kategorie[[#This Row],[závod]],"::",kategorie[[#This Row],[m/ž]],"::",kategorie[[#This Row],[věk]])</f>
        <v>2015::dětský::Z::0</v>
      </c>
      <c r="E1859" s="166">
        <v>2015</v>
      </c>
      <c r="F1859" s="167" t="s">
        <v>297</v>
      </c>
      <c r="G1859" s="166" t="s">
        <v>318</v>
      </c>
      <c r="H1859" s="25">
        <f>kategorie[[#This Row],[rok]]-kategorie[[#This Row],[věk]]</f>
        <v>2015</v>
      </c>
      <c r="I1859" s="166">
        <v>0</v>
      </c>
      <c r="J1859" s="168" t="s">
        <v>3181</v>
      </c>
      <c r="K1859" s="169">
        <v>0.16</v>
      </c>
      <c r="L1859" s="170"/>
    </row>
    <row r="1860" spans="4:12">
      <c r="D1860" s="20" t="str">
        <f>CONCATENATE(kategorie[[#This Row],[rok]],"::",kategorie[[#This Row],[závod]],"::",kategorie[[#This Row],[m/ž]],"::",kategorie[[#This Row],[věk]])</f>
        <v>2015::dětský::Z::1</v>
      </c>
      <c r="E1860" s="166">
        <v>2015</v>
      </c>
      <c r="F1860" s="167" t="s">
        <v>297</v>
      </c>
      <c r="G1860" s="166" t="s">
        <v>318</v>
      </c>
      <c r="H1860" s="25">
        <f>kategorie[[#This Row],[rok]]-kategorie[[#This Row],[věk]]</f>
        <v>2014</v>
      </c>
      <c r="I1860" s="166">
        <v>1</v>
      </c>
      <c r="J1860" s="168" t="s">
        <v>3181</v>
      </c>
      <c r="K1860" s="169">
        <v>0.16</v>
      </c>
      <c r="L1860" s="170"/>
    </row>
    <row r="1861" spans="4:12">
      <c r="D1861" s="20" t="str">
        <f>CONCATENATE(kategorie[[#This Row],[rok]],"::",kategorie[[#This Row],[závod]],"::",kategorie[[#This Row],[m/ž]],"::",kategorie[[#This Row],[věk]])</f>
        <v>2015::dětský::Z::2</v>
      </c>
      <c r="E1861" s="166">
        <v>2015</v>
      </c>
      <c r="F1861" s="167" t="s">
        <v>297</v>
      </c>
      <c r="G1861" s="166" t="s">
        <v>318</v>
      </c>
      <c r="H1861" s="25">
        <f>kategorie[[#This Row],[rok]]-kategorie[[#This Row],[věk]]</f>
        <v>2013</v>
      </c>
      <c r="I1861" s="166">
        <v>2</v>
      </c>
      <c r="J1861" s="168" t="s">
        <v>3181</v>
      </c>
      <c r="K1861" s="169">
        <v>0.16</v>
      </c>
      <c r="L1861" s="170"/>
    </row>
    <row r="1862" spans="4:12">
      <c r="D1862" s="20" t="str">
        <f>CONCATENATE(kategorie[[#This Row],[rok]],"::",kategorie[[#This Row],[závod]],"::",kategorie[[#This Row],[m/ž]],"::",kategorie[[#This Row],[věk]])</f>
        <v>2015::dětský::Z::3</v>
      </c>
      <c r="E1862" s="166">
        <v>2015</v>
      </c>
      <c r="F1862" s="167" t="s">
        <v>297</v>
      </c>
      <c r="G1862" s="166" t="s">
        <v>318</v>
      </c>
      <c r="H1862" s="25">
        <f>kategorie[[#This Row],[rok]]-kategorie[[#This Row],[věk]]</f>
        <v>2012</v>
      </c>
      <c r="I1862" s="166">
        <v>3</v>
      </c>
      <c r="J1862" s="168" t="s">
        <v>3181</v>
      </c>
      <c r="K1862" s="169">
        <v>0.16</v>
      </c>
      <c r="L1862" s="170"/>
    </row>
    <row r="1863" spans="4:12">
      <c r="D1863" s="20" t="str">
        <f>CONCATENATE(kategorie[[#This Row],[rok]],"::",kategorie[[#This Row],[závod]],"::",kategorie[[#This Row],[m/ž]],"::",kategorie[[#This Row],[věk]])</f>
        <v>2015::dětský::Z::4</v>
      </c>
      <c r="E1863" s="166">
        <v>2015</v>
      </c>
      <c r="F1863" s="167" t="s">
        <v>297</v>
      </c>
      <c r="G1863" s="166" t="s">
        <v>318</v>
      </c>
      <c r="H1863" s="25">
        <f>kategorie[[#This Row],[rok]]-kategorie[[#This Row],[věk]]</f>
        <v>2011</v>
      </c>
      <c r="I1863" s="166">
        <v>4</v>
      </c>
      <c r="J1863" s="168" t="s">
        <v>3181</v>
      </c>
      <c r="K1863" s="169">
        <v>0.16</v>
      </c>
      <c r="L1863" s="170"/>
    </row>
    <row r="1864" spans="4:12">
      <c r="D1864" s="20" t="str">
        <f>CONCATENATE(kategorie[[#This Row],[rok]],"::",kategorie[[#This Row],[závod]],"::",kategorie[[#This Row],[m/ž]],"::",kategorie[[#This Row],[věk]])</f>
        <v>2015::dětský::Z::5</v>
      </c>
      <c r="E1864" s="166">
        <v>2015</v>
      </c>
      <c r="F1864" s="167" t="s">
        <v>297</v>
      </c>
      <c r="G1864" s="166" t="s">
        <v>318</v>
      </c>
      <c r="H1864" s="25">
        <f>kategorie[[#This Row],[rok]]-kategorie[[#This Row],[věk]]</f>
        <v>2010</v>
      </c>
      <c r="I1864" s="166">
        <v>5</v>
      </c>
      <c r="J1864" s="168" t="s">
        <v>3183</v>
      </c>
      <c r="K1864" s="169">
        <v>0.16</v>
      </c>
      <c r="L1864" s="170"/>
    </row>
    <row r="1865" spans="4:12">
      <c r="D1865" s="20" t="str">
        <f>CONCATENATE(kategorie[[#This Row],[rok]],"::",kategorie[[#This Row],[závod]],"::",kategorie[[#This Row],[m/ž]],"::",kategorie[[#This Row],[věk]])</f>
        <v>2015::dětský::Z::6</v>
      </c>
      <c r="E1865" s="166">
        <v>2015</v>
      </c>
      <c r="F1865" s="167" t="s">
        <v>297</v>
      </c>
      <c r="G1865" s="166" t="s">
        <v>318</v>
      </c>
      <c r="H1865" s="25">
        <f>kategorie[[#This Row],[rok]]-kategorie[[#This Row],[věk]]</f>
        <v>2009</v>
      </c>
      <c r="I1865" s="166">
        <v>6</v>
      </c>
      <c r="J1865" s="168" t="s">
        <v>3183</v>
      </c>
      <c r="K1865" s="169">
        <v>0.16</v>
      </c>
      <c r="L1865" s="170"/>
    </row>
    <row r="1866" spans="4:12">
      <c r="D1866" s="20" t="str">
        <f>CONCATENATE(kategorie[[#This Row],[rok]],"::",kategorie[[#This Row],[závod]],"::",kategorie[[#This Row],[m/ž]],"::",kategorie[[#This Row],[věk]])</f>
        <v>2015::dětský::Z::7</v>
      </c>
      <c r="E1866" s="166">
        <v>2015</v>
      </c>
      <c r="F1866" s="167" t="s">
        <v>297</v>
      </c>
      <c r="G1866" s="166" t="s">
        <v>318</v>
      </c>
      <c r="H1866" s="25">
        <f>kategorie[[#This Row],[rok]]-kategorie[[#This Row],[věk]]</f>
        <v>2008</v>
      </c>
      <c r="I1866" s="166">
        <v>7</v>
      </c>
      <c r="J1866" s="168" t="s">
        <v>3183</v>
      </c>
      <c r="K1866" s="169">
        <v>0.16</v>
      </c>
      <c r="L1866" s="170"/>
    </row>
    <row r="1867" spans="4:12">
      <c r="D1867" s="20" t="str">
        <f>CONCATENATE(kategorie[[#This Row],[rok]],"::",kategorie[[#This Row],[závod]],"::",kategorie[[#This Row],[m/ž]],"::",kategorie[[#This Row],[věk]])</f>
        <v>2015::dětský::Z::8</v>
      </c>
      <c r="E1867" s="166">
        <v>2015</v>
      </c>
      <c r="F1867" s="167" t="s">
        <v>297</v>
      </c>
      <c r="G1867" s="166" t="s">
        <v>318</v>
      </c>
      <c r="H1867" s="25">
        <f>kategorie[[#This Row],[rok]]-kategorie[[#This Row],[věk]]</f>
        <v>2007</v>
      </c>
      <c r="I1867" s="166">
        <v>8</v>
      </c>
      <c r="J1867" s="168" t="s">
        <v>3185</v>
      </c>
      <c r="K1867" s="169">
        <v>0.32</v>
      </c>
      <c r="L1867" s="170"/>
    </row>
    <row r="1868" spans="4:12">
      <c r="D1868" s="20" t="str">
        <f>CONCATENATE(kategorie[[#This Row],[rok]],"::",kategorie[[#This Row],[závod]],"::",kategorie[[#This Row],[m/ž]],"::",kategorie[[#This Row],[věk]])</f>
        <v>2015::dětský::Z::9</v>
      </c>
      <c r="E1868" s="166">
        <v>2015</v>
      </c>
      <c r="F1868" s="167" t="s">
        <v>297</v>
      </c>
      <c r="G1868" s="166" t="s">
        <v>318</v>
      </c>
      <c r="H1868" s="25">
        <f>kategorie[[#This Row],[rok]]-kategorie[[#This Row],[věk]]</f>
        <v>2006</v>
      </c>
      <c r="I1868" s="166">
        <v>9</v>
      </c>
      <c r="J1868" s="168" t="s">
        <v>3185</v>
      </c>
      <c r="K1868" s="169">
        <v>0.32</v>
      </c>
      <c r="L1868" s="170"/>
    </row>
    <row r="1869" spans="4:12">
      <c r="D1869" s="20" t="str">
        <f>CONCATENATE(kategorie[[#This Row],[rok]],"::",kategorie[[#This Row],[závod]],"::",kategorie[[#This Row],[m/ž]],"::",kategorie[[#This Row],[věk]])</f>
        <v>2015::dětský::Z::10</v>
      </c>
      <c r="E1869" s="166">
        <v>2015</v>
      </c>
      <c r="F1869" s="167" t="s">
        <v>297</v>
      </c>
      <c r="G1869" s="166" t="s">
        <v>318</v>
      </c>
      <c r="H1869" s="25">
        <f>kategorie[[#This Row],[rok]]-kategorie[[#This Row],[věk]]</f>
        <v>2005</v>
      </c>
      <c r="I1869" s="166">
        <v>10</v>
      </c>
      <c r="J1869" s="168" t="s">
        <v>3185</v>
      </c>
      <c r="K1869" s="169">
        <v>0.32</v>
      </c>
      <c r="L1869" s="170"/>
    </row>
    <row r="1870" spans="4:12">
      <c r="D1870" s="20" t="str">
        <f>CONCATENATE(kategorie[[#This Row],[rok]],"::",kategorie[[#This Row],[závod]],"::",kategorie[[#This Row],[m/ž]],"::",kategorie[[#This Row],[věk]])</f>
        <v>2015::dětský::Z::11</v>
      </c>
      <c r="E1870" s="166">
        <v>2015</v>
      </c>
      <c r="F1870" s="167" t="s">
        <v>297</v>
      </c>
      <c r="G1870" s="166" t="s">
        <v>318</v>
      </c>
      <c r="H1870" s="25">
        <f>kategorie[[#This Row],[rok]]-kategorie[[#This Row],[věk]]</f>
        <v>2004</v>
      </c>
      <c r="I1870" s="166">
        <v>11</v>
      </c>
      <c r="J1870" s="168" t="s">
        <v>3186</v>
      </c>
      <c r="K1870" s="169">
        <v>0.32</v>
      </c>
      <c r="L1870" s="170"/>
    </row>
    <row r="1871" spans="4:12">
      <c r="D1871" s="20" t="str">
        <f>CONCATENATE(kategorie[[#This Row],[rok]],"::",kategorie[[#This Row],[závod]],"::",kategorie[[#This Row],[m/ž]],"::",kategorie[[#This Row],[věk]])</f>
        <v>2015::dětský::Z::12</v>
      </c>
      <c r="E1871" s="166">
        <v>2015</v>
      </c>
      <c r="F1871" s="167" t="s">
        <v>297</v>
      </c>
      <c r="G1871" s="166" t="s">
        <v>318</v>
      </c>
      <c r="H1871" s="25">
        <f>kategorie[[#This Row],[rok]]-kategorie[[#This Row],[věk]]</f>
        <v>2003</v>
      </c>
      <c r="I1871" s="166">
        <v>12</v>
      </c>
      <c r="J1871" s="168" t="s">
        <v>3186</v>
      </c>
      <c r="K1871" s="169">
        <v>0.32</v>
      </c>
      <c r="L1871" s="170"/>
    </row>
    <row r="1872" spans="4:12">
      <c r="D1872" s="20" t="str">
        <f>CONCATENATE(kategorie[[#This Row],[rok]],"::",kategorie[[#This Row],[závod]],"::",kategorie[[#This Row],[m/ž]],"::",kategorie[[#This Row],[věk]])</f>
        <v>2015::dětský::Z::13</v>
      </c>
      <c r="E1872" s="166">
        <v>2015</v>
      </c>
      <c r="F1872" s="167" t="s">
        <v>297</v>
      </c>
      <c r="G1872" s="166" t="s">
        <v>318</v>
      </c>
      <c r="H1872" s="25">
        <f>kategorie[[#This Row],[rok]]-kategorie[[#This Row],[věk]]</f>
        <v>2002</v>
      </c>
      <c r="I1872" s="166">
        <v>13</v>
      </c>
      <c r="J1872" s="168" t="s">
        <v>3187</v>
      </c>
      <c r="K1872" s="169">
        <v>0.48</v>
      </c>
      <c r="L1872" s="170"/>
    </row>
    <row r="1873" spans="4:12">
      <c r="D1873" s="20" t="str">
        <f>CONCATENATE(kategorie[[#This Row],[rok]],"::",kategorie[[#This Row],[závod]],"::",kategorie[[#This Row],[m/ž]],"::",kategorie[[#This Row],[věk]])</f>
        <v>2015::dětský::Z::14</v>
      </c>
      <c r="E1873" s="166">
        <v>2015</v>
      </c>
      <c r="F1873" s="167" t="s">
        <v>297</v>
      </c>
      <c r="G1873" s="166" t="s">
        <v>318</v>
      </c>
      <c r="H1873" s="25">
        <f>kategorie[[#This Row],[rok]]-kategorie[[#This Row],[věk]]</f>
        <v>2001</v>
      </c>
      <c r="I1873" s="166">
        <v>14</v>
      </c>
      <c r="J1873" s="168" t="s">
        <v>3187</v>
      </c>
      <c r="K1873" s="169">
        <v>0.48</v>
      </c>
      <c r="L1873" s="170"/>
    </row>
    <row r="1874" spans="4:12">
      <c r="D1874" s="20" t="str">
        <f>CONCATENATE(kategorie[[#This Row],[rok]],"::",kategorie[[#This Row],[závod]],"::",kategorie[[#This Row],[m/ž]],"::",kategorie[[#This Row],[věk]])</f>
        <v>2015::dětský::Z::15</v>
      </c>
      <c r="E1874" s="166">
        <v>2015</v>
      </c>
      <c r="F1874" s="167" t="s">
        <v>297</v>
      </c>
      <c r="G1874" s="166" t="s">
        <v>318</v>
      </c>
      <c r="H1874" s="25">
        <f>kategorie[[#This Row],[rok]]-kategorie[[#This Row],[věk]]</f>
        <v>2000</v>
      </c>
      <c r="I1874" s="166">
        <v>15</v>
      </c>
      <c r="J1874" s="168" t="s">
        <v>3188</v>
      </c>
      <c r="K1874" s="169">
        <v>1</v>
      </c>
      <c r="L1874" s="170"/>
    </row>
    <row r="1875" spans="4:12">
      <c r="D1875" s="20" t="str">
        <f>CONCATENATE(kategorie[[#This Row],[rok]],"::",kategorie[[#This Row],[závod]],"::",kategorie[[#This Row],[m/ž]],"::",kategorie[[#This Row],[věk]])</f>
        <v>2015::dětský::Z::16</v>
      </c>
      <c r="E1875" s="166">
        <v>2015</v>
      </c>
      <c r="F1875" s="167" t="s">
        <v>297</v>
      </c>
      <c r="G1875" s="166" t="s">
        <v>318</v>
      </c>
      <c r="H1875" s="25">
        <f>kategorie[[#This Row],[rok]]-kategorie[[#This Row],[věk]]</f>
        <v>1999</v>
      </c>
      <c r="I1875" s="166">
        <v>16</v>
      </c>
      <c r="J1875" s="168" t="s">
        <v>3188</v>
      </c>
      <c r="K1875" s="169">
        <v>1</v>
      </c>
      <c r="L1875" s="170"/>
    </row>
    <row r="1876" spans="4:12">
      <c r="D1876" s="20" t="str">
        <f>CONCATENATE(kategorie[[#This Row],[rok]],"::",kategorie[[#This Row],[závod]],"::",kategorie[[#This Row],[m/ž]],"::",kategorie[[#This Row],[věk]])</f>
        <v>2015::dětský::Z::17</v>
      </c>
      <c r="E1876" s="166">
        <v>2015</v>
      </c>
      <c r="F1876" s="167" t="s">
        <v>297</v>
      </c>
      <c r="G1876" s="166" t="s">
        <v>318</v>
      </c>
      <c r="H1876" s="25">
        <f>kategorie[[#This Row],[rok]]-kategorie[[#This Row],[věk]]</f>
        <v>1998</v>
      </c>
      <c r="I1876" s="166">
        <v>17</v>
      </c>
      <c r="J1876" s="168" t="s">
        <v>3189</v>
      </c>
      <c r="K1876" s="169">
        <v>1.7</v>
      </c>
      <c r="L1876" s="170"/>
    </row>
    <row r="1877" spans="4:12">
      <c r="D1877" s="20" t="str">
        <f>CONCATENATE(kategorie[[#This Row],[rok]],"::",kategorie[[#This Row],[závod]],"::",kategorie[[#This Row],[m/ž]],"::",kategorie[[#This Row],[věk]])</f>
        <v>2015::dětský::Z::18</v>
      </c>
      <c r="E1877" s="166">
        <v>2015</v>
      </c>
      <c r="F1877" s="167" t="s">
        <v>297</v>
      </c>
      <c r="G1877" s="166" t="s">
        <v>318</v>
      </c>
      <c r="H1877" s="25">
        <f>kategorie[[#This Row],[rok]]-kategorie[[#This Row],[věk]]</f>
        <v>1997</v>
      </c>
      <c r="I1877" s="166">
        <v>18</v>
      </c>
      <c r="J1877" s="168" t="s">
        <v>3189</v>
      </c>
      <c r="K1877" s="169">
        <v>1.7</v>
      </c>
      <c r="L1877" s="170"/>
    </row>
    <row r="1878" spans="4:12">
      <c r="D1878" s="20" t="str">
        <f>CONCATENATE(kategorie[[#This Row],[rok]],"::",kategorie[[#This Row],[závod]],"::",kategorie[[#This Row],[m/ž]],"::",kategorie[[#This Row],[věk]])</f>
        <v>2015::hlavní závod::M::15</v>
      </c>
      <c r="E1878" s="166">
        <v>2015</v>
      </c>
      <c r="F1878" s="167" t="s">
        <v>186</v>
      </c>
      <c r="G1878" s="166" t="s">
        <v>177</v>
      </c>
      <c r="H1878" s="25">
        <f>kategorie[[#This Row],[rok]]-kategorie[[#This Row],[věk]]</f>
        <v>2000</v>
      </c>
      <c r="I1878" s="166">
        <v>15</v>
      </c>
      <c r="J1878" s="168" t="s">
        <v>3190</v>
      </c>
      <c r="K1878" s="169">
        <v>15.4</v>
      </c>
      <c r="L1878" s="168" t="s">
        <v>551</v>
      </c>
    </row>
    <row r="1879" spans="4:12">
      <c r="D1879" s="20" t="str">
        <f>CONCATENATE(kategorie[[#This Row],[rok]],"::",kategorie[[#This Row],[závod]],"::",kategorie[[#This Row],[m/ž]],"::",kategorie[[#This Row],[věk]])</f>
        <v>2015::hlavní závod::M::16</v>
      </c>
      <c r="E1879" s="166">
        <v>2015</v>
      </c>
      <c r="F1879" s="167" t="s">
        <v>186</v>
      </c>
      <c r="G1879" s="166" t="s">
        <v>177</v>
      </c>
      <c r="H1879" s="25">
        <f>kategorie[[#This Row],[rok]]-kategorie[[#This Row],[věk]]</f>
        <v>1999</v>
      </c>
      <c r="I1879" s="166">
        <v>16</v>
      </c>
      <c r="J1879" s="168" t="s">
        <v>3190</v>
      </c>
      <c r="K1879" s="169">
        <v>15.4</v>
      </c>
      <c r="L1879" s="168" t="s">
        <v>551</v>
      </c>
    </row>
    <row r="1880" spans="4:12">
      <c r="D1880" s="20" t="str">
        <f>CONCATENATE(kategorie[[#This Row],[rok]],"::",kategorie[[#This Row],[závod]],"::",kategorie[[#This Row],[m/ž]],"::",kategorie[[#This Row],[věk]])</f>
        <v>2015::hlavní závod::M::17</v>
      </c>
      <c r="E1880" s="166">
        <v>2015</v>
      </c>
      <c r="F1880" s="167" t="s">
        <v>186</v>
      </c>
      <c r="G1880" s="166" t="s">
        <v>177</v>
      </c>
      <c r="H1880" s="25">
        <f>kategorie[[#This Row],[rok]]-kategorie[[#This Row],[věk]]</f>
        <v>1998</v>
      </c>
      <c r="I1880" s="166">
        <v>17</v>
      </c>
      <c r="J1880" s="168" t="s">
        <v>3190</v>
      </c>
      <c r="K1880" s="169">
        <v>15.4</v>
      </c>
      <c r="L1880" s="168" t="s">
        <v>551</v>
      </c>
    </row>
    <row r="1881" spans="4:12">
      <c r="D1881" s="20" t="str">
        <f>CONCATENATE(kategorie[[#This Row],[rok]],"::",kategorie[[#This Row],[závod]],"::",kategorie[[#This Row],[m/ž]],"::",kategorie[[#This Row],[věk]])</f>
        <v>2015::hlavní závod::M::18</v>
      </c>
      <c r="E1881" s="166">
        <v>2015</v>
      </c>
      <c r="F1881" s="167" t="s">
        <v>186</v>
      </c>
      <c r="G1881" s="166" t="s">
        <v>177</v>
      </c>
      <c r="H1881" s="25">
        <f>kategorie[[#This Row],[rok]]-kategorie[[#This Row],[věk]]</f>
        <v>1997</v>
      </c>
      <c r="I1881" s="166">
        <v>18</v>
      </c>
      <c r="J1881" s="168" t="s">
        <v>3190</v>
      </c>
      <c r="K1881" s="169">
        <v>15.4</v>
      </c>
      <c r="L1881" s="168" t="s">
        <v>214</v>
      </c>
    </row>
    <row r="1882" spans="4:12">
      <c r="D1882" s="20" t="str">
        <f>CONCATENATE(kategorie[[#This Row],[rok]],"::",kategorie[[#This Row],[závod]],"::",kategorie[[#This Row],[m/ž]],"::",kategorie[[#This Row],[věk]])</f>
        <v>2015::hlavní závod::M::19</v>
      </c>
      <c r="E1882" s="166">
        <v>2015</v>
      </c>
      <c r="F1882" s="167" t="s">
        <v>186</v>
      </c>
      <c r="G1882" s="166" t="s">
        <v>177</v>
      </c>
      <c r="H1882" s="25">
        <f>kategorie[[#This Row],[rok]]-kategorie[[#This Row],[věk]]</f>
        <v>1996</v>
      </c>
      <c r="I1882" s="166">
        <v>19</v>
      </c>
      <c r="J1882" s="168" t="s">
        <v>3190</v>
      </c>
      <c r="K1882" s="169">
        <v>15.4</v>
      </c>
      <c r="L1882" s="168" t="s">
        <v>214</v>
      </c>
    </row>
    <row r="1883" spans="4:12">
      <c r="D1883" s="20" t="str">
        <f>CONCATENATE(kategorie[[#This Row],[rok]],"::",kategorie[[#This Row],[závod]],"::",kategorie[[#This Row],[m/ž]],"::",kategorie[[#This Row],[věk]])</f>
        <v>2015::hlavní závod::M::20</v>
      </c>
      <c r="E1883" s="166">
        <v>2015</v>
      </c>
      <c r="F1883" s="167" t="s">
        <v>186</v>
      </c>
      <c r="G1883" s="166" t="s">
        <v>177</v>
      </c>
      <c r="H1883" s="25">
        <f>kategorie[[#This Row],[rok]]-kategorie[[#This Row],[věk]]</f>
        <v>1995</v>
      </c>
      <c r="I1883" s="166">
        <v>20</v>
      </c>
      <c r="J1883" s="168" t="s">
        <v>3190</v>
      </c>
      <c r="K1883" s="169">
        <v>15.4</v>
      </c>
      <c r="L1883" s="168" t="s">
        <v>214</v>
      </c>
    </row>
    <row r="1884" spans="4:12">
      <c r="D1884" s="20" t="str">
        <f>CONCATENATE(kategorie[[#This Row],[rok]],"::",kategorie[[#This Row],[závod]],"::",kategorie[[#This Row],[m/ž]],"::",kategorie[[#This Row],[věk]])</f>
        <v>2015::hlavní závod::M::21</v>
      </c>
      <c r="E1884" s="166">
        <v>2015</v>
      </c>
      <c r="F1884" s="167" t="s">
        <v>186</v>
      </c>
      <c r="G1884" s="166" t="s">
        <v>177</v>
      </c>
      <c r="H1884" s="25">
        <f>kategorie[[#This Row],[rok]]-kategorie[[#This Row],[věk]]</f>
        <v>1994</v>
      </c>
      <c r="I1884" s="166">
        <v>21</v>
      </c>
      <c r="J1884" s="168" t="s">
        <v>3190</v>
      </c>
      <c r="K1884" s="169">
        <v>15.4</v>
      </c>
      <c r="L1884" s="168" t="s">
        <v>214</v>
      </c>
    </row>
    <row r="1885" spans="4:12">
      <c r="D1885" s="20" t="str">
        <f>CONCATENATE(kategorie[[#This Row],[rok]],"::",kategorie[[#This Row],[závod]],"::",kategorie[[#This Row],[m/ž]],"::",kategorie[[#This Row],[věk]])</f>
        <v>2015::hlavní závod::M::22</v>
      </c>
      <c r="E1885" s="166">
        <v>2015</v>
      </c>
      <c r="F1885" s="167" t="s">
        <v>186</v>
      </c>
      <c r="G1885" s="166" t="s">
        <v>177</v>
      </c>
      <c r="H1885" s="25">
        <f>kategorie[[#This Row],[rok]]-kategorie[[#This Row],[věk]]</f>
        <v>1993</v>
      </c>
      <c r="I1885" s="166">
        <v>22</v>
      </c>
      <c r="J1885" s="168" t="s">
        <v>3190</v>
      </c>
      <c r="K1885" s="169">
        <v>15.4</v>
      </c>
      <c r="L1885" s="168" t="s">
        <v>214</v>
      </c>
    </row>
    <row r="1886" spans="4:12">
      <c r="D1886" s="20" t="str">
        <f>CONCATENATE(kategorie[[#This Row],[rok]],"::",kategorie[[#This Row],[závod]],"::",kategorie[[#This Row],[m/ž]],"::",kategorie[[#This Row],[věk]])</f>
        <v>2015::hlavní závod::M::23</v>
      </c>
      <c r="E1886" s="166">
        <v>2015</v>
      </c>
      <c r="F1886" s="167" t="s">
        <v>186</v>
      </c>
      <c r="G1886" s="166" t="s">
        <v>177</v>
      </c>
      <c r="H1886" s="25">
        <f>kategorie[[#This Row],[rok]]-kategorie[[#This Row],[věk]]</f>
        <v>1992</v>
      </c>
      <c r="I1886" s="166">
        <v>23</v>
      </c>
      <c r="J1886" s="168" t="s">
        <v>3190</v>
      </c>
      <c r="K1886" s="169">
        <v>15.4</v>
      </c>
      <c r="L1886" s="168" t="s">
        <v>214</v>
      </c>
    </row>
    <row r="1887" spans="4:12">
      <c r="D1887" s="20" t="str">
        <f>CONCATENATE(kategorie[[#This Row],[rok]],"::",kategorie[[#This Row],[závod]],"::",kategorie[[#This Row],[m/ž]],"::",kategorie[[#This Row],[věk]])</f>
        <v>2015::hlavní závod::M::24</v>
      </c>
      <c r="E1887" s="166">
        <v>2015</v>
      </c>
      <c r="F1887" s="167" t="s">
        <v>186</v>
      </c>
      <c r="G1887" s="166" t="s">
        <v>177</v>
      </c>
      <c r="H1887" s="25">
        <f>kategorie[[#This Row],[rok]]-kategorie[[#This Row],[věk]]</f>
        <v>1991</v>
      </c>
      <c r="I1887" s="166">
        <v>24</v>
      </c>
      <c r="J1887" s="168" t="s">
        <v>3190</v>
      </c>
      <c r="K1887" s="169">
        <v>15.4</v>
      </c>
      <c r="L1887" s="168" t="s">
        <v>214</v>
      </c>
    </row>
    <row r="1888" spans="4:12">
      <c r="D1888" s="20" t="str">
        <f>CONCATENATE(kategorie[[#This Row],[rok]],"::",kategorie[[#This Row],[závod]],"::",kategorie[[#This Row],[m/ž]],"::",kategorie[[#This Row],[věk]])</f>
        <v>2015::hlavní závod::M::25</v>
      </c>
      <c r="E1888" s="166">
        <v>2015</v>
      </c>
      <c r="F1888" s="167" t="s">
        <v>186</v>
      </c>
      <c r="G1888" s="166" t="s">
        <v>177</v>
      </c>
      <c r="H1888" s="25">
        <f>kategorie[[#This Row],[rok]]-kategorie[[#This Row],[věk]]</f>
        <v>1990</v>
      </c>
      <c r="I1888" s="166">
        <v>25</v>
      </c>
      <c r="J1888" s="168" t="s">
        <v>3190</v>
      </c>
      <c r="K1888" s="169">
        <v>15.4</v>
      </c>
      <c r="L1888" s="168" t="s">
        <v>214</v>
      </c>
    </row>
    <row r="1889" spans="4:12">
      <c r="D1889" s="20" t="str">
        <f>CONCATENATE(kategorie[[#This Row],[rok]],"::",kategorie[[#This Row],[závod]],"::",kategorie[[#This Row],[m/ž]],"::",kategorie[[#This Row],[věk]])</f>
        <v>2015::hlavní závod::M::26</v>
      </c>
      <c r="E1889" s="166">
        <v>2015</v>
      </c>
      <c r="F1889" s="167" t="s">
        <v>186</v>
      </c>
      <c r="G1889" s="166" t="s">
        <v>177</v>
      </c>
      <c r="H1889" s="25">
        <f>kategorie[[#This Row],[rok]]-kategorie[[#This Row],[věk]]</f>
        <v>1989</v>
      </c>
      <c r="I1889" s="166">
        <v>26</v>
      </c>
      <c r="J1889" s="168" t="s">
        <v>3190</v>
      </c>
      <c r="K1889" s="169">
        <v>15.4</v>
      </c>
      <c r="L1889" s="168" t="s">
        <v>214</v>
      </c>
    </row>
    <row r="1890" spans="4:12">
      <c r="D1890" s="20" t="str">
        <f>CONCATENATE(kategorie[[#This Row],[rok]],"::",kategorie[[#This Row],[závod]],"::",kategorie[[#This Row],[m/ž]],"::",kategorie[[#This Row],[věk]])</f>
        <v>2015::hlavní závod::M::27</v>
      </c>
      <c r="E1890" s="166">
        <v>2015</v>
      </c>
      <c r="F1890" s="167" t="s">
        <v>186</v>
      </c>
      <c r="G1890" s="166" t="s">
        <v>177</v>
      </c>
      <c r="H1890" s="25">
        <f>kategorie[[#This Row],[rok]]-kategorie[[#This Row],[věk]]</f>
        <v>1988</v>
      </c>
      <c r="I1890" s="166">
        <v>27</v>
      </c>
      <c r="J1890" s="168" t="s">
        <v>3190</v>
      </c>
      <c r="K1890" s="169">
        <v>15.4</v>
      </c>
      <c r="L1890" s="168" t="s">
        <v>214</v>
      </c>
    </row>
    <row r="1891" spans="4:12">
      <c r="D1891" s="20" t="str">
        <f>CONCATENATE(kategorie[[#This Row],[rok]],"::",kategorie[[#This Row],[závod]],"::",kategorie[[#This Row],[m/ž]],"::",kategorie[[#This Row],[věk]])</f>
        <v>2015::hlavní závod::M::28</v>
      </c>
      <c r="E1891" s="166">
        <v>2015</v>
      </c>
      <c r="F1891" s="167" t="s">
        <v>186</v>
      </c>
      <c r="G1891" s="166" t="s">
        <v>177</v>
      </c>
      <c r="H1891" s="25">
        <f>kategorie[[#This Row],[rok]]-kategorie[[#This Row],[věk]]</f>
        <v>1987</v>
      </c>
      <c r="I1891" s="166">
        <v>28</v>
      </c>
      <c r="J1891" s="168" t="s">
        <v>3190</v>
      </c>
      <c r="K1891" s="169">
        <v>15.4</v>
      </c>
      <c r="L1891" s="168" t="s">
        <v>214</v>
      </c>
    </row>
    <row r="1892" spans="4:12">
      <c r="D1892" s="20" t="str">
        <f>CONCATENATE(kategorie[[#This Row],[rok]],"::",kategorie[[#This Row],[závod]],"::",kategorie[[#This Row],[m/ž]],"::",kategorie[[#This Row],[věk]])</f>
        <v>2015::hlavní závod::M::29</v>
      </c>
      <c r="E1892" s="166">
        <v>2015</v>
      </c>
      <c r="F1892" s="167" t="s">
        <v>186</v>
      </c>
      <c r="G1892" s="166" t="s">
        <v>177</v>
      </c>
      <c r="H1892" s="25">
        <f>kategorie[[#This Row],[rok]]-kategorie[[#This Row],[věk]]</f>
        <v>1986</v>
      </c>
      <c r="I1892" s="166">
        <v>29</v>
      </c>
      <c r="J1892" s="168" t="s">
        <v>3190</v>
      </c>
      <c r="K1892" s="169">
        <v>15.4</v>
      </c>
      <c r="L1892" s="168" t="s">
        <v>214</v>
      </c>
    </row>
    <row r="1893" spans="4:12">
      <c r="D1893" s="20" t="str">
        <f>CONCATENATE(kategorie[[#This Row],[rok]],"::",kategorie[[#This Row],[závod]],"::",kategorie[[#This Row],[m/ž]],"::",kategorie[[#This Row],[věk]])</f>
        <v>2015::hlavní závod::M::30</v>
      </c>
      <c r="E1893" s="166">
        <v>2015</v>
      </c>
      <c r="F1893" s="167" t="s">
        <v>186</v>
      </c>
      <c r="G1893" s="166" t="s">
        <v>177</v>
      </c>
      <c r="H1893" s="25">
        <f>kategorie[[#This Row],[rok]]-kategorie[[#This Row],[věk]]</f>
        <v>1985</v>
      </c>
      <c r="I1893" s="166">
        <v>30</v>
      </c>
      <c r="J1893" s="168" t="s">
        <v>3190</v>
      </c>
      <c r="K1893" s="169">
        <v>15.4</v>
      </c>
      <c r="L1893" s="168" t="s">
        <v>214</v>
      </c>
    </row>
    <row r="1894" spans="4:12">
      <c r="D1894" s="20" t="str">
        <f>CONCATENATE(kategorie[[#This Row],[rok]],"::",kategorie[[#This Row],[závod]],"::",kategorie[[#This Row],[m/ž]],"::",kategorie[[#This Row],[věk]])</f>
        <v>2015::hlavní závod::M::31</v>
      </c>
      <c r="E1894" s="166">
        <v>2015</v>
      </c>
      <c r="F1894" s="167" t="s">
        <v>186</v>
      </c>
      <c r="G1894" s="166" t="s">
        <v>177</v>
      </c>
      <c r="H1894" s="25">
        <f>kategorie[[#This Row],[rok]]-kategorie[[#This Row],[věk]]</f>
        <v>1984</v>
      </c>
      <c r="I1894" s="166">
        <v>31</v>
      </c>
      <c r="J1894" s="168" t="s">
        <v>3190</v>
      </c>
      <c r="K1894" s="169">
        <v>15.4</v>
      </c>
      <c r="L1894" s="168" t="s">
        <v>214</v>
      </c>
    </row>
    <row r="1895" spans="4:12">
      <c r="D1895" s="20" t="str">
        <f>CONCATENATE(kategorie[[#This Row],[rok]],"::",kategorie[[#This Row],[závod]],"::",kategorie[[#This Row],[m/ž]],"::",kategorie[[#This Row],[věk]])</f>
        <v>2015::hlavní závod::M::32</v>
      </c>
      <c r="E1895" s="166">
        <v>2015</v>
      </c>
      <c r="F1895" s="167" t="s">
        <v>186</v>
      </c>
      <c r="G1895" s="166" t="s">
        <v>177</v>
      </c>
      <c r="H1895" s="25">
        <f>kategorie[[#This Row],[rok]]-kategorie[[#This Row],[věk]]</f>
        <v>1983</v>
      </c>
      <c r="I1895" s="166">
        <v>32</v>
      </c>
      <c r="J1895" s="168" t="s">
        <v>3190</v>
      </c>
      <c r="K1895" s="169">
        <v>15.4</v>
      </c>
      <c r="L1895" s="168" t="s">
        <v>214</v>
      </c>
    </row>
    <row r="1896" spans="4:12">
      <c r="D1896" s="20" t="str">
        <f>CONCATENATE(kategorie[[#This Row],[rok]],"::",kategorie[[#This Row],[závod]],"::",kategorie[[#This Row],[m/ž]],"::",kategorie[[#This Row],[věk]])</f>
        <v>2015::hlavní závod::M::33</v>
      </c>
      <c r="E1896" s="166">
        <v>2015</v>
      </c>
      <c r="F1896" s="167" t="s">
        <v>186</v>
      </c>
      <c r="G1896" s="166" t="s">
        <v>177</v>
      </c>
      <c r="H1896" s="25">
        <f>kategorie[[#This Row],[rok]]-kategorie[[#This Row],[věk]]</f>
        <v>1982</v>
      </c>
      <c r="I1896" s="166">
        <v>33</v>
      </c>
      <c r="J1896" s="168" t="s">
        <v>3190</v>
      </c>
      <c r="K1896" s="169">
        <v>15.4</v>
      </c>
      <c r="L1896" s="168" t="s">
        <v>214</v>
      </c>
    </row>
    <row r="1897" spans="4:12">
      <c r="D1897" s="20" t="str">
        <f>CONCATENATE(kategorie[[#This Row],[rok]],"::",kategorie[[#This Row],[závod]],"::",kategorie[[#This Row],[m/ž]],"::",kategorie[[#This Row],[věk]])</f>
        <v>2015::hlavní závod::M::34</v>
      </c>
      <c r="E1897" s="166">
        <v>2015</v>
      </c>
      <c r="F1897" s="167" t="s">
        <v>186</v>
      </c>
      <c r="G1897" s="166" t="s">
        <v>177</v>
      </c>
      <c r="H1897" s="25">
        <f>kategorie[[#This Row],[rok]]-kategorie[[#This Row],[věk]]</f>
        <v>1981</v>
      </c>
      <c r="I1897" s="166">
        <v>34</v>
      </c>
      <c r="J1897" s="168" t="s">
        <v>3190</v>
      </c>
      <c r="K1897" s="169">
        <v>15.4</v>
      </c>
      <c r="L1897" s="168" t="s">
        <v>214</v>
      </c>
    </row>
    <row r="1898" spans="4:12">
      <c r="D1898" s="20" t="str">
        <f>CONCATENATE(kategorie[[#This Row],[rok]],"::",kategorie[[#This Row],[závod]],"::",kategorie[[#This Row],[m/ž]],"::",kategorie[[#This Row],[věk]])</f>
        <v>2015::hlavní závod::M::35</v>
      </c>
      <c r="E1898" s="166">
        <v>2015</v>
      </c>
      <c r="F1898" s="167" t="s">
        <v>186</v>
      </c>
      <c r="G1898" s="166" t="s">
        <v>177</v>
      </c>
      <c r="H1898" s="25">
        <f>kategorie[[#This Row],[rok]]-kategorie[[#This Row],[věk]]</f>
        <v>1980</v>
      </c>
      <c r="I1898" s="166">
        <v>35</v>
      </c>
      <c r="J1898" s="168" t="s">
        <v>3190</v>
      </c>
      <c r="K1898" s="169">
        <v>15.4</v>
      </c>
      <c r="L1898" s="168" t="s">
        <v>214</v>
      </c>
    </row>
    <row r="1899" spans="4:12">
      <c r="D1899" s="20" t="str">
        <f>CONCATENATE(kategorie[[#This Row],[rok]],"::",kategorie[[#This Row],[závod]],"::",kategorie[[#This Row],[m/ž]],"::",kategorie[[#This Row],[věk]])</f>
        <v>2015::hlavní závod::M::36</v>
      </c>
      <c r="E1899" s="166">
        <v>2015</v>
      </c>
      <c r="F1899" s="167" t="s">
        <v>186</v>
      </c>
      <c r="G1899" s="166" t="s">
        <v>177</v>
      </c>
      <c r="H1899" s="25">
        <f>kategorie[[#This Row],[rok]]-kategorie[[#This Row],[věk]]</f>
        <v>1979</v>
      </c>
      <c r="I1899" s="166">
        <v>36</v>
      </c>
      <c r="J1899" s="168" t="s">
        <v>3190</v>
      </c>
      <c r="K1899" s="169">
        <v>15.4</v>
      </c>
      <c r="L1899" s="168" t="s">
        <v>214</v>
      </c>
    </row>
    <row r="1900" spans="4:12">
      <c r="D1900" s="20" t="str">
        <f>CONCATENATE(kategorie[[#This Row],[rok]],"::",kategorie[[#This Row],[závod]],"::",kategorie[[#This Row],[m/ž]],"::",kategorie[[#This Row],[věk]])</f>
        <v>2015::hlavní závod::M::37</v>
      </c>
      <c r="E1900" s="166">
        <v>2015</v>
      </c>
      <c r="F1900" s="167" t="s">
        <v>186</v>
      </c>
      <c r="G1900" s="166" t="s">
        <v>177</v>
      </c>
      <c r="H1900" s="25">
        <f>kategorie[[#This Row],[rok]]-kategorie[[#This Row],[věk]]</f>
        <v>1978</v>
      </c>
      <c r="I1900" s="166">
        <v>37</v>
      </c>
      <c r="J1900" s="168" t="s">
        <v>3190</v>
      </c>
      <c r="K1900" s="169">
        <v>15.4</v>
      </c>
      <c r="L1900" s="168" t="s">
        <v>214</v>
      </c>
    </row>
    <row r="1901" spans="4:12">
      <c r="D1901" s="20" t="str">
        <f>CONCATENATE(kategorie[[#This Row],[rok]],"::",kategorie[[#This Row],[závod]],"::",kategorie[[#This Row],[m/ž]],"::",kategorie[[#This Row],[věk]])</f>
        <v>2015::hlavní závod::M::38</v>
      </c>
      <c r="E1901" s="166">
        <v>2015</v>
      </c>
      <c r="F1901" s="167" t="s">
        <v>186</v>
      </c>
      <c r="G1901" s="166" t="s">
        <v>177</v>
      </c>
      <c r="H1901" s="25">
        <f>kategorie[[#This Row],[rok]]-kategorie[[#This Row],[věk]]</f>
        <v>1977</v>
      </c>
      <c r="I1901" s="166">
        <v>38</v>
      </c>
      <c r="J1901" s="168" t="s">
        <v>3190</v>
      </c>
      <c r="K1901" s="169">
        <v>15.4</v>
      </c>
      <c r="L1901" s="168" t="s">
        <v>214</v>
      </c>
    </row>
    <row r="1902" spans="4:12">
      <c r="D1902" s="20" t="str">
        <f>CONCATENATE(kategorie[[#This Row],[rok]],"::",kategorie[[#This Row],[závod]],"::",kategorie[[#This Row],[m/ž]],"::",kategorie[[#This Row],[věk]])</f>
        <v>2015::hlavní závod::M::39</v>
      </c>
      <c r="E1902" s="166">
        <v>2015</v>
      </c>
      <c r="F1902" s="167" t="s">
        <v>186</v>
      </c>
      <c r="G1902" s="166" t="s">
        <v>177</v>
      </c>
      <c r="H1902" s="25">
        <f>kategorie[[#This Row],[rok]]-kategorie[[#This Row],[věk]]</f>
        <v>1976</v>
      </c>
      <c r="I1902" s="166">
        <v>39</v>
      </c>
      <c r="J1902" s="168" t="s">
        <v>3190</v>
      </c>
      <c r="K1902" s="169">
        <v>15.4</v>
      </c>
      <c r="L1902" s="168" t="s">
        <v>214</v>
      </c>
    </row>
    <row r="1903" spans="4:12">
      <c r="D1903" s="20" t="str">
        <f>CONCATENATE(kategorie[[#This Row],[rok]],"::",kategorie[[#This Row],[závod]],"::",kategorie[[#This Row],[m/ž]],"::",kategorie[[#This Row],[věk]])</f>
        <v>2015::hlavní závod::M::40</v>
      </c>
      <c r="E1903" s="166">
        <v>2015</v>
      </c>
      <c r="F1903" s="167" t="s">
        <v>186</v>
      </c>
      <c r="G1903" s="166" t="s">
        <v>177</v>
      </c>
      <c r="H1903" s="25">
        <f>kategorie[[#This Row],[rok]]-kategorie[[#This Row],[věk]]</f>
        <v>1975</v>
      </c>
      <c r="I1903" s="166">
        <v>40</v>
      </c>
      <c r="J1903" s="168" t="s">
        <v>2606</v>
      </c>
      <c r="K1903" s="169">
        <v>15.4</v>
      </c>
      <c r="L1903" s="168" t="s">
        <v>215</v>
      </c>
    </row>
    <row r="1904" spans="4:12">
      <c r="D1904" s="20" t="str">
        <f>CONCATENATE(kategorie[[#This Row],[rok]],"::",kategorie[[#This Row],[závod]],"::",kategorie[[#This Row],[m/ž]],"::",kategorie[[#This Row],[věk]])</f>
        <v>2015::hlavní závod::M::41</v>
      </c>
      <c r="E1904" s="166">
        <v>2015</v>
      </c>
      <c r="F1904" s="167" t="s">
        <v>186</v>
      </c>
      <c r="G1904" s="166" t="s">
        <v>177</v>
      </c>
      <c r="H1904" s="25">
        <f>kategorie[[#This Row],[rok]]-kategorie[[#This Row],[věk]]</f>
        <v>1974</v>
      </c>
      <c r="I1904" s="166">
        <v>41</v>
      </c>
      <c r="J1904" s="168" t="s">
        <v>2606</v>
      </c>
      <c r="K1904" s="169">
        <v>15.4</v>
      </c>
      <c r="L1904" s="168" t="s">
        <v>215</v>
      </c>
    </row>
    <row r="1905" spans="4:12">
      <c r="D1905" s="20" t="str">
        <f>CONCATENATE(kategorie[[#This Row],[rok]],"::",kategorie[[#This Row],[závod]],"::",kategorie[[#This Row],[m/ž]],"::",kategorie[[#This Row],[věk]])</f>
        <v>2015::hlavní závod::M::42</v>
      </c>
      <c r="E1905" s="166">
        <v>2015</v>
      </c>
      <c r="F1905" s="167" t="s">
        <v>186</v>
      </c>
      <c r="G1905" s="166" t="s">
        <v>177</v>
      </c>
      <c r="H1905" s="25">
        <f>kategorie[[#This Row],[rok]]-kategorie[[#This Row],[věk]]</f>
        <v>1973</v>
      </c>
      <c r="I1905" s="166">
        <v>42</v>
      </c>
      <c r="J1905" s="168" t="s">
        <v>2606</v>
      </c>
      <c r="K1905" s="169">
        <v>15.4</v>
      </c>
      <c r="L1905" s="168" t="s">
        <v>215</v>
      </c>
    </row>
    <row r="1906" spans="4:12">
      <c r="D1906" s="20" t="str">
        <f>CONCATENATE(kategorie[[#This Row],[rok]],"::",kategorie[[#This Row],[závod]],"::",kategorie[[#This Row],[m/ž]],"::",kategorie[[#This Row],[věk]])</f>
        <v>2015::hlavní závod::M::43</v>
      </c>
      <c r="E1906" s="166">
        <v>2015</v>
      </c>
      <c r="F1906" s="167" t="s">
        <v>186</v>
      </c>
      <c r="G1906" s="166" t="s">
        <v>177</v>
      </c>
      <c r="H1906" s="25">
        <f>kategorie[[#This Row],[rok]]-kategorie[[#This Row],[věk]]</f>
        <v>1972</v>
      </c>
      <c r="I1906" s="166">
        <v>43</v>
      </c>
      <c r="J1906" s="168" t="s">
        <v>2606</v>
      </c>
      <c r="K1906" s="169">
        <v>15.4</v>
      </c>
      <c r="L1906" s="168" t="s">
        <v>215</v>
      </c>
    </row>
    <row r="1907" spans="4:12">
      <c r="D1907" s="20" t="str">
        <f>CONCATENATE(kategorie[[#This Row],[rok]],"::",kategorie[[#This Row],[závod]],"::",kategorie[[#This Row],[m/ž]],"::",kategorie[[#This Row],[věk]])</f>
        <v>2015::hlavní závod::M::44</v>
      </c>
      <c r="E1907" s="166">
        <v>2015</v>
      </c>
      <c r="F1907" s="167" t="s">
        <v>186</v>
      </c>
      <c r="G1907" s="166" t="s">
        <v>177</v>
      </c>
      <c r="H1907" s="25">
        <f>kategorie[[#This Row],[rok]]-kategorie[[#This Row],[věk]]</f>
        <v>1971</v>
      </c>
      <c r="I1907" s="166">
        <v>44</v>
      </c>
      <c r="J1907" s="168" t="s">
        <v>2606</v>
      </c>
      <c r="K1907" s="169">
        <v>15.4</v>
      </c>
      <c r="L1907" s="168" t="s">
        <v>215</v>
      </c>
    </row>
    <row r="1908" spans="4:12">
      <c r="D1908" s="20" t="str">
        <f>CONCATENATE(kategorie[[#This Row],[rok]],"::",kategorie[[#This Row],[závod]],"::",kategorie[[#This Row],[m/ž]],"::",kategorie[[#This Row],[věk]])</f>
        <v>2015::hlavní závod::M::45</v>
      </c>
      <c r="E1908" s="166">
        <v>2015</v>
      </c>
      <c r="F1908" s="167" t="s">
        <v>186</v>
      </c>
      <c r="G1908" s="166" t="s">
        <v>177</v>
      </c>
      <c r="H1908" s="25">
        <f>kategorie[[#This Row],[rok]]-kategorie[[#This Row],[věk]]</f>
        <v>1970</v>
      </c>
      <c r="I1908" s="166">
        <v>45</v>
      </c>
      <c r="J1908" s="168" t="s">
        <v>2606</v>
      </c>
      <c r="K1908" s="169">
        <v>15.4</v>
      </c>
      <c r="L1908" s="168" t="s">
        <v>215</v>
      </c>
    </row>
    <row r="1909" spans="4:12">
      <c r="D1909" s="20" t="str">
        <f>CONCATENATE(kategorie[[#This Row],[rok]],"::",kategorie[[#This Row],[závod]],"::",kategorie[[#This Row],[m/ž]],"::",kategorie[[#This Row],[věk]])</f>
        <v>2015::hlavní závod::M::46</v>
      </c>
      <c r="E1909" s="166">
        <v>2015</v>
      </c>
      <c r="F1909" s="167" t="s">
        <v>186</v>
      </c>
      <c r="G1909" s="166" t="s">
        <v>177</v>
      </c>
      <c r="H1909" s="25">
        <f>kategorie[[#This Row],[rok]]-kategorie[[#This Row],[věk]]</f>
        <v>1969</v>
      </c>
      <c r="I1909" s="166">
        <v>46</v>
      </c>
      <c r="J1909" s="168" t="s">
        <v>2606</v>
      </c>
      <c r="K1909" s="169">
        <v>15.4</v>
      </c>
      <c r="L1909" s="168" t="s">
        <v>215</v>
      </c>
    </row>
    <row r="1910" spans="4:12">
      <c r="D1910" s="20" t="str">
        <f>CONCATENATE(kategorie[[#This Row],[rok]],"::",kategorie[[#This Row],[závod]],"::",kategorie[[#This Row],[m/ž]],"::",kategorie[[#This Row],[věk]])</f>
        <v>2015::hlavní závod::M::47</v>
      </c>
      <c r="E1910" s="166">
        <v>2015</v>
      </c>
      <c r="F1910" s="167" t="s">
        <v>186</v>
      </c>
      <c r="G1910" s="166" t="s">
        <v>177</v>
      </c>
      <c r="H1910" s="25">
        <f>kategorie[[#This Row],[rok]]-kategorie[[#This Row],[věk]]</f>
        <v>1968</v>
      </c>
      <c r="I1910" s="166">
        <v>47</v>
      </c>
      <c r="J1910" s="168" t="s">
        <v>2606</v>
      </c>
      <c r="K1910" s="169">
        <v>15.4</v>
      </c>
      <c r="L1910" s="168" t="s">
        <v>215</v>
      </c>
    </row>
    <row r="1911" spans="4:12">
      <c r="D1911" s="20" t="str">
        <f>CONCATENATE(kategorie[[#This Row],[rok]],"::",kategorie[[#This Row],[závod]],"::",kategorie[[#This Row],[m/ž]],"::",kategorie[[#This Row],[věk]])</f>
        <v>2015::hlavní závod::M::48</v>
      </c>
      <c r="E1911" s="166">
        <v>2015</v>
      </c>
      <c r="F1911" s="167" t="s">
        <v>186</v>
      </c>
      <c r="G1911" s="166" t="s">
        <v>177</v>
      </c>
      <c r="H1911" s="25">
        <f>kategorie[[#This Row],[rok]]-kategorie[[#This Row],[věk]]</f>
        <v>1967</v>
      </c>
      <c r="I1911" s="166">
        <v>48</v>
      </c>
      <c r="J1911" s="168" t="s">
        <v>2606</v>
      </c>
      <c r="K1911" s="169">
        <v>15.4</v>
      </c>
      <c r="L1911" s="168" t="s">
        <v>215</v>
      </c>
    </row>
    <row r="1912" spans="4:12">
      <c r="D1912" s="20" t="str">
        <f>CONCATENATE(kategorie[[#This Row],[rok]],"::",kategorie[[#This Row],[závod]],"::",kategorie[[#This Row],[m/ž]],"::",kategorie[[#This Row],[věk]])</f>
        <v>2015::hlavní závod::M::49</v>
      </c>
      <c r="E1912" s="166">
        <v>2015</v>
      </c>
      <c r="F1912" s="167" t="s">
        <v>186</v>
      </c>
      <c r="G1912" s="166" t="s">
        <v>177</v>
      </c>
      <c r="H1912" s="25">
        <f>kategorie[[#This Row],[rok]]-kategorie[[#This Row],[věk]]</f>
        <v>1966</v>
      </c>
      <c r="I1912" s="166">
        <v>49</v>
      </c>
      <c r="J1912" s="168" t="s">
        <v>2606</v>
      </c>
      <c r="K1912" s="169">
        <v>15.4</v>
      </c>
      <c r="L1912" s="168" t="s">
        <v>215</v>
      </c>
    </row>
    <row r="1913" spans="4:12">
      <c r="D1913" s="20" t="str">
        <f>CONCATENATE(kategorie[[#This Row],[rok]],"::",kategorie[[#This Row],[závod]],"::",kategorie[[#This Row],[m/ž]],"::",kategorie[[#This Row],[věk]])</f>
        <v>2015::hlavní závod::M::50</v>
      </c>
      <c r="E1913" s="166">
        <v>2015</v>
      </c>
      <c r="F1913" s="167" t="s">
        <v>186</v>
      </c>
      <c r="G1913" s="166" t="s">
        <v>177</v>
      </c>
      <c r="H1913" s="25">
        <f>kategorie[[#This Row],[rok]]-kategorie[[#This Row],[věk]]</f>
        <v>1965</v>
      </c>
      <c r="I1913" s="166">
        <v>50</v>
      </c>
      <c r="J1913" s="168" t="s">
        <v>2607</v>
      </c>
      <c r="K1913" s="169">
        <v>15.4</v>
      </c>
      <c r="L1913" s="168" t="s">
        <v>216</v>
      </c>
    </row>
    <row r="1914" spans="4:12">
      <c r="D1914" s="20" t="str">
        <f>CONCATENATE(kategorie[[#This Row],[rok]],"::",kategorie[[#This Row],[závod]],"::",kategorie[[#This Row],[m/ž]],"::",kategorie[[#This Row],[věk]])</f>
        <v>2015::hlavní závod::M::51</v>
      </c>
      <c r="E1914" s="166">
        <v>2015</v>
      </c>
      <c r="F1914" s="167" t="s">
        <v>186</v>
      </c>
      <c r="G1914" s="166" t="s">
        <v>177</v>
      </c>
      <c r="H1914" s="25">
        <f>kategorie[[#This Row],[rok]]-kategorie[[#This Row],[věk]]</f>
        <v>1964</v>
      </c>
      <c r="I1914" s="166">
        <v>51</v>
      </c>
      <c r="J1914" s="168" t="s">
        <v>2607</v>
      </c>
      <c r="K1914" s="169">
        <v>15.4</v>
      </c>
      <c r="L1914" s="168" t="s">
        <v>216</v>
      </c>
    </row>
    <row r="1915" spans="4:12">
      <c r="D1915" s="20" t="str">
        <f>CONCATENATE(kategorie[[#This Row],[rok]],"::",kategorie[[#This Row],[závod]],"::",kategorie[[#This Row],[m/ž]],"::",kategorie[[#This Row],[věk]])</f>
        <v>2015::hlavní závod::M::52</v>
      </c>
      <c r="E1915" s="166">
        <v>2015</v>
      </c>
      <c r="F1915" s="167" t="s">
        <v>186</v>
      </c>
      <c r="G1915" s="166" t="s">
        <v>177</v>
      </c>
      <c r="H1915" s="25">
        <f>kategorie[[#This Row],[rok]]-kategorie[[#This Row],[věk]]</f>
        <v>1963</v>
      </c>
      <c r="I1915" s="166">
        <v>52</v>
      </c>
      <c r="J1915" s="168" t="s">
        <v>2607</v>
      </c>
      <c r="K1915" s="169">
        <v>15.4</v>
      </c>
      <c r="L1915" s="168" t="s">
        <v>216</v>
      </c>
    </row>
    <row r="1916" spans="4:12">
      <c r="D1916" s="20" t="str">
        <f>CONCATENATE(kategorie[[#This Row],[rok]],"::",kategorie[[#This Row],[závod]],"::",kategorie[[#This Row],[m/ž]],"::",kategorie[[#This Row],[věk]])</f>
        <v>2015::hlavní závod::M::53</v>
      </c>
      <c r="E1916" s="166">
        <v>2015</v>
      </c>
      <c r="F1916" s="167" t="s">
        <v>186</v>
      </c>
      <c r="G1916" s="166" t="s">
        <v>177</v>
      </c>
      <c r="H1916" s="25">
        <f>kategorie[[#This Row],[rok]]-kategorie[[#This Row],[věk]]</f>
        <v>1962</v>
      </c>
      <c r="I1916" s="166">
        <v>53</v>
      </c>
      <c r="J1916" s="168" t="s">
        <v>2607</v>
      </c>
      <c r="K1916" s="169">
        <v>15.4</v>
      </c>
      <c r="L1916" s="168" t="s">
        <v>216</v>
      </c>
    </row>
    <row r="1917" spans="4:12">
      <c r="D1917" s="20" t="str">
        <f>CONCATENATE(kategorie[[#This Row],[rok]],"::",kategorie[[#This Row],[závod]],"::",kategorie[[#This Row],[m/ž]],"::",kategorie[[#This Row],[věk]])</f>
        <v>2015::hlavní závod::M::54</v>
      </c>
      <c r="E1917" s="166">
        <v>2015</v>
      </c>
      <c r="F1917" s="167" t="s">
        <v>186</v>
      </c>
      <c r="G1917" s="166" t="s">
        <v>177</v>
      </c>
      <c r="H1917" s="25">
        <f>kategorie[[#This Row],[rok]]-kategorie[[#This Row],[věk]]</f>
        <v>1961</v>
      </c>
      <c r="I1917" s="166">
        <v>54</v>
      </c>
      <c r="J1917" s="168" t="s">
        <v>2607</v>
      </c>
      <c r="K1917" s="169">
        <v>15.4</v>
      </c>
      <c r="L1917" s="168" t="s">
        <v>216</v>
      </c>
    </row>
    <row r="1918" spans="4:12">
      <c r="D1918" s="20" t="str">
        <f>CONCATENATE(kategorie[[#This Row],[rok]],"::",kategorie[[#This Row],[závod]],"::",kategorie[[#This Row],[m/ž]],"::",kategorie[[#This Row],[věk]])</f>
        <v>2015::hlavní závod::M::55</v>
      </c>
      <c r="E1918" s="166">
        <v>2015</v>
      </c>
      <c r="F1918" s="167" t="s">
        <v>186</v>
      </c>
      <c r="G1918" s="166" t="s">
        <v>177</v>
      </c>
      <c r="H1918" s="25">
        <f>kategorie[[#This Row],[rok]]-kategorie[[#This Row],[věk]]</f>
        <v>1960</v>
      </c>
      <c r="I1918" s="166">
        <v>55</v>
      </c>
      <c r="J1918" s="168" t="s">
        <v>2607</v>
      </c>
      <c r="K1918" s="169">
        <v>15.4</v>
      </c>
      <c r="L1918" s="168" t="s">
        <v>216</v>
      </c>
    </row>
    <row r="1919" spans="4:12">
      <c r="D1919" s="20" t="str">
        <f>CONCATENATE(kategorie[[#This Row],[rok]],"::",kategorie[[#This Row],[závod]],"::",kategorie[[#This Row],[m/ž]],"::",kategorie[[#This Row],[věk]])</f>
        <v>2015::hlavní závod::M::56</v>
      </c>
      <c r="E1919" s="166">
        <v>2015</v>
      </c>
      <c r="F1919" s="167" t="s">
        <v>186</v>
      </c>
      <c r="G1919" s="166" t="s">
        <v>177</v>
      </c>
      <c r="H1919" s="25">
        <f>kategorie[[#This Row],[rok]]-kategorie[[#This Row],[věk]]</f>
        <v>1959</v>
      </c>
      <c r="I1919" s="166">
        <v>56</v>
      </c>
      <c r="J1919" s="168" t="s">
        <v>2607</v>
      </c>
      <c r="K1919" s="169">
        <v>15.4</v>
      </c>
      <c r="L1919" s="168" t="s">
        <v>216</v>
      </c>
    </row>
    <row r="1920" spans="4:12">
      <c r="D1920" s="20" t="str">
        <f>CONCATENATE(kategorie[[#This Row],[rok]],"::",kategorie[[#This Row],[závod]],"::",kategorie[[#This Row],[m/ž]],"::",kategorie[[#This Row],[věk]])</f>
        <v>2015::hlavní závod::M::57</v>
      </c>
      <c r="E1920" s="166">
        <v>2015</v>
      </c>
      <c r="F1920" s="167" t="s">
        <v>186</v>
      </c>
      <c r="G1920" s="166" t="s">
        <v>177</v>
      </c>
      <c r="H1920" s="25">
        <f>kategorie[[#This Row],[rok]]-kategorie[[#This Row],[věk]]</f>
        <v>1958</v>
      </c>
      <c r="I1920" s="166">
        <v>57</v>
      </c>
      <c r="J1920" s="168" t="s">
        <v>2607</v>
      </c>
      <c r="K1920" s="169">
        <v>15.4</v>
      </c>
      <c r="L1920" s="168" t="s">
        <v>216</v>
      </c>
    </row>
    <row r="1921" spans="4:12">
      <c r="D1921" s="20" t="str">
        <f>CONCATENATE(kategorie[[#This Row],[rok]],"::",kategorie[[#This Row],[závod]],"::",kategorie[[#This Row],[m/ž]],"::",kategorie[[#This Row],[věk]])</f>
        <v>2015::hlavní závod::M::58</v>
      </c>
      <c r="E1921" s="166">
        <v>2015</v>
      </c>
      <c r="F1921" s="167" t="s">
        <v>186</v>
      </c>
      <c r="G1921" s="166" t="s">
        <v>177</v>
      </c>
      <c r="H1921" s="25">
        <f>kategorie[[#This Row],[rok]]-kategorie[[#This Row],[věk]]</f>
        <v>1957</v>
      </c>
      <c r="I1921" s="166">
        <v>58</v>
      </c>
      <c r="J1921" s="168" t="s">
        <v>2607</v>
      </c>
      <c r="K1921" s="169">
        <v>15.4</v>
      </c>
      <c r="L1921" s="168" t="s">
        <v>216</v>
      </c>
    </row>
    <row r="1922" spans="4:12">
      <c r="D1922" s="20" t="str">
        <f>CONCATENATE(kategorie[[#This Row],[rok]],"::",kategorie[[#This Row],[závod]],"::",kategorie[[#This Row],[m/ž]],"::",kategorie[[#This Row],[věk]])</f>
        <v>2015::hlavní závod::M::59</v>
      </c>
      <c r="E1922" s="166">
        <v>2015</v>
      </c>
      <c r="F1922" s="167" t="s">
        <v>186</v>
      </c>
      <c r="G1922" s="166" t="s">
        <v>177</v>
      </c>
      <c r="H1922" s="25">
        <f>kategorie[[#This Row],[rok]]-kategorie[[#This Row],[věk]]</f>
        <v>1956</v>
      </c>
      <c r="I1922" s="166">
        <v>59</v>
      </c>
      <c r="J1922" s="168" t="s">
        <v>2607</v>
      </c>
      <c r="K1922" s="169">
        <v>15.4</v>
      </c>
      <c r="L1922" s="168" t="s">
        <v>216</v>
      </c>
    </row>
    <row r="1923" spans="4:12">
      <c r="D1923" s="20" t="str">
        <f>CONCATENATE(kategorie[[#This Row],[rok]],"::",kategorie[[#This Row],[závod]],"::",kategorie[[#This Row],[m/ž]],"::",kategorie[[#This Row],[věk]])</f>
        <v>2015::hlavní závod::M::60</v>
      </c>
      <c r="E1923" s="166">
        <v>2015</v>
      </c>
      <c r="F1923" s="167" t="s">
        <v>186</v>
      </c>
      <c r="G1923" s="166" t="s">
        <v>177</v>
      </c>
      <c r="H1923" s="25">
        <f>kategorie[[#This Row],[rok]]-kategorie[[#This Row],[věk]]</f>
        <v>1955</v>
      </c>
      <c r="I1923" s="166">
        <v>60</v>
      </c>
      <c r="J1923" s="168" t="s">
        <v>2608</v>
      </c>
      <c r="K1923" s="169">
        <v>15.4</v>
      </c>
      <c r="L1923" s="168" t="s">
        <v>217</v>
      </c>
    </row>
    <row r="1924" spans="4:12">
      <c r="D1924" s="20" t="str">
        <f>CONCATENATE(kategorie[[#This Row],[rok]],"::",kategorie[[#This Row],[závod]],"::",kategorie[[#This Row],[m/ž]],"::",kategorie[[#This Row],[věk]])</f>
        <v>2015::hlavní závod::M::61</v>
      </c>
      <c r="E1924" s="166">
        <v>2015</v>
      </c>
      <c r="F1924" s="167" t="s">
        <v>186</v>
      </c>
      <c r="G1924" s="166" t="s">
        <v>177</v>
      </c>
      <c r="H1924" s="25">
        <f>kategorie[[#This Row],[rok]]-kategorie[[#This Row],[věk]]</f>
        <v>1954</v>
      </c>
      <c r="I1924" s="166">
        <v>61</v>
      </c>
      <c r="J1924" s="168" t="s">
        <v>2608</v>
      </c>
      <c r="K1924" s="169">
        <v>15.4</v>
      </c>
      <c r="L1924" s="168" t="s">
        <v>217</v>
      </c>
    </row>
    <row r="1925" spans="4:12">
      <c r="D1925" s="20" t="str">
        <f>CONCATENATE(kategorie[[#This Row],[rok]],"::",kategorie[[#This Row],[závod]],"::",kategorie[[#This Row],[m/ž]],"::",kategorie[[#This Row],[věk]])</f>
        <v>2015::hlavní závod::M::62</v>
      </c>
      <c r="E1925" s="166">
        <v>2015</v>
      </c>
      <c r="F1925" s="167" t="s">
        <v>186</v>
      </c>
      <c r="G1925" s="166" t="s">
        <v>177</v>
      </c>
      <c r="H1925" s="25">
        <f>kategorie[[#This Row],[rok]]-kategorie[[#This Row],[věk]]</f>
        <v>1953</v>
      </c>
      <c r="I1925" s="166">
        <v>62</v>
      </c>
      <c r="J1925" s="168" t="s">
        <v>2608</v>
      </c>
      <c r="K1925" s="169">
        <v>15.4</v>
      </c>
      <c r="L1925" s="168" t="s">
        <v>217</v>
      </c>
    </row>
    <row r="1926" spans="4:12">
      <c r="D1926" s="20" t="str">
        <f>CONCATENATE(kategorie[[#This Row],[rok]],"::",kategorie[[#This Row],[závod]],"::",kategorie[[#This Row],[m/ž]],"::",kategorie[[#This Row],[věk]])</f>
        <v>2015::hlavní závod::M::63</v>
      </c>
      <c r="E1926" s="166">
        <v>2015</v>
      </c>
      <c r="F1926" s="167" t="s">
        <v>186</v>
      </c>
      <c r="G1926" s="166" t="s">
        <v>177</v>
      </c>
      <c r="H1926" s="25">
        <f>kategorie[[#This Row],[rok]]-kategorie[[#This Row],[věk]]</f>
        <v>1952</v>
      </c>
      <c r="I1926" s="166">
        <v>63</v>
      </c>
      <c r="J1926" s="168" t="s">
        <v>2608</v>
      </c>
      <c r="K1926" s="169">
        <v>15.4</v>
      </c>
      <c r="L1926" s="168" t="s">
        <v>217</v>
      </c>
    </row>
    <row r="1927" spans="4:12">
      <c r="D1927" s="20" t="str">
        <f>CONCATENATE(kategorie[[#This Row],[rok]],"::",kategorie[[#This Row],[závod]],"::",kategorie[[#This Row],[m/ž]],"::",kategorie[[#This Row],[věk]])</f>
        <v>2015::hlavní závod::M::64</v>
      </c>
      <c r="E1927" s="166">
        <v>2015</v>
      </c>
      <c r="F1927" s="167" t="s">
        <v>186</v>
      </c>
      <c r="G1927" s="166" t="s">
        <v>177</v>
      </c>
      <c r="H1927" s="25">
        <f>kategorie[[#This Row],[rok]]-kategorie[[#This Row],[věk]]</f>
        <v>1951</v>
      </c>
      <c r="I1927" s="166">
        <v>64</v>
      </c>
      <c r="J1927" s="168" t="s">
        <v>2608</v>
      </c>
      <c r="K1927" s="169">
        <v>15.4</v>
      </c>
      <c r="L1927" s="168" t="s">
        <v>217</v>
      </c>
    </row>
    <row r="1928" spans="4:12">
      <c r="D1928" s="20" t="str">
        <f>CONCATENATE(kategorie[[#This Row],[rok]],"::",kategorie[[#This Row],[závod]],"::",kategorie[[#This Row],[m/ž]],"::",kategorie[[#This Row],[věk]])</f>
        <v>2015::hlavní závod::M::65</v>
      </c>
      <c r="E1928" s="166">
        <v>2015</v>
      </c>
      <c r="F1928" s="167" t="s">
        <v>186</v>
      </c>
      <c r="G1928" s="166" t="s">
        <v>177</v>
      </c>
      <c r="H1928" s="25">
        <f>kategorie[[#This Row],[rok]]-kategorie[[#This Row],[věk]]</f>
        <v>1950</v>
      </c>
      <c r="I1928" s="166">
        <v>65</v>
      </c>
      <c r="J1928" s="168" t="s">
        <v>2608</v>
      </c>
      <c r="K1928" s="169">
        <v>15.4</v>
      </c>
      <c r="L1928" s="168" t="s">
        <v>217</v>
      </c>
    </row>
    <row r="1929" spans="4:12">
      <c r="D1929" s="20" t="str">
        <f>CONCATENATE(kategorie[[#This Row],[rok]],"::",kategorie[[#This Row],[závod]],"::",kategorie[[#This Row],[m/ž]],"::",kategorie[[#This Row],[věk]])</f>
        <v>2015::hlavní závod::M::66</v>
      </c>
      <c r="E1929" s="166">
        <v>2015</v>
      </c>
      <c r="F1929" s="167" t="s">
        <v>186</v>
      </c>
      <c r="G1929" s="166" t="s">
        <v>177</v>
      </c>
      <c r="H1929" s="25">
        <f>kategorie[[#This Row],[rok]]-kategorie[[#This Row],[věk]]</f>
        <v>1949</v>
      </c>
      <c r="I1929" s="166">
        <v>66</v>
      </c>
      <c r="J1929" s="168" t="s">
        <v>2608</v>
      </c>
      <c r="K1929" s="169">
        <v>15.4</v>
      </c>
      <c r="L1929" s="168" t="s">
        <v>217</v>
      </c>
    </row>
    <row r="1930" spans="4:12">
      <c r="D1930" s="20" t="str">
        <f>CONCATENATE(kategorie[[#This Row],[rok]],"::",kategorie[[#This Row],[závod]],"::",kategorie[[#This Row],[m/ž]],"::",kategorie[[#This Row],[věk]])</f>
        <v>2015::hlavní závod::M::67</v>
      </c>
      <c r="E1930" s="166">
        <v>2015</v>
      </c>
      <c r="F1930" s="167" t="s">
        <v>186</v>
      </c>
      <c r="G1930" s="166" t="s">
        <v>177</v>
      </c>
      <c r="H1930" s="25">
        <f>kategorie[[#This Row],[rok]]-kategorie[[#This Row],[věk]]</f>
        <v>1948</v>
      </c>
      <c r="I1930" s="166">
        <v>67</v>
      </c>
      <c r="J1930" s="168" t="s">
        <v>2608</v>
      </c>
      <c r="K1930" s="169">
        <v>15.4</v>
      </c>
      <c r="L1930" s="168" t="s">
        <v>217</v>
      </c>
    </row>
    <row r="1931" spans="4:12">
      <c r="D1931" s="20" t="str">
        <f>CONCATENATE(kategorie[[#This Row],[rok]],"::",kategorie[[#This Row],[závod]],"::",kategorie[[#This Row],[m/ž]],"::",kategorie[[#This Row],[věk]])</f>
        <v>2015::hlavní závod::M::68</v>
      </c>
      <c r="E1931" s="166">
        <v>2015</v>
      </c>
      <c r="F1931" s="167" t="s">
        <v>186</v>
      </c>
      <c r="G1931" s="166" t="s">
        <v>177</v>
      </c>
      <c r="H1931" s="25">
        <f>kategorie[[#This Row],[rok]]-kategorie[[#This Row],[věk]]</f>
        <v>1947</v>
      </c>
      <c r="I1931" s="166">
        <v>68</v>
      </c>
      <c r="J1931" s="168" t="s">
        <v>2608</v>
      </c>
      <c r="K1931" s="169">
        <v>15.4</v>
      </c>
      <c r="L1931" s="168" t="s">
        <v>217</v>
      </c>
    </row>
    <row r="1932" spans="4:12">
      <c r="D1932" s="20" t="str">
        <f>CONCATENATE(kategorie[[#This Row],[rok]],"::",kategorie[[#This Row],[závod]],"::",kategorie[[#This Row],[m/ž]],"::",kategorie[[#This Row],[věk]])</f>
        <v>2015::hlavní závod::M::69</v>
      </c>
      <c r="E1932" s="166">
        <v>2015</v>
      </c>
      <c r="F1932" s="167" t="s">
        <v>186</v>
      </c>
      <c r="G1932" s="166" t="s">
        <v>177</v>
      </c>
      <c r="H1932" s="25">
        <f>kategorie[[#This Row],[rok]]-kategorie[[#This Row],[věk]]</f>
        <v>1946</v>
      </c>
      <c r="I1932" s="166">
        <v>69</v>
      </c>
      <c r="J1932" s="168" t="s">
        <v>2608</v>
      </c>
      <c r="K1932" s="169">
        <v>15.4</v>
      </c>
      <c r="L1932" s="168" t="s">
        <v>217</v>
      </c>
    </row>
    <row r="1933" spans="4:12">
      <c r="D1933" s="20" t="str">
        <f>CONCATENATE(kategorie[[#This Row],[rok]],"::",kategorie[[#This Row],[závod]],"::",kategorie[[#This Row],[m/ž]],"::",kategorie[[#This Row],[věk]])</f>
        <v>2015::hlavní závod::M::70</v>
      </c>
      <c r="E1933" s="166">
        <v>2015</v>
      </c>
      <c r="F1933" s="167" t="s">
        <v>186</v>
      </c>
      <c r="G1933" s="166" t="s">
        <v>177</v>
      </c>
      <c r="H1933" s="25">
        <f>kategorie[[#This Row],[rok]]-kategorie[[#This Row],[věk]]</f>
        <v>1945</v>
      </c>
      <c r="I1933" s="166">
        <v>70</v>
      </c>
      <c r="J1933" s="168" t="s">
        <v>2609</v>
      </c>
      <c r="K1933" s="169">
        <v>15.4</v>
      </c>
      <c r="L1933" s="168" t="s">
        <v>218</v>
      </c>
    </row>
    <row r="1934" spans="4:12">
      <c r="D1934" s="20" t="str">
        <f>CONCATENATE(kategorie[[#This Row],[rok]],"::",kategorie[[#This Row],[závod]],"::",kategorie[[#This Row],[m/ž]],"::",kategorie[[#This Row],[věk]])</f>
        <v>2015::hlavní závod::M::71</v>
      </c>
      <c r="E1934" s="166">
        <v>2015</v>
      </c>
      <c r="F1934" s="167" t="s">
        <v>186</v>
      </c>
      <c r="G1934" s="166" t="s">
        <v>177</v>
      </c>
      <c r="H1934" s="25">
        <f>kategorie[[#This Row],[rok]]-kategorie[[#This Row],[věk]]</f>
        <v>1944</v>
      </c>
      <c r="I1934" s="166">
        <v>71</v>
      </c>
      <c r="J1934" s="168" t="s">
        <v>2609</v>
      </c>
      <c r="K1934" s="169">
        <v>15.4</v>
      </c>
      <c r="L1934" s="168" t="s">
        <v>218</v>
      </c>
    </row>
    <row r="1935" spans="4:12">
      <c r="D1935" s="20" t="str">
        <f>CONCATENATE(kategorie[[#This Row],[rok]],"::",kategorie[[#This Row],[závod]],"::",kategorie[[#This Row],[m/ž]],"::",kategorie[[#This Row],[věk]])</f>
        <v>2015::hlavní závod::M::72</v>
      </c>
      <c r="E1935" s="166">
        <v>2015</v>
      </c>
      <c r="F1935" s="167" t="s">
        <v>186</v>
      </c>
      <c r="G1935" s="166" t="s">
        <v>177</v>
      </c>
      <c r="H1935" s="25">
        <f>kategorie[[#This Row],[rok]]-kategorie[[#This Row],[věk]]</f>
        <v>1943</v>
      </c>
      <c r="I1935" s="166">
        <v>72</v>
      </c>
      <c r="J1935" s="168" t="s">
        <v>2609</v>
      </c>
      <c r="K1935" s="169">
        <v>15.4</v>
      </c>
      <c r="L1935" s="168" t="s">
        <v>218</v>
      </c>
    </row>
    <row r="1936" spans="4:12">
      <c r="D1936" s="20" t="str">
        <f>CONCATENATE(kategorie[[#This Row],[rok]],"::",kategorie[[#This Row],[závod]],"::",kategorie[[#This Row],[m/ž]],"::",kategorie[[#This Row],[věk]])</f>
        <v>2015::hlavní závod::M::73</v>
      </c>
      <c r="E1936" s="166">
        <v>2015</v>
      </c>
      <c r="F1936" s="167" t="s">
        <v>186</v>
      </c>
      <c r="G1936" s="166" t="s">
        <v>177</v>
      </c>
      <c r="H1936" s="25">
        <f>kategorie[[#This Row],[rok]]-kategorie[[#This Row],[věk]]</f>
        <v>1942</v>
      </c>
      <c r="I1936" s="166">
        <v>73</v>
      </c>
      <c r="J1936" s="168" t="s">
        <v>2609</v>
      </c>
      <c r="K1936" s="169">
        <v>15.4</v>
      </c>
      <c r="L1936" s="168" t="s">
        <v>218</v>
      </c>
    </row>
    <row r="1937" spans="4:12">
      <c r="D1937" s="20" t="str">
        <f>CONCATENATE(kategorie[[#This Row],[rok]],"::",kategorie[[#This Row],[závod]],"::",kategorie[[#This Row],[m/ž]],"::",kategorie[[#This Row],[věk]])</f>
        <v>2015::hlavní závod::M::74</v>
      </c>
      <c r="E1937" s="166">
        <v>2015</v>
      </c>
      <c r="F1937" s="167" t="s">
        <v>186</v>
      </c>
      <c r="G1937" s="166" t="s">
        <v>177</v>
      </c>
      <c r="H1937" s="25">
        <f>kategorie[[#This Row],[rok]]-kategorie[[#This Row],[věk]]</f>
        <v>1941</v>
      </c>
      <c r="I1937" s="166">
        <v>74</v>
      </c>
      <c r="J1937" s="168" t="s">
        <v>2609</v>
      </c>
      <c r="K1937" s="169">
        <v>15.4</v>
      </c>
      <c r="L1937" s="168" t="s">
        <v>218</v>
      </c>
    </row>
    <row r="1938" spans="4:12">
      <c r="D1938" s="20" t="str">
        <f>CONCATENATE(kategorie[[#This Row],[rok]],"::",kategorie[[#This Row],[závod]],"::",kategorie[[#This Row],[m/ž]],"::",kategorie[[#This Row],[věk]])</f>
        <v>2015::hlavní závod::M::75</v>
      </c>
      <c r="E1938" s="166">
        <v>2015</v>
      </c>
      <c r="F1938" s="167" t="s">
        <v>186</v>
      </c>
      <c r="G1938" s="166" t="s">
        <v>177</v>
      </c>
      <c r="H1938" s="25">
        <f>kategorie[[#This Row],[rok]]-kategorie[[#This Row],[věk]]</f>
        <v>1940</v>
      </c>
      <c r="I1938" s="166">
        <v>75</v>
      </c>
      <c r="J1938" s="168" t="s">
        <v>2609</v>
      </c>
      <c r="K1938" s="169">
        <v>15.4</v>
      </c>
      <c r="L1938" s="168" t="s">
        <v>218</v>
      </c>
    </row>
    <row r="1939" spans="4:12">
      <c r="D1939" s="20" t="str">
        <f>CONCATENATE(kategorie[[#This Row],[rok]],"::",kategorie[[#This Row],[závod]],"::",kategorie[[#This Row],[m/ž]],"::",kategorie[[#This Row],[věk]])</f>
        <v>2015::hlavní závod::M::76</v>
      </c>
      <c r="E1939" s="166">
        <v>2015</v>
      </c>
      <c r="F1939" s="167" t="s">
        <v>186</v>
      </c>
      <c r="G1939" s="166" t="s">
        <v>177</v>
      </c>
      <c r="H1939" s="25">
        <f>kategorie[[#This Row],[rok]]-kategorie[[#This Row],[věk]]</f>
        <v>1939</v>
      </c>
      <c r="I1939" s="166">
        <v>76</v>
      </c>
      <c r="J1939" s="168" t="s">
        <v>2609</v>
      </c>
      <c r="K1939" s="169">
        <v>15.4</v>
      </c>
      <c r="L1939" s="168" t="s">
        <v>218</v>
      </c>
    </row>
    <row r="1940" spans="4:12">
      <c r="D1940" s="20" t="str">
        <f>CONCATENATE(kategorie[[#This Row],[rok]],"::",kategorie[[#This Row],[závod]],"::",kategorie[[#This Row],[m/ž]],"::",kategorie[[#This Row],[věk]])</f>
        <v>2015::hlavní závod::M::77</v>
      </c>
      <c r="E1940" s="166">
        <v>2015</v>
      </c>
      <c r="F1940" s="167" t="s">
        <v>186</v>
      </c>
      <c r="G1940" s="166" t="s">
        <v>177</v>
      </c>
      <c r="H1940" s="25">
        <f>kategorie[[#This Row],[rok]]-kategorie[[#This Row],[věk]]</f>
        <v>1938</v>
      </c>
      <c r="I1940" s="166">
        <v>77</v>
      </c>
      <c r="J1940" s="168" t="s">
        <v>2609</v>
      </c>
      <c r="K1940" s="169">
        <v>15.4</v>
      </c>
      <c r="L1940" s="168" t="s">
        <v>218</v>
      </c>
    </row>
    <row r="1941" spans="4:12">
      <c r="D1941" s="20" t="str">
        <f>CONCATENATE(kategorie[[#This Row],[rok]],"::",kategorie[[#This Row],[závod]],"::",kategorie[[#This Row],[m/ž]],"::",kategorie[[#This Row],[věk]])</f>
        <v>2015::hlavní závod::M::78</v>
      </c>
      <c r="E1941" s="166">
        <v>2015</v>
      </c>
      <c r="F1941" s="167" t="s">
        <v>186</v>
      </c>
      <c r="G1941" s="166" t="s">
        <v>177</v>
      </c>
      <c r="H1941" s="25">
        <f>kategorie[[#This Row],[rok]]-kategorie[[#This Row],[věk]]</f>
        <v>1937</v>
      </c>
      <c r="I1941" s="166">
        <v>78</v>
      </c>
      <c r="J1941" s="168" t="s">
        <v>2609</v>
      </c>
      <c r="K1941" s="169">
        <v>15.4</v>
      </c>
      <c r="L1941" s="168" t="s">
        <v>218</v>
      </c>
    </row>
    <row r="1942" spans="4:12">
      <c r="D1942" s="20" t="str">
        <f>CONCATENATE(kategorie[[#This Row],[rok]],"::",kategorie[[#This Row],[závod]],"::",kategorie[[#This Row],[m/ž]],"::",kategorie[[#This Row],[věk]])</f>
        <v>2015::hlavní závod::M::79</v>
      </c>
      <c r="E1942" s="166">
        <v>2015</v>
      </c>
      <c r="F1942" s="167" t="s">
        <v>186</v>
      </c>
      <c r="G1942" s="166" t="s">
        <v>177</v>
      </c>
      <c r="H1942" s="25">
        <f>kategorie[[#This Row],[rok]]-kategorie[[#This Row],[věk]]</f>
        <v>1936</v>
      </c>
      <c r="I1942" s="166">
        <v>79</v>
      </c>
      <c r="J1942" s="168" t="s">
        <v>2609</v>
      </c>
      <c r="K1942" s="169">
        <v>15.4</v>
      </c>
      <c r="L1942" s="168" t="s">
        <v>218</v>
      </c>
    </row>
    <row r="1943" spans="4:12">
      <c r="D1943" s="20" t="str">
        <f>CONCATENATE(kategorie[[#This Row],[rok]],"::",kategorie[[#This Row],[závod]],"::",kategorie[[#This Row],[m/ž]],"::",kategorie[[#This Row],[věk]])</f>
        <v>2015::hlavní závod::M::80</v>
      </c>
      <c r="E1943" s="166">
        <v>2015</v>
      </c>
      <c r="F1943" s="167" t="s">
        <v>186</v>
      </c>
      <c r="G1943" s="166" t="s">
        <v>177</v>
      </c>
      <c r="H1943" s="25">
        <f>kategorie[[#This Row],[rok]]-kategorie[[#This Row],[věk]]</f>
        <v>1935</v>
      </c>
      <c r="I1943" s="166">
        <v>80</v>
      </c>
      <c r="J1943" s="168" t="s">
        <v>2609</v>
      </c>
      <c r="K1943" s="169">
        <v>15.4</v>
      </c>
      <c r="L1943" s="168" t="s">
        <v>218</v>
      </c>
    </row>
    <row r="1944" spans="4:12">
      <c r="D1944" s="20" t="str">
        <f>CONCATENATE(kategorie[[#This Row],[rok]],"::",kategorie[[#This Row],[závod]],"::",kategorie[[#This Row],[m/ž]],"::",kategorie[[#This Row],[věk]])</f>
        <v>2015::hlavní závod::Z::15</v>
      </c>
      <c r="E1944" s="166">
        <v>2015</v>
      </c>
      <c r="F1944" s="167" t="s">
        <v>186</v>
      </c>
      <c r="G1944" s="166" t="s">
        <v>318</v>
      </c>
      <c r="H1944" s="25">
        <f>kategorie[[#This Row],[rok]]-kategorie[[#This Row],[věk]]</f>
        <v>2000</v>
      </c>
      <c r="I1944" s="166">
        <v>15</v>
      </c>
      <c r="J1944" s="168" t="s">
        <v>3192</v>
      </c>
      <c r="K1944" s="169">
        <v>15.4</v>
      </c>
      <c r="L1944" s="168" t="s">
        <v>551</v>
      </c>
    </row>
    <row r="1945" spans="4:12">
      <c r="D1945" s="20" t="str">
        <f>CONCATENATE(kategorie[[#This Row],[rok]],"::",kategorie[[#This Row],[závod]],"::",kategorie[[#This Row],[m/ž]],"::",kategorie[[#This Row],[věk]])</f>
        <v>2015::hlavní závod::Z::16</v>
      </c>
      <c r="E1945" s="166">
        <v>2015</v>
      </c>
      <c r="F1945" s="167" t="s">
        <v>186</v>
      </c>
      <c r="G1945" s="166" t="s">
        <v>318</v>
      </c>
      <c r="H1945" s="25">
        <f>kategorie[[#This Row],[rok]]-kategorie[[#This Row],[věk]]</f>
        <v>1999</v>
      </c>
      <c r="I1945" s="166">
        <v>16</v>
      </c>
      <c r="J1945" s="168" t="s">
        <v>3192</v>
      </c>
      <c r="K1945" s="169">
        <v>15.4</v>
      </c>
      <c r="L1945" s="168" t="s">
        <v>551</v>
      </c>
    </row>
    <row r="1946" spans="4:12">
      <c r="D1946" s="20" t="str">
        <f>CONCATENATE(kategorie[[#This Row],[rok]],"::",kategorie[[#This Row],[závod]],"::",kategorie[[#This Row],[m/ž]],"::",kategorie[[#This Row],[věk]])</f>
        <v>2015::hlavní závod::Z::17</v>
      </c>
      <c r="E1946" s="166">
        <v>2015</v>
      </c>
      <c r="F1946" s="167" t="s">
        <v>186</v>
      </c>
      <c r="G1946" s="166" t="s">
        <v>318</v>
      </c>
      <c r="H1946" s="25">
        <f>kategorie[[#This Row],[rok]]-kategorie[[#This Row],[věk]]</f>
        <v>1998</v>
      </c>
      <c r="I1946" s="166">
        <v>17</v>
      </c>
      <c r="J1946" s="168" t="s">
        <v>3192</v>
      </c>
      <c r="K1946" s="169">
        <v>15.4</v>
      </c>
      <c r="L1946" s="168" t="s">
        <v>551</v>
      </c>
    </row>
    <row r="1947" spans="4:12">
      <c r="D1947" s="20" t="str">
        <f>CONCATENATE(kategorie[[#This Row],[rok]],"::",kategorie[[#This Row],[závod]],"::",kategorie[[#This Row],[m/ž]],"::",kategorie[[#This Row],[věk]])</f>
        <v>2015::hlavní závod::Z::18</v>
      </c>
      <c r="E1947" s="166">
        <v>2015</v>
      </c>
      <c r="F1947" s="167" t="s">
        <v>186</v>
      </c>
      <c r="G1947" s="166" t="s">
        <v>318</v>
      </c>
      <c r="H1947" s="25">
        <f>kategorie[[#This Row],[rok]]-kategorie[[#This Row],[věk]]</f>
        <v>1997</v>
      </c>
      <c r="I1947" s="166">
        <v>18</v>
      </c>
      <c r="J1947" s="168" t="s">
        <v>3192</v>
      </c>
      <c r="K1947" s="169">
        <v>15.4</v>
      </c>
      <c r="L1947" s="168" t="s">
        <v>214</v>
      </c>
    </row>
    <row r="1948" spans="4:12">
      <c r="D1948" s="20" t="str">
        <f>CONCATENATE(kategorie[[#This Row],[rok]],"::",kategorie[[#This Row],[závod]],"::",kategorie[[#This Row],[m/ž]],"::",kategorie[[#This Row],[věk]])</f>
        <v>2015::hlavní závod::Z::19</v>
      </c>
      <c r="E1948" s="166">
        <v>2015</v>
      </c>
      <c r="F1948" s="167" t="s">
        <v>186</v>
      </c>
      <c r="G1948" s="166" t="s">
        <v>318</v>
      </c>
      <c r="H1948" s="25">
        <f>kategorie[[#This Row],[rok]]-kategorie[[#This Row],[věk]]</f>
        <v>1996</v>
      </c>
      <c r="I1948" s="166">
        <v>19</v>
      </c>
      <c r="J1948" s="168" t="s">
        <v>3192</v>
      </c>
      <c r="K1948" s="169">
        <v>15.4</v>
      </c>
      <c r="L1948" s="168" t="s">
        <v>214</v>
      </c>
    </row>
    <row r="1949" spans="4:12">
      <c r="D1949" s="20" t="str">
        <f>CONCATENATE(kategorie[[#This Row],[rok]],"::",kategorie[[#This Row],[závod]],"::",kategorie[[#This Row],[m/ž]],"::",kategorie[[#This Row],[věk]])</f>
        <v>2015::hlavní závod::Z::20</v>
      </c>
      <c r="E1949" s="166">
        <v>2015</v>
      </c>
      <c r="F1949" s="167" t="s">
        <v>186</v>
      </c>
      <c r="G1949" s="166" t="s">
        <v>318</v>
      </c>
      <c r="H1949" s="25">
        <f>kategorie[[#This Row],[rok]]-kategorie[[#This Row],[věk]]</f>
        <v>1995</v>
      </c>
      <c r="I1949" s="166">
        <v>20</v>
      </c>
      <c r="J1949" s="168" t="s">
        <v>3192</v>
      </c>
      <c r="K1949" s="169">
        <v>15.4</v>
      </c>
      <c r="L1949" s="168" t="s">
        <v>214</v>
      </c>
    </row>
    <row r="1950" spans="4:12">
      <c r="D1950" s="20" t="str">
        <f>CONCATENATE(kategorie[[#This Row],[rok]],"::",kategorie[[#This Row],[závod]],"::",kategorie[[#This Row],[m/ž]],"::",kategorie[[#This Row],[věk]])</f>
        <v>2015::hlavní závod::Z::21</v>
      </c>
      <c r="E1950" s="166">
        <v>2015</v>
      </c>
      <c r="F1950" s="167" t="s">
        <v>186</v>
      </c>
      <c r="G1950" s="166" t="s">
        <v>318</v>
      </c>
      <c r="H1950" s="25">
        <f>kategorie[[#This Row],[rok]]-kategorie[[#This Row],[věk]]</f>
        <v>1994</v>
      </c>
      <c r="I1950" s="166">
        <v>21</v>
      </c>
      <c r="J1950" s="168" t="s">
        <v>3192</v>
      </c>
      <c r="K1950" s="169">
        <v>15.4</v>
      </c>
      <c r="L1950" s="168" t="s">
        <v>214</v>
      </c>
    </row>
    <row r="1951" spans="4:12">
      <c r="D1951" s="20" t="str">
        <f>CONCATENATE(kategorie[[#This Row],[rok]],"::",kategorie[[#This Row],[závod]],"::",kategorie[[#This Row],[m/ž]],"::",kategorie[[#This Row],[věk]])</f>
        <v>2015::hlavní závod::Z::22</v>
      </c>
      <c r="E1951" s="166">
        <v>2015</v>
      </c>
      <c r="F1951" s="167" t="s">
        <v>186</v>
      </c>
      <c r="G1951" s="166" t="s">
        <v>318</v>
      </c>
      <c r="H1951" s="25">
        <f>kategorie[[#This Row],[rok]]-kategorie[[#This Row],[věk]]</f>
        <v>1993</v>
      </c>
      <c r="I1951" s="166">
        <v>22</v>
      </c>
      <c r="J1951" s="168" t="s">
        <v>3192</v>
      </c>
      <c r="K1951" s="169">
        <v>15.4</v>
      </c>
      <c r="L1951" s="168" t="s">
        <v>214</v>
      </c>
    </row>
    <row r="1952" spans="4:12">
      <c r="D1952" s="20" t="str">
        <f>CONCATENATE(kategorie[[#This Row],[rok]],"::",kategorie[[#This Row],[závod]],"::",kategorie[[#This Row],[m/ž]],"::",kategorie[[#This Row],[věk]])</f>
        <v>2015::hlavní závod::Z::23</v>
      </c>
      <c r="E1952" s="166">
        <v>2015</v>
      </c>
      <c r="F1952" s="167" t="s">
        <v>186</v>
      </c>
      <c r="G1952" s="166" t="s">
        <v>318</v>
      </c>
      <c r="H1952" s="25">
        <f>kategorie[[#This Row],[rok]]-kategorie[[#This Row],[věk]]</f>
        <v>1992</v>
      </c>
      <c r="I1952" s="166">
        <v>23</v>
      </c>
      <c r="J1952" s="168" t="s">
        <v>3192</v>
      </c>
      <c r="K1952" s="169">
        <v>15.4</v>
      </c>
      <c r="L1952" s="168" t="s">
        <v>214</v>
      </c>
    </row>
    <row r="1953" spans="4:12">
      <c r="D1953" s="20" t="str">
        <f>CONCATENATE(kategorie[[#This Row],[rok]],"::",kategorie[[#This Row],[závod]],"::",kategorie[[#This Row],[m/ž]],"::",kategorie[[#This Row],[věk]])</f>
        <v>2015::hlavní závod::Z::24</v>
      </c>
      <c r="E1953" s="166">
        <v>2015</v>
      </c>
      <c r="F1953" s="167" t="s">
        <v>186</v>
      </c>
      <c r="G1953" s="166" t="s">
        <v>318</v>
      </c>
      <c r="H1953" s="25">
        <f>kategorie[[#This Row],[rok]]-kategorie[[#This Row],[věk]]</f>
        <v>1991</v>
      </c>
      <c r="I1953" s="166">
        <v>24</v>
      </c>
      <c r="J1953" s="168" t="s">
        <v>3192</v>
      </c>
      <c r="K1953" s="169">
        <v>15.4</v>
      </c>
      <c r="L1953" s="168" t="s">
        <v>214</v>
      </c>
    </row>
    <row r="1954" spans="4:12">
      <c r="D1954" s="20" t="str">
        <f>CONCATENATE(kategorie[[#This Row],[rok]],"::",kategorie[[#This Row],[závod]],"::",kategorie[[#This Row],[m/ž]],"::",kategorie[[#This Row],[věk]])</f>
        <v>2015::hlavní závod::Z::25</v>
      </c>
      <c r="E1954" s="166">
        <v>2015</v>
      </c>
      <c r="F1954" s="167" t="s">
        <v>186</v>
      </c>
      <c r="G1954" s="166" t="s">
        <v>318</v>
      </c>
      <c r="H1954" s="25">
        <f>kategorie[[#This Row],[rok]]-kategorie[[#This Row],[věk]]</f>
        <v>1990</v>
      </c>
      <c r="I1954" s="166">
        <v>25</v>
      </c>
      <c r="J1954" s="168" t="s">
        <v>3192</v>
      </c>
      <c r="K1954" s="169">
        <v>15.4</v>
      </c>
      <c r="L1954" s="168" t="s">
        <v>214</v>
      </c>
    </row>
    <row r="1955" spans="4:12">
      <c r="D1955" s="20" t="str">
        <f>CONCATENATE(kategorie[[#This Row],[rok]],"::",kategorie[[#This Row],[závod]],"::",kategorie[[#This Row],[m/ž]],"::",kategorie[[#This Row],[věk]])</f>
        <v>2015::hlavní závod::Z::26</v>
      </c>
      <c r="E1955" s="166">
        <v>2015</v>
      </c>
      <c r="F1955" s="167" t="s">
        <v>186</v>
      </c>
      <c r="G1955" s="166" t="s">
        <v>318</v>
      </c>
      <c r="H1955" s="25">
        <f>kategorie[[#This Row],[rok]]-kategorie[[#This Row],[věk]]</f>
        <v>1989</v>
      </c>
      <c r="I1955" s="166">
        <v>26</v>
      </c>
      <c r="J1955" s="168" t="s">
        <v>3192</v>
      </c>
      <c r="K1955" s="169">
        <v>15.4</v>
      </c>
      <c r="L1955" s="168" t="s">
        <v>214</v>
      </c>
    </row>
    <row r="1956" spans="4:12">
      <c r="D1956" s="20" t="str">
        <f>CONCATENATE(kategorie[[#This Row],[rok]],"::",kategorie[[#This Row],[závod]],"::",kategorie[[#This Row],[m/ž]],"::",kategorie[[#This Row],[věk]])</f>
        <v>2015::hlavní závod::Z::27</v>
      </c>
      <c r="E1956" s="166">
        <v>2015</v>
      </c>
      <c r="F1956" s="167" t="s">
        <v>186</v>
      </c>
      <c r="G1956" s="166" t="s">
        <v>318</v>
      </c>
      <c r="H1956" s="25">
        <f>kategorie[[#This Row],[rok]]-kategorie[[#This Row],[věk]]</f>
        <v>1988</v>
      </c>
      <c r="I1956" s="166">
        <v>27</v>
      </c>
      <c r="J1956" s="168" t="s">
        <v>3192</v>
      </c>
      <c r="K1956" s="169">
        <v>15.4</v>
      </c>
      <c r="L1956" s="168" t="s">
        <v>214</v>
      </c>
    </row>
    <row r="1957" spans="4:12">
      <c r="D1957" s="20" t="str">
        <f>CONCATENATE(kategorie[[#This Row],[rok]],"::",kategorie[[#This Row],[závod]],"::",kategorie[[#This Row],[m/ž]],"::",kategorie[[#This Row],[věk]])</f>
        <v>2015::hlavní závod::Z::28</v>
      </c>
      <c r="E1957" s="166">
        <v>2015</v>
      </c>
      <c r="F1957" s="167" t="s">
        <v>186</v>
      </c>
      <c r="G1957" s="166" t="s">
        <v>318</v>
      </c>
      <c r="H1957" s="25">
        <f>kategorie[[#This Row],[rok]]-kategorie[[#This Row],[věk]]</f>
        <v>1987</v>
      </c>
      <c r="I1957" s="166">
        <v>28</v>
      </c>
      <c r="J1957" s="168" t="s">
        <v>3192</v>
      </c>
      <c r="K1957" s="169">
        <v>15.4</v>
      </c>
      <c r="L1957" s="168" t="s">
        <v>214</v>
      </c>
    </row>
    <row r="1958" spans="4:12">
      <c r="D1958" s="20" t="str">
        <f>CONCATENATE(kategorie[[#This Row],[rok]],"::",kategorie[[#This Row],[závod]],"::",kategorie[[#This Row],[m/ž]],"::",kategorie[[#This Row],[věk]])</f>
        <v>2015::hlavní závod::Z::29</v>
      </c>
      <c r="E1958" s="166">
        <v>2015</v>
      </c>
      <c r="F1958" s="167" t="s">
        <v>186</v>
      </c>
      <c r="G1958" s="166" t="s">
        <v>318</v>
      </c>
      <c r="H1958" s="25">
        <f>kategorie[[#This Row],[rok]]-kategorie[[#This Row],[věk]]</f>
        <v>1986</v>
      </c>
      <c r="I1958" s="166">
        <v>29</v>
      </c>
      <c r="J1958" s="168" t="s">
        <v>3192</v>
      </c>
      <c r="K1958" s="169">
        <v>15.4</v>
      </c>
      <c r="L1958" s="168" t="s">
        <v>214</v>
      </c>
    </row>
    <row r="1959" spans="4:12">
      <c r="D1959" s="20" t="str">
        <f>CONCATENATE(kategorie[[#This Row],[rok]],"::",kategorie[[#This Row],[závod]],"::",kategorie[[#This Row],[m/ž]],"::",kategorie[[#This Row],[věk]])</f>
        <v>2015::hlavní závod::Z::30</v>
      </c>
      <c r="E1959" s="166">
        <v>2015</v>
      </c>
      <c r="F1959" s="167" t="s">
        <v>186</v>
      </c>
      <c r="G1959" s="166" t="s">
        <v>318</v>
      </c>
      <c r="H1959" s="25">
        <f>kategorie[[#This Row],[rok]]-kategorie[[#This Row],[věk]]</f>
        <v>1985</v>
      </c>
      <c r="I1959" s="166">
        <v>30</v>
      </c>
      <c r="J1959" s="168" t="s">
        <v>3192</v>
      </c>
      <c r="K1959" s="169">
        <v>15.4</v>
      </c>
      <c r="L1959" s="168" t="s">
        <v>214</v>
      </c>
    </row>
    <row r="1960" spans="4:12">
      <c r="D1960" s="20" t="str">
        <f>CONCATENATE(kategorie[[#This Row],[rok]],"::",kategorie[[#This Row],[závod]],"::",kategorie[[#This Row],[m/ž]],"::",kategorie[[#This Row],[věk]])</f>
        <v>2015::hlavní závod::Z::31</v>
      </c>
      <c r="E1960" s="166">
        <v>2015</v>
      </c>
      <c r="F1960" s="167" t="s">
        <v>186</v>
      </c>
      <c r="G1960" s="166" t="s">
        <v>318</v>
      </c>
      <c r="H1960" s="25">
        <f>kategorie[[#This Row],[rok]]-kategorie[[#This Row],[věk]]</f>
        <v>1984</v>
      </c>
      <c r="I1960" s="166">
        <v>31</v>
      </c>
      <c r="J1960" s="168" t="s">
        <v>3192</v>
      </c>
      <c r="K1960" s="169">
        <v>15.4</v>
      </c>
      <c r="L1960" s="168" t="s">
        <v>214</v>
      </c>
    </row>
    <row r="1961" spans="4:12">
      <c r="D1961" s="20" t="str">
        <f>CONCATENATE(kategorie[[#This Row],[rok]],"::",kategorie[[#This Row],[závod]],"::",kategorie[[#This Row],[m/ž]],"::",kategorie[[#This Row],[věk]])</f>
        <v>2015::hlavní závod::Z::32</v>
      </c>
      <c r="E1961" s="166">
        <v>2015</v>
      </c>
      <c r="F1961" s="167" t="s">
        <v>186</v>
      </c>
      <c r="G1961" s="166" t="s">
        <v>318</v>
      </c>
      <c r="H1961" s="25">
        <f>kategorie[[#This Row],[rok]]-kategorie[[#This Row],[věk]]</f>
        <v>1983</v>
      </c>
      <c r="I1961" s="166">
        <v>32</v>
      </c>
      <c r="J1961" s="168" t="s">
        <v>3192</v>
      </c>
      <c r="K1961" s="169">
        <v>15.4</v>
      </c>
      <c r="L1961" s="168" t="s">
        <v>214</v>
      </c>
    </row>
    <row r="1962" spans="4:12">
      <c r="D1962" s="20" t="str">
        <f>CONCATENATE(kategorie[[#This Row],[rok]],"::",kategorie[[#This Row],[závod]],"::",kategorie[[#This Row],[m/ž]],"::",kategorie[[#This Row],[věk]])</f>
        <v>2015::hlavní závod::Z::33</v>
      </c>
      <c r="E1962" s="166">
        <v>2015</v>
      </c>
      <c r="F1962" s="167" t="s">
        <v>186</v>
      </c>
      <c r="G1962" s="166" t="s">
        <v>318</v>
      </c>
      <c r="H1962" s="25">
        <f>kategorie[[#This Row],[rok]]-kategorie[[#This Row],[věk]]</f>
        <v>1982</v>
      </c>
      <c r="I1962" s="166">
        <v>33</v>
      </c>
      <c r="J1962" s="168" t="s">
        <v>3192</v>
      </c>
      <c r="K1962" s="169">
        <v>15.4</v>
      </c>
      <c r="L1962" s="168" t="s">
        <v>214</v>
      </c>
    </row>
    <row r="1963" spans="4:12">
      <c r="D1963" s="20" t="str">
        <f>CONCATENATE(kategorie[[#This Row],[rok]],"::",kategorie[[#This Row],[závod]],"::",kategorie[[#This Row],[m/ž]],"::",kategorie[[#This Row],[věk]])</f>
        <v>2015::hlavní závod::Z::34</v>
      </c>
      <c r="E1963" s="166">
        <v>2015</v>
      </c>
      <c r="F1963" s="167" t="s">
        <v>186</v>
      </c>
      <c r="G1963" s="166" t="s">
        <v>318</v>
      </c>
      <c r="H1963" s="25">
        <f>kategorie[[#This Row],[rok]]-kategorie[[#This Row],[věk]]</f>
        <v>1981</v>
      </c>
      <c r="I1963" s="166">
        <v>34</v>
      </c>
      <c r="J1963" s="168" t="s">
        <v>3192</v>
      </c>
      <c r="K1963" s="169">
        <v>15.4</v>
      </c>
      <c r="L1963" s="168" t="s">
        <v>214</v>
      </c>
    </row>
    <row r="1964" spans="4:12">
      <c r="D1964" s="20" t="str">
        <f>CONCATENATE(kategorie[[#This Row],[rok]],"::",kategorie[[#This Row],[závod]],"::",kategorie[[#This Row],[m/ž]],"::",kategorie[[#This Row],[věk]])</f>
        <v>2015::hlavní závod::Z::35</v>
      </c>
      <c r="E1964" s="166">
        <v>2015</v>
      </c>
      <c r="F1964" s="167" t="s">
        <v>186</v>
      </c>
      <c r="G1964" s="166" t="s">
        <v>318</v>
      </c>
      <c r="H1964" s="25">
        <f>kategorie[[#This Row],[rok]]-kategorie[[#This Row],[věk]]</f>
        <v>1980</v>
      </c>
      <c r="I1964" s="166">
        <v>35</v>
      </c>
      <c r="J1964" s="168" t="s">
        <v>3192</v>
      </c>
      <c r="K1964" s="169">
        <v>15.4</v>
      </c>
      <c r="L1964" s="168" t="s">
        <v>215</v>
      </c>
    </row>
    <row r="1965" spans="4:12">
      <c r="D1965" s="20" t="str">
        <f>CONCATENATE(kategorie[[#This Row],[rok]],"::",kategorie[[#This Row],[závod]],"::",kategorie[[#This Row],[m/ž]],"::",kategorie[[#This Row],[věk]])</f>
        <v>2015::hlavní závod::Z::36</v>
      </c>
      <c r="E1965" s="166">
        <v>2015</v>
      </c>
      <c r="F1965" s="167" t="s">
        <v>186</v>
      </c>
      <c r="G1965" s="166" t="s">
        <v>318</v>
      </c>
      <c r="H1965" s="25">
        <f>kategorie[[#This Row],[rok]]-kategorie[[#This Row],[věk]]</f>
        <v>1979</v>
      </c>
      <c r="I1965" s="166">
        <v>36</v>
      </c>
      <c r="J1965" s="168" t="s">
        <v>3192</v>
      </c>
      <c r="K1965" s="169">
        <v>15.4</v>
      </c>
      <c r="L1965" s="168" t="s">
        <v>215</v>
      </c>
    </row>
    <row r="1966" spans="4:12">
      <c r="D1966" s="20" t="str">
        <f>CONCATENATE(kategorie[[#This Row],[rok]],"::",kategorie[[#This Row],[závod]],"::",kategorie[[#This Row],[m/ž]],"::",kategorie[[#This Row],[věk]])</f>
        <v>2015::hlavní závod::Z::37</v>
      </c>
      <c r="E1966" s="166">
        <v>2015</v>
      </c>
      <c r="F1966" s="167" t="s">
        <v>186</v>
      </c>
      <c r="G1966" s="166" t="s">
        <v>318</v>
      </c>
      <c r="H1966" s="25">
        <f>kategorie[[#This Row],[rok]]-kategorie[[#This Row],[věk]]</f>
        <v>1978</v>
      </c>
      <c r="I1966" s="166">
        <v>37</v>
      </c>
      <c r="J1966" s="168" t="s">
        <v>3192</v>
      </c>
      <c r="K1966" s="169">
        <v>15.4</v>
      </c>
      <c r="L1966" s="168" t="s">
        <v>215</v>
      </c>
    </row>
    <row r="1967" spans="4:12">
      <c r="D1967" s="20" t="str">
        <f>CONCATENATE(kategorie[[#This Row],[rok]],"::",kategorie[[#This Row],[závod]],"::",kategorie[[#This Row],[m/ž]],"::",kategorie[[#This Row],[věk]])</f>
        <v>2015::hlavní závod::Z::38</v>
      </c>
      <c r="E1967" s="166">
        <v>2015</v>
      </c>
      <c r="F1967" s="167" t="s">
        <v>186</v>
      </c>
      <c r="G1967" s="166" t="s">
        <v>318</v>
      </c>
      <c r="H1967" s="25">
        <f>kategorie[[#This Row],[rok]]-kategorie[[#This Row],[věk]]</f>
        <v>1977</v>
      </c>
      <c r="I1967" s="166">
        <v>38</v>
      </c>
      <c r="J1967" s="168" t="s">
        <v>3192</v>
      </c>
      <c r="K1967" s="169">
        <v>15.4</v>
      </c>
      <c r="L1967" s="168" t="s">
        <v>215</v>
      </c>
    </row>
    <row r="1968" spans="4:12">
      <c r="D1968" s="20" t="str">
        <f>CONCATENATE(kategorie[[#This Row],[rok]],"::",kategorie[[#This Row],[závod]],"::",kategorie[[#This Row],[m/ž]],"::",kategorie[[#This Row],[věk]])</f>
        <v>2015::hlavní závod::Z::39</v>
      </c>
      <c r="E1968" s="166">
        <v>2015</v>
      </c>
      <c r="F1968" s="167" t="s">
        <v>186</v>
      </c>
      <c r="G1968" s="166" t="s">
        <v>318</v>
      </c>
      <c r="H1968" s="25">
        <f>kategorie[[#This Row],[rok]]-kategorie[[#This Row],[věk]]</f>
        <v>1976</v>
      </c>
      <c r="I1968" s="166">
        <v>39</v>
      </c>
      <c r="J1968" s="168" t="s">
        <v>3192</v>
      </c>
      <c r="K1968" s="169">
        <v>15.4</v>
      </c>
      <c r="L1968" s="168" t="s">
        <v>215</v>
      </c>
    </row>
    <row r="1969" spans="4:12">
      <c r="D1969" s="20" t="str">
        <f>CONCATENATE(kategorie[[#This Row],[rok]],"::",kategorie[[#This Row],[závod]],"::",kategorie[[#This Row],[m/ž]],"::",kategorie[[#This Row],[věk]])</f>
        <v>2015::hlavní závod::Z::40</v>
      </c>
      <c r="E1969" s="166">
        <v>2015</v>
      </c>
      <c r="F1969" s="167" t="s">
        <v>186</v>
      </c>
      <c r="G1969" s="166" t="s">
        <v>318</v>
      </c>
      <c r="H1969" s="25">
        <f>kategorie[[#This Row],[rok]]-kategorie[[#This Row],[věk]]</f>
        <v>1975</v>
      </c>
      <c r="I1969" s="166">
        <v>40</v>
      </c>
      <c r="J1969" s="168" t="s">
        <v>3192</v>
      </c>
      <c r="K1969" s="169">
        <v>15.4</v>
      </c>
      <c r="L1969" s="168" t="s">
        <v>215</v>
      </c>
    </row>
    <row r="1970" spans="4:12">
      <c r="D1970" s="20" t="str">
        <f>CONCATENATE(kategorie[[#This Row],[rok]],"::",kategorie[[#This Row],[závod]],"::",kategorie[[#This Row],[m/ž]],"::",kategorie[[#This Row],[věk]])</f>
        <v>2015::hlavní závod::Z::41</v>
      </c>
      <c r="E1970" s="166">
        <v>2015</v>
      </c>
      <c r="F1970" s="167" t="s">
        <v>186</v>
      </c>
      <c r="G1970" s="166" t="s">
        <v>318</v>
      </c>
      <c r="H1970" s="25">
        <f>kategorie[[#This Row],[rok]]-kategorie[[#This Row],[věk]]</f>
        <v>1974</v>
      </c>
      <c r="I1970" s="166">
        <v>41</v>
      </c>
      <c r="J1970" s="168" t="s">
        <v>3192</v>
      </c>
      <c r="K1970" s="169">
        <v>15.4</v>
      </c>
      <c r="L1970" s="168" t="s">
        <v>215</v>
      </c>
    </row>
    <row r="1971" spans="4:12">
      <c r="D1971" s="20" t="str">
        <f>CONCATENATE(kategorie[[#This Row],[rok]],"::",kategorie[[#This Row],[závod]],"::",kategorie[[#This Row],[m/ž]],"::",kategorie[[#This Row],[věk]])</f>
        <v>2015::hlavní závod::Z::42</v>
      </c>
      <c r="E1971" s="166">
        <v>2015</v>
      </c>
      <c r="F1971" s="167" t="s">
        <v>186</v>
      </c>
      <c r="G1971" s="166" t="s">
        <v>318</v>
      </c>
      <c r="H1971" s="25">
        <f>kategorie[[#This Row],[rok]]-kategorie[[#This Row],[věk]]</f>
        <v>1973</v>
      </c>
      <c r="I1971" s="166">
        <v>42</v>
      </c>
      <c r="J1971" s="168" t="s">
        <v>3192</v>
      </c>
      <c r="K1971" s="169">
        <v>15.4</v>
      </c>
      <c r="L1971" s="168" t="s">
        <v>215</v>
      </c>
    </row>
    <row r="1972" spans="4:12">
      <c r="D1972" s="20" t="str">
        <f>CONCATENATE(kategorie[[#This Row],[rok]],"::",kategorie[[#This Row],[závod]],"::",kategorie[[#This Row],[m/ž]],"::",kategorie[[#This Row],[věk]])</f>
        <v>2015::hlavní závod::Z::43</v>
      </c>
      <c r="E1972" s="166">
        <v>2015</v>
      </c>
      <c r="F1972" s="167" t="s">
        <v>186</v>
      </c>
      <c r="G1972" s="166" t="s">
        <v>318</v>
      </c>
      <c r="H1972" s="25">
        <f>kategorie[[#This Row],[rok]]-kategorie[[#This Row],[věk]]</f>
        <v>1972</v>
      </c>
      <c r="I1972" s="166">
        <v>43</v>
      </c>
      <c r="J1972" s="168" t="s">
        <v>3192</v>
      </c>
      <c r="K1972" s="169">
        <v>15.4</v>
      </c>
      <c r="L1972" s="168" t="s">
        <v>215</v>
      </c>
    </row>
    <row r="1973" spans="4:12">
      <c r="D1973" s="20" t="str">
        <f>CONCATENATE(kategorie[[#This Row],[rok]],"::",kategorie[[#This Row],[závod]],"::",kategorie[[#This Row],[m/ž]],"::",kategorie[[#This Row],[věk]])</f>
        <v>2015::hlavní závod::Z::44</v>
      </c>
      <c r="E1973" s="166">
        <v>2015</v>
      </c>
      <c r="F1973" s="167" t="s">
        <v>186</v>
      </c>
      <c r="G1973" s="166" t="s">
        <v>318</v>
      </c>
      <c r="H1973" s="25">
        <f>kategorie[[#This Row],[rok]]-kategorie[[#This Row],[věk]]</f>
        <v>1971</v>
      </c>
      <c r="I1973" s="166">
        <v>44</v>
      </c>
      <c r="J1973" s="168" t="s">
        <v>3192</v>
      </c>
      <c r="K1973" s="169">
        <v>15.4</v>
      </c>
      <c r="L1973" s="168" t="s">
        <v>215</v>
      </c>
    </row>
    <row r="1974" spans="4:12">
      <c r="D1974" s="20" t="str">
        <f>CONCATENATE(kategorie[[#This Row],[rok]],"::",kategorie[[#This Row],[závod]],"::",kategorie[[#This Row],[m/ž]],"::",kategorie[[#This Row],[věk]])</f>
        <v>2015::hlavní závod::Z::45</v>
      </c>
      <c r="E1974" s="166">
        <v>2015</v>
      </c>
      <c r="F1974" s="167" t="s">
        <v>186</v>
      </c>
      <c r="G1974" s="166" t="s">
        <v>318</v>
      </c>
      <c r="H1974" s="25">
        <f>kategorie[[#This Row],[rok]]-kategorie[[#This Row],[věk]]</f>
        <v>1970</v>
      </c>
      <c r="I1974" s="166">
        <v>45</v>
      </c>
      <c r="J1974" s="168" t="s">
        <v>3192</v>
      </c>
      <c r="K1974" s="169">
        <v>15.4</v>
      </c>
      <c r="L1974" s="168" t="s">
        <v>216</v>
      </c>
    </row>
    <row r="1975" spans="4:12">
      <c r="D1975" s="20" t="str">
        <f>CONCATENATE(kategorie[[#This Row],[rok]],"::",kategorie[[#This Row],[závod]],"::",kategorie[[#This Row],[m/ž]],"::",kategorie[[#This Row],[věk]])</f>
        <v>2015::hlavní závod::Z::46</v>
      </c>
      <c r="E1975" s="166">
        <v>2015</v>
      </c>
      <c r="F1975" s="167" t="s">
        <v>186</v>
      </c>
      <c r="G1975" s="166" t="s">
        <v>318</v>
      </c>
      <c r="H1975" s="25">
        <f>kategorie[[#This Row],[rok]]-kategorie[[#This Row],[věk]]</f>
        <v>1969</v>
      </c>
      <c r="I1975" s="166">
        <v>46</v>
      </c>
      <c r="J1975" s="168" t="s">
        <v>3192</v>
      </c>
      <c r="K1975" s="169">
        <v>15.4</v>
      </c>
      <c r="L1975" s="168" t="s">
        <v>216</v>
      </c>
    </row>
    <row r="1976" spans="4:12">
      <c r="D1976" s="20" t="str">
        <f>CONCATENATE(kategorie[[#This Row],[rok]],"::",kategorie[[#This Row],[závod]],"::",kategorie[[#This Row],[m/ž]],"::",kategorie[[#This Row],[věk]])</f>
        <v>2015::hlavní závod::Z::47</v>
      </c>
      <c r="E1976" s="166">
        <v>2015</v>
      </c>
      <c r="F1976" s="167" t="s">
        <v>186</v>
      </c>
      <c r="G1976" s="166" t="s">
        <v>318</v>
      </c>
      <c r="H1976" s="25">
        <f>kategorie[[#This Row],[rok]]-kategorie[[#This Row],[věk]]</f>
        <v>1968</v>
      </c>
      <c r="I1976" s="166">
        <v>47</v>
      </c>
      <c r="J1976" s="168" t="s">
        <v>3192</v>
      </c>
      <c r="K1976" s="169">
        <v>15.4</v>
      </c>
      <c r="L1976" s="168" t="s">
        <v>216</v>
      </c>
    </row>
    <row r="1977" spans="4:12">
      <c r="D1977" s="20" t="str">
        <f>CONCATENATE(kategorie[[#This Row],[rok]],"::",kategorie[[#This Row],[závod]],"::",kategorie[[#This Row],[m/ž]],"::",kategorie[[#This Row],[věk]])</f>
        <v>2015::hlavní závod::Z::48</v>
      </c>
      <c r="E1977" s="166">
        <v>2015</v>
      </c>
      <c r="F1977" s="167" t="s">
        <v>186</v>
      </c>
      <c r="G1977" s="166" t="s">
        <v>318</v>
      </c>
      <c r="H1977" s="25">
        <f>kategorie[[#This Row],[rok]]-kategorie[[#This Row],[věk]]</f>
        <v>1967</v>
      </c>
      <c r="I1977" s="166">
        <v>48</v>
      </c>
      <c r="J1977" s="168" t="s">
        <v>3192</v>
      </c>
      <c r="K1977" s="169">
        <v>15.4</v>
      </c>
      <c r="L1977" s="168" t="s">
        <v>216</v>
      </c>
    </row>
    <row r="1978" spans="4:12">
      <c r="D1978" s="20" t="str">
        <f>CONCATENATE(kategorie[[#This Row],[rok]],"::",kategorie[[#This Row],[závod]],"::",kategorie[[#This Row],[m/ž]],"::",kategorie[[#This Row],[věk]])</f>
        <v>2015::hlavní závod::Z::49</v>
      </c>
      <c r="E1978" s="166">
        <v>2015</v>
      </c>
      <c r="F1978" s="167" t="s">
        <v>186</v>
      </c>
      <c r="G1978" s="166" t="s">
        <v>318</v>
      </c>
      <c r="H1978" s="25">
        <f>kategorie[[#This Row],[rok]]-kategorie[[#This Row],[věk]]</f>
        <v>1966</v>
      </c>
      <c r="I1978" s="166">
        <v>49</v>
      </c>
      <c r="J1978" s="168" t="s">
        <v>3192</v>
      </c>
      <c r="K1978" s="169">
        <v>15.4</v>
      </c>
      <c r="L1978" s="168" t="s">
        <v>216</v>
      </c>
    </row>
    <row r="1979" spans="4:12">
      <c r="D1979" s="20" t="str">
        <f>CONCATENATE(kategorie[[#This Row],[rok]],"::",kategorie[[#This Row],[závod]],"::",kategorie[[#This Row],[m/ž]],"::",kategorie[[#This Row],[věk]])</f>
        <v>2015::hlavní závod::Z::50</v>
      </c>
      <c r="E1979" s="166">
        <v>2015</v>
      </c>
      <c r="F1979" s="167" t="s">
        <v>186</v>
      </c>
      <c r="G1979" s="166" t="s">
        <v>318</v>
      </c>
      <c r="H1979" s="25">
        <f>kategorie[[#This Row],[rok]]-kategorie[[#This Row],[věk]]</f>
        <v>1965</v>
      </c>
      <c r="I1979" s="166">
        <v>50</v>
      </c>
      <c r="J1979" s="168" t="s">
        <v>3192</v>
      </c>
      <c r="K1979" s="169">
        <v>15.4</v>
      </c>
      <c r="L1979" s="168" t="s">
        <v>216</v>
      </c>
    </row>
    <row r="1980" spans="4:12">
      <c r="D1980" s="20" t="str">
        <f>CONCATENATE(kategorie[[#This Row],[rok]],"::",kategorie[[#This Row],[závod]],"::",kategorie[[#This Row],[m/ž]],"::",kategorie[[#This Row],[věk]])</f>
        <v>2015::hlavní závod::Z::51</v>
      </c>
      <c r="E1980" s="166">
        <v>2015</v>
      </c>
      <c r="F1980" s="167" t="s">
        <v>186</v>
      </c>
      <c r="G1980" s="166" t="s">
        <v>318</v>
      </c>
      <c r="H1980" s="25">
        <f>kategorie[[#This Row],[rok]]-kategorie[[#This Row],[věk]]</f>
        <v>1964</v>
      </c>
      <c r="I1980" s="166">
        <v>51</v>
      </c>
      <c r="J1980" s="168" t="s">
        <v>3192</v>
      </c>
      <c r="K1980" s="169">
        <v>15.4</v>
      </c>
      <c r="L1980" s="168" t="s">
        <v>216</v>
      </c>
    </row>
    <row r="1981" spans="4:12">
      <c r="D1981" s="20" t="str">
        <f>CONCATENATE(kategorie[[#This Row],[rok]],"::",kategorie[[#This Row],[závod]],"::",kategorie[[#This Row],[m/ž]],"::",kategorie[[#This Row],[věk]])</f>
        <v>2015::hlavní závod::Z::52</v>
      </c>
      <c r="E1981" s="166">
        <v>2015</v>
      </c>
      <c r="F1981" s="167" t="s">
        <v>186</v>
      </c>
      <c r="G1981" s="166" t="s">
        <v>318</v>
      </c>
      <c r="H1981" s="25">
        <f>kategorie[[#This Row],[rok]]-kategorie[[#This Row],[věk]]</f>
        <v>1963</v>
      </c>
      <c r="I1981" s="166">
        <v>52</v>
      </c>
      <c r="J1981" s="168" t="s">
        <v>3192</v>
      </c>
      <c r="K1981" s="169">
        <v>15.4</v>
      </c>
      <c r="L1981" s="168" t="s">
        <v>216</v>
      </c>
    </row>
    <row r="1982" spans="4:12">
      <c r="D1982" s="20" t="str">
        <f>CONCATENATE(kategorie[[#This Row],[rok]],"::",kategorie[[#This Row],[závod]],"::",kategorie[[#This Row],[m/ž]],"::",kategorie[[#This Row],[věk]])</f>
        <v>2015::hlavní závod::Z::53</v>
      </c>
      <c r="E1982" s="166">
        <v>2015</v>
      </c>
      <c r="F1982" s="167" t="s">
        <v>186</v>
      </c>
      <c r="G1982" s="166" t="s">
        <v>318</v>
      </c>
      <c r="H1982" s="25">
        <f>kategorie[[#This Row],[rok]]-kategorie[[#This Row],[věk]]</f>
        <v>1962</v>
      </c>
      <c r="I1982" s="166">
        <v>53</v>
      </c>
      <c r="J1982" s="168" t="s">
        <v>3192</v>
      </c>
      <c r="K1982" s="169">
        <v>15.4</v>
      </c>
      <c r="L1982" s="168" t="s">
        <v>216</v>
      </c>
    </row>
    <row r="1983" spans="4:12">
      <c r="D1983" s="20" t="str">
        <f>CONCATENATE(kategorie[[#This Row],[rok]],"::",kategorie[[#This Row],[závod]],"::",kategorie[[#This Row],[m/ž]],"::",kategorie[[#This Row],[věk]])</f>
        <v>2015::hlavní závod::Z::54</v>
      </c>
      <c r="E1983" s="166">
        <v>2015</v>
      </c>
      <c r="F1983" s="167" t="s">
        <v>186</v>
      </c>
      <c r="G1983" s="166" t="s">
        <v>318</v>
      </c>
      <c r="H1983" s="25">
        <f>kategorie[[#This Row],[rok]]-kategorie[[#This Row],[věk]]</f>
        <v>1961</v>
      </c>
      <c r="I1983" s="166">
        <v>54</v>
      </c>
      <c r="J1983" s="168" t="s">
        <v>3192</v>
      </c>
      <c r="K1983" s="169">
        <v>15.4</v>
      </c>
      <c r="L1983" s="168" t="s">
        <v>216</v>
      </c>
    </row>
    <row r="1984" spans="4:12">
      <c r="D1984" s="20" t="str">
        <f>CONCATENATE(kategorie[[#This Row],[rok]],"::",kategorie[[#This Row],[závod]],"::",kategorie[[#This Row],[m/ž]],"::",kategorie[[#This Row],[věk]])</f>
        <v>2015::hlavní závod::Z::55</v>
      </c>
      <c r="E1984" s="166">
        <v>2015</v>
      </c>
      <c r="F1984" s="167" t="s">
        <v>186</v>
      </c>
      <c r="G1984" s="166" t="s">
        <v>318</v>
      </c>
      <c r="H1984" s="25">
        <f>kategorie[[#This Row],[rok]]-kategorie[[#This Row],[věk]]</f>
        <v>1960</v>
      </c>
      <c r="I1984" s="166">
        <v>55</v>
      </c>
      <c r="J1984" s="168" t="s">
        <v>3192</v>
      </c>
      <c r="K1984" s="169">
        <v>15.4</v>
      </c>
      <c r="L1984" s="168" t="s">
        <v>216</v>
      </c>
    </row>
    <row r="1985" spans="4:12">
      <c r="D1985" s="20" t="str">
        <f>CONCATENATE(kategorie[[#This Row],[rok]],"::",kategorie[[#This Row],[závod]],"::",kategorie[[#This Row],[m/ž]],"::",kategorie[[#This Row],[věk]])</f>
        <v>2015::hlavní závod::Z::56</v>
      </c>
      <c r="E1985" s="166">
        <v>2015</v>
      </c>
      <c r="F1985" s="167" t="s">
        <v>186</v>
      </c>
      <c r="G1985" s="166" t="s">
        <v>318</v>
      </c>
      <c r="H1985" s="25">
        <f>kategorie[[#This Row],[rok]]-kategorie[[#This Row],[věk]]</f>
        <v>1959</v>
      </c>
      <c r="I1985" s="166">
        <v>56</v>
      </c>
      <c r="J1985" s="168" t="s">
        <v>3192</v>
      </c>
      <c r="K1985" s="169">
        <v>15.4</v>
      </c>
      <c r="L1985" s="168" t="s">
        <v>216</v>
      </c>
    </row>
    <row r="1986" spans="4:12">
      <c r="D1986" s="20" t="str">
        <f>CONCATENATE(kategorie[[#This Row],[rok]],"::",kategorie[[#This Row],[závod]],"::",kategorie[[#This Row],[m/ž]],"::",kategorie[[#This Row],[věk]])</f>
        <v>2015::hlavní závod::Z::57</v>
      </c>
      <c r="E1986" s="166">
        <v>2015</v>
      </c>
      <c r="F1986" s="167" t="s">
        <v>186</v>
      </c>
      <c r="G1986" s="166" t="s">
        <v>318</v>
      </c>
      <c r="H1986" s="25">
        <f>kategorie[[#This Row],[rok]]-kategorie[[#This Row],[věk]]</f>
        <v>1958</v>
      </c>
      <c r="I1986" s="166">
        <v>57</v>
      </c>
      <c r="J1986" s="168" t="s">
        <v>3192</v>
      </c>
      <c r="K1986" s="169">
        <v>15.4</v>
      </c>
      <c r="L1986" s="168" t="s">
        <v>216</v>
      </c>
    </row>
    <row r="1987" spans="4:12">
      <c r="D1987" s="20" t="str">
        <f>CONCATENATE(kategorie[[#This Row],[rok]],"::",kategorie[[#This Row],[závod]],"::",kategorie[[#This Row],[m/ž]],"::",kategorie[[#This Row],[věk]])</f>
        <v>2015::hlavní závod::Z::58</v>
      </c>
      <c r="E1987" s="166">
        <v>2015</v>
      </c>
      <c r="F1987" s="167" t="s">
        <v>186</v>
      </c>
      <c r="G1987" s="166" t="s">
        <v>318</v>
      </c>
      <c r="H1987" s="25">
        <f>kategorie[[#This Row],[rok]]-kategorie[[#This Row],[věk]]</f>
        <v>1957</v>
      </c>
      <c r="I1987" s="166">
        <v>58</v>
      </c>
      <c r="J1987" s="168" t="s">
        <v>3192</v>
      </c>
      <c r="K1987" s="169">
        <v>15.4</v>
      </c>
      <c r="L1987" s="168" t="s">
        <v>216</v>
      </c>
    </row>
    <row r="1988" spans="4:12">
      <c r="D1988" s="20" t="str">
        <f>CONCATENATE(kategorie[[#This Row],[rok]],"::",kategorie[[#This Row],[závod]],"::",kategorie[[#This Row],[m/ž]],"::",kategorie[[#This Row],[věk]])</f>
        <v>2015::hlavní závod::Z::59</v>
      </c>
      <c r="E1988" s="166">
        <v>2015</v>
      </c>
      <c r="F1988" s="167" t="s">
        <v>186</v>
      </c>
      <c r="G1988" s="166" t="s">
        <v>318</v>
      </c>
      <c r="H1988" s="25">
        <f>kategorie[[#This Row],[rok]]-kategorie[[#This Row],[věk]]</f>
        <v>1956</v>
      </c>
      <c r="I1988" s="166">
        <v>59</v>
      </c>
      <c r="J1988" s="168" t="s">
        <v>3192</v>
      </c>
      <c r="K1988" s="169">
        <v>15.4</v>
      </c>
      <c r="L1988" s="168" t="s">
        <v>216</v>
      </c>
    </row>
    <row r="1989" spans="4:12">
      <c r="D1989" s="20" t="str">
        <f>CONCATENATE(kategorie[[#This Row],[rok]],"::",kategorie[[#This Row],[závod]],"::",kategorie[[#This Row],[m/ž]],"::",kategorie[[#This Row],[věk]])</f>
        <v>2015::hlavní závod::Z::60</v>
      </c>
      <c r="E1989" s="166">
        <v>2015</v>
      </c>
      <c r="F1989" s="167" t="s">
        <v>186</v>
      </c>
      <c r="G1989" s="166" t="s">
        <v>318</v>
      </c>
      <c r="H1989" s="25">
        <f>kategorie[[#This Row],[rok]]-kategorie[[#This Row],[věk]]</f>
        <v>1955</v>
      </c>
      <c r="I1989" s="166">
        <v>60</v>
      </c>
      <c r="J1989" s="168" t="s">
        <v>3192</v>
      </c>
      <c r="K1989" s="169">
        <v>15.4</v>
      </c>
      <c r="L1989" s="168" t="s">
        <v>216</v>
      </c>
    </row>
    <row r="1990" spans="4:12">
      <c r="D1990" s="150" t="str">
        <f>CONCATENATE(kategorie[[#This Row],[rok]],"::",kategorie[[#This Row],[závod]],"::",kategorie[[#This Row],[m/ž]],"::",kategorie[[#This Row],[věk]])</f>
        <v>2015::hlavní závod::Z::61</v>
      </c>
      <c r="E1990" s="166">
        <v>2015</v>
      </c>
      <c r="F1990" s="167" t="s">
        <v>186</v>
      </c>
      <c r="G1990" s="166" t="s">
        <v>318</v>
      </c>
      <c r="H1990" s="151">
        <f>kategorie[[#This Row],[rok]]-kategorie[[#This Row],[věk]]</f>
        <v>1954</v>
      </c>
      <c r="I1990" s="166">
        <v>61</v>
      </c>
      <c r="J1990" s="168" t="s">
        <v>3192</v>
      </c>
      <c r="K1990" s="169">
        <v>15.4</v>
      </c>
      <c r="L1990" s="168" t="s">
        <v>216</v>
      </c>
    </row>
    <row r="1991" spans="4:12">
      <c r="D1991" s="150" t="str">
        <f>CONCATENATE(kategorie[[#This Row],[rok]],"::",kategorie[[#This Row],[závod]],"::",kategorie[[#This Row],[m/ž]],"::",kategorie[[#This Row],[věk]])</f>
        <v>2015::hlavní závod::Z::62</v>
      </c>
      <c r="E1991" s="166">
        <v>2015</v>
      </c>
      <c r="F1991" s="167" t="s">
        <v>186</v>
      </c>
      <c r="G1991" s="166" t="s">
        <v>318</v>
      </c>
      <c r="H1991" s="151">
        <f>kategorie[[#This Row],[rok]]-kategorie[[#This Row],[věk]]</f>
        <v>1953</v>
      </c>
      <c r="I1991" s="166">
        <v>62</v>
      </c>
      <c r="J1991" s="168" t="s">
        <v>3192</v>
      </c>
      <c r="K1991" s="169">
        <v>15.4</v>
      </c>
      <c r="L1991" s="168" t="s">
        <v>216</v>
      </c>
    </row>
    <row r="1992" spans="4:12">
      <c r="D1992" s="150" t="str">
        <f>CONCATENATE(kategorie[[#This Row],[rok]],"::",kategorie[[#This Row],[závod]],"::",kategorie[[#This Row],[m/ž]],"::",kategorie[[#This Row],[věk]])</f>
        <v>2015::hlavní závod::Z::63</v>
      </c>
      <c r="E1992" s="166">
        <v>2015</v>
      </c>
      <c r="F1992" s="167" t="s">
        <v>186</v>
      </c>
      <c r="G1992" s="166" t="s">
        <v>318</v>
      </c>
      <c r="H1992" s="151">
        <f>kategorie[[#This Row],[rok]]-kategorie[[#This Row],[věk]]</f>
        <v>1952</v>
      </c>
      <c r="I1992" s="166">
        <v>63</v>
      </c>
      <c r="J1992" s="168" t="s">
        <v>3192</v>
      </c>
      <c r="K1992" s="169">
        <v>15.4</v>
      </c>
      <c r="L1992" s="168" t="s">
        <v>216</v>
      </c>
    </row>
    <row r="1993" spans="4:12">
      <c r="D1993" s="150" t="str">
        <f>CONCATENATE(kategorie[[#This Row],[rok]],"::",kategorie[[#This Row],[závod]],"::",kategorie[[#This Row],[m/ž]],"::",kategorie[[#This Row],[věk]])</f>
        <v>2015::hlavní závod::Z::64</v>
      </c>
      <c r="E1993" s="166">
        <v>2015</v>
      </c>
      <c r="F1993" s="167" t="s">
        <v>186</v>
      </c>
      <c r="G1993" s="166" t="s">
        <v>318</v>
      </c>
      <c r="H1993" s="151">
        <f>kategorie[[#This Row],[rok]]-kategorie[[#This Row],[věk]]</f>
        <v>1951</v>
      </c>
      <c r="I1993" s="166">
        <v>64</v>
      </c>
      <c r="J1993" s="168" t="s">
        <v>3192</v>
      </c>
      <c r="K1993" s="169">
        <v>15.4</v>
      </c>
      <c r="L1993" s="168" t="s">
        <v>216</v>
      </c>
    </row>
    <row r="1994" spans="4:12">
      <c r="D1994" s="150" t="str">
        <f>CONCATENATE(kategorie[[#This Row],[rok]],"::",kategorie[[#This Row],[závod]],"::",kategorie[[#This Row],[m/ž]],"::",kategorie[[#This Row],[věk]])</f>
        <v>2015::hlavní závod::Z::65</v>
      </c>
      <c r="E1994" s="166">
        <v>2015</v>
      </c>
      <c r="F1994" s="167" t="s">
        <v>186</v>
      </c>
      <c r="G1994" s="166" t="s">
        <v>318</v>
      </c>
      <c r="H1994" s="151">
        <f>kategorie[[#This Row],[rok]]-kategorie[[#This Row],[věk]]</f>
        <v>1950</v>
      </c>
      <c r="I1994" s="166">
        <v>65</v>
      </c>
      <c r="J1994" s="168" t="s">
        <v>3192</v>
      </c>
      <c r="K1994" s="169">
        <v>15.4</v>
      </c>
      <c r="L1994" s="168" t="s">
        <v>216</v>
      </c>
    </row>
    <row r="1995" spans="4:12">
      <c r="D1995" s="20" t="str">
        <f>CONCATENATE(kategorie[[#This Row],[rok]],"::",kategorie[[#This Row],[závod]],"::",kategorie[[#This Row],[m/ž]],"::",kategorie[[#This Row],[věk]])</f>
        <v>2015::běh starosty::M::10</v>
      </c>
      <c r="E1995" s="166">
        <v>2015</v>
      </c>
      <c r="F1995" s="167" t="s">
        <v>187</v>
      </c>
      <c r="G1995" s="166" t="s">
        <v>177</v>
      </c>
      <c r="H1995" s="25">
        <f>kategorie[[#This Row],[rok]]-kategorie[[#This Row],[věk]]</f>
        <v>2005</v>
      </c>
      <c r="I1995" s="166">
        <v>10</v>
      </c>
      <c r="J1995" s="168" t="s">
        <v>316</v>
      </c>
      <c r="K1995" s="169">
        <v>4.8</v>
      </c>
      <c r="L1995" s="170"/>
    </row>
    <row r="1996" spans="4:12">
      <c r="D1996" s="20" t="str">
        <f>CONCATENATE(kategorie[[#This Row],[rok]],"::",kategorie[[#This Row],[závod]],"::",kategorie[[#This Row],[m/ž]],"::",kategorie[[#This Row],[věk]])</f>
        <v>2015::běh starosty::M::11</v>
      </c>
      <c r="E1996" s="166">
        <v>2015</v>
      </c>
      <c r="F1996" s="167" t="s">
        <v>187</v>
      </c>
      <c r="G1996" s="166" t="s">
        <v>177</v>
      </c>
      <c r="H1996" s="25">
        <f>kategorie[[#This Row],[rok]]-kategorie[[#This Row],[věk]]</f>
        <v>2004</v>
      </c>
      <c r="I1996" s="166">
        <v>11</v>
      </c>
      <c r="J1996" s="168" t="s">
        <v>316</v>
      </c>
      <c r="K1996" s="169">
        <v>4.8</v>
      </c>
      <c r="L1996" s="170"/>
    </row>
    <row r="1997" spans="4:12">
      <c r="D1997" s="20" t="str">
        <f>CONCATENATE(kategorie[[#This Row],[rok]],"::",kategorie[[#This Row],[závod]],"::",kategorie[[#This Row],[m/ž]],"::",kategorie[[#This Row],[věk]])</f>
        <v>2015::běh starosty::M::12</v>
      </c>
      <c r="E1997" s="166">
        <v>2015</v>
      </c>
      <c r="F1997" s="167" t="s">
        <v>187</v>
      </c>
      <c r="G1997" s="166" t="s">
        <v>177</v>
      </c>
      <c r="H1997" s="25">
        <f>kategorie[[#This Row],[rok]]-kategorie[[#This Row],[věk]]</f>
        <v>2003</v>
      </c>
      <c r="I1997" s="166">
        <v>12</v>
      </c>
      <c r="J1997" s="168" t="s">
        <v>316</v>
      </c>
      <c r="K1997" s="169">
        <v>4.8</v>
      </c>
      <c r="L1997" s="170"/>
    </row>
    <row r="1998" spans="4:12">
      <c r="D1998" s="20" t="str">
        <f>CONCATENATE(kategorie[[#This Row],[rok]],"::",kategorie[[#This Row],[závod]],"::",kategorie[[#This Row],[m/ž]],"::",kategorie[[#This Row],[věk]])</f>
        <v>2015::běh starosty::M::13</v>
      </c>
      <c r="E1998" s="166">
        <v>2015</v>
      </c>
      <c r="F1998" s="167" t="s">
        <v>187</v>
      </c>
      <c r="G1998" s="166" t="s">
        <v>177</v>
      </c>
      <c r="H1998" s="25">
        <f>kategorie[[#This Row],[rok]]-kategorie[[#This Row],[věk]]</f>
        <v>2002</v>
      </c>
      <c r="I1998" s="166">
        <v>13</v>
      </c>
      <c r="J1998" s="168" t="s">
        <v>316</v>
      </c>
      <c r="K1998" s="169">
        <v>4.8</v>
      </c>
      <c r="L1998" s="170"/>
    </row>
    <row r="1999" spans="4:12">
      <c r="D1999" s="20" t="str">
        <f>CONCATENATE(kategorie[[#This Row],[rok]],"::",kategorie[[#This Row],[závod]],"::",kategorie[[#This Row],[m/ž]],"::",kategorie[[#This Row],[věk]])</f>
        <v>2015::běh starosty::M::14</v>
      </c>
      <c r="E1999" s="166">
        <v>2015</v>
      </c>
      <c r="F1999" s="167" t="s">
        <v>187</v>
      </c>
      <c r="G1999" s="166" t="s">
        <v>177</v>
      </c>
      <c r="H1999" s="25">
        <f>kategorie[[#This Row],[rok]]-kategorie[[#This Row],[věk]]</f>
        <v>2001</v>
      </c>
      <c r="I1999" s="166">
        <v>14</v>
      </c>
      <c r="J1999" s="168" t="s">
        <v>316</v>
      </c>
      <c r="K1999" s="169">
        <v>4.8</v>
      </c>
      <c r="L1999" s="170"/>
    </row>
    <row r="2000" spans="4:12">
      <c r="D2000" s="20" t="str">
        <f>CONCATENATE(kategorie[[#This Row],[rok]],"::",kategorie[[#This Row],[závod]],"::",kategorie[[#This Row],[m/ž]],"::",kategorie[[#This Row],[věk]])</f>
        <v>2015::běh starosty::M::15</v>
      </c>
      <c r="E2000" s="166">
        <v>2015</v>
      </c>
      <c r="F2000" s="167" t="s">
        <v>187</v>
      </c>
      <c r="G2000" s="166" t="s">
        <v>177</v>
      </c>
      <c r="H2000" s="25">
        <f>kategorie[[#This Row],[rok]]-kategorie[[#This Row],[věk]]</f>
        <v>2000</v>
      </c>
      <c r="I2000" s="166">
        <v>15</v>
      </c>
      <c r="J2000" s="168" t="s">
        <v>316</v>
      </c>
      <c r="K2000" s="169">
        <v>4.8</v>
      </c>
      <c r="L2000" s="170"/>
    </row>
    <row r="2001" spans="4:12">
      <c r="D2001" s="20" t="str">
        <f>CONCATENATE(kategorie[[#This Row],[rok]],"::",kategorie[[#This Row],[závod]],"::",kategorie[[#This Row],[m/ž]],"::",kategorie[[#This Row],[věk]])</f>
        <v>2015::běh starosty::M::16</v>
      </c>
      <c r="E2001" s="166">
        <v>2015</v>
      </c>
      <c r="F2001" s="167" t="s">
        <v>187</v>
      </c>
      <c r="G2001" s="166" t="s">
        <v>177</v>
      </c>
      <c r="H2001" s="25">
        <f>kategorie[[#This Row],[rok]]-kategorie[[#This Row],[věk]]</f>
        <v>1999</v>
      </c>
      <c r="I2001" s="166">
        <v>16</v>
      </c>
      <c r="J2001" s="168" t="s">
        <v>316</v>
      </c>
      <c r="K2001" s="169">
        <v>4.8</v>
      </c>
      <c r="L2001" s="170"/>
    </row>
    <row r="2002" spans="4:12">
      <c r="D2002" s="20" t="str">
        <f>CONCATENATE(kategorie[[#This Row],[rok]],"::",kategorie[[#This Row],[závod]],"::",kategorie[[#This Row],[m/ž]],"::",kategorie[[#This Row],[věk]])</f>
        <v>2015::běh starosty::M::17</v>
      </c>
      <c r="E2002" s="166">
        <v>2015</v>
      </c>
      <c r="F2002" s="167" t="s">
        <v>187</v>
      </c>
      <c r="G2002" s="166" t="s">
        <v>177</v>
      </c>
      <c r="H2002" s="25">
        <f>kategorie[[#This Row],[rok]]-kategorie[[#This Row],[věk]]</f>
        <v>1998</v>
      </c>
      <c r="I2002" s="166">
        <v>17</v>
      </c>
      <c r="J2002" s="168" t="s">
        <v>316</v>
      </c>
      <c r="K2002" s="169">
        <v>4.8</v>
      </c>
      <c r="L2002" s="170"/>
    </row>
    <row r="2003" spans="4:12">
      <c r="D2003" s="20" t="str">
        <f>CONCATENATE(kategorie[[#This Row],[rok]],"::",kategorie[[#This Row],[závod]],"::",kategorie[[#This Row],[m/ž]],"::",kategorie[[#This Row],[věk]])</f>
        <v>2015::běh starosty::M::18</v>
      </c>
      <c r="E2003" s="166">
        <v>2015</v>
      </c>
      <c r="F2003" s="167" t="s">
        <v>187</v>
      </c>
      <c r="G2003" s="166" t="s">
        <v>177</v>
      </c>
      <c r="H2003" s="25">
        <f>kategorie[[#This Row],[rok]]-kategorie[[#This Row],[věk]]</f>
        <v>1997</v>
      </c>
      <c r="I2003" s="166">
        <v>18</v>
      </c>
      <c r="J2003" s="168" t="s">
        <v>316</v>
      </c>
      <c r="K2003" s="169">
        <v>4.8</v>
      </c>
      <c r="L2003" s="170"/>
    </row>
    <row r="2004" spans="4:12">
      <c r="D2004" s="20" t="str">
        <f>CONCATENATE(kategorie[[#This Row],[rok]],"::",kategorie[[#This Row],[závod]],"::",kategorie[[#This Row],[m/ž]],"::",kategorie[[#This Row],[věk]])</f>
        <v>2015::běh starosty::M::19</v>
      </c>
      <c r="E2004" s="166">
        <v>2015</v>
      </c>
      <c r="F2004" s="167" t="s">
        <v>187</v>
      </c>
      <c r="G2004" s="166" t="s">
        <v>177</v>
      </c>
      <c r="H2004" s="25">
        <f>kategorie[[#This Row],[rok]]-kategorie[[#This Row],[věk]]</f>
        <v>1996</v>
      </c>
      <c r="I2004" s="166">
        <v>19</v>
      </c>
      <c r="J2004" s="168" t="s">
        <v>316</v>
      </c>
      <c r="K2004" s="169">
        <v>4.8</v>
      </c>
      <c r="L2004" s="170"/>
    </row>
    <row r="2005" spans="4:12">
      <c r="D2005" s="20" t="str">
        <f>CONCATENATE(kategorie[[#This Row],[rok]],"::",kategorie[[#This Row],[závod]],"::",kategorie[[#This Row],[m/ž]],"::",kategorie[[#This Row],[věk]])</f>
        <v>2015::běh starosty::M::20</v>
      </c>
      <c r="E2005" s="166">
        <v>2015</v>
      </c>
      <c r="F2005" s="167" t="s">
        <v>187</v>
      </c>
      <c r="G2005" s="166" t="s">
        <v>177</v>
      </c>
      <c r="H2005" s="25">
        <f>kategorie[[#This Row],[rok]]-kategorie[[#This Row],[věk]]</f>
        <v>1995</v>
      </c>
      <c r="I2005" s="166">
        <v>20</v>
      </c>
      <c r="J2005" s="168" t="s">
        <v>316</v>
      </c>
      <c r="K2005" s="169">
        <v>4.8</v>
      </c>
      <c r="L2005" s="170"/>
    </row>
    <row r="2006" spans="4:12">
      <c r="D2006" s="20" t="str">
        <f>CONCATENATE(kategorie[[#This Row],[rok]],"::",kategorie[[#This Row],[závod]],"::",kategorie[[#This Row],[m/ž]],"::",kategorie[[#This Row],[věk]])</f>
        <v>2015::běh starosty::M::21</v>
      </c>
      <c r="E2006" s="166">
        <v>2015</v>
      </c>
      <c r="F2006" s="167" t="s">
        <v>187</v>
      </c>
      <c r="G2006" s="166" t="s">
        <v>177</v>
      </c>
      <c r="H2006" s="25">
        <f>kategorie[[#This Row],[rok]]-kategorie[[#This Row],[věk]]</f>
        <v>1994</v>
      </c>
      <c r="I2006" s="166">
        <v>21</v>
      </c>
      <c r="J2006" s="168" t="s">
        <v>316</v>
      </c>
      <c r="K2006" s="169">
        <v>4.8</v>
      </c>
      <c r="L2006" s="170"/>
    </row>
    <row r="2007" spans="4:12">
      <c r="D2007" s="20" t="str">
        <f>CONCATENATE(kategorie[[#This Row],[rok]],"::",kategorie[[#This Row],[závod]],"::",kategorie[[#This Row],[m/ž]],"::",kategorie[[#This Row],[věk]])</f>
        <v>2015::běh starosty::M::22</v>
      </c>
      <c r="E2007" s="166">
        <v>2015</v>
      </c>
      <c r="F2007" s="167" t="s">
        <v>187</v>
      </c>
      <c r="G2007" s="166" t="s">
        <v>177</v>
      </c>
      <c r="H2007" s="25">
        <f>kategorie[[#This Row],[rok]]-kategorie[[#This Row],[věk]]</f>
        <v>1993</v>
      </c>
      <c r="I2007" s="166">
        <v>22</v>
      </c>
      <c r="J2007" s="168" t="s">
        <v>316</v>
      </c>
      <c r="K2007" s="169">
        <v>4.8</v>
      </c>
      <c r="L2007" s="170"/>
    </row>
    <row r="2008" spans="4:12">
      <c r="D2008" s="20" t="str">
        <f>CONCATENATE(kategorie[[#This Row],[rok]],"::",kategorie[[#This Row],[závod]],"::",kategorie[[#This Row],[m/ž]],"::",kategorie[[#This Row],[věk]])</f>
        <v>2015::běh starosty::M::23</v>
      </c>
      <c r="E2008" s="166">
        <v>2015</v>
      </c>
      <c r="F2008" s="167" t="s">
        <v>187</v>
      </c>
      <c r="G2008" s="166" t="s">
        <v>177</v>
      </c>
      <c r="H2008" s="25">
        <f>kategorie[[#This Row],[rok]]-kategorie[[#This Row],[věk]]</f>
        <v>1992</v>
      </c>
      <c r="I2008" s="166">
        <v>23</v>
      </c>
      <c r="J2008" s="168" t="s">
        <v>316</v>
      </c>
      <c r="K2008" s="169">
        <v>4.8</v>
      </c>
      <c r="L2008" s="170"/>
    </row>
    <row r="2009" spans="4:12">
      <c r="D2009" s="20" t="str">
        <f>CONCATENATE(kategorie[[#This Row],[rok]],"::",kategorie[[#This Row],[závod]],"::",kategorie[[#This Row],[m/ž]],"::",kategorie[[#This Row],[věk]])</f>
        <v>2015::běh starosty::M::24</v>
      </c>
      <c r="E2009" s="166">
        <v>2015</v>
      </c>
      <c r="F2009" s="167" t="s">
        <v>187</v>
      </c>
      <c r="G2009" s="166" t="s">
        <v>177</v>
      </c>
      <c r="H2009" s="25">
        <f>kategorie[[#This Row],[rok]]-kategorie[[#This Row],[věk]]</f>
        <v>1991</v>
      </c>
      <c r="I2009" s="166">
        <v>24</v>
      </c>
      <c r="J2009" s="168" t="s">
        <v>316</v>
      </c>
      <c r="K2009" s="169">
        <v>4.8</v>
      </c>
      <c r="L2009" s="170"/>
    </row>
    <row r="2010" spans="4:12">
      <c r="D2010" s="20" t="str">
        <f>CONCATENATE(kategorie[[#This Row],[rok]],"::",kategorie[[#This Row],[závod]],"::",kategorie[[#This Row],[m/ž]],"::",kategorie[[#This Row],[věk]])</f>
        <v>2015::běh starosty::M::25</v>
      </c>
      <c r="E2010" s="166">
        <v>2015</v>
      </c>
      <c r="F2010" s="167" t="s">
        <v>187</v>
      </c>
      <c r="G2010" s="166" t="s">
        <v>177</v>
      </c>
      <c r="H2010" s="25">
        <f>kategorie[[#This Row],[rok]]-kategorie[[#This Row],[věk]]</f>
        <v>1990</v>
      </c>
      <c r="I2010" s="166">
        <v>25</v>
      </c>
      <c r="J2010" s="168" t="s">
        <v>316</v>
      </c>
      <c r="K2010" s="169">
        <v>4.8</v>
      </c>
      <c r="L2010" s="170"/>
    </row>
    <row r="2011" spans="4:12">
      <c r="D2011" s="20" t="str">
        <f>CONCATENATE(kategorie[[#This Row],[rok]],"::",kategorie[[#This Row],[závod]],"::",kategorie[[#This Row],[m/ž]],"::",kategorie[[#This Row],[věk]])</f>
        <v>2015::běh starosty::M::26</v>
      </c>
      <c r="E2011" s="166">
        <v>2015</v>
      </c>
      <c r="F2011" s="167" t="s">
        <v>187</v>
      </c>
      <c r="G2011" s="166" t="s">
        <v>177</v>
      </c>
      <c r="H2011" s="25">
        <f>kategorie[[#This Row],[rok]]-kategorie[[#This Row],[věk]]</f>
        <v>1989</v>
      </c>
      <c r="I2011" s="166">
        <v>26</v>
      </c>
      <c r="J2011" s="168" t="s">
        <v>316</v>
      </c>
      <c r="K2011" s="169">
        <v>4.8</v>
      </c>
      <c r="L2011" s="170"/>
    </row>
    <row r="2012" spans="4:12">
      <c r="D2012" s="20" t="str">
        <f>CONCATENATE(kategorie[[#This Row],[rok]],"::",kategorie[[#This Row],[závod]],"::",kategorie[[#This Row],[m/ž]],"::",kategorie[[#This Row],[věk]])</f>
        <v>2015::běh starosty::M::27</v>
      </c>
      <c r="E2012" s="166">
        <v>2015</v>
      </c>
      <c r="F2012" s="167" t="s">
        <v>187</v>
      </c>
      <c r="G2012" s="166" t="s">
        <v>177</v>
      </c>
      <c r="H2012" s="25">
        <f>kategorie[[#This Row],[rok]]-kategorie[[#This Row],[věk]]</f>
        <v>1988</v>
      </c>
      <c r="I2012" s="166">
        <v>27</v>
      </c>
      <c r="J2012" s="168" t="s">
        <v>316</v>
      </c>
      <c r="K2012" s="169">
        <v>4.8</v>
      </c>
      <c r="L2012" s="170"/>
    </row>
    <row r="2013" spans="4:12">
      <c r="D2013" s="20" t="str">
        <f>CONCATENATE(kategorie[[#This Row],[rok]],"::",kategorie[[#This Row],[závod]],"::",kategorie[[#This Row],[m/ž]],"::",kategorie[[#This Row],[věk]])</f>
        <v>2015::běh starosty::M::28</v>
      </c>
      <c r="E2013" s="166">
        <v>2015</v>
      </c>
      <c r="F2013" s="167" t="s">
        <v>187</v>
      </c>
      <c r="G2013" s="166" t="s">
        <v>177</v>
      </c>
      <c r="H2013" s="25">
        <f>kategorie[[#This Row],[rok]]-kategorie[[#This Row],[věk]]</f>
        <v>1987</v>
      </c>
      <c r="I2013" s="166">
        <v>28</v>
      </c>
      <c r="J2013" s="168" t="s">
        <v>316</v>
      </c>
      <c r="K2013" s="169">
        <v>4.8</v>
      </c>
      <c r="L2013" s="170"/>
    </row>
    <row r="2014" spans="4:12">
      <c r="D2014" s="20" t="str">
        <f>CONCATENATE(kategorie[[#This Row],[rok]],"::",kategorie[[#This Row],[závod]],"::",kategorie[[#This Row],[m/ž]],"::",kategorie[[#This Row],[věk]])</f>
        <v>2015::běh starosty::M::29</v>
      </c>
      <c r="E2014" s="166">
        <v>2015</v>
      </c>
      <c r="F2014" s="167" t="s">
        <v>187</v>
      </c>
      <c r="G2014" s="166" t="s">
        <v>177</v>
      </c>
      <c r="H2014" s="25">
        <f>kategorie[[#This Row],[rok]]-kategorie[[#This Row],[věk]]</f>
        <v>1986</v>
      </c>
      <c r="I2014" s="166">
        <v>29</v>
      </c>
      <c r="J2014" s="168" t="s">
        <v>316</v>
      </c>
      <c r="K2014" s="169">
        <v>4.8</v>
      </c>
      <c r="L2014" s="170"/>
    </row>
    <row r="2015" spans="4:12">
      <c r="D2015" s="20" t="str">
        <f>CONCATENATE(kategorie[[#This Row],[rok]],"::",kategorie[[#This Row],[závod]],"::",kategorie[[#This Row],[m/ž]],"::",kategorie[[#This Row],[věk]])</f>
        <v>2015::běh starosty::M::30</v>
      </c>
      <c r="E2015" s="166">
        <v>2015</v>
      </c>
      <c r="F2015" s="167" t="s">
        <v>187</v>
      </c>
      <c r="G2015" s="166" t="s">
        <v>177</v>
      </c>
      <c r="H2015" s="25">
        <f>kategorie[[#This Row],[rok]]-kategorie[[#This Row],[věk]]</f>
        <v>1985</v>
      </c>
      <c r="I2015" s="166">
        <v>30</v>
      </c>
      <c r="J2015" s="168" t="s">
        <v>316</v>
      </c>
      <c r="K2015" s="169">
        <v>4.8</v>
      </c>
      <c r="L2015" s="170"/>
    </row>
    <row r="2016" spans="4:12">
      <c r="D2016" s="20" t="str">
        <f>CONCATENATE(kategorie[[#This Row],[rok]],"::",kategorie[[#This Row],[závod]],"::",kategorie[[#This Row],[m/ž]],"::",kategorie[[#This Row],[věk]])</f>
        <v>2015::běh starosty::M::31</v>
      </c>
      <c r="E2016" s="166">
        <v>2015</v>
      </c>
      <c r="F2016" s="167" t="s">
        <v>187</v>
      </c>
      <c r="G2016" s="166" t="s">
        <v>177</v>
      </c>
      <c r="H2016" s="25">
        <f>kategorie[[#This Row],[rok]]-kategorie[[#This Row],[věk]]</f>
        <v>1984</v>
      </c>
      <c r="I2016" s="166">
        <v>31</v>
      </c>
      <c r="J2016" s="168" t="s">
        <v>316</v>
      </c>
      <c r="K2016" s="169">
        <v>4.8</v>
      </c>
      <c r="L2016" s="170"/>
    </row>
    <row r="2017" spans="4:12">
      <c r="D2017" s="20" t="str">
        <f>CONCATENATE(kategorie[[#This Row],[rok]],"::",kategorie[[#This Row],[závod]],"::",kategorie[[#This Row],[m/ž]],"::",kategorie[[#This Row],[věk]])</f>
        <v>2015::běh starosty::M::32</v>
      </c>
      <c r="E2017" s="166">
        <v>2015</v>
      </c>
      <c r="F2017" s="167" t="s">
        <v>187</v>
      </c>
      <c r="G2017" s="166" t="s">
        <v>177</v>
      </c>
      <c r="H2017" s="25">
        <f>kategorie[[#This Row],[rok]]-kategorie[[#This Row],[věk]]</f>
        <v>1983</v>
      </c>
      <c r="I2017" s="166">
        <v>32</v>
      </c>
      <c r="J2017" s="168" t="s">
        <v>316</v>
      </c>
      <c r="K2017" s="169">
        <v>4.8</v>
      </c>
      <c r="L2017" s="170"/>
    </row>
    <row r="2018" spans="4:12">
      <c r="D2018" s="20" t="str">
        <f>CONCATENATE(kategorie[[#This Row],[rok]],"::",kategorie[[#This Row],[závod]],"::",kategorie[[#This Row],[m/ž]],"::",kategorie[[#This Row],[věk]])</f>
        <v>2015::běh starosty::M::33</v>
      </c>
      <c r="E2018" s="166">
        <v>2015</v>
      </c>
      <c r="F2018" s="167" t="s">
        <v>187</v>
      </c>
      <c r="G2018" s="166" t="s">
        <v>177</v>
      </c>
      <c r="H2018" s="25">
        <f>kategorie[[#This Row],[rok]]-kategorie[[#This Row],[věk]]</f>
        <v>1982</v>
      </c>
      <c r="I2018" s="166">
        <v>33</v>
      </c>
      <c r="J2018" s="168" t="s">
        <v>316</v>
      </c>
      <c r="K2018" s="169">
        <v>4.8</v>
      </c>
      <c r="L2018" s="170"/>
    </row>
    <row r="2019" spans="4:12">
      <c r="D2019" s="20" t="str">
        <f>CONCATENATE(kategorie[[#This Row],[rok]],"::",kategorie[[#This Row],[závod]],"::",kategorie[[#This Row],[m/ž]],"::",kategorie[[#This Row],[věk]])</f>
        <v>2015::běh starosty::M::34</v>
      </c>
      <c r="E2019" s="166">
        <v>2015</v>
      </c>
      <c r="F2019" s="167" t="s">
        <v>187</v>
      </c>
      <c r="G2019" s="166" t="s">
        <v>177</v>
      </c>
      <c r="H2019" s="25">
        <f>kategorie[[#This Row],[rok]]-kategorie[[#This Row],[věk]]</f>
        <v>1981</v>
      </c>
      <c r="I2019" s="166">
        <v>34</v>
      </c>
      <c r="J2019" s="168" t="s">
        <v>316</v>
      </c>
      <c r="K2019" s="169">
        <v>4.8</v>
      </c>
      <c r="L2019" s="170"/>
    </row>
    <row r="2020" spans="4:12">
      <c r="D2020" s="20" t="str">
        <f>CONCATENATE(kategorie[[#This Row],[rok]],"::",kategorie[[#This Row],[závod]],"::",kategorie[[#This Row],[m/ž]],"::",kategorie[[#This Row],[věk]])</f>
        <v>2015::běh starosty::M::35</v>
      </c>
      <c r="E2020" s="166">
        <v>2015</v>
      </c>
      <c r="F2020" s="167" t="s">
        <v>187</v>
      </c>
      <c r="G2020" s="166" t="s">
        <v>177</v>
      </c>
      <c r="H2020" s="25">
        <f>kategorie[[#This Row],[rok]]-kategorie[[#This Row],[věk]]</f>
        <v>1980</v>
      </c>
      <c r="I2020" s="166">
        <v>35</v>
      </c>
      <c r="J2020" s="168" t="s">
        <v>316</v>
      </c>
      <c r="K2020" s="169">
        <v>4.8</v>
      </c>
      <c r="L2020" s="170"/>
    </row>
    <row r="2021" spans="4:12">
      <c r="D2021" s="20" t="str">
        <f>CONCATENATE(kategorie[[#This Row],[rok]],"::",kategorie[[#This Row],[závod]],"::",kategorie[[#This Row],[m/ž]],"::",kategorie[[#This Row],[věk]])</f>
        <v>2015::běh starosty::M::36</v>
      </c>
      <c r="E2021" s="166">
        <v>2015</v>
      </c>
      <c r="F2021" s="167" t="s">
        <v>187</v>
      </c>
      <c r="G2021" s="166" t="s">
        <v>177</v>
      </c>
      <c r="H2021" s="25">
        <f>kategorie[[#This Row],[rok]]-kategorie[[#This Row],[věk]]</f>
        <v>1979</v>
      </c>
      <c r="I2021" s="166">
        <v>36</v>
      </c>
      <c r="J2021" s="168" t="s">
        <v>316</v>
      </c>
      <c r="K2021" s="169">
        <v>4.8</v>
      </c>
      <c r="L2021" s="170"/>
    </row>
    <row r="2022" spans="4:12">
      <c r="D2022" s="20" t="str">
        <f>CONCATENATE(kategorie[[#This Row],[rok]],"::",kategorie[[#This Row],[závod]],"::",kategorie[[#This Row],[m/ž]],"::",kategorie[[#This Row],[věk]])</f>
        <v>2015::běh starosty::M::37</v>
      </c>
      <c r="E2022" s="166">
        <v>2015</v>
      </c>
      <c r="F2022" s="167" t="s">
        <v>187</v>
      </c>
      <c r="G2022" s="166" t="s">
        <v>177</v>
      </c>
      <c r="H2022" s="25">
        <f>kategorie[[#This Row],[rok]]-kategorie[[#This Row],[věk]]</f>
        <v>1978</v>
      </c>
      <c r="I2022" s="166">
        <v>37</v>
      </c>
      <c r="J2022" s="168" t="s">
        <v>316</v>
      </c>
      <c r="K2022" s="169">
        <v>4.8</v>
      </c>
      <c r="L2022" s="170"/>
    </row>
    <row r="2023" spans="4:12">
      <c r="D2023" s="20" t="str">
        <f>CONCATENATE(kategorie[[#This Row],[rok]],"::",kategorie[[#This Row],[závod]],"::",kategorie[[#This Row],[m/ž]],"::",kategorie[[#This Row],[věk]])</f>
        <v>2015::běh starosty::M::38</v>
      </c>
      <c r="E2023" s="166">
        <v>2015</v>
      </c>
      <c r="F2023" s="167" t="s">
        <v>187</v>
      </c>
      <c r="G2023" s="166" t="s">
        <v>177</v>
      </c>
      <c r="H2023" s="25">
        <f>kategorie[[#This Row],[rok]]-kategorie[[#This Row],[věk]]</f>
        <v>1977</v>
      </c>
      <c r="I2023" s="166">
        <v>38</v>
      </c>
      <c r="J2023" s="168" t="s">
        <v>316</v>
      </c>
      <c r="K2023" s="169">
        <v>4.8</v>
      </c>
      <c r="L2023" s="170"/>
    </row>
    <row r="2024" spans="4:12">
      <c r="D2024" s="20" t="str">
        <f>CONCATENATE(kategorie[[#This Row],[rok]],"::",kategorie[[#This Row],[závod]],"::",kategorie[[#This Row],[m/ž]],"::",kategorie[[#This Row],[věk]])</f>
        <v>2015::běh starosty::M::39</v>
      </c>
      <c r="E2024" s="166">
        <v>2015</v>
      </c>
      <c r="F2024" s="167" t="s">
        <v>187</v>
      </c>
      <c r="G2024" s="166" t="s">
        <v>177</v>
      </c>
      <c r="H2024" s="25">
        <f>kategorie[[#This Row],[rok]]-kategorie[[#This Row],[věk]]</f>
        <v>1976</v>
      </c>
      <c r="I2024" s="166">
        <v>39</v>
      </c>
      <c r="J2024" s="168" t="s">
        <v>316</v>
      </c>
      <c r="K2024" s="169">
        <v>4.8</v>
      </c>
      <c r="L2024" s="170"/>
    </row>
    <row r="2025" spans="4:12">
      <c r="D2025" s="20" t="str">
        <f>CONCATENATE(kategorie[[#This Row],[rok]],"::",kategorie[[#This Row],[závod]],"::",kategorie[[#This Row],[m/ž]],"::",kategorie[[#This Row],[věk]])</f>
        <v>2015::běh starosty::M::40</v>
      </c>
      <c r="E2025" s="166">
        <v>2015</v>
      </c>
      <c r="F2025" s="167" t="s">
        <v>187</v>
      </c>
      <c r="G2025" s="166" t="s">
        <v>177</v>
      </c>
      <c r="H2025" s="25">
        <f>kategorie[[#This Row],[rok]]-kategorie[[#This Row],[věk]]</f>
        <v>1975</v>
      </c>
      <c r="I2025" s="166">
        <v>40</v>
      </c>
      <c r="J2025" s="168" t="s">
        <v>316</v>
      </c>
      <c r="K2025" s="169">
        <v>4.8</v>
      </c>
      <c r="L2025" s="170"/>
    </row>
    <row r="2026" spans="4:12">
      <c r="D2026" s="20" t="str">
        <f>CONCATENATE(kategorie[[#This Row],[rok]],"::",kategorie[[#This Row],[závod]],"::",kategorie[[#This Row],[m/ž]],"::",kategorie[[#This Row],[věk]])</f>
        <v>2015::běh starosty::M::41</v>
      </c>
      <c r="E2026" s="166">
        <v>2015</v>
      </c>
      <c r="F2026" s="167" t="s">
        <v>187</v>
      </c>
      <c r="G2026" s="166" t="s">
        <v>177</v>
      </c>
      <c r="H2026" s="25">
        <f>kategorie[[#This Row],[rok]]-kategorie[[#This Row],[věk]]</f>
        <v>1974</v>
      </c>
      <c r="I2026" s="166">
        <v>41</v>
      </c>
      <c r="J2026" s="168" t="s">
        <v>316</v>
      </c>
      <c r="K2026" s="169">
        <v>4.8</v>
      </c>
      <c r="L2026" s="170"/>
    </row>
    <row r="2027" spans="4:12">
      <c r="D2027" s="20" t="str">
        <f>CONCATENATE(kategorie[[#This Row],[rok]],"::",kategorie[[#This Row],[závod]],"::",kategorie[[#This Row],[m/ž]],"::",kategorie[[#This Row],[věk]])</f>
        <v>2015::běh starosty::M::42</v>
      </c>
      <c r="E2027" s="166">
        <v>2015</v>
      </c>
      <c r="F2027" s="167" t="s">
        <v>187</v>
      </c>
      <c r="G2027" s="166" t="s">
        <v>177</v>
      </c>
      <c r="H2027" s="25">
        <f>kategorie[[#This Row],[rok]]-kategorie[[#This Row],[věk]]</f>
        <v>1973</v>
      </c>
      <c r="I2027" s="166">
        <v>42</v>
      </c>
      <c r="J2027" s="168" t="s">
        <v>316</v>
      </c>
      <c r="K2027" s="169">
        <v>4.8</v>
      </c>
      <c r="L2027" s="170"/>
    </row>
    <row r="2028" spans="4:12">
      <c r="D2028" s="20" t="str">
        <f>CONCATENATE(kategorie[[#This Row],[rok]],"::",kategorie[[#This Row],[závod]],"::",kategorie[[#This Row],[m/ž]],"::",kategorie[[#This Row],[věk]])</f>
        <v>2015::běh starosty::M::43</v>
      </c>
      <c r="E2028" s="166">
        <v>2015</v>
      </c>
      <c r="F2028" s="167" t="s">
        <v>187</v>
      </c>
      <c r="G2028" s="166" t="s">
        <v>177</v>
      </c>
      <c r="H2028" s="25">
        <f>kategorie[[#This Row],[rok]]-kategorie[[#This Row],[věk]]</f>
        <v>1972</v>
      </c>
      <c r="I2028" s="166">
        <v>43</v>
      </c>
      <c r="J2028" s="168" t="s">
        <v>316</v>
      </c>
      <c r="K2028" s="169">
        <v>4.8</v>
      </c>
      <c r="L2028" s="170"/>
    </row>
    <row r="2029" spans="4:12">
      <c r="D2029" s="20" t="str">
        <f>CONCATENATE(kategorie[[#This Row],[rok]],"::",kategorie[[#This Row],[závod]],"::",kategorie[[#This Row],[m/ž]],"::",kategorie[[#This Row],[věk]])</f>
        <v>2015::běh starosty::M::44</v>
      </c>
      <c r="E2029" s="166">
        <v>2015</v>
      </c>
      <c r="F2029" s="167" t="s">
        <v>187</v>
      </c>
      <c r="G2029" s="166" t="s">
        <v>177</v>
      </c>
      <c r="H2029" s="25">
        <f>kategorie[[#This Row],[rok]]-kategorie[[#This Row],[věk]]</f>
        <v>1971</v>
      </c>
      <c r="I2029" s="166">
        <v>44</v>
      </c>
      <c r="J2029" s="168" t="s">
        <v>316</v>
      </c>
      <c r="K2029" s="169">
        <v>4.8</v>
      </c>
      <c r="L2029" s="170"/>
    </row>
    <row r="2030" spans="4:12">
      <c r="D2030" s="20" t="str">
        <f>CONCATENATE(kategorie[[#This Row],[rok]],"::",kategorie[[#This Row],[závod]],"::",kategorie[[#This Row],[m/ž]],"::",kategorie[[#This Row],[věk]])</f>
        <v>2015::běh starosty::M::45</v>
      </c>
      <c r="E2030" s="166">
        <v>2015</v>
      </c>
      <c r="F2030" s="167" t="s">
        <v>187</v>
      </c>
      <c r="G2030" s="166" t="s">
        <v>177</v>
      </c>
      <c r="H2030" s="25">
        <f>kategorie[[#This Row],[rok]]-kategorie[[#This Row],[věk]]</f>
        <v>1970</v>
      </c>
      <c r="I2030" s="166">
        <v>45</v>
      </c>
      <c r="J2030" s="168" t="s">
        <v>316</v>
      </c>
      <c r="K2030" s="169">
        <v>4.8</v>
      </c>
      <c r="L2030" s="170"/>
    </row>
    <row r="2031" spans="4:12">
      <c r="D2031" s="20" t="str">
        <f>CONCATENATE(kategorie[[#This Row],[rok]],"::",kategorie[[#This Row],[závod]],"::",kategorie[[#This Row],[m/ž]],"::",kategorie[[#This Row],[věk]])</f>
        <v>2015::běh starosty::M::46</v>
      </c>
      <c r="E2031" s="166">
        <v>2015</v>
      </c>
      <c r="F2031" s="167" t="s">
        <v>187</v>
      </c>
      <c r="G2031" s="166" t="s">
        <v>177</v>
      </c>
      <c r="H2031" s="25">
        <f>kategorie[[#This Row],[rok]]-kategorie[[#This Row],[věk]]</f>
        <v>1969</v>
      </c>
      <c r="I2031" s="166">
        <v>46</v>
      </c>
      <c r="J2031" s="168" t="s">
        <v>316</v>
      </c>
      <c r="K2031" s="169">
        <v>4.8</v>
      </c>
      <c r="L2031" s="170"/>
    </row>
    <row r="2032" spans="4:12">
      <c r="D2032" s="20" t="str">
        <f>CONCATENATE(kategorie[[#This Row],[rok]],"::",kategorie[[#This Row],[závod]],"::",kategorie[[#This Row],[m/ž]],"::",kategorie[[#This Row],[věk]])</f>
        <v>2015::běh starosty::M::47</v>
      </c>
      <c r="E2032" s="166">
        <v>2015</v>
      </c>
      <c r="F2032" s="167" t="s">
        <v>187</v>
      </c>
      <c r="G2032" s="166" t="s">
        <v>177</v>
      </c>
      <c r="H2032" s="25">
        <f>kategorie[[#This Row],[rok]]-kategorie[[#This Row],[věk]]</f>
        <v>1968</v>
      </c>
      <c r="I2032" s="166">
        <v>47</v>
      </c>
      <c r="J2032" s="168" t="s">
        <v>316</v>
      </c>
      <c r="K2032" s="169">
        <v>4.8</v>
      </c>
      <c r="L2032" s="170"/>
    </row>
    <row r="2033" spans="4:12">
      <c r="D2033" s="20" t="str">
        <f>CONCATENATE(kategorie[[#This Row],[rok]],"::",kategorie[[#This Row],[závod]],"::",kategorie[[#This Row],[m/ž]],"::",kategorie[[#This Row],[věk]])</f>
        <v>2015::běh starosty::M::48</v>
      </c>
      <c r="E2033" s="166">
        <v>2015</v>
      </c>
      <c r="F2033" s="167" t="s">
        <v>187</v>
      </c>
      <c r="G2033" s="166" t="s">
        <v>177</v>
      </c>
      <c r="H2033" s="25">
        <f>kategorie[[#This Row],[rok]]-kategorie[[#This Row],[věk]]</f>
        <v>1967</v>
      </c>
      <c r="I2033" s="166">
        <v>48</v>
      </c>
      <c r="J2033" s="168" t="s">
        <v>316</v>
      </c>
      <c r="K2033" s="169">
        <v>4.8</v>
      </c>
      <c r="L2033" s="170"/>
    </row>
    <row r="2034" spans="4:12">
      <c r="D2034" s="20" t="str">
        <f>CONCATENATE(kategorie[[#This Row],[rok]],"::",kategorie[[#This Row],[závod]],"::",kategorie[[#This Row],[m/ž]],"::",kategorie[[#This Row],[věk]])</f>
        <v>2015::běh starosty::M::49</v>
      </c>
      <c r="E2034" s="166">
        <v>2015</v>
      </c>
      <c r="F2034" s="167" t="s">
        <v>187</v>
      </c>
      <c r="G2034" s="166" t="s">
        <v>177</v>
      </c>
      <c r="H2034" s="25">
        <f>kategorie[[#This Row],[rok]]-kategorie[[#This Row],[věk]]</f>
        <v>1966</v>
      </c>
      <c r="I2034" s="166">
        <v>49</v>
      </c>
      <c r="J2034" s="168" t="s">
        <v>316</v>
      </c>
      <c r="K2034" s="169">
        <v>4.8</v>
      </c>
      <c r="L2034" s="170"/>
    </row>
    <row r="2035" spans="4:12">
      <c r="D2035" s="20" t="str">
        <f>CONCATENATE(kategorie[[#This Row],[rok]],"::",kategorie[[#This Row],[závod]],"::",kategorie[[#This Row],[m/ž]],"::",kategorie[[#This Row],[věk]])</f>
        <v>2015::běh starosty::M::50</v>
      </c>
      <c r="E2035" s="166">
        <v>2015</v>
      </c>
      <c r="F2035" s="167" t="s">
        <v>187</v>
      </c>
      <c r="G2035" s="166" t="s">
        <v>177</v>
      </c>
      <c r="H2035" s="25">
        <f>kategorie[[#This Row],[rok]]-kategorie[[#This Row],[věk]]</f>
        <v>1965</v>
      </c>
      <c r="I2035" s="166">
        <v>50</v>
      </c>
      <c r="J2035" s="168" t="s">
        <v>316</v>
      </c>
      <c r="K2035" s="169">
        <v>4.8</v>
      </c>
      <c r="L2035" s="170"/>
    </row>
    <row r="2036" spans="4:12">
      <c r="D2036" s="20" t="str">
        <f>CONCATENATE(kategorie[[#This Row],[rok]],"::",kategorie[[#This Row],[závod]],"::",kategorie[[#This Row],[m/ž]],"::",kategorie[[#This Row],[věk]])</f>
        <v>2015::běh starosty::M::51</v>
      </c>
      <c r="E2036" s="166">
        <v>2015</v>
      </c>
      <c r="F2036" s="167" t="s">
        <v>187</v>
      </c>
      <c r="G2036" s="166" t="s">
        <v>177</v>
      </c>
      <c r="H2036" s="25">
        <f>kategorie[[#This Row],[rok]]-kategorie[[#This Row],[věk]]</f>
        <v>1964</v>
      </c>
      <c r="I2036" s="166">
        <v>51</v>
      </c>
      <c r="J2036" s="168" t="s">
        <v>316</v>
      </c>
      <c r="K2036" s="169">
        <v>4.8</v>
      </c>
      <c r="L2036" s="170"/>
    </row>
    <row r="2037" spans="4:12">
      <c r="D2037" s="20" t="str">
        <f>CONCATENATE(kategorie[[#This Row],[rok]],"::",kategorie[[#This Row],[závod]],"::",kategorie[[#This Row],[m/ž]],"::",kategorie[[#This Row],[věk]])</f>
        <v>2015::běh starosty::M::52</v>
      </c>
      <c r="E2037" s="166">
        <v>2015</v>
      </c>
      <c r="F2037" s="167" t="s">
        <v>187</v>
      </c>
      <c r="G2037" s="166" t="s">
        <v>177</v>
      </c>
      <c r="H2037" s="25">
        <f>kategorie[[#This Row],[rok]]-kategorie[[#This Row],[věk]]</f>
        <v>1963</v>
      </c>
      <c r="I2037" s="166">
        <v>52</v>
      </c>
      <c r="J2037" s="168" t="s">
        <v>316</v>
      </c>
      <c r="K2037" s="169">
        <v>4.8</v>
      </c>
      <c r="L2037" s="170"/>
    </row>
    <row r="2038" spans="4:12">
      <c r="D2038" s="20" t="str">
        <f>CONCATENATE(kategorie[[#This Row],[rok]],"::",kategorie[[#This Row],[závod]],"::",kategorie[[#This Row],[m/ž]],"::",kategorie[[#This Row],[věk]])</f>
        <v>2015::běh starosty::M::53</v>
      </c>
      <c r="E2038" s="166">
        <v>2015</v>
      </c>
      <c r="F2038" s="167" t="s">
        <v>187</v>
      </c>
      <c r="G2038" s="166" t="s">
        <v>177</v>
      </c>
      <c r="H2038" s="25">
        <f>kategorie[[#This Row],[rok]]-kategorie[[#This Row],[věk]]</f>
        <v>1962</v>
      </c>
      <c r="I2038" s="166">
        <v>53</v>
      </c>
      <c r="J2038" s="168" t="s">
        <v>316</v>
      </c>
      <c r="K2038" s="169">
        <v>4.8</v>
      </c>
      <c r="L2038" s="170"/>
    </row>
    <row r="2039" spans="4:12">
      <c r="D2039" s="20" t="str">
        <f>CONCATENATE(kategorie[[#This Row],[rok]],"::",kategorie[[#This Row],[závod]],"::",kategorie[[#This Row],[m/ž]],"::",kategorie[[#This Row],[věk]])</f>
        <v>2015::běh starosty::M::54</v>
      </c>
      <c r="E2039" s="166">
        <v>2015</v>
      </c>
      <c r="F2039" s="167" t="s">
        <v>187</v>
      </c>
      <c r="G2039" s="166" t="s">
        <v>177</v>
      </c>
      <c r="H2039" s="25">
        <f>kategorie[[#This Row],[rok]]-kategorie[[#This Row],[věk]]</f>
        <v>1961</v>
      </c>
      <c r="I2039" s="166">
        <v>54</v>
      </c>
      <c r="J2039" s="168" t="s">
        <v>316</v>
      </c>
      <c r="K2039" s="169">
        <v>4.8</v>
      </c>
      <c r="L2039" s="170"/>
    </row>
    <row r="2040" spans="4:12">
      <c r="D2040" s="20" t="str">
        <f>CONCATENATE(kategorie[[#This Row],[rok]],"::",kategorie[[#This Row],[závod]],"::",kategorie[[#This Row],[m/ž]],"::",kategorie[[#This Row],[věk]])</f>
        <v>2015::běh starosty::M::55</v>
      </c>
      <c r="E2040" s="166">
        <v>2015</v>
      </c>
      <c r="F2040" s="167" t="s">
        <v>187</v>
      </c>
      <c r="G2040" s="166" t="s">
        <v>177</v>
      </c>
      <c r="H2040" s="25">
        <f>kategorie[[#This Row],[rok]]-kategorie[[#This Row],[věk]]</f>
        <v>1960</v>
      </c>
      <c r="I2040" s="166">
        <v>55</v>
      </c>
      <c r="J2040" s="168" t="s">
        <v>316</v>
      </c>
      <c r="K2040" s="169">
        <v>4.8</v>
      </c>
      <c r="L2040" s="170"/>
    </row>
    <row r="2041" spans="4:12">
      <c r="D2041" s="20" t="str">
        <f>CONCATENATE(kategorie[[#This Row],[rok]],"::",kategorie[[#This Row],[závod]],"::",kategorie[[#This Row],[m/ž]],"::",kategorie[[#This Row],[věk]])</f>
        <v>2015::běh starosty::M::56</v>
      </c>
      <c r="E2041" s="166">
        <v>2015</v>
      </c>
      <c r="F2041" s="167" t="s">
        <v>187</v>
      </c>
      <c r="G2041" s="166" t="s">
        <v>177</v>
      </c>
      <c r="H2041" s="25">
        <f>kategorie[[#This Row],[rok]]-kategorie[[#This Row],[věk]]</f>
        <v>1959</v>
      </c>
      <c r="I2041" s="166">
        <v>56</v>
      </c>
      <c r="J2041" s="168" t="s">
        <v>316</v>
      </c>
      <c r="K2041" s="169">
        <v>4.8</v>
      </c>
      <c r="L2041" s="170"/>
    </row>
    <row r="2042" spans="4:12">
      <c r="D2042" s="20" t="str">
        <f>CONCATENATE(kategorie[[#This Row],[rok]],"::",kategorie[[#This Row],[závod]],"::",kategorie[[#This Row],[m/ž]],"::",kategorie[[#This Row],[věk]])</f>
        <v>2015::běh starosty::M::57</v>
      </c>
      <c r="E2042" s="166">
        <v>2015</v>
      </c>
      <c r="F2042" s="167" t="s">
        <v>187</v>
      </c>
      <c r="G2042" s="166" t="s">
        <v>177</v>
      </c>
      <c r="H2042" s="25">
        <f>kategorie[[#This Row],[rok]]-kategorie[[#This Row],[věk]]</f>
        <v>1958</v>
      </c>
      <c r="I2042" s="166">
        <v>57</v>
      </c>
      <c r="J2042" s="168" t="s">
        <v>316</v>
      </c>
      <c r="K2042" s="169">
        <v>4.8</v>
      </c>
      <c r="L2042" s="170"/>
    </row>
    <row r="2043" spans="4:12">
      <c r="D2043" s="20" t="str">
        <f>CONCATENATE(kategorie[[#This Row],[rok]],"::",kategorie[[#This Row],[závod]],"::",kategorie[[#This Row],[m/ž]],"::",kategorie[[#This Row],[věk]])</f>
        <v>2015::běh starosty::M::58</v>
      </c>
      <c r="E2043" s="166">
        <v>2015</v>
      </c>
      <c r="F2043" s="167" t="s">
        <v>187</v>
      </c>
      <c r="G2043" s="166" t="s">
        <v>177</v>
      </c>
      <c r="H2043" s="25">
        <f>kategorie[[#This Row],[rok]]-kategorie[[#This Row],[věk]]</f>
        <v>1957</v>
      </c>
      <c r="I2043" s="166">
        <v>58</v>
      </c>
      <c r="J2043" s="168" t="s">
        <v>316</v>
      </c>
      <c r="K2043" s="169">
        <v>4.8</v>
      </c>
      <c r="L2043" s="170"/>
    </row>
    <row r="2044" spans="4:12">
      <c r="D2044" s="20" t="str">
        <f>CONCATENATE(kategorie[[#This Row],[rok]],"::",kategorie[[#This Row],[závod]],"::",kategorie[[#This Row],[m/ž]],"::",kategorie[[#This Row],[věk]])</f>
        <v>2015::běh starosty::M::59</v>
      </c>
      <c r="E2044" s="166">
        <v>2015</v>
      </c>
      <c r="F2044" s="167" t="s">
        <v>187</v>
      </c>
      <c r="G2044" s="166" t="s">
        <v>177</v>
      </c>
      <c r="H2044" s="25">
        <f>kategorie[[#This Row],[rok]]-kategorie[[#This Row],[věk]]</f>
        <v>1956</v>
      </c>
      <c r="I2044" s="166">
        <v>59</v>
      </c>
      <c r="J2044" s="168" t="s">
        <v>316</v>
      </c>
      <c r="K2044" s="169">
        <v>4.8</v>
      </c>
      <c r="L2044" s="170"/>
    </row>
    <row r="2045" spans="4:12">
      <c r="D2045" s="20" t="str">
        <f>CONCATENATE(kategorie[[#This Row],[rok]],"::",kategorie[[#This Row],[závod]],"::",kategorie[[#This Row],[m/ž]],"::",kategorie[[#This Row],[věk]])</f>
        <v>2015::běh starosty::M::60</v>
      </c>
      <c r="E2045" s="166">
        <v>2015</v>
      </c>
      <c r="F2045" s="167" t="s">
        <v>187</v>
      </c>
      <c r="G2045" s="166" t="s">
        <v>177</v>
      </c>
      <c r="H2045" s="25">
        <f>kategorie[[#This Row],[rok]]-kategorie[[#This Row],[věk]]</f>
        <v>1955</v>
      </c>
      <c r="I2045" s="166">
        <v>60</v>
      </c>
      <c r="J2045" s="168" t="s">
        <v>316</v>
      </c>
      <c r="K2045" s="169">
        <v>4.8</v>
      </c>
      <c r="L2045" s="170"/>
    </row>
    <row r="2046" spans="4:12">
      <c r="D2046" s="20" t="str">
        <f>CONCATENATE(kategorie[[#This Row],[rok]],"::",kategorie[[#This Row],[závod]],"::",kategorie[[#This Row],[m/ž]],"::",kategorie[[#This Row],[věk]])</f>
        <v>2015::běh starosty::M::61</v>
      </c>
      <c r="E2046" s="166">
        <v>2015</v>
      </c>
      <c r="F2046" s="167" t="s">
        <v>187</v>
      </c>
      <c r="G2046" s="166" t="s">
        <v>177</v>
      </c>
      <c r="H2046" s="25">
        <f>kategorie[[#This Row],[rok]]-kategorie[[#This Row],[věk]]</f>
        <v>1954</v>
      </c>
      <c r="I2046" s="166">
        <v>61</v>
      </c>
      <c r="J2046" s="168" t="s">
        <v>316</v>
      </c>
      <c r="K2046" s="169">
        <v>4.8</v>
      </c>
      <c r="L2046" s="170"/>
    </row>
    <row r="2047" spans="4:12">
      <c r="D2047" s="20" t="str">
        <f>CONCATENATE(kategorie[[#This Row],[rok]],"::",kategorie[[#This Row],[závod]],"::",kategorie[[#This Row],[m/ž]],"::",kategorie[[#This Row],[věk]])</f>
        <v>2015::běh starosty::M::62</v>
      </c>
      <c r="E2047" s="166">
        <v>2015</v>
      </c>
      <c r="F2047" s="167" t="s">
        <v>187</v>
      </c>
      <c r="G2047" s="166" t="s">
        <v>177</v>
      </c>
      <c r="H2047" s="25">
        <f>kategorie[[#This Row],[rok]]-kategorie[[#This Row],[věk]]</f>
        <v>1953</v>
      </c>
      <c r="I2047" s="166">
        <v>62</v>
      </c>
      <c r="J2047" s="168" t="s">
        <v>316</v>
      </c>
      <c r="K2047" s="169">
        <v>4.8</v>
      </c>
      <c r="L2047" s="170"/>
    </row>
    <row r="2048" spans="4:12">
      <c r="D2048" s="20" t="str">
        <f>CONCATENATE(kategorie[[#This Row],[rok]],"::",kategorie[[#This Row],[závod]],"::",kategorie[[#This Row],[m/ž]],"::",kategorie[[#This Row],[věk]])</f>
        <v>2015::běh starosty::M::63</v>
      </c>
      <c r="E2048" s="166">
        <v>2015</v>
      </c>
      <c r="F2048" s="167" t="s">
        <v>187</v>
      </c>
      <c r="G2048" s="166" t="s">
        <v>177</v>
      </c>
      <c r="H2048" s="25">
        <f>kategorie[[#This Row],[rok]]-kategorie[[#This Row],[věk]]</f>
        <v>1952</v>
      </c>
      <c r="I2048" s="166">
        <v>63</v>
      </c>
      <c r="J2048" s="168" t="s">
        <v>316</v>
      </c>
      <c r="K2048" s="169">
        <v>4.8</v>
      </c>
      <c r="L2048" s="170"/>
    </row>
    <row r="2049" spans="4:12">
      <c r="D2049" s="20" t="str">
        <f>CONCATENATE(kategorie[[#This Row],[rok]],"::",kategorie[[#This Row],[závod]],"::",kategorie[[#This Row],[m/ž]],"::",kategorie[[#This Row],[věk]])</f>
        <v>2015::běh starosty::M::64</v>
      </c>
      <c r="E2049" s="166">
        <v>2015</v>
      </c>
      <c r="F2049" s="167" t="s">
        <v>187</v>
      </c>
      <c r="G2049" s="166" t="s">
        <v>177</v>
      </c>
      <c r="H2049" s="25">
        <f>kategorie[[#This Row],[rok]]-kategorie[[#This Row],[věk]]</f>
        <v>1951</v>
      </c>
      <c r="I2049" s="166">
        <v>64</v>
      </c>
      <c r="J2049" s="168" t="s">
        <v>316</v>
      </c>
      <c r="K2049" s="169">
        <v>4.8</v>
      </c>
      <c r="L2049" s="170"/>
    </row>
    <row r="2050" spans="4:12">
      <c r="D2050" s="20" t="str">
        <f>CONCATENATE(kategorie[[#This Row],[rok]],"::",kategorie[[#This Row],[závod]],"::",kategorie[[#This Row],[m/ž]],"::",kategorie[[#This Row],[věk]])</f>
        <v>2015::běh starosty::M::65</v>
      </c>
      <c r="E2050" s="166">
        <v>2015</v>
      </c>
      <c r="F2050" s="167" t="s">
        <v>187</v>
      </c>
      <c r="G2050" s="166" t="s">
        <v>177</v>
      </c>
      <c r="H2050" s="25">
        <f>kategorie[[#This Row],[rok]]-kategorie[[#This Row],[věk]]</f>
        <v>1950</v>
      </c>
      <c r="I2050" s="166">
        <v>65</v>
      </c>
      <c r="J2050" s="168" t="s">
        <v>316</v>
      </c>
      <c r="K2050" s="169">
        <v>4.8</v>
      </c>
      <c r="L2050" s="170"/>
    </row>
    <row r="2051" spans="4:12">
      <c r="D2051" s="20" t="str">
        <f>CONCATENATE(kategorie[[#This Row],[rok]],"::",kategorie[[#This Row],[závod]],"::",kategorie[[#This Row],[m/ž]],"::",kategorie[[#This Row],[věk]])</f>
        <v>2015::běh starosty::M::66</v>
      </c>
      <c r="E2051" s="166">
        <v>2015</v>
      </c>
      <c r="F2051" s="167" t="s">
        <v>187</v>
      </c>
      <c r="G2051" s="166" t="s">
        <v>177</v>
      </c>
      <c r="H2051" s="25">
        <f>kategorie[[#This Row],[rok]]-kategorie[[#This Row],[věk]]</f>
        <v>1949</v>
      </c>
      <c r="I2051" s="166">
        <v>66</v>
      </c>
      <c r="J2051" s="168" t="s">
        <v>316</v>
      </c>
      <c r="K2051" s="169">
        <v>4.8</v>
      </c>
      <c r="L2051" s="170"/>
    </row>
    <row r="2052" spans="4:12">
      <c r="D2052" s="20" t="str">
        <f>CONCATENATE(kategorie[[#This Row],[rok]],"::",kategorie[[#This Row],[závod]],"::",kategorie[[#This Row],[m/ž]],"::",kategorie[[#This Row],[věk]])</f>
        <v>2015::běh starosty::M::67</v>
      </c>
      <c r="E2052" s="166">
        <v>2015</v>
      </c>
      <c r="F2052" s="167" t="s">
        <v>187</v>
      </c>
      <c r="G2052" s="166" t="s">
        <v>177</v>
      </c>
      <c r="H2052" s="25">
        <f>kategorie[[#This Row],[rok]]-kategorie[[#This Row],[věk]]</f>
        <v>1948</v>
      </c>
      <c r="I2052" s="166">
        <v>67</v>
      </c>
      <c r="J2052" s="168" t="s">
        <v>316</v>
      </c>
      <c r="K2052" s="169">
        <v>4.8</v>
      </c>
      <c r="L2052" s="170"/>
    </row>
    <row r="2053" spans="4:12">
      <c r="D2053" s="20" t="str">
        <f>CONCATENATE(kategorie[[#This Row],[rok]],"::",kategorie[[#This Row],[závod]],"::",kategorie[[#This Row],[m/ž]],"::",kategorie[[#This Row],[věk]])</f>
        <v>2015::běh starosty::M::68</v>
      </c>
      <c r="E2053" s="166">
        <v>2015</v>
      </c>
      <c r="F2053" s="167" t="s">
        <v>187</v>
      </c>
      <c r="G2053" s="166" t="s">
        <v>177</v>
      </c>
      <c r="H2053" s="25">
        <f>kategorie[[#This Row],[rok]]-kategorie[[#This Row],[věk]]</f>
        <v>1947</v>
      </c>
      <c r="I2053" s="166">
        <v>68</v>
      </c>
      <c r="J2053" s="168" t="s">
        <v>316</v>
      </c>
      <c r="K2053" s="169">
        <v>4.8</v>
      </c>
      <c r="L2053" s="170"/>
    </row>
    <row r="2054" spans="4:12">
      <c r="D2054" s="20" t="str">
        <f>CONCATENATE(kategorie[[#This Row],[rok]],"::",kategorie[[#This Row],[závod]],"::",kategorie[[#This Row],[m/ž]],"::",kategorie[[#This Row],[věk]])</f>
        <v>2015::běh starosty::M::69</v>
      </c>
      <c r="E2054" s="166">
        <v>2015</v>
      </c>
      <c r="F2054" s="167" t="s">
        <v>187</v>
      </c>
      <c r="G2054" s="166" t="s">
        <v>177</v>
      </c>
      <c r="H2054" s="25">
        <f>kategorie[[#This Row],[rok]]-kategorie[[#This Row],[věk]]</f>
        <v>1946</v>
      </c>
      <c r="I2054" s="166">
        <v>69</v>
      </c>
      <c r="J2054" s="168" t="s">
        <v>316</v>
      </c>
      <c r="K2054" s="169">
        <v>4.8</v>
      </c>
      <c r="L2054" s="170"/>
    </row>
    <row r="2055" spans="4:12">
      <c r="D2055" s="20" t="str">
        <f>CONCATENATE(kategorie[[#This Row],[rok]],"::",kategorie[[#This Row],[závod]],"::",kategorie[[#This Row],[m/ž]],"::",kategorie[[#This Row],[věk]])</f>
        <v>2015::běh starosty::M::70</v>
      </c>
      <c r="E2055" s="166">
        <v>2015</v>
      </c>
      <c r="F2055" s="167" t="s">
        <v>187</v>
      </c>
      <c r="G2055" s="166" t="s">
        <v>177</v>
      </c>
      <c r="H2055" s="25">
        <f>kategorie[[#This Row],[rok]]-kategorie[[#This Row],[věk]]</f>
        <v>1945</v>
      </c>
      <c r="I2055" s="166">
        <v>70</v>
      </c>
      <c r="J2055" s="168" t="s">
        <v>316</v>
      </c>
      <c r="K2055" s="169">
        <v>4.8</v>
      </c>
      <c r="L2055" s="170"/>
    </row>
    <row r="2056" spans="4:12">
      <c r="D2056" s="20" t="str">
        <f>CONCATENATE(kategorie[[#This Row],[rok]],"::",kategorie[[#This Row],[závod]],"::",kategorie[[#This Row],[m/ž]],"::",kategorie[[#This Row],[věk]])</f>
        <v>2015::běh starosty::M::71</v>
      </c>
      <c r="E2056" s="166">
        <v>2015</v>
      </c>
      <c r="F2056" s="167" t="s">
        <v>187</v>
      </c>
      <c r="G2056" s="166" t="s">
        <v>177</v>
      </c>
      <c r="H2056" s="25">
        <f>kategorie[[#This Row],[rok]]-kategorie[[#This Row],[věk]]</f>
        <v>1944</v>
      </c>
      <c r="I2056" s="166">
        <v>71</v>
      </c>
      <c r="J2056" s="168" t="s">
        <v>316</v>
      </c>
      <c r="K2056" s="169">
        <v>4.8</v>
      </c>
      <c r="L2056" s="170"/>
    </row>
    <row r="2057" spans="4:12">
      <c r="D2057" s="20" t="str">
        <f>CONCATENATE(kategorie[[#This Row],[rok]],"::",kategorie[[#This Row],[závod]],"::",kategorie[[#This Row],[m/ž]],"::",kategorie[[#This Row],[věk]])</f>
        <v>2015::běh starosty::M::72</v>
      </c>
      <c r="E2057" s="166">
        <v>2015</v>
      </c>
      <c r="F2057" s="167" t="s">
        <v>187</v>
      </c>
      <c r="G2057" s="166" t="s">
        <v>177</v>
      </c>
      <c r="H2057" s="25">
        <f>kategorie[[#This Row],[rok]]-kategorie[[#This Row],[věk]]</f>
        <v>1943</v>
      </c>
      <c r="I2057" s="166">
        <v>72</v>
      </c>
      <c r="J2057" s="168" t="s">
        <v>316</v>
      </c>
      <c r="K2057" s="169">
        <v>4.8</v>
      </c>
      <c r="L2057" s="170"/>
    </row>
    <row r="2058" spans="4:12">
      <c r="D2058" s="20" t="str">
        <f>CONCATENATE(kategorie[[#This Row],[rok]],"::",kategorie[[#This Row],[závod]],"::",kategorie[[#This Row],[m/ž]],"::",kategorie[[#This Row],[věk]])</f>
        <v>2015::běh starosty::M::73</v>
      </c>
      <c r="E2058" s="166">
        <v>2015</v>
      </c>
      <c r="F2058" s="167" t="s">
        <v>187</v>
      </c>
      <c r="G2058" s="166" t="s">
        <v>177</v>
      </c>
      <c r="H2058" s="25">
        <f>kategorie[[#This Row],[rok]]-kategorie[[#This Row],[věk]]</f>
        <v>1942</v>
      </c>
      <c r="I2058" s="166">
        <v>73</v>
      </c>
      <c r="J2058" s="168" t="s">
        <v>316</v>
      </c>
      <c r="K2058" s="169">
        <v>4.8</v>
      </c>
      <c r="L2058" s="170"/>
    </row>
    <row r="2059" spans="4:12">
      <c r="D2059" s="20" t="str">
        <f>CONCATENATE(kategorie[[#This Row],[rok]],"::",kategorie[[#This Row],[závod]],"::",kategorie[[#This Row],[m/ž]],"::",kategorie[[#This Row],[věk]])</f>
        <v>2015::běh starosty::M::74</v>
      </c>
      <c r="E2059" s="166">
        <v>2015</v>
      </c>
      <c r="F2059" s="167" t="s">
        <v>187</v>
      </c>
      <c r="G2059" s="166" t="s">
        <v>177</v>
      </c>
      <c r="H2059" s="25">
        <f>kategorie[[#This Row],[rok]]-kategorie[[#This Row],[věk]]</f>
        <v>1941</v>
      </c>
      <c r="I2059" s="166">
        <v>74</v>
      </c>
      <c r="J2059" s="168" t="s">
        <v>316</v>
      </c>
      <c r="K2059" s="169">
        <v>4.8</v>
      </c>
      <c r="L2059" s="170"/>
    </row>
    <row r="2060" spans="4:12">
      <c r="D2060" s="20" t="str">
        <f>CONCATENATE(kategorie[[#This Row],[rok]],"::",kategorie[[#This Row],[závod]],"::",kategorie[[#This Row],[m/ž]],"::",kategorie[[#This Row],[věk]])</f>
        <v>2015::běh starosty::M::75</v>
      </c>
      <c r="E2060" s="166">
        <v>2015</v>
      </c>
      <c r="F2060" s="167" t="s">
        <v>187</v>
      </c>
      <c r="G2060" s="166" t="s">
        <v>177</v>
      </c>
      <c r="H2060" s="25">
        <f>kategorie[[#This Row],[rok]]-kategorie[[#This Row],[věk]]</f>
        <v>1940</v>
      </c>
      <c r="I2060" s="166">
        <v>75</v>
      </c>
      <c r="J2060" s="168" t="s">
        <v>316</v>
      </c>
      <c r="K2060" s="169">
        <v>4.8</v>
      </c>
      <c r="L2060" s="170"/>
    </row>
    <row r="2061" spans="4:12">
      <c r="D2061" s="20" t="str">
        <f>CONCATENATE(kategorie[[#This Row],[rok]],"::",kategorie[[#This Row],[závod]],"::",kategorie[[#This Row],[m/ž]],"::",kategorie[[#This Row],[věk]])</f>
        <v>2015::běh starosty::M::76</v>
      </c>
      <c r="E2061" s="166">
        <v>2015</v>
      </c>
      <c r="F2061" s="167" t="s">
        <v>187</v>
      </c>
      <c r="G2061" s="166" t="s">
        <v>177</v>
      </c>
      <c r="H2061" s="25">
        <f>kategorie[[#This Row],[rok]]-kategorie[[#This Row],[věk]]</f>
        <v>1939</v>
      </c>
      <c r="I2061" s="166">
        <v>76</v>
      </c>
      <c r="J2061" s="168" t="s">
        <v>316</v>
      </c>
      <c r="K2061" s="169">
        <v>4.8</v>
      </c>
      <c r="L2061" s="170"/>
    </row>
    <row r="2062" spans="4:12">
      <c r="D2062" s="20" t="str">
        <f>CONCATENATE(kategorie[[#This Row],[rok]],"::",kategorie[[#This Row],[závod]],"::",kategorie[[#This Row],[m/ž]],"::",kategorie[[#This Row],[věk]])</f>
        <v>2015::běh starosty::M::77</v>
      </c>
      <c r="E2062" s="166">
        <v>2015</v>
      </c>
      <c r="F2062" s="167" t="s">
        <v>187</v>
      </c>
      <c r="G2062" s="166" t="s">
        <v>177</v>
      </c>
      <c r="H2062" s="25">
        <f>kategorie[[#This Row],[rok]]-kategorie[[#This Row],[věk]]</f>
        <v>1938</v>
      </c>
      <c r="I2062" s="166">
        <v>77</v>
      </c>
      <c r="J2062" s="168" t="s">
        <v>316</v>
      </c>
      <c r="K2062" s="169">
        <v>4.8</v>
      </c>
      <c r="L2062" s="170"/>
    </row>
    <row r="2063" spans="4:12">
      <c r="D2063" s="20" t="str">
        <f>CONCATENATE(kategorie[[#This Row],[rok]],"::",kategorie[[#This Row],[závod]],"::",kategorie[[#This Row],[m/ž]],"::",kategorie[[#This Row],[věk]])</f>
        <v>2015::běh starosty::M::78</v>
      </c>
      <c r="E2063" s="166">
        <v>2015</v>
      </c>
      <c r="F2063" s="167" t="s">
        <v>187</v>
      </c>
      <c r="G2063" s="166" t="s">
        <v>177</v>
      </c>
      <c r="H2063" s="25">
        <f>kategorie[[#This Row],[rok]]-kategorie[[#This Row],[věk]]</f>
        <v>1937</v>
      </c>
      <c r="I2063" s="166">
        <v>78</v>
      </c>
      <c r="J2063" s="168" t="s">
        <v>316</v>
      </c>
      <c r="K2063" s="169">
        <v>4.8</v>
      </c>
      <c r="L2063" s="170"/>
    </row>
    <row r="2064" spans="4:12">
      <c r="D2064" s="20" t="str">
        <f>CONCATENATE(kategorie[[#This Row],[rok]],"::",kategorie[[#This Row],[závod]],"::",kategorie[[#This Row],[m/ž]],"::",kategorie[[#This Row],[věk]])</f>
        <v>2015::běh starosty::M::79</v>
      </c>
      <c r="E2064" s="166">
        <v>2015</v>
      </c>
      <c r="F2064" s="167" t="s">
        <v>187</v>
      </c>
      <c r="G2064" s="166" t="s">
        <v>177</v>
      </c>
      <c r="H2064" s="25">
        <f>kategorie[[#This Row],[rok]]-kategorie[[#This Row],[věk]]</f>
        <v>1936</v>
      </c>
      <c r="I2064" s="166">
        <v>79</v>
      </c>
      <c r="J2064" s="168" t="s">
        <v>316</v>
      </c>
      <c r="K2064" s="169">
        <v>4.8</v>
      </c>
      <c r="L2064" s="170"/>
    </row>
    <row r="2065" spans="4:12">
      <c r="D2065" s="20" t="str">
        <f>CONCATENATE(kategorie[[#This Row],[rok]],"::",kategorie[[#This Row],[závod]],"::",kategorie[[#This Row],[m/ž]],"::",kategorie[[#This Row],[věk]])</f>
        <v>2015::běh starosty::M::80</v>
      </c>
      <c r="E2065" s="166">
        <v>2015</v>
      </c>
      <c r="F2065" s="167" t="s">
        <v>187</v>
      </c>
      <c r="G2065" s="166" t="s">
        <v>177</v>
      </c>
      <c r="H2065" s="25">
        <f>kategorie[[#This Row],[rok]]-kategorie[[#This Row],[věk]]</f>
        <v>1935</v>
      </c>
      <c r="I2065" s="166">
        <v>80</v>
      </c>
      <c r="J2065" s="168" t="s">
        <v>316</v>
      </c>
      <c r="K2065" s="169">
        <v>4.8</v>
      </c>
      <c r="L2065" s="170"/>
    </row>
    <row r="2066" spans="4:12">
      <c r="D2066" s="20" t="str">
        <f>CONCATENATE(kategorie[[#This Row],[rok]],"::",kategorie[[#This Row],[závod]],"::",kategorie[[#This Row],[m/ž]],"::",kategorie[[#This Row],[věk]])</f>
        <v>2015::běh starosty::Z::10</v>
      </c>
      <c r="E2066" s="166">
        <v>2015</v>
      </c>
      <c r="F2066" s="167" t="s">
        <v>187</v>
      </c>
      <c r="G2066" s="166" t="s">
        <v>318</v>
      </c>
      <c r="H2066" s="25">
        <f>kategorie[[#This Row],[rok]]-kategorie[[#This Row],[věk]]</f>
        <v>2005</v>
      </c>
      <c r="I2066" s="166">
        <v>10</v>
      </c>
      <c r="J2066" s="168" t="s">
        <v>316</v>
      </c>
      <c r="K2066" s="169">
        <v>4.8</v>
      </c>
      <c r="L2066" s="170"/>
    </row>
    <row r="2067" spans="4:12">
      <c r="D2067" s="20" t="str">
        <f>CONCATENATE(kategorie[[#This Row],[rok]],"::",kategorie[[#This Row],[závod]],"::",kategorie[[#This Row],[m/ž]],"::",kategorie[[#This Row],[věk]])</f>
        <v>2015::běh starosty::Z::11</v>
      </c>
      <c r="E2067" s="166">
        <v>2015</v>
      </c>
      <c r="F2067" s="167" t="s">
        <v>187</v>
      </c>
      <c r="G2067" s="166" t="s">
        <v>318</v>
      </c>
      <c r="H2067" s="25">
        <f>kategorie[[#This Row],[rok]]-kategorie[[#This Row],[věk]]</f>
        <v>2004</v>
      </c>
      <c r="I2067" s="166">
        <v>11</v>
      </c>
      <c r="J2067" s="168" t="s">
        <v>316</v>
      </c>
      <c r="K2067" s="169">
        <v>4.8</v>
      </c>
      <c r="L2067" s="170"/>
    </row>
    <row r="2068" spans="4:12">
      <c r="D2068" s="20" t="str">
        <f>CONCATENATE(kategorie[[#This Row],[rok]],"::",kategorie[[#This Row],[závod]],"::",kategorie[[#This Row],[m/ž]],"::",kategorie[[#This Row],[věk]])</f>
        <v>2015::běh starosty::Z::12</v>
      </c>
      <c r="E2068" s="166">
        <v>2015</v>
      </c>
      <c r="F2068" s="167" t="s">
        <v>187</v>
      </c>
      <c r="G2068" s="166" t="s">
        <v>318</v>
      </c>
      <c r="H2068" s="25">
        <f>kategorie[[#This Row],[rok]]-kategorie[[#This Row],[věk]]</f>
        <v>2003</v>
      </c>
      <c r="I2068" s="166">
        <v>12</v>
      </c>
      <c r="J2068" s="168" t="s">
        <v>316</v>
      </c>
      <c r="K2068" s="169">
        <v>4.8</v>
      </c>
      <c r="L2068" s="170"/>
    </row>
    <row r="2069" spans="4:12">
      <c r="D2069" s="20" t="str">
        <f>CONCATENATE(kategorie[[#This Row],[rok]],"::",kategorie[[#This Row],[závod]],"::",kategorie[[#This Row],[m/ž]],"::",kategorie[[#This Row],[věk]])</f>
        <v>2015::běh starosty::Z::13</v>
      </c>
      <c r="E2069" s="166">
        <v>2015</v>
      </c>
      <c r="F2069" s="167" t="s">
        <v>187</v>
      </c>
      <c r="G2069" s="166" t="s">
        <v>318</v>
      </c>
      <c r="H2069" s="25">
        <f>kategorie[[#This Row],[rok]]-kategorie[[#This Row],[věk]]</f>
        <v>2002</v>
      </c>
      <c r="I2069" s="166">
        <v>13</v>
      </c>
      <c r="J2069" s="168" t="s">
        <v>316</v>
      </c>
      <c r="K2069" s="169">
        <v>4.8</v>
      </c>
      <c r="L2069" s="170"/>
    </row>
    <row r="2070" spans="4:12">
      <c r="D2070" s="20" t="str">
        <f>CONCATENATE(kategorie[[#This Row],[rok]],"::",kategorie[[#This Row],[závod]],"::",kategorie[[#This Row],[m/ž]],"::",kategorie[[#This Row],[věk]])</f>
        <v>2015::běh starosty::Z::14</v>
      </c>
      <c r="E2070" s="166">
        <v>2015</v>
      </c>
      <c r="F2070" s="167" t="s">
        <v>187</v>
      </c>
      <c r="G2070" s="166" t="s">
        <v>318</v>
      </c>
      <c r="H2070" s="25">
        <f>kategorie[[#This Row],[rok]]-kategorie[[#This Row],[věk]]</f>
        <v>2001</v>
      </c>
      <c r="I2070" s="166">
        <v>14</v>
      </c>
      <c r="J2070" s="168" t="s">
        <v>316</v>
      </c>
      <c r="K2070" s="169">
        <v>4.8</v>
      </c>
      <c r="L2070" s="170"/>
    </row>
    <row r="2071" spans="4:12">
      <c r="D2071" s="20" t="str">
        <f>CONCATENATE(kategorie[[#This Row],[rok]],"::",kategorie[[#This Row],[závod]],"::",kategorie[[#This Row],[m/ž]],"::",kategorie[[#This Row],[věk]])</f>
        <v>2015::běh starosty::Z::15</v>
      </c>
      <c r="E2071" s="166">
        <v>2015</v>
      </c>
      <c r="F2071" s="167" t="s">
        <v>187</v>
      </c>
      <c r="G2071" s="166" t="s">
        <v>318</v>
      </c>
      <c r="H2071" s="25">
        <f>kategorie[[#This Row],[rok]]-kategorie[[#This Row],[věk]]</f>
        <v>2000</v>
      </c>
      <c r="I2071" s="166">
        <v>15</v>
      </c>
      <c r="J2071" s="168" t="s">
        <v>316</v>
      </c>
      <c r="K2071" s="169">
        <v>4.8</v>
      </c>
      <c r="L2071" s="170"/>
    </row>
    <row r="2072" spans="4:12">
      <c r="D2072" s="20" t="str">
        <f>CONCATENATE(kategorie[[#This Row],[rok]],"::",kategorie[[#This Row],[závod]],"::",kategorie[[#This Row],[m/ž]],"::",kategorie[[#This Row],[věk]])</f>
        <v>2015::běh starosty::Z::16</v>
      </c>
      <c r="E2072" s="166">
        <v>2015</v>
      </c>
      <c r="F2072" s="167" t="s">
        <v>187</v>
      </c>
      <c r="G2072" s="166" t="s">
        <v>318</v>
      </c>
      <c r="H2072" s="25">
        <f>kategorie[[#This Row],[rok]]-kategorie[[#This Row],[věk]]</f>
        <v>1999</v>
      </c>
      <c r="I2072" s="166">
        <v>16</v>
      </c>
      <c r="J2072" s="168" t="s">
        <v>316</v>
      </c>
      <c r="K2072" s="169">
        <v>4.8</v>
      </c>
      <c r="L2072" s="170"/>
    </row>
    <row r="2073" spans="4:12">
      <c r="D2073" s="20" t="str">
        <f>CONCATENATE(kategorie[[#This Row],[rok]],"::",kategorie[[#This Row],[závod]],"::",kategorie[[#This Row],[m/ž]],"::",kategorie[[#This Row],[věk]])</f>
        <v>2015::běh starosty::Z::17</v>
      </c>
      <c r="E2073" s="166">
        <v>2015</v>
      </c>
      <c r="F2073" s="167" t="s">
        <v>187</v>
      </c>
      <c r="G2073" s="166" t="s">
        <v>318</v>
      </c>
      <c r="H2073" s="25">
        <f>kategorie[[#This Row],[rok]]-kategorie[[#This Row],[věk]]</f>
        <v>1998</v>
      </c>
      <c r="I2073" s="166">
        <v>17</v>
      </c>
      <c r="J2073" s="168" t="s">
        <v>316</v>
      </c>
      <c r="K2073" s="169">
        <v>4.8</v>
      </c>
      <c r="L2073" s="170"/>
    </row>
    <row r="2074" spans="4:12">
      <c r="D2074" s="20" t="str">
        <f>CONCATENATE(kategorie[[#This Row],[rok]],"::",kategorie[[#This Row],[závod]],"::",kategorie[[#This Row],[m/ž]],"::",kategorie[[#This Row],[věk]])</f>
        <v>2015::běh starosty::Z::18</v>
      </c>
      <c r="E2074" s="166">
        <v>2015</v>
      </c>
      <c r="F2074" s="167" t="s">
        <v>187</v>
      </c>
      <c r="G2074" s="166" t="s">
        <v>318</v>
      </c>
      <c r="H2074" s="25">
        <f>kategorie[[#This Row],[rok]]-kategorie[[#This Row],[věk]]</f>
        <v>1997</v>
      </c>
      <c r="I2074" s="166">
        <v>18</v>
      </c>
      <c r="J2074" s="168" t="s">
        <v>316</v>
      </c>
      <c r="K2074" s="169">
        <v>4.8</v>
      </c>
      <c r="L2074" s="170"/>
    </row>
    <row r="2075" spans="4:12">
      <c r="D2075" s="20" t="str">
        <f>CONCATENATE(kategorie[[#This Row],[rok]],"::",kategorie[[#This Row],[závod]],"::",kategorie[[#This Row],[m/ž]],"::",kategorie[[#This Row],[věk]])</f>
        <v>2015::běh starosty::Z::19</v>
      </c>
      <c r="E2075" s="166">
        <v>2015</v>
      </c>
      <c r="F2075" s="167" t="s">
        <v>187</v>
      </c>
      <c r="G2075" s="166" t="s">
        <v>318</v>
      </c>
      <c r="H2075" s="25">
        <f>kategorie[[#This Row],[rok]]-kategorie[[#This Row],[věk]]</f>
        <v>1996</v>
      </c>
      <c r="I2075" s="166">
        <v>19</v>
      </c>
      <c r="J2075" s="168" t="s">
        <v>316</v>
      </c>
      <c r="K2075" s="169">
        <v>4.8</v>
      </c>
      <c r="L2075" s="170"/>
    </row>
    <row r="2076" spans="4:12">
      <c r="D2076" s="20" t="str">
        <f>CONCATENATE(kategorie[[#This Row],[rok]],"::",kategorie[[#This Row],[závod]],"::",kategorie[[#This Row],[m/ž]],"::",kategorie[[#This Row],[věk]])</f>
        <v>2015::běh starosty::Z::20</v>
      </c>
      <c r="E2076" s="166">
        <v>2015</v>
      </c>
      <c r="F2076" s="167" t="s">
        <v>187</v>
      </c>
      <c r="G2076" s="166" t="s">
        <v>318</v>
      </c>
      <c r="H2076" s="25">
        <f>kategorie[[#This Row],[rok]]-kategorie[[#This Row],[věk]]</f>
        <v>1995</v>
      </c>
      <c r="I2076" s="166">
        <v>20</v>
      </c>
      <c r="J2076" s="168" t="s">
        <v>316</v>
      </c>
      <c r="K2076" s="169">
        <v>4.8</v>
      </c>
      <c r="L2076" s="170"/>
    </row>
    <row r="2077" spans="4:12">
      <c r="D2077" s="20" t="str">
        <f>CONCATENATE(kategorie[[#This Row],[rok]],"::",kategorie[[#This Row],[závod]],"::",kategorie[[#This Row],[m/ž]],"::",kategorie[[#This Row],[věk]])</f>
        <v>2015::běh starosty::Z::21</v>
      </c>
      <c r="E2077" s="166">
        <v>2015</v>
      </c>
      <c r="F2077" s="167" t="s">
        <v>187</v>
      </c>
      <c r="G2077" s="166" t="s">
        <v>318</v>
      </c>
      <c r="H2077" s="25">
        <f>kategorie[[#This Row],[rok]]-kategorie[[#This Row],[věk]]</f>
        <v>1994</v>
      </c>
      <c r="I2077" s="166">
        <v>21</v>
      </c>
      <c r="J2077" s="168" t="s">
        <v>316</v>
      </c>
      <c r="K2077" s="169">
        <v>4.8</v>
      </c>
      <c r="L2077" s="170"/>
    </row>
    <row r="2078" spans="4:12">
      <c r="D2078" s="20" t="str">
        <f>CONCATENATE(kategorie[[#This Row],[rok]],"::",kategorie[[#This Row],[závod]],"::",kategorie[[#This Row],[m/ž]],"::",kategorie[[#This Row],[věk]])</f>
        <v>2015::běh starosty::Z::22</v>
      </c>
      <c r="E2078" s="166">
        <v>2015</v>
      </c>
      <c r="F2078" s="167" t="s">
        <v>187</v>
      </c>
      <c r="G2078" s="166" t="s">
        <v>318</v>
      </c>
      <c r="H2078" s="25">
        <f>kategorie[[#This Row],[rok]]-kategorie[[#This Row],[věk]]</f>
        <v>1993</v>
      </c>
      <c r="I2078" s="166">
        <v>22</v>
      </c>
      <c r="J2078" s="168" t="s">
        <v>316</v>
      </c>
      <c r="K2078" s="169">
        <v>4.8</v>
      </c>
      <c r="L2078" s="170"/>
    </row>
    <row r="2079" spans="4:12">
      <c r="D2079" s="20" t="str">
        <f>CONCATENATE(kategorie[[#This Row],[rok]],"::",kategorie[[#This Row],[závod]],"::",kategorie[[#This Row],[m/ž]],"::",kategorie[[#This Row],[věk]])</f>
        <v>2015::běh starosty::Z::23</v>
      </c>
      <c r="E2079" s="166">
        <v>2015</v>
      </c>
      <c r="F2079" s="167" t="s">
        <v>187</v>
      </c>
      <c r="G2079" s="166" t="s">
        <v>318</v>
      </c>
      <c r="H2079" s="25">
        <f>kategorie[[#This Row],[rok]]-kategorie[[#This Row],[věk]]</f>
        <v>1992</v>
      </c>
      <c r="I2079" s="166">
        <v>23</v>
      </c>
      <c r="J2079" s="168" t="s">
        <v>316</v>
      </c>
      <c r="K2079" s="169">
        <v>4.8</v>
      </c>
      <c r="L2079" s="170"/>
    </row>
    <row r="2080" spans="4:12">
      <c r="D2080" s="20" t="str">
        <f>CONCATENATE(kategorie[[#This Row],[rok]],"::",kategorie[[#This Row],[závod]],"::",kategorie[[#This Row],[m/ž]],"::",kategorie[[#This Row],[věk]])</f>
        <v>2015::běh starosty::Z::24</v>
      </c>
      <c r="E2080" s="166">
        <v>2015</v>
      </c>
      <c r="F2080" s="167" t="s">
        <v>187</v>
      </c>
      <c r="G2080" s="166" t="s">
        <v>318</v>
      </c>
      <c r="H2080" s="25">
        <f>kategorie[[#This Row],[rok]]-kategorie[[#This Row],[věk]]</f>
        <v>1991</v>
      </c>
      <c r="I2080" s="166">
        <v>24</v>
      </c>
      <c r="J2080" s="168" t="s">
        <v>316</v>
      </c>
      <c r="K2080" s="169">
        <v>4.8</v>
      </c>
      <c r="L2080" s="170"/>
    </row>
    <row r="2081" spans="4:12">
      <c r="D2081" s="20" t="str">
        <f>CONCATENATE(kategorie[[#This Row],[rok]],"::",kategorie[[#This Row],[závod]],"::",kategorie[[#This Row],[m/ž]],"::",kategorie[[#This Row],[věk]])</f>
        <v>2015::běh starosty::Z::25</v>
      </c>
      <c r="E2081" s="166">
        <v>2015</v>
      </c>
      <c r="F2081" s="167" t="s">
        <v>187</v>
      </c>
      <c r="G2081" s="166" t="s">
        <v>318</v>
      </c>
      <c r="H2081" s="25">
        <f>kategorie[[#This Row],[rok]]-kategorie[[#This Row],[věk]]</f>
        <v>1990</v>
      </c>
      <c r="I2081" s="166">
        <v>25</v>
      </c>
      <c r="J2081" s="168" t="s">
        <v>316</v>
      </c>
      <c r="K2081" s="169">
        <v>4.8</v>
      </c>
      <c r="L2081" s="170"/>
    </row>
    <row r="2082" spans="4:12">
      <c r="D2082" s="20" t="str">
        <f>CONCATENATE(kategorie[[#This Row],[rok]],"::",kategorie[[#This Row],[závod]],"::",kategorie[[#This Row],[m/ž]],"::",kategorie[[#This Row],[věk]])</f>
        <v>2015::běh starosty::Z::26</v>
      </c>
      <c r="E2082" s="166">
        <v>2015</v>
      </c>
      <c r="F2082" s="167" t="s">
        <v>187</v>
      </c>
      <c r="G2082" s="166" t="s">
        <v>318</v>
      </c>
      <c r="H2082" s="25">
        <f>kategorie[[#This Row],[rok]]-kategorie[[#This Row],[věk]]</f>
        <v>1989</v>
      </c>
      <c r="I2082" s="166">
        <v>26</v>
      </c>
      <c r="J2082" s="168" t="s">
        <v>316</v>
      </c>
      <c r="K2082" s="169">
        <v>4.8</v>
      </c>
      <c r="L2082" s="170"/>
    </row>
    <row r="2083" spans="4:12">
      <c r="D2083" s="20" t="str">
        <f>CONCATENATE(kategorie[[#This Row],[rok]],"::",kategorie[[#This Row],[závod]],"::",kategorie[[#This Row],[m/ž]],"::",kategorie[[#This Row],[věk]])</f>
        <v>2015::běh starosty::Z::27</v>
      </c>
      <c r="E2083" s="166">
        <v>2015</v>
      </c>
      <c r="F2083" s="167" t="s">
        <v>187</v>
      </c>
      <c r="G2083" s="166" t="s">
        <v>318</v>
      </c>
      <c r="H2083" s="25">
        <f>kategorie[[#This Row],[rok]]-kategorie[[#This Row],[věk]]</f>
        <v>1988</v>
      </c>
      <c r="I2083" s="166">
        <v>27</v>
      </c>
      <c r="J2083" s="168" t="s">
        <v>316</v>
      </c>
      <c r="K2083" s="169">
        <v>4.8</v>
      </c>
      <c r="L2083" s="170"/>
    </row>
    <row r="2084" spans="4:12">
      <c r="D2084" s="20" t="str">
        <f>CONCATENATE(kategorie[[#This Row],[rok]],"::",kategorie[[#This Row],[závod]],"::",kategorie[[#This Row],[m/ž]],"::",kategorie[[#This Row],[věk]])</f>
        <v>2015::běh starosty::Z::28</v>
      </c>
      <c r="E2084" s="166">
        <v>2015</v>
      </c>
      <c r="F2084" s="167" t="s">
        <v>187</v>
      </c>
      <c r="G2084" s="166" t="s">
        <v>318</v>
      </c>
      <c r="H2084" s="25">
        <f>kategorie[[#This Row],[rok]]-kategorie[[#This Row],[věk]]</f>
        <v>1987</v>
      </c>
      <c r="I2084" s="166">
        <v>28</v>
      </c>
      <c r="J2084" s="168" t="s">
        <v>316</v>
      </c>
      <c r="K2084" s="169">
        <v>4.8</v>
      </c>
      <c r="L2084" s="170"/>
    </row>
    <row r="2085" spans="4:12">
      <c r="D2085" s="20" t="str">
        <f>CONCATENATE(kategorie[[#This Row],[rok]],"::",kategorie[[#This Row],[závod]],"::",kategorie[[#This Row],[m/ž]],"::",kategorie[[#This Row],[věk]])</f>
        <v>2015::běh starosty::Z::29</v>
      </c>
      <c r="E2085" s="166">
        <v>2015</v>
      </c>
      <c r="F2085" s="167" t="s">
        <v>187</v>
      </c>
      <c r="G2085" s="166" t="s">
        <v>318</v>
      </c>
      <c r="H2085" s="25">
        <f>kategorie[[#This Row],[rok]]-kategorie[[#This Row],[věk]]</f>
        <v>1986</v>
      </c>
      <c r="I2085" s="166">
        <v>29</v>
      </c>
      <c r="J2085" s="168" t="s">
        <v>316</v>
      </c>
      <c r="K2085" s="169">
        <v>4.8</v>
      </c>
      <c r="L2085" s="170"/>
    </row>
    <row r="2086" spans="4:12">
      <c r="D2086" s="20" t="str">
        <f>CONCATENATE(kategorie[[#This Row],[rok]],"::",kategorie[[#This Row],[závod]],"::",kategorie[[#This Row],[m/ž]],"::",kategorie[[#This Row],[věk]])</f>
        <v>2015::běh starosty::Z::30</v>
      </c>
      <c r="E2086" s="166">
        <v>2015</v>
      </c>
      <c r="F2086" s="167" t="s">
        <v>187</v>
      </c>
      <c r="G2086" s="166" t="s">
        <v>318</v>
      </c>
      <c r="H2086" s="25">
        <f>kategorie[[#This Row],[rok]]-kategorie[[#This Row],[věk]]</f>
        <v>1985</v>
      </c>
      <c r="I2086" s="166">
        <v>30</v>
      </c>
      <c r="J2086" s="168" t="s">
        <v>316</v>
      </c>
      <c r="K2086" s="169">
        <v>4.8</v>
      </c>
      <c r="L2086" s="170"/>
    </row>
    <row r="2087" spans="4:12">
      <c r="D2087" s="20" t="str">
        <f>CONCATENATE(kategorie[[#This Row],[rok]],"::",kategorie[[#This Row],[závod]],"::",kategorie[[#This Row],[m/ž]],"::",kategorie[[#This Row],[věk]])</f>
        <v>2015::běh starosty::Z::31</v>
      </c>
      <c r="E2087" s="166">
        <v>2015</v>
      </c>
      <c r="F2087" s="167" t="s">
        <v>187</v>
      </c>
      <c r="G2087" s="166" t="s">
        <v>318</v>
      </c>
      <c r="H2087" s="25">
        <f>kategorie[[#This Row],[rok]]-kategorie[[#This Row],[věk]]</f>
        <v>1984</v>
      </c>
      <c r="I2087" s="166">
        <v>31</v>
      </c>
      <c r="J2087" s="168" t="s">
        <v>316</v>
      </c>
      <c r="K2087" s="169">
        <v>4.8</v>
      </c>
      <c r="L2087" s="170"/>
    </row>
    <row r="2088" spans="4:12">
      <c r="D2088" s="20" t="str">
        <f>CONCATENATE(kategorie[[#This Row],[rok]],"::",kategorie[[#This Row],[závod]],"::",kategorie[[#This Row],[m/ž]],"::",kategorie[[#This Row],[věk]])</f>
        <v>2015::běh starosty::Z::32</v>
      </c>
      <c r="E2088" s="166">
        <v>2015</v>
      </c>
      <c r="F2088" s="167" t="s">
        <v>187</v>
      </c>
      <c r="G2088" s="166" t="s">
        <v>318</v>
      </c>
      <c r="H2088" s="25">
        <f>kategorie[[#This Row],[rok]]-kategorie[[#This Row],[věk]]</f>
        <v>1983</v>
      </c>
      <c r="I2088" s="166">
        <v>32</v>
      </c>
      <c r="J2088" s="168" t="s">
        <v>316</v>
      </c>
      <c r="K2088" s="169">
        <v>4.8</v>
      </c>
      <c r="L2088" s="170"/>
    </row>
    <row r="2089" spans="4:12">
      <c r="D2089" s="20" t="str">
        <f>CONCATENATE(kategorie[[#This Row],[rok]],"::",kategorie[[#This Row],[závod]],"::",kategorie[[#This Row],[m/ž]],"::",kategorie[[#This Row],[věk]])</f>
        <v>2015::běh starosty::Z::33</v>
      </c>
      <c r="E2089" s="166">
        <v>2015</v>
      </c>
      <c r="F2089" s="167" t="s">
        <v>187</v>
      </c>
      <c r="G2089" s="166" t="s">
        <v>318</v>
      </c>
      <c r="H2089" s="25">
        <f>kategorie[[#This Row],[rok]]-kategorie[[#This Row],[věk]]</f>
        <v>1982</v>
      </c>
      <c r="I2089" s="166">
        <v>33</v>
      </c>
      <c r="J2089" s="168" t="s">
        <v>316</v>
      </c>
      <c r="K2089" s="169">
        <v>4.8</v>
      </c>
      <c r="L2089" s="170"/>
    </row>
    <row r="2090" spans="4:12">
      <c r="D2090" s="20" t="str">
        <f>CONCATENATE(kategorie[[#This Row],[rok]],"::",kategorie[[#This Row],[závod]],"::",kategorie[[#This Row],[m/ž]],"::",kategorie[[#This Row],[věk]])</f>
        <v>2015::běh starosty::Z::34</v>
      </c>
      <c r="E2090" s="166">
        <v>2015</v>
      </c>
      <c r="F2090" s="167" t="s">
        <v>187</v>
      </c>
      <c r="G2090" s="166" t="s">
        <v>318</v>
      </c>
      <c r="H2090" s="25">
        <f>kategorie[[#This Row],[rok]]-kategorie[[#This Row],[věk]]</f>
        <v>1981</v>
      </c>
      <c r="I2090" s="166">
        <v>34</v>
      </c>
      <c r="J2090" s="168" t="s">
        <v>316</v>
      </c>
      <c r="K2090" s="169">
        <v>4.8</v>
      </c>
      <c r="L2090" s="170"/>
    </row>
    <row r="2091" spans="4:12">
      <c r="D2091" s="20" t="str">
        <f>CONCATENATE(kategorie[[#This Row],[rok]],"::",kategorie[[#This Row],[závod]],"::",kategorie[[#This Row],[m/ž]],"::",kategorie[[#This Row],[věk]])</f>
        <v>2015::běh starosty::Z::35</v>
      </c>
      <c r="E2091" s="166">
        <v>2015</v>
      </c>
      <c r="F2091" s="167" t="s">
        <v>187</v>
      </c>
      <c r="G2091" s="166" t="s">
        <v>318</v>
      </c>
      <c r="H2091" s="25">
        <f>kategorie[[#This Row],[rok]]-kategorie[[#This Row],[věk]]</f>
        <v>1980</v>
      </c>
      <c r="I2091" s="166">
        <v>35</v>
      </c>
      <c r="J2091" s="168" t="s">
        <v>316</v>
      </c>
      <c r="K2091" s="169">
        <v>4.8</v>
      </c>
      <c r="L2091" s="170"/>
    </row>
    <row r="2092" spans="4:12">
      <c r="D2092" s="20" t="str">
        <f>CONCATENATE(kategorie[[#This Row],[rok]],"::",kategorie[[#This Row],[závod]],"::",kategorie[[#This Row],[m/ž]],"::",kategorie[[#This Row],[věk]])</f>
        <v>2015::běh starosty::Z::36</v>
      </c>
      <c r="E2092" s="166">
        <v>2015</v>
      </c>
      <c r="F2092" s="167" t="s">
        <v>187</v>
      </c>
      <c r="G2092" s="166" t="s">
        <v>318</v>
      </c>
      <c r="H2092" s="25">
        <f>kategorie[[#This Row],[rok]]-kategorie[[#This Row],[věk]]</f>
        <v>1979</v>
      </c>
      <c r="I2092" s="166">
        <v>36</v>
      </c>
      <c r="J2092" s="168" t="s">
        <v>316</v>
      </c>
      <c r="K2092" s="169">
        <v>4.8</v>
      </c>
      <c r="L2092" s="170"/>
    </row>
    <row r="2093" spans="4:12">
      <c r="D2093" s="20" t="str">
        <f>CONCATENATE(kategorie[[#This Row],[rok]],"::",kategorie[[#This Row],[závod]],"::",kategorie[[#This Row],[m/ž]],"::",kategorie[[#This Row],[věk]])</f>
        <v>2015::běh starosty::Z::37</v>
      </c>
      <c r="E2093" s="166">
        <v>2015</v>
      </c>
      <c r="F2093" s="167" t="s">
        <v>187</v>
      </c>
      <c r="G2093" s="166" t="s">
        <v>318</v>
      </c>
      <c r="H2093" s="25">
        <f>kategorie[[#This Row],[rok]]-kategorie[[#This Row],[věk]]</f>
        <v>1978</v>
      </c>
      <c r="I2093" s="166">
        <v>37</v>
      </c>
      <c r="J2093" s="168" t="s">
        <v>316</v>
      </c>
      <c r="K2093" s="169">
        <v>4.8</v>
      </c>
      <c r="L2093" s="170"/>
    </row>
    <row r="2094" spans="4:12">
      <c r="D2094" s="20" t="str">
        <f>CONCATENATE(kategorie[[#This Row],[rok]],"::",kategorie[[#This Row],[závod]],"::",kategorie[[#This Row],[m/ž]],"::",kategorie[[#This Row],[věk]])</f>
        <v>2015::běh starosty::Z::38</v>
      </c>
      <c r="E2094" s="166">
        <v>2015</v>
      </c>
      <c r="F2094" s="167" t="s">
        <v>187</v>
      </c>
      <c r="G2094" s="166" t="s">
        <v>318</v>
      </c>
      <c r="H2094" s="25">
        <f>kategorie[[#This Row],[rok]]-kategorie[[#This Row],[věk]]</f>
        <v>1977</v>
      </c>
      <c r="I2094" s="166">
        <v>38</v>
      </c>
      <c r="J2094" s="168" t="s">
        <v>316</v>
      </c>
      <c r="K2094" s="169">
        <v>4.8</v>
      </c>
      <c r="L2094" s="170"/>
    </row>
    <row r="2095" spans="4:12">
      <c r="D2095" s="20" t="str">
        <f>CONCATENATE(kategorie[[#This Row],[rok]],"::",kategorie[[#This Row],[závod]],"::",kategorie[[#This Row],[m/ž]],"::",kategorie[[#This Row],[věk]])</f>
        <v>2015::běh starosty::Z::39</v>
      </c>
      <c r="E2095" s="166">
        <v>2015</v>
      </c>
      <c r="F2095" s="167" t="s">
        <v>187</v>
      </c>
      <c r="G2095" s="166" t="s">
        <v>318</v>
      </c>
      <c r="H2095" s="25">
        <f>kategorie[[#This Row],[rok]]-kategorie[[#This Row],[věk]]</f>
        <v>1976</v>
      </c>
      <c r="I2095" s="166">
        <v>39</v>
      </c>
      <c r="J2095" s="168" t="s">
        <v>316</v>
      </c>
      <c r="K2095" s="169">
        <v>4.8</v>
      </c>
      <c r="L2095" s="170"/>
    </row>
    <row r="2096" spans="4:12">
      <c r="D2096" s="20" t="str">
        <f>CONCATENATE(kategorie[[#This Row],[rok]],"::",kategorie[[#This Row],[závod]],"::",kategorie[[#This Row],[m/ž]],"::",kategorie[[#This Row],[věk]])</f>
        <v>2015::běh starosty::Z::40</v>
      </c>
      <c r="E2096" s="166">
        <v>2015</v>
      </c>
      <c r="F2096" s="167" t="s">
        <v>187</v>
      </c>
      <c r="G2096" s="166" t="s">
        <v>318</v>
      </c>
      <c r="H2096" s="25">
        <f>kategorie[[#This Row],[rok]]-kategorie[[#This Row],[věk]]</f>
        <v>1975</v>
      </c>
      <c r="I2096" s="166">
        <v>40</v>
      </c>
      <c r="J2096" s="168" t="s">
        <v>316</v>
      </c>
      <c r="K2096" s="169">
        <v>4.8</v>
      </c>
      <c r="L2096" s="170"/>
    </row>
    <row r="2097" spans="4:12">
      <c r="D2097" s="20" t="str">
        <f>CONCATENATE(kategorie[[#This Row],[rok]],"::",kategorie[[#This Row],[závod]],"::",kategorie[[#This Row],[m/ž]],"::",kategorie[[#This Row],[věk]])</f>
        <v>2015::běh starosty::Z::41</v>
      </c>
      <c r="E2097" s="166">
        <v>2015</v>
      </c>
      <c r="F2097" s="167" t="s">
        <v>187</v>
      </c>
      <c r="G2097" s="166" t="s">
        <v>318</v>
      </c>
      <c r="H2097" s="25">
        <f>kategorie[[#This Row],[rok]]-kategorie[[#This Row],[věk]]</f>
        <v>1974</v>
      </c>
      <c r="I2097" s="166">
        <v>41</v>
      </c>
      <c r="J2097" s="168" t="s">
        <v>316</v>
      </c>
      <c r="K2097" s="169">
        <v>4.8</v>
      </c>
      <c r="L2097" s="170"/>
    </row>
    <row r="2098" spans="4:12">
      <c r="D2098" s="20" t="str">
        <f>CONCATENATE(kategorie[[#This Row],[rok]],"::",kategorie[[#This Row],[závod]],"::",kategorie[[#This Row],[m/ž]],"::",kategorie[[#This Row],[věk]])</f>
        <v>2015::běh starosty::Z::42</v>
      </c>
      <c r="E2098" s="166">
        <v>2015</v>
      </c>
      <c r="F2098" s="167" t="s">
        <v>187</v>
      </c>
      <c r="G2098" s="166" t="s">
        <v>318</v>
      </c>
      <c r="H2098" s="25">
        <f>kategorie[[#This Row],[rok]]-kategorie[[#This Row],[věk]]</f>
        <v>1973</v>
      </c>
      <c r="I2098" s="166">
        <v>42</v>
      </c>
      <c r="J2098" s="168" t="s">
        <v>316</v>
      </c>
      <c r="K2098" s="169">
        <v>4.8</v>
      </c>
      <c r="L2098" s="170"/>
    </row>
    <row r="2099" spans="4:12">
      <c r="D2099" s="20" t="str">
        <f>CONCATENATE(kategorie[[#This Row],[rok]],"::",kategorie[[#This Row],[závod]],"::",kategorie[[#This Row],[m/ž]],"::",kategorie[[#This Row],[věk]])</f>
        <v>2015::běh starosty::Z::43</v>
      </c>
      <c r="E2099" s="166">
        <v>2015</v>
      </c>
      <c r="F2099" s="167" t="s">
        <v>187</v>
      </c>
      <c r="G2099" s="166" t="s">
        <v>318</v>
      </c>
      <c r="H2099" s="25">
        <f>kategorie[[#This Row],[rok]]-kategorie[[#This Row],[věk]]</f>
        <v>1972</v>
      </c>
      <c r="I2099" s="166">
        <v>43</v>
      </c>
      <c r="J2099" s="168" t="s">
        <v>316</v>
      </c>
      <c r="K2099" s="169">
        <v>4.8</v>
      </c>
      <c r="L2099" s="170"/>
    </row>
    <row r="2100" spans="4:12">
      <c r="D2100" s="20" t="str">
        <f>CONCATENATE(kategorie[[#This Row],[rok]],"::",kategorie[[#This Row],[závod]],"::",kategorie[[#This Row],[m/ž]],"::",kategorie[[#This Row],[věk]])</f>
        <v>2015::běh starosty::Z::44</v>
      </c>
      <c r="E2100" s="166">
        <v>2015</v>
      </c>
      <c r="F2100" s="167" t="s">
        <v>187</v>
      </c>
      <c r="G2100" s="166" t="s">
        <v>318</v>
      </c>
      <c r="H2100" s="25">
        <f>kategorie[[#This Row],[rok]]-kategorie[[#This Row],[věk]]</f>
        <v>1971</v>
      </c>
      <c r="I2100" s="166">
        <v>44</v>
      </c>
      <c r="J2100" s="168" t="s">
        <v>316</v>
      </c>
      <c r="K2100" s="169">
        <v>4.8</v>
      </c>
      <c r="L2100" s="170"/>
    </row>
    <row r="2101" spans="4:12">
      <c r="D2101" s="20" t="str">
        <f>CONCATENATE(kategorie[[#This Row],[rok]],"::",kategorie[[#This Row],[závod]],"::",kategorie[[#This Row],[m/ž]],"::",kategorie[[#This Row],[věk]])</f>
        <v>2015::běh starosty::Z::45</v>
      </c>
      <c r="E2101" s="166">
        <v>2015</v>
      </c>
      <c r="F2101" s="167" t="s">
        <v>187</v>
      </c>
      <c r="G2101" s="166" t="s">
        <v>318</v>
      </c>
      <c r="H2101" s="25">
        <f>kategorie[[#This Row],[rok]]-kategorie[[#This Row],[věk]]</f>
        <v>1970</v>
      </c>
      <c r="I2101" s="166">
        <v>45</v>
      </c>
      <c r="J2101" s="168" t="s">
        <v>316</v>
      </c>
      <c r="K2101" s="169">
        <v>4.8</v>
      </c>
      <c r="L2101" s="170"/>
    </row>
    <row r="2102" spans="4:12">
      <c r="D2102" s="20" t="str">
        <f>CONCATENATE(kategorie[[#This Row],[rok]],"::",kategorie[[#This Row],[závod]],"::",kategorie[[#This Row],[m/ž]],"::",kategorie[[#This Row],[věk]])</f>
        <v>2015::běh starosty::Z::46</v>
      </c>
      <c r="E2102" s="166">
        <v>2015</v>
      </c>
      <c r="F2102" s="167" t="s">
        <v>187</v>
      </c>
      <c r="G2102" s="166" t="s">
        <v>318</v>
      </c>
      <c r="H2102" s="25">
        <f>kategorie[[#This Row],[rok]]-kategorie[[#This Row],[věk]]</f>
        <v>1969</v>
      </c>
      <c r="I2102" s="166">
        <v>46</v>
      </c>
      <c r="J2102" s="168" t="s">
        <v>316</v>
      </c>
      <c r="K2102" s="169">
        <v>4.8</v>
      </c>
      <c r="L2102" s="170"/>
    </row>
    <row r="2103" spans="4:12">
      <c r="D2103" s="20" t="str">
        <f>CONCATENATE(kategorie[[#This Row],[rok]],"::",kategorie[[#This Row],[závod]],"::",kategorie[[#This Row],[m/ž]],"::",kategorie[[#This Row],[věk]])</f>
        <v>2015::běh starosty::Z::47</v>
      </c>
      <c r="E2103" s="166">
        <v>2015</v>
      </c>
      <c r="F2103" s="167" t="s">
        <v>187</v>
      </c>
      <c r="G2103" s="166" t="s">
        <v>318</v>
      </c>
      <c r="H2103" s="25">
        <f>kategorie[[#This Row],[rok]]-kategorie[[#This Row],[věk]]</f>
        <v>1968</v>
      </c>
      <c r="I2103" s="166">
        <v>47</v>
      </c>
      <c r="J2103" s="168" t="s">
        <v>316</v>
      </c>
      <c r="K2103" s="169">
        <v>4.8</v>
      </c>
      <c r="L2103" s="170"/>
    </row>
    <row r="2104" spans="4:12">
      <c r="D2104" s="20" t="str">
        <f>CONCATENATE(kategorie[[#This Row],[rok]],"::",kategorie[[#This Row],[závod]],"::",kategorie[[#This Row],[m/ž]],"::",kategorie[[#This Row],[věk]])</f>
        <v>2015::běh starosty::Z::48</v>
      </c>
      <c r="E2104" s="166">
        <v>2015</v>
      </c>
      <c r="F2104" s="167" t="s">
        <v>187</v>
      </c>
      <c r="G2104" s="166" t="s">
        <v>318</v>
      </c>
      <c r="H2104" s="25">
        <f>kategorie[[#This Row],[rok]]-kategorie[[#This Row],[věk]]</f>
        <v>1967</v>
      </c>
      <c r="I2104" s="166">
        <v>48</v>
      </c>
      <c r="J2104" s="168" t="s">
        <v>316</v>
      </c>
      <c r="K2104" s="169">
        <v>4.8</v>
      </c>
      <c r="L2104" s="170"/>
    </row>
    <row r="2105" spans="4:12">
      <c r="D2105" s="20" t="str">
        <f>CONCATENATE(kategorie[[#This Row],[rok]],"::",kategorie[[#This Row],[závod]],"::",kategorie[[#This Row],[m/ž]],"::",kategorie[[#This Row],[věk]])</f>
        <v>2015::běh starosty::Z::49</v>
      </c>
      <c r="E2105" s="166">
        <v>2015</v>
      </c>
      <c r="F2105" s="167" t="s">
        <v>187</v>
      </c>
      <c r="G2105" s="166" t="s">
        <v>318</v>
      </c>
      <c r="H2105" s="25">
        <f>kategorie[[#This Row],[rok]]-kategorie[[#This Row],[věk]]</f>
        <v>1966</v>
      </c>
      <c r="I2105" s="166">
        <v>49</v>
      </c>
      <c r="J2105" s="168" t="s">
        <v>316</v>
      </c>
      <c r="K2105" s="169">
        <v>4.8</v>
      </c>
      <c r="L2105" s="170"/>
    </row>
    <row r="2106" spans="4:12">
      <c r="D2106" s="20" t="str">
        <f>CONCATENATE(kategorie[[#This Row],[rok]],"::",kategorie[[#This Row],[závod]],"::",kategorie[[#This Row],[m/ž]],"::",kategorie[[#This Row],[věk]])</f>
        <v>2015::běh starosty::Z::50</v>
      </c>
      <c r="E2106" s="166">
        <v>2015</v>
      </c>
      <c r="F2106" s="167" t="s">
        <v>187</v>
      </c>
      <c r="G2106" s="166" t="s">
        <v>318</v>
      </c>
      <c r="H2106" s="25">
        <f>kategorie[[#This Row],[rok]]-kategorie[[#This Row],[věk]]</f>
        <v>1965</v>
      </c>
      <c r="I2106" s="166">
        <v>50</v>
      </c>
      <c r="J2106" s="168" t="s">
        <v>316</v>
      </c>
      <c r="K2106" s="169">
        <v>4.8</v>
      </c>
      <c r="L2106" s="170"/>
    </row>
    <row r="2107" spans="4:12">
      <c r="D2107" s="20" t="str">
        <f>CONCATENATE(kategorie[[#This Row],[rok]],"::",kategorie[[#This Row],[závod]],"::",kategorie[[#This Row],[m/ž]],"::",kategorie[[#This Row],[věk]])</f>
        <v>2015::pivaři::M::16</v>
      </c>
      <c r="E2107" s="166">
        <v>2015</v>
      </c>
      <c r="F2107" s="167" t="s">
        <v>296</v>
      </c>
      <c r="G2107" s="166" t="s">
        <v>177</v>
      </c>
      <c r="H2107" s="25">
        <f>kategorie[[#This Row],[rok]]-kategorie[[#This Row],[věk]]</f>
        <v>1999</v>
      </c>
      <c r="I2107" s="166">
        <v>16</v>
      </c>
      <c r="J2107" s="168" t="s">
        <v>316</v>
      </c>
      <c r="K2107" s="169">
        <v>0.16</v>
      </c>
      <c r="L2107" s="170"/>
    </row>
    <row r="2108" spans="4:12">
      <c r="D2108" s="20" t="str">
        <f>CONCATENATE(kategorie[[#This Row],[rok]],"::",kategorie[[#This Row],[závod]],"::",kategorie[[#This Row],[m/ž]],"::",kategorie[[#This Row],[věk]])</f>
        <v>2015::pivaři::M::17</v>
      </c>
      <c r="E2108" s="166">
        <v>2015</v>
      </c>
      <c r="F2108" s="167" t="s">
        <v>296</v>
      </c>
      <c r="G2108" s="166" t="s">
        <v>177</v>
      </c>
      <c r="H2108" s="25">
        <f>kategorie[[#This Row],[rok]]-kategorie[[#This Row],[věk]]</f>
        <v>1998</v>
      </c>
      <c r="I2108" s="166">
        <v>17</v>
      </c>
      <c r="J2108" s="168" t="s">
        <v>316</v>
      </c>
      <c r="K2108" s="169">
        <v>0.16</v>
      </c>
      <c r="L2108" s="170"/>
    </row>
    <row r="2109" spans="4:12">
      <c r="D2109" s="20" t="str">
        <f>CONCATENATE(kategorie[[#This Row],[rok]],"::",kategorie[[#This Row],[závod]],"::",kategorie[[#This Row],[m/ž]],"::",kategorie[[#This Row],[věk]])</f>
        <v>2015::pivaři::M::18</v>
      </c>
      <c r="E2109" s="166">
        <v>2015</v>
      </c>
      <c r="F2109" s="167" t="s">
        <v>296</v>
      </c>
      <c r="G2109" s="166" t="s">
        <v>177</v>
      </c>
      <c r="H2109" s="25">
        <f>kategorie[[#This Row],[rok]]-kategorie[[#This Row],[věk]]</f>
        <v>1997</v>
      </c>
      <c r="I2109" s="166">
        <v>18</v>
      </c>
      <c r="J2109" s="168" t="s">
        <v>316</v>
      </c>
      <c r="K2109" s="169">
        <v>0.16</v>
      </c>
      <c r="L2109" s="170"/>
    </row>
    <row r="2110" spans="4:12">
      <c r="D2110" s="20" t="str">
        <f>CONCATENATE(kategorie[[#This Row],[rok]],"::",kategorie[[#This Row],[závod]],"::",kategorie[[#This Row],[m/ž]],"::",kategorie[[#This Row],[věk]])</f>
        <v>2015::pivaři::M::19</v>
      </c>
      <c r="E2110" s="166">
        <v>2015</v>
      </c>
      <c r="F2110" s="167" t="s">
        <v>296</v>
      </c>
      <c r="G2110" s="166" t="s">
        <v>177</v>
      </c>
      <c r="H2110" s="25">
        <f>kategorie[[#This Row],[rok]]-kategorie[[#This Row],[věk]]</f>
        <v>1996</v>
      </c>
      <c r="I2110" s="166">
        <v>19</v>
      </c>
      <c r="J2110" s="168" t="s">
        <v>316</v>
      </c>
      <c r="K2110" s="169">
        <v>0.16</v>
      </c>
      <c r="L2110" s="170"/>
    </row>
    <row r="2111" spans="4:12">
      <c r="D2111" s="20" t="str">
        <f>CONCATENATE(kategorie[[#This Row],[rok]],"::",kategorie[[#This Row],[závod]],"::",kategorie[[#This Row],[m/ž]],"::",kategorie[[#This Row],[věk]])</f>
        <v>2015::pivaři::M::20</v>
      </c>
      <c r="E2111" s="166">
        <v>2015</v>
      </c>
      <c r="F2111" s="167" t="s">
        <v>296</v>
      </c>
      <c r="G2111" s="166" t="s">
        <v>177</v>
      </c>
      <c r="H2111" s="25">
        <f>kategorie[[#This Row],[rok]]-kategorie[[#This Row],[věk]]</f>
        <v>1995</v>
      </c>
      <c r="I2111" s="166">
        <v>20</v>
      </c>
      <c r="J2111" s="168" t="s">
        <v>316</v>
      </c>
      <c r="K2111" s="169">
        <v>0.16</v>
      </c>
      <c r="L2111" s="170"/>
    </row>
    <row r="2112" spans="4:12">
      <c r="D2112" s="20" t="str">
        <f>CONCATENATE(kategorie[[#This Row],[rok]],"::",kategorie[[#This Row],[závod]],"::",kategorie[[#This Row],[m/ž]],"::",kategorie[[#This Row],[věk]])</f>
        <v>2015::pivaři::M::21</v>
      </c>
      <c r="E2112" s="166">
        <v>2015</v>
      </c>
      <c r="F2112" s="167" t="s">
        <v>296</v>
      </c>
      <c r="G2112" s="166" t="s">
        <v>177</v>
      </c>
      <c r="H2112" s="25">
        <f>kategorie[[#This Row],[rok]]-kategorie[[#This Row],[věk]]</f>
        <v>1994</v>
      </c>
      <c r="I2112" s="166">
        <v>21</v>
      </c>
      <c r="J2112" s="168" t="s">
        <v>316</v>
      </c>
      <c r="K2112" s="169">
        <v>0.16</v>
      </c>
      <c r="L2112" s="170"/>
    </row>
    <row r="2113" spans="4:12">
      <c r="D2113" s="20" t="str">
        <f>CONCATENATE(kategorie[[#This Row],[rok]],"::",kategorie[[#This Row],[závod]],"::",kategorie[[#This Row],[m/ž]],"::",kategorie[[#This Row],[věk]])</f>
        <v>2015::pivaři::M::22</v>
      </c>
      <c r="E2113" s="166">
        <v>2015</v>
      </c>
      <c r="F2113" s="167" t="s">
        <v>296</v>
      </c>
      <c r="G2113" s="166" t="s">
        <v>177</v>
      </c>
      <c r="H2113" s="25">
        <f>kategorie[[#This Row],[rok]]-kategorie[[#This Row],[věk]]</f>
        <v>1993</v>
      </c>
      <c r="I2113" s="166">
        <v>22</v>
      </c>
      <c r="J2113" s="168" t="s">
        <v>316</v>
      </c>
      <c r="K2113" s="169">
        <v>0.16</v>
      </c>
      <c r="L2113" s="170"/>
    </row>
    <row r="2114" spans="4:12">
      <c r="D2114" s="20" t="str">
        <f>CONCATENATE(kategorie[[#This Row],[rok]],"::",kategorie[[#This Row],[závod]],"::",kategorie[[#This Row],[m/ž]],"::",kategorie[[#This Row],[věk]])</f>
        <v>2015::pivaři::M::23</v>
      </c>
      <c r="E2114" s="166">
        <v>2015</v>
      </c>
      <c r="F2114" s="167" t="s">
        <v>296</v>
      </c>
      <c r="G2114" s="166" t="s">
        <v>177</v>
      </c>
      <c r="H2114" s="25">
        <f>kategorie[[#This Row],[rok]]-kategorie[[#This Row],[věk]]</f>
        <v>1992</v>
      </c>
      <c r="I2114" s="166">
        <v>23</v>
      </c>
      <c r="J2114" s="168" t="s">
        <v>316</v>
      </c>
      <c r="K2114" s="169">
        <v>0.16</v>
      </c>
      <c r="L2114" s="170"/>
    </row>
    <row r="2115" spans="4:12">
      <c r="D2115" s="20" t="str">
        <f>CONCATENATE(kategorie[[#This Row],[rok]],"::",kategorie[[#This Row],[závod]],"::",kategorie[[#This Row],[m/ž]],"::",kategorie[[#This Row],[věk]])</f>
        <v>2015::pivaři::M::24</v>
      </c>
      <c r="E2115" s="166">
        <v>2015</v>
      </c>
      <c r="F2115" s="167" t="s">
        <v>296</v>
      </c>
      <c r="G2115" s="166" t="s">
        <v>177</v>
      </c>
      <c r="H2115" s="25">
        <f>kategorie[[#This Row],[rok]]-kategorie[[#This Row],[věk]]</f>
        <v>1991</v>
      </c>
      <c r="I2115" s="166">
        <v>24</v>
      </c>
      <c r="J2115" s="168" t="s">
        <v>316</v>
      </c>
      <c r="K2115" s="169">
        <v>0.16</v>
      </c>
      <c r="L2115" s="170"/>
    </row>
    <row r="2116" spans="4:12">
      <c r="D2116" s="20" t="str">
        <f>CONCATENATE(kategorie[[#This Row],[rok]],"::",kategorie[[#This Row],[závod]],"::",kategorie[[#This Row],[m/ž]],"::",kategorie[[#This Row],[věk]])</f>
        <v>2015::pivaři::M::25</v>
      </c>
      <c r="E2116" s="166">
        <v>2015</v>
      </c>
      <c r="F2116" s="167" t="s">
        <v>296</v>
      </c>
      <c r="G2116" s="166" t="s">
        <v>177</v>
      </c>
      <c r="H2116" s="25">
        <f>kategorie[[#This Row],[rok]]-kategorie[[#This Row],[věk]]</f>
        <v>1990</v>
      </c>
      <c r="I2116" s="166">
        <v>25</v>
      </c>
      <c r="J2116" s="168" t="s">
        <v>316</v>
      </c>
      <c r="K2116" s="169">
        <v>0.16</v>
      </c>
      <c r="L2116" s="170"/>
    </row>
    <row r="2117" spans="4:12">
      <c r="D2117" s="20" t="str">
        <f>CONCATENATE(kategorie[[#This Row],[rok]],"::",kategorie[[#This Row],[závod]],"::",kategorie[[#This Row],[m/ž]],"::",kategorie[[#This Row],[věk]])</f>
        <v>2015::pivaři::M::26</v>
      </c>
      <c r="E2117" s="166">
        <v>2015</v>
      </c>
      <c r="F2117" s="167" t="s">
        <v>296</v>
      </c>
      <c r="G2117" s="166" t="s">
        <v>177</v>
      </c>
      <c r="H2117" s="25">
        <f>kategorie[[#This Row],[rok]]-kategorie[[#This Row],[věk]]</f>
        <v>1989</v>
      </c>
      <c r="I2117" s="166">
        <v>26</v>
      </c>
      <c r="J2117" s="168" t="s">
        <v>316</v>
      </c>
      <c r="K2117" s="169">
        <v>0.16</v>
      </c>
      <c r="L2117" s="170"/>
    </row>
    <row r="2118" spans="4:12">
      <c r="D2118" s="20" t="str">
        <f>CONCATENATE(kategorie[[#This Row],[rok]],"::",kategorie[[#This Row],[závod]],"::",kategorie[[#This Row],[m/ž]],"::",kategorie[[#This Row],[věk]])</f>
        <v>2015::pivaři::M::27</v>
      </c>
      <c r="E2118" s="166">
        <v>2015</v>
      </c>
      <c r="F2118" s="167" t="s">
        <v>296</v>
      </c>
      <c r="G2118" s="166" t="s">
        <v>177</v>
      </c>
      <c r="H2118" s="25">
        <f>kategorie[[#This Row],[rok]]-kategorie[[#This Row],[věk]]</f>
        <v>1988</v>
      </c>
      <c r="I2118" s="166">
        <v>27</v>
      </c>
      <c r="J2118" s="168" t="s">
        <v>316</v>
      </c>
      <c r="K2118" s="169">
        <v>0.16</v>
      </c>
      <c r="L2118" s="170"/>
    </row>
    <row r="2119" spans="4:12">
      <c r="D2119" s="20" t="str">
        <f>CONCATENATE(kategorie[[#This Row],[rok]],"::",kategorie[[#This Row],[závod]],"::",kategorie[[#This Row],[m/ž]],"::",kategorie[[#This Row],[věk]])</f>
        <v>2015::pivaři::M::28</v>
      </c>
      <c r="E2119" s="166">
        <v>2015</v>
      </c>
      <c r="F2119" s="167" t="s">
        <v>296</v>
      </c>
      <c r="G2119" s="166" t="s">
        <v>177</v>
      </c>
      <c r="H2119" s="25">
        <f>kategorie[[#This Row],[rok]]-kategorie[[#This Row],[věk]]</f>
        <v>1987</v>
      </c>
      <c r="I2119" s="166">
        <v>28</v>
      </c>
      <c r="J2119" s="168" t="s">
        <v>316</v>
      </c>
      <c r="K2119" s="169">
        <v>0.16</v>
      </c>
      <c r="L2119" s="170"/>
    </row>
    <row r="2120" spans="4:12">
      <c r="D2120" s="20" t="str">
        <f>CONCATENATE(kategorie[[#This Row],[rok]],"::",kategorie[[#This Row],[závod]],"::",kategorie[[#This Row],[m/ž]],"::",kategorie[[#This Row],[věk]])</f>
        <v>2015::pivaři::M::29</v>
      </c>
      <c r="E2120" s="166">
        <v>2015</v>
      </c>
      <c r="F2120" s="167" t="s">
        <v>296</v>
      </c>
      <c r="G2120" s="166" t="s">
        <v>177</v>
      </c>
      <c r="H2120" s="25">
        <f>kategorie[[#This Row],[rok]]-kategorie[[#This Row],[věk]]</f>
        <v>1986</v>
      </c>
      <c r="I2120" s="166">
        <v>29</v>
      </c>
      <c r="J2120" s="168" t="s">
        <v>316</v>
      </c>
      <c r="K2120" s="169">
        <v>0.16</v>
      </c>
      <c r="L2120" s="170"/>
    </row>
    <row r="2121" spans="4:12">
      <c r="D2121" s="20" t="str">
        <f>CONCATENATE(kategorie[[#This Row],[rok]],"::",kategorie[[#This Row],[závod]],"::",kategorie[[#This Row],[m/ž]],"::",kategorie[[#This Row],[věk]])</f>
        <v>2015::pivaři::M::30</v>
      </c>
      <c r="E2121" s="166">
        <v>2015</v>
      </c>
      <c r="F2121" s="167" t="s">
        <v>296</v>
      </c>
      <c r="G2121" s="166" t="s">
        <v>177</v>
      </c>
      <c r="H2121" s="25">
        <f>kategorie[[#This Row],[rok]]-kategorie[[#This Row],[věk]]</f>
        <v>1985</v>
      </c>
      <c r="I2121" s="166">
        <v>30</v>
      </c>
      <c r="J2121" s="168" t="s">
        <v>316</v>
      </c>
      <c r="K2121" s="169">
        <v>0.16</v>
      </c>
      <c r="L2121" s="170"/>
    </row>
    <row r="2122" spans="4:12">
      <c r="D2122" s="20" t="str">
        <f>CONCATENATE(kategorie[[#This Row],[rok]],"::",kategorie[[#This Row],[závod]],"::",kategorie[[#This Row],[m/ž]],"::",kategorie[[#This Row],[věk]])</f>
        <v>2015::pivaři::M::31</v>
      </c>
      <c r="E2122" s="166">
        <v>2015</v>
      </c>
      <c r="F2122" s="167" t="s">
        <v>296</v>
      </c>
      <c r="G2122" s="166" t="s">
        <v>177</v>
      </c>
      <c r="H2122" s="25">
        <f>kategorie[[#This Row],[rok]]-kategorie[[#This Row],[věk]]</f>
        <v>1984</v>
      </c>
      <c r="I2122" s="166">
        <v>31</v>
      </c>
      <c r="J2122" s="168" t="s">
        <v>316</v>
      </c>
      <c r="K2122" s="169">
        <v>0.16</v>
      </c>
      <c r="L2122" s="170"/>
    </row>
    <row r="2123" spans="4:12">
      <c r="D2123" s="20" t="str">
        <f>CONCATENATE(kategorie[[#This Row],[rok]],"::",kategorie[[#This Row],[závod]],"::",kategorie[[#This Row],[m/ž]],"::",kategorie[[#This Row],[věk]])</f>
        <v>2015::pivaři::M::32</v>
      </c>
      <c r="E2123" s="166">
        <v>2015</v>
      </c>
      <c r="F2123" s="167" t="s">
        <v>296</v>
      </c>
      <c r="G2123" s="166" t="s">
        <v>177</v>
      </c>
      <c r="H2123" s="25">
        <f>kategorie[[#This Row],[rok]]-kategorie[[#This Row],[věk]]</f>
        <v>1983</v>
      </c>
      <c r="I2123" s="166">
        <v>32</v>
      </c>
      <c r="J2123" s="168" t="s">
        <v>316</v>
      </c>
      <c r="K2123" s="169">
        <v>0.16</v>
      </c>
      <c r="L2123" s="170"/>
    </row>
    <row r="2124" spans="4:12">
      <c r="D2124" s="20" t="str">
        <f>CONCATENATE(kategorie[[#This Row],[rok]],"::",kategorie[[#This Row],[závod]],"::",kategorie[[#This Row],[m/ž]],"::",kategorie[[#This Row],[věk]])</f>
        <v>2015::pivaři::M::33</v>
      </c>
      <c r="E2124" s="166">
        <v>2015</v>
      </c>
      <c r="F2124" s="167" t="s">
        <v>296</v>
      </c>
      <c r="G2124" s="166" t="s">
        <v>177</v>
      </c>
      <c r="H2124" s="25">
        <f>kategorie[[#This Row],[rok]]-kategorie[[#This Row],[věk]]</f>
        <v>1982</v>
      </c>
      <c r="I2124" s="166">
        <v>33</v>
      </c>
      <c r="J2124" s="168" t="s">
        <v>316</v>
      </c>
      <c r="K2124" s="169">
        <v>0.16</v>
      </c>
      <c r="L2124" s="170"/>
    </row>
    <row r="2125" spans="4:12">
      <c r="D2125" s="20" t="str">
        <f>CONCATENATE(kategorie[[#This Row],[rok]],"::",kategorie[[#This Row],[závod]],"::",kategorie[[#This Row],[m/ž]],"::",kategorie[[#This Row],[věk]])</f>
        <v>2015::pivaři::M::34</v>
      </c>
      <c r="E2125" s="166">
        <v>2015</v>
      </c>
      <c r="F2125" s="167" t="s">
        <v>296</v>
      </c>
      <c r="G2125" s="166" t="s">
        <v>177</v>
      </c>
      <c r="H2125" s="25">
        <f>kategorie[[#This Row],[rok]]-kategorie[[#This Row],[věk]]</f>
        <v>1981</v>
      </c>
      <c r="I2125" s="166">
        <v>34</v>
      </c>
      <c r="J2125" s="168" t="s">
        <v>316</v>
      </c>
      <c r="K2125" s="169">
        <v>0.16</v>
      </c>
      <c r="L2125" s="170"/>
    </row>
    <row r="2126" spans="4:12">
      <c r="D2126" s="20" t="str">
        <f>CONCATENATE(kategorie[[#This Row],[rok]],"::",kategorie[[#This Row],[závod]],"::",kategorie[[#This Row],[m/ž]],"::",kategorie[[#This Row],[věk]])</f>
        <v>2015::pivaři::M::35</v>
      </c>
      <c r="E2126" s="166">
        <v>2015</v>
      </c>
      <c r="F2126" s="167" t="s">
        <v>296</v>
      </c>
      <c r="G2126" s="166" t="s">
        <v>177</v>
      </c>
      <c r="H2126" s="25">
        <f>kategorie[[#This Row],[rok]]-kategorie[[#This Row],[věk]]</f>
        <v>1980</v>
      </c>
      <c r="I2126" s="166">
        <v>35</v>
      </c>
      <c r="J2126" s="168" t="s">
        <v>316</v>
      </c>
      <c r="K2126" s="169">
        <v>0.16</v>
      </c>
      <c r="L2126" s="170"/>
    </row>
    <row r="2127" spans="4:12">
      <c r="D2127" s="20" t="str">
        <f>CONCATENATE(kategorie[[#This Row],[rok]],"::",kategorie[[#This Row],[závod]],"::",kategorie[[#This Row],[m/ž]],"::",kategorie[[#This Row],[věk]])</f>
        <v>2015::pivaři::M::36</v>
      </c>
      <c r="E2127" s="166">
        <v>2015</v>
      </c>
      <c r="F2127" s="167" t="s">
        <v>296</v>
      </c>
      <c r="G2127" s="166" t="s">
        <v>177</v>
      </c>
      <c r="H2127" s="25">
        <f>kategorie[[#This Row],[rok]]-kategorie[[#This Row],[věk]]</f>
        <v>1979</v>
      </c>
      <c r="I2127" s="166">
        <v>36</v>
      </c>
      <c r="J2127" s="168" t="s">
        <v>316</v>
      </c>
      <c r="K2127" s="169">
        <v>0.16</v>
      </c>
      <c r="L2127" s="170"/>
    </row>
    <row r="2128" spans="4:12">
      <c r="D2128" s="20" t="str">
        <f>CONCATENATE(kategorie[[#This Row],[rok]],"::",kategorie[[#This Row],[závod]],"::",kategorie[[#This Row],[m/ž]],"::",kategorie[[#This Row],[věk]])</f>
        <v>2015::pivaři::M::37</v>
      </c>
      <c r="E2128" s="166">
        <v>2015</v>
      </c>
      <c r="F2128" s="167" t="s">
        <v>296</v>
      </c>
      <c r="G2128" s="166" t="s">
        <v>177</v>
      </c>
      <c r="H2128" s="25">
        <f>kategorie[[#This Row],[rok]]-kategorie[[#This Row],[věk]]</f>
        <v>1978</v>
      </c>
      <c r="I2128" s="166">
        <v>37</v>
      </c>
      <c r="J2128" s="168" t="s">
        <v>316</v>
      </c>
      <c r="K2128" s="169">
        <v>0.16</v>
      </c>
      <c r="L2128" s="170"/>
    </row>
    <row r="2129" spans="4:12">
      <c r="D2129" s="20" t="str">
        <f>CONCATENATE(kategorie[[#This Row],[rok]],"::",kategorie[[#This Row],[závod]],"::",kategorie[[#This Row],[m/ž]],"::",kategorie[[#This Row],[věk]])</f>
        <v>2015::pivaři::M::38</v>
      </c>
      <c r="E2129" s="166">
        <v>2015</v>
      </c>
      <c r="F2129" s="167" t="s">
        <v>296</v>
      </c>
      <c r="G2129" s="166" t="s">
        <v>177</v>
      </c>
      <c r="H2129" s="25">
        <f>kategorie[[#This Row],[rok]]-kategorie[[#This Row],[věk]]</f>
        <v>1977</v>
      </c>
      <c r="I2129" s="166">
        <v>38</v>
      </c>
      <c r="J2129" s="168" t="s">
        <v>316</v>
      </c>
      <c r="K2129" s="169">
        <v>0.16</v>
      </c>
      <c r="L2129" s="170"/>
    </row>
    <row r="2130" spans="4:12">
      <c r="D2130" s="20" t="str">
        <f>CONCATENATE(kategorie[[#This Row],[rok]],"::",kategorie[[#This Row],[závod]],"::",kategorie[[#This Row],[m/ž]],"::",kategorie[[#This Row],[věk]])</f>
        <v>2015::pivaři::M::39</v>
      </c>
      <c r="E2130" s="166">
        <v>2015</v>
      </c>
      <c r="F2130" s="167" t="s">
        <v>296</v>
      </c>
      <c r="G2130" s="166" t="s">
        <v>177</v>
      </c>
      <c r="H2130" s="25">
        <f>kategorie[[#This Row],[rok]]-kategorie[[#This Row],[věk]]</f>
        <v>1976</v>
      </c>
      <c r="I2130" s="166">
        <v>39</v>
      </c>
      <c r="J2130" s="168" t="s">
        <v>316</v>
      </c>
      <c r="K2130" s="169">
        <v>0.16</v>
      </c>
      <c r="L2130" s="170"/>
    </row>
    <row r="2131" spans="4:12">
      <c r="D2131" s="20" t="str">
        <f>CONCATENATE(kategorie[[#This Row],[rok]],"::",kategorie[[#This Row],[závod]],"::",kategorie[[#This Row],[m/ž]],"::",kategorie[[#This Row],[věk]])</f>
        <v>2015::pivaři::M::40</v>
      </c>
      <c r="E2131" s="166">
        <v>2015</v>
      </c>
      <c r="F2131" s="167" t="s">
        <v>296</v>
      </c>
      <c r="G2131" s="166" t="s">
        <v>177</v>
      </c>
      <c r="H2131" s="25">
        <f>kategorie[[#This Row],[rok]]-kategorie[[#This Row],[věk]]</f>
        <v>1975</v>
      </c>
      <c r="I2131" s="166">
        <v>40</v>
      </c>
      <c r="J2131" s="168" t="s">
        <v>316</v>
      </c>
      <c r="K2131" s="169">
        <v>0.16</v>
      </c>
      <c r="L2131" s="170"/>
    </row>
    <row r="2132" spans="4:12">
      <c r="D2132" s="20" t="str">
        <f>CONCATENATE(kategorie[[#This Row],[rok]],"::",kategorie[[#This Row],[závod]],"::",kategorie[[#This Row],[m/ž]],"::",kategorie[[#This Row],[věk]])</f>
        <v>2015::pivaři::M::41</v>
      </c>
      <c r="E2132" s="166">
        <v>2015</v>
      </c>
      <c r="F2132" s="167" t="s">
        <v>296</v>
      </c>
      <c r="G2132" s="166" t="s">
        <v>177</v>
      </c>
      <c r="H2132" s="25">
        <f>kategorie[[#This Row],[rok]]-kategorie[[#This Row],[věk]]</f>
        <v>1974</v>
      </c>
      <c r="I2132" s="166">
        <v>41</v>
      </c>
      <c r="J2132" s="168" t="s">
        <v>316</v>
      </c>
      <c r="K2132" s="169">
        <v>0.16</v>
      </c>
      <c r="L2132" s="170"/>
    </row>
    <row r="2133" spans="4:12">
      <c r="D2133" s="20" t="str">
        <f>CONCATENATE(kategorie[[#This Row],[rok]],"::",kategorie[[#This Row],[závod]],"::",kategorie[[#This Row],[m/ž]],"::",kategorie[[#This Row],[věk]])</f>
        <v>2015::pivaři::M::42</v>
      </c>
      <c r="E2133" s="166">
        <v>2015</v>
      </c>
      <c r="F2133" s="167" t="s">
        <v>296</v>
      </c>
      <c r="G2133" s="166" t="s">
        <v>177</v>
      </c>
      <c r="H2133" s="25">
        <f>kategorie[[#This Row],[rok]]-kategorie[[#This Row],[věk]]</f>
        <v>1973</v>
      </c>
      <c r="I2133" s="166">
        <v>42</v>
      </c>
      <c r="J2133" s="168" t="s">
        <v>316</v>
      </c>
      <c r="K2133" s="169">
        <v>0.16</v>
      </c>
      <c r="L2133" s="170"/>
    </row>
    <row r="2134" spans="4:12">
      <c r="D2134" s="20" t="str">
        <f>CONCATENATE(kategorie[[#This Row],[rok]],"::",kategorie[[#This Row],[závod]],"::",kategorie[[#This Row],[m/ž]],"::",kategorie[[#This Row],[věk]])</f>
        <v>2015::pivaři::M::43</v>
      </c>
      <c r="E2134" s="166">
        <v>2015</v>
      </c>
      <c r="F2134" s="167" t="s">
        <v>296</v>
      </c>
      <c r="G2134" s="166" t="s">
        <v>177</v>
      </c>
      <c r="H2134" s="25">
        <f>kategorie[[#This Row],[rok]]-kategorie[[#This Row],[věk]]</f>
        <v>1972</v>
      </c>
      <c r="I2134" s="166">
        <v>43</v>
      </c>
      <c r="J2134" s="168" t="s">
        <v>316</v>
      </c>
      <c r="K2134" s="169">
        <v>0.16</v>
      </c>
      <c r="L2134" s="170"/>
    </row>
    <row r="2135" spans="4:12">
      <c r="D2135" s="20" t="str">
        <f>CONCATENATE(kategorie[[#This Row],[rok]],"::",kategorie[[#This Row],[závod]],"::",kategorie[[#This Row],[m/ž]],"::",kategorie[[#This Row],[věk]])</f>
        <v>2015::pivaři::M::44</v>
      </c>
      <c r="E2135" s="166">
        <v>2015</v>
      </c>
      <c r="F2135" s="167" t="s">
        <v>296</v>
      </c>
      <c r="G2135" s="166" t="s">
        <v>177</v>
      </c>
      <c r="H2135" s="25">
        <f>kategorie[[#This Row],[rok]]-kategorie[[#This Row],[věk]]</f>
        <v>1971</v>
      </c>
      <c r="I2135" s="166">
        <v>44</v>
      </c>
      <c r="J2135" s="168" t="s">
        <v>316</v>
      </c>
      <c r="K2135" s="169">
        <v>0.16</v>
      </c>
      <c r="L2135" s="170"/>
    </row>
    <row r="2136" spans="4:12">
      <c r="D2136" s="20" t="str">
        <f>CONCATENATE(kategorie[[#This Row],[rok]],"::",kategorie[[#This Row],[závod]],"::",kategorie[[#This Row],[m/ž]],"::",kategorie[[#This Row],[věk]])</f>
        <v>2015::pivaři::M::45</v>
      </c>
      <c r="E2136" s="166">
        <v>2015</v>
      </c>
      <c r="F2136" s="167" t="s">
        <v>296</v>
      </c>
      <c r="G2136" s="166" t="s">
        <v>177</v>
      </c>
      <c r="H2136" s="25">
        <f>kategorie[[#This Row],[rok]]-kategorie[[#This Row],[věk]]</f>
        <v>1970</v>
      </c>
      <c r="I2136" s="166">
        <v>45</v>
      </c>
      <c r="J2136" s="168" t="s">
        <v>316</v>
      </c>
      <c r="K2136" s="169">
        <v>0.16</v>
      </c>
      <c r="L2136" s="170"/>
    </row>
    <row r="2137" spans="4:12">
      <c r="D2137" s="20" t="str">
        <f>CONCATENATE(kategorie[[#This Row],[rok]],"::",kategorie[[#This Row],[závod]],"::",kategorie[[#This Row],[m/ž]],"::",kategorie[[#This Row],[věk]])</f>
        <v>2015::pivaři::M::46</v>
      </c>
      <c r="E2137" s="166">
        <v>2015</v>
      </c>
      <c r="F2137" s="167" t="s">
        <v>296</v>
      </c>
      <c r="G2137" s="166" t="s">
        <v>177</v>
      </c>
      <c r="H2137" s="25">
        <f>kategorie[[#This Row],[rok]]-kategorie[[#This Row],[věk]]</f>
        <v>1969</v>
      </c>
      <c r="I2137" s="166">
        <v>46</v>
      </c>
      <c r="J2137" s="168" t="s">
        <v>316</v>
      </c>
      <c r="K2137" s="169">
        <v>0.16</v>
      </c>
      <c r="L2137" s="170"/>
    </row>
    <row r="2138" spans="4:12">
      <c r="D2138" s="20" t="str">
        <f>CONCATENATE(kategorie[[#This Row],[rok]],"::",kategorie[[#This Row],[závod]],"::",kategorie[[#This Row],[m/ž]],"::",kategorie[[#This Row],[věk]])</f>
        <v>2015::pivaři::M::47</v>
      </c>
      <c r="E2138" s="166">
        <v>2015</v>
      </c>
      <c r="F2138" s="167" t="s">
        <v>296</v>
      </c>
      <c r="G2138" s="166" t="s">
        <v>177</v>
      </c>
      <c r="H2138" s="25">
        <f>kategorie[[#This Row],[rok]]-kategorie[[#This Row],[věk]]</f>
        <v>1968</v>
      </c>
      <c r="I2138" s="166">
        <v>47</v>
      </c>
      <c r="J2138" s="168" t="s">
        <v>316</v>
      </c>
      <c r="K2138" s="169">
        <v>0.16</v>
      </c>
      <c r="L2138" s="170"/>
    </row>
    <row r="2139" spans="4:12">
      <c r="D2139" s="20" t="str">
        <f>CONCATENATE(kategorie[[#This Row],[rok]],"::",kategorie[[#This Row],[závod]],"::",kategorie[[#This Row],[m/ž]],"::",kategorie[[#This Row],[věk]])</f>
        <v>2015::pivaři::M::48</v>
      </c>
      <c r="E2139" s="166">
        <v>2015</v>
      </c>
      <c r="F2139" s="167" t="s">
        <v>296</v>
      </c>
      <c r="G2139" s="166" t="s">
        <v>177</v>
      </c>
      <c r="H2139" s="25">
        <f>kategorie[[#This Row],[rok]]-kategorie[[#This Row],[věk]]</f>
        <v>1967</v>
      </c>
      <c r="I2139" s="166">
        <v>48</v>
      </c>
      <c r="J2139" s="168" t="s">
        <v>316</v>
      </c>
      <c r="K2139" s="169">
        <v>0.16</v>
      </c>
      <c r="L2139" s="170"/>
    </row>
    <row r="2140" spans="4:12">
      <c r="D2140" s="20" t="str">
        <f>CONCATENATE(kategorie[[#This Row],[rok]],"::",kategorie[[#This Row],[závod]],"::",kategorie[[#This Row],[m/ž]],"::",kategorie[[#This Row],[věk]])</f>
        <v>2015::pivaři::M::49</v>
      </c>
      <c r="E2140" s="166">
        <v>2015</v>
      </c>
      <c r="F2140" s="167" t="s">
        <v>296</v>
      </c>
      <c r="G2140" s="166" t="s">
        <v>177</v>
      </c>
      <c r="H2140" s="25">
        <f>kategorie[[#This Row],[rok]]-kategorie[[#This Row],[věk]]</f>
        <v>1966</v>
      </c>
      <c r="I2140" s="166">
        <v>49</v>
      </c>
      <c r="J2140" s="168" t="s">
        <v>316</v>
      </c>
      <c r="K2140" s="169">
        <v>0.16</v>
      </c>
      <c r="L2140" s="170"/>
    </row>
    <row r="2141" spans="4:12">
      <c r="D2141" s="20" t="str">
        <f>CONCATENATE(kategorie[[#This Row],[rok]],"::",kategorie[[#This Row],[závod]],"::",kategorie[[#This Row],[m/ž]],"::",kategorie[[#This Row],[věk]])</f>
        <v>2015::pivaři::M::50</v>
      </c>
      <c r="E2141" s="166">
        <v>2015</v>
      </c>
      <c r="F2141" s="167" t="s">
        <v>296</v>
      </c>
      <c r="G2141" s="166" t="s">
        <v>177</v>
      </c>
      <c r="H2141" s="25">
        <f>kategorie[[#This Row],[rok]]-kategorie[[#This Row],[věk]]</f>
        <v>1965</v>
      </c>
      <c r="I2141" s="166">
        <v>50</v>
      </c>
      <c r="J2141" s="168" t="s">
        <v>316</v>
      </c>
      <c r="K2141" s="169">
        <v>0.16</v>
      </c>
      <c r="L2141" s="170"/>
    </row>
    <row r="2142" spans="4:12">
      <c r="D2142" s="20" t="str">
        <f>CONCATENATE(kategorie[[#This Row],[rok]],"::",kategorie[[#This Row],[závod]],"::",kategorie[[#This Row],[m/ž]],"::",kategorie[[#This Row],[věk]])</f>
        <v>2015::pivaři::M::51</v>
      </c>
      <c r="E2142" s="166">
        <v>2015</v>
      </c>
      <c r="F2142" s="167" t="s">
        <v>296</v>
      </c>
      <c r="G2142" s="166" t="s">
        <v>177</v>
      </c>
      <c r="H2142" s="25">
        <f>kategorie[[#This Row],[rok]]-kategorie[[#This Row],[věk]]</f>
        <v>1964</v>
      </c>
      <c r="I2142" s="166">
        <v>51</v>
      </c>
      <c r="J2142" s="168" t="s">
        <v>316</v>
      </c>
      <c r="K2142" s="169">
        <v>0.16</v>
      </c>
      <c r="L2142" s="170"/>
    </row>
    <row r="2143" spans="4:12">
      <c r="D2143" s="20" t="str">
        <f>CONCATENATE(kategorie[[#This Row],[rok]],"::",kategorie[[#This Row],[závod]],"::",kategorie[[#This Row],[m/ž]],"::",kategorie[[#This Row],[věk]])</f>
        <v>2015::pivaři::M::52</v>
      </c>
      <c r="E2143" s="166">
        <v>2015</v>
      </c>
      <c r="F2143" s="167" t="s">
        <v>296</v>
      </c>
      <c r="G2143" s="166" t="s">
        <v>177</v>
      </c>
      <c r="H2143" s="25">
        <f>kategorie[[#This Row],[rok]]-kategorie[[#This Row],[věk]]</f>
        <v>1963</v>
      </c>
      <c r="I2143" s="166">
        <v>52</v>
      </c>
      <c r="J2143" s="168" t="s">
        <v>316</v>
      </c>
      <c r="K2143" s="169">
        <v>0.16</v>
      </c>
      <c r="L2143" s="170"/>
    </row>
    <row r="2144" spans="4:12">
      <c r="D2144" s="20" t="str">
        <f>CONCATENATE(kategorie[[#This Row],[rok]],"::",kategorie[[#This Row],[závod]],"::",kategorie[[#This Row],[m/ž]],"::",kategorie[[#This Row],[věk]])</f>
        <v>2015::pivaři::M::53</v>
      </c>
      <c r="E2144" s="166">
        <v>2015</v>
      </c>
      <c r="F2144" s="167" t="s">
        <v>296</v>
      </c>
      <c r="G2144" s="166" t="s">
        <v>177</v>
      </c>
      <c r="H2144" s="25">
        <f>kategorie[[#This Row],[rok]]-kategorie[[#This Row],[věk]]</f>
        <v>1962</v>
      </c>
      <c r="I2144" s="166">
        <v>53</v>
      </c>
      <c r="J2144" s="168" t="s">
        <v>316</v>
      </c>
      <c r="K2144" s="169">
        <v>0.16</v>
      </c>
      <c r="L2144" s="170"/>
    </row>
    <row r="2145" spans="4:12">
      <c r="D2145" s="20" t="str">
        <f>CONCATENATE(kategorie[[#This Row],[rok]],"::",kategorie[[#This Row],[závod]],"::",kategorie[[#This Row],[m/ž]],"::",kategorie[[#This Row],[věk]])</f>
        <v>2015::pivaři::M::54</v>
      </c>
      <c r="E2145" s="166">
        <v>2015</v>
      </c>
      <c r="F2145" s="167" t="s">
        <v>296</v>
      </c>
      <c r="G2145" s="166" t="s">
        <v>177</v>
      </c>
      <c r="H2145" s="25">
        <f>kategorie[[#This Row],[rok]]-kategorie[[#This Row],[věk]]</f>
        <v>1961</v>
      </c>
      <c r="I2145" s="166">
        <v>54</v>
      </c>
      <c r="J2145" s="168" t="s">
        <v>316</v>
      </c>
      <c r="K2145" s="169">
        <v>0.16</v>
      </c>
      <c r="L2145" s="170"/>
    </row>
    <row r="2146" spans="4:12">
      <c r="D2146" s="20" t="str">
        <f>CONCATENATE(kategorie[[#This Row],[rok]],"::",kategorie[[#This Row],[závod]],"::",kategorie[[#This Row],[m/ž]],"::",kategorie[[#This Row],[věk]])</f>
        <v>2015::pivaři::M::55</v>
      </c>
      <c r="E2146" s="166">
        <v>2015</v>
      </c>
      <c r="F2146" s="167" t="s">
        <v>296</v>
      </c>
      <c r="G2146" s="166" t="s">
        <v>177</v>
      </c>
      <c r="H2146" s="25">
        <f>kategorie[[#This Row],[rok]]-kategorie[[#This Row],[věk]]</f>
        <v>1960</v>
      </c>
      <c r="I2146" s="166">
        <v>55</v>
      </c>
      <c r="J2146" s="168" t="s">
        <v>316</v>
      </c>
      <c r="K2146" s="169">
        <v>0.16</v>
      </c>
      <c r="L2146" s="170"/>
    </row>
    <row r="2147" spans="4:12">
      <c r="D2147" s="20" t="str">
        <f>CONCATENATE(kategorie[[#This Row],[rok]],"::",kategorie[[#This Row],[závod]],"::",kategorie[[#This Row],[m/ž]],"::",kategorie[[#This Row],[věk]])</f>
        <v>2015::pivaři::M::56</v>
      </c>
      <c r="E2147" s="166">
        <v>2015</v>
      </c>
      <c r="F2147" s="167" t="s">
        <v>296</v>
      </c>
      <c r="G2147" s="166" t="s">
        <v>177</v>
      </c>
      <c r="H2147" s="25">
        <f>kategorie[[#This Row],[rok]]-kategorie[[#This Row],[věk]]</f>
        <v>1959</v>
      </c>
      <c r="I2147" s="166">
        <v>56</v>
      </c>
      <c r="J2147" s="168" t="s">
        <v>316</v>
      </c>
      <c r="K2147" s="169">
        <v>0.16</v>
      </c>
      <c r="L2147" s="170"/>
    </row>
    <row r="2148" spans="4:12">
      <c r="D2148" s="20" t="str">
        <f>CONCATENATE(kategorie[[#This Row],[rok]],"::",kategorie[[#This Row],[závod]],"::",kategorie[[#This Row],[m/ž]],"::",kategorie[[#This Row],[věk]])</f>
        <v>2015::pivaři::M::57</v>
      </c>
      <c r="E2148" s="166">
        <v>2015</v>
      </c>
      <c r="F2148" s="167" t="s">
        <v>296</v>
      </c>
      <c r="G2148" s="166" t="s">
        <v>177</v>
      </c>
      <c r="H2148" s="25">
        <f>kategorie[[#This Row],[rok]]-kategorie[[#This Row],[věk]]</f>
        <v>1958</v>
      </c>
      <c r="I2148" s="166">
        <v>57</v>
      </c>
      <c r="J2148" s="168" t="s">
        <v>316</v>
      </c>
      <c r="K2148" s="169">
        <v>0.16</v>
      </c>
      <c r="L2148" s="170"/>
    </row>
    <row r="2149" spans="4:12">
      <c r="D2149" s="20" t="str">
        <f>CONCATENATE(kategorie[[#This Row],[rok]],"::",kategorie[[#This Row],[závod]],"::",kategorie[[#This Row],[m/ž]],"::",kategorie[[#This Row],[věk]])</f>
        <v>2015::pivaři::M::58</v>
      </c>
      <c r="E2149" s="166">
        <v>2015</v>
      </c>
      <c r="F2149" s="167" t="s">
        <v>296</v>
      </c>
      <c r="G2149" s="166" t="s">
        <v>177</v>
      </c>
      <c r="H2149" s="25">
        <f>kategorie[[#This Row],[rok]]-kategorie[[#This Row],[věk]]</f>
        <v>1957</v>
      </c>
      <c r="I2149" s="166">
        <v>58</v>
      </c>
      <c r="J2149" s="168" t="s">
        <v>316</v>
      </c>
      <c r="K2149" s="169">
        <v>0.16</v>
      </c>
      <c r="L2149" s="170"/>
    </row>
    <row r="2150" spans="4:12">
      <c r="D2150" s="20" t="str">
        <f>CONCATENATE(kategorie[[#This Row],[rok]],"::",kategorie[[#This Row],[závod]],"::",kategorie[[#This Row],[m/ž]],"::",kategorie[[#This Row],[věk]])</f>
        <v>2015::pivaři::M::59</v>
      </c>
      <c r="E2150" s="166">
        <v>2015</v>
      </c>
      <c r="F2150" s="167" t="s">
        <v>296</v>
      </c>
      <c r="G2150" s="166" t="s">
        <v>177</v>
      </c>
      <c r="H2150" s="25">
        <f>kategorie[[#This Row],[rok]]-kategorie[[#This Row],[věk]]</f>
        <v>1956</v>
      </c>
      <c r="I2150" s="166">
        <v>59</v>
      </c>
      <c r="J2150" s="168" t="s">
        <v>316</v>
      </c>
      <c r="K2150" s="169">
        <v>0.16</v>
      </c>
      <c r="L2150" s="170"/>
    </row>
    <row r="2151" spans="4:12">
      <c r="D2151" s="20" t="str">
        <f>CONCATENATE(kategorie[[#This Row],[rok]],"::",kategorie[[#This Row],[závod]],"::",kategorie[[#This Row],[m/ž]],"::",kategorie[[#This Row],[věk]])</f>
        <v>2015::pivaři::M::60</v>
      </c>
      <c r="E2151" s="166">
        <v>2015</v>
      </c>
      <c r="F2151" s="167" t="s">
        <v>296</v>
      </c>
      <c r="G2151" s="166" t="s">
        <v>177</v>
      </c>
      <c r="H2151" s="25">
        <f>kategorie[[#This Row],[rok]]-kategorie[[#This Row],[věk]]</f>
        <v>1955</v>
      </c>
      <c r="I2151" s="166">
        <v>60</v>
      </c>
      <c r="J2151" s="168" t="s">
        <v>316</v>
      </c>
      <c r="K2151" s="169">
        <v>0.16</v>
      </c>
      <c r="L2151" s="170"/>
    </row>
    <row r="2152" spans="4:12">
      <c r="D2152" s="20" t="str">
        <f>CONCATENATE(kategorie[[#This Row],[rok]],"::",kategorie[[#This Row],[závod]],"::",kategorie[[#This Row],[m/ž]],"::",kategorie[[#This Row],[věk]])</f>
        <v>2015::pivaři::M::61</v>
      </c>
      <c r="E2152" s="166">
        <v>2015</v>
      </c>
      <c r="F2152" s="167" t="s">
        <v>296</v>
      </c>
      <c r="G2152" s="166" t="s">
        <v>177</v>
      </c>
      <c r="H2152" s="25">
        <f>kategorie[[#This Row],[rok]]-kategorie[[#This Row],[věk]]</f>
        <v>1954</v>
      </c>
      <c r="I2152" s="166">
        <v>61</v>
      </c>
      <c r="J2152" s="168" t="s">
        <v>316</v>
      </c>
      <c r="K2152" s="169">
        <v>0.16</v>
      </c>
      <c r="L2152" s="170"/>
    </row>
    <row r="2153" spans="4:12">
      <c r="D2153" s="20" t="str">
        <f>CONCATENATE(kategorie[[#This Row],[rok]],"::",kategorie[[#This Row],[závod]],"::",kategorie[[#This Row],[m/ž]],"::",kategorie[[#This Row],[věk]])</f>
        <v>2015::pivaři::M::62</v>
      </c>
      <c r="E2153" s="166">
        <v>2015</v>
      </c>
      <c r="F2153" s="167" t="s">
        <v>296</v>
      </c>
      <c r="G2153" s="166" t="s">
        <v>177</v>
      </c>
      <c r="H2153" s="25">
        <f>kategorie[[#This Row],[rok]]-kategorie[[#This Row],[věk]]</f>
        <v>1953</v>
      </c>
      <c r="I2153" s="166">
        <v>62</v>
      </c>
      <c r="J2153" s="168" t="s">
        <v>316</v>
      </c>
      <c r="K2153" s="169">
        <v>0.16</v>
      </c>
      <c r="L2153" s="170"/>
    </row>
    <row r="2154" spans="4:12">
      <c r="D2154" s="20" t="str">
        <f>CONCATENATE(kategorie[[#This Row],[rok]],"::",kategorie[[#This Row],[závod]],"::",kategorie[[#This Row],[m/ž]],"::",kategorie[[#This Row],[věk]])</f>
        <v>2015::pivaři::M::63</v>
      </c>
      <c r="E2154" s="166">
        <v>2015</v>
      </c>
      <c r="F2154" s="167" t="s">
        <v>296</v>
      </c>
      <c r="G2154" s="166" t="s">
        <v>177</v>
      </c>
      <c r="H2154" s="25">
        <f>kategorie[[#This Row],[rok]]-kategorie[[#This Row],[věk]]</f>
        <v>1952</v>
      </c>
      <c r="I2154" s="166">
        <v>63</v>
      </c>
      <c r="J2154" s="168" t="s">
        <v>316</v>
      </c>
      <c r="K2154" s="169">
        <v>0.16</v>
      </c>
      <c r="L2154" s="170"/>
    </row>
    <row r="2155" spans="4:12">
      <c r="D2155" s="20" t="str">
        <f>CONCATENATE(kategorie[[#This Row],[rok]],"::",kategorie[[#This Row],[závod]],"::",kategorie[[#This Row],[m/ž]],"::",kategorie[[#This Row],[věk]])</f>
        <v>2015::pivaři::M::64</v>
      </c>
      <c r="E2155" s="166">
        <v>2015</v>
      </c>
      <c r="F2155" s="167" t="s">
        <v>296</v>
      </c>
      <c r="G2155" s="166" t="s">
        <v>177</v>
      </c>
      <c r="H2155" s="25">
        <f>kategorie[[#This Row],[rok]]-kategorie[[#This Row],[věk]]</f>
        <v>1951</v>
      </c>
      <c r="I2155" s="166">
        <v>64</v>
      </c>
      <c r="J2155" s="168" t="s">
        <v>316</v>
      </c>
      <c r="K2155" s="169">
        <v>0.16</v>
      </c>
      <c r="L2155" s="170"/>
    </row>
    <row r="2156" spans="4:12">
      <c r="D2156" s="20" t="str">
        <f>CONCATENATE(kategorie[[#This Row],[rok]],"::",kategorie[[#This Row],[závod]],"::",kategorie[[#This Row],[m/ž]],"::",kategorie[[#This Row],[věk]])</f>
        <v>2015::pivaři::M::65</v>
      </c>
      <c r="E2156" s="166">
        <v>2015</v>
      </c>
      <c r="F2156" s="167" t="s">
        <v>296</v>
      </c>
      <c r="G2156" s="166" t="s">
        <v>177</v>
      </c>
      <c r="H2156" s="25">
        <f>kategorie[[#This Row],[rok]]-kategorie[[#This Row],[věk]]</f>
        <v>1950</v>
      </c>
      <c r="I2156" s="166">
        <v>65</v>
      </c>
      <c r="J2156" s="168" t="s">
        <v>316</v>
      </c>
      <c r="K2156" s="169">
        <v>0.16</v>
      </c>
      <c r="L2156" s="170"/>
    </row>
    <row r="2157" spans="4:12">
      <c r="D2157" s="20" t="str">
        <f>CONCATENATE(kategorie[[#This Row],[rok]],"::",kategorie[[#This Row],[závod]],"::",kategorie[[#This Row],[m/ž]],"::",kategorie[[#This Row],[věk]])</f>
        <v>2015::pivaři::M::66</v>
      </c>
      <c r="E2157" s="166">
        <v>2015</v>
      </c>
      <c r="F2157" s="167" t="s">
        <v>296</v>
      </c>
      <c r="G2157" s="166" t="s">
        <v>177</v>
      </c>
      <c r="H2157" s="25">
        <f>kategorie[[#This Row],[rok]]-kategorie[[#This Row],[věk]]</f>
        <v>1949</v>
      </c>
      <c r="I2157" s="166">
        <v>66</v>
      </c>
      <c r="J2157" s="168" t="s">
        <v>316</v>
      </c>
      <c r="K2157" s="169">
        <v>0.16</v>
      </c>
      <c r="L2157" s="170"/>
    </row>
    <row r="2158" spans="4:12">
      <c r="D2158" s="20" t="str">
        <f>CONCATENATE(kategorie[[#This Row],[rok]],"::",kategorie[[#This Row],[závod]],"::",kategorie[[#This Row],[m/ž]],"::",kategorie[[#This Row],[věk]])</f>
        <v>2015::pivaři::M::67</v>
      </c>
      <c r="E2158" s="166">
        <v>2015</v>
      </c>
      <c r="F2158" s="167" t="s">
        <v>296</v>
      </c>
      <c r="G2158" s="166" t="s">
        <v>177</v>
      </c>
      <c r="H2158" s="25">
        <f>kategorie[[#This Row],[rok]]-kategorie[[#This Row],[věk]]</f>
        <v>1948</v>
      </c>
      <c r="I2158" s="166">
        <v>67</v>
      </c>
      <c r="J2158" s="168" t="s">
        <v>316</v>
      </c>
      <c r="K2158" s="169">
        <v>0.16</v>
      </c>
      <c r="L2158" s="170"/>
    </row>
    <row r="2159" spans="4:12">
      <c r="D2159" s="20" t="str">
        <f>CONCATENATE(kategorie[[#This Row],[rok]],"::",kategorie[[#This Row],[závod]],"::",kategorie[[#This Row],[m/ž]],"::",kategorie[[#This Row],[věk]])</f>
        <v>2015::pivaři::M::68</v>
      </c>
      <c r="E2159" s="166">
        <v>2015</v>
      </c>
      <c r="F2159" s="167" t="s">
        <v>296</v>
      </c>
      <c r="G2159" s="166" t="s">
        <v>177</v>
      </c>
      <c r="H2159" s="25">
        <f>kategorie[[#This Row],[rok]]-kategorie[[#This Row],[věk]]</f>
        <v>1947</v>
      </c>
      <c r="I2159" s="166">
        <v>68</v>
      </c>
      <c r="J2159" s="168" t="s">
        <v>316</v>
      </c>
      <c r="K2159" s="169">
        <v>0.16</v>
      </c>
      <c r="L2159" s="170"/>
    </row>
    <row r="2160" spans="4:12">
      <c r="D2160" s="20" t="str">
        <f>CONCATENATE(kategorie[[#This Row],[rok]],"::",kategorie[[#This Row],[závod]],"::",kategorie[[#This Row],[m/ž]],"::",kategorie[[#This Row],[věk]])</f>
        <v>2015::pivaři::M::69</v>
      </c>
      <c r="E2160" s="166">
        <v>2015</v>
      </c>
      <c r="F2160" s="167" t="s">
        <v>296</v>
      </c>
      <c r="G2160" s="166" t="s">
        <v>177</v>
      </c>
      <c r="H2160" s="25">
        <f>kategorie[[#This Row],[rok]]-kategorie[[#This Row],[věk]]</f>
        <v>1946</v>
      </c>
      <c r="I2160" s="166">
        <v>69</v>
      </c>
      <c r="J2160" s="168" t="s">
        <v>316</v>
      </c>
      <c r="K2160" s="169">
        <v>0.16</v>
      </c>
      <c r="L2160" s="170"/>
    </row>
    <row r="2161" spans="4:12">
      <c r="D2161" s="20" t="str">
        <f>CONCATENATE(kategorie[[#This Row],[rok]],"::",kategorie[[#This Row],[závod]],"::",kategorie[[#This Row],[m/ž]],"::",kategorie[[#This Row],[věk]])</f>
        <v>2015::pivaři::M::70</v>
      </c>
      <c r="E2161" s="166">
        <v>2015</v>
      </c>
      <c r="F2161" s="167" t="s">
        <v>296</v>
      </c>
      <c r="G2161" s="166" t="s">
        <v>177</v>
      </c>
      <c r="H2161" s="25">
        <f>kategorie[[#This Row],[rok]]-kategorie[[#This Row],[věk]]</f>
        <v>1945</v>
      </c>
      <c r="I2161" s="166">
        <v>70</v>
      </c>
      <c r="J2161" s="168" t="s">
        <v>316</v>
      </c>
      <c r="K2161" s="169">
        <v>0.16</v>
      </c>
      <c r="L2161" s="170"/>
    </row>
    <row r="2162" spans="4:12">
      <c r="D2162" s="20" t="str">
        <f>CONCATENATE(kategorie[[#This Row],[rok]],"::",kategorie[[#This Row],[závod]],"::",kategorie[[#This Row],[m/ž]],"::",kategorie[[#This Row],[věk]])</f>
        <v>2015::pivaři::M::71</v>
      </c>
      <c r="E2162" s="166">
        <v>2015</v>
      </c>
      <c r="F2162" s="167" t="s">
        <v>296</v>
      </c>
      <c r="G2162" s="166" t="s">
        <v>177</v>
      </c>
      <c r="H2162" s="25">
        <f>kategorie[[#This Row],[rok]]-kategorie[[#This Row],[věk]]</f>
        <v>1944</v>
      </c>
      <c r="I2162" s="166">
        <v>71</v>
      </c>
      <c r="J2162" s="168" t="s">
        <v>316</v>
      </c>
      <c r="K2162" s="169">
        <v>0.16</v>
      </c>
      <c r="L2162" s="170"/>
    </row>
    <row r="2163" spans="4:12">
      <c r="D2163" s="20" t="str">
        <f>CONCATENATE(kategorie[[#This Row],[rok]],"::",kategorie[[#This Row],[závod]],"::",kategorie[[#This Row],[m/ž]],"::",kategorie[[#This Row],[věk]])</f>
        <v>2015::pivaři::M::72</v>
      </c>
      <c r="E2163" s="166">
        <v>2015</v>
      </c>
      <c r="F2163" s="167" t="s">
        <v>296</v>
      </c>
      <c r="G2163" s="166" t="s">
        <v>177</v>
      </c>
      <c r="H2163" s="25">
        <f>kategorie[[#This Row],[rok]]-kategorie[[#This Row],[věk]]</f>
        <v>1943</v>
      </c>
      <c r="I2163" s="166">
        <v>72</v>
      </c>
      <c r="J2163" s="168" t="s">
        <v>316</v>
      </c>
      <c r="K2163" s="169">
        <v>0.16</v>
      </c>
      <c r="L2163" s="170"/>
    </row>
    <row r="2164" spans="4:12">
      <c r="D2164" s="20" t="str">
        <f>CONCATENATE(kategorie[[#This Row],[rok]],"::",kategorie[[#This Row],[závod]],"::",kategorie[[#This Row],[m/ž]],"::",kategorie[[#This Row],[věk]])</f>
        <v>2015::pivaři::M::73</v>
      </c>
      <c r="E2164" s="166">
        <v>2015</v>
      </c>
      <c r="F2164" s="167" t="s">
        <v>296</v>
      </c>
      <c r="G2164" s="166" t="s">
        <v>177</v>
      </c>
      <c r="H2164" s="25">
        <f>kategorie[[#This Row],[rok]]-kategorie[[#This Row],[věk]]</f>
        <v>1942</v>
      </c>
      <c r="I2164" s="166">
        <v>73</v>
      </c>
      <c r="J2164" s="168" t="s">
        <v>316</v>
      </c>
      <c r="K2164" s="169">
        <v>0.16</v>
      </c>
      <c r="L2164" s="170"/>
    </row>
    <row r="2165" spans="4:12">
      <c r="D2165" s="20" t="str">
        <f>CONCATENATE(kategorie[[#This Row],[rok]],"::",kategorie[[#This Row],[závod]],"::",kategorie[[#This Row],[m/ž]],"::",kategorie[[#This Row],[věk]])</f>
        <v>2015::pivaři::M::74</v>
      </c>
      <c r="E2165" s="166">
        <v>2015</v>
      </c>
      <c r="F2165" s="167" t="s">
        <v>296</v>
      </c>
      <c r="G2165" s="166" t="s">
        <v>177</v>
      </c>
      <c r="H2165" s="25">
        <f>kategorie[[#This Row],[rok]]-kategorie[[#This Row],[věk]]</f>
        <v>1941</v>
      </c>
      <c r="I2165" s="166">
        <v>74</v>
      </c>
      <c r="J2165" s="168" t="s">
        <v>316</v>
      </c>
      <c r="K2165" s="169">
        <v>0.16</v>
      </c>
      <c r="L2165" s="170"/>
    </row>
    <row r="2166" spans="4:12">
      <c r="D2166" s="20" t="str">
        <f>CONCATENATE(kategorie[[#This Row],[rok]],"::",kategorie[[#This Row],[závod]],"::",kategorie[[#This Row],[m/ž]],"::",kategorie[[#This Row],[věk]])</f>
        <v>2015::pivaři::M::75</v>
      </c>
      <c r="E2166" s="166">
        <v>2015</v>
      </c>
      <c r="F2166" s="167" t="s">
        <v>296</v>
      </c>
      <c r="G2166" s="166" t="s">
        <v>177</v>
      </c>
      <c r="H2166" s="25">
        <f>kategorie[[#This Row],[rok]]-kategorie[[#This Row],[věk]]</f>
        <v>1940</v>
      </c>
      <c r="I2166" s="166">
        <v>75</v>
      </c>
      <c r="J2166" s="168" t="s">
        <v>316</v>
      </c>
      <c r="K2166" s="169">
        <v>0.16</v>
      </c>
      <c r="L2166" s="170"/>
    </row>
    <row r="2167" spans="4:12">
      <c r="D2167" s="20" t="str">
        <f>CONCATENATE(kategorie[[#This Row],[rok]],"::",kategorie[[#This Row],[závod]],"::",kategorie[[#This Row],[m/ž]],"::",kategorie[[#This Row],[věk]])</f>
        <v>2015::pivaři::M::76</v>
      </c>
      <c r="E2167" s="166">
        <v>2015</v>
      </c>
      <c r="F2167" s="167" t="s">
        <v>296</v>
      </c>
      <c r="G2167" s="166" t="s">
        <v>177</v>
      </c>
      <c r="H2167" s="25">
        <f>kategorie[[#This Row],[rok]]-kategorie[[#This Row],[věk]]</f>
        <v>1939</v>
      </c>
      <c r="I2167" s="166">
        <v>76</v>
      </c>
      <c r="J2167" s="168" t="s">
        <v>316</v>
      </c>
      <c r="K2167" s="169">
        <v>0.16</v>
      </c>
      <c r="L2167" s="170"/>
    </row>
    <row r="2168" spans="4:12">
      <c r="D2168" s="20" t="str">
        <f>CONCATENATE(kategorie[[#This Row],[rok]],"::",kategorie[[#This Row],[závod]],"::",kategorie[[#This Row],[m/ž]],"::",kategorie[[#This Row],[věk]])</f>
        <v>2015::pivaři::M::77</v>
      </c>
      <c r="E2168" s="166">
        <v>2015</v>
      </c>
      <c r="F2168" s="167" t="s">
        <v>296</v>
      </c>
      <c r="G2168" s="166" t="s">
        <v>177</v>
      </c>
      <c r="H2168" s="25">
        <f>kategorie[[#This Row],[rok]]-kategorie[[#This Row],[věk]]</f>
        <v>1938</v>
      </c>
      <c r="I2168" s="166">
        <v>77</v>
      </c>
      <c r="J2168" s="168" t="s">
        <v>316</v>
      </c>
      <c r="K2168" s="169">
        <v>0.16</v>
      </c>
      <c r="L2168" s="170"/>
    </row>
    <row r="2169" spans="4:12">
      <c r="D2169" s="20" t="str">
        <f>CONCATENATE(kategorie[[#This Row],[rok]],"::",kategorie[[#This Row],[závod]],"::",kategorie[[#This Row],[m/ž]],"::",kategorie[[#This Row],[věk]])</f>
        <v>2015::pivaři::M::78</v>
      </c>
      <c r="E2169" s="166">
        <v>2015</v>
      </c>
      <c r="F2169" s="167" t="s">
        <v>296</v>
      </c>
      <c r="G2169" s="166" t="s">
        <v>177</v>
      </c>
      <c r="H2169" s="25">
        <f>kategorie[[#This Row],[rok]]-kategorie[[#This Row],[věk]]</f>
        <v>1937</v>
      </c>
      <c r="I2169" s="166">
        <v>78</v>
      </c>
      <c r="J2169" s="168" t="s">
        <v>316</v>
      </c>
      <c r="K2169" s="169">
        <v>0.16</v>
      </c>
      <c r="L2169" s="170"/>
    </row>
    <row r="2170" spans="4:12">
      <c r="D2170" s="20" t="str">
        <f>CONCATENATE(kategorie[[#This Row],[rok]],"::",kategorie[[#This Row],[závod]],"::",kategorie[[#This Row],[m/ž]],"::",kategorie[[#This Row],[věk]])</f>
        <v>2015::pivaři::M::79</v>
      </c>
      <c r="E2170" s="166">
        <v>2015</v>
      </c>
      <c r="F2170" s="167" t="s">
        <v>296</v>
      </c>
      <c r="G2170" s="166" t="s">
        <v>177</v>
      </c>
      <c r="H2170" s="25">
        <f>kategorie[[#This Row],[rok]]-kategorie[[#This Row],[věk]]</f>
        <v>1936</v>
      </c>
      <c r="I2170" s="166">
        <v>79</v>
      </c>
      <c r="J2170" s="168" t="s">
        <v>316</v>
      </c>
      <c r="K2170" s="169">
        <v>0.16</v>
      </c>
      <c r="L2170" s="170"/>
    </row>
    <row r="2171" spans="4:12">
      <c r="D2171" s="20" t="str">
        <f>CONCATENATE(kategorie[[#This Row],[rok]],"::",kategorie[[#This Row],[závod]],"::",kategorie[[#This Row],[m/ž]],"::",kategorie[[#This Row],[věk]])</f>
        <v>2015::pivaři::M::80</v>
      </c>
      <c r="E2171" s="166">
        <v>2015</v>
      </c>
      <c r="F2171" s="167" t="s">
        <v>296</v>
      </c>
      <c r="G2171" s="166" t="s">
        <v>177</v>
      </c>
      <c r="H2171" s="25">
        <f>kategorie[[#This Row],[rok]]-kategorie[[#This Row],[věk]]</f>
        <v>1935</v>
      </c>
      <c r="I2171" s="166">
        <v>80</v>
      </c>
      <c r="J2171" s="168" t="s">
        <v>316</v>
      </c>
      <c r="K2171" s="169">
        <v>0.16</v>
      </c>
      <c r="L2171" s="170"/>
    </row>
    <row r="2172" spans="4:12">
      <c r="D2172" s="20" t="str">
        <f>CONCATENATE(kategorie[[#This Row],[rok]],"::",kategorie[[#This Row],[závod]],"::",kategorie[[#This Row],[m/ž]],"::",kategorie[[#This Row],[věk]])</f>
        <v>2015::pivaři::Z::18</v>
      </c>
      <c r="E2172" s="166">
        <v>2015</v>
      </c>
      <c r="F2172" s="167" t="s">
        <v>296</v>
      </c>
      <c r="G2172" s="166" t="s">
        <v>318</v>
      </c>
      <c r="H2172" s="25">
        <f>kategorie[[#This Row],[rok]]-kategorie[[#This Row],[věk]]</f>
        <v>1997</v>
      </c>
      <c r="I2172" s="166">
        <v>18</v>
      </c>
      <c r="J2172" s="168" t="s">
        <v>316</v>
      </c>
      <c r="K2172" s="169">
        <v>0.16</v>
      </c>
      <c r="L2172" s="170"/>
    </row>
    <row r="2173" spans="4:12">
      <c r="D2173" s="20" t="str">
        <f>CONCATENATE(kategorie[[#This Row],[rok]],"::",kategorie[[#This Row],[závod]],"::",kategorie[[#This Row],[m/ž]],"::",kategorie[[#This Row],[věk]])</f>
        <v>2015::pivaři::Z::19</v>
      </c>
      <c r="E2173" s="166">
        <v>2015</v>
      </c>
      <c r="F2173" s="167" t="s">
        <v>296</v>
      </c>
      <c r="G2173" s="166" t="s">
        <v>318</v>
      </c>
      <c r="H2173" s="25">
        <f>kategorie[[#This Row],[rok]]-kategorie[[#This Row],[věk]]</f>
        <v>1996</v>
      </c>
      <c r="I2173" s="166">
        <v>19</v>
      </c>
      <c r="J2173" s="168" t="s">
        <v>316</v>
      </c>
      <c r="K2173" s="169">
        <v>0.16</v>
      </c>
      <c r="L2173" s="170"/>
    </row>
    <row r="2174" spans="4:12">
      <c r="D2174" s="20" t="str">
        <f>CONCATENATE(kategorie[[#This Row],[rok]],"::",kategorie[[#This Row],[závod]],"::",kategorie[[#This Row],[m/ž]],"::",kategorie[[#This Row],[věk]])</f>
        <v>2015::pivaři::Z::20</v>
      </c>
      <c r="E2174" s="166">
        <v>2015</v>
      </c>
      <c r="F2174" s="167" t="s">
        <v>296</v>
      </c>
      <c r="G2174" s="166" t="s">
        <v>318</v>
      </c>
      <c r="H2174" s="25">
        <f>kategorie[[#This Row],[rok]]-kategorie[[#This Row],[věk]]</f>
        <v>1995</v>
      </c>
      <c r="I2174" s="166">
        <v>20</v>
      </c>
      <c r="J2174" s="168" t="s">
        <v>316</v>
      </c>
      <c r="K2174" s="169">
        <v>0.16</v>
      </c>
      <c r="L2174" s="170"/>
    </row>
    <row r="2175" spans="4:12">
      <c r="D2175" s="20" t="str">
        <f>CONCATENATE(kategorie[[#This Row],[rok]],"::",kategorie[[#This Row],[závod]],"::",kategorie[[#This Row],[m/ž]],"::",kategorie[[#This Row],[věk]])</f>
        <v>2015::pivaři::Z::21</v>
      </c>
      <c r="E2175" s="166">
        <v>2015</v>
      </c>
      <c r="F2175" s="167" t="s">
        <v>296</v>
      </c>
      <c r="G2175" s="166" t="s">
        <v>318</v>
      </c>
      <c r="H2175" s="25">
        <f>kategorie[[#This Row],[rok]]-kategorie[[#This Row],[věk]]</f>
        <v>1994</v>
      </c>
      <c r="I2175" s="166">
        <v>21</v>
      </c>
      <c r="J2175" s="168" t="s">
        <v>316</v>
      </c>
      <c r="K2175" s="169">
        <v>0.16</v>
      </c>
      <c r="L2175" s="170"/>
    </row>
    <row r="2176" spans="4:12">
      <c r="D2176" s="20" t="str">
        <f>CONCATENATE(kategorie[[#This Row],[rok]],"::",kategorie[[#This Row],[závod]],"::",kategorie[[#This Row],[m/ž]],"::",kategorie[[#This Row],[věk]])</f>
        <v>2015::pivaři::Z::22</v>
      </c>
      <c r="E2176" s="166">
        <v>2015</v>
      </c>
      <c r="F2176" s="167" t="s">
        <v>296</v>
      </c>
      <c r="G2176" s="166" t="s">
        <v>318</v>
      </c>
      <c r="H2176" s="25">
        <f>kategorie[[#This Row],[rok]]-kategorie[[#This Row],[věk]]</f>
        <v>1993</v>
      </c>
      <c r="I2176" s="166">
        <v>22</v>
      </c>
      <c r="J2176" s="168" t="s">
        <v>316</v>
      </c>
      <c r="K2176" s="169">
        <v>0.16</v>
      </c>
      <c r="L2176" s="170"/>
    </row>
    <row r="2177" spans="4:12">
      <c r="D2177" s="20" t="str">
        <f>CONCATENATE(kategorie[[#This Row],[rok]],"::",kategorie[[#This Row],[závod]],"::",kategorie[[#This Row],[m/ž]],"::",kategorie[[#This Row],[věk]])</f>
        <v>2015::pivaři::Z::23</v>
      </c>
      <c r="E2177" s="166">
        <v>2015</v>
      </c>
      <c r="F2177" s="167" t="s">
        <v>296</v>
      </c>
      <c r="G2177" s="166" t="s">
        <v>318</v>
      </c>
      <c r="H2177" s="25">
        <f>kategorie[[#This Row],[rok]]-kategorie[[#This Row],[věk]]</f>
        <v>1992</v>
      </c>
      <c r="I2177" s="166">
        <v>23</v>
      </c>
      <c r="J2177" s="168" t="s">
        <v>316</v>
      </c>
      <c r="K2177" s="169">
        <v>0.16</v>
      </c>
      <c r="L2177" s="170"/>
    </row>
    <row r="2178" spans="4:12">
      <c r="D2178" s="20" t="str">
        <f>CONCATENATE(kategorie[[#This Row],[rok]],"::",kategorie[[#This Row],[závod]],"::",kategorie[[#This Row],[m/ž]],"::",kategorie[[#This Row],[věk]])</f>
        <v>2015::pivaři::Z::24</v>
      </c>
      <c r="E2178" s="166">
        <v>2015</v>
      </c>
      <c r="F2178" s="167" t="s">
        <v>296</v>
      </c>
      <c r="G2178" s="166" t="s">
        <v>318</v>
      </c>
      <c r="H2178" s="25">
        <f>kategorie[[#This Row],[rok]]-kategorie[[#This Row],[věk]]</f>
        <v>1991</v>
      </c>
      <c r="I2178" s="166">
        <v>24</v>
      </c>
      <c r="J2178" s="168" t="s">
        <v>316</v>
      </c>
      <c r="K2178" s="169">
        <v>0.16</v>
      </c>
      <c r="L2178" s="170"/>
    </row>
    <row r="2179" spans="4:12">
      <c r="D2179" s="20" t="str">
        <f>CONCATENATE(kategorie[[#This Row],[rok]],"::",kategorie[[#This Row],[závod]],"::",kategorie[[#This Row],[m/ž]],"::",kategorie[[#This Row],[věk]])</f>
        <v>2015::pivaři::Z::25</v>
      </c>
      <c r="E2179" s="166">
        <v>2015</v>
      </c>
      <c r="F2179" s="167" t="s">
        <v>296</v>
      </c>
      <c r="G2179" s="166" t="s">
        <v>318</v>
      </c>
      <c r="H2179" s="25">
        <f>kategorie[[#This Row],[rok]]-kategorie[[#This Row],[věk]]</f>
        <v>1990</v>
      </c>
      <c r="I2179" s="166">
        <v>25</v>
      </c>
      <c r="J2179" s="168" t="s">
        <v>316</v>
      </c>
      <c r="K2179" s="169">
        <v>0.16</v>
      </c>
      <c r="L2179" s="170"/>
    </row>
    <row r="2180" spans="4:12">
      <c r="D2180" s="20" t="str">
        <f>CONCATENATE(kategorie[[#This Row],[rok]],"::",kategorie[[#This Row],[závod]],"::",kategorie[[#This Row],[m/ž]],"::",kategorie[[#This Row],[věk]])</f>
        <v>2015::pivaři::Z::26</v>
      </c>
      <c r="E2180" s="166">
        <v>2015</v>
      </c>
      <c r="F2180" s="167" t="s">
        <v>296</v>
      </c>
      <c r="G2180" s="166" t="s">
        <v>318</v>
      </c>
      <c r="H2180" s="25">
        <f>kategorie[[#This Row],[rok]]-kategorie[[#This Row],[věk]]</f>
        <v>1989</v>
      </c>
      <c r="I2180" s="166">
        <v>26</v>
      </c>
      <c r="J2180" s="168" t="s">
        <v>316</v>
      </c>
      <c r="K2180" s="169">
        <v>0.16</v>
      </c>
      <c r="L2180" s="170"/>
    </row>
    <row r="2181" spans="4:12">
      <c r="D2181" s="20" t="str">
        <f>CONCATENATE(kategorie[[#This Row],[rok]],"::",kategorie[[#This Row],[závod]],"::",kategorie[[#This Row],[m/ž]],"::",kategorie[[#This Row],[věk]])</f>
        <v>2015::pivaři::Z::27</v>
      </c>
      <c r="E2181" s="166">
        <v>2015</v>
      </c>
      <c r="F2181" s="167" t="s">
        <v>296</v>
      </c>
      <c r="G2181" s="166" t="s">
        <v>318</v>
      </c>
      <c r="H2181" s="25">
        <f>kategorie[[#This Row],[rok]]-kategorie[[#This Row],[věk]]</f>
        <v>1988</v>
      </c>
      <c r="I2181" s="166">
        <v>27</v>
      </c>
      <c r="J2181" s="168" t="s">
        <v>316</v>
      </c>
      <c r="K2181" s="169">
        <v>0.16</v>
      </c>
      <c r="L2181" s="170"/>
    </row>
    <row r="2182" spans="4:12">
      <c r="D2182" s="20" t="str">
        <f>CONCATENATE(kategorie[[#This Row],[rok]],"::",kategorie[[#This Row],[závod]],"::",kategorie[[#This Row],[m/ž]],"::",kategorie[[#This Row],[věk]])</f>
        <v>2015::pivaři::Z::28</v>
      </c>
      <c r="E2182" s="166">
        <v>2015</v>
      </c>
      <c r="F2182" s="167" t="s">
        <v>296</v>
      </c>
      <c r="G2182" s="166" t="s">
        <v>318</v>
      </c>
      <c r="H2182" s="25">
        <f>kategorie[[#This Row],[rok]]-kategorie[[#This Row],[věk]]</f>
        <v>1987</v>
      </c>
      <c r="I2182" s="166">
        <v>28</v>
      </c>
      <c r="J2182" s="168" t="s">
        <v>316</v>
      </c>
      <c r="K2182" s="169">
        <v>0.16</v>
      </c>
      <c r="L2182" s="170"/>
    </row>
    <row r="2183" spans="4:12">
      <c r="D2183" s="20" t="str">
        <f>CONCATENATE(kategorie[[#This Row],[rok]],"::",kategorie[[#This Row],[závod]],"::",kategorie[[#This Row],[m/ž]],"::",kategorie[[#This Row],[věk]])</f>
        <v>2015::pivaři::Z::29</v>
      </c>
      <c r="E2183" s="166">
        <v>2015</v>
      </c>
      <c r="F2183" s="167" t="s">
        <v>296</v>
      </c>
      <c r="G2183" s="166" t="s">
        <v>318</v>
      </c>
      <c r="H2183" s="25">
        <f>kategorie[[#This Row],[rok]]-kategorie[[#This Row],[věk]]</f>
        <v>1986</v>
      </c>
      <c r="I2183" s="166">
        <v>29</v>
      </c>
      <c r="J2183" s="168" t="s">
        <v>316</v>
      </c>
      <c r="K2183" s="169">
        <v>0.16</v>
      </c>
      <c r="L2183" s="170"/>
    </row>
    <row r="2184" spans="4:12">
      <c r="D2184" s="20" t="str">
        <f>CONCATENATE(kategorie[[#This Row],[rok]],"::",kategorie[[#This Row],[závod]],"::",kategorie[[#This Row],[m/ž]],"::",kategorie[[#This Row],[věk]])</f>
        <v>2015::pivaři::Z::30</v>
      </c>
      <c r="E2184" s="166">
        <v>2015</v>
      </c>
      <c r="F2184" s="167" t="s">
        <v>296</v>
      </c>
      <c r="G2184" s="166" t="s">
        <v>318</v>
      </c>
      <c r="H2184" s="25">
        <f>kategorie[[#This Row],[rok]]-kategorie[[#This Row],[věk]]</f>
        <v>1985</v>
      </c>
      <c r="I2184" s="166">
        <v>30</v>
      </c>
      <c r="J2184" s="168" t="s">
        <v>316</v>
      </c>
      <c r="K2184" s="169">
        <v>0.16</v>
      </c>
      <c r="L2184" s="170"/>
    </row>
    <row r="2185" spans="4:12">
      <c r="D2185" s="20" t="str">
        <f>CONCATENATE(kategorie[[#This Row],[rok]],"::",kategorie[[#This Row],[závod]],"::",kategorie[[#This Row],[m/ž]],"::",kategorie[[#This Row],[věk]])</f>
        <v>2015::pivaři::Z::31</v>
      </c>
      <c r="E2185" s="166">
        <v>2015</v>
      </c>
      <c r="F2185" s="167" t="s">
        <v>296</v>
      </c>
      <c r="G2185" s="166" t="s">
        <v>318</v>
      </c>
      <c r="H2185" s="25">
        <f>kategorie[[#This Row],[rok]]-kategorie[[#This Row],[věk]]</f>
        <v>1984</v>
      </c>
      <c r="I2185" s="166">
        <v>31</v>
      </c>
      <c r="J2185" s="168" t="s">
        <v>316</v>
      </c>
      <c r="K2185" s="169">
        <v>0.16</v>
      </c>
      <c r="L2185" s="170"/>
    </row>
    <row r="2186" spans="4:12">
      <c r="D2186" s="20" t="str">
        <f>CONCATENATE(kategorie[[#This Row],[rok]],"::",kategorie[[#This Row],[závod]],"::",kategorie[[#This Row],[m/ž]],"::",kategorie[[#This Row],[věk]])</f>
        <v>2015::pivaři::Z::32</v>
      </c>
      <c r="E2186" s="166">
        <v>2015</v>
      </c>
      <c r="F2186" s="167" t="s">
        <v>296</v>
      </c>
      <c r="G2186" s="166" t="s">
        <v>318</v>
      </c>
      <c r="H2186" s="25">
        <f>kategorie[[#This Row],[rok]]-kategorie[[#This Row],[věk]]</f>
        <v>1983</v>
      </c>
      <c r="I2186" s="166">
        <v>32</v>
      </c>
      <c r="J2186" s="168" t="s">
        <v>316</v>
      </c>
      <c r="K2186" s="169">
        <v>0.16</v>
      </c>
      <c r="L2186" s="170"/>
    </row>
    <row r="2187" spans="4:12">
      <c r="D2187" s="20" t="str">
        <f>CONCATENATE(kategorie[[#This Row],[rok]],"::",kategorie[[#This Row],[závod]],"::",kategorie[[#This Row],[m/ž]],"::",kategorie[[#This Row],[věk]])</f>
        <v>2015::pivaři::Z::33</v>
      </c>
      <c r="E2187" s="166">
        <v>2015</v>
      </c>
      <c r="F2187" s="167" t="s">
        <v>296</v>
      </c>
      <c r="G2187" s="166" t="s">
        <v>318</v>
      </c>
      <c r="H2187" s="25">
        <f>kategorie[[#This Row],[rok]]-kategorie[[#This Row],[věk]]</f>
        <v>1982</v>
      </c>
      <c r="I2187" s="166">
        <v>33</v>
      </c>
      <c r="J2187" s="168" t="s">
        <v>316</v>
      </c>
      <c r="K2187" s="169">
        <v>0.16</v>
      </c>
      <c r="L2187" s="170"/>
    </row>
    <row r="2188" spans="4:12">
      <c r="D2188" s="20" t="str">
        <f>CONCATENATE(kategorie[[#This Row],[rok]],"::",kategorie[[#This Row],[závod]],"::",kategorie[[#This Row],[m/ž]],"::",kategorie[[#This Row],[věk]])</f>
        <v>2015::pivaři::Z::34</v>
      </c>
      <c r="E2188" s="166">
        <v>2015</v>
      </c>
      <c r="F2188" s="167" t="s">
        <v>296</v>
      </c>
      <c r="G2188" s="166" t="s">
        <v>318</v>
      </c>
      <c r="H2188" s="25">
        <f>kategorie[[#This Row],[rok]]-kategorie[[#This Row],[věk]]</f>
        <v>1981</v>
      </c>
      <c r="I2188" s="166">
        <v>34</v>
      </c>
      <c r="J2188" s="168" t="s">
        <v>316</v>
      </c>
      <c r="K2188" s="169">
        <v>0.16</v>
      </c>
      <c r="L2188" s="170"/>
    </row>
    <row r="2189" spans="4:12">
      <c r="D2189" s="20" t="str">
        <f>CONCATENATE(kategorie[[#This Row],[rok]],"::",kategorie[[#This Row],[závod]],"::",kategorie[[#This Row],[m/ž]],"::",kategorie[[#This Row],[věk]])</f>
        <v>2015::pivaři::Z::35</v>
      </c>
      <c r="E2189" s="166">
        <v>2015</v>
      </c>
      <c r="F2189" s="167" t="s">
        <v>296</v>
      </c>
      <c r="G2189" s="166" t="s">
        <v>318</v>
      </c>
      <c r="H2189" s="25">
        <f>kategorie[[#This Row],[rok]]-kategorie[[#This Row],[věk]]</f>
        <v>1980</v>
      </c>
      <c r="I2189" s="166">
        <v>35</v>
      </c>
      <c r="J2189" s="168" t="s">
        <v>316</v>
      </c>
      <c r="K2189" s="169">
        <v>0.16</v>
      </c>
      <c r="L2189" s="170"/>
    </row>
    <row r="2190" spans="4:12">
      <c r="D2190" s="20" t="str">
        <f>CONCATENATE(kategorie[[#This Row],[rok]],"::",kategorie[[#This Row],[závod]],"::",kategorie[[#This Row],[m/ž]],"::",kategorie[[#This Row],[věk]])</f>
        <v>2015::pivaři::Z::36</v>
      </c>
      <c r="E2190" s="166">
        <v>2015</v>
      </c>
      <c r="F2190" s="167" t="s">
        <v>296</v>
      </c>
      <c r="G2190" s="166" t="s">
        <v>318</v>
      </c>
      <c r="H2190" s="25">
        <f>kategorie[[#This Row],[rok]]-kategorie[[#This Row],[věk]]</f>
        <v>1979</v>
      </c>
      <c r="I2190" s="166">
        <v>36</v>
      </c>
      <c r="J2190" s="168" t="s">
        <v>316</v>
      </c>
      <c r="K2190" s="169">
        <v>0.16</v>
      </c>
      <c r="L2190" s="170"/>
    </row>
    <row r="2191" spans="4:12">
      <c r="D2191" s="20" t="str">
        <f>CONCATENATE(kategorie[[#This Row],[rok]],"::",kategorie[[#This Row],[závod]],"::",kategorie[[#This Row],[m/ž]],"::",kategorie[[#This Row],[věk]])</f>
        <v>2015::pivaři::Z::37</v>
      </c>
      <c r="E2191" s="166">
        <v>2015</v>
      </c>
      <c r="F2191" s="167" t="s">
        <v>296</v>
      </c>
      <c r="G2191" s="166" t="s">
        <v>318</v>
      </c>
      <c r="H2191" s="25">
        <f>kategorie[[#This Row],[rok]]-kategorie[[#This Row],[věk]]</f>
        <v>1978</v>
      </c>
      <c r="I2191" s="166">
        <v>37</v>
      </c>
      <c r="J2191" s="168" t="s">
        <v>316</v>
      </c>
      <c r="K2191" s="169">
        <v>0.16</v>
      </c>
      <c r="L2191" s="170"/>
    </row>
    <row r="2192" spans="4:12">
      <c r="D2192" s="20" t="str">
        <f>CONCATENATE(kategorie[[#This Row],[rok]],"::",kategorie[[#This Row],[závod]],"::",kategorie[[#This Row],[m/ž]],"::",kategorie[[#This Row],[věk]])</f>
        <v>2015::pivaři::Z::38</v>
      </c>
      <c r="E2192" s="166">
        <v>2015</v>
      </c>
      <c r="F2192" s="167" t="s">
        <v>296</v>
      </c>
      <c r="G2192" s="166" t="s">
        <v>318</v>
      </c>
      <c r="H2192" s="25">
        <f>kategorie[[#This Row],[rok]]-kategorie[[#This Row],[věk]]</f>
        <v>1977</v>
      </c>
      <c r="I2192" s="166">
        <v>38</v>
      </c>
      <c r="J2192" s="168" t="s">
        <v>316</v>
      </c>
      <c r="K2192" s="169">
        <v>0.16</v>
      </c>
      <c r="L2192" s="170"/>
    </row>
    <row r="2193" spans="4:12">
      <c r="D2193" s="20" t="str">
        <f>CONCATENATE(kategorie[[#This Row],[rok]],"::",kategorie[[#This Row],[závod]],"::",kategorie[[#This Row],[m/ž]],"::",kategorie[[#This Row],[věk]])</f>
        <v>2015::pivaři::Z::39</v>
      </c>
      <c r="E2193" s="166">
        <v>2015</v>
      </c>
      <c r="F2193" s="167" t="s">
        <v>296</v>
      </c>
      <c r="G2193" s="166" t="s">
        <v>318</v>
      </c>
      <c r="H2193" s="25">
        <f>kategorie[[#This Row],[rok]]-kategorie[[#This Row],[věk]]</f>
        <v>1976</v>
      </c>
      <c r="I2193" s="166">
        <v>39</v>
      </c>
      <c r="J2193" s="168" t="s">
        <v>316</v>
      </c>
      <c r="K2193" s="169">
        <v>0.16</v>
      </c>
      <c r="L2193" s="170"/>
    </row>
    <row r="2194" spans="4:12">
      <c r="D2194" s="20" t="str">
        <f>CONCATENATE(kategorie[[#This Row],[rok]],"::",kategorie[[#This Row],[závod]],"::",kategorie[[#This Row],[m/ž]],"::",kategorie[[#This Row],[věk]])</f>
        <v>2015::pivaři::Z::40</v>
      </c>
      <c r="E2194" s="166">
        <v>2015</v>
      </c>
      <c r="F2194" s="167" t="s">
        <v>296</v>
      </c>
      <c r="G2194" s="166" t="s">
        <v>318</v>
      </c>
      <c r="H2194" s="25">
        <f>kategorie[[#This Row],[rok]]-kategorie[[#This Row],[věk]]</f>
        <v>1975</v>
      </c>
      <c r="I2194" s="166">
        <v>40</v>
      </c>
      <c r="J2194" s="168" t="s">
        <v>316</v>
      </c>
      <c r="K2194" s="169">
        <v>0.16</v>
      </c>
      <c r="L2194" s="170"/>
    </row>
    <row r="2195" spans="4:12">
      <c r="D2195" s="20" t="str">
        <f>CONCATENATE(kategorie[[#This Row],[rok]],"::",kategorie[[#This Row],[závod]],"::",kategorie[[#This Row],[m/ž]],"::",kategorie[[#This Row],[věk]])</f>
        <v>2015::pivaři::Z::41</v>
      </c>
      <c r="E2195" s="166">
        <v>2015</v>
      </c>
      <c r="F2195" s="167" t="s">
        <v>296</v>
      </c>
      <c r="G2195" s="166" t="s">
        <v>318</v>
      </c>
      <c r="H2195" s="25">
        <f>kategorie[[#This Row],[rok]]-kategorie[[#This Row],[věk]]</f>
        <v>1974</v>
      </c>
      <c r="I2195" s="166">
        <v>41</v>
      </c>
      <c r="J2195" s="168" t="s">
        <v>316</v>
      </c>
      <c r="K2195" s="169">
        <v>0.16</v>
      </c>
      <c r="L2195" s="170"/>
    </row>
    <row r="2196" spans="4:12">
      <c r="D2196" s="20" t="str">
        <f>CONCATENATE(kategorie[[#This Row],[rok]],"::",kategorie[[#This Row],[závod]],"::",kategorie[[#This Row],[m/ž]],"::",kategorie[[#This Row],[věk]])</f>
        <v>2015::pivaři::Z::42</v>
      </c>
      <c r="E2196" s="166">
        <v>2015</v>
      </c>
      <c r="F2196" s="167" t="s">
        <v>296</v>
      </c>
      <c r="G2196" s="166" t="s">
        <v>318</v>
      </c>
      <c r="H2196" s="25">
        <f>kategorie[[#This Row],[rok]]-kategorie[[#This Row],[věk]]</f>
        <v>1973</v>
      </c>
      <c r="I2196" s="166">
        <v>42</v>
      </c>
      <c r="J2196" s="168" t="s">
        <v>316</v>
      </c>
      <c r="K2196" s="169">
        <v>0.16</v>
      </c>
      <c r="L2196" s="170"/>
    </row>
    <row r="2197" spans="4:12">
      <c r="D2197" s="20" t="str">
        <f>CONCATENATE(kategorie[[#This Row],[rok]],"::",kategorie[[#This Row],[závod]],"::",kategorie[[#This Row],[m/ž]],"::",kategorie[[#This Row],[věk]])</f>
        <v>2015::pivaři::Z::43</v>
      </c>
      <c r="E2197" s="166">
        <v>2015</v>
      </c>
      <c r="F2197" s="167" t="s">
        <v>296</v>
      </c>
      <c r="G2197" s="166" t="s">
        <v>318</v>
      </c>
      <c r="H2197" s="25">
        <f>kategorie[[#This Row],[rok]]-kategorie[[#This Row],[věk]]</f>
        <v>1972</v>
      </c>
      <c r="I2197" s="166">
        <v>43</v>
      </c>
      <c r="J2197" s="168" t="s">
        <v>316</v>
      </c>
      <c r="K2197" s="169">
        <v>0.16</v>
      </c>
      <c r="L2197" s="170"/>
    </row>
    <row r="2198" spans="4:12">
      <c r="D2198" s="20" t="str">
        <f>CONCATENATE(kategorie[[#This Row],[rok]],"::",kategorie[[#This Row],[závod]],"::",kategorie[[#This Row],[m/ž]],"::",kategorie[[#This Row],[věk]])</f>
        <v>2015::pivaři::Z::44</v>
      </c>
      <c r="E2198" s="166">
        <v>2015</v>
      </c>
      <c r="F2198" s="167" t="s">
        <v>296</v>
      </c>
      <c r="G2198" s="166" t="s">
        <v>318</v>
      </c>
      <c r="H2198" s="25">
        <f>kategorie[[#This Row],[rok]]-kategorie[[#This Row],[věk]]</f>
        <v>1971</v>
      </c>
      <c r="I2198" s="166">
        <v>44</v>
      </c>
      <c r="J2198" s="168" t="s">
        <v>316</v>
      </c>
      <c r="K2198" s="169">
        <v>0.16</v>
      </c>
      <c r="L2198" s="170"/>
    </row>
    <row r="2199" spans="4:12">
      <c r="D2199" s="20" t="str">
        <f>CONCATENATE(kategorie[[#This Row],[rok]],"::",kategorie[[#This Row],[závod]],"::",kategorie[[#This Row],[m/ž]],"::",kategorie[[#This Row],[věk]])</f>
        <v>2015::pivaři::Z::45</v>
      </c>
      <c r="E2199" s="166">
        <v>2015</v>
      </c>
      <c r="F2199" s="167" t="s">
        <v>296</v>
      </c>
      <c r="G2199" s="166" t="s">
        <v>318</v>
      </c>
      <c r="H2199" s="25">
        <f>kategorie[[#This Row],[rok]]-kategorie[[#This Row],[věk]]</f>
        <v>1970</v>
      </c>
      <c r="I2199" s="166">
        <v>45</v>
      </c>
      <c r="J2199" s="168" t="s">
        <v>316</v>
      </c>
      <c r="K2199" s="169">
        <v>0.16</v>
      </c>
      <c r="L2199" s="170"/>
    </row>
    <row r="2200" spans="4:12">
      <c r="D2200" s="20" t="str">
        <f>CONCATENATE(kategorie[[#This Row],[rok]],"::",kategorie[[#This Row],[závod]],"::",kategorie[[#This Row],[m/ž]],"::",kategorie[[#This Row],[věk]])</f>
        <v>2015::pivaři::Z::46</v>
      </c>
      <c r="E2200" s="166">
        <v>2015</v>
      </c>
      <c r="F2200" s="167" t="s">
        <v>296</v>
      </c>
      <c r="G2200" s="166" t="s">
        <v>318</v>
      </c>
      <c r="H2200" s="25">
        <f>kategorie[[#This Row],[rok]]-kategorie[[#This Row],[věk]]</f>
        <v>1969</v>
      </c>
      <c r="I2200" s="166">
        <v>46</v>
      </c>
      <c r="J2200" s="168" t="s">
        <v>316</v>
      </c>
      <c r="K2200" s="169">
        <v>0.16</v>
      </c>
      <c r="L2200" s="170"/>
    </row>
    <row r="2201" spans="4:12">
      <c r="D2201" s="20" t="str">
        <f>CONCATENATE(kategorie[[#This Row],[rok]],"::",kategorie[[#This Row],[závod]],"::",kategorie[[#This Row],[m/ž]],"::",kategorie[[#This Row],[věk]])</f>
        <v>2015::pivaři::Z::47</v>
      </c>
      <c r="E2201" s="166">
        <v>2015</v>
      </c>
      <c r="F2201" s="167" t="s">
        <v>296</v>
      </c>
      <c r="G2201" s="166" t="s">
        <v>318</v>
      </c>
      <c r="H2201" s="25">
        <f>kategorie[[#This Row],[rok]]-kategorie[[#This Row],[věk]]</f>
        <v>1968</v>
      </c>
      <c r="I2201" s="166">
        <v>47</v>
      </c>
      <c r="J2201" s="168" t="s">
        <v>316</v>
      </c>
      <c r="K2201" s="169">
        <v>0.16</v>
      </c>
      <c r="L2201" s="170"/>
    </row>
    <row r="2202" spans="4:12">
      <c r="D2202" s="20" t="str">
        <f>CONCATENATE(kategorie[[#This Row],[rok]],"::",kategorie[[#This Row],[závod]],"::",kategorie[[#This Row],[m/ž]],"::",kategorie[[#This Row],[věk]])</f>
        <v>2015::pivaři::Z::48</v>
      </c>
      <c r="E2202" s="166">
        <v>2015</v>
      </c>
      <c r="F2202" s="167" t="s">
        <v>296</v>
      </c>
      <c r="G2202" s="166" t="s">
        <v>318</v>
      </c>
      <c r="H2202" s="25">
        <f>kategorie[[#This Row],[rok]]-kategorie[[#This Row],[věk]]</f>
        <v>1967</v>
      </c>
      <c r="I2202" s="166">
        <v>48</v>
      </c>
      <c r="J2202" s="168" t="s">
        <v>316</v>
      </c>
      <c r="K2202" s="169">
        <v>0.16</v>
      </c>
      <c r="L2202" s="170"/>
    </row>
    <row r="2203" spans="4:12">
      <c r="D2203" s="20" t="str">
        <f>CONCATENATE(kategorie[[#This Row],[rok]],"::",kategorie[[#This Row],[závod]],"::",kategorie[[#This Row],[m/ž]],"::",kategorie[[#This Row],[věk]])</f>
        <v>2015::pivaři::Z::49</v>
      </c>
      <c r="E2203" s="166">
        <v>2015</v>
      </c>
      <c r="F2203" s="167" t="s">
        <v>296</v>
      </c>
      <c r="G2203" s="166" t="s">
        <v>318</v>
      </c>
      <c r="H2203" s="25">
        <f>kategorie[[#This Row],[rok]]-kategorie[[#This Row],[věk]]</f>
        <v>1966</v>
      </c>
      <c r="I2203" s="166">
        <v>49</v>
      </c>
      <c r="J2203" s="168" t="s">
        <v>316</v>
      </c>
      <c r="K2203" s="169">
        <v>0.16</v>
      </c>
      <c r="L2203" s="170"/>
    </row>
    <row r="2204" spans="4:12">
      <c r="D2204" s="20" t="str">
        <f>CONCATENATE(kategorie[[#This Row],[rok]],"::",kategorie[[#This Row],[závod]],"::",kategorie[[#This Row],[m/ž]],"::",kategorie[[#This Row],[věk]])</f>
        <v>2015::pivaři::Z::50</v>
      </c>
      <c r="E2204" s="166">
        <v>2015</v>
      </c>
      <c r="F2204" s="167" t="s">
        <v>296</v>
      </c>
      <c r="G2204" s="166" t="s">
        <v>318</v>
      </c>
      <c r="H2204" s="25">
        <f>kategorie[[#This Row],[rok]]-kategorie[[#This Row],[věk]]</f>
        <v>1965</v>
      </c>
      <c r="I2204" s="166">
        <v>50</v>
      </c>
      <c r="J2204" s="168" t="s">
        <v>316</v>
      </c>
      <c r="K2204" s="169">
        <v>0.16</v>
      </c>
      <c r="L2204" s="170"/>
    </row>
    <row r="2205" spans="4:12">
      <c r="D2205" s="155" t="str">
        <f>CONCATENATE(kategorie[[#This Row],[rok]],"::",kategorie[[#This Row],[závod]],"::",kategorie[[#This Row],[m/ž]],"::",kategorie[[#This Row],[věk]])</f>
        <v>2015::pivaři::Z::51</v>
      </c>
      <c r="E2205" s="166">
        <v>2015</v>
      </c>
      <c r="F2205" s="167" t="s">
        <v>296</v>
      </c>
      <c r="G2205" s="166" t="s">
        <v>318</v>
      </c>
      <c r="H2205" s="156">
        <f>kategorie[[#This Row],[rok]]-kategorie[[#This Row],[věk]]</f>
        <v>1964</v>
      </c>
      <c r="I2205" s="166">
        <v>51</v>
      </c>
      <c r="J2205" s="168" t="s">
        <v>316</v>
      </c>
      <c r="K2205" s="169">
        <v>0.16</v>
      </c>
      <c r="L2205" s="170"/>
    </row>
    <row r="2206" spans="4:12">
      <c r="D2206" s="155" t="str">
        <f>CONCATENATE(kategorie[[#This Row],[rok]],"::",kategorie[[#This Row],[závod]],"::",kategorie[[#This Row],[m/ž]],"::",kategorie[[#This Row],[věk]])</f>
        <v>2015::pivaři::Z::52</v>
      </c>
      <c r="E2206" s="166">
        <v>2015</v>
      </c>
      <c r="F2206" s="167" t="s">
        <v>296</v>
      </c>
      <c r="G2206" s="166" t="s">
        <v>318</v>
      </c>
      <c r="H2206" s="156">
        <f>kategorie[[#This Row],[rok]]-kategorie[[#This Row],[věk]]</f>
        <v>1963</v>
      </c>
      <c r="I2206" s="166">
        <v>52</v>
      </c>
      <c r="J2206" s="168" t="s">
        <v>316</v>
      </c>
      <c r="K2206" s="169">
        <v>0.16</v>
      </c>
      <c r="L2206" s="170"/>
    </row>
    <row r="2207" spans="4:12">
      <c r="D2207" s="155" t="str">
        <f>CONCATENATE(kategorie[[#This Row],[rok]],"::",kategorie[[#This Row],[závod]],"::",kategorie[[#This Row],[m/ž]],"::",kategorie[[#This Row],[věk]])</f>
        <v>2015::pivaři::Z::53</v>
      </c>
      <c r="E2207" s="166">
        <v>2015</v>
      </c>
      <c r="F2207" s="167" t="s">
        <v>296</v>
      </c>
      <c r="G2207" s="166" t="s">
        <v>318</v>
      </c>
      <c r="H2207" s="156">
        <f>kategorie[[#This Row],[rok]]-kategorie[[#This Row],[věk]]</f>
        <v>1962</v>
      </c>
      <c r="I2207" s="166">
        <v>53</v>
      </c>
      <c r="J2207" s="168" t="s">
        <v>316</v>
      </c>
      <c r="K2207" s="169">
        <v>0.16</v>
      </c>
      <c r="L2207" s="170"/>
    </row>
    <row r="2208" spans="4:12">
      <c r="D2208" s="155" t="str">
        <f>CONCATENATE(kategorie[[#This Row],[rok]],"::",kategorie[[#This Row],[závod]],"::",kategorie[[#This Row],[m/ž]],"::",kategorie[[#This Row],[věk]])</f>
        <v>2015::pivaři::Z::54</v>
      </c>
      <c r="E2208" s="166">
        <v>2015</v>
      </c>
      <c r="F2208" s="167" t="s">
        <v>296</v>
      </c>
      <c r="G2208" s="166" t="s">
        <v>318</v>
      </c>
      <c r="H2208" s="156">
        <f>kategorie[[#This Row],[rok]]-kategorie[[#This Row],[věk]]</f>
        <v>1961</v>
      </c>
      <c r="I2208" s="166">
        <v>54</v>
      </c>
      <c r="J2208" s="168" t="s">
        <v>316</v>
      </c>
      <c r="K2208" s="169">
        <v>0.16</v>
      </c>
      <c r="L2208" s="170"/>
    </row>
    <row r="2209" spans="4:12">
      <c r="D2209" s="155" t="str">
        <f>CONCATENATE(kategorie[[#This Row],[rok]],"::",kategorie[[#This Row],[závod]],"::",kategorie[[#This Row],[m/ž]],"::",kategorie[[#This Row],[věk]])</f>
        <v>2015::pivaři::Z::55</v>
      </c>
      <c r="E2209" s="166">
        <v>2015</v>
      </c>
      <c r="F2209" s="167" t="s">
        <v>296</v>
      </c>
      <c r="G2209" s="166" t="s">
        <v>318</v>
      </c>
      <c r="H2209" s="156">
        <f>kategorie[[#This Row],[rok]]-kategorie[[#This Row],[věk]]</f>
        <v>1960</v>
      </c>
      <c r="I2209" s="166">
        <v>55</v>
      </c>
      <c r="J2209" s="168" t="s">
        <v>316</v>
      </c>
      <c r="K2209" s="169">
        <v>0.16</v>
      </c>
      <c r="L2209" s="170"/>
    </row>
    <row r="2210" spans="4:12">
      <c r="D2210" s="155" t="str">
        <f>CONCATENATE(kategorie[[#This Row],[rok]],"::",kategorie[[#This Row],[závod]],"::",kategorie[[#This Row],[m/ž]],"::",kategorie[[#This Row],[věk]])</f>
        <v>2015::pivaři::Z::56</v>
      </c>
      <c r="E2210" s="166">
        <v>2015</v>
      </c>
      <c r="F2210" s="167" t="s">
        <v>296</v>
      </c>
      <c r="G2210" s="166" t="s">
        <v>318</v>
      </c>
      <c r="H2210" s="156">
        <f>kategorie[[#This Row],[rok]]-kategorie[[#This Row],[věk]]</f>
        <v>1959</v>
      </c>
      <c r="I2210" s="166">
        <v>56</v>
      </c>
      <c r="J2210" s="168" t="s">
        <v>316</v>
      </c>
      <c r="K2210" s="169">
        <v>0.16</v>
      </c>
      <c r="L2210" s="170"/>
    </row>
    <row r="2211" spans="4:12">
      <c r="D2211" s="155" t="str">
        <f>CONCATENATE(kategorie[[#This Row],[rok]],"::",kategorie[[#This Row],[závod]],"::",kategorie[[#This Row],[m/ž]],"::",kategorie[[#This Row],[věk]])</f>
        <v>2015::pivaři::Z::57</v>
      </c>
      <c r="E2211" s="166">
        <v>2015</v>
      </c>
      <c r="F2211" s="167" t="s">
        <v>296</v>
      </c>
      <c r="G2211" s="166" t="s">
        <v>318</v>
      </c>
      <c r="H2211" s="156">
        <f>kategorie[[#This Row],[rok]]-kategorie[[#This Row],[věk]]</f>
        <v>1958</v>
      </c>
      <c r="I2211" s="166">
        <v>57</v>
      </c>
      <c r="J2211" s="168" t="s">
        <v>316</v>
      </c>
      <c r="K2211" s="169">
        <v>0.16</v>
      </c>
      <c r="L2211" s="170"/>
    </row>
    <row r="2212" spans="4:12">
      <c r="D2212" s="155" t="str">
        <f>CONCATENATE(kategorie[[#This Row],[rok]],"::",kategorie[[#This Row],[závod]],"::",kategorie[[#This Row],[m/ž]],"::",kategorie[[#This Row],[věk]])</f>
        <v>2015::pivaři::Z::58</v>
      </c>
      <c r="E2212" s="166">
        <v>2015</v>
      </c>
      <c r="F2212" s="167" t="s">
        <v>296</v>
      </c>
      <c r="G2212" s="166" t="s">
        <v>318</v>
      </c>
      <c r="H2212" s="156">
        <f>kategorie[[#This Row],[rok]]-kategorie[[#This Row],[věk]]</f>
        <v>1957</v>
      </c>
      <c r="I2212" s="166">
        <v>58</v>
      </c>
      <c r="J2212" s="168" t="s">
        <v>316</v>
      </c>
      <c r="K2212" s="169">
        <v>0.16</v>
      </c>
      <c r="L2212" s="170"/>
    </row>
    <row r="2213" spans="4:12">
      <c r="D2213" s="155" t="str">
        <f>CONCATENATE(kategorie[[#This Row],[rok]],"::",kategorie[[#This Row],[závod]],"::",kategorie[[#This Row],[m/ž]],"::",kategorie[[#This Row],[věk]])</f>
        <v>2015::pivaři::Z::59</v>
      </c>
      <c r="E2213" s="166">
        <v>2015</v>
      </c>
      <c r="F2213" s="167" t="s">
        <v>296</v>
      </c>
      <c r="G2213" s="166" t="s">
        <v>318</v>
      </c>
      <c r="H2213" s="156">
        <f>kategorie[[#This Row],[rok]]-kategorie[[#This Row],[věk]]</f>
        <v>1956</v>
      </c>
      <c r="I2213" s="166">
        <v>59</v>
      </c>
      <c r="J2213" s="168" t="s">
        <v>316</v>
      </c>
      <c r="K2213" s="169">
        <v>0.16</v>
      </c>
      <c r="L2213" s="170"/>
    </row>
    <row r="2214" spans="4:12">
      <c r="D2214" s="155" t="str">
        <f>CONCATENATE(kategorie[[#This Row],[rok]],"::",kategorie[[#This Row],[závod]],"::",kategorie[[#This Row],[m/ž]],"::",kategorie[[#This Row],[věk]])</f>
        <v>2015::pivaři::Z::60</v>
      </c>
      <c r="E2214" s="166">
        <v>2015</v>
      </c>
      <c r="F2214" s="167" t="s">
        <v>296</v>
      </c>
      <c r="G2214" s="166" t="s">
        <v>318</v>
      </c>
      <c r="H2214" s="156">
        <f>kategorie[[#This Row],[rok]]-kategorie[[#This Row],[věk]]</f>
        <v>1955</v>
      </c>
      <c r="I2214" s="166">
        <v>60</v>
      </c>
      <c r="J2214" s="168" t="s">
        <v>316</v>
      </c>
      <c r="K2214" s="169">
        <v>0.16</v>
      </c>
      <c r="L2214" s="170"/>
    </row>
    <row r="2215" spans="4:12">
      <c r="D2215" s="20" t="str">
        <f>CONCATENATE(kategorie[[#This Row],[rok]],"::",kategorie[[#This Row],[závod]],"::",kategorie[[#This Row],[m/ž]],"::",kategorie[[#This Row],[věk]])</f>
        <v>2016::dětský::M::0</v>
      </c>
      <c r="E2215" s="166">
        <v>2016</v>
      </c>
      <c r="F2215" s="167" t="s">
        <v>297</v>
      </c>
      <c r="G2215" s="166" t="s">
        <v>177</v>
      </c>
      <c r="H2215" s="25">
        <f>kategorie[[#This Row],[rok]]-kategorie[[#This Row],[věk]]</f>
        <v>2016</v>
      </c>
      <c r="I2215" s="166">
        <v>0</v>
      </c>
      <c r="J2215" s="168" t="s">
        <v>3181</v>
      </c>
      <c r="K2215" s="169">
        <v>0.16</v>
      </c>
      <c r="L2215" s="170"/>
    </row>
    <row r="2216" spans="4:12">
      <c r="D2216" s="20" t="str">
        <f>CONCATENATE(kategorie[[#This Row],[rok]],"::",kategorie[[#This Row],[závod]],"::",kategorie[[#This Row],[m/ž]],"::",kategorie[[#This Row],[věk]])</f>
        <v>2016::dětský::M::1</v>
      </c>
      <c r="E2216" s="166">
        <v>2016</v>
      </c>
      <c r="F2216" s="167" t="s">
        <v>297</v>
      </c>
      <c r="G2216" s="166" t="s">
        <v>177</v>
      </c>
      <c r="H2216" s="25">
        <f>kategorie[[#This Row],[rok]]-kategorie[[#This Row],[věk]]</f>
        <v>2015</v>
      </c>
      <c r="I2216" s="166">
        <v>1</v>
      </c>
      <c r="J2216" s="168" t="s">
        <v>3181</v>
      </c>
      <c r="K2216" s="169">
        <v>0.16</v>
      </c>
      <c r="L2216" s="170"/>
    </row>
    <row r="2217" spans="4:12">
      <c r="D2217" s="20" t="str">
        <f>CONCATENATE(kategorie[[#This Row],[rok]],"::",kategorie[[#This Row],[závod]],"::",kategorie[[#This Row],[m/ž]],"::",kategorie[[#This Row],[věk]])</f>
        <v>2016::dětský::M::2</v>
      </c>
      <c r="E2217" s="166">
        <v>2016</v>
      </c>
      <c r="F2217" s="167" t="s">
        <v>297</v>
      </c>
      <c r="G2217" s="166" t="s">
        <v>177</v>
      </c>
      <c r="H2217" s="25">
        <f>kategorie[[#This Row],[rok]]-kategorie[[#This Row],[věk]]</f>
        <v>2014</v>
      </c>
      <c r="I2217" s="166">
        <v>2</v>
      </c>
      <c r="J2217" s="168" t="s">
        <v>3181</v>
      </c>
      <c r="K2217" s="169">
        <v>0.16</v>
      </c>
      <c r="L2217" s="170"/>
    </row>
    <row r="2218" spans="4:12">
      <c r="D2218" s="20" t="str">
        <f>CONCATENATE(kategorie[[#This Row],[rok]],"::",kategorie[[#This Row],[závod]],"::",kategorie[[#This Row],[m/ž]],"::",kategorie[[#This Row],[věk]])</f>
        <v>2016::dětský::M::3</v>
      </c>
      <c r="E2218" s="166">
        <v>2016</v>
      </c>
      <c r="F2218" s="167" t="s">
        <v>297</v>
      </c>
      <c r="G2218" s="166" t="s">
        <v>177</v>
      </c>
      <c r="H2218" s="25">
        <f>kategorie[[#This Row],[rok]]-kategorie[[#This Row],[věk]]</f>
        <v>2013</v>
      </c>
      <c r="I2218" s="166">
        <v>3</v>
      </c>
      <c r="J2218" s="168" t="s">
        <v>3181</v>
      </c>
      <c r="K2218" s="169">
        <v>0.16</v>
      </c>
      <c r="L2218" s="170"/>
    </row>
    <row r="2219" spans="4:12">
      <c r="D2219" s="20" t="str">
        <f>CONCATENATE(kategorie[[#This Row],[rok]],"::",kategorie[[#This Row],[závod]],"::",kategorie[[#This Row],[m/ž]],"::",kategorie[[#This Row],[věk]])</f>
        <v>2016::dětský::M::4</v>
      </c>
      <c r="E2219" s="166">
        <v>2016</v>
      </c>
      <c r="F2219" s="167" t="s">
        <v>297</v>
      </c>
      <c r="G2219" s="166" t="s">
        <v>177</v>
      </c>
      <c r="H2219" s="25">
        <f>kategorie[[#This Row],[rok]]-kategorie[[#This Row],[věk]]</f>
        <v>2012</v>
      </c>
      <c r="I2219" s="166">
        <v>4</v>
      </c>
      <c r="J2219" s="168" t="s">
        <v>3181</v>
      </c>
      <c r="K2219" s="169">
        <v>0.16</v>
      </c>
      <c r="L2219" s="170"/>
    </row>
    <row r="2220" spans="4:12">
      <c r="D2220" s="20" t="str">
        <f>CONCATENATE(kategorie[[#This Row],[rok]],"::",kategorie[[#This Row],[závod]],"::",kategorie[[#This Row],[m/ž]],"::",kategorie[[#This Row],[věk]])</f>
        <v>2016::dětský::M::5</v>
      </c>
      <c r="E2220" s="166">
        <v>2016</v>
      </c>
      <c r="F2220" s="167" t="s">
        <v>297</v>
      </c>
      <c r="G2220" s="166" t="s">
        <v>177</v>
      </c>
      <c r="H2220" s="25">
        <f>kategorie[[#This Row],[rok]]-kategorie[[#This Row],[věk]]</f>
        <v>2011</v>
      </c>
      <c r="I2220" s="166">
        <v>5</v>
      </c>
      <c r="J2220" s="168" t="s">
        <v>3183</v>
      </c>
      <c r="K2220" s="169">
        <v>0.16</v>
      </c>
      <c r="L2220" s="170"/>
    </row>
    <row r="2221" spans="4:12">
      <c r="D2221" s="20" t="str">
        <f>CONCATENATE(kategorie[[#This Row],[rok]],"::",kategorie[[#This Row],[závod]],"::",kategorie[[#This Row],[m/ž]],"::",kategorie[[#This Row],[věk]])</f>
        <v>2016::dětský::M::6</v>
      </c>
      <c r="E2221" s="166">
        <v>2016</v>
      </c>
      <c r="F2221" s="167" t="s">
        <v>297</v>
      </c>
      <c r="G2221" s="166" t="s">
        <v>177</v>
      </c>
      <c r="H2221" s="25">
        <f>kategorie[[#This Row],[rok]]-kategorie[[#This Row],[věk]]</f>
        <v>2010</v>
      </c>
      <c r="I2221" s="166">
        <v>6</v>
      </c>
      <c r="J2221" s="168" t="s">
        <v>3183</v>
      </c>
      <c r="K2221" s="169">
        <v>0.16</v>
      </c>
      <c r="L2221" s="170"/>
    </row>
    <row r="2222" spans="4:12">
      <c r="D2222" s="20" t="str">
        <f>CONCATENATE(kategorie[[#This Row],[rok]],"::",kategorie[[#This Row],[závod]],"::",kategorie[[#This Row],[m/ž]],"::",kategorie[[#This Row],[věk]])</f>
        <v>2016::dětský::M::7</v>
      </c>
      <c r="E2222" s="166">
        <v>2016</v>
      </c>
      <c r="F2222" s="167" t="s">
        <v>297</v>
      </c>
      <c r="G2222" s="166" t="s">
        <v>177</v>
      </c>
      <c r="H2222" s="25">
        <f>kategorie[[#This Row],[rok]]-kategorie[[#This Row],[věk]]</f>
        <v>2009</v>
      </c>
      <c r="I2222" s="166">
        <v>7</v>
      </c>
      <c r="J2222" s="168" t="s">
        <v>3183</v>
      </c>
      <c r="K2222" s="169">
        <v>0.16</v>
      </c>
      <c r="L2222" s="170"/>
    </row>
    <row r="2223" spans="4:12">
      <c r="D2223" s="20" t="str">
        <f>CONCATENATE(kategorie[[#This Row],[rok]],"::",kategorie[[#This Row],[závod]],"::",kategorie[[#This Row],[m/ž]],"::",kategorie[[#This Row],[věk]])</f>
        <v>2016::dětský::M::8</v>
      </c>
      <c r="E2223" s="166">
        <v>2016</v>
      </c>
      <c r="F2223" s="167" t="s">
        <v>297</v>
      </c>
      <c r="G2223" s="166" t="s">
        <v>177</v>
      </c>
      <c r="H2223" s="25">
        <f>kategorie[[#This Row],[rok]]-kategorie[[#This Row],[věk]]</f>
        <v>2008</v>
      </c>
      <c r="I2223" s="166">
        <v>8</v>
      </c>
      <c r="J2223" s="168" t="s">
        <v>3185</v>
      </c>
      <c r="K2223" s="169">
        <v>0.32</v>
      </c>
      <c r="L2223" s="170"/>
    </row>
    <row r="2224" spans="4:12">
      <c r="D2224" s="20" t="str">
        <f>CONCATENATE(kategorie[[#This Row],[rok]],"::",kategorie[[#This Row],[závod]],"::",kategorie[[#This Row],[m/ž]],"::",kategorie[[#This Row],[věk]])</f>
        <v>2016::dětský::M::9</v>
      </c>
      <c r="E2224" s="166">
        <v>2016</v>
      </c>
      <c r="F2224" s="167" t="s">
        <v>297</v>
      </c>
      <c r="G2224" s="166" t="s">
        <v>177</v>
      </c>
      <c r="H2224" s="25">
        <f>kategorie[[#This Row],[rok]]-kategorie[[#This Row],[věk]]</f>
        <v>2007</v>
      </c>
      <c r="I2224" s="166">
        <v>9</v>
      </c>
      <c r="J2224" s="168" t="s">
        <v>3185</v>
      </c>
      <c r="K2224" s="169">
        <v>0.32</v>
      </c>
      <c r="L2224" s="170"/>
    </row>
    <row r="2225" spans="4:12">
      <c r="D2225" s="20" t="str">
        <f>CONCATENATE(kategorie[[#This Row],[rok]],"::",kategorie[[#This Row],[závod]],"::",kategorie[[#This Row],[m/ž]],"::",kategorie[[#This Row],[věk]])</f>
        <v>2016::dětský::M::10</v>
      </c>
      <c r="E2225" s="166">
        <v>2016</v>
      </c>
      <c r="F2225" s="167" t="s">
        <v>297</v>
      </c>
      <c r="G2225" s="166" t="s">
        <v>177</v>
      </c>
      <c r="H2225" s="25">
        <f>kategorie[[#This Row],[rok]]-kategorie[[#This Row],[věk]]</f>
        <v>2006</v>
      </c>
      <c r="I2225" s="166">
        <v>10</v>
      </c>
      <c r="J2225" s="168" t="s">
        <v>3185</v>
      </c>
      <c r="K2225" s="169">
        <v>0.32</v>
      </c>
      <c r="L2225" s="170"/>
    </row>
    <row r="2226" spans="4:12">
      <c r="D2226" s="20" t="str">
        <f>CONCATENATE(kategorie[[#This Row],[rok]],"::",kategorie[[#This Row],[závod]],"::",kategorie[[#This Row],[m/ž]],"::",kategorie[[#This Row],[věk]])</f>
        <v>2016::dětský::M::11</v>
      </c>
      <c r="E2226" s="166">
        <v>2016</v>
      </c>
      <c r="F2226" s="167" t="s">
        <v>297</v>
      </c>
      <c r="G2226" s="166" t="s">
        <v>177</v>
      </c>
      <c r="H2226" s="25">
        <f>kategorie[[#This Row],[rok]]-kategorie[[#This Row],[věk]]</f>
        <v>2005</v>
      </c>
      <c r="I2226" s="166">
        <v>11</v>
      </c>
      <c r="J2226" s="168" t="s">
        <v>3186</v>
      </c>
      <c r="K2226" s="169">
        <v>0.48</v>
      </c>
      <c r="L2226" s="170"/>
    </row>
    <row r="2227" spans="4:12">
      <c r="D2227" s="20" t="str">
        <f>CONCATENATE(kategorie[[#This Row],[rok]],"::",kategorie[[#This Row],[závod]],"::",kategorie[[#This Row],[m/ž]],"::",kategorie[[#This Row],[věk]])</f>
        <v>2016::dětský::M::12</v>
      </c>
      <c r="E2227" s="166">
        <v>2016</v>
      </c>
      <c r="F2227" s="167" t="s">
        <v>297</v>
      </c>
      <c r="G2227" s="166" t="s">
        <v>177</v>
      </c>
      <c r="H2227" s="25">
        <f>kategorie[[#This Row],[rok]]-kategorie[[#This Row],[věk]]</f>
        <v>2004</v>
      </c>
      <c r="I2227" s="166">
        <v>12</v>
      </c>
      <c r="J2227" s="168" t="s">
        <v>3186</v>
      </c>
      <c r="K2227" s="169">
        <v>0.48</v>
      </c>
      <c r="L2227" s="170"/>
    </row>
    <row r="2228" spans="4:12">
      <c r="D2228" s="20" t="str">
        <f>CONCATENATE(kategorie[[#This Row],[rok]],"::",kategorie[[#This Row],[závod]],"::",kategorie[[#This Row],[m/ž]],"::",kategorie[[#This Row],[věk]])</f>
        <v>2016::dětský::M::13</v>
      </c>
      <c r="E2228" s="166">
        <v>2016</v>
      </c>
      <c r="F2228" s="167" t="s">
        <v>297</v>
      </c>
      <c r="G2228" s="166" t="s">
        <v>177</v>
      </c>
      <c r="H2228" s="25">
        <f>kategorie[[#This Row],[rok]]-kategorie[[#This Row],[věk]]</f>
        <v>2003</v>
      </c>
      <c r="I2228" s="166">
        <v>13</v>
      </c>
      <c r="J2228" s="168" t="s">
        <v>3187</v>
      </c>
      <c r="K2228" s="169">
        <v>0.48</v>
      </c>
      <c r="L2228" s="170"/>
    </row>
    <row r="2229" spans="4:12">
      <c r="D2229" s="20" t="str">
        <f>CONCATENATE(kategorie[[#This Row],[rok]],"::",kategorie[[#This Row],[závod]],"::",kategorie[[#This Row],[m/ž]],"::",kategorie[[#This Row],[věk]])</f>
        <v>2016::dětský::M::14</v>
      </c>
      <c r="E2229" s="166">
        <v>2016</v>
      </c>
      <c r="F2229" s="167" t="s">
        <v>297</v>
      </c>
      <c r="G2229" s="166" t="s">
        <v>177</v>
      </c>
      <c r="H2229" s="25">
        <f>kategorie[[#This Row],[rok]]-kategorie[[#This Row],[věk]]</f>
        <v>2002</v>
      </c>
      <c r="I2229" s="166">
        <v>14</v>
      </c>
      <c r="J2229" s="168" t="s">
        <v>3187</v>
      </c>
      <c r="K2229" s="169">
        <v>0.48</v>
      </c>
      <c r="L2229" s="170"/>
    </row>
    <row r="2230" spans="4:12">
      <c r="D2230" s="20" t="str">
        <f>CONCATENATE(kategorie[[#This Row],[rok]],"::",kategorie[[#This Row],[závod]],"::",kategorie[[#This Row],[m/ž]],"::",kategorie[[#This Row],[věk]])</f>
        <v>2016::dětský::M::15</v>
      </c>
      <c r="E2230" s="166">
        <v>2016</v>
      </c>
      <c r="F2230" s="167" t="s">
        <v>297</v>
      </c>
      <c r="G2230" s="166" t="s">
        <v>177</v>
      </c>
      <c r="H2230" s="25">
        <f>kategorie[[#This Row],[rok]]-kategorie[[#This Row],[věk]]</f>
        <v>2001</v>
      </c>
      <c r="I2230" s="166">
        <v>15</v>
      </c>
      <c r="J2230" s="168" t="s">
        <v>3188</v>
      </c>
      <c r="K2230" s="169">
        <v>1</v>
      </c>
      <c r="L2230" s="170"/>
    </row>
    <row r="2231" spans="4:12">
      <c r="D2231" s="20" t="str">
        <f>CONCATENATE(kategorie[[#This Row],[rok]],"::",kategorie[[#This Row],[závod]],"::",kategorie[[#This Row],[m/ž]],"::",kategorie[[#This Row],[věk]])</f>
        <v>2016::dětský::M::16</v>
      </c>
      <c r="E2231" s="166">
        <v>2016</v>
      </c>
      <c r="F2231" s="167" t="s">
        <v>297</v>
      </c>
      <c r="G2231" s="166" t="s">
        <v>177</v>
      </c>
      <c r="H2231" s="25">
        <f>kategorie[[#This Row],[rok]]-kategorie[[#This Row],[věk]]</f>
        <v>2000</v>
      </c>
      <c r="I2231" s="166">
        <v>16</v>
      </c>
      <c r="J2231" s="168" t="s">
        <v>3188</v>
      </c>
      <c r="K2231" s="169">
        <v>1</v>
      </c>
      <c r="L2231" s="170"/>
    </row>
    <row r="2232" spans="4:12">
      <c r="D2232" s="20" t="str">
        <f>CONCATENATE(kategorie[[#This Row],[rok]],"::",kategorie[[#This Row],[závod]],"::",kategorie[[#This Row],[m/ž]],"::",kategorie[[#This Row],[věk]])</f>
        <v>2016::dětský::M::17</v>
      </c>
      <c r="E2232" s="166">
        <v>2016</v>
      </c>
      <c r="F2232" s="167" t="s">
        <v>297</v>
      </c>
      <c r="G2232" s="166" t="s">
        <v>177</v>
      </c>
      <c r="H2232" s="25">
        <f>kategorie[[#This Row],[rok]]-kategorie[[#This Row],[věk]]</f>
        <v>1999</v>
      </c>
      <c r="I2232" s="166">
        <v>17</v>
      </c>
      <c r="J2232" s="168" t="s">
        <v>3189</v>
      </c>
      <c r="K2232" s="169">
        <v>1.7</v>
      </c>
      <c r="L2232" s="170"/>
    </row>
    <row r="2233" spans="4:12">
      <c r="D2233" s="20" t="str">
        <f>CONCATENATE(kategorie[[#This Row],[rok]],"::",kategorie[[#This Row],[závod]],"::",kategorie[[#This Row],[m/ž]],"::",kategorie[[#This Row],[věk]])</f>
        <v>2016::dětský::M::18</v>
      </c>
      <c r="E2233" s="166">
        <v>2016</v>
      </c>
      <c r="F2233" s="167" t="s">
        <v>297</v>
      </c>
      <c r="G2233" s="166" t="s">
        <v>177</v>
      </c>
      <c r="H2233" s="25">
        <f>kategorie[[#This Row],[rok]]-kategorie[[#This Row],[věk]]</f>
        <v>1998</v>
      </c>
      <c r="I2233" s="166">
        <v>18</v>
      </c>
      <c r="J2233" s="168" t="s">
        <v>3189</v>
      </c>
      <c r="K2233" s="169">
        <v>1.7</v>
      </c>
      <c r="L2233" s="170"/>
    </row>
    <row r="2234" spans="4:12">
      <c r="D2234" s="20" t="str">
        <f>CONCATENATE(kategorie[[#This Row],[rok]],"::",kategorie[[#This Row],[závod]],"::",kategorie[[#This Row],[m/ž]],"::",kategorie[[#This Row],[věk]])</f>
        <v>2016::dětský::Z::0</v>
      </c>
      <c r="E2234" s="166">
        <v>2016</v>
      </c>
      <c r="F2234" s="167" t="s">
        <v>297</v>
      </c>
      <c r="G2234" s="166" t="s">
        <v>318</v>
      </c>
      <c r="H2234" s="25">
        <f>kategorie[[#This Row],[rok]]-kategorie[[#This Row],[věk]]</f>
        <v>2016</v>
      </c>
      <c r="I2234" s="166">
        <v>0</v>
      </c>
      <c r="J2234" s="168" t="s">
        <v>3181</v>
      </c>
      <c r="K2234" s="169">
        <v>0.16</v>
      </c>
      <c r="L2234" s="170"/>
    </row>
    <row r="2235" spans="4:12">
      <c r="D2235" s="20" t="str">
        <f>CONCATENATE(kategorie[[#This Row],[rok]],"::",kategorie[[#This Row],[závod]],"::",kategorie[[#This Row],[m/ž]],"::",kategorie[[#This Row],[věk]])</f>
        <v>2016::dětský::Z::1</v>
      </c>
      <c r="E2235" s="166">
        <v>2016</v>
      </c>
      <c r="F2235" s="167" t="s">
        <v>297</v>
      </c>
      <c r="G2235" s="166" t="s">
        <v>318</v>
      </c>
      <c r="H2235" s="25">
        <f>kategorie[[#This Row],[rok]]-kategorie[[#This Row],[věk]]</f>
        <v>2015</v>
      </c>
      <c r="I2235" s="166">
        <v>1</v>
      </c>
      <c r="J2235" s="168" t="s">
        <v>3181</v>
      </c>
      <c r="K2235" s="169">
        <v>0.16</v>
      </c>
      <c r="L2235" s="170"/>
    </row>
    <row r="2236" spans="4:12">
      <c r="D2236" s="20" t="str">
        <f>CONCATENATE(kategorie[[#This Row],[rok]],"::",kategorie[[#This Row],[závod]],"::",kategorie[[#This Row],[m/ž]],"::",kategorie[[#This Row],[věk]])</f>
        <v>2016::dětský::Z::2</v>
      </c>
      <c r="E2236" s="166">
        <v>2016</v>
      </c>
      <c r="F2236" s="167" t="s">
        <v>297</v>
      </c>
      <c r="G2236" s="166" t="s">
        <v>318</v>
      </c>
      <c r="H2236" s="25">
        <f>kategorie[[#This Row],[rok]]-kategorie[[#This Row],[věk]]</f>
        <v>2014</v>
      </c>
      <c r="I2236" s="166">
        <v>2</v>
      </c>
      <c r="J2236" s="168" t="s">
        <v>3181</v>
      </c>
      <c r="K2236" s="169">
        <v>0.16</v>
      </c>
      <c r="L2236" s="170"/>
    </row>
    <row r="2237" spans="4:12">
      <c r="D2237" s="20" t="str">
        <f>CONCATENATE(kategorie[[#This Row],[rok]],"::",kategorie[[#This Row],[závod]],"::",kategorie[[#This Row],[m/ž]],"::",kategorie[[#This Row],[věk]])</f>
        <v>2016::dětský::Z::3</v>
      </c>
      <c r="E2237" s="166">
        <v>2016</v>
      </c>
      <c r="F2237" s="167" t="s">
        <v>297</v>
      </c>
      <c r="G2237" s="166" t="s">
        <v>318</v>
      </c>
      <c r="H2237" s="25">
        <f>kategorie[[#This Row],[rok]]-kategorie[[#This Row],[věk]]</f>
        <v>2013</v>
      </c>
      <c r="I2237" s="166">
        <v>3</v>
      </c>
      <c r="J2237" s="168" t="s">
        <v>3181</v>
      </c>
      <c r="K2237" s="169">
        <v>0.16</v>
      </c>
      <c r="L2237" s="170"/>
    </row>
    <row r="2238" spans="4:12">
      <c r="D2238" s="20" t="str">
        <f>CONCATENATE(kategorie[[#This Row],[rok]],"::",kategorie[[#This Row],[závod]],"::",kategorie[[#This Row],[m/ž]],"::",kategorie[[#This Row],[věk]])</f>
        <v>2016::dětský::Z::4</v>
      </c>
      <c r="E2238" s="166">
        <v>2016</v>
      </c>
      <c r="F2238" s="167" t="s">
        <v>297</v>
      </c>
      <c r="G2238" s="166" t="s">
        <v>318</v>
      </c>
      <c r="H2238" s="25">
        <f>kategorie[[#This Row],[rok]]-kategorie[[#This Row],[věk]]</f>
        <v>2012</v>
      </c>
      <c r="I2238" s="166">
        <v>4</v>
      </c>
      <c r="J2238" s="168" t="s">
        <v>3181</v>
      </c>
      <c r="K2238" s="169">
        <v>0.16</v>
      </c>
      <c r="L2238" s="170"/>
    </row>
    <row r="2239" spans="4:12">
      <c r="D2239" s="20" t="str">
        <f>CONCATENATE(kategorie[[#This Row],[rok]],"::",kategorie[[#This Row],[závod]],"::",kategorie[[#This Row],[m/ž]],"::",kategorie[[#This Row],[věk]])</f>
        <v>2016::dětský::Z::5</v>
      </c>
      <c r="E2239" s="166">
        <v>2016</v>
      </c>
      <c r="F2239" s="167" t="s">
        <v>297</v>
      </c>
      <c r="G2239" s="166" t="s">
        <v>318</v>
      </c>
      <c r="H2239" s="25">
        <f>kategorie[[#This Row],[rok]]-kategorie[[#This Row],[věk]]</f>
        <v>2011</v>
      </c>
      <c r="I2239" s="166">
        <v>5</v>
      </c>
      <c r="J2239" s="168" t="s">
        <v>3183</v>
      </c>
      <c r="K2239" s="169">
        <v>0.16</v>
      </c>
      <c r="L2239" s="170"/>
    </row>
    <row r="2240" spans="4:12">
      <c r="D2240" s="20" t="str">
        <f>CONCATENATE(kategorie[[#This Row],[rok]],"::",kategorie[[#This Row],[závod]],"::",kategorie[[#This Row],[m/ž]],"::",kategorie[[#This Row],[věk]])</f>
        <v>2016::dětský::Z::6</v>
      </c>
      <c r="E2240" s="166">
        <v>2016</v>
      </c>
      <c r="F2240" s="167" t="s">
        <v>297</v>
      </c>
      <c r="G2240" s="166" t="s">
        <v>318</v>
      </c>
      <c r="H2240" s="25">
        <f>kategorie[[#This Row],[rok]]-kategorie[[#This Row],[věk]]</f>
        <v>2010</v>
      </c>
      <c r="I2240" s="166">
        <v>6</v>
      </c>
      <c r="J2240" s="168" t="s">
        <v>3183</v>
      </c>
      <c r="K2240" s="169">
        <v>0.16</v>
      </c>
      <c r="L2240" s="170"/>
    </row>
    <row r="2241" spans="4:12">
      <c r="D2241" s="20" t="str">
        <f>CONCATENATE(kategorie[[#This Row],[rok]],"::",kategorie[[#This Row],[závod]],"::",kategorie[[#This Row],[m/ž]],"::",kategorie[[#This Row],[věk]])</f>
        <v>2016::dětský::Z::7</v>
      </c>
      <c r="E2241" s="166">
        <v>2016</v>
      </c>
      <c r="F2241" s="167" t="s">
        <v>297</v>
      </c>
      <c r="G2241" s="166" t="s">
        <v>318</v>
      </c>
      <c r="H2241" s="25">
        <f>kategorie[[#This Row],[rok]]-kategorie[[#This Row],[věk]]</f>
        <v>2009</v>
      </c>
      <c r="I2241" s="166">
        <v>7</v>
      </c>
      <c r="J2241" s="168" t="s">
        <v>3183</v>
      </c>
      <c r="K2241" s="169">
        <v>0.16</v>
      </c>
      <c r="L2241" s="170"/>
    </row>
    <row r="2242" spans="4:12">
      <c r="D2242" s="20" t="str">
        <f>CONCATENATE(kategorie[[#This Row],[rok]],"::",kategorie[[#This Row],[závod]],"::",kategorie[[#This Row],[m/ž]],"::",kategorie[[#This Row],[věk]])</f>
        <v>2016::dětský::Z::8</v>
      </c>
      <c r="E2242" s="166">
        <v>2016</v>
      </c>
      <c r="F2242" s="167" t="s">
        <v>297</v>
      </c>
      <c r="G2242" s="166" t="s">
        <v>318</v>
      </c>
      <c r="H2242" s="25">
        <f>kategorie[[#This Row],[rok]]-kategorie[[#This Row],[věk]]</f>
        <v>2008</v>
      </c>
      <c r="I2242" s="166">
        <v>8</v>
      </c>
      <c r="J2242" s="168" t="s">
        <v>3185</v>
      </c>
      <c r="K2242" s="169">
        <v>0.32</v>
      </c>
      <c r="L2242" s="170"/>
    </row>
    <row r="2243" spans="4:12">
      <c r="D2243" s="20" t="str">
        <f>CONCATENATE(kategorie[[#This Row],[rok]],"::",kategorie[[#This Row],[závod]],"::",kategorie[[#This Row],[m/ž]],"::",kategorie[[#This Row],[věk]])</f>
        <v>2016::dětský::Z::9</v>
      </c>
      <c r="E2243" s="166">
        <v>2016</v>
      </c>
      <c r="F2243" s="167" t="s">
        <v>297</v>
      </c>
      <c r="G2243" s="166" t="s">
        <v>318</v>
      </c>
      <c r="H2243" s="25">
        <f>kategorie[[#This Row],[rok]]-kategorie[[#This Row],[věk]]</f>
        <v>2007</v>
      </c>
      <c r="I2243" s="166">
        <v>9</v>
      </c>
      <c r="J2243" s="168" t="s">
        <v>3185</v>
      </c>
      <c r="K2243" s="169">
        <v>0.32</v>
      </c>
      <c r="L2243" s="170"/>
    </row>
    <row r="2244" spans="4:12">
      <c r="D2244" s="20" t="str">
        <f>CONCATENATE(kategorie[[#This Row],[rok]],"::",kategorie[[#This Row],[závod]],"::",kategorie[[#This Row],[m/ž]],"::",kategorie[[#This Row],[věk]])</f>
        <v>2016::dětský::Z::10</v>
      </c>
      <c r="E2244" s="166">
        <v>2016</v>
      </c>
      <c r="F2244" s="167" t="s">
        <v>297</v>
      </c>
      <c r="G2244" s="166" t="s">
        <v>318</v>
      </c>
      <c r="H2244" s="25">
        <f>kategorie[[#This Row],[rok]]-kategorie[[#This Row],[věk]]</f>
        <v>2006</v>
      </c>
      <c r="I2244" s="166">
        <v>10</v>
      </c>
      <c r="J2244" s="168" t="s">
        <v>3185</v>
      </c>
      <c r="K2244" s="169">
        <v>0.32</v>
      </c>
      <c r="L2244" s="170"/>
    </row>
    <row r="2245" spans="4:12">
      <c r="D2245" s="20" t="str">
        <f>CONCATENATE(kategorie[[#This Row],[rok]],"::",kategorie[[#This Row],[závod]],"::",kategorie[[#This Row],[m/ž]],"::",kategorie[[#This Row],[věk]])</f>
        <v>2016::dětský::Z::11</v>
      </c>
      <c r="E2245" s="166">
        <v>2016</v>
      </c>
      <c r="F2245" s="167" t="s">
        <v>297</v>
      </c>
      <c r="G2245" s="166" t="s">
        <v>318</v>
      </c>
      <c r="H2245" s="25">
        <f>kategorie[[#This Row],[rok]]-kategorie[[#This Row],[věk]]</f>
        <v>2005</v>
      </c>
      <c r="I2245" s="166">
        <v>11</v>
      </c>
      <c r="J2245" s="168" t="s">
        <v>3186</v>
      </c>
      <c r="K2245" s="169">
        <v>0.32</v>
      </c>
      <c r="L2245" s="170"/>
    </row>
    <row r="2246" spans="4:12">
      <c r="D2246" s="20" t="str">
        <f>CONCATENATE(kategorie[[#This Row],[rok]],"::",kategorie[[#This Row],[závod]],"::",kategorie[[#This Row],[m/ž]],"::",kategorie[[#This Row],[věk]])</f>
        <v>2016::dětský::Z::12</v>
      </c>
      <c r="E2246" s="166">
        <v>2016</v>
      </c>
      <c r="F2246" s="167" t="s">
        <v>297</v>
      </c>
      <c r="G2246" s="166" t="s">
        <v>318</v>
      </c>
      <c r="H2246" s="25">
        <f>kategorie[[#This Row],[rok]]-kategorie[[#This Row],[věk]]</f>
        <v>2004</v>
      </c>
      <c r="I2246" s="166">
        <v>12</v>
      </c>
      <c r="J2246" s="168" t="s">
        <v>3186</v>
      </c>
      <c r="K2246" s="169">
        <v>0.32</v>
      </c>
      <c r="L2246" s="170"/>
    </row>
    <row r="2247" spans="4:12">
      <c r="D2247" s="20" t="str">
        <f>CONCATENATE(kategorie[[#This Row],[rok]],"::",kategorie[[#This Row],[závod]],"::",kategorie[[#This Row],[m/ž]],"::",kategorie[[#This Row],[věk]])</f>
        <v>2016::dětský::Z::13</v>
      </c>
      <c r="E2247" s="166">
        <v>2016</v>
      </c>
      <c r="F2247" s="167" t="s">
        <v>297</v>
      </c>
      <c r="G2247" s="166" t="s">
        <v>318</v>
      </c>
      <c r="H2247" s="25">
        <f>kategorie[[#This Row],[rok]]-kategorie[[#This Row],[věk]]</f>
        <v>2003</v>
      </c>
      <c r="I2247" s="166">
        <v>13</v>
      </c>
      <c r="J2247" s="168" t="s">
        <v>3187</v>
      </c>
      <c r="K2247" s="169">
        <v>0.48</v>
      </c>
      <c r="L2247" s="170"/>
    </row>
    <row r="2248" spans="4:12">
      <c r="D2248" s="20" t="str">
        <f>CONCATENATE(kategorie[[#This Row],[rok]],"::",kategorie[[#This Row],[závod]],"::",kategorie[[#This Row],[m/ž]],"::",kategorie[[#This Row],[věk]])</f>
        <v>2016::dětský::Z::14</v>
      </c>
      <c r="E2248" s="166">
        <v>2016</v>
      </c>
      <c r="F2248" s="167" t="s">
        <v>297</v>
      </c>
      <c r="G2248" s="166" t="s">
        <v>318</v>
      </c>
      <c r="H2248" s="25">
        <f>kategorie[[#This Row],[rok]]-kategorie[[#This Row],[věk]]</f>
        <v>2002</v>
      </c>
      <c r="I2248" s="166">
        <v>14</v>
      </c>
      <c r="J2248" s="168" t="s">
        <v>3187</v>
      </c>
      <c r="K2248" s="169">
        <v>0.48</v>
      </c>
      <c r="L2248" s="170"/>
    </row>
    <row r="2249" spans="4:12">
      <c r="D2249" s="20" t="str">
        <f>CONCATENATE(kategorie[[#This Row],[rok]],"::",kategorie[[#This Row],[závod]],"::",kategorie[[#This Row],[m/ž]],"::",kategorie[[#This Row],[věk]])</f>
        <v>2016::dětský::Z::15</v>
      </c>
      <c r="E2249" s="166">
        <v>2016</v>
      </c>
      <c r="F2249" s="167" t="s">
        <v>297</v>
      </c>
      <c r="G2249" s="166" t="s">
        <v>318</v>
      </c>
      <c r="H2249" s="25">
        <f>kategorie[[#This Row],[rok]]-kategorie[[#This Row],[věk]]</f>
        <v>2001</v>
      </c>
      <c r="I2249" s="166">
        <v>15</v>
      </c>
      <c r="J2249" s="168" t="s">
        <v>3188</v>
      </c>
      <c r="K2249" s="169">
        <v>1</v>
      </c>
      <c r="L2249" s="170"/>
    </row>
    <row r="2250" spans="4:12">
      <c r="D2250" s="20" t="str">
        <f>CONCATENATE(kategorie[[#This Row],[rok]],"::",kategorie[[#This Row],[závod]],"::",kategorie[[#This Row],[m/ž]],"::",kategorie[[#This Row],[věk]])</f>
        <v>2016::dětský::Z::16</v>
      </c>
      <c r="E2250" s="166">
        <v>2016</v>
      </c>
      <c r="F2250" s="167" t="s">
        <v>297</v>
      </c>
      <c r="G2250" s="166" t="s">
        <v>318</v>
      </c>
      <c r="H2250" s="25">
        <f>kategorie[[#This Row],[rok]]-kategorie[[#This Row],[věk]]</f>
        <v>2000</v>
      </c>
      <c r="I2250" s="166">
        <v>16</v>
      </c>
      <c r="J2250" s="168" t="s">
        <v>3188</v>
      </c>
      <c r="K2250" s="169">
        <v>1</v>
      </c>
      <c r="L2250" s="170"/>
    </row>
    <row r="2251" spans="4:12">
      <c r="D2251" s="20" t="str">
        <f>CONCATENATE(kategorie[[#This Row],[rok]],"::",kategorie[[#This Row],[závod]],"::",kategorie[[#This Row],[m/ž]],"::",kategorie[[#This Row],[věk]])</f>
        <v>2016::dětský::Z::17</v>
      </c>
      <c r="E2251" s="166">
        <v>2016</v>
      </c>
      <c r="F2251" s="167" t="s">
        <v>297</v>
      </c>
      <c r="G2251" s="166" t="s">
        <v>318</v>
      </c>
      <c r="H2251" s="25">
        <f>kategorie[[#This Row],[rok]]-kategorie[[#This Row],[věk]]</f>
        <v>1999</v>
      </c>
      <c r="I2251" s="166">
        <v>17</v>
      </c>
      <c r="J2251" s="168" t="s">
        <v>3189</v>
      </c>
      <c r="K2251" s="169">
        <v>1.7</v>
      </c>
      <c r="L2251" s="170"/>
    </row>
    <row r="2252" spans="4:12">
      <c r="D2252" s="20" t="str">
        <f>CONCATENATE(kategorie[[#This Row],[rok]],"::",kategorie[[#This Row],[závod]],"::",kategorie[[#This Row],[m/ž]],"::",kategorie[[#This Row],[věk]])</f>
        <v>2016::dětský::Z::18</v>
      </c>
      <c r="E2252" s="166">
        <v>2016</v>
      </c>
      <c r="F2252" s="167" t="s">
        <v>297</v>
      </c>
      <c r="G2252" s="166" t="s">
        <v>318</v>
      </c>
      <c r="H2252" s="25">
        <f>kategorie[[#This Row],[rok]]-kategorie[[#This Row],[věk]]</f>
        <v>1998</v>
      </c>
      <c r="I2252" s="166">
        <v>18</v>
      </c>
      <c r="J2252" s="168" t="s">
        <v>3189</v>
      </c>
      <c r="K2252" s="169">
        <v>1.7</v>
      </c>
      <c r="L2252" s="170"/>
    </row>
    <row r="2253" spans="4:12">
      <c r="D2253" s="20" t="str">
        <f>CONCATENATE(kategorie[[#This Row],[rok]],"::",kategorie[[#This Row],[závod]],"::",kategorie[[#This Row],[m/ž]],"::",kategorie[[#This Row],[věk]])</f>
        <v>2016::hlavní závod::M::15</v>
      </c>
      <c r="E2253" s="166">
        <v>2016</v>
      </c>
      <c r="F2253" s="167" t="s">
        <v>186</v>
      </c>
      <c r="G2253" s="166" t="s">
        <v>177</v>
      </c>
      <c r="H2253" s="25">
        <f>kategorie[[#This Row],[rok]]-kategorie[[#This Row],[věk]]</f>
        <v>2001</v>
      </c>
      <c r="I2253" s="166">
        <v>15</v>
      </c>
      <c r="J2253" s="168" t="s">
        <v>2604</v>
      </c>
      <c r="K2253" s="169">
        <v>15.4</v>
      </c>
      <c r="L2253" s="170"/>
    </row>
    <row r="2254" spans="4:12">
      <c r="D2254" s="20" t="str">
        <f>CONCATENATE(kategorie[[#This Row],[rok]],"::",kategorie[[#This Row],[závod]],"::",kategorie[[#This Row],[m/ž]],"::",kategorie[[#This Row],[věk]])</f>
        <v>2016::hlavní závod::M::16</v>
      </c>
      <c r="E2254" s="166">
        <v>2016</v>
      </c>
      <c r="F2254" s="167" t="s">
        <v>186</v>
      </c>
      <c r="G2254" s="166" t="s">
        <v>177</v>
      </c>
      <c r="H2254" s="25">
        <f>kategorie[[#This Row],[rok]]-kategorie[[#This Row],[věk]]</f>
        <v>2000</v>
      </c>
      <c r="I2254" s="166">
        <v>16</v>
      </c>
      <c r="J2254" s="168" t="s">
        <v>2604</v>
      </c>
      <c r="K2254" s="169">
        <v>15.4</v>
      </c>
      <c r="L2254" s="170"/>
    </row>
    <row r="2255" spans="4:12">
      <c r="D2255" s="20" t="str">
        <f>CONCATENATE(kategorie[[#This Row],[rok]],"::",kategorie[[#This Row],[závod]],"::",kategorie[[#This Row],[m/ž]],"::",kategorie[[#This Row],[věk]])</f>
        <v>2016::hlavní závod::M::17</v>
      </c>
      <c r="E2255" s="166">
        <v>2016</v>
      </c>
      <c r="F2255" s="167" t="s">
        <v>186</v>
      </c>
      <c r="G2255" s="166" t="s">
        <v>177</v>
      </c>
      <c r="H2255" s="25">
        <f>kategorie[[#This Row],[rok]]-kategorie[[#This Row],[věk]]</f>
        <v>1999</v>
      </c>
      <c r="I2255" s="166">
        <v>17</v>
      </c>
      <c r="J2255" s="168" t="s">
        <v>2604</v>
      </c>
      <c r="K2255" s="169">
        <v>15.4</v>
      </c>
      <c r="L2255" s="170"/>
    </row>
    <row r="2256" spans="4:12">
      <c r="D2256" s="20" t="str">
        <f>CONCATENATE(kategorie[[#This Row],[rok]],"::",kategorie[[#This Row],[závod]],"::",kategorie[[#This Row],[m/ž]],"::",kategorie[[#This Row],[věk]])</f>
        <v>2016::hlavní závod::M::18</v>
      </c>
      <c r="E2256" s="166">
        <v>2016</v>
      </c>
      <c r="F2256" s="167" t="s">
        <v>186</v>
      </c>
      <c r="G2256" s="166" t="s">
        <v>177</v>
      </c>
      <c r="H2256" s="25">
        <f>kategorie[[#This Row],[rok]]-kategorie[[#This Row],[věk]]</f>
        <v>1998</v>
      </c>
      <c r="I2256" s="166">
        <v>18</v>
      </c>
      <c r="J2256" s="168" t="s">
        <v>2604</v>
      </c>
      <c r="K2256" s="169">
        <v>15.4</v>
      </c>
      <c r="L2256" s="170"/>
    </row>
    <row r="2257" spans="4:12">
      <c r="D2257" s="20" t="str">
        <f>CONCATENATE(kategorie[[#This Row],[rok]],"::",kategorie[[#This Row],[závod]],"::",kategorie[[#This Row],[m/ž]],"::",kategorie[[#This Row],[věk]])</f>
        <v>2016::hlavní závod::M::19</v>
      </c>
      <c r="E2257" s="166">
        <v>2016</v>
      </c>
      <c r="F2257" s="167" t="s">
        <v>186</v>
      </c>
      <c r="G2257" s="166" t="s">
        <v>177</v>
      </c>
      <c r="H2257" s="25">
        <f>kategorie[[#This Row],[rok]]-kategorie[[#This Row],[věk]]</f>
        <v>1997</v>
      </c>
      <c r="I2257" s="166">
        <v>19</v>
      </c>
      <c r="J2257" s="168" t="s">
        <v>2604</v>
      </c>
      <c r="K2257" s="169">
        <v>15.4</v>
      </c>
      <c r="L2257" s="170"/>
    </row>
    <row r="2258" spans="4:12">
      <c r="D2258" s="20" t="str">
        <f>CONCATENATE(kategorie[[#This Row],[rok]],"::",kategorie[[#This Row],[závod]],"::",kategorie[[#This Row],[m/ž]],"::",kategorie[[#This Row],[věk]])</f>
        <v>2016::hlavní závod::M::20</v>
      </c>
      <c r="E2258" s="166">
        <v>2016</v>
      </c>
      <c r="F2258" s="167" t="s">
        <v>186</v>
      </c>
      <c r="G2258" s="166" t="s">
        <v>177</v>
      </c>
      <c r="H2258" s="25">
        <f>kategorie[[#This Row],[rok]]-kategorie[[#This Row],[věk]]</f>
        <v>1996</v>
      </c>
      <c r="I2258" s="166">
        <v>20</v>
      </c>
      <c r="J2258" s="168" t="s">
        <v>2604</v>
      </c>
      <c r="K2258" s="169">
        <v>15.4</v>
      </c>
      <c r="L2258" s="170"/>
    </row>
    <row r="2259" spans="4:12">
      <c r="D2259" s="20" t="str">
        <f>CONCATENATE(kategorie[[#This Row],[rok]],"::",kategorie[[#This Row],[závod]],"::",kategorie[[#This Row],[m/ž]],"::",kategorie[[#This Row],[věk]])</f>
        <v>2016::hlavní závod::M::21</v>
      </c>
      <c r="E2259" s="166">
        <v>2016</v>
      </c>
      <c r="F2259" s="167" t="s">
        <v>186</v>
      </c>
      <c r="G2259" s="166" t="s">
        <v>177</v>
      </c>
      <c r="H2259" s="25">
        <f>kategorie[[#This Row],[rok]]-kategorie[[#This Row],[věk]]</f>
        <v>1995</v>
      </c>
      <c r="I2259" s="166">
        <v>21</v>
      </c>
      <c r="J2259" s="168" t="s">
        <v>2604</v>
      </c>
      <c r="K2259" s="169">
        <v>15.4</v>
      </c>
      <c r="L2259" s="170"/>
    </row>
    <row r="2260" spans="4:12">
      <c r="D2260" s="20" t="str">
        <f>CONCATENATE(kategorie[[#This Row],[rok]],"::",kategorie[[#This Row],[závod]],"::",kategorie[[#This Row],[m/ž]],"::",kategorie[[#This Row],[věk]])</f>
        <v>2016::hlavní závod::M::22</v>
      </c>
      <c r="E2260" s="166">
        <v>2016</v>
      </c>
      <c r="F2260" s="167" t="s">
        <v>186</v>
      </c>
      <c r="G2260" s="166" t="s">
        <v>177</v>
      </c>
      <c r="H2260" s="25">
        <f>kategorie[[#This Row],[rok]]-kategorie[[#This Row],[věk]]</f>
        <v>1994</v>
      </c>
      <c r="I2260" s="166">
        <v>22</v>
      </c>
      <c r="J2260" s="168" t="s">
        <v>2604</v>
      </c>
      <c r="K2260" s="169">
        <v>15.4</v>
      </c>
      <c r="L2260" s="170"/>
    </row>
    <row r="2261" spans="4:12">
      <c r="D2261" s="20" t="str">
        <f>CONCATENATE(kategorie[[#This Row],[rok]],"::",kategorie[[#This Row],[závod]],"::",kategorie[[#This Row],[m/ž]],"::",kategorie[[#This Row],[věk]])</f>
        <v>2016::hlavní závod::M::23</v>
      </c>
      <c r="E2261" s="166">
        <v>2016</v>
      </c>
      <c r="F2261" s="167" t="s">
        <v>186</v>
      </c>
      <c r="G2261" s="166" t="s">
        <v>177</v>
      </c>
      <c r="H2261" s="25">
        <f>kategorie[[#This Row],[rok]]-kategorie[[#This Row],[věk]]</f>
        <v>1993</v>
      </c>
      <c r="I2261" s="166">
        <v>23</v>
      </c>
      <c r="J2261" s="168" t="s">
        <v>2604</v>
      </c>
      <c r="K2261" s="169">
        <v>15.4</v>
      </c>
      <c r="L2261" s="170"/>
    </row>
    <row r="2262" spans="4:12">
      <c r="D2262" s="20" t="str">
        <f>CONCATENATE(kategorie[[#This Row],[rok]],"::",kategorie[[#This Row],[závod]],"::",kategorie[[#This Row],[m/ž]],"::",kategorie[[#This Row],[věk]])</f>
        <v>2016::hlavní závod::M::24</v>
      </c>
      <c r="E2262" s="166">
        <v>2016</v>
      </c>
      <c r="F2262" s="167" t="s">
        <v>186</v>
      </c>
      <c r="G2262" s="166" t="s">
        <v>177</v>
      </c>
      <c r="H2262" s="25">
        <f>kategorie[[#This Row],[rok]]-kategorie[[#This Row],[věk]]</f>
        <v>1992</v>
      </c>
      <c r="I2262" s="166">
        <v>24</v>
      </c>
      <c r="J2262" s="168" t="s">
        <v>2604</v>
      </c>
      <c r="K2262" s="169">
        <v>15.4</v>
      </c>
      <c r="L2262" s="170"/>
    </row>
    <row r="2263" spans="4:12">
      <c r="D2263" s="20" t="str">
        <f>CONCATENATE(kategorie[[#This Row],[rok]],"::",kategorie[[#This Row],[závod]],"::",kategorie[[#This Row],[m/ž]],"::",kategorie[[#This Row],[věk]])</f>
        <v>2016::hlavní závod::M::25</v>
      </c>
      <c r="E2263" s="166">
        <v>2016</v>
      </c>
      <c r="F2263" s="167" t="s">
        <v>186</v>
      </c>
      <c r="G2263" s="166" t="s">
        <v>177</v>
      </c>
      <c r="H2263" s="25">
        <f>kategorie[[#This Row],[rok]]-kategorie[[#This Row],[věk]]</f>
        <v>1991</v>
      </c>
      <c r="I2263" s="166">
        <v>25</v>
      </c>
      <c r="J2263" s="168" t="s">
        <v>2604</v>
      </c>
      <c r="K2263" s="169">
        <v>15.4</v>
      </c>
      <c r="L2263" s="170"/>
    </row>
    <row r="2264" spans="4:12">
      <c r="D2264" s="20" t="str">
        <f>CONCATENATE(kategorie[[#This Row],[rok]],"::",kategorie[[#This Row],[závod]],"::",kategorie[[#This Row],[m/ž]],"::",kategorie[[#This Row],[věk]])</f>
        <v>2016::hlavní závod::M::26</v>
      </c>
      <c r="E2264" s="166">
        <v>2016</v>
      </c>
      <c r="F2264" s="167" t="s">
        <v>186</v>
      </c>
      <c r="G2264" s="166" t="s">
        <v>177</v>
      </c>
      <c r="H2264" s="25">
        <f>kategorie[[#This Row],[rok]]-kategorie[[#This Row],[věk]]</f>
        <v>1990</v>
      </c>
      <c r="I2264" s="166">
        <v>26</v>
      </c>
      <c r="J2264" s="168" t="s">
        <v>2604</v>
      </c>
      <c r="K2264" s="169">
        <v>15.4</v>
      </c>
      <c r="L2264" s="170"/>
    </row>
    <row r="2265" spans="4:12">
      <c r="D2265" s="20" t="str">
        <f>CONCATENATE(kategorie[[#This Row],[rok]],"::",kategorie[[#This Row],[závod]],"::",kategorie[[#This Row],[m/ž]],"::",kategorie[[#This Row],[věk]])</f>
        <v>2016::hlavní závod::M::27</v>
      </c>
      <c r="E2265" s="166">
        <v>2016</v>
      </c>
      <c r="F2265" s="167" t="s">
        <v>186</v>
      </c>
      <c r="G2265" s="166" t="s">
        <v>177</v>
      </c>
      <c r="H2265" s="25">
        <f>kategorie[[#This Row],[rok]]-kategorie[[#This Row],[věk]]</f>
        <v>1989</v>
      </c>
      <c r="I2265" s="166">
        <v>27</v>
      </c>
      <c r="J2265" s="168" t="s">
        <v>2604</v>
      </c>
      <c r="K2265" s="169">
        <v>15.4</v>
      </c>
      <c r="L2265" s="170"/>
    </row>
    <row r="2266" spans="4:12">
      <c r="D2266" s="20" t="str">
        <f>CONCATENATE(kategorie[[#This Row],[rok]],"::",kategorie[[#This Row],[závod]],"::",kategorie[[#This Row],[m/ž]],"::",kategorie[[#This Row],[věk]])</f>
        <v>2016::hlavní závod::M::28</v>
      </c>
      <c r="E2266" s="166">
        <v>2016</v>
      </c>
      <c r="F2266" s="167" t="s">
        <v>186</v>
      </c>
      <c r="G2266" s="166" t="s">
        <v>177</v>
      </c>
      <c r="H2266" s="25">
        <f>kategorie[[#This Row],[rok]]-kategorie[[#This Row],[věk]]</f>
        <v>1988</v>
      </c>
      <c r="I2266" s="166">
        <v>28</v>
      </c>
      <c r="J2266" s="168" t="s">
        <v>2604</v>
      </c>
      <c r="K2266" s="169">
        <v>15.4</v>
      </c>
      <c r="L2266" s="170"/>
    </row>
    <row r="2267" spans="4:12">
      <c r="D2267" s="20" t="str">
        <f>CONCATENATE(kategorie[[#This Row],[rok]],"::",kategorie[[#This Row],[závod]],"::",kategorie[[#This Row],[m/ž]],"::",kategorie[[#This Row],[věk]])</f>
        <v>2016::hlavní závod::M::29</v>
      </c>
      <c r="E2267" s="166">
        <v>2016</v>
      </c>
      <c r="F2267" s="167" t="s">
        <v>186</v>
      </c>
      <c r="G2267" s="166" t="s">
        <v>177</v>
      </c>
      <c r="H2267" s="25">
        <f>kategorie[[#This Row],[rok]]-kategorie[[#This Row],[věk]]</f>
        <v>1987</v>
      </c>
      <c r="I2267" s="166">
        <v>29</v>
      </c>
      <c r="J2267" s="168" t="s">
        <v>2604</v>
      </c>
      <c r="K2267" s="169">
        <v>15.4</v>
      </c>
      <c r="L2267" s="170"/>
    </row>
    <row r="2268" spans="4:12">
      <c r="D2268" s="20" t="str">
        <f>CONCATENATE(kategorie[[#This Row],[rok]],"::",kategorie[[#This Row],[závod]],"::",kategorie[[#This Row],[m/ž]],"::",kategorie[[#This Row],[věk]])</f>
        <v>2016::hlavní závod::M::30</v>
      </c>
      <c r="E2268" s="166">
        <v>2016</v>
      </c>
      <c r="F2268" s="167" t="s">
        <v>186</v>
      </c>
      <c r="G2268" s="166" t="s">
        <v>177</v>
      </c>
      <c r="H2268" s="25">
        <f>kategorie[[#This Row],[rok]]-kategorie[[#This Row],[věk]]</f>
        <v>1986</v>
      </c>
      <c r="I2268" s="166">
        <v>30</v>
      </c>
      <c r="J2268" s="168" t="s">
        <v>2605</v>
      </c>
      <c r="K2268" s="169">
        <v>15.4</v>
      </c>
      <c r="L2268" s="170"/>
    </row>
    <row r="2269" spans="4:12">
      <c r="D2269" s="20" t="str">
        <f>CONCATENATE(kategorie[[#This Row],[rok]],"::",kategorie[[#This Row],[závod]],"::",kategorie[[#This Row],[m/ž]],"::",kategorie[[#This Row],[věk]])</f>
        <v>2016::hlavní závod::M::31</v>
      </c>
      <c r="E2269" s="166">
        <v>2016</v>
      </c>
      <c r="F2269" s="167" t="s">
        <v>186</v>
      </c>
      <c r="G2269" s="166" t="s">
        <v>177</v>
      </c>
      <c r="H2269" s="25">
        <f>kategorie[[#This Row],[rok]]-kategorie[[#This Row],[věk]]</f>
        <v>1985</v>
      </c>
      <c r="I2269" s="166">
        <v>31</v>
      </c>
      <c r="J2269" s="168" t="s">
        <v>2605</v>
      </c>
      <c r="K2269" s="169">
        <v>15.4</v>
      </c>
      <c r="L2269" s="170"/>
    </row>
    <row r="2270" spans="4:12">
      <c r="D2270" s="20" t="str">
        <f>CONCATENATE(kategorie[[#This Row],[rok]],"::",kategorie[[#This Row],[závod]],"::",kategorie[[#This Row],[m/ž]],"::",kategorie[[#This Row],[věk]])</f>
        <v>2016::hlavní závod::M::32</v>
      </c>
      <c r="E2270" s="166">
        <v>2016</v>
      </c>
      <c r="F2270" s="167" t="s">
        <v>186</v>
      </c>
      <c r="G2270" s="166" t="s">
        <v>177</v>
      </c>
      <c r="H2270" s="25">
        <f>kategorie[[#This Row],[rok]]-kategorie[[#This Row],[věk]]</f>
        <v>1984</v>
      </c>
      <c r="I2270" s="166">
        <v>32</v>
      </c>
      <c r="J2270" s="168" t="s">
        <v>2605</v>
      </c>
      <c r="K2270" s="169">
        <v>15.4</v>
      </c>
      <c r="L2270" s="170"/>
    </row>
    <row r="2271" spans="4:12">
      <c r="D2271" s="20" t="str">
        <f>CONCATENATE(kategorie[[#This Row],[rok]],"::",kategorie[[#This Row],[závod]],"::",kategorie[[#This Row],[m/ž]],"::",kategorie[[#This Row],[věk]])</f>
        <v>2016::hlavní závod::M::33</v>
      </c>
      <c r="E2271" s="166">
        <v>2016</v>
      </c>
      <c r="F2271" s="167" t="s">
        <v>186</v>
      </c>
      <c r="G2271" s="166" t="s">
        <v>177</v>
      </c>
      <c r="H2271" s="25">
        <f>kategorie[[#This Row],[rok]]-kategorie[[#This Row],[věk]]</f>
        <v>1983</v>
      </c>
      <c r="I2271" s="166">
        <v>33</v>
      </c>
      <c r="J2271" s="168" t="s">
        <v>2605</v>
      </c>
      <c r="K2271" s="169">
        <v>15.4</v>
      </c>
      <c r="L2271" s="170"/>
    </row>
    <row r="2272" spans="4:12">
      <c r="D2272" s="20" t="str">
        <f>CONCATENATE(kategorie[[#This Row],[rok]],"::",kategorie[[#This Row],[závod]],"::",kategorie[[#This Row],[m/ž]],"::",kategorie[[#This Row],[věk]])</f>
        <v>2016::hlavní závod::M::34</v>
      </c>
      <c r="E2272" s="166">
        <v>2016</v>
      </c>
      <c r="F2272" s="167" t="s">
        <v>186</v>
      </c>
      <c r="G2272" s="166" t="s">
        <v>177</v>
      </c>
      <c r="H2272" s="25">
        <f>kategorie[[#This Row],[rok]]-kategorie[[#This Row],[věk]]</f>
        <v>1982</v>
      </c>
      <c r="I2272" s="166">
        <v>34</v>
      </c>
      <c r="J2272" s="168" t="s">
        <v>2605</v>
      </c>
      <c r="K2272" s="169">
        <v>15.4</v>
      </c>
      <c r="L2272" s="170"/>
    </row>
    <row r="2273" spans="4:12">
      <c r="D2273" s="20" t="str">
        <f>CONCATENATE(kategorie[[#This Row],[rok]],"::",kategorie[[#This Row],[závod]],"::",kategorie[[#This Row],[m/ž]],"::",kategorie[[#This Row],[věk]])</f>
        <v>2016::hlavní závod::M::35</v>
      </c>
      <c r="E2273" s="166">
        <v>2016</v>
      </c>
      <c r="F2273" s="167" t="s">
        <v>186</v>
      </c>
      <c r="G2273" s="166" t="s">
        <v>177</v>
      </c>
      <c r="H2273" s="25">
        <f>kategorie[[#This Row],[rok]]-kategorie[[#This Row],[věk]]</f>
        <v>1981</v>
      </c>
      <c r="I2273" s="166">
        <v>35</v>
      </c>
      <c r="J2273" s="168" t="s">
        <v>2605</v>
      </c>
      <c r="K2273" s="169">
        <v>15.4</v>
      </c>
      <c r="L2273" s="170"/>
    </row>
    <row r="2274" spans="4:12">
      <c r="D2274" s="20" t="str">
        <f>CONCATENATE(kategorie[[#This Row],[rok]],"::",kategorie[[#This Row],[závod]],"::",kategorie[[#This Row],[m/ž]],"::",kategorie[[#This Row],[věk]])</f>
        <v>2016::hlavní závod::M::36</v>
      </c>
      <c r="E2274" s="166">
        <v>2016</v>
      </c>
      <c r="F2274" s="167" t="s">
        <v>186</v>
      </c>
      <c r="G2274" s="166" t="s">
        <v>177</v>
      </c>
      <c r="H2274" s="25">
        <f>kategorie[[#This Row],[rok]]-kategorie[[#This Row],[věk]]</f>
        <v>1980</v>
      </c>
      <c r="I2274" s="166">
        <v>36</v>
      </c>
      <c r="J2274" s="168" t="s">
        <v>2605</v>
      </c>
      <c r="K2274" s="169">
        <v>15.4</v>
      </c>
      <c r="L2274" s="170"/>
    </row>
    <row r="2275" spans="4:12">
      <c r="D2275" s="20" t="str">
        <f>CONCATENATE(kategorie[[#This Row],[rok]],"::",kategorie[[#This Row],[závod]],"::",kategorie[[#This Row],[m/ž]],"::",kategorie[[#This Row],[věk]])</f>
        <v>2016::hlavní závod::M::37</v>
      </c>
      <c r="E2275" s="166">
        <v>2016</v>
      </c>
      <c r="F2275" s="167" t="s">
        <v>186</v>
      </c>
      <c r="G2275" s="166" t="s">
        <v>177</v>
      </c>
      <c r="H2275" s="25">
        <f>kategorie[[#This Row],[rok]]-kategorie[[#This Row],[věk]]</f>
        <v>1979</v>
      </c>
      <c r="I2275" s="166">
        <v>37</v>
      </c>
      <c r="J2275" s="168" t="s">
        <v>2605</v>
      </c>
      <c r="K2275" s="169">
        <v>15.4</v>
      </c>
      <c r="L2275" s="170"/>
    </row>
    <row r="2276" spans="4:12">
      <c r="D2276" s="20" t="str">
        <f>CONCATENATE(kategorie[[#This Row],[rok]],"::",kategorie[[#This Row],[závod]],"::",kategorie[[#This Row],[m/ž]],"::",kategorie[[#This Row],[věk]])</f>
        <v>2016::hlavní závod::M::38</v>
      </c>
      <c r="E2276" s="166">
        <v>2016</v>
      </c>
      <c r="F2276" s="167" t="s">
        <v>186</v>
      </c>
      <c r="G2276" s="166" t="s">
        <v>177</v>
      </c>
      <c r="H2276" s="25">
        <f>kategorie[[#This Row],[rok]]-kategorie[[#This Row],[věk]]</f>
        <v>1978</v>
      </c>
      <c r="I2276" s="166">
        <v>38</v>
      </c>
      <c r="J2276" s="168" t="s">
        <v>2605</v>
      </c>
      <c r="K2276" s="169">
        <v>15.4</v>
      </c>
      <c r="L2276" s="170"/>
    </row>
    <row r="2277" spans="4:12">
      <c r="D2277" s="20" t="str">
        <f>CONCATENATE(kategorie[[#This Row],[rok]],"::",kategorie[[#This Row],[závod]],"::",kategorie[[#This Row],[m/ž]],"::",kategorie[[#This Row],[věk]])</f>
        <v>2016::hlavní závod::M::39</v>
      </c>
      <c r="E2277" s="166">
        <v>2016</v>
      </c>
      <c r="F2277" s="167" t="s">
        <v>186</v>
      </c>
      <c r="G2277" s="166" t="s">
        <v>177</v>
      </c>
      <c r="H2277" s="25">
        <f>kategorie[[#This Row],[rok]]-kategorie[[#This Row],[věk]]</f>
        <v>1977</v>
      </c>
      <c r="I2277" s="166">
        <v>39</v>
      </c>
      <c r="J2277" s="168" t="s">
        <v>2605</v>
      </c>
      <c r="K2277" s="169">
        <v>15.4</v>
      </c>
      <c r="L2277" s="170"/>
    </row>
    <row r="2278" spans="4:12">
      <c r="D2278" s="20" t="str">
        <f>CONCATENATE(kategorie[[#This Row],[rok]],"::",kategorie[[#This Row],[závod]],"::",kategorie[[#This Row],[m/ž]],"::",kategorie[[#This Row],[věk]])</f>
        <v>2016::hlavní závod::M::40</v>
      </c>
      <c r="E2278" s="166">
        <v>2016</v>
      </c>
      <c r="F2278" s="167" t="s">
        <v>186</v>
      </c>
      <c r="G2278" s="166" t="s">
        <v>177</v>
      </c>
      <c r="H2278" s="25">
        <f>kategorie[[#This Row],[rok]]-kategorie[[#This Row],[věk]]</f>
        <v>1976</v>
      </c>
      <c r="I2278" s="166">
        <v>40</v>
      </c>
      <c r="J2278" s="168" t="s">
        <v>2606</v>
      </c>
      <c r="K2278" s="169">
        <v>15.4</v>
      </c>
      <c r="L2278" s="170"/>
    </row>
    <row r="2279" spans="4:12">
      <c r="D2279" s="20" t="str">
        <f>CONCATENATE(kategorie[[#This Row],[rok]],"::",kategorie[[#This Row],[závod]],"::",kategorie[[#This Row],[m/ž]],"::",kategorie[[#This Row],[věk]])</f>
        <v>2016::hlavní závod::M::41</v>
      </c>
      <c r="E2279" s="166">
        <v>2016</v>
      </c>
      <c r="F2279" s="167" t="s">
        <v>186</v>
      </c>
      <c r="G2279" s="166" t="s">
        <v>177</v>
      </c>
      <c r="H2279" s="25">
        <f>kategorie[[#This Row],[rok]]-kategorie[[#This Row],[věk]]</f>
        <v>1975</v>
      </c>
      <c r="I2279" s="166">
        <v>41</v>
      </c>
      <c r="J2279" s="168" t="s">
        <v>2606</v>
      </c>
      <c r="K2279" s="169">
        <v>15.4</v>
      </c>
      <c r="L2279" s="170"/>
    </row>
    <row r="2280" spans="4:12">
      <c r="D2280" s="20" t="str">
        <f>CONCATENATE(kategorie[[#This Row],[rok]],"::",kategorie[[#This Row],[závod]],"::",kategorie[[#This Row],[m/ž]],"::",kategorie[[#This Row],[věk]])</f>
        <v>2016::hlavní závod::M::42</v>
      </c>
      <c r="E2280" s="166">
        <v>2016</v>
      </c>
      <c r="F2280" s="167" t="s">
        <v>186</v>
      </c>
      <c r="G2280" s="166" t="s">
        <v>177</v>
      </c>
      <c r="H2280" s="25">
        <f>kategorie[[#This Row],[rok]]-kategorie[[#This Row],[věk]]</f>
        <v>1974</v>
      </c>
      <c r="I2280" s="166">
        <v>42</v>
      </c>
      <c r="J2280" s="168" t="s">
        <v>2606</v>
      </c>
      <c r="K2280" s="169">
        <v>15.4</v>
      </c>
      <c r="L2280" s="170"/>
    </row>
    <row r="2281" spans="4:12">
      <c r="D2281" s="20" t="str">
        <f>CONCATENATE(kategorie[[#This Row],[rok]],"::",kategorie[[#This Row],[závod]],"::",kategorie[[#This Row],[m/ž]],"::",kategorie[[#This Row],[věk]])</f>
        <v>2016::hlavní závod::M::43</v>
      </c>
      <c r="E2281" s="166">
        <v>2016</v>
      </c>
      <c r="F2281" s="167" t="s">
        <v>186</v>
      </c>
      <c r="G2281" s="166" t="s">
        <v>177</v>
      </c>
      <c r="H2281" s="25">
        <f>kategorie[[#This Row],[rok]]-kategorie[[#This Row],[věk]]</f>
        <v>1973</v>
      </c>
      <c r="I2281" s="166">
        <v>43</v>
      </c>
      <c r="J2281" s="168" t="s">
        <v>2606</v>
      </c>
      <c r="K2281" s="169">
        <v>15.4</v>
      </c>
      <c r="L2281" s="170"/>
    </row>
    <row r="2282" spans="4:12">
      <c r="D2282" s="20" t="str">
        <f>CONCATENATE(kategorie[[#This Row],[rok]],"::",kategorie[[#This Row],[závod]],"::",kategorie[[#This Row],[m/ž]],"::",kategorie[[#This Row],[věk]])</f>
        <v>2016::hlavní závod::M::44</v>
      </c>
      <c r="E2282" s="166">
        <v>2016</v>
      </c>
      <c r="F2282" s="167" t="s">
        <v>186</v>
      </c>
      <c r="G2282" s="166" t="s">
        <v>177</v>
      </c>
      <c r="H2282" s="25">
        <f>kategorie[[#This Row],[rok]]-kategorie[[#This Row],[věk]]</f>
        <v>1972</v>
      </c>
      <c r="I2282" s="166">
        <v>44</v>
      </c>
      <c r="J2282" s="168" t="s">
        <v>2606</v>
      </c>
      <c r="K2282" s="169">
        <v>15.4</v>
      </c>
      <c r="L2282" s="170"/>
    </row>
    <row r="2283" spans="4:12">
      <c r="D2283" s="20" t="str">
        <f>CONCATENATE(kategorie[[#This Row],[rok]],"::",kategorie[[#This Row],[závod]],"::",kategorie[[#This Row],[m/ž]],"::",kategorie[[#This Row],[věk]])</f>
        <v>2016::hlavní závod::M::45</v>
      </c>
      <c r="E2283" s="166">
        <v>2016</v>
      </c>
      <c r="F2283" s="167" t="s">
        <v>186</v>
      </c>
      <c r="G2283" s="166" t="s">
        <v>177</v>
      </c>
      <c r="H2283" s="25">
        <f>kategorie[[#This Row],[rok]]-kategorie[[#This Row],[věk]]</f>
        <v>1971</v>
      </c>
      <c r="I2283" s="166">
        <v>45</v>
      </c>
      <c r="J2283" s="168" t="s">
        <v>2606</v>
      </c>
      <c r="K2283" s="169">
        <v>15.4</v>
      </c>
      <c r="L2283" s="170"/>
    </row>
    <row r="2284" spans="4:12">
      <c r="D2284" s="20" t="str">
        <f>CONCATENATE(kategorie[[#This Row],[rok]],"::",kategorie[[#This Row],[závod]],"::",kategorie[[#This Row],[m/ž]],"::",kategorie[[#This Row],[věk]])</f>
        <v>2016::hlavní závod::M::46</v>
      </c>
      <c r="E2284" s="166">
        <v>2016</v>
      </c>
      <c r="F2284" s="167" t="s">
        <v>186</v>
      </c>
      <c r="G2284" s="166" t="s">
        <v>177</v>
      </c>
      <c r="H2284" s="25">
        <f>kategorie[[#This Row],[rok]]-kategorie[[#This Row],[věk]]</f>
        <v>1970</v>
      </c>
      <c r="I2284" s="166">
        <v>46</v>
      </c>
      <c r="J2284" s="168" t="s">
        <v>2606</v>
      </c>
      <c r="K2284" s="169">
        <v>15.4</v>
      </c>
      <c r="L2284" s="170"/>
    </row>
    <row r="2285" spans="4:12">
      <c r="D2285" s="20" t="str">
        <f>CONCATENATE(kategorie[[#This Row],[rok]],"::",kategorie[[#This Row],[závod]],"::",kategorie[[#This Row],[m/ž]],"::",kategorie[[#This Row],[věk]])</f>
        <v>2016::hlavní závod::M::47</v>
      </c>
      <c r="E2285" s="166">
        <v>2016</v>
      </c>
      <c r="F2285" s="167" t="s">
        <v>186</v>
      </c>
      <c r="G2285" s="166" t="s">
        <v>177</v>
      </c>
      <c r="H2285" s="25">
        <f>kategorie[[#This Row],[rok]]-kategorie[[#This Row],[věk]]</f>
        <v>1969</v>
      </c>
      <c r="I2285" s="166">
        <v>47</v>
      </c>
      <c r="J2285" s="168" t="s">
        <v>2606</v>
      </c>
      <c r="K2285" s="169">
        <v>15.4</v>
      </c>
      <c r="L2285" s="170"/>
    </row>
    <row r="2286" spans="4:12">
      <c r="D2286" s="20" t="str">
        <f>CONCATENATE(kategorie[[#This Row],[rok]],"::",kategorie[[#This Row],[závod]],"::",kategorie[[#This Row],[m/ž]],"::",kategorie[[#This Row],[věk]])</f>
        <v>2016::hlavní závod::M::48</v>
      </c>
      <c r="E2286" s="166">
        <v>2016</v>
      </c>
      <c r="F2286" s="167" t="s">
        <v>186</v>
      </c>
      <c r="G2286" s="166" t="s">
        <v>177</v>
      </c>
      <c r="H2286" s="25">
        <f>kategorie[[#This Row],[rok]]-kategorie[[#This Row],[věk]]</f>
        <v>1968</v>
      </c>
      <c r="I2286" s="166">
        <v>48</v>
      </c>
      <c r="J2286" s="168" t="s">
        <v>2606</v>
      </c>
      <c r="K2286" s="169">
        <v>15.4</v>
      </c>
      <c r="L2286" s="170"/>
    </row>
    <row r="2287" spans="4:12">
      <c r="D2287" s="20" t="str">
        <f>CONCATENATE(kategorie[[#This Row],[rok]],"::",kategorie[[#This Row],[závod]],"::",kategorie[[#This Row],[m/ž]],"::",kategorie[[#This Row],[věk]])</f>
        <v>2016::hlavní závod::M::49</v>
      </c>
      <c r="E2287" s="166">
        <v>2016</v>
      </c>
      <c r="F2287" s="167" t="s">
        <v>186</v>
      </c>
      <c r="G2287" s="166" t="s">
        <v>177</v>
      </c>
      <c r="H2287" s="25">
        <f>kategorie[[#This Row],[rok]]-kategorie[[#This Row],[věk]]</f>
        <v>1967</v>
      </c>
      <c r="I2287" s="166">
        <v>49</v>
      </c>
      <c r="J2287" s="168" t="s">
        <v>2606</v>
      </c>
      <c r="K2287" s="169">
        <v>15.4</v>
      </c>
      <c r="L2287" s="170"/>
    </row>
    <row r="2288" spans="4:12">
      <c r="D2288" s="20" t="str">
        <f>CONCATENATE(kategorie[[#This Row],[rok]],"::",kategorie[[#This Row],[závod]],"::",kategorie[[#This Row],[m/ž]],"::",kategorie[[#This Row],[věk]])</f>
        <v>2016::hlavní závod::M::50</v>
      </c>
      <c r="E2288" s="166">
        <v>2016</v>
      </c>
      <c r="F2288" s="167" t="s">
        <v>186</v>
      </c>
      <c r="G2288" s="166" t="s">
        <v>177</v>
      </c>
      <c r="H2288" s="25">
        <f>kategorie[[#This Row],[rok]]-kategorie[[#This Row],[věk]]</f>
        <v>1966</v>
      </c>
      <c r="I2288" s="166">
        <v>50</v>
      </c>
      <c r="J2288" s="168" t="s">
        <v>2607</v>
      </c>
      <c r="K2288" s="169">
        <v>15.4</v>
      </c>
      <c r="L2288" s="170"/>
    </row>
    <row r="2289" spans="4:12">
      <c r="D2289" s="20" t="str">
        <f>CONCATENATE(kategorie[[#This Row],[rok]],"::",kategorie[[#This Row],[závod]],"::",kategorie[[#This Row],[m/ž]],"::",kategorie[[#This Row],[věk]])</f>
        <v>2016::hlavní závod::M::51</v>
      </c>
      <c r="E2289" s="166">
        <v>2016</v>
      </c>
      <c r="F2289" s="167" t="s">
        <v>186</v>
      </c>
      <c r="G2289" s="166" t="s">
        <v>177</v>
      </c>
      <c r="H2289" s="25">
        <f>kategorie[[#This Row],[rok]]-kategorie[[#This Row],[věk]]</f>
        <v>1965</v>
      </c>
      <c r="I2289" s="166">
        <v>51</v>
      </c>
      <c r="J2289" s="168" t="s">
        <v>2607</v>
      </c>
      <c r="K2289" s="169">
        <v>15.4</v>
      </c>
      <c r="L2289" s="170"/>
    </row>
    <row r="2290" spans="4:12">
      <c r="D2290" s="20" t="str">
        <f>CONCATENATE(kategorie[[#This Row],[rok]],"::",kategorie[[#This Row],[závod]],"::",kategorie[[#This Row],[m/ž]],"::",kategorie[[#This Row],[věk]])</f>
        <v>2016::hlavní závod::M::52</v>
      </c>
      <c r="E2290" s="166">
        <v>2016</v>
      </c>
      <c r="F2290" s="167" t="s">
        <v>186</v>
      </c>
      <c r="G2290" s="166" t="s">
        <v>177</v>
      </c>
      <c r="H2290" s="25">
        <f>kategorie[[#This Row],[rok]]-kategorie[[#This Row],[věk]]</f>
        <v>1964</v>
      </c>
      <c r="I2290" s="166">
        <v>52</v>
      </c>
      <c r="J2290" s="168" t="s">
        <v>2607</v>
      </c>
      <c r="K2290" s="169">
        <v>15.4</v>
      </c>
      <c r="L2290" s="170"/>
    </row>
    <row r="2291" spans="4:12">
      <c r="D2291" s="20" t="str">
        <f>CONCATENATE(kategorie[[#This Row],[rok]],"::",kategorie[[#This Row],[závod]],"::",kategorie[[#This Row],[m/ž]],"::",kategorie[[#This Row],[věk]])</f>
        <v>2016::hlavní závod::M::53</v>
      </c>
      <c r="E2291" s="166">
        <v>2016</v>
      </c>
      <c r="F2291" s="167" t="s">
        <v>186</v>
      </c>
      <c r="G2291" s="166" t="s">
        <v>177</v>
      </c>
      <c r="H2291" s="25">
        <f>kategorie[[#This Row],[rok]]-kategorie[[#This Row],[věk]]</f>
        <v>1963</v>
      </c>
      <c r="I2291" s="166">
        <v>53</v>
      </c>
      <c r="J2291" s="168" t="s">
        <v>2607</v>
      </c>
      <c r="K2291" s="169">
        <v>15.4</v>
      </c>
      <c r="L2291" s="170"/>
    </row>
    <row r="2292" spans="4:12">
      <c r="D2292" s="20" t="str">
        <f>CONCATENATE(kategorie[[#This Row],[rok]],"::",kategorie[[#This Row],[závod]],"::",kategorie[[#This Row],[m/ž]],"::",kategorie[[#This Row],[věk]])</f>
        <v>2016::hlavní závod::M::54</v>
      </c>
      <c r="E2292" s="166">
        <v>2016</v>
      </c>
      <c r="F2292" s="167" t="s">
        <v>186</v>
      </c>
      <c r="G2292" s="166" t="s">
        <v>177</v>
      </c>
      <c r="H2292" s="25">
        <f>kategorie[[#This Row],[rok]]-kategorie[[#This Row],[věk]]</f>
        <v>1962</v>
      </c>
      <c r="I2292" s="166">
        <v>54</v>
      </c>
      <c r="J2292" s="168" t="s">
        <v>2607</v>
      </c>
      <c r="K2292" s="169">
        <v>15.4</v>
      </c>
      <c r="L2292" s="170"/>
    </row>
    <row r="2293" spans="4:12">
      <c r="D2293" s="20" t="str">
        <f>CONCATENATE(kategorie[[#This Row],[rok]],"::",kategorie[[#This Row],[závod]],"::",kategorie[[#This Row],[m/ž]],"::",kategorie[[#This Row],[věk]])</f>
        <v>2016::hlavní závod::M::55</v>
      </c>
      <c r="E2293" s="166">
        <v>2016</v>
      </c>
      <c r="F2293" s="167" t="s">
        <v>186</v>
      </c>
      <c r="G2293" s="166" t="s">
        <v>177</v>
      </c>
      <c r="H2293" s="25">
        <f>kategorie[[#This Row],[rok]]-kategorie[[#This Row],[věk]]</f>
        <v>1961</v>
      </c>
      <c r="I2293" s="166">
        <v>55</v>
      </c>
      <c r="J2293" s="168" t="s">
        <v>2607</v>
      </c>
      <c r="K2293" s="169">
        <v>15.4</v>
      </c>
      <c r="L2293" s="170"/>
    </row>
    <row r="2294" spans="4:12">
      <c r="D2294" s="20" t="str">
        <f>CONCATENATE(kategorie[[#This Row],[rok]],"::",kategorie[[#This Row],[závod]],"::",kategorie[[#This Row],[m/ž]],"::",kategorie[[#This Row],[věk]])</f>
        <v>2016::hlavní závod::M::56</v>
      </c>
      <c r="E2294" s="166">
        <v>2016</v>
      </c>
      <c r="F2294" s="167" t="s">
        <v>186</v>
      </c>
      <c r="G2294" s="166" t="s">
        <v>177</v>
      </c>
      <c r="H2294" s="25">
        <f>kategorie[[#This Row],[rok]]-kategorie[[#This Row],[věk]]</f>
        <v>1960</v>
      </c>
      <c r="I2294" s="166">
        <v>56</v>
      </c>
      <c r="J2294" s="168" t="s">
        <v>2607</v>
      </c>
      <c r="K2294" s="169">
        <v>15.4</v>
      </c>
      <c r="L2294" s="170"/>
    </row>
    <row r="2295" spans="4:12">
      <c r="D2295" s="20" t="str">
        <f>CONCATENATE(kategorie[[#This Row],[rok]],"::",kategorie[[#This Row],[závod]],"::",kategorie[[#This Row],[m/ž]],"::",kategorie[[#This Row],[věk]])</f>
        <v>2016::hlavní závod::M::57</v>
      </c>
      <c r="E2295" s="166">
        <v>2016</v>
      </c>
      <c r="F2295" s="167" t="s">
        <v>186</v>
      </c>
      <c r="G2295" s="166" t="s">
        <v>177</v>
      </c>
      <c r="H2295" s="25">
        <f>kategorie[[#This Row],[rok]]-kategorie[[#This Row],[věk]]</f>
        <v>1959</v>
      </c>
      <c r="I2295" s="166">
        <v>57</v>
      </c>
      <c r="J2295" s="168" t="s">
        <v>2607</v>
      </c>
      <c r="K2295" s="169">
        <v>15.4</v>
      </c>
      <c r="L2295" s="170"/>
    </row>
    <row r="2296" spans="4:12">
      <c r="D2296" s="20" t="str">
        <f>CONCATENATE(kategorie[[#This Row],[rok]],"::",kategorie[[#This Row],[závod]],"::",kategorie[[#This Row],[m/ž]],"::",kategorie[[#This Row],[věk]])</f>
        <v>2016::hlavní závod::M::58</v>
      </c>
      <c r="E2296" s="166">
        <v>2016</v>
      </c>
      <c r="F2296" s="167" t="s">
        <v>186</v>
      </c>
      <c r="G2296" s="166" t="s">
        <v>177</v>
      </c>
      <c r="H2296" s="25">
        <f>kategorie[[#This Row],[rok]]-kategorie[[#This Row],[věk]]</f>
        <v>1958</v>
      </c>
      <c r="I2296" s="166">
        <v>58</v>
      </c>
      <c r="J2296" s="168" t="s">
        <v>2607</v>
      </c>
      <c r="K2296" s="169">
        <v>15.4</v>
      </c>
      <c r="L2296" s="170"/>
    </row>
    <row r="2297" spans="4:12">
      <c r="D2297" s="20" t="str">
        <f>CONCATENATE(kategorie[[#This Row],[rok]],"::",kategorie[[#This Row],[závod]],"::",kategorie[[#This Row],[m/ž]],"::",kategorie[[#This Row],[věk]])</f>
        <v>2016::hlavní závod::M::59</v>
      </c>
      <c r="E2297" s="166">
        <v>2016</v>
      </c>
      <c r="F2297" s="167" t="s">
        <v>186</v>
      </c>
      <c r="G2297" s="166" t="s">
        <v>177</v>
      </c>
      <c r="H2297" s="25">
        <f>kategorie[[#This Row],[rok]]-kategorie[[#This Row],[věk]]</f>
        <v>1957</v>
      </c>
      <c r="I2297" s="166">
        <v>59</v>
      </c>
      <c r="J2297" s="168" t="s">
        <v>2607</v>
      </c>
      <c r="K2297" s="169">
        <v>15.4</v>
      </c>
      <c r="L2297" s="170"/>
    </row>
    <row r="2298" spans="4:12">
      <c r="D2298" s="20" t="str">
        <f>CONCATENATE(kategorie[[#This Row],[rok]],"::",kategorie[[#This Row],[závod]],"::",kategorie[[#This Row],[m/ž]],"::",kategorie[[#This Row],[věk]])</f>
        <v>2016::hlavní závod::M::60</v>
      </c>
      <c r="E2298" s="166">
        <v>2016</v>
      </c>
      <c r="F2298" s="167" t="s">
        <v>186</v>
      </c>
      <c r="G2298" s="166" t="s">
        <v>177</v>
      </c>
      <c r="H2298" s="25">
        <f>kategorie[[#This Row],[rok]]-kategorie[[#This Row],[věk]]</f>
        <v>1956</v>
      </c>
      <c r="I2298" s="166">
        <v>60</v>
      </c>
      <c r="J2298" s="168" t="s">
        <v>2608</v>
      </c>
      <c r="K2298" s="169">
        <v>15.4</v>
      </c>
      <c r="L2298" s="170"/>
    </row>
    <row r="2299" spans="4:12">
      <c r="D2299" s="20" t="str">
        <f>CONCATENATE(kategorie[[#This Row],[rok]],"::",kategorie[[#This Row],[závod]],"::",kategorie[[#This Row],[m/ž]],"::",kategorie[[#This Row],[věk]])</f>
        <v>2016::hlavní závod::M::61</v>
      </c>
      <c r="E2299" s="166">
        <v>2016</v>
      </c>
      <c r="F2299" s="167" t="s">
        <v>186</v>
      </c>
      <c r="G2299" s="166" t="s">
        <v>177</v>
      </c>
      <c r="H2299" s="25">
        <f>kategorie[[#This Row],[rok]]-kategorie[[#This Row],[věk]]</f>
        <v>1955</v>
      </c>
      <c r="I2299" s="166">
        <v>61</v>
      </c>
      <c r="J2299" s="168" t="s">
        <v>2608</v>
      </c>
      <c r="K2299" s="169">
        <v>15.4</v>
      </c>
      <c r="L2299" s="170"/>
    </row>
    <row r="2300" spans="4:12">
      <c r="D2300" s="20" t="str">
        <f>CONCATENATE(kategorie[[#This Row],[rok]],"::",kategorie[[#This Row],[závod]],"::",kategorie[[#This Row],[m/ž]],"::",kategorie[[#This Row],[věk]])</f>
        <v>2016::hlavní závod::M::62</v>
      </c>
      <c r="E2300" s="166">
        <v>2016</v>
      </c>
      <c r="F2300" s="167" t="s">
        <v>186</v>
      </c>
      <c r="G2300" s="166" t="s">
        <v>177</v>
      </c>
      <c r="H2300" s="25">
        <f>kategorie[[#This Row],[rok]]-kategorie[[#This Row],[věk]]</f>
        <v>1954</v>
      </c>
      <c r="I2300" s="166">
        <v>62</v>
      </c>
      <c r="J2300" s="168" t="s">
        <v>2608</v>
      </c>
      <c r="K2300" s="169">
        <v>15.4</v>
      </c>
      <c r="L2300" s="170"/>
    </row>
    <row r="2301" spans="4:12">
      <c r="D2301" s="20" t="str">
        <f>CONCATENATE(kategorie[[#This Row],[rok]],"::",kategorie[[#This Row],[závod]],"::",kategorie[[#This Row],[m/ž]],"::",kategorie[[#This Row],[věk]])</f>
        <v>2016::hlavní závod::M::63</v>
      </c>
      <c r="E2301" s="166">
        <v>2016</v>
      </c>
      <c r="F2301" s="167" t="s">
        <v>186</v>
      </c>
      <c r="G2301" s="166" t="s">
        <v>177</v>
      </c>
      <c r="H2301" s="25">
        <f>kategorie[[#This Row],[rok]]-kategorie[[#This Row],[věk]]</f>
        <v>1953</v>
      </c>
      <c r="I2301" s="166">
        <v>63</v>
      </c>
      <c r="J2301" s="168" t="s">
        <v>2608</v>
      </c>
      <c r="K2301" s="169">
        <v>15.4</v>
      </c>
      <c r="L2301" s="170"/>
    </row>
    <row r="2302" spans="4:12">
      <c r="D2302" s="20" t="str">
        <f>CONCATENATE(kategorie[[#This Row],[rok]],"::",kategorie[[#This Row],[závod]],"::",kategorie[[#This Row],[m/ž]],"::",kategorie[[#This Row],[věk]])</f>
        <v>2016::hlavní závod::M::64</v>
      </c>
      <c r="E2302" s="166">
        <v>2016</v>
      </c>
      <c r="F2302" s="167" t="s">
        <v>186</v>
      </c>
      <c r="G2302" s="166" t="s">
        <v>177</v>
      </c>
      <c r="H2302" s="25">
        <f>kategorie[[#This Row],[rok]]-kategorie[[#This Row],[věk]]</f>
        <v>1952</v>
      </c>
      <c r="I2302" s="166">
        <v>64</v>
      </c>
      <c r="J2302" s="168" t="s">
        <v>2608</v>
      </c>
      <c r="K2302" s="169">
        <v>15.4</v>
      </c>
      <c r="L2302" s="170"/>
    </row>
    <row r="2303" spans="4:12">
      <c r="D2303" s="20" t="str">
        <f>CONCATENATE(kategorie[[#This Row],[rok]],"::",kategorie[[#This Row],[závod]],"::",kategorie[[#This Row],[m/ž]],"::",kategorie[[#This Row],[věk]])</f>
        <v>2016::hlavní závod::M::65</v>
      </c>
      <c r="E2303" s="166">
        <v>2016</v>
      </c>
      <c r="F2303" s="167" t="s">
        <v>186</v>
      </c>
      <c r="G2303" s="166" t="s">
        <v>177</v>
      </c>
      <c r="H2303" s="25">
        <f>kategorie[[#This Row],[rok]]-kategorie[[#This Row],[věk]]</f>
        <v>1951</v>
      </c>
      <c r="I2303" s="166">
        <v>65</v>
      </c>
      <c r="J2303" s="168" t="s">
        <v>2608</v>
      </c>
      <c r="K2303" s="169">
        <v>15.4</v>
      </c>
      <c r="L2303" s="170"/>
    </row>
    <row r="2304" spans="4:12">
      <c r="D2304" s="20" t="str">
        <f>CONCATENATE(kategorie[[#This Row],[rok]],"::",kategorie[[#This Row],[závod]],"::",kategorie[[#This Row],[m/ž]],"::",kategorie[[#This Row],[věk]])</f>
        <v>2016::hlavní závod::M::66</v>
      </c>
      <c r="E2304" s="166">
        <v>2016</v>
      </c>
      <c r="F2304" s="167" t="s">
        <v>186</v>
      </c>
      <c r="G2304" s="166" t="s">
        <v>177</v>
      </c>
      <c r="H2304" s="25">
        <f>kategorie[[#This Row],[rok]]-kategorie[[#This Row],[věk]]</f>
        <v>1950</v>
      </c>
      <c r="I2304" s="166">
        <v>66</v>
      </c>
      <c r="J2304" s="168" t="s">
        <v>2608</v>
      </c>
      <c r="K2304" s="169">
        <v>15.4</v>
      </c>
      <c r="L2304" s="170"/>
    </row>
    <row r="2305" spans="4:12">
      <c r="D2305" s="20" t="str">
        <f>CONCATENATE(kategorie[[#This Row],[rok]],"::",kategorie[[#This Row],[závod]],"::",kategorie[[#This Row],[m/ž]],"::",kategorie[[#This Row],[věk]])</f>
        <v>2016::hlavní závod::M::67</v>
      </c>
      <c r="E2305" s="166">
        <v>2016</v>
      </c>
      <c r="F2305" s="167" t="s">
        <v>186</v>
      </c>
      <c r="G2305" s="166" t="s">
        <v>177</v>
      </c>
      <c r="H2305" s="25">
        <f>kategorie[[#This Row],[rok]]-kategorie[[#This Row],[věk]]</f>
        <v>1949</v>
      </c>
      <c r="I2305" s="166">
        <v>67</v>
      </c>
      <c r="J2305" s="168" t="s">
        <v>2608</v>
      </c>
      <c r="K2305" s="169">
        <v>15.4</v>
      </c>
      <c r="L2305" s="170"/>
    </row>
    <row r="2306" spans="4:12">
      <c r="D2306" s="20" t="str">
        <f>CONCATENATE(kategorie[[#This Row],[rok]],"::",kategorie[[#This Row],[závod]],"::",kategorie[[#This Row],[m/ž]],"::",kategorie[[#This Row],[věk]])</f>
        <v>2016::hlavní závod::M::68</v>
      </c>
      <c r="E2306" s="166">
        <v>2016</v>
      </c>
      <c r="F2306" s="167" t="s">
        <v>186</v>
      </c>
      <c r="G2306" s="166" t="s">
        <v>177</v>
      </c>
      <c r="H2306" s="25">
        <f>kategorie[[#This Row],[rok]]-kategorie[[#This Row],[věk]]</f>
        <v>1948</v>
      </c>
      <c r="I2306" s="166">
        <v>68</v>
      </c>
      <c r="J2306" s="168" t="s">
        <v>2608</v>
      </c>
      <c r="K2306" s="169">
        <v>15.4</v>
      </c>
      <c r="L2306" s="170"/>
    </row>
    <row r="2307" spans="4:12">
      <c r="D2307" s="20" t="str">
        <f>CONCATENATE(kategorie[[#This Row],[rok]],"::",kategorie[[#This Row],[závod]],"::",kategorie[[#This Row],[m/ž]],"::",kategorie[[#This Row],[věk]])</f>
        <v>2016::hlavní závod::M::69</v>
      </c>
      <c r="E2307" s="166">
        <v>2016</v>
      </c>
      <c r="F2307" s="167" t="s">
        <v>186</v>
      </c>
      <c r="G2307" s="166" t="s">
        <v>177</v>
      </c>
      <c r="H2307" s="25">
        <f>kategorie[[#This Row],[rok]]-kategorie[[#This Row],[věk]]</f>
        <v>1947</v>
      </c>
      <c r="I2307" s="166">
        <v>69</v>
      </c>
      <c r="J2307" s="168" t="s">
        <v>2608</v>
      </c>
      <c r="K2307" s="169">
        <v>15.4</v>
      </c>
      <c r="L2307" s="170"/>
    </row>
    <row r="2308" spans="4:12">
      <c r="D2308" s="20" t="str">
        <f>CONCATENATE(kategorie[[#This Row],[rok]],"::",kategorie[[#This Row],[závod]],"::",kategorie[[#This Row],[m/ž]],"::",kategorie[[#This Row],[věk]])</f>
        <v>2016::hlavní závod::M::70</v>
      </c>
      <c r="E2308" s="166">
        <v>2016</v>
      </c>
      <c r="F2308" s="167" t="s">
        <v>186</v>
      </c>
      <c r="G2308" s="166" t="s">
        <v>177</v>
      </c>
      <c r="H2308" s="25">
        <f>kategorie[[#This Row],[rok]]-kategorie[[#This Row],[věk]]</f>
        <v>1946</v>
      </c>
      <c r="I2308" s="166">
        <v>70</v>
      </c>
      <c r="J2308" s="168" t="s">
        <v>2609</v>
      </c>
      <c r="K2308" s="169">
        <v>15.4</v>
      </c>
      <c r="L2308" s="170"/>
    </row>
    <row r="2309" spans="4:12">
      <c r="D2309" s="20" t="str">
        <f>CONCATENATE(kategorie[[#This Row],[rok]],"::",kategorie[[#This Row],[závod]],"::",kategorie[[#This Row],[m/ž]],"::",kategorie[[#This Row],[věk]])</f>
        <v>2016::hlavní závod::M::71</v>
      </c>
      <c r="E2309" s="166">
        <v>2016</v>
      </c>
      <c r="F2309" s="167" t="s">
        <v>186</v>
      </c>
      <c r="G2309" s="166" t="s">
        <v>177</v>
      </c>
      <c r="H2309" s="25">
        <f>kategorie[[#This Row],[rok]]-kategorie[[#This Row],[věk]]</f>
        <v>1945</v>
      </c>
      <c r="I2309" s="166">
        <v>71</v>
      </c>
      <c r="J2309" s="168" t="s">
        <v>2609</v>
      </c>
      <c r="K2309" s="169">
        <v>15.4</v>
      </c>
      <c r="L2309" s="170"/>
    </row>
    <row r="2310" spans="4:12">
      <c r="D2310" s="20" t="str">
        <f>CONCATENATE(kategorie[[#This Row],[rok]],"::",kategorie[[#This Row],[závod]],"::",kategorie[[#This Row],[m/ž]],"::",kategorie[[#This Row],[věk]])</f>
        <v>2016::hlavní závod::M::72</v>
      </c>
      <c r="E2310" s="166">
        <v>2016</v>
      </c>
      <c r="F2310" s="167" t="s">
        <v>186</v>
      </c>
      <c r="G2310" s="166" t="s">
        <v>177</v>
      </c>
      <c r="H2310" s="25">
        <f>kategorie[[#This Row],[rok]]-kategorie[[#This Row],[věk]]</f>
        <v>1944</v>
      </c>
      <c r="I2310" s="166">
        <v>72</v>
      </c>
      <c r="J2310" s="168" t="s">
        <v>2609</v>
      </c>
      <c r="K2310" s="169">
        <v>15.4</v>
      </c>
      <c r="L2310" s="170"/>
    </row>
    <row r="2311" spans="4:12">
      <c r="D2311" s="20" t="str">
        <f>CONCATENATE(kategorie[[#This Row],[rok]],"::",kategorie[[#This Row],[závod]],"::",kategorie[[#This Row],[m/ž]],"::",kategorie[[#This Row],[věk]])</f>
        <v>2016::hlavní závod::M::73</v>
      </c>
      <c r="E2311" s="166">
        <v>2016</v>
      </c>
      <c r="F2311" s="167" t="s">
        <v>186</v>
      </c>
      <c r="G2311" s="166" t="s">
        <v>177</v>
      </c>
      <c r="H2311" s="25">
        <f>kategorie[[#This Row],[rok]]-kategorie[[#This Row],[věk]]</f>
        <v>1943</v>
      </c>
      <c r="I2311" s="166">
        <v>73</v>
      </c>
      <c r="J2311" s="168" t="s">
        <v>2609</v>
      </c>
      <c r="K2311" s="169">
        <v>15.4</v>
      </c>
      <c r="L2311" s="170"/>
    </row>
    <row r="2312" spans="4:12">
      <c r="D2312" s="20" t="str">
        <f>CONCATENATE(kategorie[[#This Row],[rok]],"::",kategorie[[#This Row],[závod]],"::",kategorie[[#This Row],[m/ž]],"::",kategorie[[#This Row],[věk]])</f>
        <v>2016::hlavní závod::M::74</v>
      </c>
      <c r="E2312" s="166">
        <v>2016</v>
      </c>
      <c r="F2312" s="167" t="s">
        <v>186</v>
      </c>
      <c r="G2312" s="166" t="s">
        <v>177</v>
      </c>
      <c r="H2312" s="25">
        <f>kategorie[[#This Row],[rok]]-kategorie[[#This Row],[věk]]</f>
        <v>1942</v>
      </c>
      <c r="I2312" s="166">
        <v>74</v>
      </c>
      <c r="J2312" s="168" t="s">
        <v>2609</v>
      </c>
      <c r="K2312" s="169">
        <v>15.4</v>
      </c>
      <c r="L2312" s="170"/>
    </row>
    <row r="2313" spans="4:12">
      <c r="D2313" s="20" t="str">
        <f>CONCATENATE(kategorie[[#This Row],[rok]],"::",kategorie[[#This Row],[závod]],"::",kategorie[[#This Row],[m/ž]],"::",kategorie[[#This Row],[věk]])</f>
        <v>2016::hlavní závod::M::75</v>
      </c>
      <c r="E2313" s="166">
        <v>2016</v>
      </c>
      <c r="F2313" s="167" t="s">
        <v>186</v>
      </c>
      <c r="G2313" s="166" t="s">
        <v>177</v>
      </c>
      <c r="H2313" s="25">
        <f>kategorie[[#This Row],[rok]]-kategorie[[#This Row],[věk]]</f>
        <v>1941</v>
      </c>
      <c r="I2313" s="166">
        <v>75</v>
      </c>
      <c r="J2313" s="168" t="s">
        <v>2609</v>
      </c>
      <c r="K2313" s="169">
        <v>15.4</v>
      </c>
      <c r="L2313" s="170"/>
    </row>
    <row r="2314" spans="4:12">
      <c r="D2314" s="20" t="str">
        <f>CONCATENATE(kategorie[[#This Row],[rok]],"::",kategorie[[#This Row],[závod]],"::",kategorie[[#This Row],[m/ž]],"::",kategorie[[#This Row],[věk]])</f>
        <v>2016::hlavní závod::M::76</v>
      </c>
      <c r="E2314" s="166">
        <v>2016</v>
      </c>
      <c r="F2314" s="167" t="s">
        <v>186</v>
      </c>
      <c r="G2314" s="166" t="s">
        <v>177</v>
      </c>
      <c r="H2314" s="25">
        <f>kategorie[[#This Row],[rok]]-kategorie[[#This Row],[věk]]</f>
        <v>1940</v>
      </c>
      <c r="I2314" s="166">
        <v>76</v>
      </c>
      <c r="J2314" s="168" t="s">
        <v>2609</v>
      </c>
      <c r="K2314" s="169">
        <v>15.4</v>
      </c>
      <c r="L2314" s="170"/>
    </row>
    <row r="2315" spans="4:12">
      <c r="D2315" s="20" t="str">
        <f>CONCATENATE(kategorie[[#This Row],[rok]],"::",kategorie[[#This Row],[závod]],"::",kategorie[[#This Row],[m/ž]],"::",kategorie[[#This Row],[věk]])</f>
        <v>2016::hlavní závod::M::77</v>
      </c>
      <c r="E2315" s="166">
        <v>2016</v>
      </c>
      <c r="F2315" s="167" t="s">
        <v>186</v>
      </c>
      <c r="G2315" s="166" t="s">
        <v>177</v>
      </c>
      <c r="H2315" s="25">
        <f>kategorie[[#This Row],[rok]]-kategorie[[#This Row],[věk]]</f>
        <v>1939</v>
      </c>
      <c r="I2315" s="166">
        <v>77</v>
      </c>
      <c r="J2315" s="168" t="s">
        <v>2609</v>
      </c>
      <c r="K2315" s="169">
        <v>15.4</v>
      </c>
      <c r="L2315" s="170"/>
    </row>
    <row r="2316" spans="4:12">
      <c r="D2316" s="20" t="str">
        <f>CONCATENATE(kategorie[[#This Row],[rok]],"::",kategorie[[#This Row],[závod]],"::",kategorie[[#This Row],[m/ž]],"::",kategorie[[#This Row],[věk]])</f>
        <v>2016::hlavní závod::M::78</v>
      </c>
      <c r="E2316" s="166">
        <v>2016</v>
      </c>
      <c r="F2316" s="167" t="s">
        <v>186</v>
      </c>
      <c r="G2316" s="166" t="s">
        <v>177</v>
      </c>
      <c r="H2316" s="25">
        <f>kategorie[[#This Row],[rok]]-kategorie[[#This Row],[věk]]</f>
        <v>1938</v>
      </c>
      <c r="I2316" s="166">
        <v>78</v>
      </c>
      <c r="J2316" s="168" t="s">
        <v>2609</v>
      </c>
      <c r="K2316" s="169">
        <v>15.4</v>
      </c>
      <c r="L2316" s="170"/>
    </row>
    <row r="2317" spans="4:12">
      <c r="D2317" s="20" t="str">
        <f>CONCATENATE(kategorie[[#This Row],[rok]],"::",kategorie[[#This Row],[závod]],"::",kategorie[[#This Row],[m/ž]],"::",kategorie[[#This Row],[věk]])</f>
        <v>2016::hlavní závod::M::79</v>
      </c>
      <c r="E2317" s="166">
        <v>2016</v>
      </c>
      <c r="F2317" s="167" t="s">
        <v>186</v>
      </c>
      <c r="G2317" s="166" t="s">
        <v>177</v>
      </c>
      <c r="H2317" s="25">
        <f>kategorie[[#This Row],[rok]]-kategorie[[#This Row],[věk]]</f>
        <v>1937</v>
      </c>
      <c r="I2317" s="166">
        <v>79</v>
      </c>
      <c r="J2317" s="168" t="s">
        <v>2609</v>
      </c>
      <c r="K2317" s="169">
        <v>15.4</v>
      </c>
      <c r="L2317" s="170"/>
    </row>
    <row r="2318" spans="4:12">
      <c r="D2318" s="20" t="str">
        <f>CONCATENATE(kategorie[[#This Row],[rok]],"::",kategorie[[#This Row],[závod]],"::",kategorie[[#This Row],[m/ž]],"::",kategorie[[#This Row],[věk]])</f>
        <v>2016::hlavní závod::M::80</v>
      </c>
      <c r="E2318" s="166">
        <v>2016</v>
      </c>
      <c r="F2318" s="167" t="s">
        <v>186</v>
      </c>
      <c r="G2318" s="166" t="s">
        <v>177</v>
      </c>
      <c r="H2318" s="25">
        <f>kategorie[[#This Row],[rok]]-kategorie[[#This Row],[věk]]</f>
        <v>1936</v>
      </c>
      <c r="I2318" s="166">
        <v>80</v>
      </c>
      <c r="J2318" s="168" t="s">
        <v>2609</v>
      </c>
      <c r="K2318" s="169">
        <v>15.4</v>
      </c>
      <c r="L2318" s="170"/>
    </row>
    <row r="2319" spans="4:12">
      <c r="D2319" s="20" t="str">
        <f>CONCATENATE(kategorie[[#This Row],[rok]],"::",kategorie[[#This Row],[závod]],"::",kategorie[[#This Row],[m/ž]],"::",kategorie[[#This Row],[věk]])</f>
        <v>2016::hlavní závod::Z::15</v>
      </c>
      <c r="E2319" s="166">
        <v>2016</v>
      </c>
      <c r="F2319" s="167" t="s">
        <v>186</v>
      </c>
      <c r="G2319" s="166" t="s">
        <v>318</v>
      </c>
      <c r="H2319" s="25">
        <f>kategorie[[#This Row],[rok]]-kategorie[[#This Row],[věk]]</f>
        <v>2001</v>
      </c>
      <c r="I2319" s="166">
        <v>15</v>
      </c>
      <c r="J2319" s="168" t="s">
        <v>2610</v>
      </c>
      <c r="K2319" s="169">
        <v>15.4</v>
      </c>
      <c r="L2319" s="170"/>
    </row>
    <row r="2320" spans="4:12">
      <c r="D2320" s="20" t="str">
        <f>CONCATENATE(kategorie[[#This Row],[rok]],"::",kategorie[[#This Row],[závod]],"::",kategorie[[#This Row],[m/ž]],"::",kategorie[[#This Row],[věk]])</f>
        <v>2016::hlavní závod::Z::16</v>
      </c>
      <c r="E2320" s="166">
        <v>2016</v>
      </c>
      <c r="F2320" s="167" t="s">
        <v>186</v>
      </c>
      <c r="G2320" s="166" t="s">
        <v>318</v>
      </c>
      <c r="H2320" s="25">
        <f>kategorie[[#This Row],[rok]]-kategorie[[#This Row],[věk]]</f>
        <v>2000</v>
      </c>
      <c r="I2320" s="166">
        <v>16</v>
      </c>
      <c r="J2320" s="168" t="s">
        <v>2610</v>
      </c>
      <c r="K2320" s="169">
        <v>15.4</v>
      </c>
      <c r="L2320" s="170"/>
    </row>
    <row r="2321" spans="4:12">
      <c r="D2321" s="20" t="str">
        <f>CONCATENATE(kategorie[[#This Row],[rok]],"::",kategorie[[#This Row],[závod]],"::",kategorie[[#This Row],[m/ž]],"::",kategorie[[#This Row],[věk]])</f>
        <v>2016::hlavní závod::Z::17</v>
      </c>
      <c r="E2321" s="166">
        <v>2016</v>
      </c>
      <c r="F2321" s="167" t="s">
        <v>186</v>
      </c>
      <c r="G2321" s="166" t="s">
        <v>318</v>
      </c>
      <c r="H2321" s="25">
        <f>kategorie[[#This Row],[rok]]-kategorie[[#This Row],[věk]]</f>
        <v>1999</v>
      </c>
      <c r="I2321" s="166">
        <v>17</v>
      </c>
      <c r="J2321" s="168" t="s">
        <v>2610</v>
      </c>
      <c r="K2321" s="169">
        <v>15.4</v>
      </c>
      <c r="L2321" s="170"/>
    </row>
    <row r="2322" spans="4:12">
      <c r="D2322" s="20" t="str">
        <f>CONCATENATE(kategorie[[#This Row],[rok]],"::",kategorie[[#This Row],[závod]],"::",kategorie[[#This Row],[m/ž]],"::",kategorie[[#This Row],[věk]])</f>
        <v>2016::hlavní závod::Z::18</v>
      </c>
      <c r="E2322" s="166">
        <v>2016</v>
      </c>
      <c r="F2322" s="167" t="s">
        <v>186</v>
      </c>
      <c r="G2322" s="166" t="s">
        <v>318</v>
      </c>
      <c r="H2322" s="25">
        <f>kategorie[[#This Row],[rok]]-kategorie[[#This Row],[věk]]</f>
        <v>1998</v>
      </c>
      <c r="I2322" s="166">
        <v>18</v>
      </c>
      <c r="J2322" s="168" t="s">
        <v>2610</v>
      </c>
      <c r="K2322" s="169">
        <v>15.4</v>
      </c>
      <c r="L2322" s="170"/>
    </row>
    <row r="2323" spans="4:12">
      <c r="D2323" s="20" t="str">
        <f>CONCATENATE(kategorie[[#This Row],[rok]],"::",kategorie[[#This Row],[závod]],"::",kategorie[[#This Row],[m/ž]],"::",kategorie[[#This Row],[věk]])</f>
        <v>2016::hlavní závod::Z::19</v>
      </c>
      <c r="E2323" s="166">
        <v>2016</v>
      </c>
      <c r="F2323" s="167" t="s">
        <v>186</v>
      </c>
      <c r="G2323" s="166" t="s">
        <v>318</v>
      </c>
      <c r="H2323" s="25">
        <f>kategorie[[#This Row],[rok]]-kategorie[[#This Row],[věk]]</f>
        <v>1997</v>
      </c>
      <c r="I2323" s="166">
        <v>19</v>
      </c>
      <c r="J2323" s="168" t="s">
        <v>2610</v>
      </c>
      <c r="K2323" s="169">
        <v>15.4</v>
      </c>
      <c r="L2323" s="170"/>
    </row>
    <row r="2324" spans="4:12">
      <c r="D2324" s="20" t="str">
        <f>CONCATENATE(kategorie[[#This Row],[rok]],"::",kategorie[[#This Row],[závod]],"::",kategorie[[#This Row],[m/ž]],"::",kategorie[[#This Row],[věk]])</f>
        <v>2016::hlavní závod::Z::20</v>
      </c>
      <c r="E2324" s="166">
        <v>2016</v>
      </c>
      <c r="F2324" s="167" t="s">
        <v>186</v>
      </c>
      <c r="G2324" s="166" t="s">
        <v>318</v>
      </c>
      <c r="H2324" s="25">
        <f>kategorie[[#This Row],[rok]]-kategorie[[#This Row],[věk]]</f>
        <v>1996</v>
      </c>
      <c r="I2324" s="166">
        <v>20</v>
      </c>
      <c r="J2324" s="168" t="s">
        <v>2610</v>
      </c>
      <c r="K2324" s="169">
        <v>15.4</v>
      </c>
      <c r="L2324" s="170"/>
    </row>
    <row r="2325" spans="4:12">
      <c r="D2325" s="20" t="str">
        <f>CONCATENATE(kategorie[[#This Row],[rok]],"::",kategorie[[#This Row],[závod]],"::",kategorie[[#This Row],[m/ž]],"::",kategorie[[#This Row],[věk]])</f>
        <v>2016::hlavní závod::Z::21</v>
      </c>
      <c r="E2325" s="166">
        <v>2016</v>
      </c>
      <c r="F2325" s="167" t="s">
        <v>186</v>
      </c>
      <c r="G2325" s="166" t="s">
        <v>318</v>
      </c>
      <c r="H2325" s="25">
        <f>kategorie[[#This Row],[rok]]-kategorie[[#This Row],[věk]]</f>
        <v>1995</v>
      </c>
      <c r="I2325" s="166">
        <v>21</v>
      </c>
      <c r="J2325" s="168" t="s">
        <v>2610</v>
      </c>
      <c r="K2325" s="169">
        <v>15.4</v>
      </c>
      <c r="L2325" s="170"/>
    </row>
    <row r="2326" spans="4:12">
      <c r="D2326" s="20" t="str">
        <f>CONCATENATE(kategorie[[#This Row],[rok]],"::",kategorie[[#This Row],[závod]],"::",kategorie[[#This Row],[m/ž]],"::",kategorie[[#This Row],[věk]])</f>
        <v>2016::hlavní závod::Z::22</v>
      </c>
      <c r="E2326" s="166">
        <v>2016</v>
      </c>
      <c r="F2326" s="167" t="s">
        <v>186</v>
      </c>
      <c r="G2326" s="166" t="s">
        <v>318</v>
      </c>
      <c r="H2326" s="25">
        <f>kategorie[[#This Row],[rok]]-kategorie[[#This Row],[věk]]</f>
        <v>1994</v>
      </c>
      <c r="I2326" s="166">
        <v>22</v>
      </c>
      <c r="J2326" s="168" t="s">
        <v>2610</v>
      </c>
      <c r="K2326" s="169">
        <v>15.4</v>
      </c>
      <c r="L2326" s="170"/>
    </row>
    <row r="2327" spans="4:12">
      <c r="D2327" s="20" t="str">
        <f>CONCATENATE(kategorie[[#This Row],[rok]],"::",kategorie[[#This Row],[závod]],"::",kategorie[[#This Row],[m/ž]],"::",kategorie[[#This Row],[věk]])</f>
        <v>2016::hlavní závod::Z::23</v>
      </c>
      <c r="E2327" s="166">
        <v>2016</v>
      </c>
      <c r="F2327" s="167" t="s">
        <v>186</v>
      </c>
      <c r="G2327" s="166" t="s">
        <v>318</v>
      </c>
      <c r="H2327" s="25">
        <f>kategorie[[#This Row],[rok]]-kategorie[[#This Row],[věk]]</f>
        <v>1993</v>
      </c>
      <c r="I2327" s="166">
        <v>23</v>
      </c>
      <c r="J2327" s="168" t="s">
        <v>2610</v>
      </c>
      <c r="K2327" s="169">
        <v>15.4</v>
      </c>
      <c r="L2327" s="170"/>
    </row>
    <row r="2328" spans="4:12">
      <c r="D2328" s="20" t="str">
        <f>CONCATENATE(kategorie[[#This Row],[rok]],"::",kategorie[[#This Row],[závod]],"::",kategorie[[#This Row],[m/ž]],"::",kategorie[[#This Row],[věk]])</f>
        <v>2016::hlavní závod::Z::24</v>
      </c>
      <c r="E2328" s="166">
        <v>2016</v>
      </c>
      <c r="F2328" s="167" t="s">
        <v>186</v>
      </c>
      <c r="G2328" s="166" t="s">
        <v>318</v>
      </c>
      <c r="H2328" s="25">
        <f>kategorie[[#This Row],[rok]]-kategorie[[#This Row],[věk]]</f>
        <v>1992</v>
      </c>
      <c r="I2328" s="166">
        <v>24</v>
      </c>
      <c r="J2328" s="168" t="s">
        <v>2610</v>
      </c>
      <c r="K2328" s="169">
        <v>15.4</v>
      </c>
      <c r="L2328" s="170"/>
    </row>
    <row r="2329" spans="4:12">
      <c r="D2329" s="20" t="str">
        <f>CONCATENATE(kategorie[[#This Row],[rok]],"::",kategorie[[#This Row],[závod]],"::",kategorie[[#This Row],[m/ž]],"::",kategorie[[#This Row],[věk]])</f>
        <v>2016::hlavní závod::Z::25</v>
      </c>
      <c r="E2329" s="166">
        <v>2016</v>
      </c>
      <c r="F2329" s="167" t="s">
        <v>186</v>
      </c>
      <c r="G2329" s="166" t="s">
        <v>318</v>
      </c>
      <c r="H2329" s="25">
        <f>kategorie[[#This Row],[rok]]-kategorie[[#This Row],[věk]]</f>
        <v>1991</v>
      </c>
      <c r="I2329" s="166">
        <v>25</v>
      </c>
      <c r="J2329" s="168" t="s">
        <v>2610</v>
      </c>
      <c r="K2329" s="169">
        <v>15.4</v>
      </c>
      <c r="L2329" s="170"/>
    </row>
    <row r="2330" spans="4:12">
      <c r="D2330" s="20" t="str">
        <f>CONCATENATE(kategorie[[#This Row],[rok]],"::",kategorie[[#This Row],[závod]],"::",kategorie[[#This Row],[m/ž]],"::",kategorie[[#This Row],[věk]])</f>
        <v>2016::hlavní závod::Z::26</v>
      </c>
      <c r="E2330" s="166">
        <v>2016</v>
      </c>
      <c r="F2330" s="167" t="s">
        <v>186</v>
      </c>
      <c r="G2330" s="166" t="s">
        <v>318</v>
      </c>
      <c r="H2330" s="25">
        <f>kategorie[[#This Row],[rok]]-kategorie[[#This Row],[věk]]</f>
        <v>1990</v>
      </c>
      <c r="I2330" s="166">
        <v>26</v>
      </c>
      <c r="J2330" s="168" t="s">
        <v>2610</v>
      </c>
      <c r="K2330" s="169">
        <v>15.4</v>
      </c>
      <c r="L2330" s="170"/>
    </row>
    <row r="2331" spans="4:12">
      <c r="D2331" s="20" t="str">
        <f>CONCATENATE(kategorie[[#This Row],[rok]],"::",kategorie[[#This Row],[závod]],"::",kategorie[[#This Row],[m/ž]],"::",kategorie[[#This Row],[věk]])</f>
        <v>2016::hlavní závod::Z::27</v>
      </c>
      <c r="E2331" s="166">
        <v>2016</v>
      </c>
      <c r="F2331" s="167" t="s">
        <v>186</v>
      </c>
      <c r="G2331" s="166" t="s">
        <v>318</v>
      </c>
      <c r="H2331" s="25">
        <f>kategorie[[#This Row],[rok]]-kategorie[[#This Row],[věk]]</f>
        <v>1989</v>
      </c>
      <c r="I2331" s="166">
        <v>27</v>
      </c>
      <c r="J2331" s="168" t="s">
        <v>2610</v>
      </c>
      <c r="K2331" s="169">
        <v>15.4</v>
      </c>
      <c r="L2331" s="170"/>
    </row>
    <row r="2332" spans="4:12">
      <c r="D2332" s="20" t="str">
        <f>CONCATENATE(kategorie[[#This Row],[rok]],"::",kategorie[[#This Row],[závod]],"::",kategorie[[#This Row],[m/ž]],"::",kategorie[[#This Row],[věk]])</f>
        <v>2016::hlavní závod::Z::28</v>
      </c>
      <c r="E2332" s="166">
        <v>2016</v>
      </c>
      <c r="F2332" s="167" t="s">
        <v>186</v>
      </c>
      <c r="G2332" s="166" t="s">
        <v>318</v>
      </c>
      <c r="H2332" s="25">
        <f>kategorie[[#This Row],[rok]]-kategorie[[#This Row],[věk]]</f>
        <v>1988</v>
      </c>
      <c r="I2332" s="166">
        <v>28</v>
      </c>
      <c r="J2332" s="168" t="s">
        <v>2610</v>
      </c>
      <c r="K2332" s="169">
        <v>15.4</v>
      </c>
      <c r="L2332" s="170"/>
    </row>
    <row r="2333" spans="4:12">
      <c r="D2333" s="20" t="str">
        <f>CONCATENATE(kategorie[[#This Row],[rok]],"::",kategorie[[#This Row],[závod]],"::",kategorie[[#This Row],[m/ž]],"::",kategorie[[#This Row],[věk]])</f>
        <v>2016::hlavní závod::Z::29</v>
      </c>
      <c r="E2333" s="166">
        <v>2016</v>
      </c>
      <c r="F2333" s="167" t="s">
        <v>186</v>
      </c>
      <c r="G2333" s="166" t="s">
        <v>318</v>
      </c>
      <c r="H2333" s="25">
        <f>kategorie[[#This Row],[rok]]-kategorie[[#This Row],[věk]]</f>
        <v>1987</v>
      </c>
      <c r="I2333" s="166">
        <v>29</v>
      </c>
      <c r="J2333" s="168" t="s">
        <v>2610</v>
      </c>
      <c r="K2333" s="169">
        <v>15.4</v>
      </c>
      <c r="L2333" s="170"/>
    </row>
    <row r="2334" spans="4:12">
      <c r="D2334" s="20" t="str">
        <f>CONCATENATE(kategorie[[#This Row],[rok]],"::",kategorie[[#This Row],[závod]],"::",kategorie[[#This Row],[m/ž]],"::",kategorie[[#This Row],[věk]])</f>
        <v>2016::hlavní závod::Z::30</v>
      </c>
      <c r="E2334" s="166">
        <v>2016</v>
      </c>
      <c r="F2334" s="167" t="s">
        <v>186</v>
      </c>
      <c r="G2334" s="166" t="s">
        <v>318</v>
      </c>
      <c r="H2334" s="25">
        <f>kategorie[[#This Row],[rok]]-kategorie[[#This Row],[věk]]</f>
        <v>1986</v>
      </c>
      <c r="I2334" s="166">
        <v>30</v>
      </c>
      <c r="J2334" s="168" t="s">
        <v>2610</v>
      </c>
      <c r="K2334" s="169">
        <v>15.4</v>
      </c>
      <c r="L2334" s="170"/>
    </row>
    <row r="2335" spans="4:12">
      <c r="D2335" s="20" t="str">
        <f>CONCATENATE(kategorie[[#This Row],[rok]],"::",kategorie[[#This Row],[závod]],"::",kategorie[[#This Row],[m/ž]],"::",kategorie[[#This Row],[věk]])</f>
        <v>2016::hlavní závod::Z::31</v>
      </c>
      <c r="E2335" s="166">
        <v>2016</v>
      </c>
      <c r="F2335" s="167" t="s">
        <v>186</v>
      </c>
      <c r="G2335" s="166" t="s">
        <v>318</v>
      </c>
      <c r="H2335" s="25">
        <f>kategorie[[#This Row],[rok]]-kategorie[[#This Row],[věk]]</f>
        <v>1985</v>
      </c>
      <c r="I2335" s="166">
        <v>31</v>
      </c>
      <c r="J2335" s="168" t="s">
        <v>2610</v>
      </c>
      <c r="K2335" s="169">
        <v>15.4</v>
      </c>
      <c r="L2335" s="170"/>
    </row>
    <row r="2336" spans="4:12">
      <c r="D2336" s="20" t="str">
        <f>CONCATENATE(kategorie[[#This Row],[rok]],"::",kategorie[[#This Row],[závod]],"::",kategorie[[#This Row],[m/ž]],"::",kategorie[[#This Row],[věk]])</f>
        <v>2016::hlavní závod::Z::32</v>
      </c>
      <c r="E2336" s="166">
        <v>2016</v>
      </c>
      <c r="F2336" s="167" t="s">
        <v>186</v>
      </c>
      <c r="G2336" s="166" t="s">
        <v>318</v>
      </c>
      <c r="H2336" s="25">
        <f>kategorie[[#This Row],[rok]]-kategorie[[#This Row],[věk]]</f>
        <v>1984</v>
      </c>
      <c r="I2336" s="166">
        <v>32</v>
      </c>
      <c r="J2336" s="168" t="s">
        <v>2610</v>
      </c>
      <c r="K2336" s="169">
        <v>15.4</v>
      </c>
      <c r="L2336" s="170"/>
    </row>
    <row r="2337" spans="4:12">
      <c r="D2337" s="20" t="str">
        <f>CONCATENATE(kategorie[[#This Row],[rok]],"::",kategorie[[#This Row],[závod]],"::",kategorie[[#This Row],[m/ž]],"::",kategorie[[#This Row],[věk]])</f>
        <v>2016::hlavní závod::Z::33</v>
      </c>
      <c r="E2337" s="166">
        <v>2016</v>
      </c>
      <c r="F2337" s="167" t="s">
        <v>186</v>
      </c>
      <c r="G2337" s="166" t="s">
        <v>318</v>
      </c>
      <c r="H2337" s="25">
        <f>kategorie[[#This Row],[rok]]-kategorie[[#This Row],[věk]]</f>
        <v>1983</v>
      </c>
      <c r="I2337" s="166">
        <v>33</v>
      </c>
      <c r="J2337" s="168" t="s">
        <v>2610</v>
      </c>
      <c r="K2337" s="169">
        <v>15.4</v>
      </c>
      <c r="L2337" s="170"/>
    </row>
    <row r="2338" spans="4:12">
      <c r="D2338" s="20" t="str">
        <f>CONCATENATE(kategorie[[#This Row],[rok]],"::",kategorie[[#This Row],[závod]],"::",kategorie[[#This Row],[m/ž]],"::",kategorie[[#This Row],[věk]])</f>
        <v>2016::hlavní závod::Z::34</v>
      </c>
      <c r="E2338" s="166">
        <v>2016</v>
      </c>
      <c r="F2338" s="167" t="s">
        <v>186</v>
      </c>
      <c r="G2338" s="166" t="s">
        <v>318</v>
      </c>
      <c r="H2338" s="25">
        <f>kategorie[[#This Row],[rok]]-kategorie[[#This Row],[věk]]</f>
        <v>1982</v>
      </c>
      <c r="I2338" s="166">
        <v>34</v>
      </c>
      <c r="J2338" s="168" t="s">
        <v>2610</v>
      </c>
      <c r="K2338" s="169">
        <v>15.4</v>
      </c>
      <c r="L2338" s="170"/>
    </row>
    <row r="2339" spans="4:12">
      <c r="D2339" s="20" t="str">
        <f>CONCATENATE(kategorie[[#This Row],[rok]],"::",kategorie[[#This Row],[závod]],"::",kategorie[[#This Row],[m/ž]],"::",kategorie[[#This Row],[věk]])</f>
        <v>2016::hlavní závod::Z::35</v>
      </c>
      <c r="E2339" s="166">
        <v>2016</v>
      </c>
      <c r="F2339" s="167" t="s">
        <v>186</v>
      </c>
      <c r="G2339" s="166" t="s">
        <v>318</v>
      </c>
      <c r="H2339" s="25">
        <f>kategorie[[#This Row],[rok]]-kategorie[[#This Row],[věk]]</f>
        <v>1981</v>
      </c>
      <c r="I2339" s="166">
        <v>35</v>
      </c>
      <c r="J2339" s="168" t="s">
        <v>2611</v>
      </c>
      <c r="K2339" s="169">
        <v>15.4</v>
      </c>
      <c r="L2339" s="170"/>
    </row>
    <row r="2340" spans="4:12">
      <c r="D2340" s="20" t="str">
        <f>CONCATENATE(kategorie[[#This Row],[rok]],"::",kategorie[[#This Row],[závod]],"::",kategorie[[#This Row],[m/ž]],"::",kategorie[[#This Row],[věk]])</f>
        <v>2016::hlavní závod::Z::36</v>
      </c>
      <c r="E2340" s="166">
        <v>2016</v>
      </c>
      <c r="F2340" s="167" t="s">
        <v>186</v>
      </c>
      <c r="G2340" s="166" t="s">
        <v>318</v>
      </c>
      <c r="H2340" s="25">
        <f>kategorie[[#This Row],[rok]]-kategorie[[#This Row],[věk]]</f>
        <v>1980</v>
      </c>
      <c r="I2340" s="166">
        <v>36</v>
      </c>
      <c r="J2340" s="168" t="s">
        <v>2611</v>
      </c>
      <c r="K2340" s="169">
        <v>15.4</v>
      </c>
      <c r="L2340" s="170"/>
    </row>
    <row r="2341" spans="4:12">
      <c r="D2341" s="20" t="str">
        <f>CONCATENATE(kategorie[[#This Row],[rok]],"::",kategorie[[#This Row],[závod]],"::",kategorie[[#This Row],[m/ž]],"::",kategorie[[#This Row],[věk]])</f>
        <v>2016::hlavní závod::Z::37</v>
      </c>
      <c r="E2341" s="166">
        <v>2016</v>
      </c>
      <c r="F2341" s="167" t="s">
        <v>186</v>
      </c>
      <c r="G2341" s="166" t="s">
        <v>318</v>
      </c>
      <c r="H2341" s="25">
        <f>kategorie[[#This Row],[rok]]-kategorie[[#This Row],[věk]]</f>
        <v>1979</v>
      </c>
      <c r="I2341" s="166">
        <v>37</v>
      </c>
      <c r="J2341" s="168" t="s">
        <v>2611</v>
      </c>
      <c r="K2341" s="169">
        <v>15.4</v>
      </c>
      <c r="L2341" s="170"/>
    </row>
    <row r="2342" spans="4:12">
      <c r="D2342" s="20" t="str">
        <f>CONCATENATE(kategorie[[#This Row],[rok]],"::",kategorie[[#This Row],[závod]],"::",kategorie[[#This Row],[m/ž]],"::",kategorie[[#This Row],[věk]])</f>
        <v>2016::hlavní závod::Z::38</v>
      </c>
      <c r="E2342" s="166">
        <v>2016</v>
      </c>
      <c r="F2342" s="167" t="s">
        <v>186</v>
      </c>
      <c r="G2342" s="166" t="s">
        <v>318</v>
      </c>
      <c r="H2342" s="25">
        <f>kategorie[[#This Row],[rok]]-kategorie[[#This Row],[věk]]</f>
        <v>1978</v>
      </c>
      <c r="I2342" s="166">
        <v>38</v>
      </c>
      <c r="J2342" s="168" t="s">
        <v>2611</v>
      </c>
      <c r="K2342" s="169">
        <v>15.4</v>
      </c>
      <c r="L2342" s="170"/>
    </row>
    <row r="2343" spans="4:12">
      <c r="D2343" s="20" t="str">
        <f>CONCATENATE(kategorie[[#This Row],[rok]],"::",kategorie[[#This Row],[závod]],"::",kategorie[[#This Row],[m/ž]],"::",kategorie[[#This Row],[věk]])</f>
        <v>2016::hlavní závod::Z::39</v>
      </c>
      <c r="E2343" s="166">
        <v>2016</v>
      </c>
      <c r="F2343" s="167" t="s">
        <v>186</v>
      </c>
      <c r="G2343" s="166" t="s">
        <v>318</v>
      </c>
      <c r="H2343" s="25">
        <f>kategorie[[#This Row],[rok]]-kategorie[[#This Row],[věk]]</f>
        <v>1977</v>
      </c>
      <c r="I2343" s="166">
        <v>39</v>
      </c>
      <c r="J2343" s="168" t="s">
        <v>2611</v>
      </c>
      <c r="K2343" s="169">
        <v>15.4</v>
      </c>
      <c r="L2343" s="170"/>
    </row>
    <row r="2344" spans="4:12">
      <c r="D2344" s="20" t="str">
        <f>CONCATENATE(kategorie[[#This Row],[rok]],"::",kategorie[[#This Row],[závod]],"::",kategorie[[#This Row],[m/ž]],"::",kategorie[[#This Row],[věk]])</f>
        <v>2016::hlavní závod::Z::40</v>
      </c>
      <c r="E2344" s="166">
        <v>2016</v>
      </c>
      <c r="F2344" s="167" t="s">
        <v>186</v>
      </c>
      <c r="G2344" s="166" t="s">
        <v>318</v>
      </c>
      <c r="H2344" s="25">
        <f>kategorie[[#This Row],[rok]]-kategorie[[#This Row],[věk]]</f>
        <v>1976</v>
      </c>
      <c r="I2344" s="166">
        <v>40</v>
      </c>
      <c r="J2344" s="168" t="s">
        <v>2611</v>
      </c>
      <c r="K2344" s="169">
        <v>15.4</v>
      </c>
      <c r="L2344" s="170"/>
    </row>
    <row r="2345" spans="4:12">
      <c r="D2345" s="20" t="str">
        <f>CONCATENATE(kategorie[[#This Row],[rok]],"::",kategorie[[#This Row],[závod]],"::",kategorie[[#This Row],[m/ž]],"::",kategorie[[#This Row],[věk]])</f>
        <v>2016::hlavní závod::Z::41</v>
      </c>
      <c r="E2345" s="166">
        <v>2016</v>
      </c>
      <c r="F2345" s="167" t="s">
        <v>186</v>
      </c>
      <c r="G2345" s="166" t="s">
        <v>318</v>
      </c>
      <c r="H2345" s="25">
        <f>kategorie[[#This Row],[rok]]-kategorie[[#This Row],[věk]]</f>
        <v>1975</v>
      </c>
      <c r="I2345" s="166">
        <v>41</v>
      </c>
      <c r="J2345" s="168" t="s">
        <v>2611</v>
      </c>
      <c r="K2345" s="169">
        <v>15.4</v>
      </c>
      <c r="L2345" s="170"/>
    </row>
    <row r="2346" spans="4:12">
      <c r="D2346" s="20" t="str">
        <f>CONCATENATE(kategorie[[#This Row],[rok]],"::",kategorie[[#This Row],[závod]],"::",kategorie[[#This Row],[m/ž]],"::",kategorie[[#This Row],[věk]])</f>
        <v>2016::hlavní závod::Z::42</v>
      </c>
      <c r="E2346" s="166">
        <v>2016</v>
      </c>
      <c r="F2346" s="167" t="s">
        <v>186</v>
      </c>
      <c r="G2346" s="166" t="s">
        <v>318</v>
      </c>
      <c r="H2346" s="25">
        <f>kategorie[[#This Row],[rok]]-kategorie[[#This Row],[věk]]</f>
        <v>1974</v>
      </c>
      <c r="I2346" s="166">
        <v>42</v>
      </c>
      <c r="J2346" s="168" t="s">
        <v>2611</v>
      </c>
      <c r="K2346" s="169">
        <v>15.4</v>
      </c>
      <c r="L2346" s="170"/>
    </row>
    <row r="2347" spans="4:12">
      <c r="D2347" s="20" t="str">
        <f>CONCATENATE(kategorie[[#This Row],[rok]],"::",kategorie[[#This Row],[závod]],"::",kategorie[[#This Row],[m/ž]],"::",kategorie[[#This Row],[věk]])</f>
        <v>2016::hlavní závod::Z::43</v>
      </c>
      <c r="E2347" s="166">
        <v>2016</v>
      </c>
      <c r="F2347" s="167" t="s">
        <v>186</v>
      </c>
      <c r="G2347" s="166" t="s">
        <v>318</v>
      </c>
      <c r="H2347" s="25">
        <f>kategorie[[#This Row],[rok]]-kategorie[[#This Row],[věk]]</f>
        <v>1973</v>
      </c>
      <c r="I2347" s="166">
        <v>43</v>
      </c>
      <c r="J2347" s="168" t="s">
        <v>2611</v>
      </c>
      <c r="K2347" s="169">
        <v>15.4</v>
      </c>
      <c r="L2347" s="170"/>
    </row>
    <row r="2348" spans="4:12">
      <c r="D2348" s="20" t="str">
        <f>CONCATENATE(kategorie[[#This Row],[rok]],"::",kategorie[[#This Row],[závod]],"::",kategorie[[#This Row],[m/ž]],"::",kategorie[[#This Row],[věk]])</f>
        <v>2016::hlavní závod::Z::44</v>
      </c>
      <c r="E2348" s="166">
        <v>2016</v>
      </c>
      <c r="F2348" s="167" t="s">
        <v>186</v>
      </c>
      <c r="G2348" s="166" t="s">
        <v>318</v>
      </c>
      <c r="H2348" s="25">
        <f>kategorie[[#This Row],[rok]]-kategorie[[#This Row],[věk]]</f>
        <v>1972</v>
      </c>
      <c r="I2348" s="166">
        <v>44</v>
      </c>
      <c r="J2348" s="168" t="s">
        <v>2611</v>
      </c>
      <c r="K2348" s="169">
        <v>15.4</v>
      </c>
      <c r="L2348" s="170"/>
    </row>
    <row r="2349" spans="4:12">
      <c r="D2349" s="20" t="str">
        <f>CONCATENATE(kategorie[[#This Row],[rok]],"::",kategorie[[#This Row],[závod]],"::",kategorie[[#This Row],[m/ž]],"::",kategorie[[#This Row],[věk]])</f>
        <v>2016::hlavní závod::Z::45</v>
      </c>
      <c r="E2349" s="166">
        <v>2016</v>
      </c>
      <c r="F2349" s="167" t="s">
        <v>186</v>
      </c>
      <c r="G2349" s="166" t="s">
        <v>318</v>
      </c>
      <c r="H2349" s="25">
        <f>kategorie[[#This Row],[rok]]-kategorie[[#This Row],[věk]]</f>
        <v>1971</v>
      </c>
      <c r="I2349" s="166">
        <v>45</v>
      </c>
      <c r="J2349" s="168" t="s">
        <v>2612</v>
      </c>
      <c r="K2349" s="169">
        <v>15.4</v>
      </c>
      <c r="L2349" s="170"/>
    </row>
    <row r="2350" spans="4:12">
      <c r="D2350" s="20" t="str">
        <f>CONCATENATE(kategorie[[#This Row],[rok]],"::",kategorie[[#This Row],[závod]],"::",kategorie[[#This Row],[m/ž]],"::",kategorie[[#This Row],[věk]])</f>
        <v>2016::hlavní závod::Z::46</v>
      </c>
      <c r="E2350" s="166">
        <v>2016</v>
      </c>
      <c r="F2350" s="167" t="s">
        <v>186</v>
      </c>
      <c r="G2350" s="166" t="s">
        <v>318</v>
      </c>
      <c r="H2350" s="25">
        <f>kategorie[[#This Row],[rok]]-kategorie[[#This Row],[věk]]</f>
        <v>1970</v>
      </c>
      <c r="I2350" s="166">
        <v>46</v>
      </c>
      <c r="J2350" s="168" t="s">
        <v>2612</v>
      </c>
      <c r="K2350" s="169">
        <v>15.4</v>
      </c>
      <c r="L2350" s="170"/>
    </row>
    <row r="2351" spans="4:12">
      <c r="D2351" s="20" t="str">
        <f>CONCATENATE(kategorie[[#This Row],[rok]],"::",kategorie[[#This Row],[závod]],"::",kategorie[[#This Row],[m/ž]],"::",kategorie[[#This Row],[věk]])</f>
        <v>2016::hlavní závod::Z::47</v>
      </c>
      <c r="E2351" s="166">
        <v>2016</v>
      </c>
      <c r="F2351" s="167" t="s">
        <v>186</v>
      </c>
      <c r="G2351" s="166" t="s">
        <v>318</v>
      </c>
      <c r="H2351" s="25">
        <f>kategorie[[#This Row],[rok]]-kategorie[[#This Row],[věk]]</f>
        <v>1969</v>
      </c>
      <c r="I2351" s="166">
        <v>47</v>
      </c>
      <c r="J2351" s="168" t="s">
        <v>2612</v>
      </c>
      <c r="K2351" s="169">
        <v>15.4</v>
      </c>
      <c r="L2351" s="170"/>
    </row>
    <row r="2352" spans="4:12">
      <c r="D2352" s="20" t="str">
        <f>CONCATENATE(kategorie[[#This Row],[rok]],"::",kategorie[[#This Row],[závod]],"::",kategorie[[#This Row],[m/ž]],"::",kategorie[[#This Row],[věk]])</f>
        <v>2016::hlavní závod::Z::48</v>
      </c>
      <c r="E2352" s="166">
        <v>2016</v>
      </c>
      <c r="F2352" s="167" t="s">
        <v>186</v>
      </c>
      <c r="G2352" s="166" t="s">
        <v>318</v>
      </c>
      <c r="H2352" s="25">
        <f>kategorie[[#This Row],[rok]]-kategorie[[#This Row],[věk]]</f>
        <v>1968</v>
      </c>
      <c r="I2352" s="166">
        <v>48</v>
      </c>
      <c r="J2352" s="168" t="s">
        <v>2612</v>
      </c>
      <c r="K2352" s="169">
        <v>15.4</v>
      </c>
      <c r="L2352" s="170"/>
    </row>
    <row r="2353" spans="4:12">
      <c r="D2353" s="20" t="str">
        <f>CONCATENATE(kategorie[[#This Row],[rok]],"::",kategorie[[#This Row],[závod]],"::",kategorie[[#This Row],[m/ž]],"::",kategorie[[#This Row],[věk]])</f>
        <v>2016::hlavní závod::Z::49</v>
      </c>
      <c r="E2353" s="166">
        <v>2016</v>
      </c>
      <c r="F2353" s="167" t="s">
        <v>186</v>
      </c>
      <c r="G2353" s="166" t="s">
        <v>318</v>
      </c>
      <c r="H2353" s="25">
        <f>kategorie[[#This Row],[rok]]-kategorie[[#This Row],[věk]]</f>
        <v>1967</v>
      </c>
      <c r="I2353" s="166">
        <v>49</v>
      </c>
      <c r="J2353" s="168" t="s">
        <v>2612</v>
      </c>
      <c r="K2353" s="169">
        <v>15.4</v>
      </c>
      <c r="L2353" s="170"/>
    </row>
    <row r="2354" spans="4:12">
      <c r="D2354" s="20" t="str">
        <f>CONCATENATE(kategorie[[#This Row],[rok]],"::",kategorie[[#This Row],[závod]],"::",kategorie[[#This Row],[m/ž]],"::",kategorie[[#This Row],[věk]])</f>
        <v>2016::hlavní závod::Z::50</v>
      </c>
      <c r="E2354" s="166">
        <v>2016</v>
      </c>
      <c r="F2354" s="167" t="s">
        <v>186</v>
      </c>
      <c r="G2354" s="166" t="s">
        <v>318</v>
      </c>
      <c r="H2354" s="25">
        <f>kategorie[[#This Row],[rok]]-kategorie[[#This Row],[věk]]</f>
        <v>1966</v>
      </c>
      <c r="I2354" s="166">
        <v>50</v>
      </c>
      <c r="J2354" s="168" t="s">
        <v>2612</v>
      </c>
      <c r="K2354" s="169">
        <v>15.4</v>
      </c>
      <c r="L2354" s="170"/>
    </row>
    <row r="2355" spans="4:12">
      <c r="D2355" s="20" t="str">
        <f>CONCATENATE(kategorie[[#This Row],[rok]],"::",kategorie[[#This Row],[závod]],"::",kategorie[[#This Row],[m/ž]],"::",kategorie[[#This Row],[věk]])</f>
        <v>2016::hlavní závod::Z::51</v>
      </c>
      <c r="E2355" s="166">
        <v>2016</v>
      </c>
      <c r="F2355" s="167" t="s">
        <v>186</v>
      </c>
      <c r="G2355" s="166" t="s">
        <v>318</v>
      </c>
      <c r="H2355" s="25">
        <f>kategorie[[#This Row],[rok]]-kategorie[[#This Row],[věk]]</f>
        <v>1965</v>
      </c>
      <c r="I2355" s="166">
        <v>51</v>
      </c>
      <c r="J2355" s="168" t="s">
        <v>2612</v>
      </c>
      <c r="K2355" s="169">
        <v>15.4</v>
      </c>
      <c r="L2355" s="170"/>
    </row>
    <row r="2356" spans="4:12">
      <c r="D2356" s="20" t="str">
        <f>CONCATENATE(kategorie[[#This Row],[rok]],"::",kategorie[[#This Row],[závod]],"::",kategorie[[#This Row],[m/ž]],"::",kategorie[[#This Row],[věk]])</f>
        <v>2016::hlavní závod::Z::52</v>
      </c>
      <c r="E2356" s="166">
        <v>2016</v>
      </c>
      <c r="F2356" s="167" t="s">
        <v>186</v>
      </c>
      <c r="G2356" s="166" t="s">
        <v>318</v>
      </c>
      <c r="H2356" s="25">
        <f>kategorie[[#This Row],[rok]]-kategorie[[#This Row],[věk]]</f>
        <v>1964</v>
      </c>
      <c r="I2356" s="166">
        <v>52</v>
      </c>
      <c r="J2356" s="168" t="s">
        <v>2612</v>
      </c>
      <c r="K2356" s="169">
        <v>15.4</v>
      </c>
      <c r="L2356" s="170"/>
    </row>
    <row r="2357" spans="4:12">
      <c r="D2357" s="20" t="str">
        <f>CONCATENATE(kategorie[[#This Row],[rok]],"::",kategorie[[#This Row],[závod]],"::",kategorie[[#This Row],[m/ž]],"::",kategorie[[#This Row],[věk]])</f>
        <v>2016::hlavní závod::Z::53</v>
      </c>
      <c r="E2357" s="166">
        <v>2016</v>
      </c>
      <c r="F2357" s="167" t="s">
        <v>186</v>
      </c>
      <c r="G2357" s="166" t="s">
        <v>318</v>
      </c>
      <c r="H2357" s="25">
        <f>kategorie[[#This Row],[rok]]-kategorie[[#This Row],[věk]]</f>
        <v>1963</v>
      </c>
      <c r="I2357" s="166">
        <v>53</v>
      </c>
      <c r="J2357" s="168" t="s">
        <v>2612</v>
      </c>
      <c r="K2357" s="169">
        <v>15.4</v>
      </c>
      <c r="L2357" s="170"/>
    </row>
    <row r="2358" spans="4:12">
      <c r="D2358" s="20" t="str">
        <f>CONCATENATE(kategorie[[#This Row],[rok]],"::",kategorie[[#This Row],[závod]],"::",kategorie[[#This Row],[m/ž]],"::",kategorie[[#This Row],[věk]])</f>
        <v>2016::hlavní závod::Z::54</v>
      </c>
      <c r="E2358" s="166">
        <v>2016</v>
      </c>
      <c r="F2358" s="167" t="s">
        <v>186</v>
      </c>
      <c r="G2358" s="166" t="s">
        <v>318</v>
      </c>
      <c r="H2358" s="25">
        <f>kategorie[[#This Row],[rok]]-kategorie[[#This Row],[věk]]</f>
        <v>1962</v>
      </c>
      <c r="I2358" s="166">
        <v>54</v>
      </c>
      <c r="J2358" s="168" t="s">
        <v>2612</v>
      </c>
      <c r="K2358" s="169">
        <v>15.4</v>
      </c>
      <c r="L2358" s="170"/>
    </row>
    <row r="2359" spans="4:12">
      <c r="D2359" s="20" t="str">
        <f>CONCATENATE(kategorie[[#This Row],[rok]],"::",kategorie[[#This Row],[závod]],"::",kategorie[[#This Row],[m/ž]],"::",kategorie[[#This Row],[věk]])</f>
        <v>2016::hlavní závod::Z::55</v>
      </c>
      <c r="E2359" s="166">
        <v>2016</v>
      </c>
      <c r="F2359" s="167" t="s">
        <v>186</v>
      </c>
      <c r="G2359" s="166" t="s">
        <v>318</v>
      </c>
      <c r="H2359" s="25">
        <f>kategorie[[#This Row],[rok]]-kategorie[[#This Row],[věk]]</f>
        <v>1961</v>
      </c>
      <c r="I2359" s="166">
        <v>55</v>
      </c>
      <c r="J2359" s="168" t="s">
        <v>2612</v>
      </c>
      <c r="K2359" s="169">
        <v>15.4</v>
      </c>
      <c r="L2359" s="170"/>
    </row>
    <row r="2360" spans="4:12">
      <c r="D2360" s="20" t="str">
        <f>CONCATENATE(kategorie[[#This Row],[rok]],"::",kategorie[[#This Row],[závod]],"::",kategorie[[#This Row],[m/ž]],"::",kategorie[[#This Row],[věk]])</f>
        <v>2016::hlavní závod::Z::56</v>
      </c>
      <c r="E2360" s="166">
        <v>2016</v>
      </c>
      <c r="F2360" s="167" t="s">
        <v>186</v>
      </c>
      <c r="G2360" s="166" t="s">
        <v>318</v>
      </c>
      <c r="H2360" s="25">
        <f>kategorie[[#This Row],[rok]]-kategorie[[#This Row],[věk]]</f>
        <v>1960</v>
      </c>
      <c r="I2360" s="166">
        <v>56</v>
      </c>
      <c r="J2360" s="168" t="s">
        <v>2612</v>
      </c>
      <c r="K2360" s="169">
        <v>15.4</v>
      </c>
      <c r="L2360" s="170"/>
    </row>
    <row r="2361" spans="4:12">
      <c r="D2361" s="20" t="str">
        <f>CONCATENATE(kategorie[[#This Row],[rok]],"::",kategorie[[#This Row],[závod]],"::",kategorie[[#This Row],[m/ž]],"::",kategorie[[#This Row],[věk]])</f>
        <v>2016::hlavní závod::Z::57</v>
      </c>
      <c r="E2361" s="166">
        <v>2016</v>
      </c>
      <c r="F2361" s="167" t="s">
        <v>186</v>
      </c>
      <c r="G2361" s="166" t="s">
        <v>318</v>
      </c>
      <c r="H2361" s="25">
        <f>kategorie[[#This Row],[rok]]-kategorie[[#This Row],[věk]]</f>
        <v>1959</v>
      </c>
      <c r="I2361" s="166">
        <v>57</v>
      </c>
      <c r="J2361" s="168" t="s">
        <v>2612</v>
      </c>
      <c r="K2361" s="169">
        <v>15.4</v>
      </c>
      <c r="L2361" s="170"/>
    </row>
    <row r="2362" spans="4:12">
      <c r="D2362" s="20" t="str">
        <f>CONCATENATE(kategorie[[#This Row],[rok]],"::",kategorie[[#This Row],[závod]],"::",kategorie[[#This Row],[m/ž]],"::",kategorie[[#This Row],[věk]])</f>
        <v>2016::hlavní závod::Z::58</v>
      </c>
      <c r="E2362" s="166">
        <v>2016</v>
      </c>
      <c r="F2362" s="167" t="s">
        <v>186</v>
      </c>
      <c r="G2362" s="166" t="s">
        <v>318</v>
      </c>
      <c r="H2362" s="25">
        <f>kategorie[[#This Row],[rok]]-kategorie[[#This Row],[věk]]</f>
        <v>1958</v>
      </c>
      <c r="I2362" s="166">
        <v>58</v>
      </c>
      <c r="J2362" s="168" t="s">
        <v>2612</v>
      </c>
      <c r="K2362" s="169">
        <v>15.4</v>
      </c>
      <c r="L2362" s="170"/>
    </row>
    <row r="2363" spans="4:12">
      <c r="D2363" s="20" t="str">
        <f>CONCATENATE(kategorie[[#This Row],[rok]],"::",kategorie[[#This Row],[závod]],"::",kategorie[[#This Row],[m/ž]],"::",kategorie[[#This Row],[věk]])</f>
        <v>2016::hlavní závod::Z::59</v>
      </c>
      <c r="E2363" s="166">
        <v>2016</v>
      </c>
      <c r="F2363" s="167" t="s">
        <v>186</v>
      </c>
      <c r="G2363" s="166" t="s">
        <v>318</v>
      </c>
      <c r="H2363" s="25">
        <f>kategorie[[#This Row],[rok]]-kategorie[[#This Row],[věk]]</f>
        <v>1957</v>
      </c>
      <c r="I2363" s="166">
        <v>59</v>
      </c>
      <c r="J2363" s="168" t="s">
        <v>2612</v>
      </c>
      <c r="K2363" s="169">
        <v>15.4</v>
      </c>
      <c r="L2363" s="170"/>
    </row>
    <row r="2364" spans="4:12">
      <c r="D2364" s="20" t="str">
        <f>CONCATENATE(kategorie[[#This Row],[rok]],"::",kategorie[[#This Row],[závod]],"::",kategorie[[#This Row],[m/ž]],"::",kategorie[[#This Row],[věk]])</f>
        <v>2016::hlavní závod::Z::60</v>
      </c>
      <c r="E2364" s="166">
        <v>2016</v>
      </c>
      <c r="F2364" s="167" t="s">
        <v>186</v>
      </c>
      <c r="G2364" s="166" t="s">
        <v>318</v>
      </c>
      <c r="H2364" s="25">
        <f>kategorie[[#This Row],[rok]]-kategorie[[#This Row],[věk]]</f>
        <v>1956</v>
      </c>
      <c r="I2364" s="166">
        <v>60</v>
      </c>
      <c r="J2364" s="168" t="s">
        <v>2612</v>
      </c>
      <c r="K2364" s="169">
        <v>15.4</v>
      </c>
      <c r="L2364" s="170"/>
    </row>
    <row r="2365" spans="4:12">
      <c r="D2365" s="20" t="str">
        <f>CONCATENATE(kategorie[[#This Row],[rok]],"::",kategorie[[#This Row],[závod]],"::",kategorie[[#This Row],[m/ž]],"::",kategorie[[#This Row],[věk]])</f>
        <v>2016::hlavní závod::Z::61</v>
      </c>
      <c r="E2365" s="166">
        <v>2016</v>
      </c>
      <c r="F2365" s="167" t="s">
        <v>186</v>
      </c>
      <c r="G2365" s="166" t="s">
        <v>318</v>
      </c>
      <c r="H2365" s="25">
        <f>kategorie[[#This Row],[rok]]-kategorie[[#This Row],[věk]]</f>
        <v>1955</v>
      </c>
      <c r="I2365" s="166">
        <v>61</v>
      </c>
      <c r="J2365" s="168" t="s">
        <v>2612</v>
      </c>
      <c r="K2365" s="169">
        <v>15.4</v>
      </c>
      <c r="L2365" s="170"/>
    </row>
    <row r="2366" spans="4:12">
      <c r="D2366" s="20" t="str">
        <f>CONCATENATE(kategorie[[#This Row],[rok]],"::",kategorie[[#This Row],[závod]],"::",kategorie[[#This Row],[m/ž]],"::",kategorie[[#This Row],[věk]])</f>
        <v>2016::hlavní závod::Z::62</v>
      </c>
      <c r="E2366" s="166">
        <v>2016</v>
      </c>
      <c r="F2366" s="167" t="s">
        <v>186</v>
      </c>
      <c r="G2366" s="166" t="s">
        <v>318</v>
      </c>
      <c r="H2366" s="25">
        <f>kategorie[[#This Row],[rok]]-kategorie[[#This Row],[věk]]</f>
        <v>1954</v>
      </c>
      <c r="I2366" s="166">
        <v>62</v>
      </c>
      <c r="J2366" s="168" t="s">
        <v>2612</v>
      </c>
      <c r="K2366" s="169">
        <v>15.4</v>
      </c>
      <c r="L2366" s="170"/>
    </row>
    <row r="2367" spans="4:12">
      <c r="D2367" s="20" t="str">
        <f>CONCATENATE(kategorie[[#This Row],[rok]],"::",kategorie[[#This Row],[závod]],"::",kategorie[[#This Row],[m/ž]],"::",kategorie[[#This Row],[věk]])</f>
        <v>2016::hlavní závod::Z::63</v>
      </c>
      <c r="E2367" s="166">
        <v>2016</v>
      </c>
      <c r="F2367" s="167" t="s">
        <v>186</v>
      </c>
      <c r="G2367" s="166" t="s">
        <v>318</v>
      </c>
      <c r="H2367" s="25">
        <f>kategorie[[#This Row],[rok]]-kategorie[[#This Row],[věk]]</f>
        <v>1953</v>
      </c>
      <c r="I2367" s="166">
        <v>63</v>
      </c>
      <c r="J2367" s="168" t="s">
        <v>2612</v>
      </c>
      <c r="K2367" s="169">
        <v>15.4</v>
      </c>
      <c r="L2367" s="170"/>
    </row>
    <row r="2368" spans="4:12">
      <c r="D2368" s="20" t="str">
        <f>CONCATENATE(kategorie[[#This Row],[rok]],"::",kategorie[[#This Row],[závod]],"::",kategorie[[#This Row],[m/ž]],"::",kategorie[[#This Row],[věk]])</f>
        <v>2016::hlavní závod::Z::64</v>
      </c>
      <c r="E2368" s="166">
        <v>2016</v>
      </c>
      <c r="F2368" s="167" t="s">
        <v>186</v>
      </c>
      <c r="G2368" s="166" t="s">
        <v>318</v>
      </c>
      <c r="H2368" s="25">
        <f>kategorie[[#This Row],[rok]]-kategorie[[#This Row],[věk]]</f>
        <v>1952</v>
      </c>
      <c r="I2368" s="166">
        <v>64</v>
      </c>
      <c r="J2368" s="168" t="s">
        <v>2612</v>
      </c>
      <c r="K2368" s="169">
        <v>15.4</v>
      </c>
      <c r="L2368" s="170"/>
    </row>
    <row r="2369" spans="4:12">
      <c r="D2369" s="20" t="str">
        <f>CONCATENATE(kategorie[[#This Row],[rok]],"::",kategorie[[#This Row],[závod]],"::",kategorie[[#This Row],[m/ž]],"::",kategorie[[#This Row],[věk]])</f>
        <v>2016::hlavní závod::Z::65</v>
      </c>
      <c r="E2369" s="166">
        <v>2016</v>
      </c>
      <c r="F2369" s="167" t="s">
        <v>186</v>
      </c>
      <c r="G2369" s="166" t="s">
        <v>318</v>
      </c>
      <c r="H2369" s="25">
        <f>kategorie[[#This Row],[rok]]-kategorie[[#This Row],[věk]]</f>
        <v>1951</v>
      </c>
      <c r="I2369" s="166">
        <v>65</v>
      </c>
      <c r="J2369" s="168" t="s">
        <v>2612</v>
      </c>
      <c r="K2369" s="169">
        <v>15.4</v>
      </c>
      <c r="L2369" s="170"/>
    </row>
    <row r="2370" spans="4:12">
      <c r="D2370" s="20" t="str">
        <f>CONCATENATE(kategorie[[#This Row],[rok]],"::",kategorie[[#This Row],[závod]],"::",kategorie[[#This Row],[m/ž]],"::",kategorie[[#This Row],[věk]])</f>
        <v>2016::běh starosty::M::5</v>
      </c>
      <c r="E2370" s="166">
        <v>2016</v>
      </c>
      <c r="F2370" s="167" t="s">
        <v>187</v>
      </c>
      <c r="G2370" s="166" t="s">
        <v>177</v>
      </c>
      <c r="H2370" s="25">
        <f>kategorie[[#This Row],[rok]]-kategorie[[#This Row],[věk]]</f>
        <v>2011</v>
      </c>
      <c r="I2370" s="166">
        <v>5</v>
      </c>
      <c r="J2370" s="168" t="s">
        <v>316</v>
      </c>
      <c r="K2370" s="169">
        <v>4.8</v>
      </c>
      <c r="L2370" s="170"/>
    </row>
    <row r="2371" spans="4:12">
      <c r="D2371" s="20" t="str">
        <f>CONCATENATE(kategorie[[#This Row],[rok]],"::",kategorie[[#This Row],[závod]],"::",kategorie[[#This Row],[m/ž]],"::",kategorie[[#This Row],[věk]])</f>
        <v>2016::běh starosty::M::6</v>
      </c>
      <c r="E2371" s="166">
        <v>2016</v>
      </c>
      <c r="F2371" s="167" t="s">
        <v>187</v>
      </c>
      <c r="G2371" s="166" t="s">
        <v>177</v>
      </c>
      <c r="H2371" s="25">
        <f>kategorie[[#This Row],[rok]]-kategorie[[#This Row],[věk]]</f>
        <v>2010</v>
      </c>
      <c r="I2371" s="166">
        <v>6</v>
      </c>
      <c r="J2371" s="168" t="s">
        <v>316</v>
      </c>
      <c r="K2371" s="169">
        <v>4.8</v>
      </c>
      <c r="L2371" s="170"/>
    </row>
    <row r="2372" spans="4:12">
      <c r="D2372" s="20" t="str">
        <f>CONCATENATE(kategorie[[#This Row],[rok]],"::",kategorie[[#This Row],[závod]],"::",kategorie[[#This Row],[m/ž]],"::",kategorie[[#This Row],[věk]])</f>
        <v>2016::běh starosty::M::7</v>
      </c>
      <c r="E2372" s="166">
        <v>2016</v>
      </c>
      <c r="F2372" s="167" t="s">
        <v>187</v>
      </c>
      <c r="G2372" s="166" t="s">
        <v>177</v>
      </c>
      <c r="H2372" s="25">
        <f>kategorie[[#This Row],[rok]]-kategorie[[#This Row],[věk]]</f>
        <v>2009</v>
      </c>
      <c r="I2372" s="166">
        <v>7</v>
      </c>
      <c r="J2372" s="168" t="s">
        <v>316</v>
      </c>
      <c r="K2372" s="169">
        <v>4.8</v>
      </c>
      <c r="L2372" s="170"/>
    </row>
    <row r="2373" spans="4:12">
      <c r="D2373" s="20" t="str">
        <f>CONCATENATE(kategorie[[#This Row],[rok]],"::",kategorie[[#This Row],[závod]],"::",kategorie[[#This Row],[m/ž]],"::",kategorie[[#This Row],[věk]])</f>
        <v>2016::běh starosty::M::8</v>
      </c>
      <c r="E2373" s="166">
        <v>2016</v>
      </c>
      <c r="F2373" s="167" t="s">
        <v>187</v>
      </c>
      <c r="G2373" s="166" t="s">
        <v>177</v>
      </c>
      <c r="H2373" s="25">
        <f>kategorie[[#This Row],[rok]]-kategorie[[#This Row],[věk]]</f>
        <v>2008</v>
      </c>
      <c r="I2373" s="166">
        <v>8</v>
      </c>
      <c r="J2373" s="168" t="s">
        <v>316</v>
      </c>
      <c r="K2373" s="169">
        <v>4.8</v>
      </c>
      <c r="L2373" s="170"/>
    </row>
    <row r="2374" spans="4:12">
      <c r="D2374" s="20" t="str">
        <f>CONCATENATE(kategorie[[#This Row],[rok]],"::",kategorie[[#This Row],[závod]],"::",kategorie[[#This Row],[m/ž]],"::",kategorie[[#This Row],[věk]])</f>
        <v>2016::běh starosty::M::9</v>
      </c>
      <c r="E2374" s="166">
        <v>2016</v>
      </c>
      <c r="F2374" s="167" t="s">
        <v>187</v>
      </c>
      <c r="G2374" s="166" t="s">
        <v>177</v>
      </c>
      <c r="H2374" s="25">
        <f>kategorie[[#This Row],[rok]]-kategorie[[#This Row],[věk]]</f>
        <v>2007</v>
      </c>
      <c r="I2374" s="166">
        <v>9</v>
      </c>
      <c r="J2374" s="168" t="s">
        <v>316</v>
      </c>
      <c r="K2374" s="169">
        <v>4.8</v>
      </c>
      <c r="L2374" s="170"/>
    </row>
    <row r="2375" spans="4:12">
      <c r="D2375" s="20" t="str">
        <f>CONCATENATE(kategorie[[#This Row],[rok]],"::",kategorie[[#This Row],[závod]],"::",kategorie[[#This Row],[m/ž]],"::",kategorie[[#This Row],[věk]])</f>
        <v>2016::běh starosty::M::10</v>
      </c>
      <c r="E2375" s="166">
        <v>2016</v>
      </c>
      <c r="F2375" s="167" t="s">
        <v>187</v>
      </c>
      <c r="G2375" s="166" t="s">
        <v>177</v>
      </c>
      <c r="H2375" s="25">
        <f>kategorie[[#This Row],[rok]]-kategorie[[#This Row],[věk]]</f>
        <v>2006</v>
      </c>
      <c r="I2375" s="166">
        <v>10</v>
      </c>
      <c r="J2375" s="168" t="s">
        <v>316</v>
      </c>
      <c r="K2375" s="169">
        <v>4.8</v>
      </c>
      <c r="L2375" s="170"/>
    </row>
    <row r="2376" spans="4:12">
      <c r="D2376" s="20" t="str">
        <f>CONCATENATE(kategorie[[#This Row],[rok]],"::",kategorie[[#This Row],[závod]],"::",kategorie[[#This Row],[m/ž]],"::",kategorie[[#This Row],[věk]])</f>
        <v>2016::běh starosty::M::11</v>
      </c>
      <c r="E2376" s="166">
        <v>2016</v>
      </c>
      <c r="F2376" s="167" t="s">
        <v>187</v>
      </c>
      <c r="G2376" s="166" t="s">
        <v>177</v>
      </c>
      <c r="H2376" s="25">
        <f>kategorie[[#This Row],[rok]]-kategorie[[#This Row],[věk]]</f>
        <v>2005</v>
      </c>
      <c r="I2376" s="166">
        <v>11</v>
      </c>
      <c r="J2376" s="168" t="s">
        <v>316</v>
      </c>
      <c r="K2376" s="169">
        <v>4.8</v>
      </c>
      <c r="L2376" s="170"/>
    </row>
    <row r="2377" spans="4:12">
      <c r="D2377" s="20" t="str">
        <f>CONCATENATE(kategorie[[#This Row],[rok]],"::",kategorie[[#This Row],[závod]],"::",kategorie[[#This Row],[m/ž]],"::",kategorie[[#This Row],[věk]])</f>
        <v>2016::běh starosty::M::12</v>
      </c>
      <c r="E2377" s="166">
        <v>2016</v>
      </c>
      <c r="F2377" s="167" t="s">
        <v>187</v>
      </c>
      <c r="G2377" s="166" t="s">
        <v>177</v>
      </c>
      <c r="H2377" s="25">
        <f>kategorie[[#This Row],[rok]]-kategorie[[#This Row],[věk]]</f>
        <v>2004</v>
      </c>
      <c r="I2377" s="166">
        <v>12</v>
      </c>
      <c r="J2377" s="168" t="s">
        <v>316</v>
      </c>
      <c r="K2377" s="169">
        <v>4.8</v>
      </c>
      <c r="L2377" s="170"/>
    </row>
    <row r="2378" spans="4:12">
      <c r="D2378" s="20" t="str">
        <f>CONCATENATE(kategorie[[#This Row],[rok]],"::",kategorie[[#This Row],[závod]],"::",kategorie[[#This Row],[m/ž]],"::",kategorie[[#This Row],[věk]])</f>
        <v>2016::běh starosty::M::13</v>
      </c>
      <c r="E2378" s="166">
        <v>2016</v>
      </c>
      <c r="F2378" s="167" t="s">
        <v>187</v>
      </c>
      <c r="G2378" s="166" t="s">
        <v>177</v>
      </c>
      <c r="H2378" s="25">
        <f>kategorie[[#This Row],[rok]]-kategorie[[#This Row],[věk]]</f>
        <v>2003</v>
      </c>
      <c r="I2378" s="166">
        <v>13</v>
      </c>
      <c r="J2378" s="168" t="s">
        <v>316</v>
      </c>
      <c r="K2378" s="169">
        <v>4.8</v>
      </c>
      <c r="L2378" s="170"/>
    </row>
    <row r="2379" spans="4:12">
      <c r="D2379" s="20" t="str">
        <f>CONCATENATE(kategorie[[#This Row],[rok]],"::",kategorie[[#This Row],[závod]],"::",kategorie[[#This Row],[m/ž]],"::",kategorie[[#This Row],[věk]])</f>
        <v>2016::běh starosty::M::14</v>
      </c>
      <c r="E2379" s="166">
        <v>2016</v>
      </c>
      <c r="F2379" s="167" t="s">
        <v>187</v>
      </c>
      <c r="G2379" s="166" t="s">
        <v>177</v>
      </c>
      <c r="H2379" s="25">
        <f>kategorie[[#This Row],[rok]]-kategorie[[#This Row],[věk]]</f>
        <v>2002</v>
      </c>
      <c r="I2379" s="166">
        <v>14</v>
      </c>
      <c r="J2379" s="168" t="s">
        <v>316</v>
      </c>
      <c r="K2379" s="169">
        <v>4.8</v>
      </c>
      <c r="L2379" s="170"/>
    </row>
    <row r="2380" spans="4:12">
      <c r="D2380" s="20" t="str">
        <f>CONCATENATE(kategorie[[#This Row],[rok]],"::",kategorie[[#This Row],[závod]],"::",kategorie[[#This Row],[m/ž]],"::",kategorie[[#This Row],[věk]])</f>
        <v>2016::běh starosty::M::15</v>
      </c>
      <c r="E2380" s="166">
        <v>2016</v>
      </c>
      <c r="F2380" s="167" t="s">
        <v>187</v>
      </c>
      <c r="G2380" s="166" t="s">
        <v>177</v>
      </c>
      <c r="H2380" s="25">
        <f>kategorie[[#This Row],[rok]]-kategorie[[#This Row],[věk]]</f>
        <v>2001</v>
      </c>
      <c r="I2380" s="166">
        <v>15</v>
      </c>
      <c r="J2380" s="168" t="s">
        <v>316</v>
      </c>
      <c r="K2380" s="169">
        <v>4.8</v>
      </c>
      <c r="L2380" s="170"/>
    </row>
    <row r="2381" spans="4:12">
      <c r="D2381" s="20" t="str">
        <f>CONCATENATE(kategorie[[#This Row],[rok]],"::",kategorie[[#This Row],[závod]],"::",kategorie[[#This Row],[m/ž]],"::",kategorie[[#This Row],[věk]])</f>
        <v>2016::běh starosty::M::16</v>
      </c>
      <c r="E2381" s="166">
        <v>2016</v>
      </c>
      <c r="F2381" s="167" t="s">
        <v>187</v>
      </c>
      <c r="G2381" s="166" t="s">
        <v>177</v>
      </c>
      <c r="H2381" s="25">
        <f>kategorie[[#This Row],[rok]]-kategorie[[#This Row],[věk]]</f>
        <v>2000</v>
      </c>
      <c r="I2381" s="166">
        <v>16</v>
      </c>
      <c r="J2381" s="168" t="s">
        <v>316</v>
      </c>
      <c r="K2381" s="169">
        <v>4.8</v>
      </c>
      <c r="L2381" s="170"/>
    </row>
    <row r="2382" spans="4:12">
      <c r="D2382" s="20" t="str">
        <f>CONCATENATE(kategorie[[#This Row],[rok]],"::",kategorie[[#This Row],[závod]],"::",kategorie[[#This Row],[m/ž]],"::",kategorie[[#This Row],[věk]])</f>
        <v>2016::běh starosty::M::17</v>
      </c>
      <c r="E2382" s="166">
        <v>2016</v>
      </c>
      <c r="F2382" s="167" t="s">
        <v>187</v>
      </c>
      <c r="G2382" s="166" t="s">
        <v>177</v>
      </c>
      <c r="H2382" s="25">
        <f>kategorie[[#This Row],[rok]]-kategorie[[#This Row],[věk]]</f>
        <v>1999</v>
      </c>
      <c r="I2382" s="166">
        <v>17</v>
      </c>
      <c r="J2382" s="168" t="s">
        <v>316</v>
      </c>
      <c r="K2382" s="169">
        <v>4.8</v>
      </c>
      <c r="L2382" s="170"/>
    </row>
    <row r="2383" spans="4:12">
      <c r="D2383" s="20" t="str">
        <f>CONCATENATE(kategorie[[#This Row],[rok]],"::",kategorie[[#This Row],[závod]],"::",kategorie[[#This Row],[m/ž]],"::",kategorie[[#This Row],[věk]])</f>
        <v>2016::běh starosty::M::18</v>
      </c>
      <c r="E2383" s="166">
        <v>2016</v>
      </c>
      <c r="F2383" s="167" t="s">
        <v>187</v>
      </c>
      <c r="G2383" s="166" t="s">
        <v>177</v>
      </c>
      <c r="H2383" s="25">
        <f>kategorie[[#This Row],[rok]]-kategorie[[#This Row],[věk]]</f>
        <v>1998</v>
      </c>
      <c r="I2383" s="166">
        <v>18</v>
      </c>
      <c r="J2383" s="168" t="s">
        <v>316</v>
      </c>
      <c r="K2383" s="169">
        <v>4.8</v>
      </c>
      <c r="L2383" s="170"/>
    </row>
    <row r="2384" spans="4:12">
      <c r="D2384" s="20" t="str">
        <f>CONCATENATE(kategorie[[#This Row],[rok]],"::",kategorie[[#This Row],[závod]],"::",kategorie[[#This Row],[m/ž]],"::",kategorie[[#This Row],[věk]])</f>
        <v>2016::běh starosty::M::19</v>
      </c>
      <c r="E2384" s="166">
        <v>2016</v>
      </c>
      <c r="F2384" s="167" t="s">
        <v>187</v>
      </c>
      <c r="G2384" s="166" t="s">
        <v>177</v>
      </c>
      <c r="H2384" s="25">
        <f>kategorie[[#This Row],[rok]]-kategorie[[#This Row],[věk]]</f>
        <v>1997</v>
      </c>
      <c r="I2384" s="166">
        <v>19</v>
      </c>
      <c r="J2384" s="168" t="s">
        <v>316</v>
      </c>
      <c r="K2384" s="169">
        <v>4.8</v>
      </c>
      <c r="L2384" s="170"/>
    </row>
    <row r="2385" spans="4:12">
      <c r="D2385" s="20" t="str">
        <f>CONCATENATE(kategorie[[#This Row],[rok]],"::",kategorie[[#This Row],[závod]],"::",kategorie[[#This Row],[m/ž]],"::",kategorie[[#This Row],[věk]])</f>
        <v>2016::běh starosty::M::20</v>
      </c>
      <c r="E2385" s="166">
        <v>2016</v>
      </c>
      <c r="F2385" s="167" t="s">
        <v>187</v>
      </c>
      <c r="G2385" s="166" t="s">
        <v>177</v>
      </c>
      <c r="H2385" s="25">
        <f>kategorie[[#This Row],[rok]]-kategorie[[#This Row],[věk]]</f>
        <v>1996</v>
      </c>
      <c r="I2385" s="166">
        <v>20</v>
      </c>
      <c r="J2385" s="168" t="s">
        <v>316</v>
      </c>
      <c r="K2385" s="169">
        <v>4.8</v>
      </c>
      <c r="L2385" s="170"/>
    </row>
    <row r="2386" spans="4:12">
      <c r="D2386" s="20" t="str">
        <f>CONCATENATE(kategorie[[#This Row],[rok]],"::",kategorie[[#This Row],[závod]],"::",kategorie[[#This Row],[m/ž]],"::",kategorie[[#This Row],[věk]])</f>
        <v>2016::běh starosty::M::21</v>
      </c>
      <c r="E2386" s="166">
        <v>2016</v>
      </c>
      <c r="F2386" s="167" t="s">
        <v>187</v>
      </c>
      <c r="G2386" s="166" t="s">
        <v>177</v>
      </c>
      <c r="H2386" s="25">
        <f>kategorie[[#This Row],[rok]]-kategorie[[#This Row],[věk]]</f>
        <v>1995</v>
      </c>
      <c r="I2386" s="166">
        <v>21</v>
      </c>
      <c r="J2386" s="168" t="s">
        <v>316</v>
      </c>
      <c r="K2386" s="169">
        <v>4.8</v>
      </c>
      <c r="L2386" s="170"/>
    </row>
    <row r="2387" spans="4:12">
      <c r="D2387" s="20" t="str">
        <f>CONCATENATE(kategorie[[#This Row],[rok]],"::",kategorie[[#This Row],[závod]],"::",kategorie[[#This Row],[m/ž]],"::",kategorie[[#This Row],[věk]])</f>
        <v>2016::běh starosty::M::22</v>
      </c>
      <c r="E2387" s="166">
        <v>2016</v>
      </c>
      <c r="F2387" s="167" t="s">
        <v>187</v>
      </c>
      <c r="G2387" s="166" t="s">
        <v>177</v>
      </c>
      <c r="H2387" s="25">
        <f>kategorie[[#This Row],[rok]]-kategorie[[#This Row],[věk]]</f>
        <v>1994</v>
      </c>
      <c r="I2387" s="166">
        <v>22</v>
      </c>
      <c r="J2387" s="168" t="s">
        <v>316</v>
      </c>
      <c r="K2387" s="169">
        <v>4.8</v>
      </c>
      <c r="L2387" s="170"/>
    </row>
    <row r="2388" spans="4:12">
      <c r="D2388" s="20" t="str">
        <f>CONCATENATE(kategorie[[#This Row],[rok]],"::",kategorie[[#This Row],[závod]],"::",kategorie[[#This Row],[m/ž]],"::",kategorie[[#This Row],[věk]])</f>
        <v>2016::běh starosty::M::23</v>
      </c>
      <c r="E2388" s="166">
        <v>2016</v>
      </c>
      <c r="F2388" s="167" t="s">
        <v>187</v>
      </c>
      <c r="G2388" s="166" t="s">
        <v>177</v>
      </c>
      <c r="H2388" s="25">
        <f>kategorie[[#This Row],[rok]]-kategorie[[#This Row],[věk]]</f>
        <v>1993</v>
      </c>
      <c r="I2388" s="166">
        <v>23</v>
      </c>
      <c r="J2388" s="168" t="s">
        <v>316</v>
      </c>
      <c r="K2388" s="169">
        <v>4.8</v>
      </c>
      <c r="L2388" s="170"/>
    </row>
    <row r="2389" spans="4:12">
      <c r="D2389" s="20" t="str">
        <f>CONCATENATE(kategorie[[#This Row],[rok]],"::",kategorie[[#This Row],[závod]],"::",kategorie[[#This Row],[m/ž]],"::",kategorie[[#This Row],[věk]])</f>
        <v>2016::běh starosty::M::24</v>
      </c>
      <c r="E2389" s="166">
        <v>2016</v>
      </c>
      <c r="F2389" s="167" t="s">
        <v>187</v>
      </c>
      <c r="G2389" s="166" t="s">
        <v>177</v>
      </c>
      <c r="H2389" s="25">
        <f>kategorie[[#This Row],[rok]]-kategorie[[#This Row],[věk]]</f>
        <v>1992</v>
      </c>
      <c r="I2389" s="166">
        <v>24</v>
      </c>
      <c r="J2389" s="168" t="s">
        <v>316</v>
      </c>
      <c r="K2389" s="169">
        <v>4.8</v>
      </c>
      <c r="L2389" s="170"/>
    </row>
    <row r="2390" spans="4:12">
      <c r="D2390" s="20" t="str">
        <f>CONCATENATE(kategorie[[#This Row],[rok]],"::",kategorie[[#This Row],[závod]],"::",kategorie[[#This Row],[m/ž]],"::",kategorie[[#This Row],[věk]])</f>
        <v>2016::běh starosty::M::25</v>
      </c>
      <c r="E2390" s="166">
        <v>2016</v>
      </c>
      <c r="F2390" s="167" t="s">
        <v>187</v>
      </c>
      <c r="G2390" s="166" t="s">
        <v>177</v>
      </c>
      <c r="H2390" s="25">
        <f>kategorie[[#This Row],[rok]]-kategorie[[#This Row],[věk]]</f>
        <v>1991</v>
      </c>
      <c r="I2390" s="166">
        <v>25</v>
      </c>
      <c r="J2390" s="168" t="s">
        <v>316</v>
      </c>
      <c r="K2390" s="169">
        <v>4.8</v>
      </c>
      <c r="L2390" s="170"/>
    </row>
    <row r="2391" spans="4:12">
      <c r="D2391" s="20" t="str">
        <f>CONCATENATE(kategorie[[#This Row],[rok]],"::",kategorie[[#This Row],[závod]],"::",kategorie[[#This Row],[m/ž]],"::",kategorie[[#This Row],[věk]])</f>
        <v>2016::běh starosty::M::26</v>
      </c>
      <c r="E2391" s="166">
        <v>2016</v>
      </c>
      <c r="F2391" s="167" t="s">
        <v>187</v>
      </c>
      <c r="G2391" s="166" t="s">
        <v>177</v>
      </c>
      <c r="H2391" s="25">
        <f>kategorie[[#This Row],[rok]]-kategorie[[#This Row],[věk]]</f>
        <v>1990</v>
      </c>
      <c r="I2391" s="166">
        <v>26</v>
      </c>
      <c r="J2391" s="168" t="s">
        <v>316</v>
      </c>
      <c r="K2391" s="169">
        <v>4.8</v>
      </c>
      <c r="L2391" s="170"/>
    </row>
    <row r="2392" spans="4:12">
      <c r="D2392" s="20" t="str">
        <f>CONCATENATE(kategorie[[#This Row],[rok]],"::",kategorie[[#This Row],[závod]],"::",kategorie[[#This Row],[m/ž]],"::",kategorie[[#This Row],[věk]])</f>
        <v>2016::běh starosty::M::27</v>
      </c>
      <c r="E2392" s="166">
        <v>2016</v>
      </c>
      <c r="F2392" s="167" t="s">
        <v>187</v>
      </c>
      <c r="G2392" s="166" t="s">
        <v>177</v>
      </c>
      <c r="H2392" s="25">
        <f>kategorie[[#This Row],[rok]]-kategorie[[#This Row],[věk]]</f>
        <v>1989</v>
      </c>
      <c r="I2392" s="166">
        <v>27</v>
      </c>
      <c r="J2392" s="168" t="s">
        <v>316</v>
      </c>
      <c r="K2392" s="169">
        <v>4.8</v>
      </c>
      <c r="L2392" s="170"/>
    </row>
    <row r="2393" spans="4:12">
      <c r="D2393" s="20" t="str">
        <f>CONCATENATE(kategorie[[#This Row],[rok]],"::",kategorie[[#This Row],[závod]],"::",kategorie[[#This Row],[m/ž]],"::",kategorie[[#This Row],[věk]])</f>
        <v>2016::běh starosty::M::28</v>
      </c>
      <c r="E2393" s="166">
        <v>2016</v>
      </c>
      <c r="F2393" s="167" t="s">
        <v>187</v>
      </c>
      <c r="G2393" s="166" t="s">
        <v>177</v>
      </c>
      <c r="H2393" s="25">
        <f>kategorie[[#This Row],[rok]]-kategorie[[#This Row],[věk]]</f>
        <v>1988</v>
      </c>
      <c r="I2393" s="166">
        <v>28</v>
      </c>
      <c r="J2393" s="168" t="s">
        <v>316</v>
      </c>
      <c r="K2393" s="169">
        <v>4.8</v>
      </c>
      <c r="L2393" s="170"/>
    </row>
    <row r="2394" spans="4:12">
      <c r="D2394" s="20" t="str">
        <f>CONCATENATE(kategorie[[#This Row],[rok]],"::",kategorie[[#This Row],[závod]],"::",kategorie[[#This Row],[m/ž]],"::",kategorie[[#This Row],[věk]])</f>
        <v>2016::běh starosty::M::29</v>
      </c>
      <c r="E2394" s="166">
        <v>2016</v>
      </c>
      <c r="F2394" s="167" t="s">
        <v>187</v>
      </c>
      <c r="G2394" s="166" t="s">
        <v>177</v>
      </c>
      <c r="H2394" s="25">
        <f>kategorie[[#This Row],[rok]]-kategorie[[#This Row],[věk]]</f>
        <v>1987</v>
      </c>
      <c r="I2394" s="166">
        <v>29</v>
      </c>
      <c r="J2394" s="168" t="s">
        <v>316</v>
      </c>
      <c r="K2394" s="169">
        <v>4.8</v>
      </c>
      <c r="L2394" s="170"/>
    </row>
    <row r="2395" spans="4:12">
      <c r="D2395" s="20" t="str">
        <f>CONCATENATE(kategorie[[#This Row],[rok]],"::",kategorie[[#This Row],[závod]],"::",kategorie[[#This Row],[m/ž]],"::",kategorie[[#This Row],[věk]])</f>
        <v>2016::běh starosty::M::30</v>
      </c>
      <c r="E2395" s="166">
        <v>2016</v>
      </c>
      <c r="F2395" s="167" t="s">
        <v>187</v>
      </c>
      <c r="G2395" s="166" t="s">
        <v>177</v>
      </c>
      <c r="H2395" s="25">
        <f>kategorie[[#This Row],[rok]]-kategorie[[#This Row],[věk]]</f>
        <v>1986</v>
      </c>
      <c r="I2395" s="166">
        <v>30</v>
      </c>
      <c r="J2395" s="168" t="s">
        <v>316</v>
      </c>
      <c r="K2395" s="169">
        <v>4.8</v>
      </c>
      <c r="L2395" s="170"/>
    </row>
    <row r="2396" spans="4:12">
      <c r="D2396" s="20" t="str">
        <f>CONCATENATE(kategorie[[#This Row],[rok]],"::",kategorie[[#This Row],[závod]],"::",kategorie[[#This Row],[m/ž]],"::",kategorie[[#This Row],[věk]])</f>
        <v>2016::běh starosty::M::31</v>
      </c>
      <c r="E2396" s="166">
        <v>2016</v>
      </c>
      <c r="F2396" s="167" t="s">
        <v>187</v>
      </c>
      <c r="G2396" s="166" t="s">
        <v>177</v>
      </c>
      <c r="H2396" s="25">
        <f>kategorie[[#This Row],[rok]]-kategorie[[#This Row],[věk]]</f>
        <v>1985</v>
      </c>
      <c r="I2396" s="166">
        <v>31</v>
      </c>
      <c r="J2396" s="168" t="s">
        <v>316</v>
      </c>
      <c r="K2396" s="169">
        <v>4.8</v>
      </c>
      <c r="L2396" s="170"/>
    </row>
    <row r="2397" spans="4:12">
      <c r="D2397" s="20" t="str">
        <f>CONCATENATE(kategorie[[#This Row],[rok]],"::",kategorie[[#This Row],[závod]],"::",kategorie[[#This Row],[m/ž]],"::",kategorie[[#This Row],[věk]])</f>
        <v>2016::běh starosty::M::32</v>
      </c>
      <c r="E2397" s="166">
        <v>2016</v>
      </c>
      <c r="F2397" s="167" t="s">
        <v>187</v>
      </c>
      <c r="G2397" s="166" t="s">
        <v>177</v>
      </c>
      <c r="H2397" s="25">
        <f>kategorie[[#This Row],[rok]]-kategorie[[#This Row],[věk]]</f>
        <v>1984</v>
      </c>
      <c r="I2397" s="166">
        <v>32</v>
      </c>
      <c r="J2397" s="168" t="s">
        <v>316</v>
      </c>
      <c r="K2397" s="169">
        <v>4.8</v>
      </c>
      <c r="L2397" s="170"/>
    </row>
    <row r="2398" spans="4:12">
      <c r="D2398" s="20" t="str">
        <f>CONCATENATE(kategorie[[#This Row],[rok]],"::",kategorie[[#This Row],[závod]],"::",kategorie[[#This Row],[m/ž]],"::",kategorie[[#This Row],[věk]])</f>
        <v>2016::běh starosty::M::33</v>
      </c>
      <c r="E2398" s="166">
        <v>2016</v>
      </c>
      <c r="F2398" s="167" t="s">
        <v>187</v>
      </c>
      <c r="G2398" s="166" t="s">
        <v>177</v>
      </c>
      <c r="H2398" s="25">
        <f>kategorie[[#This Row],[rok]]-kategorie[[#This Row],[věk]]</f>
        <v>1983</v>
      </c>
      <c r="I2398" s="166">
        <v>33</v>
      </c>
      <c r="J2398" s="168" t="s">
        <v>316</v>
      </c>
      <c r="K2398" s="169">
        <v>4.8</v>
      </c>
      <c r="L2398" s="170"/>
    </row>
    <row r="2399" spans="4:12">
      <c r="D2399" s="20" t="str">
        <f>CONCATENATE(kategorie[[#This Row],[rok]],"::",kategorie[[#This Row],[závod]],"::",kategorie[[#This Row],[m/ž]],"::",kategorie[[#This Row],[věk]])</f>
        <v>2016::běh starosty::M::34</v>
      </c>
      <c r="E2399" s="166">
        <v>2016</v>
      </c>
      <c r="F2399" s="167" t="s">
        <v>187</v>
      </c>
      <c r="G2399" s="166" t="s">
        <v>177</v>
      </c>
      <c r="H2399" s="25">
        <f>kategorie[[#This Row],[rok]]-kategorie[[#This Row],[věk]]</f>
        <v>1982</v>
      </c>
      <c r="I2399" s="166">
        <v>34</v>
      </c>
      <c r="J2399" s="168" t="s">
        <v>316</v>
      </c>
      <c r="K2399" s="169">
        <v>4.8</v>
      </c>
      <c r="L2399" s="170"/>
    </row>
    <row r="2400" spans="4:12">
      <c r="D2400" s="20" t="str">
        <f>CONCATENATE(kategorie[[#This Row],[rok]],"::",kategorie[[#This Row],[závod]],"::",kategorie[[#This Row],[m/ž]],"::",kategorie[[#This Row],[věk]])</f>
        <v>2016::běh starosty::M::35</v>
      </c>
      <c r="E2400" s="166">
        <v>2016</v>
      </c>
      <c r="F2400" s="167" t="s">
        <v>187</v>
      </c>
      <c r="G2400" s="166" t="s">
        <v>177</v>
      </c>
      <c r="H2400" s="25">
        <f>kategorie[[#This Row],[rok]]-kategorie[[#This Row],[věk]]</f>
        <v>1981</v>
      </c>
      <c r="I2400" s="166">
        <v>35</v>
      </c>
      <c r="J2400" s="168" t="s">
        <v>316</v>
      </c>
      <c r="K2400" s="169">
        <v>4.8</v>
      </c>
      <c r="L2400" s="170"/>
    </row>
    <row r="2401" spans="4:12">
      <c r="D2401" s="20" t="str">
        <f>CONCATENATE(kategorie[[#This Row],[rok]],"::",kategorie[[#This Row],[závod]],"::",kategorie[[#This Row],[m/ž]],"::",kategorie[[#This Row],[věk]])</f>
        <v>2016::běh starosty::M::36</v>
      </c>
      <c r="E2401" s="166">
        <v>2016</v>
      </c>
      <c r="F2401" s="167" t="s">
        <v>187</v>
      </c>
      <c r="G2401" s="166" t="s">
        <v>177</v>
      </c>
      <c r="H2401" s="25">
        <f>kategorie[[#This Row],[rok]]-kategorie[[#This Row],[věk]]</f>
        <v>1980</v>
      </c>
      <c r="I2401" s="166">
        <v>36</v>
      </c>
      <c r="J2401" s="168" t="s">
        <v>316</v>
      </c>
      <c r="K2401" s="169">
        <v>4.8</v>
      </c>
      <c r="L2401" s="170"/>
    </row>
    <row r="2402" spans="4:12">
      <c r="D2402" s="20" t="str">
        <f>CONCATENATE(kategorie[[#This Row],[rok]],"::",kategorie[[#This Row],[závod]],"::",kategorie[[#This Row],[m/ž]],"::",kategorie[[#This Row],[věk]])</f>
        <v>2016::běh starosty::M::37</v>
      </c>
      <c r="E2402" s="166">
        <v>2016</v>
      </c>
      <c r="F2402" s="167" t="s">
        <v>187</v>
      </c>
      <c r="G2402" s="166" t="s">
        <v>177</v>
      </c>
      <c r="H2402" s="25">
        <f>kategorie[[#This Row],[rok]]-kategorie[[#This Row],[věk]]</f>
        <v>1979</v>
      </c>
      <c r="I2402" s="166">
        <v>37</v>
      </c>
      <c r="J2402" s="168" t="s">
        <v>316</v>
      </c>
      <c r="K2402" s="169">
        <v>4.8</v>
      </c>
      <c r="L2402" s="170"/>
    </row>
    <row r="2403" spans="4:12">
      <c r="D2403" s="20" t="str">
        <f>CONCATENATE(kategorie[[#This Row],[rok]],"::",kategorie[[#This Row],[závod]],"::",kategorie[[#This Row],[m/ž]],"::",kategorie[[#This Row],[věk]])</f>
        <v>2016::běh starosty::M::38</v>
      </c>
      <c r="E2403" s="166">
        <v>2016</v>
      </c>
      <c r="F2403" s="167" t="s">
        <v>187</v>
      </c>
      <c r="G2403" s="166" t="s">
        <v>177</v>
      </c>
      <c r="H2403" s="25">
        <f>kategorie[[#This Row],[rok]]-kategorie[[#This Row],[věk]]</f>
        <v>1978</v>
      </c>
      <c r="I2403" s="166">
        <v>38</v>
      </c>
      <c r="J2403" s="168" t="s">
        <v>316</v>
      </c>
      <c r="K2403" s="169">
        <v>4.8</v>
      </c>
      <c r="L2403" s="170"/>
    </row>
    <row r="2404" spans="4:12">
      <c r="D2404" s="20" t="str">
        <f>CONCATENATE(kategorie[[#This Row],[rok]],"::",kategorie[[#This Row],[závod]],"::",kategorie[[#This Row],[m/ž]],"::",kategorie[[#This Row],[věk]])</f>
        <v>2016::běh starosty::M::39</v>
      </c>
      <c r="E2404" s="166">
        <v>2016</v>
      </c>
      <c r="F2404" s="167" t="s">
        <v>187</v>
      </c>
      <c r="G2404" s="166" t="s">
        <v>177</v>
      </c>
      <c r="H2404" s="25">
        <f>kategorie[[#This Row],[rok]]-kategorie[[#This Row],[věk]]</f>
        <v>1977</v>
      </c>
      <c r="I2404" s="166">
        <v>39</v>
      </c>
      <c r="J2404" s="168" t="s">
        <v>316</v>
      </c>
      <c r="K2404" s="169">
        <v>4.8</v>
      </c>
      <c r="L2404" s="170"/>
    </row>
    <row r="2405" spans="4:12">
      <c r="D2405" s="20" t="str">
        <f>CONCATENATE(kategorie[[#This Row],[rok]],"::",kategorie[[#This Row],[závod]],"::",kategorie[[#This Row],[m/ž]],"::",kategorie[[#This Row],[věk]])</f>
        <v>2016::běh starosty::M::40</v>
      </c>
      <c r="E2405" s="166">
        <v>2016</v>
      </c>
      <c r="F2405" s="167" t="s">
        <v>187</v>
      </c>
      <c r="G2405" s="166" t="s">
        <v>177</v>
      </c>
      <c r="H2405" s="25">
        <f>kategorie[[#This Row],[rok]]-kategorie[[#This Row],[věk]]</f>
        <v>1976</v>
      </c>
      <c r="I2405" s="166">
        <v>40</v>
      </c>
      <c r="J2405" s="168" t="s">
        <v>316</v>
      </c>
      <c r="K2405" s="169">
        <v>4.8</v>
      </c>
      <c r="L2405" s="170"/>
    </row>
    <row r="2406" spans="4:12">
      <c r="D2406" s="20" t="str">
        <f>CONCATENATE(kategorie[[#This Row],[rok]],"::",kategorie[[#This Row],[závod]],"::",kategorie[[#This Row],[m/ž]],"::",kategorie[[#This Row],[věk]])</f>
        <v>2016::běh starosty::M::41</v>
      </c>
      <c r="E2406" s="166">
        <v>2016</v>
      </c>
      <c r="F2406" s="167" t="s">
        <v>187</v>
      </c>
      <c r="G2406" s="166" t="s">
        <v>177</v>
      </c>
      <c r="H2406" s="25">
        <f>kategorie[[#This Row],[rok]]-kategorie[[#This Row],[věk]]</f>
        <v>1975</v>
      </c>
      <c r="I2406" s="166">
        <v>41</v>
      </c>
      <c r="J2406" s="168" t="s">
        <v>316</v>
      </c>
      <c r="K2406" s="169">
        <v>4.8</v>
      </c>
      <c r="L2406" s="170"/>
    </row>
    <row r="2407" spans="4:12">
      <c r="D2407" s="20" t="str">
        <f>CONCATENATE(kategorie[[#This Row],[rok]],"::",kategorie[[#This Row],[závod]],"::",kategorie[[#This Row],[m/ž]],"::",kategorie[[#This Row],[věk]])</f>
        <v>2016::běh starosty::M::42</v>
      </c>
      <c r="E2407" s="166">
        <v>2016</v>
      </c>
      <c r="F2407" s="167" t="s">
        <v>187</v>
      </c>
      <c r="G2407" s="166" t="s">
        <v>177</v>
      </c>
      <c r="H2407" s="25">
        <f>kategorie[[#This Row],[rok]]-kategorie[[#This Row],[věk]]</f>
        <v>1974</v>
      </c>
      <c r="I2407" s="166">
        <v>42</v>
      </c>
      <c r="J2407" s="168" t="s">
        <v>316</v>
      </c>
      <c r="K2407" s="169">
        <v>4.8</v>
      </c>
      <c r="L2407" s="170"/>
    </row>
    <row r="2408" spans="4:12">
      <c r="D2408" s="20" t="str">
        <f>CONCATENATE(kategorie[[#This Row],[rok]],"::",kategorie[[#This Row],[závod]],"::",kategorie[[#This Row],[m/ž]],"::",kategorie[[#This Row],[věk]])</f>
        <v>2016::běh starosty::M::43</v>
      </c>
      <c r="E2408" s="166">
        <v>2016</v>
      </c>
      <c r="F2408" s="167" t="s">
        <v>187</v>
      </c>
      <c r="G2408" s="166" t="s">
        <v>177</v>
      </c>
      <c r="H2408" s="25">
        <f>kategorie[[#This Row],[rok]]-kategorie[[#This Row],[věk]]</f>
        <v>1973</v>
      </c>
      <c r="I2408" s="166">
        <v>43</v>
      </c>
      <c r="J2408" s="168" t="s">
        <v>316</v>
      </c>
      <c r="K2408" s="169">
        <v>4.8</v>
      </c>
      <c r="L2408" s="170"/>
    </row>
    <row r="2409" spans="4:12">
      <c r="D2409" s="20" t="str">
        <f>CONCATENATE(kategorie[[#This Row],[rok]],"::",kategorie[[#This Row],[závod]],"::",kategorie[[#This Row],[m/ž]],"::",kategorie[[#This Row],[věk]])</f>
        <v>2016::běh starosty::M::44</v>
      </c>
      <c r="E2409" s="166">
        <v>2016</v>
      </c>
      <c r="F2409" s="167" t="s">
        <v>187</v>
      </c>
      <c r="G2409" s="166" t="s">
        <v>177</v>
      </c>
      <c r="H2409" s="25">
        <f>kategorie[[#This Row],[rok]]-kategorie[[#This Row],[věk]]</f>
        <v>1972</v>
      </c>
      <c r="I2409" s="166">
        <v>44</v>
      </c>
      <c r="J2409" s="168" t="s">
        <v>316</v>
      </c>
      <c r="K2409" s="169">
        <v>4.8</v>
      </c>
      <c r="L2409" s="170"/>
    </row>
    <row r="2410" spans="4:12">
      <c r="D2410" s="20" t="str">
        <f>CONCATENATE(kategorie[[#This Row],[rok]],"::",kategorie[[#This Row],[závod]],"::",kategorie[[#This Row],[m/ž]],"::",kategorie[[#This Row],[věk]])</f>
        <v>2016::běh starosty::M::45</v>
      </c>
      <c r="E2410" s="166">
        <v>2016</v>
      </c>
      <c r="F2410" s="167" t="s">
        <v>187</v>
      </c>
      <c r="G2410" s="166" t="s">
        <v>177</v>
      </c>
      <c r="H2410" s="25">
        <f>kategorie[[#This Row],[rok]]-kategorie[[#This Row],[věk]]</f>
        <v>1971</v>
      </c>
      <c r="I2410" s="166">
        <v>45</v>
      </c>
      <c r="J2410" s="168" t="s">
        <v>316</v>
      </c>
      <c r="K2410" s="169">
        <v>4.8</v>
      </c>
      <c r="L2410" s="170"/>
    </row>
    <row r="2411" spans="4:12">
      <c r="D2411" s="20" t="str">
        <f>CONCATENATE(kategorie[[#This Row],[rok]],"::",kategorie[[#This Row],[závod]],"::",kategorie[[#This Row],[m/ž]],"::",kategorie[[#This Row],[věk]])</f>
        <v>2016::běh starosty::M::46</v>
      </c>
      <c r="E2411" s="166">
        <v>2016</v>
      </c>
      <c r="F2411" s="167" t="s">
        <v>187</v>
      </c>
      <c r="G2411" s="166" t="s">
        <v>177</v>
      </c>
      <c r="H2411" s="25">
        <f>kategorie[[#This Row],[rok]]-kategorie[[#This Row],[věk]]</f>
        <v>1970</v>
      </c>
      <c r="I2411" s="166">
        <v>46</v>
      </c>
      <c r="J2411" s="168" t="s">
        <v>316</v>
      </c>
      <c r="K2411" s="169">
        <v>4.8</v>
      </c>
      <c r="L2411" s="170"/>
    </row>
    <row r="2412" spans="4:12">
      <c r="D2412" s="20" t="str">
        <f>CONCATENATE(kategorie[[#This Row],[rok]],"::",kategorie[[#This Row],[závod]],"::",kategorie[[#This Row],[m/ž]],"::",kategorie[[#This Row],[věk]])</f>
        <v>2016::běh starosty::M::47</v>
      </c>
      <c r="E2412" s="166">
        <v>2016</v>
      </c>
      <c r="F2412" s="167" t="s">
        <v>187</v>
      </c>
      <c r="G2412" s="166" t="s">
        <v>177</v>
      </c>
      <c r="H2412" s="25">
        <f>kategorie[[#This Row],[rok]]-kategorie[[#This Row],[věk]]</f>
        <v>1969</v>
      </c>
      <c r="I2412" s="166">
        <v>47</v>
      </c>
      <c r="J2412" s="168" t="s">
        <v>316</v>
      </c>
      <c r="K2412" s="169">
        <v>4.8</v>
      </c>
      <c r="L2412" s="170"/>
    </row>
    <row r="2413" spans="4:12">
      <c r="D2413" s="20" t="str">
        <f>CONCATENATE(kategorie[[#This Row],[rok]],"::",kategorie[[#This Row],[závod]],"::",kategorie[[#This Row],[m/ž]],"::",kategorie[[#This Row],[věk]])</f>
        <v>2016::běh starosty::M::48</v>
      </c>
      <c r="E2413" s="166">
        <v>2016</v>
      </c>
      <c r="F2413" s="167" t="s">
        <v>187</v>
      </c>
      <c r="G2413" s="166" t="s">
        <v>177</v>
      </c>
      <c r="H2413" s="25">
        <f>kategorie[[#This Row],[rok]]-kategorie[[#This Row],[věk]]</f>
        <v>1968</v>
      </c>
      <c r="I2413" s="166">
        <v>48</v>
      </c>
      <c r="J2413" s="168" t="s">
        <v>316</v>
      </c>
      <c r="K2413" s="169">
        <v>4.8</v>
      </c>
      <c r="L2413" s="170"/>
    </row>
    <row r="2414" spans="4:12">
      <c r="D2414" s="20" t="str">
        <f>CONCATENATE(kategorie[[#This Row],[rok]],"::",kategorie[[#This Row],[závod]],"::",kategorie[[#This Row],[m/ž]],"::",kategorie[[#This Row],[věk]])</f>
        <v>2016::běh starosty::M::49</v>
      </c>
      <c r="E2414" s="166">
        <v>2016</v>
      </c>
      <c r="F2414" s="167" t="s">
        <v>187</v>
      </c>
      <c r="G2414" s="166" t="s">
        <v>177</v>
      </c>
      <c r="H2414" s="25">
        <f>kategorie[[#This Row],[rok]]-kategorie[[#This Row],[věk]]</f>
        <v>1967</v>
      </c>
      <c r="I2414" s="166">
        <v>49</v>
      </c>
      <c r="J2414" s="168" t="s">
        <v>316</v>
      </c>
      <c r="K2414" s="169">
        <v>4.8</v>
      </c>
      <c r="L2414" s="170"/>
    </row>
    <row r="2415" spans="4:12">
      <c r="D2415" s="20" t="str">
        <f>CONCATENATE(kategorie[[#This Row],[rok]],"::",kategorie[[#This Row],[závod]],"::",kategorie[[#This Row],[m/ž]],"::",kategorie[[#This Row],[věk]])</f>
        <v>2016::běh starosty::M::50</v>
      </c>
      <c r="E2415" s="166">
        <v>2016</v>
      </c>
      <c r="F2415" s="167" t="s">
        <v>187</v>
      </c>
      <c r="G2415" s="166" t="s">
        <v>177</v>
      </c>
      <c r="H2415" s="25">
        <f>kategorie[[#This Row],[rok]]-kategorie[[#This Row],[věk]]</f>
        <v>1966</v>
      </c>
      <c r="I2415" s="166">
        <v>50</v>
      </c>
      <c r="J2415" s="168" t="s">
        <v>316</v>
      </c>
      <c r="K2415" s="169">
        <v>4.8</v>
      </c>
      <c r="L2415" s="170"/>
    </row>
    <row r="2416" spans="4:12">
      <c r="D2416" s="20" t="str">
        <f>CONCATENATE(kategorie[[#This Row],[rok]],"::",kategorie[[#This Row],[závod]],"::",kategorie[[#This Row],[m/ž]],"::",kategorie[[#This Row],[věk]])</f>
        <v>2016::běh starosty::M::51</v>
      </c>
      <c r="E2416" s="166">
        <v>2016</v>
      </c>
      <c r="F2416" s="167" t="s">
        <v>187</v>
      </c>
      <c r="G2416" s="166" t="s">
        <v>177</v>
      </c>
      <c r="H2416" s="25">
        <f>kategorie[[#This Row],[rok]]-kategorie[[#This Row],[věk]]</f>
        <v>1965</v>
      </c>
      <c r="I2416" s="166">
        <v>51</v>
      </c>
      <c r="J2416" s="168" t="s">
        <v>316</v>
      </c>
      <c r="K2416" s="169">
        <v>4.8</v>
      </c>
      <c r="L2416" s="170"/>
    </row>
    <row r="2417" spans="4:12">
      <c r="D2417" s="20" t="str">
        <f>CONCATENATE(kategorie[[#This Row],[rok]],"::",kategorie[[#This Row],[závod]],"::",kategorie[[#This Row],[m/ž]],"::",kategorie[[#This Row],[věk]])</f>
        <v>2016::běh starosty::M::52</v>
      </c>
      <c r="E2417" s="166">
        <v>2016</v>
      </c>
      <c r="F2417" s="167" t="s">
        <v>187</v>
      </c>
      <c r="G2417" s="166" t="s">
        <v>177</v>
      </c>
      <c r="H2417" s="25">
        <f>kategorie[[#This Row],[rok]]-kategorie[[#This Row],[věk]]</f>
        <v>1964</v>
      </c>
      <c r="I2417" s="166">
        <v>52</v>
      </c>
      <c r="J2417" s="168" t="s">
        <v>316</v>
      </c>
      <c r="K2417" s="169">
        <v>4.8</v>
      </c>
      <c r="L2417" s="170"/>
    </row>
    <row r="2418" spans="4:12">
      <c r="D2418" s="20" t="str">
        <f>CONCATENATE(kategorie[[#This Row],[rok]],"::",kategorie[[#This Row],[závod]],"::",kategorie[[#This Row],[m/ž]],"::",kategorie[[#This Row],[věk]])</f>
        <v>2016::běh starosty::M::53</v>
      </c>
      <c r="E2418" s="166">
        <v>2016</v>
      </c>
      <c r="F2418" s="167" t="s">
        <v>187</v>
      </c>
      <c r="G2418" s="166" t="s">
        <v>177</v>
      </c>
      <c r="H2418" s="25">
        <f>kategorie[[#This Row],[rok]]-kategorie[[#This Row],[věk]]</f>
        <v>1963</v>
      </c>
      <c r="I2418" s="166">
        <v>53</v>
      </c>
      <c r="J2418" s="168" t="s">
        <v>316</v>
      </c>
      <c r="K2418" s="169">
        <v>4.8</v>
      </c>
      <c r="L2418" s="170"/>
    </row>
    <row r="2419" spans="4:12">
      <c r="D2419" s="20" t="str">
        <f>CONCATENATE(kategorie[[#This Row],[rok]],"::",kategorie[[#This Row],[závod]],"::",kategorie[[#This Row],[m/ž]],"::",kategorie[[#This Row],[věk]])</f>
        <v>2016::běh starosty::M::54</v>
      </c>
      <c r="E2419" s="166">
        <v>2016</v>
      </c>
      <c r="F2419" s="167" t="s">
        <v>187</v>
      </c>
      <c r="G2419" s="166" t="s">
        <v>177</v>
      </c>
      <c r="H2419" s="25">
        <f>kategorie[[#This Row],[rok]]-kategorie[[#This Row],[věk]]</f>
        <v>1962</v>
      </c>
      <c r="I2419" s="166">
        <v>54</v>
      </c>
      <c r="J2419" s="168" t="s">
        <v>316</v>
      </c>
      <c r="K2419" s="169">
        <v>4.8</v>
      </c>
      <c r="L2419" s="170"/>
    </row>
    <row r="2420" spans="4:12">
      <c r="D2420" s="20" t="str">
        <f>CONCATENATE(kategorie[[#This Row],[rok]],"::",kategorie[[#This Row],[závod]],"::",kategorie[[#This Row],[m/ž]],"::",kategorie[[#This Row],[věk]])</f>
        <v>2016::běh starosty::M::55</v>
      </c>
      <c r="E2420" s="166">
        <v>2016</v>
      </c>
      <c r="F2420" s="167" t="s">
        <v>187</v>
      </c>
      <c r="G2420" s="166" t="s">
        <v>177</v>
      </c>
      <c r="H2420" s="25">
        <f>kategorie[[#This Row],[rok]]-kategorie[[#This Row],[věk]]</f>
        <v>1961</v>
      </c>
      <c r="I2420" s="166">
        <v>55</v>
      </c>
      <c r="J2420" s="168" t="s">
        <v>316</v>
      </c>
      <c r="K2420" s="169">
        <v>4.8</v>
      </c>
      <c r="L2420" s="170"/>
    </row>
    <row r="2421" spans="4:12">
      <c r="D2421" s="20" t="str">
        <f>CONCATENATE(kategorie[[#This Row],[rok]],"::",kategorie[[#This Row],[závod]],"::",kategorie[[#This Row],[m/ž]],"::",kategorie[[#This Row],[věk]])</f>
        <v>2016::běh starosty::M::56</v>
      </c>
      <c r="E2421" s="166">
        <v>2016</v>
      </c>
      <c r="F2421" s="167" t="s">
        <v>187</v>
      </c>
      <c r="G2421" s="166" t="s">
        <v>177</v>
      </c>
      <c r="H2421" s="25">
        <f>kategorie[[#This Row],[rok]]-kategorie[[#This Row],[věk]]</f>
        <v>1960</v>
      </c>
      <c r="I2421" s="166">
        <v>56</v>
      </c>
      <c r="J2421" s="168" t="s">
        <v>316</v>
      </c>
      <c r="K2421" s="169">
        <v>4.8</v>
      </c>
      <c r="L2421" s="170"/>
    </row>
    <row r="2422" spans="4:12">
      <c r="D2422" s="20" t="str">
        <f>CONCATENATE(kategorie[[#This Row],[rok]],"::",kategorie[[#This Row],[závod]],"::",kategorie[[#This Row],[m/ž]],"::",kategorie[[#This Row],[věk]])</f>
        <v>2016::běh starosty::M::57</v>
      </c>
      <c r="E2422" s="166">
        <v>2016</v>
      </c>
      <c r="F2422" s="167" t="s">
        <v>187</v>
      </c>
      <c r="G2422" s="166" t="s">
        <v>177</v>
      </c>
      <c r="H2422" s="25">
        <f>kategorie[[#This Row],[rok]]-kategorie[[#This Row],[věk]]</f>
        <v>1959</v>
      </c>
      <c r="I2422" s="166">
        <v>57</v>
      </c>
      <c r="J2422" s="168" t="s">
        <v>316</v>
      </c>
      <c r="K2422" s="169">
        <v>4.8</v>
      </c>
      <c r="L2422" s="170"/>
    </row>
    <row r="2423" spans="4:12">
      <c r="D2423" s="20" t="str">
        <f>CONCATENATE(kategorie[[#This Row],[rok]],"::",kategorie[[#This Row],[závod]],"::",kategorie[[#This Row],[m/ž]],"::",kategorie[[#This Row],[věk]])</f>
        <v>2016::běh starosty::M::58</v>
      </c>
      <c r="E2423" s="166">
        <v>2016</v>
      </c>
      <c r="F2423" s="167" t="s">
        <v>187</v>
      </c>
      <c r="G2423" s="166" t="s">
        <v>177</v>
      </c>
      <c r="H2423" s="25">
        <f>kategorie[[#This Row],[rok]]-kategorie[[#This Row],[věk]]</f>
        <v>1958</v>
      </c>
      <c r="I2423" s="166">
        <v>58</v>
      </c>
      <c r="J2423" s="168" t="s">
        <v>316</v>
      </c>
      <c r="K2423" s="169">
        <v>4.8</v>
      </c>
      <c r="L2423" s="170"/>
    </row>
    <row r="2424" spans="4:12">
      <c r="D2424" s="20" t="str">
        <f>CONCATENATE(kategorie[[#This Row],[rok]],"::",kategorie[[#This Row],[závod]],"::",kategorie[[#This Row],[m/ž]],"::",kategorie[[#This Row],[věk]])</f>
        <v>2016::běh starosty::M::59</v>
      </c>
      <c r="E2424" s="166">
        <v>2016</v>
      </c>
      <c r="F2424" s="167" t="s">
        <v>187</v>
      </c>
      <c r="G2424" s="166" t="s">
        <v>177</v>
      </c>
      <c r="H2424" s="25">
        <f>kategorie[[#This Row],[rok]]-kategorie[[#This Row],[věk]]</f>
        <v>1957</v>
      </c>
      <c r="I2424" s="166">
        <v>59</v>
      </c>
      <c r="J2424" s="168" t="s">
        <v>316</v>
      </c>
      <c r="K2424" s="169">
        <v>4.8</v>
      </c>
      <c r="L2424" s="170"/>
    </row>
    <row r="2425" spans="4:12">
      <c r="D2425" s="20" t="str">
        <f>CONCATENATE(kategorie[[#This Row],[rok]],"::",kategorie[[#This Row],[závod]],"::",kategorie[[#This Row],[m/ž]],"::",kategorie[[#This Row],[věk]])</f>
        <v>2016::běh starosty::M::60</v>
      </c>
      <c r="E2425" s="166">
        <v>2016</v>
      </c>
      <c r="F2425" s="167" t="s">
        <v>187</v>
      </c>
      <c r="G2425" s="166" t="s">
        <v>177</v>
      </c>
      <c r="H2425" s="25">
        <f>kategorie[[#This Row],[rok]]-kategorie[[#This Row],[věk]]</f>
        <v>1956</v>
      </c>
      <c r="I2425" s="166">
        <v>60</v>
      </c>
      <c r="J2425" s="168" t="s">
        <v>316</v>
      </c>
      <c r="K2425" s="169">
        <v>4.8</v>
      </c>
      <c r="L2425" s="170"/>
    </row>
    <row r="2426" spans="4:12">
      <c r="D2426" s="20" t="str">
        <f>CONCATENATE(kategorie[[#This Row],[rok]],"::",kategorie[[#This Row],[závod]],"::",kategorie[[#This Row],[m/ž]],"::",kategorie[[#This Row],[věk]])</f>
        <v>2016::běh starosty::M::61</v>
      </c>
      <c r="E2426" s="166">
        <v>2016</v>
      </c>
      <c r="F2426" s="167" t="s">
        <v>187</v>
      </c>
      <c r="G2426" s="166" t="s">
        <v>177</v>
      </c>
      <c r="H2426" s="25">
        <f>kategorie[[#This Row],[rok]]-kategorie[[#This Row],[věk]]</f>
        <v>1955</v>
      </c>
      <c r="I2426" s="166">
        <v>61</v>
      </c>
      <c r="J2426" s="168" t="s">
        <v>316</v>
      </c>
      <c r="K2426" s="169">
        <v>4.8</v>
      </c>
      <c r="L2426" s="170"/>
    </row>
    <row r="2427" spans="4:12">
      <c r="D2427" s="20" t="str">
        <f>CONCATENATE(kategorie[[#This Row],[rok]],"::",kategorie[[#This Row],[závod]],"::",kategorie[[#This Row],[m/ž]],"::",kategorie[[#This Row],[věk]])</f>
        <v>2016::běh starosty::M::62</v>
      </c>
      <c r="E2427" s="166">
        <v>2016</v>
      </c>
      <c r="F2427" s="167" t="s">
        <v>187</v>
      </c>
      <c r="G2427" s="166" t="s">
        <v>177</v>
      </c>
      <c r="H2427" s="25">
        <f>kategorie[[#This Row],[rok]]-kategorie[[#This Row],[věk]]</f>
        <v>1954</v>
      </c>
      <c r="I2427" s="166">
        <v>62</v>
      </c>
      <c r="J2427" s="168" t="s">
        <v>316</v>
      </c>
      <c r="K2427" s="169">
        <v>4.8</v>
      </c>
      <c r="L2427" s="170"/>
    </row>
    <row r="2428" spans="4:12">
      <c r="D2428" s="20" t="str">
        <f>CONCATENATE(kategorie[[#This Row],[rok]],"::",kategorie[[#This Row],[závod]],"::",kategorie[[#This Row],[m/ž]],"::",kategorie[[#This Row],[věk]])</f>
        <v>2016::běh starosty::M::63</v>
      </c>
      <c r="E2428" s="166">
        <v>2016</v>
      </c>
      <c r="F2428" s="167" t="s">
        <v>187</v>
      </c>
      <c r="G2428" s="166" t="s">
        <v>177</v>
      </c>
      <c r="H2428" s="25">
        <f>kategorie[[#This Row],[rok]]-kategorie[[#This Row],[věk]]</f>
        <v>1953</v>
      </c>
      <c r="I2428" s="166">
        <v>63</v>
      </c>
      <c r="J2428" s="168" t="s">
        <v>316</v>
      </c>
      <c r="K2428" s="169">
        <v>4.8</v>
      </c>
      <c r="L2428" s="170"/>
    </row>
    <row r="2429" spans="4:12">
      <c r="D2429" s="20" t="str">
        <f>CONCATENATE(kategorie[[#This Row],[rok]],"::",kategorie[[#This Row],[závod]],"::",kategorie[[#This Row],[m/ž]],"::",kategorie[[#This Row],[věk]])</f>
        <v>2016::běh starosty::M::64</v>
      </c>
      <c r="E2429" s="166">
        <v>2016</v>
      </c>
      <c r="F2429" s="167" t="s">
        <v>187</v>
      </c>
      <c r="G2429" s="166" t="s">
        <v>177</v>
      </c>
      <c r="H2429" s="25">
        <f>kategorie[[#This Row],[rok]]-kategorie[[#This Row],[věk]]</f>
        <v>1952</v>
      </c>
      <c r="I2429" s="166">
        <v>64</v>
      </c>
      <c r="J2429" s="168" t="s">
        <v>316</v>
      </c>
      <c r="K2429" s="169">
        <v>4.8</v>
      </c>
      <c r="L2429" s="170"/>
    </row>
    <row r="2430" spans="4:12">
      <c r="D2430" s="20" t="str">
        <f>CONCATENATE(kategorie[[#This Row],[rok]],"::",kategorie[[#This Row],[závod]],"::",kategorie[[#This Row],[m/ž]],"::",kategorie[[#This Row],[věk]])</f>
        <v>2016::běh starosty::M::65</v>
      </c>
      <c r="E2430" s="166">
        <v>2016</v>
      </c>
      <c r="F2430" s="167" t="s">
        <v>187</v>
      </c>
      <c r="G2430" s="166" t="s">
        <v>177</v>
      </c>
      <c r="H2430" s="25">
        <f>kategorie[[#This Row],[rok]]-kategorie[[#This Row],[věk]]</f>
        <v>1951</v>
      </c>
      <c r="I2430" s="166">
        <v>65</v>
      </c>
      <c r="J2430" s="168" t="s">
        <v>316</v>
      </c>
      <c r="K2430" s="169">
        <v>4.8</v>
      </c>
      <c r="L2430" s="170"/>
    </row>
    <row r="2431" spans="4:12">
      <c r="D2431" s="20" t="str">
        <f>CONCATENATE(kategorie[[#This Row],[rok]],"::",kategorie[[#This Row],[závod]],"::",kategorie[[#This Row],[m/ž]],"::",kategorie[[#This Row],[věk]])</f>
        <v>2016::běh starosty::M::66</v>
      </c>
      <c r="E2431" s="166">
        <v>2016</v>
      </c>
      <c r="F2431" s="167" t="s">
        <v>187</v>
      </c>
      <c r="G2431" s="166" t="s">
        <v>177</v>
      </c>
      <c r="H2431" s="25">
        <f>kategorie[[#This Row],[rok]]-kategorie[[#This Row],[věk]]</f>
        <v>1950</v>
      </c>
      <c r="I2431" s="166">
        <v>66</v>
      </c>
      <c r="J2431" s="168" t="s">
        <v>316</v>
      </c>
      <c r="K2431" s="169">
        <v>4.8</v>
      </c>
      <c r="L2431" s="170"/>
    </row>
    <row r="2432" spans="4:12">
      <c r="D2432" s="20" t="str">
        <f>CONCATENATE(kategorie[[#This Row],[rok]],"::",kategorie[[#This Row],[závod]],"::",kategorie[[#This Row],[m/ž]],"::",kategorie[[#This Row],[věk]])</f>
        <v>2016::běh starosty::M::67</v>
      </c>
      <c r="E2432" s="166">
        <v>2016</v>
      </c>
      <c r="F2432" s="167" t="s">
        <v>187</v>
      </c>
      <c r="G2432" s="166" t="s">
        <v>177</v>
      </c>
      <c r="H2432" s="25">
        <f>kategorie[[#This Row],[rok]]-kategorie[[#This Row],[věk]]</f>
        <v>1949</v>
      </c>
      <c r="I2432" s="166">
        <v>67</v>
      </c>
      <c r="J2432" s="168" t="s">
        <v>316</v>
      </c>
      <c r="K2432" s="169">
        <v>4.8</v>
      </c>
      <c r="L2432" s="170"/>
    </row>
    <row r="2433" spans="4:12">
      <c r="D2433" s="20" t="str">
        <f>CONCATENATE(kategorie[[#This Row],[rok]],"::",kategorie[[#This Row],[závod]],"::",kategorie[[#This Row],[m/ž]],"::",kategorie[[#This Row],[věk]])</f>
        <v>2016::běh starosty::M::68</v>
      </c>
      <c r="E2433" s="166">
        <v>2016</v>
      </c>
      <c r="F2433" s="167" t="s">
        <v>187</v>
      </c>
      <c r="G2433" s="166" t="s">
        <v>177</v>
      </c>
      <c r="H2433" s="25">
        <f>kategorie[[#This Row],[rok]]-kategorie[[#This Row],[věk]]</f>
        <v>1948</v>
      </c>
      <c r="I2433" s="166">
        <v>68</v>
      </c>
      <c r="J2433" s="168" t="s">
        <v>316</v>
      </c>
      <c r="K2433" s="169">
        <v>4.8</v>
      </c>
      <c r="L2433" s="170"/>
    </row>
    <row r="2434" spans="4:12">
      <c r="D2434" s="20" t="str">
        <f>CONCATENATE(kategorie[[#This Row],[rok]],"::",kategorie[[#This Row],[závod]],"::",kategorie[[#This Row],[m/ž]],"::",kategorie[[#This Row],[věk]])</f>
        <v>2016::běh starosty::M::69</v>
      </c>
      <c r="E2434" s="166">
        <v>2016</v>
      </c>
      <c r="F2434" s="167" t="s">
        <v>187</v>
      </c>
      <c r="G2434" s="166" t="s">
        <v>177</v>
      </c>
      <c r="H2434" s="25">
        <f>kategorie[[#This Row],[rok]]-kategorie[[#This Row],[věk]]</f>
        <v>1947</v>
      </c>
      <c r="I2434" s="166">
        <v>69</v>
      </c>
      <c r="J2434" s="168" t="s">
        <v>316</v>
      </c>
      <c r="K2434" s="169">
        <v>4.8</v>
      </c>
      <c r="L2434" s="170"/>
    </row>
    <row r="2435" spans="4:12">
      <c r="D2435" s="20" t="str">
        <f>CONCATENATE(kategorie[[#This Row],[rok]],"::",kategorie[[#This Row],[závod]],"::",kategorie[[#This Row],[m/ž]],"::",kategorie[[#This Row],[věk]])</f>
        <v>2016::běh starosty::M::70</v>
      </c>
      <c r="E2435" s="166">
        <v>2016</v>
      </c>
      <c r="F2435" s="167" t="s">
        <v>187</v>
      </c>
      <c r="G2435" s="166" t="s">
        <v>177</v>
      </c>
      <c r="H2435" s="25">
        <f>kategorie[[#This Row],[rok]]-kategorie[[#This Row],[věk]]</f>
        <v>1946</v>
      </c>
      <c r="I2435" s="166">
        <v>70</v>
      </c>
      <c r="J2435" s="168" t="s">
        <v>316</v>
      </c>
      <c r="K2435" s="169">
        <v>4.8</v>
      </c>
      <c r="L2435" s="170"/>
    </row>
    <row r="2436" spans="4:12">
      <c r="D2436" s="20" t="str">
        <f>CONCATENATE(kategorie[[#This Row],[rok]],"::",kategorie[[#This Row],[závod]],"::",kategorie[[#This Row],[m/ž]],"::",kategorie[[#This Row],[věk]])</f>
        <v>2016::běh starosty::M::71</v>
      </c>
      <c r="E2436" s="166">
        <v>2016</v>
      </c>
      <c r="F2436" s="167" t="s">
        <v>187</v>
      </c>
      <c r="G2436" s="166" t="s">
        <v>177</v>
      </c>
      <c r="H2436" s="25">
        <f>kategorie[[#This Row],[rok]]-kategorie[[#This Row],[věk]]</f>
        <v>1945</v>
      </c>
      <c r="I2436" s="166">
        <v>71</v>
      </c>
      <c r="J2436" s="168" t="s">
        <v>316</v>
      </c>
      <c r="K2436" s="169">
        <v>4.8</v>
      </c>
      <c r="L2436" s="170"/>
    </row>
    <row r="2437" spans="4:12">
      <c r="D2437" s="20" t="str">
        <f>CONCATENATE(kategorie[[#This Row],[rok]],"::",kategorie[[#This Row],[závod]],"::",kategorie[[#This Row],[m/ž]],"::",kategorie[[#This Row],[věk]])</f>
        <v>2016::běh starosty::M::72</v>
      </c>
      <c r="E2437" s="166">
        <v>2016</v>
      </c>
      <c r="F2437" s="167" t="s">
        <v>187</v>
      </c>
      <c r="G2437" s="166" t="s">
        <v>177</v>
      </c>
      <c r="H2437" s="25">
        <f>kategorie[[#This Row],[rok]]-kategorie[[#This Row],[věk]]</f>
        <v>1944</v>
      </c>
      <c r="I2437" s="166">
        <v>72</v>
      </c>
      <c r="J2437" s="168" t="s">
        <v>316</v>
      </c>
      <c r="K2437" s="169">
        <v>4.8</v>
      </c>
      <c r="L2437" s="170"/>
    </row>
    <row r="2438" spans="4:12">
      <c r="D2438" s="20" t="str">
        <f>CONCATENATE(kategorie[[#This Row],[rok]],"::",kategorie[[#This Row],[závod]],"::",kategorie[[#This Row],[m/ž]],"::",kategorie[[#This Row],[věk]])</f>
        <v>2016::běh starosty::M::73</v>
      </c>
      <c r="E2438" s="166">
        <v>2016</v>
      </c>
      <c r="F2438" s="167" t="s">
        <v>187</v>
      </c>
      <c r="G2438" s="166" t="s">
        <v>177</v>
      </c>
      <c r="H2438" s="25">
        <f>kategorie[[#This Row],[rok]]-kategorie[[#This Row],[věk]]</f>
        <v>1943</v>
      </c>
      <c r="I2438" s="166">
        <v>73</v>
      </c>
      <c r="J2438" s="168" t="s">
        <v>316</v>
      </c>
      <c r="K2438" s="169">
        <v>4.8</v>
      </c>
      <c r="L2438" s="170"/>
    </row>
    <row r="2439" spans="4:12">
      <c r="D2439" s="20" t="str">
        <f>CONCATENATE(kategorie[[#This Row],[rok]],"::",kategorie[[#This Row],[závod]],"::",kategorie[[#This Row],[m/ž]],"::",kategorie[[#This Row],[věk]])</f>
        <v>2016::běh starosty::M::74</v>
      </c>
      <c r="E2439" s="166">
        <v>2016</v>
      </c>
      <c r="F2439" s="167" t="s">
        <v>187</v>
      </c>
      <c r="G2439" s="166" t="s">
        <v>177</v>
      </c>
      <c r="H2439" s="25">
        <f>kategorie[[#This Row],[rok]]-kategorie[[#This Row],[věk]]</f>
        <v>1942</v>
      </c>
      <c r="I2439" s="166">
        <v>74</v>
      </c>
      <c r="J2439" s="168" t="s">
        <v>316</v>
      </c>
      <c r="K2439" s="169">
        <v>4.8</v>
      </c>
      <c r="L2439" s="170"/>
    </row>
    <row r="2440" spans="4:12">
      <c r="D2440" s="20" t="str">
        <f>CONCATENATE(kategorie[[#This Row],[rok]],"::",kategorie[[#This Row],[závod]],"::",kategorie[[#This Row],[m/ž]],"::",kategorie[[#This Row],[věk]])</f>
        <v>2016::běh starosty::M::75</v>
      </c>
      <c r="E2440" s="166">
        <v>2016</v>
      </c>
      <c r="F2440" s="167" t="s">
        <v>187</v>
      </c>
      <c r="G2440" s="166" t="s">
        <v>177</v>
      </c>
      <c r="H2440" s="25">
        <f>kategorie[[#This Row],[rok]]-kategorie[[#This Row],[věk]]</f>
        <v>1941</v>
      </c>
      <c r="I2440" s="166">
        <v>75</v>
      </c>
      <c r="J2440" s="168" t="s">
        <v>316</v>
      </c>
      <c r="K2440" s="169">
        <v>4.8</v>
      </c>
      <c r="L2440" s="170"/>
    </row>
    <row r="2441" spans="4:12">
      <c r="D2441" s="20" t="str">
        <f>CONCATENATE(kategorie[[#This Row],[rok]],"::",kategorie[[#This Row],[závod]],"::",kategorie[[#This Row],[m/ž]],"::",kategorie[[#This Row],[věk]])</f>
        <v>2016::běh starosty::M::76</v>
      </c>
      <c r="E2441" s="166">
        <v>2016</v>
      </c>
      <c r="F2441" s="167" t="s">
        <v>187</v>
      </c>
      <c r="G2441" s="166" t="s">
        <v>177</v>
      </c>
      <c r="H2441" s="25">
        <f>kategorie[[#This Row],[rok]]-kategorie[[#This Row],[věk]]</f>
        <v>1940</v>
      </c>
      <c r="I2441" s="166">
        <v>76</v>
      </c>
      <c r="J2441" s="168" t="s">
        <v>316</v>
      </c>
      <c r="K2441" s="169">
        <v>4.8</v>
      </c>
      <c r="L2441" s="170"/>
    </row>
    <row r="2442" spans="4:12">
      <c r="D2442" s="20" t="str">
        <f>CONCATENATE(kategorie[[#This Row],[rok]],"::",kategorie[[#This Row],[závod]],"::",kategorie[[#This Row],[m/ž]],"::",kategorie[[#This Row],[věk]])</f>
        <v>2016::běh starosty::M::77</v>
      </c>
      <c r="E2442" s="166">
        <v>2016</v>
      </c>
      <c r="F2442" s="167" t="s">
        <v>187</v>
      </c>
      <c r="G2442" s="166" t="s">
        <v>177</v>
      </c>
      <c r="H2442" s="25">
        <f>kategorie[[#This Row],[rok]]-kategorie[[#This Row],[věk]]</f>
        <v>1939</v>
      </c>
      <c r="I2442" s="166">
        <v>77</v>
      </c>
      <c r="J2442" s="168" t="s">
        <v>316</v>
      </c>
      <c r="K2442" s="169">
        <v>4.8</v>
      </c>
      <c r="L2442" s="170"/>
    </row>
    <row r="2443" spans="4:12">
      <c r="D2443" s="20" t="str">
        <f>CONCATENATE(kategorie[[#This Row],[rok]],"::",kategorie[[#This Row],[závod]],"::",kategorie[[#This Row],[m/ž]],"::",kategorie[[#This Row],[věk]])</f>
        <v>2016::běh starosty::M::78</v>
      </c>
      <c r="E2443" s="166">
        <v>2016</v>
      </c>
      <c r="F2443" s="167" t="s">
        <v>187</v>
      </c>
      <c r="G2443" s="166" t="s">
        <v>177</v>
      </c>
      <c r="H2443" s="25">
        <f>kategorie[[#This Row],[rok]]-kategorie[[#This Row],[věk]]</f>
        <v>1938</v>
      </c>
      <c r="I2443" s="166">
        <v>78</v>
      </c>
      <c r="J2443" s="168" t="s">
        <v>316</v>
      </c>
      <c r="K2443" s="169">
        <v>4.8</v>
      </c>
      <c r="L2443" s="170"/>
    </row>
    <row r="2444" spans="4:12">
      <c r="D2444" s="20" t="str">
        <f>CONCATENATE(kategorie[[#This Row],[rok]],"::",kategorie[[#This Row],[závod]],"::",kategorie[[#This Row],[m/ž]],"::",kategorie[[#This Row],[věk]])</f>
        <v>2016::běh starosty::M::79</v>
      </c>
      <c r="E2444" s="166">
        <v>2016</v>
      </c>
      <c r="F2444" s="167" t="s">
        <v>187</v>
      </c>
      <c r="G2444" s="166" t="s">
        <v>177</v>
      </c>
      <c r="H2444" s="25">
        <f>kategorie[[#This Row],[rok]]-kategorie[[#This Row],[věk]]</f>
        <v>1937</v>
      </c>
      <c r="I2444" s="166">
        <v>79</v>
      </c>
      <c r="J2444" s="168" t="s">
        <v>316</v>
      </c>
      <c r="K2444" s="169">
        <v>4.8</v>
      </c>
      <c r="L2444" s="170"/>
    </row>
    <row r="2445" spans="4:12">
      <c r="D2445" s="20" t="str">
        <f>CONCATENATE(kategorie[[#This Row],[rok]],"::",kategorie[[#This Row],[závod]],"::",kategorie[[#This Row],[m/ž]],"::",kategorie[[#This Row],[věk]])</f>
        <v>2016::běh starosty::M::80</v>
      </c>
      <c r="E2445" s="166">
        <v>2016</v>
      </c>
      <c r="F2445" s="167" t="s">
        <v>187</v>
      </c>
      <c r="G2445" s="166" t="s">
        <v>177</v>
      </c>
      <c r="H2445" s="25">
        <f>kategorie[[#This Row],[rok]]-kategorie[[#This Row],[věk]]</f>
        <v>1936</v>
      </c>
      <c r="I2445" s="166">
        <v>80</v>
      </c>
      <c r="J2445" s="168" t="s">
        <v>316</v>
      </c>
      <c r="K2445" s="169">
        <v>4.8</v>
      </c>
      <c r="L2445" s="170"/>
    </row>
    <row r="2446" spans="4:12">
      <c r="D2446" s="20" t="str">
        <f>CONCATENATE(kategorie[[#This Row],[rok]],"::",kategorie[[#This Row],[závod]],"::",kategorie[[#This Row],[m/ž]],"::",kategorie[[#This Row],[věk]])</f>
        <v>2016::běh starosty::Z::5</v>
      </c>
      <c r="E2446" s="166">
        <v>2016</v>
      </c>
      <c r="F2446" s="167" t="s">
        <v>187</v>
      </c>
      <c r="G2446" s="166" t="s">
        <v>318</v>
      </c>
      <c r="H2446" s="25">
        <f>kategorie[[#This Row],[rok]]-kategorie[[#This Row],[věk]]</f>
        <v>2011</v>
      </c>
      <c r="I2446" s="166">
        <v>5</v>
      </c>
      <c r="J2446" s="168" t="s">
        <v>316</v>
      </c>
      <c r="K2446" s="169">
        <v>4.8</v>
      </c>
      <c r="L2446" s="170"/>
    </row>
    <row r="2447" spans="4:12">
      <c r="D2447" s="20" t="str">
        <f>CONCATENATE(kategorie[[#This Row],[rok]],"::",kategorie[[#This Row],[závod]],"::",kategorie[[#This Row],[m/ž]],"::",kategorie[[#This Row],[věk]])</f>
        <v>2016::běh starosty::Z::6</v>
      </c>
      <c r="E2447" s="166">
        <v>2016</v>
      </c>
      <c r="F2447" s="167" t="s">
        <v>187</v>
      </c>
      <c r="G2447" s="166" t="s">
        <v>318</v>
      </c>
      <c r="H2447" s="25">
        <f>kategorie[[#This Row],[rok]]-kategorie[[#This Row],[věk]]</f>
        <v>2010</v>
      </c>
      <c r="I2447" s="166">
        <v>6</v>
      </c>
      <c r="J2447" s="168" t="s">
        <v>316</v>
      </c>
      <c r="K2447" s="169">
        <v>4.8</v>
      </c>
      <c r="L2447" s="170"/>
    </row>
    <row r="2448" spans="4:12">
      <c r="D2448" s="20" t="str">
        <f>CONCATENATE(kategorie[[#This Row],[rok]],"::",kategorie[[#This Row],[závod]],"::",kategorie[[#This Row],[m/ž]],"::",kategorie[[#This Row],[věk]])</f>
        <v>2016::běh starosty::Z::7</v>
      </c>
      <c r="E2448" s="166">
        <v>2016</v>
      </c>
      <c r="F2448" s="167" t="s">
        <v>187</v>
      </c>
      <c r="G2448" s="166" t="s">
        <v>318</v>
      </c>
      <c r="H2448" s="25">
        <f>kategorie[[#This Row],[rok]]-kategorie[[#This Row],[věk]]</f>
        <v>2009</v>
      </c>
      <c r="I2448" s="166">
        <v>7</v>
      </c>
      <c r="J2448" s="168" t="s">
        <v>316</v>
      </c>
      <c r="K2448" s="169">
        <v>4.8</v>
      </c>
      <c r="L2448" s="170"/>
    </row>
    <row r="2449" spans="4:12">
      <c r="D2449" s="20" t="str">
        <f>CONCATENATE(kategorie[[#This Row],[rok]],"::",kategorie[[#This Row],[závod]],"::",kategorie[[#This Row],[m/ž]],"::",kategorie[[#This Row],[věk]])</f>
        <v>2016::běh starosty::Z::8</v>
      </c>
      <c r="E2449" s="166">
        <v>2016</v>
      </c>
      <c r="F2449" s="167" t="s">
        <v>187</v>
      </c>
      <c r="G2449" s="166" t="s">
        <v>318</v>
      </c>
      <c r="H2449" s="25">
        <f>kategorie[[#This Row],[rok]]-kategorie[[#This Row],[věk]]</f>
        <v>2008</v>
      </c>
      <c r="I2449" s="166">
        <v>8</v>
      </c>
      <c r="J2449" s="168" t="s">
        <v>316</v>
      </c>
      <c r="K2449" s="169">
        <v>4.8</v>
      </c>
      <c r="L2449" s="170"/>
    </row>
    <row r="2450" spans="4:12">
      <c r="D2450" s="20" t="str">
        <f>CONCATENATE(kategorie[[#This Row],[rok]],"::",kategorie[[#This Row],[závod]],"::",kategorie[[#This Row],[m/ž]],"::",kategorie[[#This Row],[věk]])</f>
        <v>2016::běh starosty::Z::9</v>
      </c>
      <c r="E2450" s="166">
        <v>2016</v>
      </c>
      <c r="F2450" s="167" t="s">
        <v>187</v>
      </c>
      <c r="G2450" s="166" t="s">
        <v>318</v>
      </c>
      <c r="H2450" s="25">
        <f>kategorie[[#This Row],[rok]]-kategorie[[#This Row],[věk]]</f>
        <v>2007</v>
      </c>
      <c r="I2450" s="166">
        <v>9</v>
      </c>
      <c r="J2450" s="168" t="s">
        <v>316</v>
      </c>
      <c r="K2450" s="169">
        <v>4.8</v>
      </c>
      <c r="L2450" s="170"/>
    </row>
    <row r="2451" spans="4:12">
      <c r="D2451" s="20" t="str">
        <f>CONCATENATE(kategorie[[#This Row],[rok]],"::",kategorie[[#This Row],[závod]],"::",kategorie[[#This Row],[m/ž]],"::",kategorie[[#This Row],[věk]])</f>
        <v>2016::běh starosty::Z::10</v>
      </c>
      <c r="E2451" s="166">
        <v>2016</v>
      </c>
      <c r="F2451" s="167" t="s">
        <v>187</v>
      </c>
      <c r="G2451" s="166" t="s">
        <v>318</v>
      </c>
      <c r="H2451" s="25">
        <f>kategorie[[#This Row],[rok]]-kategorie[[#This Row],[věk]]</f>
        <v>2006</v>
      </c>
      <c r="I2451" s="166">
        <v>10</v>
      </c>
      <c r="J2451" s="168" t="s">
        <v>316</v>
      </c>
      <c r="K2451" s="169">
        <v>4.8</v>
      </c>
      <c r="L2451" s="170"/>
    </row>
    <row r="2452" spans="4:12">
      <c r="D2452" s="20" t="str">
        <f>CONCATENATE(kategorie[[#This Row],[rok]],"::",kategorie[[#This Row],[závod]],"::",kategorie[[#This Row],[m/ž]],"::",kategorie[[#This Row],[věk]])</f>
        <v>2016::běh starosty::Z::11</v>
      </c>
      <c r="E2452" s="166">
        <v>2016</v>
      </c>
      <c r="F2452" s="167" t="s">
        <v>187</v>
      </c>
      <c r="G2452" s="166" t="s">
        <v>318</v>
      </c>
      <c r="H2452" s="25">
        <f>kategorie[[#This Row],[rok]]-kategorie[[#This Row],[věk]]</f>
        <v>2005</v>
      </c>
      <c r="I2452" s="166">
        <v>11</v>
      </c>
      <c r="J2452" s="168" t="s">
        <v>316</v>
      </c>
      <c r="K2452" s="169">
        <v>4.8</v>
      </c>
      <c r="L2452" s="170"/>
    </row>
    <row r="2453" spans="4:12">
      <c r="D2453" s="20" t="str">
        <f>CONCATENATE(kategorie[[#This Row],[rok]],"::",kategorie[[#This Row],[závod]],"::",kategorie[[#This Row],[m/ž]],"::",kategorie[[#This Row],[věk]])</f>
        <v>2016::běh starosty::Z::12</v>
      </c>
      <c r="E2453" s="166">
        <v>2016</v>
      </c>
      <c r="F2453" s="167" t="s">
        <v>187</v>
      </c>
      <c r="G2453" s="166" t="s">
        <v>318</v>
      </c>
      <c r="H2453" s="25">
        <f>kategorie[[#This Row],[rok]]-kategorie[[#This Row],[věk]]</f>
        <v>2004</v>
      </c>
      <c r="I2453" s="166">
        <v>12</v>
      </c>
      <c r="J2453" s="168" t="s">
        <v>316</v>
      </c>
      <c r="K2453" s="169">
        <v>4.8</v>
      </c>
      <c r="L2453" s="170"/>
    </row>
    <row r="2454" spans="4:12">
      <c r="D2454" s="20" t="str">
        <f>CONCATENATE(kategorie[[#This Row],[rok]],"::",kategorie[[#This Row],[závod]],"::",kategorie[[#This Row],[m/ž]],"::",kategorie[[#This Row],[věk]])</f>
        <v>2016::běh starosty::Z::13</v>
      </c>
      <c r="E2454" s="166">
        <v>2016</v>
      </c>
      <c r="F2454" s="167" t="s">
        <v>187</v>
      </c>
      <c r="G2454" s="166" t="s">
        <v>318</v>
      </c>
      <c r="H2454" s="25">
        <f>kategorie[[#This Row],[rok]]-kategorie[[#This Row],[věk]]</f>
        <v>2003</v>
      </c>
      <c r="I2454" s="166">
        <v>13</v>
      </c>
      <c r="J2454" s="168" t="s">
        <v>316</v>
      </c>
      <c r="K2454" s="169">
        <v>4.8</v>
      </c>
      <c r="L2454" s="170"/>
    </row>
    <row r="2455" spans="4:12">
      <c r="D2455" s="20" t="str">
        <f>CONCATENATE(kategorie[[#This Row],[rok]],"::",kategorie[[#This Row],[závod]],"::",kategorie[[#This Row],[m/ž]],"::",kategorie[[#This Row],[věk]])</f>
        <v>2016::běh starosty::Z::14</v>
      </c>
      <c r="E2455" s="166">
        <v>2016</v>
      </c>
      <c r="F2455" s="167" t="s">
        <v>187</v>
      </c>
      <c r="G2455" s="166" t="s">
        <v>318</v>
      </c>
      <c r="H2455" s="25">
        <f>kategorie[[#This Row],[rok]]-kategorie[[#This Row],[věk]]</f>
        <v>2002</v>
      </c>
      <c r="I2455" s="166">
        <v>14</v>
      </c>
      <c r="J2455" s="168" t="s">
        <v>316</v>
      </c>
      <c r="K2455" s="169">
        <v>4.8</v>
      </c>
      <c r="L2455" s="170"/>
    </row>
    <row r="2456" spans="4:12">
      <c r="D2456" s="20" t="str">
        <f>CONCATENATE(kategorie[[#This Row],[rok]],"::",kategorie[[#This Row],[závod]],"::",kategorie[[#This Row],[m/ž]],"::",kategorie[[#This Row],[věk]])</f>
        <v>2016::běh starosty::Z::15</v>
      </c>
      <c r="E2456" s="166">
        <v>2016</v>
      </c>
      <c r="F2456" s="167" t="s">
        <v>187</v>
      </c>
      <c r="G2456" s="166" t="s">
        <v>318</v>
      </c>
      <c r="H2456" s="25">
        <f>kategorie[[#This Row],[rok]]-kategorie[[#This Row],[věk]]</f>
        <v>2001</v>
      </c>
      <c r="I2456" s="166">
        <v>15</v>
      </c>
      <c r="J2456" s="168" t="s">
        <v>316</v>
      </c>
      <c r="K2456" s="169">
        <v>4.8</v>
      </c>
      <c r="L2456" s="170"/>
    </row>
    <row r="2457" spans="4:12">
      <c r="D2457" s="20" t="str">
        <f>CONCATENATE(kategorie[[#This Row],[rok]],"::",kategorie[[#This Row],[závod]],"::",kategorie[[#This Row],[m/ž]],"::",kategorie[[#This Row],[věk]])</f>
        <v>2016::běh starosty::Z::16</v>
      </c>
      <c r="E2457" s="166">
        <v>2016</v>
      </c>
      <c r="F2457" s="167" t="s">
        <v>187</v>
      </c>
      <c r="G2457" s="166" t="s">
        <v>318</v>
      </c>
      <c r="H2457" s="25">
        <f>kategorie[[#This Row],[rok]]-kategorie[[#This Row],[věk]]</f>
        <v>2000</v>
      </c>
      <c r="I2457" s="166">
        <v>16</v>
      </c>
      <c r="J2457" s="168" t="s">
        <v>316</v>
      </c>
      <c r="K2457" s="169">
        <v>4.8</v>
      </c>
      <c r="L2457" s="170"/>
    </row>
    <row r="2458" spans="4:12">
      <c r="D2458" s="20" t="str">
        <f>CONCATENATE(kategorie[[#This Row],[rok]],"::",kategorie[[#This Row],[závod]],"::",kategorie[[#This Row],[m/ž]],"::",kategorie[[#This Row],[věk]])</f>
        <v>2016::běh starosty::Z::17</v>
      </c>
      <c r="E2458" s="166">
        <v>2016</v>
      </c>
      <c r="F2458" s="167" t="s">
        <v>187</v>
      </c>
      <c r="G2458" s="166" t="s">
        <v>318</v>
      </c>
      <c r="H2458" s="25">
        <f>kategorie[[#This Row],[rok]]-kategorie[[#This Row],[věk]]</f>
        <v>1999</v>
      </c>
      <c r="I2458" s="166">
        <v>17</v>
      </c>
      <c r="J2458" s="168" t="s">
        <v>316</v>
      </c>
      <c r="K2458" s="169">
        <v>4.8</v>
      </c>
      <c r="L2458" s="170"/>
    </row>
    <row r="2459" spans="4:12">
      <c r="D2459" s="20" t="str">
        <f>CONCATENATE(kategorie[[#This Row],[rok]],"::",kategorie[[#This Row],[závod]],"::",kategorie[[#This Row],[m/ž]],"::",kategorie[[#This Row],[věk]])</f>
        <v>2016::běh starosty::Z::18</v>
      </c>
      <c r="E2459" s="166">
        <v>2016</v>
      </c>
      <c r="F2459" s="167" t="s">
        <v>187</v>
      </c>
      <c r="G2459" s="166" t="s">
        <v>318</v>
      </c>
      <c r="H2459" s="25">
        <f>kategorie[[#This Row],[rok]]-kategorie[[#This Row],[věk]]</f>
        <v>1998</v>
      </c>
      <c r="I2459" s="166">
        <v>18</v>
      </c>
      <c r="J2459" s="168" t="s">
        <v>316</v>
      </c>
      <c r="K2459" s="169">
        <v>4.8</v>
      </c>
      <c r="L2459" s="170"/>
    </row>
    <row r="2460" spans="4:12">
      <c r="D2460" s="20" t="str">
        <f>CONCATENATE(kategorie[[#This Row],[rok]],"::",kategorie[[#This Row],[závod]],"::",kategorie[[#This Row],[m/ž]],"::",kategorie[[#This Row],[věk]])</f>
        <v>2016::běh starosty::Z::19</v>
      </c>
      <c r="E2460" s="166">
        <v>2016</v>
      </c>
      <c r="F2460" s="167" t="s">
        <v>187</v>
      </c>
      <c r="G2460" s="166" t="s">
        <v>318</v>
      </c>
      <c r="H2460" s="25">
        <f>kategorie[[#This Row],[rok]]-kategorie[[#This Row],[věk]]</f>
        <v>1997</v>
      </c>
      <c r="I2460" s="166">
        <v>19</v>
      </c>
      <c r="J2460" s="168" t="s">
        <v>316</v>
      </c>
      <c r="K2460" s="169">
        <v>4.8</v>
      </c>
      <c r="L2460" s="170"/>
    </row>
    <row r="2461" spans="4:12">
      <c r="D2461" s="20" t="str">
        <f>CONCATENATE(kategorie[[#This Row],[rok]],"::",kategorie[[#This Row],[závod]],"::",kategorie[[#This Row],[m/ž]],"::",kategorie[[#This Row],[věk]])</f>
        <v>2016::běh starosty::Z::20</v>
      </c>
      <c r="E2461" s="166">
        <v>2016</v>
      </c>
      <c r="F2461" s="167" t="s">
        <v>187</v>
      </c>
      <c r="G2461" s="166" t="s">
        <v>318</v>
      </c>
      <c r="H2461" s="25">
        <f>kategorie[[#This Row],[rok]]-kategorie[[#This Row],[věk]]</f>
        <v>1996</v>
      </c>
      <c r="I2461" s="166">
        <v>20</v>
      </c>
      <c r="J2461" s="168" t="s">
        <v>316</v>
      </c>
      <c r="K2461" s="169">
        <v>4.8</v>
      </c>
      <c r="L2461" s="170"/>
    </row>
    <row r="2462" spans="4:12">
      <c r="D2462" s="20" t="str">
        <f>CONCATENATE(kategorie[[#This Row],[rok]],"::",kategorie[[#This Row],[závod]],"::",kategorie[[#This Row],[m/ž]],"::",kategorie[[#This Row],[věk]])</f>
        <v>2016::běh starosty::Z::21</v>
      </c>
      <c r="E2462" s="166">
        <v>2016</v>
      </c>
      <c r="F2462" s="167" t="s">
        <v>187</v>
      </c>
      <c r="G2462" s="166" t="s">
        <v>318</v>
      </c>
      <c r="H2462" s="25">
        <f>kategorie[[#This Row],[rok]]-kategorie[[#This Row],[věk]]</f>
        <v>1995</v>
      </c>
      <c r="I2462" s="166">
        <v>21</v>
      </c>
      <c r="J2462" s="168" t="s">
        <v>316</v>
      </c>
      <c r="K2462" s="169">
        <v>4.8</v>
      </c>
      <c r="L2462" s="170"/>
    </row>
    <row r="2463" spans="4:12">
      <c r="D2463" s="20" t="str">
        <f>CONCATENATE(kategorie[[#This Row],[rok]],"::",kategorie[[#This Row],[závod]],"::",kategorie[[#This Row],[m/ž]],"::",kategorie[[#This Row],[věk]])</f>
        <v>2016::běh starosty::Z::22</v>
      </c>
      <c r="E2463" s="166">
        <v>2016</v>
      </c>
      <c r="F2463" s="167" t="s">
        <v>187</v>
      </c>
      <c r="G2463" s="166" t="s">
        <v>318</v>
      </c>
      <c r="H2463" s="25">
        <f>kategorie[[#This Row],[rok]]-kategorie[[#This Row],[věk]]</f>
        <v>1994</v>
      </c>
      <c r="I2463" s="166">
        <v>22</v>
      </c>
      <c r="J2463" s="168" t="s">
        <v>316</v>
      </c>
      <c r="K2463" s="169">
        <v>4.8</v>
      </c>
      <c r="L2463" s="170"/>
    </row>
    <row r="2464" spans="4:12">
      <c r="D2464" s="20" t="str">
        <f>CONCATENATE(kategorie[[#This Row],[rok]],"::",kategorie[[#This Row],[závod]],"::",kategorie[[#This Row],[m/ž]],"::",kategorie[[#This Row],[věk]])</f>
        <v>2016::běh starosty::Z::23</v>
      </c>
      <c r="E2464" s="166">
        <v>2016</v>
      </c>
      <c r="F2464" s="167" t="s">
        <v>187</v>
      </c>
      <c r="G2464" s="166" t="s">
        <v>318</v>
      </c>
      <c r="H2464" s="25">
        <f>kategorie[[#This Row],[rok]]-kategorie[[#This Row],[věk]]</f>
        <v>1993</v>
      </c>
      <c r="I2464" s="166">
        <v>23</v>
      </c>
      <c r="J2464" s="168" t="s">
        <v>316</v>
      </c>
      <c r="K2464" s="169">
        <v>4.8</v>
      </c>
      <c r="L2464" s="170"/>
    </row>
    <row r="2465" spans="4:12">
      <c r="D2465" s="20" t="str">
        <f>CONCATENATE(kategorie[[#This Row],[rok]],"::",kategorie[[#This Row],[závod]],"::",kategorie[[#This Row],[m/ž]],"::",kategorie[[#This Row],[věk]])</f>
        <v>2016::běh starosty::Z::24</v>
      </c>
      <c r="E2465" s="166">
        <v>2016</v>
      </c>
      <c r="F2465" s="167" t="s">
        <v>187</v>
      </c>
      <c r="G2465" s="166" t="s">
        <v>318</v>
      </c>
      <c r="H2465" s="25">
        <f>kategorie[[#This Row],[rok]]-kategorie[[#This Row],[věk]]</f>
        <v>1992</v>
      </c>
      <c r="I2465" s="166">
        <v>24</v>
      </c>
      <c r="J2465" s="168" t="s">
        <v>316</v>
      </c>
      <c r="K2465" s="169">
        <v>4.8</v>
      </c>
      <c r="L2465" s="170"/>
    </row>
    <row r="2466" spans="4:12">
      <c r="D2466" s="20" t="str">
        <f>CONCATENATE(kategorie[[#This Row],[rok]],"::",kategorie[[#This Row],[závod]],"::",kategorie[[#This Row],[m/ž]],"::",kategorie[[#This Row],[věk]])</f>
        <v>2016::běh starosty::Z::25</v>
      </c>
      <c r="E2466" s="166">
        <v>2016</v>
      </c>
      <c r="F2466" s="167" t="s">
        <v>187</v>
      </c>
      <c r="G2466" s="166" t="s">
        <v>318</v>
      </c>
      <c r="H2466" s="25">
        <f>kategorie[[#This Row],[rok]]-kategorie[[#This Row],[věk]]</f>
        <v>1991</v>
      </c>
      <c r="I2466" s="166">
        <v>25</v>
      </c>
      <c r="J2466" s="168" t="s">
        <v>316</v>
      </c>
      <c r="K2466" s="169">
        <v>4.8</v>
      </c>
      <c r="L2466" s="170"/>
    </row>
    <row r="2467" spans="4:12">
      <c r="D2467" s="20" t="str">
        <f>CONCATENATE(kategorie[[#This Row],[rok]],"::",kategorie[[#This Row],[závod]],"::",kategorie[[#This Row],[m/ž]],"::",kategorie[[#This Row],[věk]])</f>
        <v>2016::běh starosty::Z::26</v>
      </c>
      <c r="E2467" s="166">
        <v>2016</v>
      </c>
      <c r="F2467" s="167" t="s">
        <v>187</v>
      </c>
      <c r="G2467" s="166" t="s">
        <v>318</v>
      </c>
      <c r="H2467" s="25">
        <f>kategorie[[#This Row],[rok]]-kategorie[[#This Row],[věk]]</f>
        <v>1990</v>
      </c>
      <c r="I2467" s="166">
        <v>26</v>
      </c>
      <c r="J2467" s="168" t="s">
        <v>316</v>
      </c>
      <c r="K2467" s="169">
        <v>4.8</v>
      </c>
      <c r="L2467" s="170"/>
    </row>
    <row r="2468" spans="4:12">
      <c r="D2468" s="20" t="str">
        <f>CONCATENATE(kategorie[[#This Row],[rok]],"::",kategorie[[#This Row],[závod]],"::",kategorie[[#This Row],[m/ž]],"::",kategorie[[#This Row],[věk]])</f>
        <v>2016::běh starosty::Z::27</v>
      </c>
      <c r="E2468" s="166">
        <v>2016</v>
      </c>
      <c r="F2468" s="167" t="s">
        <v>187</v>
      </c>
      <c r="G2468" s="166" t="s">
        <v>318</v>
      </c>
      <c r="H2468" s="25">
        <f>kategorie[[#This Row],[rok]]-kategorie[[#This Row],[věk]]</f>
        <v>1989</v>
      </c>
      <c r="I2468" s="166">
        <v>27</v>
      </c>
      <c r="J2468" s="168" t="s">
        <v>316</v>
      </c>
      <c r="K2468" s="169">
        <v>4.8</v>
      </c>
      <c r="L2468" s="170"/>
    </row>
    <row r="2469" spans="4:12">
      <c r="D2469" s="20" t="str">
        <f>CONCATENATE(kategorie[[#This Row],[rok]],"::",kategorie[[#This Row],[závod]],"::",kategorie[[#This Row],[m/ž]],"::",kategorie[[#This Row],[věk]])</f>
        <v>2016::běh starosty::Z::28</v>
      </c>
      <c r="E2469" s="166">
        <v>2016</v>
      </c>
      <c r="F2469" s="167" t="s">
        <v>187</v>
      </c>
      <c r="G2469" s="166" t="s">
        <v>318</v>
      </c>
      <c r="H2469" s="25">
        <f>kategorie[[#This Row],[rok]]-kategorie[[#This Row],[věk]]</f>
        <v>1988</v>
      </c>
      <c r="I2469" s="166">
        <v>28</v>
      </c>
      <c r="J2469" s="168" t="s">
        <v>316</v>
      </c>
      <c r="K2469" s="169">
        <v>4.8</v>
      </c>
      <c r="L2469" s="170"/>
    </row>
    <row r="2470" spans="4:12">
      <c r="D2470" s="20" t="str">
        <f>CONCATENATE(kategorie[[#This Row],[rok]],"::",kategorie[[#This Row],[závod]],"::",kategorie[[#This Row],[m/ž]],"::",kategorie[[#This Row],[věk]])</f>
        <v>2016::běh starosty::Z::29</v>
      </c>
      <c r="E2470" s="166">
        <v>2016</v>
      </c>
      <c r="F2470" s="167" t="s">
        <v>187</v>
      </c>
      <c r="G2470" s="166" t="s">
        <v>318</v>
      </c>
      <c r="H2470" s="25">
        <f>kategorie[[#This Row],[rok]]-kategorie[[#This Row],[věk]]</f>
        <v>1987</v>
      </c>
      <c r="I2470" s="166">
        <v>29</v>
      </c>
      <c r="J2470" s="168" t="s">
        <v>316</v>
      </c>
      <c r="K2470" s="169">
        <v>4.8</v>
      </c>
      <c r="L2470" s="170"/>
    </row>
    <row r="2471" spans="4:12">
      <c r="D2471" s="20" t="str">
        <f>CONCATENATE(kategorie[[#This Row],[rok]],"::",kategorie[[#This Row],[závod]],"::",kategorie[[#This Row],[m/ž]],"::",kategorie[[#This Row],[věk]])</f>
        <v>2016::běh starosty::Z::30</v>
      </c>
      <c r="E2471" s="166">
        <v>2016</v>
      </c>
      <c r="F2471" s="167" t="s">
        <v>187</v>
      </c>
      <c r="G2471" s="166" t="s">
        <v>318</v>
      </c>
      <c r="H2471" s="25">
        <f>kategorie[[#This Row],[rok]]-kategorie[[#This Row],[věk]]</f>
        <v>1986</v>
      </c>
      <c r="I2471" s="166">
        <v>30</v>
      </c>
      <c r="J2471" s="168" t="s">
        <v>316</v>
      </c>
      <c r="K2471" s="169">
        <v>4.8</v>
      </c>
      <c r="L2471" s="170"/>
    </row>
    <row r="2472" spans="4:12">
      <c r="D2472" s="20" t="str">
        <f>CONCATENATE(kategorie[[#This Row],[rok]],"::",kategorie[[#This Row],[závod]],"::",kategorie[[#This Row],[m/ž]],"::",kategorie[[#This Row],[věk]])</f>
        <v>2016::běh starosty::Z::31</v>
      </c>
      <c r="E2472" s="166">
        <v>2016</v>
      </c>
      <c r="F2472" s="167" t="s">
        <v>187</v>
      </c>
      <c r="G2472" s="166" t="s">
        <v>318</v>
      </c>
      <c r="H2472" s="25">
        <f>kategorie[[#This Row],[rok]]-kategorie[[#This Row],[věk]]</f>
        <v>1985</v>
      </c>
      <c r="I2472" s="166">
        <v>31</v>
      </c>
      <c r="J2472" s="168" t="s">
        <v>316</v>
      </c>
      <c r="K2472" s="169">
        <v>4.8</v>
      </c>
      <c r="L2472" s="170"/>
    </row>
    <row r="2473" spans="4:12">
      <c r="D2473" s="20" t="str">
        <f>CONCATENATE(kategorie[[#This Row],[rok]],"::",kategorie[[#This Row],[závod]],"::",kategorie[[#This Row],[m/ž]],"::",kategorie[[#This Row],[věk]])</f>
        <v>2016::běh starosty::Z::32</v>
      </c>
      <c r="E2473" s="166">
        <v>2016</v>
      </c>
      <c r="F2473" s="167" t="s">
        <v>187</v>
      </c>
      <c r="G2473" s="166" t="s">
        <v>318</v>
      </c>
      <c r="H2473" s="25">
        <f>kategorie[[#This Row],[rok]]-kategorie[[#This Row],[věk]]</f>
        <v>1984</v>
      </c>
      <c r="I2473" s="166">
        <v>32</v>
      </c>
      <c r="J2473" s="168" t="s">
        <v>316</v>
      </c>
      <c r="K2473" s="169">
        <v>4.8</v>
      </c>
      <c r="L2473" s="170"/>
    </row>
    <row r="2474" spans="4:12">
      <c r="D2474" s="20" t="str">
        <f>CONCATENATE(kategorie[[#This Row],[rok]],"::",kategorie[[#This Row],[závod]],"::",kategorie[[#This Row],[m/ž]],"::",kategorie[[#This Row],[věk]])</f>
        <v>2016::běh starosty::Z::33</v>
      </c>
      <c r="E2474" s="166">
        <v>2016</v>
      </c>
      <c r="F2474" s="167" t="s">
        <v>187</v>
      </c>
      <c r="G2474" s="166" t="s">
        <v>318</v>
      </c>
      <c r="H2474" s="25">
        <f>kategorie[[#This Row],[rok]]-kategorie[[#This Row],[věk]]</f>
        <v>1983</v>
      </c>
      <c r="I2474" s="166">
        <v>33</v>
      </c>
      <c r="J2474" s="168" t="s">
        <v>316</v>
      </c>
      <c r="K2474" s="169">
        <v>4.8</v>
      </c>
      <c r="L2474" s="170"/>
    </row>
    <row r="2475" spans="4:12">
      <c r="D2475" s="20" t="str">
        <f>CONCATENATE(kategorie[[#This Row],[rok]],"::",kategorie[[#This Row],[závod]],"::",kategorie[[#This Row],[m/ž]],"::",kategorie[[#This Row],[věk]])</f>
        <v>2016::běh starosty::Z::34</v>
      </c>
      <c r="E2475" s="166">
        <v>2016</v>
      </c>
      <c r="F2475" s="167" t="s">
        <v>187</v>
      </c>
      <c r="G2475" s="166" t="s">
        <v>318</v>
      </c>
      <c r="H2475" s="25">
        <f>kategorie[[#This Row],[rok]]-kategorie[[#This Row],[věk]]</f>
        <v>1982</v>
      </c>
      <c r="I2475" s="166">
        <v>34</v>
      </c>
      <c r="J2475" s="168" t="s">
        <v>316</v>
      </c>
      <c r="K2475" s="169">
        <v>4.8</v>
      </c>
      <c r="L2475" s="170"/>
    </row>
    <row r="2476" spans="4:12">
      <c r="D2476" s="20" t="str">
        <f>CONCATENATE(kategorie[[#This Row],[rok]],"::",kategorie[[#This Row],[závod]],"::",kategorie[[#This Row],[m/ž]],"::",kategorie[[#This Row],[věk]])</f>
        <v>2016::běh starosty::Z::35</v>
      </c>
      <c r="E2476" s="166">
        <v>2016</v>
      </c>
      <c r="F2476" s="167" t="s">
        <v>187</v>
      </c>
      <c r="G2476" s="166" t="s">
        <v>318</v>
      </c>
      <c r="H2476" s="25">
        <f>kategorie[[#This Row],[rok]]-kategorie[[#This Row],[věk]]</f>
        <v>1981</v>
      </c>
      <c r="I2476" s="166">
        <v>35</v>
      </c>
      <c r="J2476" s="168" t="s">
        <v>316</v>
      </c>
      <c r="K2476" s="169">
        <v>4.8</v>
      </c>
      <c r="L2476" s="170"/>
    </row>
    <row r="2477" spans="4:12">
      <c r="D2477" s="20" t="str">
        <f>CONCATENATE(kategorie[[#This Row],[rok]],"::",kategorie[[#This Row],[závod]],"::",kategorie[[#This Row],[m/ž]],"::",kategorie[[#This Row],[věk]])</f>
        <v>2016::běh starosty::Z::36</v>
      </c>
      <c r="E2477" s="166">
        <v>2016</v>
      </c>
      <c r="F2477" s="167" t="s">
        <v>187</v>
      </c>
      <c r="G2477" s="166" t="s">
        <v>318</v>
      </c>
      <c r="H2477" s="25">
        <f>kategorie[[#This Row],[rok]]-kategorie[[#This Row],[věk]]</f>
        <v>1980</v>
      </c>
      <c r="I2477" s="166">
        <v>36</v>
      </c>
      <c r="J2477" s="168" t="s">
        <v>316</v>
      </c>
      <c r="K2477" s="169">
        <v>4.8</v>
      </c>
      <c r="L2477" s="170"/>
    </row>
    <row r="2478" spans="4:12">
      <c r="D2478" s="20" t="str">
        <f>CONCATENATE(kategorie[[#This Row],[rok]],"::",kategorie[[#This Row],[závod]],"::",kategorie[[#This Row],[m/ž]],"::",kategorie[[#This Row],[věk]])</f>
        <v>2016::běh starosty::Z::37</v>
      </c>
      <c r="E2478" s="166">
        <v>2016</v>
      </c>
      <c r="F2478" s="167" t="s">
        <v>187</v>
      </c>
      <c r="G2478" s="166" t="s">
        <v>318</v>
      </c>
      <c r="H2478" s="25">
        <f>kategorie[[#This Row],[rok]]-kategorie[[#This Row],[věk]]</f>
        <v>1979</v>
      </c>
      <c r="I2478" s="166">
        <v>37</v>
      </c>
      <c r="J2478" s="168" t="s">
        <v>316</v>
      </c>
      <c r="K2478" s="169">
        <v>4.8</v>
      </c>
      <c r="L2478" s="170"/>
    </row>
    <row r="2479" spans="4:12">
      <c r="D2479" s="20" t="str">
        <f>CONCATENATE(kategorie[[#This Row],[rok]],"::",kategorie[[#This Row],[závod]],"::",kategorie[[#This Row],[m/ž]],"::",kategorie[[#This Row],[věk]])</f>
        <v>2016::běh starosty::Z::38</v>
      </c>
      <c r="E2479" s="166">
        <v>2016</v>
      </c>
      <c r="F2479" s="167" t="s">
        <v>187</v>
      </c>
      <c r="G2479" s="166" t="s">
        <v>318</v>
      </c>
      <c r="H2479" s="25">
        <f>kategorie[[#This Row],[rok]]-kategorie[[#This Row],[věk]]</f>
        <v>1978</v>
      </c>
      <c r="I2479" s="166">
        <v>38</v>
      </c>
      <c r="J2479" s="168" t="s">
        <v>316</v>
      </c>
      <c r="K2479" s="169">
        <v>4.8</v>
      </c>
      <c r="L2479" s="170"/>
    </row>
    <row r="2480" spans="4:12">
      <c r="D2480" s="20" t="str">
        <f>CONCATENATE(kategorie[[#This Row],[rok]],"::",kategorie[[#This Row],[závod]],"::",kategorie[[#This Row],[m/ž]],"::",kategorie[[#This Row],[věk]])</f>
        <v>2016::běh starosty::Z::39</v>
      </c>
      <c r="E2480" s="166">
        <v>2016</v>
      </c>
      <c r="F2480" s="167" t="s">
        <v>187</v>
      </c>
      <c r="G2480" s="166" t="s">
        <v>318</v>
      </c>
      <c r="H2480" s="25">
        <f>kategorie[[#This Row],[rok]]-kategorie[[#This Row],[věk]]</f>
        <v>1977</v>
      </c>
      <c r="I2480" s="166">
        <v>39</v>
      </c>
      <c r="J2480" s="168" t="s">
        <v>316</v>
      </c>
      <c r="K2480" s="169">
        <v>4.8</v>
      </c>
      <c r="L2480" s="170"/>
    </row>
    <row r="2481" spans="4:12">
      <c r="D2481" s="20" t="str">
        <f>CONCATENATE(kategorie[[#This Row],[rok]],"::",kategorie[[#This Row],[závod]],"::",kategorie[[#This Row],[m/ž]],"::",kategorie[[#This Row],[věk]])</f>
        <v>2016::běh starosty::Z::40</v>
      </c>
      <c r="E2481" s="166">
        <v>2016</v>
      </c>
      <c r="F2481" s="167" t="s">
        <v>187</v>
      </c>
      <c r="G2481" s="166" t="s">
        <v>318</v>
      </c>
      <c r="H2481" s="25">
        <f>kategorie[[#This Row],[rok]]-kategorie[[#This Row],[věk]]</f>
        <v>1976</v>
      </c>
      <c r="I2481" s="166">
        <v>40</v>
      </c>
      <c r="J2481" s="168" t="s">
        <v>316</v>
      </c>
      <c r="K2481" s="169">
        <v>4.8</v>
      </c>
      <c r="L2481" s="170"/>
    </row>
    <row r="2482" spans="4:12">
      <c r="D2482" s="20" t="str">
        <f>CONCATENATE(kategorie[[#This Row],[rok]],"::",kategorie[[#This Row],[závod]],"::",kategorie[[#This Row],[m/ž]],"::",kategorie[[#This Row],[věk]])</f>
        <v>2016::běh starosty::Z::41</v>
      </c>
      <c r="E2482" s="166">
        <v>2016</v>
      </c>
      <c r="F2482" s="167" t="s">
        <v>187</v>
      </c>
      <c r="G2482" s="166" t="s">
        <v>318</v>
      </c>
      <c r="H2482" s="25">
        <f>kategorie[[#This Row],[rok]]-kategorie[[#This Row],[věk]]</f>
        <v>1975</v>
      </c>
      <c r="I2482" s="166">
        <v>41</v>
      </c>
      <c r="J2482" s="168" t="s">
        <v>316</v>
      </c>
      <c r="K2482" s="169">
        <v>4.8</v>
      </c>
      <c r="L2482" s="170"/>
    </row>
    <row r="2483" spans="4:12">
      <c r="D2483" s="20" t="str">
        <f>CONCATENATE(kategorie[[#This Row],[rok]],"::",kategorie[[#This Row],[závod]],"::",kategorie[[#This Row],[m/ž]],"::",kategorie[[#This Row],[věk]])</f>
        <v>2016::běh starosty::Z::42</v>
      </c>
      <c r="E2483" s="166">
        <v>2016</v>
      </c>
      <c r="F2483" s="167" t="s">
        <v>187</v>
      </c>
      <c r="G2483" s="166" t="s">
        <v>318</v>
      </c>
      <c r="H2483" s="25">
        <f>kategorie[[#This Row],[rok]]-kategorie[[#This Row],[věk]]</f>
        <v>1974</v>
      </c>
      <c r="I2483" s="166">
        <v>42</v>
      </c>
      <c r="J2483" s="168" t="s">
        <v>316</v>
      </c>
      <c r="K2483" s="169">
        <v>4.8</v>
      </c>
      <c r="L2483" s="170"/>
    </row>
    <row r="2484" spans="4:12">
      <c r="D2484" s="20" t="str">
        <f>CONCATENATE(kategorie[[#This Row],[rok]],"::",kategorie[[#This Row],[závod]],"::",kategorie[[#This Row],[m/ž]],"::",kategorie[[#This Row],[věk]])</f>
        <v>2016::běh starosty::Z::43</v>
      </c>
      <c r="E2484" s="166">
        <v>2016</v>
      </c>
      <c r="F2484" s="167" t="s">
        <v>187</v>
      </c>
      <c r="G2484" s="166" t="s">
        <v>318</v>
      </c>
      <c r="H2484" s="25">
        <f>kategorie[[#This Row],[rok]]-kategorie[[#This Row],[věk]]</f>
        <v>1973</v>
      </c>
      <c r="I2484" s="166">
        <v>43</v>
      </c>
      <c r="J2484" s="168" t="s">
        <v>316</v>
      </c>
      <c r="K2484" s="169">
        <v>4.8</v>
      </c>
      <c r="L2484" s="170"/>
    </row>
    <row r="2485" spans="4:12">
      <c r="D2485" s="20" t="str">
        <f>CONCATENATE(kategorie[[#This Row],[rok]],"::",kategorie[[#This Row],[závod]],"::",kategorie[[#This Row],[m/ž]],"::",kategorie[[#This Row],[věk]])</f>
        <v>2016::běh starosty::Z::44</v>
      </c>
      <c r="E2485" s="166">
        <v>2016</v>
      </c>
      <c r="F2485" s="167" t="s">
        <v>187</v>
      </c>
      <c r="G2485" s="166" t="s">
        <v>318</v>
      </c>
      <c r="H2485" s="25">
        <f>kategorie[[#This Row],[rok]]-kategorie[[#This Row],[věk]]</f>
        <v>1972</v>
      </c>
      <c r="I2485" s="166">
        <v>44</v>
      </c>
      <c r="J2485" s="168" t="s">
        <v>316</v>
      </c>
      <c r="K2485" s="169">
        <v>4.8</v>
      </c>
      <c r="L2485" s="170"/>
    </row>
    <row r="2486" spans="4:12">
      <c r="D2486" s="20" t="str">
        <f>CONCATENATE(kategorie[[#This Row],[rok]],"::",kategorie[[#This Row],[závod]],"::",kategorie[[#This Row],[m/ž]],"::",kategorie[[#This Row],[věk]])</f>
        <v>2016::běh starosty::Z::45</v>
      </c>
      <c r="E2486" s="166">
        <v>2016</v>
      </c>
      <c r="F2486" s="167" t="s">
        <v>187</v>
      </c>
      <c r="G2486" s="166" t="s">
        <v>318</v>
      </c>
      <c r="H2486" s="25">
        <f>kategorie[[#This Row],[rok]]-kategorie[[#This Row],[věk]]</f>
        <v>1971</v>
      </c>
      <c r="I2486" s="166">
        <v>45</v>
      </c>
      <c r="J2486" s="168" t="s">
        <v>316</v>
      </c>
      <c r="K2486" s="169">
        <v>4.8</v>
      </c>
      <c r="L2486" s="170"/>
    </row>
    <row r="2487" spans="4:12">
      <c r="D2487" s="20" t="str">
        <f>CONCATENATE(kategorie[[#This Row],[rok]],"::",kategorie[[#This Row],[závod]],"::",kategorie[[#This Row],[m/ž]],"::",kategorie[[#This Row],[věk]])</f>
        <v>2016::běh starosty::Z::46</v>
      </c>
      <c r="E2487" s="166">
        <v>2016</v>
      </c>
      <c r="F2487" s="167" t="s">
        <v>187</v>
      </c>
      <c r="G2487" s="166" t="s">
        <v>318</v>
      </c>
      <c r="H2487" s="25">
        <f>kategorie[[#This Row],[rok]]-kategorie[[#This Row],[věk]]</f>
        <v>1970</v>
      </c>
      <c r="I2487" s="166">
        <v>46</v>
      </c>
      <c r="J2487" s="168" t="s">
        <v>316</v>
      </c>
      <c r="K2487" s="169">
        <v>4.8</v>
      </c>
      <c r="L2487" s="170"/>
    </row>
    <row r="2488" spans="4:12">
      <c r="D2488" s="20" t="str">
        <f>CONCATENATE(kategorie[[#This Row],[rok]],"::",kategorie[[#This Row],[závod]],"::",kategorie[[#This Row],[m/ž]],"::",kategorie[[#This Row],[věk]])</f>
        <v>2016::běh starosty::Z::47</v>
      </c>
      <c r="E2488" s="166">
        <v>2016</v>
      </c>
      <c r="F2488" s="167" t="s">
        <v>187</v>
      </c>
      <c r="G2488" s="166" t="s">
        <v>318</v>
      </c>
      <c r="H2488" s="25">
        <f>kategorie[[#This Row],[rok]]-kategorie[[#This Row],[věk]]</f>
        <v>1969</v>
      </c>
      <c r="I2488" s="166">
        <v>47</v>
      </c>
      <c r="J2488" s="168" t="s">
        <v>316</v>
      </c>
      <c r="K2488" s="169">
        <v>4.8</v>
      </c>
      <c r="L2488" s="170"/>
    </row>
    <row r="2489" spans="4:12">
      <c r="D2489" s="20" t="str">
        <f>CONCATENATE(kategorie[[#This Row],[rok]],"::",kategorie[[#This Row],[závod]],"::",kategorie[[#This Row],[m/ž]],"::",kategorie[[#This Row],[věk]])</f>
        <v>2016::běh starosty::Z::48</v>
      </c>
      <c r="E2489" s="166">
        <v>2016</v>
      </c>
      <c r="F2489" s="167" t="s">
        <v>187</v>
      </c>
      <c r="G2489" s="166" t="s">
        <v>318</v>
      </c>
      <c r="H2489" s="25">
        <f>kategorie[[#This Row],[rok]]-kategorie[[#This Row],[věk]]</f>
        <v>1968</v>
      </c>
      <c r="I2489" s="166">
        <v>48</v>
      </c>
      <c r="J2489" s="168" t="s">
        <v>316</v>
      </c>
      <c r="K2489" s="169">
        <v>4.8</v>
      </c>
      <c r="L2489" s="170"/>
    </row>
    <row r="2490" spans="4:12">
      <c r="D2490" s="20" t="str">
        <f>CONCATENATE(kategorie[[#This Row],[rok]],"::",kategorie[[#This Row],[závod]],"::",kategorie[[#This Row],[m/ž]],"::",kategorie[[#This Row],[věk]])</f>
        <v>2016::běh starosty::Z::49</v>
      </c>
      <c r="E2490" s="166">
        <v>2016</v>
      </c>
      <c r="F2490" s="167" t="s">
        <v>187</v>
      </c>
      <c r="G2490" s="166" t="s">
        <v>318</v>
      </c>
      <c r="H2490" s="25">
        <f>kategorie[[#This Row],[rok]]-kategorie[[#This Row],[věk]]</f>
        <v>1967</v>
      </c>
      <c r="I2490" s="166">
        <v>49</v>
      </c>
      <c r="J2490" s="168" t="s">
        <v>316</v>
      </c>
      <c r="K2490" s="169">
        <v>4.8</v>
      </c>
      <c r="L2490" s="170"/>
    </row>
    <row r="2491" spans="4:12">
      <c r="D2491" s="20" t="str">
        <f>CONCATENATE(kategorie[[#This Row],[rok]],"::",kategorie[[#This Row],[závod]],"::",kategorie[[#This Row],[m/ž]],"::",kategorie[[#This Row],[věk]])</f>
        <v>2016::běh starosty::Z::50</v>
      </c>
      <c r="E2491" s="166">
        <v>2016</v>
      </c>
      <c r="F2491" s="167" t="s">
        <v>187</v>
      </c>
      <c r="G2491" s="166" t="s">
        <v>318</v>
      </c>
      <c r="H2491" s="25">
        <f>kategorie[[#This Row],[rok]]-kategorie[[#This Row],[věk]]</f>
        <v>1966</v>
      </c>
      <c r="I2491" s="166">
        <v>50</v>
      </c>
      <c r="J2491" s="168" t="s">
        <v>316</v>
      </c>
      <c r="K2491" s="169">
        <v>4.8</v>
      </c>
      <c r="L2491" s="170"/>
    </row>
    <row r="2492" spans="4:12">
      <c r="D2492" s="20" t="str">
        <f>CONCATENATE(kategorie[[#This Row],[rok]],"::",kategorie[[#This Row],[závod]],"::",kategorie[[#This Row],[m/ž]],"::",kategorie[[#This Row],[věk]])</f>
        <v>2016::pivaři::M::16</v>
      </c>
      <c r="E2492" s="166">
        <v>2016</v>
      </c>
      <c r="F2492" s="167" t="s">
        <v>296</v>
      </c>
      <c r="G2492" s="166" t="s">
        <v>177</v>
      </c>
      <c r="H2492" s="25">
        <f>kategorie[[#This Row],[rok]]-kategorie[[#This Row],[věk]]</f>
        <v>2000</v>
      </c>
      <c r="I2492" s="166">
        <v>16</v>
      </c>
      <c r="J2492" s="168" t="s">
        <v>316</v>
      </c>
      <c r="K2492" s="169">
        <v>0.16</v>
      </c>
      <c r="L2492" s="170"/>
    </row>
    <row r="2493" spans="4:12">
      <c r="D2493" s="20" t="str">
        <f>CONCATENATE(kategorie[[#This Row],[rok]],"::",kategorie[[#This Row],[závod]],"::",kategorie[[#This Row],[m/ž]],"::",kategorie[[#This Row],[věk]])</f>
        <v>2016::pivaři::M::17</v>
      </c>
      <c r="E2493" s="166">
        <v>2016</v>
      </c>
      <c r="F2493" s="167" t="s">
        <v>296</v>
      </c>
      <c r="G2493" s="166" t="s">
        <v>177</v>
      </c>
      <c r="H2493" s="25">
        <f>kategorie[[#This Row],[rok]]-kategorie[[#This Row],[věk]]</f>
        <v>1999</v>
      </c>
      <c r="I2493" s="166">
        <v>17</v>
      </c>
      <c r="J2493" s="168" t="s">
        <v>316</v>
      </c>
      <c r="K2493" s="169">
        <v>0.16</v>
      </c>
      <c r="L2493" s="170"/>
    </row>
    <row r="2494" spans="4:12">
      <c r="D2494" s="20" t="str">
        <f>CONCATENATE(kategorie[[#This Row],[rok]],"::",kategorie[[#This Row],[závod]],"::",kategorie[[#This Row],[m/ž]],"::",kategorie[[#This Row],[věk]])</f>
        <v>2016::pivaři::M::18</v>
      </c>
      <c r="E2494" s="166">
        <v>2016</v>
      </c>
      <c r="F2494" s="167" t="s">
        <v>296</v>
      </c>
      <c r="G2494" s="166" t="s">
        <v>177</v>
      </c>
      <c r="H2494" s="25">
        <f>kategorie[[#This Row],[rok]]-kategorie[[#This Row],[věk]]</f>
        <v>1998</v>
      </c>
      <c r="I2494" s="166">
        <v>18</v>
      </c>
      <c r="J2494" s="168" t="s">
        <v>316</v>
      </c>
      <c r="K2494" s="169">
        <v>0.16</v>
      </c>
      <c r="L2494" s="170"/>
    </row>
    <row r="2495" spans="4:12">
      <c r="D2495" s="20" t="str">
        <f>CONCATENATE(kategorie[[#This Row],[rok]],"::",kategorie[[#This Row],[závod]],"::",kategorie[[#This Row],[m/ž]],"::",kategorie[[#This Row],[věk]])</f>
        <v>2016::pivaři::M::19</v>
      </c>
      <c r="E2495" s="166">
        <v>2016</v>
      </c>
      <c r="F2495" s="167" t="s">
        <v>296</v>
      </c>
      <c r="G2495" s="166" t="s">
        <v>177</v>
      </c>
      <c r="H2495" s="25">
        <f>kategorie[[#This Row],[rok]]-kategorie[[#This Row],[věk]]</f>
        <v>1997</v>
      </c>
      <c r="I2495" s="166">
        <v>19</v>
      </c>
      <c r="J2495" s="168" t="s">
        <v>316</v>
      </c>
      <c r="K2495" s="169">
        <v>0.16</v>
      </c>
      <c r="L2495" s="170"/>
    </row>
    <row r="2496" spans="4:12">
      <c r="D2496" s="20" t="str">
        <f>CONCATENATE(kategorie[[#This Row],[rok]],"::",kategorie[[#This Row],[závod]],"::",kategorie[[#This Row],[m/ž]],"::",kategorie[[#This Row],[věk]])</f>
        <v>2016::pivaři::M::20</v>
      </c>
      <c r="E2496" s="166">
        <v>2016</v>
      </c>
      <c r="F2496" s="167" t="s">
        <v>296</v>
      </c>
      <c r="G2496" s="166" t="s">
        <v>177</v>
      </c>
      <c r="H2496" s="25">
        <f>kategorie[[#This Row],[rok]]-kategorie[[#This Row],[věk]]</f>
        <v>1996</v>
      </c>
      <c r="I2496" s="166">
        <v>20</v>
      </c>
      <c r="J2496" s="168" t="s">
        <v>316</v>
      </c>
      <c r="K2496" s="169">
        <v>0.16</v>
      </c>
      <c r="L2496" s="170"/>
    </row>
    <row r="2497" spans="4:12">
      <c r="D2497" s="20" t="str">
        <f>CONCATENATE(kategorie[[#This Row],[rok]],"::",kategorie[[#This Row],[závod]],"::",kategorie[[#This Row],[m/ž]],"::",kategorie[[#This Row],[věk]])</f>
        <v>2016::pivaři::M::21</v>
      </c>
      <c r="E2497" s="166">
        <v>2016</v>
      </c>
      <c r="F2497" s="167" t="s">
        <v>296</v>
      </c>
      <c r="G2497" s="166" t="s">
        <v>177</v>
      </c>
      <c r="H2497" s="25">
        <f>kategorie[[#This Row],[rok]]-kategorie[[#This Row],[věk]]</f>
        <v>1995</v>
      </c>
      <c r="I2497" s="166">
        <v>21</v>
      </c>
      <c r="J2497" s="168" t="s">
        <v>316</v>
      </c>
      <c r="K2497" s="169">
        <v>0.16</v>
      </c>
      <c r="L2497" s="170"/>
    </row>
    <row r="2498" spans="4:12">
      <c r="D2498" s="20" t="str">
        <f>CONCATENATE(kategorie[[#This Row],[rok]],"::",kategorie[[#This Row],[závod]],"::",kategorie[[#This Row],[m/ž]],"::",kategorie[[#This Row],[věk]])</f>
        <v>2016::pivaři::M::22</v>
      </c>
      <c r="E2498" s="166">
        <v>2016</v>
      </c>
      <c r="F2498" s="167" t="s">
        <v>296</v>
      </c>
      <c r="G2498" s="166" t="s">
        <v>177</v>
      </c>
      <c r="H2498" s="25">
        <f>kategorie[[#This Row],[rok]]-kategorie[[#This Row],[věk]]</f>
        <v>1994</v>
      </c>
      <c r="I2498" s="166">
        <v>22</v>
      </c>
      <c r="J2498" s="168" t="s">
        <v>316</v>
      </c>
      <c r="K2498" s="169">
        <v>0.16</v>
      </c>
      <c r="L2498" s="170"/>
    </row>
    <row r="2499" spans="4:12">
      <c r="D2499" s="20" t="str">
        <f>CONCATENATE(kategorie[[#This Row],[rok]],"::",kategorie[[#This Row],[závod]],"::",kategorie[[#This Row],[m/ž]],"::",kategorie[[#This Row],[věk]])</f>
        <v>2016::pivaři::M::23</v>
      </c>
      <c r="E2499" s="166">
        <v>2016</v>
      </c>
      <c r="F2499" s="167" t="s">
        <v>296</v>
      </c>
      <c r="G2499" s="166" t="s">
        <v>177</v>
      </c>
      <c r="H2499" s="25">
        <f>kategorie[[#This Row],[rok]]-kategorie[[#This Row],[věk]]</f>
        <v>1993</v>
      </c>
      <c r="I2499" s="166">
        <v>23</v>
      </c>
      <c r="J2499" s="168" t="s">
        <v>316</v>
      </c>
      <c r="K2499" s="169">
        <v>0.16</v>
      </c>
      <c r="L2499" s="170"/>
    </row>
    <row r="2500" spans="4:12">
      <c r="D2500" s="20" t="str">
        <f>CONCATENATE(kategorie[[#This Row],[rok]],"::",kategorie[[#This Row],[závod]],"::",kategorie[[#This Row],[m/ž]],"::",kategorie[[#This Row],[věk]])</f>
        <v>2016::pivaři::M::24</v>
      </c>
      <c r="E2500" s="166">
        <v>2016</v>
      </c>
      <c r="F2500" s="167" t="s">
        <v>296</v>
      </c>
      <c r="G2500" s="166" t="s">
        <v>177</v>
      </c>
      <c r="H2500" s="25">
        <f>kategorie[[#This Row],[rok]]-kategorie[[#This Row],[věk]]</f>
        <v>1992</v>
      </c>
      <c r="I2500" s="166">
        <v>24</v>
      </c>
      <c r="J2500" s="168" t="s">
        <v>316</v>
      </c>
      <c r="K2500" s="169">
        <v>0.16</v>
      </c>
      <c r="L2500" s="170"/>
    </row>
    <row r="2501" spans="4:12">
      <c r="D2501" s="20" t="str">
        <f>CONCATENATE(kategorie[[#This Row],[rok]],"::",kategorie[[#This Row],[závod]],"::",kategorie[[#This Row],[m/ž]],"::",kategorie[[#This Row],[věk]])</f>
        <v>2016::pivaři::M::25</v>
      </c>
      <c r="E2501" s="166">
        <v>2016</v>
      </c>
      <c r="F2501" s="167" t="s">
        <v>296</v>
      </c>
      <c r="G2501" s="166" t="s">
        <v>177</v>
      </c>
      <c r="H2501" s="25">
        <f>kategorie[[#This Row],[rok]]-kategorie[[#This Row],[věk]]</f>
        <v>1991</v>
      </c>
      <c r="I2501" s="166">
        <v>25</v>
      </c>
      <c r="J2501" s="168" t="s">
        <v>316</v>
      </c>
      <c r="K2501" s="169">
        <v>0.16</v>
      </c>
      <c r="L2501" s="170"/>
    </row>
    <row r="2502" spans="4:12">
      <c r="D2502" s="20" t="str">
        <f>CONCATENATE(kategorie[[#This Row],[rok]],"::",kategorie[[#This Row],[závod]],"::",kategorie[[#This Row],[m/ž]],"::",kategorie[[#This Row],[věk]])</f>
        <v>2016::pivaři::M::26</v>
      </c>
      <c r="E2502" s="166">
        <v>2016</v>
      </c>
      <c r="F2502" s="167" t="s">
        <v>296</v>
      </c>
      <c r="G2502" s="166" t="s">
        <v>177</v>
      </c>
      <c r="H2502" s="25">
        <f>kategorie[[#This Row],[rok]]-kategorie[[#This Row],[věk]]</f>
        <v>1990</v>
      </c>
      <c r="I2502" s="166">
        <v>26</v>
      </c>
      <c r="J2502" s="168" t="s">
        <v>316</v>
      </c>
      <c r="K2502" s="169">
        <v>0.16</v>
      </c>
      <c r="L2502" s="170"/>
    </row>
    <row r="2503" spans="4:12">
      <c r="D2503" s="20" t="str">
        <f>CONCATENATE(kategorie[[#This Row],[rok]],"::",kategorie[[#This Row],[závod]],"::",kategorie[[#This Row],[m/ž]],"::",kategorie[[#This Row],[věk]])</f>
        <v>2016::pivaři::M::27</v>
      </c>
      <c r="E2503" s="166">
        <v>2016</v>
      </c>
      <c r="F2503" s="167" t="s">
        <v>296</v>
      </c>
      <c r="G2503" s="166" t="s">
        <v>177</v>
      </c>
      <c r="H2503" s="25">
        <f>kategorie[[#This Row],[rok]]-kategorie[[#This Row],[věk]]</f>
        <v>1989</v>
      </c>
      <c r="I2503" s="166">
        <v>27</v>
      </c>
      <c r="J2503" s="168" t="s">
        <v>316</v>
      </c>
      <c r="K2503" s="169">
        <v>0.16</v>
      </c>
      <c r="L2503" s="170"/>
    </row>
    <row r="2504" spans="4:12">
      <c r="D2504" s="20" t="str">
        <f>CONCATENATE(kategorie[[#This Row],[rok]],"::",kategorie[[#This Row],[závod]],"::",kategorie[[#This Row],[m/ž]],"::",kategorie[[#This Row],[věk]])</f>
        <v>2016::pivaři::M::28</v>
      </c>
      <c r="E2504" s="166">
        <v>2016</v>
      </c>
      <c r="F2504" s="167" t="s">
        <v>296</v>
      </c>
      <c r="G2504" s="166" t="s">
        <v>177</v>
      </c>
      <c r="H2504" s="25">
        <f>kategorie[[#This Row],[rok]]-kategorie[[#This Row],[věk]]</f>
        <v>1988</v>
      </c>
      <c r="I2504" s="166">
        <v>28</v>
      </c>
      <c r="J2504" s="168" t="s">
        <v>316</v>
      </c>
      <c r="K2504" s="169">
        <v>0.16</v>
      </c>
      <c r="L2504" s="170"/>
    </row>
    <row r="2505" spans="4:12">
      <c r="D2505" s="20" t="str">
        <f>CONCATENATE(kategorie[[#This Row],[rok]],"::",kategorie[[#This Row],[závod]],"::",kategorie[[#This Row],[m/ž]],"::",kategorie[[#This Row],[věk]])</f>
        <v>2016::pivaři::M::29</v>
      </c>
      <c r="E2505" s="166">
        <v>2016</v>
      </c>
      <c r="F2505" s="167" t="s">
        <v>296</v>
      </c>
      <c r="G2505" s="166" t="s">
        <v>177</v>
      </c>
      <c r="H2505" s="25">
        <f>kategorie[[#This Row],[rok]]-kategorie[[#This Row],[věk]]</f>
        <v>1987</v>
      </c>
      <c r="I2505" s="166">
        <v>29</v>
      </c>
      <c r="J2505" s="168" t="s">
        <v>316</v>
      </c>
      <c r="K2505" s="169">
        <v>0.16</v>
      </c>
      <c r="L2505" s="170"/>
    </row>
    <row r="2506" spans="4:12">
      <c r="D2506" s="20" t="str">
        <f>CONCATENATE(kategorie[[#This Row],[rok]],"::",kategorie[[#This Row],[závod]],"::",kategorie[[#This Row],[m/ž]],"::",kategorie[[#This Row],[věk]])</f>
        <v>2016::pivaři::M::30</v>
      </c>
      <c r="E2506" s="166">
        <v>2016</v>
      </c>
      <c r="F2506" s="167" t="s">
        <v>296</v>
      </c>
      <c r="G2506" s="166" t="s">
        <v>177</v>
      </c>
      <c r="H2506" s="25">
        <f>kategorie[[#This Row],[rok]]-kategorie[[#This Row],[věk]]</f>
        <v>1986</v>
      </c>
      <c r="I2506" s="166">
        <v>30</v>
      </c>
      <c r="J2506" s="168" t="s">
        <v>316</v>
      </c>
      <c r="K2506" s="169">
        <v>0.16</v>
      </c>
      <c r="L2506" s="170"/>
    </row>
    <row r="2507" spans="4:12">
      <c r="D2507" s="20" t="str">
        <f>CONCATENATE(kategorie[[#This Row],[rok]],"::",kategorie[[#This Row],[závod]],"::",kategorie[[#This Row],[m/ž]],"::",kategorie[[#This Row],[věk]])</f>
        <v>2016::pivaři::M::31</v>
      </c>
      <c r="E2507" s="166">
        <v>2016</v>
      </c>
      <c r="F2507" s="167" t="s">
        <v>296</v>
      </c>
      <c r="G2507" s="166" t="s">
        <v>177</v>
      </c>
      <c r="H2507" s="25">
        <f>kategorie[[#This Row],[rok]]-kategorie[[#This Row],[věk]]</f>
        <v>1985</v>
      </c>
      <c r="I2507" s="166">
        <v>31</v>
      </c>
      <c r="J2507" s="168" t="s">
        <v>316</v>
      </c>
      <c r="K2507" s="169">
        <v>0.16</v>
      </c>
      <c r="L2507" s="170"/>
    </row>
    <row r="2508" spans="4:12">
      <c r="D2508" s="20" t="str">
        <f>CONCATENATE(kategorie[[#This Row],[rok]],"::",kategorie[[#This Row],[závod]],"::",kategorie[[#This Row],[m/ž]],"::",kategorie[[#This Row],[věk]])</f>
        <v>2016::pivaři::M::32</v>
      </c>
      <c r="E2508" s="166">
        <v>2016</v>
      </c>
      <c r="F2508" s="167" t="s">
        <v>296</v>
      </c>
      <c r="G2508" s="166" t="s">
        <v>177</v>
      </c>
      <c r="H2508" s="25">
        <f>kategorie[[#This Row],[rok]]-kategorie[[#This Row],[věk]]</f>
        <v>1984</v>
      </c>
      <c r="I2508" s="166">
        <v>32</v>
      </c>
      <c r="J2508" s="168" t="s">
        <v>316</v>
      </c>
      <c r="K2508" s="169">
        <v>0.16</v>
      </c>
      <c r="L2508" s="170"/>
    </row>
    <row r="2509" spans="4:12">
      <c r="D2509" s="20" t="str">
        <f>CONCATENATE(kategorie[[#This Row],[rok]],"::",kategorie[[#This Row],[závod]],"::",kategorie[[#This Row],[m/ž]],"::",kategorie[[#This Row],[věk]])</f>
        <v>2016::pivaři::M::33</v>
      </c>
      <c r="E2509" s="166">
        <v>2016</v>
      </c>
      <c r="F2509" s="167" t="s">
        <v>296</v>
      </c>
      <c r="G2509" s="166" t="s">
        <v>177</v>
      </c>
      <c r="H2509" s="25">
        <f>kategorie[[#This Row],[rok]]-kategorie[[#This Row],[věk]]</f>
        <v>1983</v>
      </c>
      <c r="I2509" s="166">
        <v>33</v>
      </c>
      <c r="J2509" s="168" t="s">
        <v>316</v>
      </c>
      <c r="K2509" s="169">
        <v>0.16</v>
      </c>
      <c r="L2509" s="170"/>
    </row>
    <row r="2510" spans="4:12">
      <c r="D2510" s="20" t="str">
        <f>CONCATENATE(kategorie[[#This Row],[rok]],"::",kategorie[[#This Row],[závod]],"::",kategorie[[#This Row],[m/ž]],"::",kategorie[[#This Row],[věk]])</f>
        <v>2016::pivaři::M::34</v>
      </c>
      <c r="E2510" s="166">
        <v>2016</v>
      </c>
      <c r="F2510" s="167" t="s">
        <v>296</v>
      </c>
      <c r="G2510" s="166" t="s">
        <v>177</v>
      </c>
      <c r="H2510" s="25">
        <f>kategorie[[#This Row],[rok]]-kategorie[[#This Row],[věk]]</f>
        <v>1982</v>
      </c>
      <c r="I2510" s="166">
        <v>34</v>
      </c>
      <c r="J2510" s="168" t="s">
        <v>316</v>
      </c>
      <c r="K2510" s="169">
        <v>0.16</v>
      </c>
      <c r="L2510" s="170"/>
    </row>
    <row r="2511" spans="4:12">
      <c r="D2511" s="20" t="str">
        <f>CONCATENATE(kategorie[[#This Row],[rok]],"::",kategorie[[#This Row],[závod]],"::",kategorie[[#This Row],[m/ž]],"::",kategorie[[#This Row],[věk]])</f>
        <v>2016::pivaři::M::35</v>
      </c>
      <c r="E2511" s="166">
        <v>2016</v>
      </c>
      <c r="F2511" s="167" t="s">
        <v>296</v>
      </c>
      <c r="G2511" s="166" t="s">
        <v>177</v>
      </c>
      <c r="H2511" s="25">
        <f>kategorie[[#This Row],[rok]]-kategorie[[#This Row],[věk]]</f>
        <v>1981</v>
      </c>
      <c r="I2511" s="166">
        <v>35</v>
      </c>
      <c r="J2511" s="168" t="s">
        <v>316</v>
      </c>
      <c r="K2511" s="169">
        <v>0.16</v>
      </c>
      <c r="L2511" s="170"/>
    </row>
    <row r="2512" spans="4:12">
      <c r="D2512" s="20" t="str">
        <f>CONCATENATE(kategorie[[#This Row],[rok]],"::",kategorie[[#This Row],[závod]],"::",kategorie[[#This Row],[m/ž]],"::",kategorie[[#This Row],[věk]])</f>
        <v>2016::pivaři::M::36</v>
      </c>
      <c r="E2512" s="166">
        <v>2016</v>
      </c>
      <c r="F2512" s="167" t="s">
        <v>296</v>
      </c>
      <c r="G2512" s="166" t="s">
        <v>177</v>
      </c>
      <c r="H2512" s="25">
        <f>kategorie[[#This Row],[rok]]-kategorie[[#This Row],[věk]]</f>
        <v>1980</v>
      </c>
      <c r="I2512" s="166">
        <v>36</v>
      </c>
      <c r="J2512" s="168" t="s">
        <v>316</v>
      </c>
      <c r="K2512" s="169">
        <v>0.16</v>
      </c>
      <c r="L2512" s="170"/>
    </row>
    <row r="2513" spans="4:12">
      <c r="D2513" s="20" t="str">
        <f>CONCATENATE(kategorie[[#This Row],[rok]],"::",kategorie[[#This Row],[závod]],"::",kategorie[[#This Row],[m/ž]],"::",kategorie[[#This Row],[věk]])</f>
        <v>2016::pivaři::M::37</v>
      </c>
      <c r="E2513" s="166">
        <v>2016</v>
      </c>
      <c r="F2513" s="167" t="s">
        <v>296</v>
      </c>
      <c r="G2513" s="166" t="s">
        <v>177</v>
      </c>
      <c r="H2513" s="25">
        <f>kategorie[[#This Row],[rok]]-kategorie[[#This Row],[věk]]</f>
        <v>1979</v>
      </c>
      <c r="I2513" s="166">
        <v>37</v>
      </c>
      <c r="J2513" s="168" t="s">
        <v>316</v>
      </c>
      <c r="K2513" s="169">
        <v>0.16</v>
      </c>
      <c r="L2513" s="170"/>
    </row>
    <row r="2514" spans="4:12">
      <c r="D2514" s="20" t="str">
        <f>CONCATENATE(kategorie[[#This Row],[rok]],"::",kategorie[[#This Row],[závod]],"::",kategorie[[#This Row],[m/ž]],"::",kategorie[[#This Row],[věk]])</f>
        <v>2016::pivaři::M::38</v>
      </c>
      <c r="E2514" s="166">
        <v>2016</v>
      </c>
      <c r="F2514" s="167" t="s">
        <v>296</v>
      </c>
      <c r="G2514" s="166" t="s">
        <v>177</v>
      </c>
      <c r="H2514" s="25">
        <f>kategorie[[#This Row],[rok]]-kategorie[[#This Row],[věk]]</f>
        <v>1978</v>
      </c>
      <c r="I2514" s="166">
        <v>38</v>
      </c>
      <c r="J2514" s="168" t="s">
        <v>316</v>
      </c>
      <c r="K2514" s="169">
        <v>0.16</v>
      </c>
      <c r="L2514" s="170"/>
    </row>
    <row r="2515" spans="4:12">
      <c r="D2515" s="20" t="str">
        <f>CONCATENATE(kategorie[[#This Row],[rok]],"::",kategorie[[#This Row],[závod]],"::",kategorie[[#This Row],[m/ž]],"::",kategorie[[#This Row],[věk]])</f>
        <v>2016::pivaři::M::39</v>
      </c>
      <c r="E2515" s="166">
        <v>2016</v>
      </c>
      <c r="F2515" s="167" t="s">
        <v>296</v>
      </c>
      <c r="G2515" s="166" t="s">
        <v>177</v>
      </c>
      <c r="H2515" s="25">
        <f>kategorie[[#This Row],[rok]]-kategorie[[#This Row],[věk]]</f>
        <v>1977</v>
      </c>
      <c r="I2515" s="166">
        <v>39</v>
      </c>
      <c r="J2515" s="168" t="s">
        <v>316</v>
      </c>
      <c r="K2515" s="169">
        <v>0.16</v>
      </c>
      <c r="L2515" s="170"/>
    </row>
    <row r="2516" spans="4:12">
      <c r="D2516" s="20" t="str">
        <f>CONCATENATE(kategorie[[#This Row],[rok]],"::",kategorie[[#This Row],[závod]],"::",kategorie[[#This Row],[m/ž]],"::",kategorie[[#This Row],[věk]])</f>
        <v>2016::pivaři::M::40</v>
      </c>
      <c r="E2516" s="166">
        <v>2016</v>
      </c>
      <c r="F2516" s="167" t="s">
        <v>296</v>
      </c>
      <c r="G2516" s="166" t="s">
        <v>177</v>
      </c>
      <c r="H2516" s="25">
        <f>kategorie[[#This Row],[rok]]-kategorie[[#This Row],[věk]]</f>
        <v>1976</v>
      </c>
      <c r="I2516" s="166">
        <v>40</v>
      </c>
      <c r="J2516" s="168" t="s">
        <v>316</v>
      </c>
      <c r="K2516" s="169">
        <v>0.16</v>
      </c>
      <c r="L2516" s="170"/>
    </row>
    <row r="2517" spans="4:12">
      <c r="D2517" s="20" t="str">
        <f>CONCATENATE(kategorie[[#This Row],[rok]],"::",kategorie[[#This Row],[závod]],"::",kategorie[[#This Row],[m/ž]],"::",kategorie[[#This Row],[věk]])</f>
        <v>2016::pivaři::M::41</v>
      </c>
      <c r="E2517" s="166">
        <v>2016</v>
      </c>
      <c r="F2517" s="167" t="s">
        <v>296</v>
      </c>
      <c r="G2517" s="166" t="s">
        <v>177</v>
      </c>
      <c r="H2517" s="25">
        <f>kategorie[[#This Row],[rok]]-kategorie[[#This Row],[věk]]</f>
        <v>1975</v>
      </c>
      <c r="I2517" s="166">
        <v>41</v>
      </c>
      <c r="J2517" s="168" t="s">
        <v>316</v>
      </c>
      <c r="K2517" s="169">
        <v>0.16</v>
      </c>
      <c r="L2517" s="170"/>
    </row>
    <row r="2518" spans="4:12">
      <c r="D2518" s="20" t="str">
        <f>CONCATENATE(kategorie[[#This Row],[rok]],"::",kategorie[[#This Row],[závod]],"::",kategorie[[#This Row],[m/ž]],"::",kategorie[[#This Row],[věk]])</f>
        <v>2016::pivaři::M::42</v>
      </c>
      <c r="E2518" s="166">
        <v>2016</v>
      </c>
      <c r="F2518" s="167" t="s">
        <v>296</v>
      </c>
      <c r="G2518" s="166" t="s">
        <v>177</v>
      </c>
      <c r="H2518" s="25">
        <f>kategorie[[#This Row],[rok]]-kategorie[[#This Row],[věk]]</f>
        <v>1974</v>
      </c>
      <c r="I2518" s="166">
        <v>42</v>
      </c>
      <c r="J2518" s="168" t="s">
        <v>316</v>
      </c>
      <c r="K2518" s="169">
        <v>0.16</v>
      </c>
      <c r="L2518" s="170"/>
    </row>
    <row r="2519" spans="4:12">
      <c r="D2519" s="20" t="str">
        <f>CONCATENATE(kategorie[[#This Row],[rok]],"::",kategorie[[#This Row],[závod]],"::",kategorie[[#This Row],[m/ž]],"::",kategorie[[#This Row],[věk]])</f>
        <v>2016::pivaři::M::43</v>
      </c>
      <c r="E2519" s="166">
        <v>2016</v>
      </c>
      <c r="F2519" s="167" t="s">
        <v>296</v>
      </c>
      <c r="G2519" s="166" t="s">
        <v>177</v>
      </c>
      <c r="H2519" s="25">
        <f>kategorie[[#This Row],[rok]]-kategorie[[#This Row],[věk]]</f>
        <v>1973</v>
      </c>
      <c r="I2519" s="166">
        <v>43</v>
      </c>
      <c r="J2519" s="168" t="s">
        <v>316</v>
      </c>
      <c r="K2519" s="169">
        <v>0.16</v>
      </c>
      <c r="L2519" s="170"/>
    </row>
    <row r="2520" spans="4:12">
      <c r="D2520" s="20" t="str">
        <f>CONCATENATE(kategorie[[#This Row],[rok]],"::",kategorie[[#This Row],[závod]],"::",kategorie[[#This Row],[m/ž]],"::",kategorie[[#This Row],[věk]])</f>
        <v>2016::pivaři::M::44</v>
      </c>
      <c r="E2520" s="166">
        <v>2016</v>
      </c>
      <c r="F2520" s="167" t="s">
        <v>296</v>
      </c>
      <c r="G2520" s="166" t="s">
        <v>177</v>
      </c>
      <c r="H2520" s="25">
        <f>kategorie[[#This Row],[rok]]-kategorie[[#This Row],[věk]]</f>
        <v>1972</v>
      </c>
      <c r="I2520" s="166">
        <v>44</v>
      </c>
      <c r="J2520" s="168" t="s">
        <v>316</v>
      </c>
      <c r="K2520" s="169">
        <v>0.16</v>
      </c>
      <c r="L2520" s="170"/>
    </row>
    <row r="2521" spans="4:12">
      <c r="D2521" s="20" t="str">
        <f>CONCATENATE(kategorie[[#This Row],[rok]],"::",kategorie[[#This Row],[závod]],"::",kategorie[[#This Row],[m/ž]],"::",kategorie[[#This Row],[věk]])</f>
        <v>2016::pivaři::M::45</v>
      </c>
      <c r="E2521" s="166">
        <v>2016</v>
      </c>
      <c r="F2521" s="167" t="s">
        <v>296</v>
      </c>
      <c r="G2521" s="166" t="s">
        <v>177</v>
      </c>
      <c r="H2521" s="25">
        <f>kategorie[[#This Row],[rok]]-kategorie[[#This Row],[věk]]</f>
        <v>1971</v>
      </c>
      <c r="I2521" s="166">
        <v>45</v>
      </c>
      <c r="J2521" s="168" t="s">
        <v>316</v>
      </c>
      <c r="K2521" s="169">
        <v>0.16</v>
      </c>
      <c r="L2521" s="170"/>
    </row>
    <row r="2522" spans="4:12">
      <c r="D2522" s="20" t="str">
        <f>CONCATENATE(kategorie[[#This Row],[rok]],"::",kategorie[[#This Row],[závod]],"::",kategorie[[#This Row],[m/ž]],"::",kategorie[[#This Row],[věk]])</f>
        <v>2016::pivaři::M::46</v>
      </c>
      <c r="E2522" s="166">
        <v>2016</v>
      </c>
      <c r="F2522" s="167" t="s">
        <v>296</v>
      </c>
      <c r="G2522" s="166" t="s">
        <v>177</v>
      </c>
      <c r="H2522" s="25">
        <f>kategorie[[#This Row],[rok]]-kategorie[[#This Row],[věk]]</f>
        <v>1970</v>
      </c>
      <c r="I2522" s="166">
        <v>46</v>
      </c>
      <c r="J2522" s="168" t="s">
        <v>316</v>
      </c>
      <c r="K2522" s="169">
        <v>0.16</v>
      </c>
      <c r="L2522" s="170"/>
    </row>
    <row r="2523" spans="4:12">
      <c r="D2523" s="20" t="str">
        <f>CONCATENATE(kategorie[[#This Row],[rok]],"::",kategorie[[#This Row],[závod]],"::",kategorie[[#This Row],[m/ž]],"::",kategorie[[#This Row],[věk]])</f>
        <v>2016::pivaři::M::47</v>
      </c>
      <c r="E2523" s="166">
        <v>2016</v>
      </c>
      <c r="F2523" s="167" t="s">
        <v>296</v>
      </c>
      <c r="G2523" s="166" t="s">
        <v>177</v>
      </c>
      <c r="H2523" s="25">
        <f>kategorie[[#This Row],[rok]]-kategorie[[#This Row],[věk]]</f>
        <v>1969</v>
      </c>
      <c r="I2523" s="166">
        <v>47</v>
      </c>
      <c r="J2523" s="168" t="s">
        <v>316</v>
      </c>
      <c r="K2523" s="169">
        <v>0.16</v>
      </c>
      <c r="L2523" s="170"/>
    </row>
    <row r="2524" spans="4:12">
      <c r="D2524" s="20" t="str">
        <f>CONCATENATE(kategorie[[#This Row],[rok]],"::",kategorie[[#This Row],[závod]],"::",kategorie[[#This Row],[m/ž]],"::",kategorie[[#This Row],[věk]])</f>
        <v>2016::pivaři::M::48</v>
      </c>
      <c r="E2524" s="166">
        <v>2016</v>
      </c>
      <c r="F2524" s="167" t="s">
        <v>296</v>
      </c>
      <c r="G2524" s="166" t="s">
        <v>177</v>
      </c>
      <c r="H2524" s="25">
        <f>kategorie[[#This Row],[rok]]-kategorie[[#This Row],[věk]]</f>
        <v>1968</v>
      </c>
      <c r="I2524" s="166">
        <v>48</v>
      </c>
      <c r="J2524" s="168" t="s">
        <v>316</v>
      </c>
      <c r="K2524" s="169">
        <v>0.16</v>
      </c>
      <c r="L2524" s="170"/>
    </row>
    <row r="2525" spans="4:12">
      <c r="D2525" s="20" t="str">
        <f>CONCATENATE(kategorie[[#This Row],[rok]],"::",kategorie[[#This Row],[závod]],"::",kategorie[[#This Row],[m/ž]],"::",kategorie[[#This Row],[věk]])</f>
        <v>2016::pivaři::M::49</v>
      </c>
      <c r="E2525" s="166">
        <v>2016</v>
      </c>
      <c r="F2525" s="167" t="s">
        <v>296</v>
      </c>
      <c r="G2525" s="166" t="s">
        <v>177</v>
      </c>
      <c r="H2525" s="25">
        <f>kategorie[[#This Row],[rok]]-kategorie[[#This Row],[věk]]</f>
        <v>1967</v>
      </c>
      <c r="I2525" s="166">
        <v>49</v>
      </c>
      <c r="J2525" s="168" t="s">
        <v>316</v>
      </c>
      <c r="K2525" s="169">
        <v>0.16</v>
      </c>
      <c r="L2525" s="170"/>
    </row>
    <row r="2526" spans="4:12">
      <c r="D2526" s="20" t="str">
        <f>CONCATENATE(kategorie[[#This Row],[rok]],"::",kategorie[[#This Row],[závod]],"::",kategorie[[#This Row],[m/ž]],"::",kategorie[[#This Row],[věk]])</f>
        <v>2016::pivaři::M::50</v>
      </c>
      <c r="E2526" s="166">
        <v>2016</v>
      </c>
      <c r="F2526" s="167" t="s">
        <v>296</v>
      </c>
      <c r="G2526" s="166" t="s">
        <v>177</v>
      </c>
      <c r="H2526" s="25">
        <f>kategorie[[#This Row],[rok]]-kategorie[[#This Row],[věk]]</f>
        <v>1966</v>
      </c>
      <c r="I2526" s="166">
        <v>50</v>
      </c>
      <c r="J2526" s="168" t="s">
        <v>316</v>
      </c>
      <c r="K2526" s="169">
        <v>0.16</v>
      </c>
      <c r="L2526" s="170"/>
    </row>
    <row r="2527" spans="4:12">
      <c r="D2527" s="20" t="str">
        <f>CONCATENATE(kategorie[[#This Row],[rok]],"::",kategorie[[#This Row],[závod]],"::",kategorie[[#This Row],[m/ž]],"::",kategorie[[#This Row],[věk]])</f>
        <v>2016::pivaři::M::51</v>
      </c>
      <c r="E2527" s="166">
        <v>2016</v>
      </c>
      <c r="F2527" s="167" t="s">
        <v>296</v>
      </c>
      <c r="G2527" s="166" t="s">
        <v>177</v>
      </c>
      <c r="H2527" s="25">
        <f>kategorie[[#This Row],[rok]]-kategorie[[#This Row],[věk]]</f>
        <v>1965</v>
      </c>
      <c r="I2527" s="166">
        <v>51</v>
      </c>
      <c r="J2527" s="168" t="s">
        <v>316</v>
      </c>
      <c r="K2527" s="169">
        <v>0.16</v>
      </c>
      <c r="L2527" s="170"/>
    </row>
    <row r="2528" spans="4:12">
      <c r="D2528" s="20" t="str">
        <f>CONCATENATE(kategorie[[#This Row],[rok]],"::",kategorie[[#This Row],[závod]],"::",kategorie[[#This Row],[m/ž]],"::",kategorie[[#This Row],[věk]])</f>
        <v>2016::pivaři::M::52</v>
      </c>
      <c r="E2528" s="166">
        <v>2016</v>
      </c>
      <c r="F2528" s="167" t="s">
        <v>296</v>
      </c>
      <c r="G2528" s="166" t="s">
        <v>177</v>
      </c>
      <c r="H2528" s="25">
        <f>kategorie[[#This Row],[rok]]-kategorie[[#This Row],[věk]]</f>
        <v>1964</v>
      </c>
      <c r="I2528" s="166">
        <v>52</v>
      </c>
      <c r="J2528" s="168" t="s">
        <v>316</v>
      </c>
      <c r="K2528" s="169">
        <v>0.16</v>
      </c>
      <c r="L2528" s="170"/>
    </row>
    <row r="2529" spans="4:12">
      <c r="D2529" s="20" t="str">
        <f>CONCATENATE(kategorie[[#This Row],[rok]],"::",kategorie[[#This Row],[závod]],"::",kategorie[[#This Row],[m/ž]],"::",kategorie[[#This Row],[věk]])</f>
        <v>2016::pivaři::M::53</v>
      </c>
      <c r="E2529" s="166">
        <v>2016</v>
      </c>
      <c r="F2529" s="167" t="s">
        <v>296</v>
      </c>
      <c r="G2529" s="166" t="s">
        <v>177</v>
      </c>
      <c r="H2529" s="25">
        <f>kategorie[[#This Row],[rok]]-kategorie[[#This Row],[věk]]</f>
        <v>1963</v>
      </c>
      <c r="I2529" s="166">
        <v>53</v>
      </c>
      <c r="J2529" s="168" t="s">
        <v>316</v>
      </c>
      <c r="K2529" s="169">
        <v>0.16</v>
      </c>
      <c r="L2529" s="170"/>
    </row>
    <row r="2530" spans="4:12">
      <c r="D2530" s="20" t="str">
        <f>CONCATENATE(kategorie[[#This Row],[rok]],"::",kategorie[[#This Row],[závod]],"::",kategorie[[#This Row],[m/ž]],"::",kategorie[[#This Row],[věk]])</f>
        <v>2016::pivaři::M::54</v>
      </c>
      <c r="E2530" s="166">
        <v>2016</v>
      </c>
      <c r="F2530" s="167" t="s">
        <v>296</v>
      </c>
      <c r="G2530" s="166" t="s">
        <v>177</v>
      </c>
      <c r="H2530" s="25">
        <f>kategorie[[#This Row],[rok]]-kategorie[[#This Row],[věk]]</f>
        <v>1962</v>
      </c>
      <c r="I2530" s="166">
        <v>54</v>
      </c>
      <c r="J2530" s="168" t="s">
        <v>316</v>
      </c>
      <c r="K2530" s="169">
        <v>0.16</v>
      </c>
      <c r="L2530" s="170"/>
    </row>
    <row r="2531" spans="4:12">
      <c r="D2531" s="20" t="str">
        <f>CONCATENATE(kategorie[[#This Row],[rok]],"::",kategorie[[#This Row],[závod]],"::",kategorie[[#This Row],[m/ž]],"::",kategorie[[#This Row],[věk]])</f>
        <v>2016::pivaři::M::55</v>
      </c>
      <c r="E2531" s="166">
        <v>2016</v>
      </c>
      <c r="F2531" s="167" t="s">
        <v>296</v>
      </c>
      <c r="G2531" s="166" t="s">
        <v>177</v>
      </c>
      <c r="H2531" s="25">
        <f>kategorie[[#This Row],[rok]]-kategorie[[#This Row],[věk]]</f>
        <v>1961</v>
      </c>
      <c r="I2531" s="166">
        <v>55</v>
      </c>
      <c r="J2531" s="168" t="s">
        <v>316</v>
      </c>
      <c r="K2531" s="169">
        <v>0.16</v>
      </c>
      <c r="L2531" s="170"/>
    </row>
    <row r="2532" spans="4:12">
      <c r="D2532" s="20" t="str">
        <f>CONCATENATE(kategorie[[#This Row],[rok]],"::",kategorie[[#This Row],[závod]],"::",kategorie[[#This Row],[m/ž]],"::",kategorie[[#This Row],[věk]])</f>
        <v>2016::pivaři::M::56</v>
      </c>
      <c r="E2532" s="166">
        <v>2016</v>
      </c>
      <c r="F2532" s="167" t="s">
        <v>296</v>
      </c>
      <c r="G2532" s="166" t="s">
        <v>177</v>
      </c>
      <c r="H2532" s="25">
        <f>kategorie[[#This Row],[rok]]-kategorie[[#This Row],[věk]]</f>
        <v>1960</v>
      </c>
      <c r="I2532" s="166">
        <v>56</v>
      </c>
      <c r="J2532" s="168" t="s">
        <v>316</v>
      </c>
      <c r="K2532" s="169">
        <v>0.16</v>
      </c>
      <c r="L2532" s="170"/>
    </row>
    <row r="2533" spans="4:12">
      <c r="D2533" s="20" t="str">
        <f>CONCATENATE(kategorie[[#This Row],[rok]],"::",kategorie[[#This Row],[závod]],"::",kategorie[[#This Row],[m/ž]],"::",kategorie[[#This Row],[věk]])</f>
        <v>2016::pivaři::M::57</v>
      </c>
      <c r="E2533" s="166">
        <v>2016</v>
      </c>
      <c r="F2533" s="167" t="s">
        <v>296</v>
      </c>
      <c r="G2533" s="166" t="s">
        <v>177</v>
      </c>
      <c r="H2533" s="25">
        <f>kategorie[[#This Row],[rok]]-kategorie[[#This Row],[věk]]</f>
        <v>1959</v>
      </c>
      <c r="I2533" s="166">
        <v>57</v>
      </c>
      <c r="J2533" s="168" t="s">
        <v>316</v>
      </c>
      <c r="K2533" s="169">
        <v>0.16</v>
      </c>
      <c r="L2533" s="170"/>
    </row>
    <row r="2534" spans="4:12">
      <c r="D2534" s="20" t="str">
        <f>CONCATENATE(kategorie[[#This Row],[rok]],"::",kategorie[[#This Row],[závod]],"::",kategorie[[#This Row],[m/ž]],"::",kategorie[[#This Row],[věk]])</f>
        <v>2016::pivaři::M::58</v>
      </c>
      <c r="E2534" s="166">
        <v>2016</v>
      </c>
      <c r="F2534" s="167" t="s">
        <v>296</v>
      </c>
      <c r="G2534" s="166" t="s">
        <v>177</v>
      </c>
      <c r="H2534" s="25">
        <f>kategorie[[#This Row],[rok]]-kategorie[[#This Row],[věk]]</f>
        <v>1958</v>
      </c>
      <c r="I2534" s="166">
        <v>58</v>
      </c>
      <c r="J2534" s="168" t="s">
        <v>316</v>
      </c>
      <c r="K2534" s="169">
        <v>0.16</v>
      </c>
      <c r="L2534" s="170"/>
    </row>
    <row r="2535" spans="4:12">
      <c r="D2535" s="20" t="str">
        <f>CONCATENATE(kategorie[[#This Row],[rok]],"::",kategorie[[#This Row],[závod]],"::",kategorie[[#This Row],[m/ž]],"::",kategorie[[#This Row],[věk]])</f>
        <v>2016::pivaři::M::59</v>
      </c>
      <c r="E2535" s="166">
        <v>2016</v>
      </c>
      <c r="F2535" s="167" t="s">
        <v>296</v>
      </c>
      <c r="G2535" s="166" t="s">
        <v>177</v>
      </c>
      <c r="H2535" s="25">
        <f>kategorie[[#This Row],[rok]]-kategorie[[#This Row],[věk]]</f>
        <v>1957</v>
      </c>
      <c r="I2535" s="166">
        <v>59</v>
      </c>
      <c r="J2535" s="168" t="s">
        <v>316</v>
      </c>
      <c r="K2535" s="169">
        <v>0.16</v>
      </c>
      <c r="L2535" s="170"/>
    </row>
    <row r="2536" spans="4:12">
      <c r="D2536" s="20" t="str">
        <f>CONCATENATE(kategorie[[#This Row],[rok]],"::",kategorie[[#This Row],[závod]],"::",kategorie[[#This Row],[m/ž]],"::",kategorie[[#This Row],[věk]])</f>
        <v>2016::pivaři::M::60</v>
      </c>
      <c r="E2536" s="166">
        <v>2016</v>
      </c>
      <c r="F2536" s="167" t="s">
        <v>296</v>
      </c>
      <c r="G2536" s="166" t="s">
        <v>177</v>
      </c>
      <c r="H2536" s="25">
        <f>kategorie[[#This Row],[rok]]-kategorie[[#This Row],[věk]]</f>
        <v>1956</v>
      </c>
      <c r="I2536" s="166">
        <v>60</v>
      </c>
      <c r="J2536" s="168" t="s">
        <v>316</v>
      </c>
      <c r="K2536" s="169">
        <v>0.16</v>
      </c>
      <c r="L2536" s="170"/>
    </row>
    <row r="2537" spans="4:12">
      <c r="D2537" s="20" t="str">
        <f>CONCATENATE(kategorie[[#This Row],[rok]],"::",kategorie[[#This Row],[závod]],"::",kategorie[[#This Row],[m/ž]],"::",kategorie[[#This Row],[věk]])</f>
        <v>2016::pivaři::M::61</v>
      </c>
      <c r="E2537" s="166">
        <v>2016</v>
      </c>
      <c r="F2537" s="167" t="s">
        <v>296</v>
      </c>
      <c r="G2537" s="166" t="s">
        <v>177</v>
      </c>
      <c r="H2537" s="25">
        <f>kategorie[[#This Row],[rok]]-kategorie[[#This Row],[věk]]</f>
        <v>1955</v>
      </c>
      <c r="I2537" s="166">
        <v>61</v>
      </c>
      <c r="J2537" s="168" t="s">
        <v>316</v>
      </c>
      <c r="K2537" s="169">
        <v>0.16</v>
      </c>
      <c r="L2537" s="170"/>
    </row>
    <row r="2538" spans="4:12">
      <c r="D2538" s="20" t="str">
        <f>CONCATENATE(kategorie[[#This Row],[rok]],"::",kategorie[[#This Row],[závod]],"::",kategorie[[#This Row],[m/ž]],"::",kategorie[[#This Row],[věk]])</f>
        <v>2016::pivaři::M::62</v>
      </c>
      <c r="E2538" s="166">
        <v>2016</v>
      </c>
      <c r="F2538" s="167" t="s">
        <v>296</v>
      </c>
      <c r="G2538" s="166" t="s">
        <v>177</v>
      </c>
      <c r="H2538" s="25">
        <f>kategorie[[#This Row],[rok]]-kategorie[[#This Row],[věk]]</f>
        <v>1954</v>
      </c>
      <c r="I2538" s="166">
        <v>62</v>
      </c>
      <c r="J2538" s="168" t="s">
        <v>316</v>
      </c>
      <c r="K2538" s="169">
        <v>0.16</v>
      </c>
      <c r="L2538" s="170"/>
    </row>
    <row r="2539" spans="4:12">
      <c r="D2539" s="20" t="str">
        <f>CONCATENATE(kategorie[[#This Row],[rok]],"::",kategorie[[#This Row],[závod]],"::",kategorie[[#This Row],[m/ž]],"::",kategorie[[#This Row],[věk]])</f>
        <v>2016::pivaři::M::63</v>
      </c>
      <c r="E2539" s="166">
        <v>2016</v>
      </c>
      <c r="F2539" s="167" t="s">
        <v>296</v>
      </c>
      <c r="G2539" s="166" t="s">
        <v>177</v>
      </c>
      <c r="H2539" s="25">
        <f>kategorie[[#This Row],[rok]]-kategorie[[#This Row],[věk]]</f>
        <v>1953</v>
      </c>
      <c r="I2539" s="166">
        <v>63</v>
      </c>
      <c r="J2539" s="168" t="s">
        <v>316</v>
      </c>
      <c r="K2539" s="169">
        <v>0.16</v>
      </c>
      <c r="L2539" s="170"/>
    </row>
    <row r="2540" spans="4:12">
      <c r="D2540" s="20" t="str">
        <f>CONCATENATE(kategorie[[#This Row],[rok]],"::",kategorie[[#This Row],[závod]],"::",kategorie[[#This Row],[m/ž]],"::",kategorie[[#This Row],[věk]])</f>
        <v>2016::pivaři::M::64</v>
      </c>
      <c r="E2540" s="166">
        <v>2016</v>
      </c>
      <c r="F2540" s="167" t="s">
        <v>296</v>
      </c>
      <c r="G2540" s="166" t="s">
        <v>177</v>
      </c>
      <c r="H2540" s="25">
        <f>kategorie[[#This Row],[rok]]-kategorie[[#This Row],[věk]]</f>
        <v>1952</v>
      </c>
      <c r="I2540" s="166">
        <v>64</v>
      </c>
      <c r="J2540" s="168" t="s">
        <v>316</v>
      </c>
      <c r="K2540" s="169">
        <v>0.16</v>
      </c>
      <c r="L2540" s="170"/>
    </row>
    <row r="2541" spans="4:12">
      <c r="D2541" s="20" t="str">
        <f>CONCATENATE(kategorie[[#This Row],[rok]],"::",kategorie[[#This Row],[závod]],"::",kategorie[[#This Row],[m/ž]],"::",kategorie[[#This Row],[věk]])</f>
        <v>2016::pivaři::M::65</v>
      </c>
      <c r="E2541" s="166">
        <v>2016</v>
      </c>
      <c r="F2541" s="167" t="s">
        <v>296</v>
      </c>
      <c r="G2541" s="166" t="s">
        <v>177</v>
      </c>
      <c r="H2541" s="25">
        <f>kategorie[[#This Row],[rok]]-kategorie[[#This Row],[věk]]</f>
        <v>1951</v>
      </c>
      <c r="I2541" s="166">
        <v>65</v>
      </c>
      <c r="J2541" s="168" t="s">
        <v>316</v>
      </c>
      <c r="K2541" s="169">
        <v>0.16</v>
      </c>
      <c r="L2541" s="170"/>
    </row>
    <row r="2542" spans="4:12">
      <c r="D2542" s="20" t="str">
        <f>CONCATENATE(kategorie[[#This Row],[rok]],"::",kategorie[[#This Row],[závod]],"::",kategorie[[#This Row],[m/ž]],"::",kategorie[[#This Row],[věk]])</f>
        <v>2016::pivaři::M::66</v>
      </c>
      <c r="E2542" s="166">
        <v>2016</v>
      </c>
      <c r="F2542" s="167" t="s">
        <v>296</v>
      </c>
      <c r="G2542" s="166" t="s">
        <v>177</v>
      </c>
      <c r="H2542" s="25">
        <f>kategorie[[#This Row],[rok]]-kategorie[[#This Row],[věk]]</f>
        <v>1950</v>
      </c>
      <c r="I2542" s="166">
        <v>66</v>
      </c>
      <c r="J2542" s="168" t="s">
        <v>316</v>
      </c>
      <c r="K2542" s="169">
        <v>0.16</v>
      </c>
      <c r="L2542" s="170"/>
    </row>
    <row r="2543" spans="4:12">
      <c r="D2543" s="20" t="str">
        <f>CONCATENATE(kategorie[[#This Row],[rok]],"::",kategorie[[#This Row],[závod]],"::",kategorie[[#This Row],[m/ž]],"::",kategorie[[#This Row],[věk]])</f>
        <v>2016::pivaři::M::67</v>
      </c>
      <c r="E2543" s="166">
        <v>2016</v>
      </c>
      <c r="F2543" s="167" t="s">
        <v>296</v>
      </c>
      <c r="G2543" s="166" t="s">
        <v>177</v>
      </c>
      <c r="H2543" s="25">
        <f>kategorie[[#This Row],[rok]]-kategorie[[#This Row],[věk]]</f>
        <v>1949</v>
      </c>
      <c r="I2543" s="166">
        <v>67</v>
      </c>
      <c r="J2543" s="168" t="s">
        <v>316</v>
      </c>
      <c r="K2543" s="169">
        <v>0.16</v>
      </c>
      <c r="L2543" s="170"/>
    </row>
    <row r="2544" spans="4:12">
      <c r="D2544" s="20" t="str">
        <f>CONCATENATE(kategorie[[#This Row],[rok]],"::",kategorie[[#This Row],[závod]],"::",kategorie[[#This Row],[m/ž]],"::",kategorie[[#This Row],[věk]])</f>
        <v>2016::pivaři::M::68</v>
      </c>
      <c r="E2544" s="166">
        <v>2016</v>
      </c>
      <c r="F2544" s="167" t="s">
        <v>296</v>
      </c>
      <c r="G2544" s="166" t="s">
        <v>177</v>
      </c>
      <c r="H2544" s="25">
        <f>kategorie[[#This Row],[rok]]-kategorie[[#This Row],[věk]]</f>
        <v>1948</v>
      </c>
      <c r="I2544" s="166">
        <v>68</v>
      </c>
      <c r="J2544" s="168" t="s">
        <v>316</v>
      </c>
      <c r="K2544" s="169">
        <v>0.16</v>
      </c>
      <c r="L2544" s="170"/>
    </row>
    <row r="2545" spans="4:12">
      <c r="D2545" s="20" t="str">
        <f>CONCATENATE(kategorie[[#This Row],[rok]],"::",kategorie[[#This Row],[závod]],"::",kategorie[[#This Row],[m/ž]],"::",kategorie[[#This Row],[věk]])</f>
        <v>2016::pivaři::M::69</v>
      </c>
      <c r="E2545" s="166">
        <v>2016</v>
      </c>
      <c r="F2545" s="167" t="s">
        <v>296</v>
      </c>
      <c r="G2545" s="166" t="s">
        <v>177</v>
      </c>
      <c r="H2545" s="25">
        <f>kategorie[[#This Row],[rok]]-kategorie[[#This Row],[věk]]</f>
        <v>1947</v>
      </c>
      <c r="I2545" s="166">
        <v>69</v>
      </c>
      <c r="J2545" s="168" t="s">
        <v>316</v>
      </c>
      <c r="K2545" s="169">
        <v>0.16</v>
      </c>
      <c r="L2545" s="170"/>
    </row>
    <row r="2546" spans="4:12">
      <c r="D2546" s="20" t="str">
        <f>CONCATENATE(kategorie[[#This Row],[rok]],"::",kategorie[[#This Row],[závod]],"::",kategorie[[#This Row],[m/ž]],"::",kategorie[[#This Row],[věk]])</f>
        <v>2016::pivaři::M::70</v>
      </c>
      <c r="E2546" s="166">
        <v>2016</v>
      </c>
      <c r="F2546" s="167" t="s">
        <v>296</v>
      </c>
      <c r="G2546" s="166" t="s">
        <v>177</v>
      </c>
      <c r="H2546" s="25">
        <f>kategorie[[#This Row],[rok]]-kategorie[[#This Row],[věk]]</f>
        <v>1946</v>
      </c>
      <c r="I2546" s="166">
        <v>70</v>
      </c>
      <c r="J2546" s="168" t="s">
        <v>316</v>
      </c>
      <c r="K2546" s="169">
        <v>0.16</v>
      </c>
      <c r="L2546" s="170"/>
    </row>
    <row r="2547" spans="4:12">
      <c r="D2547" s="20" t="str">
        <f>CONCATENATE(kategorie[[#This Row],[rok]],"::",kategorie[[#This Row],[závod]],"::",kategorie[[#This Row],[m/ž]],"::",kategorie[[#This Row],[věk]])</f>
        <v>2016::pivaři::M::71</v>
      </c>
      <c r="E2547" s="166">
        <v>2016</v>
      </c>
      <c r="F2547" s="167" t="s">
        <v>296</v>
      </c>
      <c r="G2547" s="166" t="s">
        <v>177</v>
      </c>
      <c r="H2547" s="25">
        <f>kategorie[[#This Row],[rok]]-kategorie[[#This Row],[věk]]</f>
        <v>1945</v>
      </c>
      <c r="I2547" s="166">
        <v>71</v>
      </c>
      <c r="J2547" s="168" t="s">
        <v>316</v>
      </c>
      <c r="K2547" s="169">
        <v>0.16</v>
      </c>
      <c r="L2547" s="170"/>
    </row>
    <row r="2548" spans="4:12">
      <c r="D2548" s="20" t="str">
        <f>CONCATENATE(kategorie[[#This Row],[rok]],"::",kategorie[[#This Row],[závod]],"::",kategorie[[#This Row],[m/ž]],"::",kategorie[[#This Row],[věk]])</f>
        <v>2016::pivaři::M::72</v>
      </c>
      <c r="E2548" s="166">
        <v>2016</v>
      </c>
      <c r="F2548" s="167" t="s">
        <v>296</v>
      </c>
      <c r="G2548" s="166" t="s">
        <v>177</v>
      </c>
      <c r="H2548" s="25">
        <f>kategorie[[#This Row],[rok]]-kategorie[[#This Row],[věk]]</f>
        <v>1944</v>
      </c>
      <c r="I2548" s="166">
        <v>72</v>
      </c>
      <c r="J2548" s="168" t="s">
        <v>316</v>
      </c>
      <c r="K2548" s="169">
        <v>0.16</v>
      </c>
      <c r="L2548" s="170"/>
    </row>
    <row r="2549" spans="4:12">
      <c r="D2549" s="20" t="str">
        <f>CONCATENATE(kategorie[[#This Row],[rok]],"::",kategorie[[#This Row],[závod]],"::",kategorie[[#This Row],[m/ž]],"::",kategorie[[#This Row],[věk]])</f>
        <v>2016::pivaři::M::73</v>
      </c>
      <c r="E2549" s="166">
        <v>2016</v>
      </c>
      <c r="F2549" s="167" t="s">
        <v>296</v>
      </c>
      <c r="G2549" s="166" t="s">
        <v>177</v>
      </c>
      <c r="H2549" s="25">
        <f>kategorie[[#This Row],[rok]]-kategorie[[#This Row],[věk]]</f>
        <v>1943</v>
      </c>
      <c r="I2549" s="166">
        <v>73</v>
      </c>
      <c r="J2549" s="168" t="s">
        <v>316</v>
      </c>
      <c r="K2549" s="169">
        <v>0.16</v>
      </c>
      <c r="L2549" s="170"/>
    </row>
    <row r="2550" spans="4:12">
      <c r="D2550" s="20" t="str">
        <f>CONCATENATE(kategorie[[#This Row],[rok]],"::",kategorie[[#This Row],[závod]],"::",kategorie[[#This Row],[m/ž]],"::",kategorie[[#This Row],[věk]])</f>
        <v>2016::pivaři::M::74</v>
      </c>
      <c r="E2550" s="166">
        <v>2016</v>
      </c>
      <c r="F2550" s="167" t="s">
        <v>296</v>
      </c>
      <c r="G2550" s="166" t="s">
        <v>177</v>
      </c>
      <c r="H2550" s="25">
        <f>kategorie[[#This Row],[rok]]-kategorie[[#This Row],[věk]]</f>
        <v>1942</v>
      </c>
      <c r="I2550" s="166">
        <v>74</v>
      </c>
      <c r="J2550" s="168" t="s">
        <v>316</v>
      </c>
      <c r="K2550" s="169">
        <v>0.16</v>
      </c>
      <c r="L2550" s="170"/>
    </row>
    <row r="2551" spans="4:12">
      <c r="D2551" s="20" t="str">
        <f>CONCATENATE(kategorie[[#This Row],[rok]],"::",kategorie[[#This Row],[závod]],"::",kategorie[[#This Row],[m/ž]],"::",kategorie[[#This Row],[věk]])</f>
        <v>2016::pivaři::M::75</v>
      </c>
      <c r="E2551" s="166">
        <v>2016</v>
      </c>
      <c r="F2551" s="167" t="s">
        <v>296</v>
      </c>
      <c r="G2551" s="166" t="s">
        <v>177</v>
      </c>
      <c r="H2551" s="25">
        <f>kategorie[[#This Row],[rok]]-kategorie[[#This Row],[věk]]</f>
        <v>1941</v>
      </c>
      <c r="I2551" s="166">
        <v>75</v>
      </c>
      <c r="J2551" s="168" t="s">
        <v>316</v>
      </c>
      <c r="K2551" s="169">
        <v>0.16</v>
      </c>
      <c r="L2551" s="170"/>
    </row>
    <row r="2552" spans="4:12">
      <c r="D2552" s="20" t="str">
        <f>CONCATENATE(kategorie[[#This Row],[rok]],"::",kategorie[[#This Row],[závod]],"::",kategorie[[#This Row],[m/ž]],"::",kategorie[[#This Row],[věk]])</f>
        <v>2016::pivaři::M::76</v>
      </c>
      <c r="E2552" s="166">
        <v>2016</v>
      </c>
      <c r="F2552" s="167" t="s">
        <v>296</v>
      </c>
      <c r="G2552" s="166" t="s">
        <v>177</v>
      </c>
      <c r="H2552" s="25">
        <f>kategorie[[#This Row],[rok]]-kategorie[[#This Row],[věk]]</f>
        <v>1940</v>
      </c>
      <c r="I2552" s="166">
        <v>76</v>
      </c>
      <c r="J2552" s="168" t="s">
        <v>316</v>
      </c>
      <c r="K2552" s="169">
        <v>0.16</v>
      </c>
      <c r="L2552" s="170"/>
    </row>
    <row r="2553" spans="4:12">
      <c r="D2553" s="20" t="str">
        <f>CONCATENATE(kategorie[[#This Row],[rok]],"::",kategorie[[#This Row],[závod]],"::",kategorie[[#This Row],[m/ž]],"::",kategorie[[#This Row],[věk]])</f>
        <v>2016::pivaři::M::77</v>
      </c>
      <c r="E2553" s="166">
        <v>2016</v>
      </c>
      <c r="F2553" s="167" t="s">
        <v>296</v>
      </c>
      <c r="G2553" s="166" t="s">
        <v>177</v>
      </c>
      <c r="H2553" s="25">
        <f>kategorie[[#This Row],[rok]]-kategorie[[#This Row],[věk]]</f>
        <v>1939</v>
      </c>
      <c r="I2553" s="166">
        <v>77</v>
      </c>
      <c r="J2553" s="168" t="s">
        <v>316</v>
      </c>
      <c r="K2553" s="169">
        <v>0.16</v>
      </c>
      <c r="L2553" s="170"/>
    </row>
    <row r="2554" spans="4:12">
      <c r="D2554" s="20" t="str">
        <f>CONCATENATE(kategorie[[#This Row],[rok]],"::",kategorie[[#This Row],[závod]],"::",kategorie[[#This Row],[m/ž]],"::",kategorie[[#This Row],[věk]])</f>
        <v>2016::pivaři::M::78</v>
      </c>
      <c r="E2554" s="166">
        <v>2016</v>
      </c>
      <c r="F2554" s="167" t="s">
        <v>296</v>
      </c>
      <c r="G2554" s="166" t="s">
        <v>177</v>
      </c>
      <c r="H2554" s="25">
        <f>kategorie[[#This Row],[rok]]-kategorie[[#This Row],[věk]]</f>
        <v>1938</v>
      </c>
      <c r="I2554" s="166">
        <v>78</v>
      </c>
      <c r="J2554" s="168" t="s">
        <v>316</v>
      </c>
      <c r="K2554" s="169">
        <v>0.16</v>
      </c>
      <c r="L2554" s="170"/>
    </row>
    <row r="2555" spans="4:12">
      <c r="D2555" s="20" t="str">
        <f>CONCATENATE(kategorie[[#This Row],[rok]],"::",kategorie[[#This Row],[závod]],"::",kategorie[[#This Row],[m/ž]],"::",kategorie[[#This Row],[věk]])</f>
        <v>2016::pivaři::M::79</v>
      </c>
      <c r="E2555" s="166">
        <v>2016</v>
      </c>
      <c r="F2555" s="167" t="s">
        <v>296</v>
      </c>
      <c r="G2555" s="166" t="s">
        <v>177</v>
      </c>
      <c r="H2555" s="25">
        <f>kategorie[[#This Row],[rok]]-kategorie[[#This Row],[věk]]</f>
        <v>1937</v>
      </c>
      <c r="I2555" s="166">
        <v>79</v>
      </c>
      <c r="J2555" s="168" t="s">
        <v>316</v>
      </c>
      <c r="K2555" s="169">
        <v>0.16</v>
      </c>
      <c r="L2555" s="170"/>
    </row>
    <row r="2556" spans="4:12">
      <c r="D2556" s="20" t="str">
        <f>CONCATENATE(kategorie[[#This Row],[rok]],"::",kategorie[[#This Row],[závod]],"::",kategorie[[#This Row],[m/ž]],"::",kategorie[[#This Row],[věk]])</f>
        <v>2016::pivaři::M::80</v>
      </c>
      <c r="E2556" s="166">
        <v>2016</v>
      </c>
      <c r="F2556" s="167" t="s">
        <v>296</v>
      </c>
      <c r="G2556" s="166" t="s">
        <v>177</v>
      </c>
      <c r="H2556" s="25">
        <f>kategorie[[#This Row],[rok]]-kategorie[[#This Row],[věk]]</f>
        <v>1936</v>
      </c>
      <c r="I2556" s="166">
        <v>80</v>
      </c>
      <c r="J2556" s="168" t="s">
        <v>316</v>
      </c>
      <c r="K2556" s="169">
        <v>0.16</v>
      </c>
      <c r="L2556" s="170"/>
    </row>
    <row r="2557" spans="4:12">
      <c r="D2557" s="20" t="str">
        <f>CONCATENATE(kategorie[[#This Row],[rok]],"::",kategorie[[#This Row],[závod]],"::",kategorie[[#This Row],[m/ž]],"::",kategorie[[#This Row],[věk]])</f>
        <v>2016::pivaři::Z::18</v>
      </c>
      <c r="E2557" s="166">
        <v>2016</v>
      </c>
      <c r="F2557" s="167" t="s">
        <v>296</v>
      </c>
      <c r="G2557" s="166" t="s">
        <v>318</v>
      </c>
      <c r="H2557" s="25">
        <f>kategorie[[#This Row],[rok]]-kategorie[[#This Row],[věk]]</f>
        <v>1998</v>
      </c>
      <c r="I2557" s="166">
        <v>18</v>
      </c>
      <c r="J2557" s="168" t="s">
        <v>316</v>
      </c>
      <c r="K2557" s="169">
        <v>0.16</v>
      </c>
      <c r="L2557" s="170"/>
    </row>
    <row r="2558" spans="4:12">
      <c r="D2558" s="20" t="str">
        <f>CONCATENATE(kategorie[[#This Row],[rok]],"::",kategorie[[#This Row],[závod]],"::",kategorie[[#This Row],[m/ž]],"::",kategorie[[#This Row],[věk]])</f>
        <v>2016::pivaři::Z::19</v>
      </c>
      <c r="E2558" s="166">
        <v>2016</v>
      </c>
      <c r="F2558" s="167" t="s">
        <v>296</v>
      </c>
      <c r="G2558" s="166" t="s">
        <v>318</v>
      </c>
      <c r="H2558" s="25">
        <f>kategorie[[#This Row],[rok]]-kategorie[[#This Row],[věk]]</f>
        <v>1997</v>
      </c>
      <c r="I2558" s="166">
        <v>19</v>
      </c>
      <c r="J2558" s="168" t="s">
        <v>316</v>
      </c>
      <c r="K2558" s="169">
        <v>0.16</v>
      </c>
      <c r="L2558" s="170"/>
    </row>
    <row r="2559" spans="4:12">
      <c r="D2559" s="20" t="str">
        <f>CONCATENATE(kategorie[[#This Row],[rok]],"::",kategorie[[#This Row],[závod]],"::",kategorie[[#This Row],[m/ž]],"::",kategorie[[#This Row],[věk]])</f>
        <v>2016::pivaři::Z::20</v>
      </c>
      <c r="E2559" s="166">
        <v>2016</v>
      </c>
      <c r="F2559" s="167" t="s">
        <v>296</v>
      </c>
      <c r="G2559" s="166" t="s">
        <v>318</v>
      </c>
      <c r="H2559" s="25">
        <f>kategorie[[#This Row],[rok]]-kategorie[[#This Row],[věk]]</f>
        <v>1996</v>
      </c>
      <c r="I2559" s="166">
        <v>20</v>
      </c>
      <c r="J2559" s="168" t="s">
        <v>316</v>
      </c>
      <c r="K2559" s="169">
        <v>0.16</v>
      </c>
      <c r="L2559" s="170"/>
    </row>
    <row r="2560" spans="4:12">
      <c r="D2560" s="20" t="str">
        <f>CONCATENATE(kategorie[[#This Row],[rok]],"::",kategorie[[#This Row],[závod]],"::",kategorie[[#This Row],[m/ž]],"::",kategorie[[#This Row],[věk]])</f>
        <v>2016::pivaři::Z::21</v>
      </c>
      <c r="E2560" s="166">
        <v>2016</v>
      </c>
      <c r="F2560" s="167" t="s">
        <v>296</v>
      </c>
      <c r="G2560" s="166" t="s">
        <v>318</v>
      </c>
      <c r="H2560" s="25">
        <f>kategorie[[#This Row],[rok]]-kategorie[[#This Row],[věk]]</f>
        <v>1995</v>
      </c>
      <c r="I2560" s="166">
        <v>21</v>
      </c>
      <c r="J2560" s="168" t="s">
        <v>316</v>
      </c>
      <c r="K2560" s="169">
        <v>0.16</v>
      </c>
      <c r="L2560" s="170"/>
    </row>
    <row r="2561" spans="4:12">
      <c r="D2561" s="20" t="str">
        <f>CONCATENATE(kategorie[[#This Row],[rok]],"::",kategorie[[#This Row],[závod]],"::",kategorie[[#This Row],[m/ž]],"::",kategorie[[#This Row],[věk]])</f>
        <v>2016::pivaři::Z::22</v>
      </c>
      <c r="E2561" s="166">
        <v>2016</v>
      </c>
      <c r="F2561" s="167" t="s">
        <v>296</v>
      </c>
      <c r="G2561" s="166" t="s">
        <v>318</v>
      </c>
      <c r="H2561" s="25">
        <f>kategorie[[#This Row],[rok]]-kategorie[[#This Row],[věk]]</f>
        <v>1994</v>
      </c>
      <c r="I2561" s="166">
        <v>22</v>
      </c>
      <c r="J2561" s="168" t="s">
        <v>316</v>
      </c>
      <c r="K2561" s="169">
        <v>0.16</v>
      </c>
      <c r="L2561" s="170"/>
    </row>
    <row r="2562" spans="4:12">
      <c r="D2562" s="20" t="str">
        <f>CONCATENATE(kategorie[[#This Row],[rok]],"::",kategorie[[#This Row],[závod]],"::",kategorie[[#This Row],[m/ž]],"::",kategorie[[#This Row],[věk]])</f>
        <v>2016::pivaři::Z::23</v>
      </c>
      <c r="E2562" s="166">
        <v>2016</v>
      </c>
      <c r="F2562" s="167" t="s">
        <v>296</v>
      </c>
      <c r="G2562" s="166" t="s">
        <v>318</v>
      </c>
      <c r="H2562" s="25">
        <f>kategorie[[#This Row],[rok]]-kategorie[[#This Row],[věk]]</f>
        <v>1993</v>
      </c>
      <c r="I2562" s="166">
        <v>23</v>
      </c>
      <c r="J2562" s="168" t="s">
        <v>316</v>
      </c>
      <c r="K2562" s="169">
        <v>0.16</v>
      </c>
      <c r="L2562" s="170"/>
    </row>
    <row r="2563" spans="4:12">
      <c r="D2563" s="20" t="str">
        <f>CONCATENATE(kategorie[[#This Row],[rok]],"::",kategorie[[#This Row],[závod]],"::",kategorie[[#This Row],[m/ž]],"::",kategorie[[#This Row],[věk]])</f>
        <v>2016::pivaři::Z::24</v>
      </c>
      <c r="E2563" s="166">
        <v>2016</v>
      </c>
      <c r="F2563" s="167" t="s">
        <v>296</v>
      </c>
      <c r="G2563" s="166" t="s">
        <v>318</v>
      </c>
      <c r="H2563" s="25">
        <f>kategorie[[#This Row],[rok]]-kategorie[[#This Row],[věk]]</f>
        <v>1992</v>
      </c>
      <c r="I2563" s="166">
        <v>24</v>
      </c>
      <c r="J2563" s="168" t="s">
        <v>316</v>
      </c>
      <c r="K2563" s="169">
        <v>0.16</v>
      </c>
      <c r="L2563" s="170"/>
    </row>
    <row r="2564" spans="4:12">
      <c r="D2564" s="20" t="str">
        <f>CONCATENATE(kategorie[[#This Row],[rok]],"::",kategorie[[#This Row],[závod]],"::",kategorie[[#This Row],[m/ž]],"::",kategorie[[#This Row],[věk]])</f>
        <v>2016::pivaři::Z::25</v>
      </c>
      <c r="E2564" s="166">
        <v>2016</v>
      </c>
      <c r="F2564" s="167" t="s">
        <v>296</v>
      </c>
      <c r="G2564" s="166" t="s">
        <v>318</v>
      </c>
      <c r="H2564" s="25">
        <f>kategorie[[#This Row],[rok]]-kategorie[[#This Row],[věk]]</f>
        <v>1991</v>
      </c>
      <c r="I2564" s="166">
        <v>25</v>
      </c>
      <c r="J2564" s="168" t="s">
        <v>316</v>
      </c>
      <c r="K2564" s="169">
        <v>0.16</v>
      </c>
      <c r="L2564" s="170"/>
    </row>
    <row r="2565" spans="4:12">
      <c r="D2565" s="20" t="str">
        <f>CONCATENATE(kategorie[[#This Row],[rok]],"::",kategorie[[#This Row],[závod]],"::",kategorie[[#This Row],[m/ž]],"::",kategorie[[#This Row],[věk]])</f>
        <v>2016::pivaři::Z::26</v>
      </c>
      <c r="E2565" s="166">
        <v>2016</v>
      </c>
      <c r="F2565" s="167" t="s">
        <v>296</v>
      </c>
      <c r="G2565" s="166" t="s">
        <v>318</v>
      </c>
      <c r="H2565" s="25">
        <f>kategorie[[#This Row],[rok]]-kategorie[[#This Row],[věk]]</f>
        <v>1990</v>
      </c>
      <c r="I2565" s="166">
        <v>26</v>
      </c>
      <c r="J2565" s="168" t="s">
        <v>316</v>
      </c>
      <c r="K2565" s="169">
        <v>0.16</v>
      </c>
      <c r="L2565" s="170"/>
    </row>
    <row r="2566" spans="4:12">
      <c r="D2566" s="20" t="str">
        <f>CONCATENATE(kategorie[[#This Row],[rok]],"::",kategorie[[#This Row],[závod]],"::",kategorie[[#This Row],[m/ž]],"::",kategorie[[#This Row],[věk]])</f>
        <v>2016::pivaři::Z::27</v>
      </c>
      <c r="E2566" s="166">
        <v>2016</v>
      </c>
      <c r="F2566" s="167" t="s">
        <v>296</v>
      </c>
      <c r="G2566" s="166" t="s">
        <v>318</v>
      </c>
      <c r="H2566" s="25">
        <f>kategorie[[#This Row],[rok]]-kategorie[[#This Row],[věk]]</f>
        <v>1989</v>
      </c>
      <c r="I2566" s="166">
        <v>27</v>
      </c>
      <c r="J2566" s="168" t="s">
        <v>316</v>
      </c>
      <c r="K2566" s="169">
        <v>0.16</v>
      </c>
      <c r="L2566" s="170"/>
    </row>
    <row r="2567" spans="4:12">
      <c r="D2567" s="20" t="str">
        <f>CONCATENATE(kategorie[[#This Row],[rok]],"::",kategorie[[#This Row],[závod]],"::",kategorie[[#This Row],[m/ž]],"::",kategorie[[#This Row],[věk]])</f>
        <v>2016::pivaři::Z::28</v>
      </c>
      <c r="E2567" s="166">
        <v>2016</v>
      </c>
      <c r="F2567" s="167" t="s">
        <v>296</v>
      </c>
      <c r="G2567" s="166" t="s">
        <v>318</v>
      </c>
      <c r="H2567" s="25">
        <f>kategorie[[#This Row],[rok]]-kategorie[[#This Row],[věk]]</f>
        <v>1988</v>
      </c>
      <c r="I2567" s="166">
        <v>28</v>
      </c>
      <c r="J2567" s="168" t="s">
        <v>316</v>
      </c>
      <c r="K2567" s="169">
        <v>0.16</v>
      </c>
      <c r="L2567" s="170"/>
    </row>
    <row r="2568" spans="4:12">
      <c r="D2568" s="20" t="str">
        <f>CONCATENATE(kategorie[[#This Row],[rok]],"::",kategorie[[#This Row],[závod]],"::",kategorie[[#This Row],[m/ž]],"::",kategorie[[#This Row],[věk]])</f>
        <v>2016::pivaři::Z::29</v>
      </c>
      <c r="E2568" s="166">
        <v>2016</v>
      </c>
      <c r="F2568" s="167" t="s">
        <v>296</v>
      </c>
      <c r="G2568" s="166" t="s">
        <v>318</v>
      </c>
      <c r="H2568" s="25">
        <f>kategorie[[#This Row],[rok]]-kategorie[[#This Row],[věk]]</f>
        <v>1987</v>
      </c>
      <c r="I2568" s="166">
        <v>29</v>
      </c>
      <c r="J2568" s="168" t="s">
        <v>316</v>
      </c>
      <c r="K2568" s="169">
        <v>0.16</v>
      </c>
      <c r="L2568" s="170"/>
    </row>
    <row r="2569" spans="4:12">
      <c r="D2569" s="20" t="str">
        <f>CONCATENATE(kategorie[[#This Row],[rok]],"::",kategorie[[#This Row],[závod]],"::",kategorie[[#This Row],[m/ž]],"::",kategorie[[#This Row],[věk]])</f>
        <v>2016::pivaři::Z::30</v>
      </c>
      <c r="E2569" s="166">
        <v>2016</v>
      </c>
      <c r="F2569" s="167" t="s">
        <v>296</v>
      </c>
      <c r="G2569" s="166" t="s">
        <v>318</v>
      </c>
      <c r="H2569" s="25">
        <f>kategorie[[#This Row],[rok]]-kategorie[[#This Row],[věk]]</f>
        <v>1986</v>
      </c>
      <c r="I2569" s="166">
        <v>30</v>
      </c>
      <c r="J2569" s="168" t="s">
        <v>316</v>
      </c>
      <c r="K2569" s="169">
        <v>0.16</v>
      </c>
      <c r="L2569" s="170"/>
    </row>
    <row r="2570" spans="4:12">
      <c r="D2570" s="20" t="str">
        <f>CONCATENATE(kategorie[[#This Row],[rok]],"::",kategorie[[#This Row],[závod]],"::",kategorie[[#This Row],[m/ž]],"::",kategorie[[#This Row],[věk]])</f>
        <v>2016::pivaři::Z::31</v>
      </c>
      <c r="E2570" s="166">
        <v>2016</v>
      </c>
      <c r="F2570" s="167" t="s">
        <v>296</v>
      </c>
      <c r="G2570" s="166" t="s">
        <v>318</v>
      </c>
      <c r="H2570" s="25">
        <f>kategorie[[#This Row],[rok]]-kategorie[[#This Row],[věk]]</f>
        <v>1985</v>
      </c>
      <c r="I2570" s="166">
        <v>31</v>
      </c>
      <c r="J2570" s="168" t="s">
        <v>316</v>
      </c>
      <c r="K2570" s="169">
        <v>0.16</v>
      </c>
      <c r="L2570" s="170"/>
    </row>
    <row r="2571" spans="4:12">
      <c r="D2571" s="20" t="str">
        <f>CONCATENATE(kategorie[[#This Row],[rok]],"::",kategorie[[#This Row],[závod]],"::",kategorie[[#This Row],[m/ž]],"::",kategorie[[#This Row],[věk]])</f>
        <v>2016::pivaři::Z::32</v>
      </c>
      <c r="E2571" s="166">
        <v>2016</v>
      </c>
      <c r="F2571" s="167" t="s">
        <v>296</v>
      </c>
      <c r="G2571" s="166" t="s">
        <v>318</v>
      </c>
      <c r="H2571" s="25">
        <f>kategorie[[#This Row],[rok]]-kategorie[[#This Row],[věk]]</f>
        <v>1984</v>
      </c>
      <c r="I2571" s="166">
        <v>32</v>
      </c>
      <c r="J2571" s="168" t="s">
        <v>316</v>
      </c>
      <c r="K2571" s="169">
        <v>0.16</v>
      </c>
      <c r="L2571" s="170"/>
    </row>
    <row r="2572" spans="4:12">
      <c r="D2572" s="20" t="str">
        <f>CONCATENATE(kategorie[[#This Row],[rok]],"::",kategorie[[#This Row],[závod]],"::",kategorie[[#This Row],[m/ž]],"::",kategorie[[#This Row],[věk]])</f>
        <v>2016::pivaři::Z::33</v>
      </c>
      <c r="E2572" s="166">
        <v>2016</v>
      </c>
      <c r="F2572" s="167" t="s">
        <v>296</v>
      </c>
      <c r="G2572" s="166" t="s">
        <v>318</v>
      </c>
      <c r="H2572" s="25">
        <f>kategorie[[#This Row],[rok]]-kategorie[[#This Row],[věk]]</f>
        <v>1983</v>
      </c>
      <c r="I2572" s="166">
        <v>33</v>
      </c>
      <c r="J2572" s="168" t="s">
        <v>316</v>
      </c>
      <c r="K2572" s="169">
        <v>0.16</v>
      </c>
      <c r="L2572" s="170"/>
    </row>
    <row r="2573" spans="4:12">
      <c r="D2573" s="20" t="str">
        <f>CONCATENATE(kategorie[[#This Row],[rok]],"::",kategorie[[#This Row],[závod]],"::",kategorie[[#This Row],[m/ž]],"::",kategorie[[#This Row],[věk]])</f>
        <v>2016::pivaři::Z::34</v>
      </c>
      <c r="E2573" s="166">
        <v>2016</v>
      </c>
      <c r="F2573" s="167" t="s">
        <v>296</v>
      </c>
      <c r="G2573" s="166" t="s">
        <v>318</v>
      </c>
      <c r="H2573" s="25">
        <f>kategorie[[#This Row],[rok]]-kategorie[[#This Row],[věk]]</f>
        <v>1982</v>
      </c>
      <c r="I2573" s="166">
        <v>34</v>
      </c>
      <c r="J2573" s="168" t="s">
        <v>316</v>
      </c>
      <c r="K2573" s="169">
        <v>0.16</v>
      </c>
      <c r="L2573" s="170"/>
    </row>
    <row r="2574" spans="4:12">
      <c r="D2574" s="20" t="str">
        <f>CONCATENATE(kategorie[[#This Row],[rok]],"::",kategorie[[#This Row],[závod]],"::",kategorie[[#This Row],[m/ž]],"::",kategorie[[#This Row],[věk]])</f>
        <v>2016::pivaři::Z::35</v>
      </c>
      <c r="E2574" s="166">
        <v>2016</v>
      </c>
      <c r="F2574" s="167" t="s">
        <v>296</v>
      </c>
      <c r="G2574" s="166" t="s">
        <v>318</v>
      </c>
      <c r="H2574" s="25">
        <f>kategorie[[#This Row],[rok]]-kategorie[[#This Row],[věk]]</f>
        <v>1981</v>
      </c>
      <c r="I2574" s="166">
        <v>35</v>
      </c>
      <c r="J2574" s="168" t="s">
        <v>316</v>
      </c>
      <c r="K2574" s="169">
        <v>0.16</v>
      </c>
      <c r="L2574" s="170"/>
    </row>
    <row r="2575" spans="4:12">
      <c r="D2575" s="20" t="str">
        <f>CONCATENATE(kategorie[[#This Row],[rok]],"::",kategorie[[#This Row],[závod]],"::",kategorie[[#This Row],[m/ž]],"::",kategorie[[#This Row],[věk]])</f>
        <v>2016::pivaři::Z::36</v>
      </c>
      <c r="E2575" s="166">
        <v>2016</v>
      </c>
      <c r="F2575" s="167" t="s">
        <v>296</v>
      </c>
      <c r="G2575" s="166" t="s">
        <v>318</v>
      </c>
      <c r="H2575" s="25">
        <f>kategorie[[#This Row],[rok]]-kategorie[[#This Row],[věk]]</f>
        <v>1980</v>
      </c>
      <c r="I2575" s="166">
        <v>36</v>
      </c>
      <c r="J2575" s="168" t="s">
        <v>316</v>
      </c>
      <c r="K2575" s="169">
        <v>0.16</v>
      </c>
      <c r="L2575" s="170"/>
    </row>
    <row r="2576" spans="4:12">
      <c r="D2576" s="20" t="str">
        <f>CONCATENATE(kategorie[[#This Row],[rok]],"::",kategorie[[#This Row],[závod]],"::",kategorie[[#This Row],[m/ž]],"::",kategorie[[#This Row],[věk]])</f>
        <v>2016::pivaři::Z::37</v>
      </c>
      <c r="E2576" s="166">
        <v>2016</v>
      </c>
      <c r="F2576" s="167" t="s">
        <v>296</v>
      </c>
      <c r="G2576" s="166" t="s">
        <v>318</v>
      </c>
      <c r="H2576" s="25">
        <f>kategorie[[#This Row],[rok]]-kategorie[[#This Row],[věk]]</f>
        <v>1979</v>
      </c>
      <c r="I2576" s="166">
        <v>37</v>
      </c>
      <c r="J2576" s="168" t="s">
        <v>316</v>
      </c>
      <c r="K2576" s="169">
        <v>0.16</v>
      </c>
      <c r="L2576" s="170"/>
    </row>
    <row r="2577" spans="4:12">
      <c r="D2577" s="20" t="str">
        <f>CONCATENATE(kategorie[[#This Row],[rok]],"::",kategorie[[#This Row],[závod]],"::",kategorie[[#This Row],[m/ž]],"::",kategorie[[#This Row],[věk]])</f>
        <v>2016::pivaři::Z::38</v>
      </c>
      <c r="E2577" s="166">
        <v>2016</v>
      </c>
      <c r="F2577" s="167" t="s">
        <v>296</v>
      </c>
      <c r="G2577" s="166" t="s">
        <v>318</v>
      </c>
      <c r="H2577" s="25">
        <f>kategorie[[#This Row],[rok]]-kategorie[[#This Row],[věk]]</f>
        <v>1978</v>
      </c>
      <c r="I2577" s="166">
        <v>38</v>
      </c>
      <c r="J2577" s="168" t="s">
        <v>316</v>
      </c>
      <c r="K2577" s="169">
        <v>0.16</v>
      </c>
      <c r="L2577" s="170"/>
    </row>
    <row r="2578" spans="4:12">
      <c r="D2578" s="20" t="str">
        <f>CONCATENATE(kategorie[[#This Row],[rok]],"::",kategorie[[#This Row],[závod]],"::",kategorie[[#This Row],[m/ž]],"::",kategorie[[#This Row],[věk]])</f>
        <v>2016::pivaři::Z::39</v>
      </c>
      <c r="E2578" s="166">
        <v>2016</v>
      </c>
      <c r="F2578" s="167" t="s">
        <v>296</v>
      </c>
      <c r="G2578" s="166" t="s">
        <v>318</v>
      </c>
      <c r="H2578" s="25">
        <f>kategorie[[#This Row],[rok]]-kategorie[[#This Row],[věk]]</f>
        <v>1977</v>
      </c>
      <c r="I2578" s="166">
        <v>39</v>
      </c>
      <c r="J2578" s="168" t="s">
        <v>316</v>
      </c>
      <c r="K2578" s="169">
        <v>0.16</v>
      </c>
      <c r="L2578" s="170"/>
    </row>
    <row r="2579" spans="4:12">
      <c r="D2579" s="20" t="str">
        <f>CONCATENATE(kategorie[[#This Row],[rok]],"::",kategorie[[#This Row],[závod]],"::",kategorie[[#This Row],[m/ž]],"::",kategorie[[#This Row],[věk]])</f>
        <v>2016::pivaři::Z::40</v>
      </c>
      <c r="E2579" s="166">
        <v>2016</v>
      </c>
      <c r="F2579" s="167" t="s">
        <v>296</v>
      </c>
      <c r="G2579" s="166" t="s">
        <v>318</v>
      </c>
      <c r="H2579" s="25">
        <f>kategorie[[#This Row],[rok]]-kategorie[[#This Row],[věk]]</f>
        <v>1976</v>
      </c>
      <c r="I2579" s="166">
        <v>40</v>
      </c>
      <c r="J2579" s="168" t="s">
        <v>316</v>
      </c>
      <c r="K2579" s="169">
        <v>0.16</v>
      </c>
      <c r="L2579" s="170"/>
    </row>
    <row r="2580" spans="4:12">
      <c r="D2580" s="20" t="str">
        <f>CONCATENATE(kategorie[[#This Row],[rok]],"::",kategorie[[#This Row],[závod]],"::",kategorie[[#This Row],[m/ž]],"::",kategorie[[#This Row],[věk]])</f>
        <v>2016::pivaři::Z::41</v>
      </c>
      <c r="E2580" s="166">
        <v>2016</v>
      </c>
      <c r="F2580" s="167" t="s">
        <v>296</v>
      </c>
      <c r="G2580" s="166" t="s">
        <v>318</v>
      </c>
      <c r="H2580" s="25">
        <f>kategorie[[#This Row],[rok]]-kategorie[[#This Row],[věk]]</f>
        <v>1975</v>
      </c>
      <c r="I2580" s="166">
        <v>41</v>
      </c>
      <c r="J2580" s="168" t="s">
        <v>316</v>
      </c>
      <c r="K2580" s="169">
        <v>0.16</v>
      </c>
      <c r="L2580" s="170"/>
    </row>
    <row r="2581" spans="4:12">
      <c r="D2581" s="20" t="str">
        <f>CONCATENATE(kategorie[[#This Row],[rok]],"::",kategorie[[#This Row],[závod]],"::",kategorie[[#This Row],[m/ž]],"::",kategorie[[#This Row],[věk]])</f>
        <v>2016::pivaři::Z::42</v>
      </c>
      <c r="E2581" s="166">
        <v>2016</v>
      </c>
      <c r="F2581" s="167" t="s">
        <v>296</v>
      </c>
      <c r="G2581" s="166" t="s">
        <v>318</v>
      </c>
      <c r="H2581" s="25">
        <f>kategorie[[#This Row],[rok]]-kategorie[[#This Row],[věk]]</f>
        <v>1974</v>
      </c>
      <c r="I2581" s="166">
        <v>42</v>
      </c>
      <c r="J2581" s="168" t="s">
        <v>316</v>
      </c>
      <c r="K2581" s="169">
        <v>0.16</v>
      </c>
      <c r="L2581" s="170"/>
    </row>
    <row r="2582" spans="4:12">
      <c r="D2582" s="20" t="str">
        <f>CONCATENATE(kategorie[[#This Row],[rok]],"::",kategorie[[#This Row],[závod]],"::",kategorie[[#This Row],[m/ž]],"::",kategorie[[#This Row],[věk]])</f>
        <v>2016::pivaři::Z::43</v>
      </c>
      <c r="E2582" s="166">
        <v>2016</v>
      </c>
      <c r="F2582" s="167" t="s">
        <v>296</v>
      </c>
      <c r="G2582" s="166" t="s">
        <v>318</v>
      </c>
      <c r="H2582" s="25">
        <f>kategorie[[#This Row],[rok]]-kategorie[[#This Row],[věk]]</f>
        <v>1973</v>
      </c>
      <c r="I2582" s="166">
        <v>43</v>
      </c>
      <c r="J2582" s="168" t="s">
        <v>316</v>
      </c>
      <c r="K2582" s="169">
        <v>0.16</v>
      </c>
      <c r="L2582" s="170"/>
    </row>
    <row r="2583" spans="4:12">
      <c r="D2583" s="20" t="str">
        <f>CONCATENATE(kategorie[[#This Row],[rok]],"::",kategorie[[#This Row],[závod]],"::",kategorie[[#This Row],[m/ž]],"::",kategorie[[#This Row],[věk]])</f>
        <v>2016::pivaři::Z::44</v>
      </c>
      <c r="E2583" s="166">
        <v>2016</v>
      </c>
      <c r="F2583" s="167" t="s">
        <v>296</v>
      </c>
      <c r="G2583" s="166" t="s">
        <v>318</v>
      </c>
      <c r="H2583" s="25">
        <f>kategorie[[#This Row],[rok]]-kategorie[[#This Row],[věk]]</f>
        <v>1972</v>
      </c>
      <c r="I2583" s="166">
        <v>44</v>
      </c>
      <c r="J2583" s="168" t="s">
        <v>316</v>
      </c>
      <c r="K2583" s="169">
        <v>0.16</v>
      </c>
      <c r="L2583" s="170"/>
    </row>
    <row r="2584" spans="4:12">
      <c r="D2584" s="20" t="str">
        <f>CONCATENATE(kategorie[[#This Row],[rok]],"::",kategorie[[#This Row],[závod]],"::",kategorie[[#This Row],[m/ž]],"::",kategorie[[#This Row],[věk]])</f>
        <v>2016::pivaři::Z::45</v>
      </c>
      <c r="E2584" s="166">
        <v>2016</v>
      </c>
      <c r="F2584" s="167" t="s">
        <v>296</v>
      </c>
      <c r="G2584" s="166" t="s">
        <v>318</v>
      </c>
      <c r="H2584" s="25">
        <f>kategorie[[#This Row],[rok]]-kategorie[[#This Row],[věk]]</f>
        <v>1971</v>
      </c>
      <c r="I2584" s="166">
        <v>45</v>
      </c>
      <c r="J2584" s="168" t="s">
        <v>316</v>
      </c>
      <c r="K2584" s="169">
        <v>0.16</v>
      </c>
      <c r="L2584" s="170"/>
    </row>
    <row r="2585" spans="4:12">
      <c r="D2585" s="20" t="str">
        <f>CONCATENATE(kategorie[[#This Row],[rok]],"::",kategorie[[#This Row],[závod]],"::",kategorie[[#This Row],[m/ž]],"::",kategorie[[#This Row],[věk]])</f>
        <v>2016::pivaři::Z::46</v>
      </c>
      <c r="E2585" s="166">
        <v>2016</v>
      </c>
      <c r="F2585" s="167" t="s">
        <v>296</v>
      </c>
      <c r="G2585" s="166" t="s">
        <v>318</v>
      </c>
      <c r="H2585" s="25">
        <f>kategorie[[#This Row],[rok]]-kategorie[[#This Row],[věk]]</f>
        <v>1970</v>
      </c>
      <c r="I2585" s="166">
        <v>46</v>
      </c>
      <c r="J2585" s="168" t="s">
        <v>316</v>
      </c>
      <c r="K2585" s="169">
        <v>0.16</v>
      </c>
      <c r="L2585" s="170"/>
    </row>
    <row r="2586" spans="4:12">
      <c r="D2586" s="20" t="str">
        <f>CONCATENATE(kategorie[[#This Row],[rok]],"::",kategorie[[#This Row],[závod]],"::",kategorie[[#This Row],[m/ž]],"::",kategorie[[#This Row],[věk]])</f>
        <v>2016::pivaři::Z::47</v>
      </c>
      <c r="E2586" s="166">
        <v>2016</v>
      </c>
      <c r="F2586" s="167" t="s">
        <v>296</v>
      </c>
      <c r="G2586" s="166" t="s">
        <v>318</v>
      </c>
      <c r="H2586" s="25">
        <f>kategorie[[#This Row],[rok]]-kategorie[[#This Row],[věk]]</f>
        <v>1969</v>
      </c>
      <c r="I2586" s="166">
        <v>47</v>
      </c>
      <c r="J2586" s="168" t="s">
        <v>316</v>
      </c>
      <c r="K2586" s="169">
        <v>0.16</v>
      </c>
      <c r="L2586" s="170"/>
    </row>
    <row r="2587" spans="4:12">
      <c r="D2587" s="20" t="str">
        <f>CONCATENATE(kategorie[[#This Row],[rok]],"::",kategorie[[#This Row],[závod]],"::",kategorie[[#This Row],[m/ž]],"::",kategorie[[#This Row],[věk]])</f>
        <v>2016::pivaři::Z::48</v>
      </c>
      <c r="E2587" s="166">
        <v>2016</v>
      </c>
      <c r="F2587" s="167" t="s">
        <v>296</v>
      </c>
      <c r="G2587" s="166" t="s">
        <v>318</v>
      </c>
      <c r="H2587" s="25">
        <f>kategorie[[#This Row],[rok]]-kategorie[[#This Row],[věk]]</f>
        <v>1968</v>
      </c>
      <c r="I2587" s="166">
        <v>48</v>
      </c>
      <c r="J2587" s="168" t="s">
        <v>316</v>
      </c>
      <c r="K2587" s="169">
        <v>0.16</v>
      </c>
      <c r="L2587" s="170"/>
    </row>
    <row r="2588" spans="4:12">
      <c r="D2588" s="20" t="str">
        <f>CONCATENATE(kategorie[[#This Row],[rok]],"::",kategorie[[#This Row],[závod]],"::",kategorie[[#This Row],[m/ž]],"::",kategorie[[#This Row],[věk]])</f>
        <v>2016::pivaři::Z::49</v>
      </c>
      <c r="E2588" s="166">
        <v>2016</v>
      </c>
      <c r="F2588" s="167" t="s">
        <v>296</v>
      </c>
      <c r="G2588" s="166" t="s">
        <v>318</v>
      </c>
      <c r="H2588" s="25">
        <f>kategorie[[#This Row],[rok]]-kategorie[[#This Row],[věk]]</f>
        <v>1967</v>
      </c>
      <c r="I2588" s="166">
        <v>49</v>
      </c>
      <c r="J2588" s="168" t="s">
        <v>316</v>
      </c>
      <c r="K2588" s="169">
        <v>0.16</v>
      </c>
      <c r="L2588" s="170"/>
    </row>
    <row r="2589" spans="4:12">
      <c r="D2589" s="20" t="str">
        <f>CONCATENATE(kategorie[[#This Row],[rok]],"::",kategorie[[#This Row],[závod]],"::",kategorie[[#This Row],[m/ž]],"::",kategorie[[#This Row],[věk]])</f>
        <v>2016::pivaři::Z::50</v>
      </c>
      <c r="E2589" s="166">
        <v>2016</v>
      </c>
      <c r="F2589" s="167" t="s">
        <v>296</v>
      </c>
      <c r="G2589" s="166" t="s">
        <v>318</v>
      </c>
      <c r="H2589" s="25">
        <f>kategorie[[#This Row],[rok]]-kategorie[[#This Row],[věk]]</f>
        <v>1966</v>
      </c>
      <c r="I2589" s="166">
        <v>50</v>
      </c>
      <c r="J2589" s="168" t="s">
        <v>316</v>
      </c>
      <c r="K2589" s="169">
        <v>0.16</v>
      </c>
      <c r="L2589" s="170"/>
    </row>
    <row r="2590" spans="4:12">
      <c r="D2590" s="20" t="str">
        <f>CONCATENATE(kategorie[[#This Row],[rok]],"::",kategorie[[#This Row],[závod]],"::",kategorie[[#This Row],[m/ž]],"::",kategorie[[#This Row],[věk]])</f>
        <v>2016::pivaři::Z::51</v>
      </c>
      <c r="E2590" s="166">
        <v>2016</v>
      </c>
      <c r="F2590" s="167" t="s">
        <v>296</v>
      </c>
      <c r="G2590" s="166" t="s">
        <v>318</v>
      </c>
      <c r="H2590" s="25">
        <f>kategorie[[#This Row],[rok]]-kategorie[[#This Row],[věk]]</f>
        <v>1965</v>
      </c>
      <c r="I2590" s="166">
        <v>51</v>
      </c>
      <c r="J2590" s="168" t="s">
        <v>316</v>
      </c>
      <c r="K2590" s="169">
        <v>0.16</v>
      </c>
      <c r="L2590" s="170"/>
    </row>
    <row r="2591" spans="4:12">
      <c r="D2591" s="20" t="str">
        <f>CONCATENATE(kategorie[[#This Row],[rok]],"::",kategorie[[#This Row],[závod]],"::",kategorie[[#This Row],[m/ž]],"::",kategorie[[#This Row],[věk]])</f>
        <v>2016::pivaři::Z::52</v>
      </c>
      <c r="E2591" s="166">
        <v>2016</v>
      </c>
      <c r="F2591" s="167" t="s">
        <v>296</v>
      </c>
      <c r="G2591" s="166" t="s">
        <v>318</v>
      </c>
      <c r="H2591" s="25">
        <f>kategorie[[#This Row],[rok]]-kategorie[[#This Row],[věk]]</f>
        <v>1964</v>
      </c>
      <c r="I2591" s="166">
        <v>52</v>
      </c>
      <c r="J2591" s="168" t="s">
        <v>316</v>
      </c>
      <c r="K2591" s="169">
        <v>0.16</v>
      </c>
      <c r="L2591" s="170"/>
    </row>
    <row r="2592" spans="4:12">
      <c r="D2592" s="20" t="str">
        <f>CONCATENATE(kategorie[[#This Row],[rok]],"::",kategorie[[#This Row],[závod]],"::",kategorie[[#This Row],[m/ž]],"::",kategorie[[#This Row],[věk]])</f>
        <v>2016::pivaři::Z::53</v>
      </c>
      <c r="E2592" s="166">
        <v>2016</v>
      </c>
      <c r="F2592" s="167" t="s">
        <v>296</v>
      </c>
      <c r="G2592" s="166" t="s">
        <v>318</v>
      </c>
      <c r="H2592" s="25">
        <f>kategorie[[#This Row],[rok]]-kategorie[[#This Row],[věk]]</f>
        <v>1963</v>
      </c>
      <c r="I2592" s="166">
        <v>53</v>
      </c>
      <c r="J2592" s="168" t="s">
        <v>316</v>
      </c>
      <c r="K2592" s="169">
        <v>0.16</v>
      </c>
      <c r="L2592" s="170"/>
    </row>
    <row r="2593" spans="4:12">
      <c r="D2593" s="20" t="str">
        <f>CONCATENATE(kategorie[[#This Row],[rok]],"::",kategorie[[#This Row],[závod]],"::",kategorie[[#This Row],[m/ž]],"::",kategorie[[#This Row],[věk]])</f>
        <v>2016::pivaři::Z::54</v>
      </c>
      <c r="E2593" s="166">
        <v>2016</v>
      </c>
      <c r="F2593" s="167" t="s">
        <v>296</v>
      </c>
      <c r="G2593" s="166" t="s">
        <v>318</v>
      </c>
      <c r="H2593" s="25">
        <f>kategorie[[#This Row],[rok]]-kategorie[[#This Row],[věk]]</f>
        <v>1962</v>
      </c>
      <c r="I2593" s="166">
        <v>54</v>
      </c>
      <c r="J2593" s="168" t="s">
        <v>316</v>
      </c>
      <c r="K2593" s="169">
        <v>0.16</v>
      </c>
      <c r="L2593" s="170"/>
    </row>
    <row r="2594" spans="4:12">
      <c r="D2594" s="20" t="str">
        <f>CONCATENATE(kategorie[[#This Row],[rok]],"::",kategorie[[#This Row],[závod]],"::",kategorie[[#This Row],[m/ž]],"::",kategorie[[#This Row],[věk]])</f>
        <v>2016::pivaři::Z::55</v>
      </c>
      <c r="E2594" s="166">
        <v>2016</v>
      </c>
      <c r="F2594" s="167" t="s">
        <v>296</v>
      </c>
      <c r="G2594" s="166" t="s">
        <v>318</v>
      </c>
      <c r="H2594" s="25">
        <f>kategorie[[#This Row],[rok]]-kategorie[[#This Row],[věk]]</f>
        <v>1961</v>
      </c>
      <c r="I2594" s="166">
        <v>55</v>
      </c>
      <c r="J2594" s="168" t="s">
        <v>316</v>
      </c>
      <c r="K2594" s="169">
        <v>0.16</v>
      </c>
      <c r="L2594" s="170"/>
    </row>
    <row r="2595" spans="4:12">
      <c r="D2595" s="20" t="str">
        <f>CONCATENATE(kategorie[[#This Row],[rok]],"::",kategorie[[#This Row],[závod]],"::",kategorie[[#This Row],[m/ž]],"::",kategorie[[#This Row],[věk]])</f>
        <v>2016::pivaři::Z::56</v>
      </c>
      <c r="E2595" s="166">
        <v>2016</v>
      </c>
      <c r="F2595" s="167" t="s">
        <v>296</v>
      </c>
      <c r="G2595" s="166" t="s">
        <v>318</v>
      </c>
      <c r="H2595" s="25">
        <f>kategorie[[#This Row],[rok]]-kategorie[[#This Row],[věk]]</f>
        <v>1960</v>
      </c>
      <c r="I2595" s="166">
        <v>56</v>
      </c>
      <c r="J2595" s="168" t="s">
        <v>316</v>
      </c>
      <c r="K2595" s="169">
        <v>0.16</v>
      </c>
      <c r="L2595" s="170"/>
    </row>
    <row r="2596" spans="4:12">
      <c r="D2596" s="20" t="str">
        <f>CONCATENATE(kategorie[[#This Row],[rok]],"::",kategorie[[#This Row],[závod]],"::",kategorie[[#This Row],[m/ž]],"::",kategorie[[#This Row],[věk]])</f>
        <v>2016::pivaři::Z::57</v>
      </c>
      <c r="E2596" s="166">
        <v>2016</v>
      </c>
      <c r="F2596" s="167" t="s">
        <v>296</v>
      </c>
      <c r="G2596" s="166" t="s">
        <v>318</v>
      </c>
      <c r="H2596" s="25">
        <f>kategorie[[#This Row],[rok]]-kategorie[[#This Row],[věk]]</f>
        <v>1959</v>
      </c>
      <c r="I2596" s="166">
        <v>57</v>
      </c>
      <c r="J2596" s="168" t="s">
        <v>316</v>
      </c>
      <c r="K2596" s="169">
        <v>0.16</v>
      </c>
      <c r="L2596" s="170"/>
    </row>
    <row r="2597" spans="4:12">
      <c r="D2597" s="20" t="str">
        <f>CONCATENATE(kategorie[[#This Row],[rok]],"::",kategorie[[#This Row],[závod]],"::",kategorie[[#This Row],[m/ž]],"::",kategorie[[#This Row],[věk]])</f>
        <v>2016::pivaři::Z::58</v>
      </c>
      <c r="E2597" s="166">
        <v>2016</v>
      </c>
      <c r="F2597" s="167" t="s">
        <v>296</v>
      </c>
      <c r="G2597" s="166" t="s">
        <v>318</v>
      </c>
      <c r="H2597" s="25">
        <f>kategorie[[#This Row],[rok]]-kategorie[[#This Row],[věk]]</f>
        <v>1958</v>
      </c>
      <c r="I2597" s="166">
        <v>58</v>
      </c>
      <c r="J2597" s="168" t="s">
        <v>316</v>
      </c>
      <c r="K2597" s="169">
        <v>0.16</v>
      </c>
      <c r="L2597" s="170"/>
    </row>
    <row r="2598" spans="4:12">
      <c r="D2598" s="20" t="str">
        <f>CONCATENATE(kategorie[[#This Row],[rok]],"::",kategorie[[#This Row],[závod]],"::",kategorie[[#This Row],[m/ž]],"::",kategorie[[#This Row],[věk]])</f>
        <v>2016::pivaři::Z::59</v>
      </c>
      <c r="E2598" s="166">
        <v>2016</v>
      </c>
      <c r="F2598" s="167" t="s">
        <v>296</v>
      </c>
      <c r="G2598" s="166" t="s">
        <v>318</v>
      </c>
      <c r="H2598" s="25">
        <f>kategorie[[#This Row],[rok]]-kategorie[[#This Row],[věk]]</f>
        <v>1957</v>
      </c>
      <c r="I2598" s="166">
        <v>59</v>
      </c>
      <c r="J2598" s="168" t="s">
        <v>316</v>
      </c>
      <c r="K2598" s="169">
        <v>0.16</v>
      </c>
      <c r="L2598" s="170"/>
    </row>
    <row r="2599" spans="4:12">
      <c r="D2599" s="20" t="str">
        <f>CONCATENATE(kategorie[[#This Row],[rok]],"::",kategorie[[#This Row],[závod]],"::",kategorie[[#This Row],[m/ž]],"::",kategorie[[#This Row],[věk]])</f>
        <v>2016::pivaři::Z::60</v>
      </c>
      <c r="E2599" s="166">
        <v>2016</v>
      </c>
      <c r="F2599" s="167" t="s">
        <v>296</v>
      </c>
      <c r="G2599" s="166" t="s">
        <v>318</v>
      </c>
      <c r="H2599" s="25">
        <f>kategorie[[#This Row],[rok]]-kategorie[[#This Row],[věk]]</f>
        <v>1956</v>
      </c>
      <c r="I2599" s="166">
        <v>60</v>
      </c>
      <c r="J2599" s="168" t="s">
        <v>316</v>
      </c>
      <c r="K2599" s="169">
        <v>0.16</v>
      </c>
      <c r="L2599" s="170"/>
    </row>
    <row r="2600" spans="4:12">
      <c r="D2600" s="202" t="str">
        <f>CONCATENATE(kategorie[[#This Row],[rok]],"::",kategorie[[#This Row],[závod]],"::",kategorie[[#This Row],[m/ž]],"::",kategorie[[#This Row],[věk]])</f>
        <v>2017::dětský::M::0</v>
      </c>
      <c r="E2600" s="203">
        <v>2017</v>
      </c>
      <c r="F2600" s="167" t="s">
        <v>297</v>
      </c>
      <c r="G2600" s="166" t="s">
        <v>177</v>
      </c>
      <c r="H2600" s="204">
        <f>kategorie[[#This Row],[rok]]-kategorie[[#This Row],[věk]]</f>
        <v>2017</v>
      </c>
      <c r="I2600" s="166">
        <v>0</v>
      </c>
      <c r="J2600" s="168" t="s">
        <v>3181</v>
      </c>
      <c r="K2600" s="169">
        <v>0.16</v>
      </c>
      <c r="L2600" s="205"/>
    </row>
    <row r="2601" spans="4:12">
      <c r="D2601" s="202" t="str">
        <f>CONCATENATE(kategorie[[#This Row],[rok]],"::",kategorie[[#This Row],[závod]],"::",kategorie[[#This Row],[m/ž]],"::",kategorie[[#This Row],[věk]])</f>
        <v>2017::dětský::M::1</v>
      </c>
      <c r="E2601" s="203">
        <v>2017</v>
      </c>
      <c r="F2601" s="167" t="s">
        <v>297</v>
      </c>
      <c r="G2601" s="166" t="s">
        <v>177</v>
      </c>
      <c r="H2601" s="204">
        <f>kategorie[[#This Row],[rok]]-kategorie[[#This Row],[věk]]</f>
        <v>2016</v>
      </c>
      <c r="I2601" s="166">
        <v>1</v>
      </c>
      <c r="J2601" s="168" t="s">
        <v>3181</v>
      </c>
      <c r="K2601" s="169">
        <v>0.16</v>
      </c>
      <c r="L2601" s="205"/>
    </row>
    <row r="2602" spans="4:12">
      <c r="D2602" s="202" t="str">
        <f>CONCATENATE(kategorie[[#This Row],[rok]],"::",kategorie[[#This Row],[závod]],"::",kategorie[[#This Row],[m/ž]],"::",kategorie[[#This Row],[věk]])</f>
        <v>2017::dětský::M::2</v>
      </c>
      <c r="E2602" s="203">
        <v>2017</v>
      </c>
      <c r="F2602" s="167" t="s">
        <v>297</v>
      </c>
      <c r="G2602" s="166" t="s">
        <v>177</v>
      </c>
      <c r="H2602" s="204">
        <f>kategorie[[#This Row],[rok]]-kategorie[[#This Row],[věk]]</f>
        <v>2015</v>
      </c>
      <c r="I2602" s="166">
        <v>2</v>
      </c>
      <c r="J2602" s="168" t="s">
        <v>3181</v>
      </c>
      <c r="K2602" s="169">
        <v>0.16</v>
      </c>
      <c r="L2602" s="205"/>
    </row>
    <row r="2603" spans="4:12">
      <c r="D2603" s="202" t="str">
        <f>CONCATENATE(kategorie[[#This Row],[rok]],"::",kategorie[[#This Row],[závod]],"::",kategorie[[#This Row],[m/ž]],"::",kategorie[[#This Row],[věk]])</f>
        <v>2017::dětský::M::3</v>
      </c>
      <c r="E2603" s="203">
        <v>2017</v>
      </c>
      <c r="F2603" s="167" t="s">
        <v>297</v>
      </c>
      <c r="G2603" s="166" t="s">
        <v>177</v>
      </c>
      <c r="H2603" s="204">
        <f>kategorie[[#This Row],[rok]]-kategorie[[#This Row],[věk]]</f>
        <v>2014</v>
      </c>
      <c r="I2603" s="166">
        <v>3</v>
      </c>
      <c r="J2603" s="168" t="s">
        <v>3181</v>
      </c>
      <c r="K2603" s="169">
        <v>0.16</v>
      </c>
      <c r="L2603" s="205"/>
    </row>
    <row r="2604" spans="4:12">
      <c r="D2604" s="202" t="str">
        <f>CONCATENATE(kategorie[[#This Row],[rok]],"::",kategorie[[#This Row],[závod]],"::",kategorie[[#This Row],[m/ž]],"::",kategorie[[#This Row],[věk]])</f>
        <v>2017::dětský::M::4</v>
      </c>
      <c r="E2604" s="203">
        <v>2017</v>
      </c>
      <c r="F2604" s="167" t="s">
        <v>297</v>
      </c>
      <c r="G2604" s="166" t="s">
        <v>177</v>
      </c>
      <c r="H2604" s="204">
        <f>kategorie[[#This Row],[rok]]-kategorie[[#This Row],[věk]]</f>
        <v>2013</v>
      </c>
      <c r="I2604" s="166">
        <v>4</v>
      </c>
      <c r="J2604" s="168" t="s">
        <v>3181</v>
      </c>
      <c r="K2604" s="169">
        <v>0.16</v>
      </c>
      <c r="L2604" s="205"/>
    </row>
    <row r="2605" spans="4:12">
      <c r="D2605" s="202" t="str">
        <f>CONCATENATE(kategorie[[#This Row],[rok]],"::",kategorie[[#This Row],[závod]],"::",kategorie[[#This Row],[m/ž]],"::",kategorie[[#This Row],[věk]])</f>
        <v>2017::dětský::M::5</v>
      </c>
      <c r="E2605" s="203">
        <v>2017</v>
      </c>
      <c r="F2605" s="167" t="s">
        <v>297</v>
      </c>
      <c r="G2605" s="166" t="s">
        <v>177</v>
      </c>
      <c r="H2605" s="204">
        <f>kategorie[[#This Row],[rok]]-kategorie[[#This Row],[věk]]</f>
        <v>2012</v>
      </c>
      <c r="I2605" s="166">
        <v>5</v>
      </c>
      <c r="J2605" s="168" t="s">
        <v>3183</v>
      </c>
      <c r="K2605" s="169">
        <v>0.16</v>
      </c>
      <c r="L2605" s="205"/>
    </row>
    <row r="2606" spans="4:12">
      <c r="D2606" s="202" t="str">
        <f>CONCATENATE(kategorie[[#This Row],[rok]],"::",kategorie[[#This Row],[závod]],"::",kategorie[[#This Row],[m/ž]],"::",kategorie[[#This Row],[věk]])</f>
        <v>2017::dětský::M::6</v>
      </c>
      <c r="E2606" s="203">
        <v>2017</v>
      </c>
      <c r="F2606" s="167" t="s">
        <v>297</v>
      </c>
      <c r="G2606" s="166" t="s">
        <v>177</v>
      </c>
      <c r="H2606" s="204">
        <f>kategorie[[#This Row],[rok]]-kategorie[[#This Row],[věk]]</f>
        <v>2011</v>
      </c>
      <c r="I2606" s="166">
        <v>6</v>
      </c>
      <c r="J2606" s="168" t="s">
        <v>3183</v>
      </c>
      <c r="K2606" s="169">
        <v>0.16</v>
      </c>
      <c r="L2606" s="205"/>
    </row>
    <row r="2607" spans="4:12">
      <c r="D2607" s="202" t="str">
        <f>CONCATENATE(kategorie[[#This Row],[rok]],"::",kategorie[[#This Row],[závod]],"::",kategorie[[#This Row],[m/ž]],"::",kategorie[[#This Row],[věk]])</f>
        <v>2017::dětský::M::7</v>
      </c>
      <c r="E2607" s="203">
        <v>2017</v>
      </c>
      <c r="F2607" s="167" t="s">
        <v>297</v>
      </c>
      <c r="G2607" s="166" t="s">
        <v>177</v>
      </c>
      <c r="H2607" s="204">
        <f>kategorie[[#This Row],[rok]]-kategorie[[#This Row],[věk]]</f>
        <v>2010</v>
      </c>
      <c r="I2607" s="166">
        <v>7</v>
      </c>
      <c r="J2607" s="168" t="s">
        <v>3183</v>
      </c>
      <c r="K2607" s="169">
        <v>0.16</v>
      </c>
      <c r="L2607" s="205"/>
    </row>
    <row r="2608" spans="4:12">
      <c r="D2608" s="202" t="str">
        <f>CONCATENATE(kategorie[[#This Row],[rok]],"::",kategorie[[#This Row],[závod]],"::",kategorie[[#This Row],[m/ž]],"::",kategorie[[#This Row],[věk]])</f>
        <v>2017::dětský::M::8</v>
      </c>
      <c r="E2608" s="203">
        <v>2017</v>
      </c>
      <c r="F2608" s="167" t="s">
        <v>297</v>
      </c>
      <c r="G2608" s="166" t="s">
        <v>177</v>
      </c>
      <c r="H2608" s="204">
        <f>kategorie[[#This Row],[rok]]-kategorie[[#This Row],[věk]]</f>
        <v>2009</v>
      </c>
      <c r="I2608" s="166">
        <v>8</v>
      </c>
      <c r="J2608" s="168" t="s">
        <v>3185</v>
      </c>
      <c r="K2608" s="169">
        <v>0.32</v>
      </c>
      <c r="L2608" s="205"/>
    </row>
    <row r="2609" spans="4:12">
      <c r="D2609" s="202" t="str">
        <f>CONCATENATE(kategorie[[#This Row],[rok]],"::",kategorie[[#This Row],[závod]],"::",kategorie[[#This Row],[m/ž]],"::",kategorie[[#This Row],[věk]])</f>
        <v>2017::dětský::M::9</v>
      </c>
      <c r="E2609" s="203">
        <v>2017</v>
      </c>
      <c r="F2609" s="167" t="s">
        <v>297</v>
      </c>
      <c r="G2609" s="166" t="s">
        <v>177</v>
      </c>
      <c r="H2609" s="204">
        <f>kategorie[[#This Row],[rok]]-kategorie[[#This Row],[věk]]</f>
        <v>2008</v>
      </c>
      <c r="I2609" s="166">
        <v>9</v>
      </c>
      <c r="J2609" s="168" t="s">
        <v>3185</v>
      </c>
      <c r="K2609" s="169">
        <v>0.32</v>
      </c>
      <c r="L2609" s="205"/>
    </row>
    <row r="2610" spans="4:12">
      <c r="D2610" s="202" t="str">
        <f>CONCATENATE(kategorie[[#This Row],[rok]],"::",kategorie[[#This Row],[závod]],"::",kategorie[[#This Row],[m/ž]],"::",kategorie[[#This Row],[věk]])</f>
        <v>2017::dětský::M::10</v>
      </c>
      <c r="E2610" s="203">
        <v>2017</v>
      </c>
      <c r="F2610" s="167" t="s">
        <v>297</v>
      </c>
      <c r="G2610" s="166" t="s">
        <v>177</v>
      </c>
      <c r="H2610" s="204">
        <f>kategorie[[#This Row],[rok]]-kategorie[[#This Row],[věk]]</f>
        <v>2007</v>
      </c>
      <c r="I2610" s="166">
        <v>10</v>
      </c>
      <c r="J2610" s="168" t="s">
        <v>3185</v>
      </c>
      <c r="K2610" s="169">
        <v>0.32</v>
      </c>
      <c r="L2610" s="205"/>
    </row>
    <row r="2611" spans="4:12">
      <c r="D2611" s="202" t="str">
        <f>CONCATENATE(kategorie[[#This Row],[rok]],"::",kategorie[[#This Row],[závod]],"::",kategorie[[#This Row],[m/ž]],"::",kategorie[[#This Row],[věk]])</f>
        <v>2017::dětský::M::11</v>
      </c>
      <c r="E2611" s="203">
        <v>2017</v>
      </c>
      <c r="F2611" s="167" t="s">
        <v>297</v>
      </c>
      <c r="G2611" s="166" t="s">
        <v>177</v>
      </c>
      <c r="H2611" s="204">
        <f>kategorie[[#This Row],[rok]]-kategorie[[#This Row],[věk]]</f>
        <v>2006</v>
      </c>
      <c r="I2611" s="166">
        <v>11</v>
      </c>
      <c r="J2611" s="168" t="s">
        <v>3186</v>
      </c>
      <c r="K2611" s="169">
        <v>0.48</v>
      </c>
      <c r="L2611" s="205"/>
    </row>
    <row r="2612" spans="4:12">
      <c r="D2612" s="202" t="str">
        <f>CONCATENATE(kategorie[[#This Row],[rok]],"::",kategorie[[#This Row],[závod]],"::",kategorie[[#This Row],[m/ž]],"::",kategorie[[#This Row],[věk]])</f>
        <v>2017::dětský::M::12</v>
      </c>
      <c r="E2612" s="203">
        <v>2017</v>
      </c>
      <c r="F2612" s="167" t="s">
        <v>297</v>
      </c>
      <c r="G2612" s="166" t="s">
        <v>177</v>
      </c>
      <c r="H2612" s="204">
        <f>kategorie[[#This Row],[rok]]-kategorie[[#This Row],[věk]]</f>
        <v>2005</v>
      </c>
      <c r="I2612" s="166">
        <v>12</v>
      </c>
      <c r="J2612" s="168" t="s">
        <v>3186</v>
      </c>
      <c r="K2612" s="169">
        <v>0.48</v>
      </c>
      <c r="L2612" s="205"/>
    </row>
    <row r="2613" spans="4:12">
      <c r="D2613" s="202" t="str">
        <f>CONCATENATE(kategorie[[#This Row],[rok]],"::",kategorie[[#This Row],[závod]],"::",kategorie[[#This Row],[m/ž]],"::",kategorie[[#This Row],[věk]])</f>
        <v>2017::dětský::M::13</v>
      </c>
      <c r="E2613" s="203">
        <v>2017</v>
      </c>
      <c r="F2613" s="167" t="s">
        <v>297</v>
      </c>
      <c r="G2613" s="166" t="s">
        <v>177</v>
      </c>
      <c r="H2613" s="204">
        <f>kategorie[[#This Row],[rok]]-kategorie[[#This Row],[věk]]</f>
        <v>2004</v>
      </c>
      <c r="I2613" s="166">
        <v>13</v>
      </c>
      <c r="J2613" s="168" t="s">
        <v>3187</v>
      </c>
      <c r="K2613" s="169">
        <v>0.48</v>
      </c>
      <c r="L2613" s="205"/>
    </row>
    <row r="2614" spans="4:12">
      <c r="D2614" s="202" t="str">
        <f>CONCATENATE(kategorie[[#This Row],[rok]],"::",kategorie[[#This Row],[závod]],"::",kategorie[[#This Row],[m/ž]],"::",kategorie[[#This Row],[věk]])</f>
        <v>2017::dětský::M::14</v>
      </c>
      <c r="E2614" s="203">
        <v>2017</v>
      </c>
      <c r="F2614" s="167" t="s">
        <v>297</v>
      </c>
      <c r="G2614" s="166" t="s">
        <v>177</v>
      </c>
      <c r="H2614" s="204">
        <f>kategorie[[#This Row],[rok]]-kategorie[[#This Row],[věk]]</f>
        <v>2003</v>
      </c>
      <c r="I2614" s="166">
        <v>14</v>
      </c>
      <c r="J2614" s="168" t="s">
        <v>3187</v>
      </c>
      <c r="K2614" s="169">
        <v>0.48</v>
      </c>
      <c r="L2614" s="205"/>
    </row>
    <row r="2615" spans="4:12">
      <c r="D2615" s="202" t="str">
        <f>CONCATENATE(kategorie[[#This Row],[rok]],"::",kategorie[[#This Row],[závod]],"::",kategorie[[#This Row],[m/ž]],"::",kategorie[[#This Row],[věk]])</f>
        <v>2017::dětský::M::15</v>
      </c>
      <c r="E2615" s="203">
        <v>2017</v>
      </c>
      <c r="F2615" s="167" t="s">
        <v>297</v>
      </c>
      <c r="G2615" s="166" t="s">
        <v>177</v>
      </c>
      <c r="H2615" s="204">
        <f>kategorie[[#This Row],[rok]]-kategorie[[#This Row],[věk]]</f>
        <v>2002</v>
      </c>
      <c r="I2615" s="166">
        <v>15</v>
      </c>
      <c r="J2615" s="168" t="s">
        <v>3188</v>
      </c>
      <c r="K2615" s="169">
        <v>1</v>
      </c>
      <c r="L2615" s="205"/>
    </row>
    <row r="2616" spans="4:12">
      <c r="D2616" s="202" t="str">
        <f>CONCATENATE(kategorie[[#This Row],[rok]],"::",kategorie[[#This Row],[závod]],"::",kategorie[[#This Row],[m/ž]],"::",kategorie[[#This Row],[věk]])</f>
        <v>2017::dětský::M::16</v>
      </c>
      <c r="E2616" s="203">
        <v>2017</v>
      </c>
      <c r="F2616" s="167" t="s">
        <v>297</v>
      </c>
      <c r="G2616" s="166" t="s">
        <v>177</v>
      </c>
      <c r="H2616" s="204">
        <f>kategorie[[#This Row],[rok]]-kategorie[[#This Row],[věk]]</f>
        <v>2001</v>
      </c>
      <c r="I2616" s="166">
        <v>16</v>
      </c>
      <c r="J2616" s="168" t="s">
        <v>3188</v>
      </c>
      <c r="K2616" s="169">
        <v>1</v>
      </c>
      <c r="L2616" s="205"/>
    </row>
    <row r="2617" spans="4:12">
      <c r="D2617" s="202" t="str">
        <f>CONCATENATE(kategorie[[#This Row],[rok]],"::",kategorie[[#This Row],[závod]],"::",kategorie[[#This Row],[m/ž]],"::",kategorie[[#This Row],[věk]])</f>
        <v>2017::dětský::M::17</v>
      </c>
      <c r="E2617" s="203">
        <v>2017</v>
      </c>
      <c r="F2617" s="167" t="s">
        <v>297</v>
      </c>
      <c r="G2617" s="166" t="s">
        <v>177</v>
      </c>
      <c r="H2617" s="204">
        <f>kategorie[[#This Row],[rok]]-kategorie[[#This Row],[věk]]</f>
        <v>2000</v>
      </c>
      <c r="I2617" s="166">
        <v>17</v>
      </c>
      <c r="J2617" s="168" t="s">
        <v>3189</v>
      </c>
      <c r="K2617" s="169">
        <v>1.7</v>
      </c>
      <c r="L2617" s="205"/>
    </row>
    <row r="2618" spans="4:12">
      <c r="D2618" s="202" t="str">
        <f>CONCATENATE(kategorie[[#This Row],[rok]],"::",kategorie[[#This Row],[závod]],"::",kategorie[[#This Row],[m/ž]],"::",kategorie[[#This Row],[věk]])</f>
        <v>2017::dětský::M::18</v>
      </c>
      <c r="E2618" s="203">
        <v>2017</v>
      </c>
      <c r="F2618" s="167" t="s">
        <v>297</v>
      </c>
      <c r="G2618" s="166" t="s">
        <v>177</v>
      </c>
      <c r="H2618" s="204">
        <f>kategorie[[#This Row],[rok]]-kategorie[[#This Row],[věk]]</f>
        <v>1999</v>
      </c>
      <c r="I2618" s="166">
        <v>18</v>
      </c>
      <c r="J2618" s="168" t="s">
        <v>3189</v>
      </c>
      <c r="K2618" s="169">
        <v>1.7</v>
      </c>
      <c r="L2618" s="205"/>
    </row>
    <row r="2619" spans="4:12">
      <c r="D2619" s="202" t="str">
        <f>CONCATENATE(kategorie[[#This Row],[rok]],"::",kategorie[[#This Row],[závod]],"::",kategorie[[#This Row],[m/ž]],"::",kategorie[[#This Row],[věk]])</f>
        <v>2017::dětský::Z::0</v>
      </c>
      <c r="E2619" s="203">
        <v>2017</v>
      </c>
      <c r="F2619" s="167" t="s">
        <v>297</v>
      </c>
      <c r="G2619" s="166" t="s">
        <v>318</v>
      </c>
      <c r="H2619" s="204">
        <f>kategorie[[#This Row],[rok]]-kategorie[[#This Row],[věk]]</f>
        <v>2017</v>
      </c>
      <c r="I2619" s="166">
        <v>0</v>
      </c>
      <c r="J2619" s="168" t="s">
        <v>3181</v>
      </c>
      <c r="K2619" s="169">
        <v>0.16</v>
      </c>
      <c r="L2619" s="205"/>
    </row>
    <row r="2620" spans="4:12">
      <c r="D2620" s="202" t="str">
        <f>CONCATENATE(kategorie[[#This Row],[rok]],"::",kategorie[[#This Row],[závod]],"::",kategorie[[#This Row],[m/ž]],"::",kategorie[[#This Row],[věk]])</f>
        <v>2017::dětský::Z::1</v>
      </c>
      <c r="E2620" s="203">
        <v>2017</v>
      </c>
      <c r="F2620" s="167" t="s">
        <v>297</v>
      </c>
      <c r="G2620" s="166" t="s">
        <v>318</v>
      </c>
      <c r="H2620" s="204">
        <f>kategorie[[#This Row],[rok]]-kategorie[[#This Row],[věk]]</f>
        <v>2016</v>
      </c>
      <c r="I2620" s="166">
        <v>1</v>
      </c>
      <c r="J2620" s="168" t="s">
        <v>3181</v>
      </c>
      <c r="K2620" s="169">
        <v>0.16</v>
      </c>
      <c r="L2620" s="205"/>
    </row>
    <row r="2621" spans="4:12">
      <c r="D2621" s="202" t="str">
        <f>CONCATENATE(kategorie[[#This Row],[rok]],"::",kategorie[[#This Row],[závod]],"::",kategorie[[#This Row],[m/ž]],"::",kategorie[[#This Row],[věk]])</f>
        <v>2017::dětský::Z::2</v>
      </c>
      <c r="E2621" s="203">
        <v>2017</v>
      </c>
      <c r="F2621" s="167" t="s">
        <v>297</v>
      </c>
      <c r="G2621" s="166" t="s">
        <v>318</v>
      </c>
      <c r="H2621" s="204">
        <f>kategorie[[#This Row],[rok]]-kategorie[[#This Row],[věk]]</f>
        <v>2015</v>
      </c>
      <c r="I2621" s="166">
        <v>2</v>
      </c>
      <c r="J2621" s="168" t="s">
        <v>3181</v>
      </c>
      <c r="K2621" s="169">
        <v>0.16</v>
      </c>
      <c r="L2621" s="205"/>
    </row>
    <row r="2622" spans="4:12">
      <c r="D2622" s="202" t="str">
        <f>CONCATENATE(kategorie[[#This Row],[rok]],"::",kategorie[[#This Row],[závod]],"::",kategorie[[#This Row],[m/ž]],"::",kategorie[[#This Row],[věk]])</f>
        <v>2017::dětský::Z::3</v>
      </c>
      <c r="E2622" s="203">
        <v>2017</v>
      </c>
      <c r="F2622" s="167" t="s">
        <v>297</v>
      </c>
      <c r="G2622" s="166" t="s">
        <v>318</v>
      </c>
      <c r="H2622" s="204">
        <f>kategorie[[#This Row],[rok]]-kategorie[[#This Row],[věk]]</f>
        <v>2014</v>
      </c>
      <c r="I2622" s="166">
        <v>3</v>
      </c>
      <c r="J2622" s="168" t="s">
        <v>3181</v>
      </c>
      <c r="K2622" s="169">
        <v>0.16</v>
      </c>
      <c r="L2622" s="205"/>
    </row>
    <row r="2623" spans="4:12">
      <c r="D2623" s="202" t="str">
        <f>CONCATENATE(kategorie[[#This Row],[rok]],"::",kategorie[[#This Row],[závod]],"::",kategorie[[#This Row],[m/ž]],"::",kategorie[[#This Row],[věk]])</f>
        <v>2017::dětský::Z::4</v>
      </c>
      <c r="E2623" s="203">
        <v>2017</v>
      </c>
      <c r="F2623" s="167" t="s">
        <v>297</v>
      </c>
      <c r="G2623" s="166" t="s">
        <v>318</v>
      </c>
      <c r="H2623" s="204">
        <f>kategorie[[#This Row],[rok]]-kategorie[[#This Row],[věk]]</f>
        <v>2013</v>
      </c>
      <c r="I2623" s="166">
        <v>4</v>
      </c>
      <c r="J2623" s="168" t="s">
        <v>3181</v>
      </c>
      <c r="K2623" s="169">
        <v>0.16</v>
      </c>
      <c r="L2623" s="205"/>
    </row>
    <row r="2624" spans="4:12">
      <c r="D2624" s="202" t="str">
        <f>CONCATENATE(kategorie[[#This Row],[rok]],"::",kategorie[[#This Row],[závod]],"::",kategorie[[#This Row],[m/ž]],"::",kategorie[[#This Row],[věk]])</f>
        <v>2017::dětský::Z::5</v>
      </c>
      <c r="E2624" s="203">
        <v>2017</v>
      </c>
      <c r="F2624" s="167" t="s">
        <v>297</v>
      </c>
      <c r="G2624" s="166" t="s">
        <v>318</v>
      </c>
      <c r="H2624" s="204">
        <f>kategorie[[#This Row],[rok]]-kategorie[[#This Row],[věk]]</f>
        <v>2012</v>
      </c>
      <c r="I2624" s="166">
        <v>5</v>
      </c>
      <c r="J2624" s="168" t="s">
        <v>3183</v>
      </c>
      <c r="K2624" s="169">
        <v>0.16</v>
      </c>
      <c r="L2624" s="205"/>
    </row>
    <row r="2625" spans="4:12">
      <c r="D2625" s="202" t="str">
        <f>CONCATENATE(kategorie[[#This Row],[rok]],"::",kategorie[[#This Row],[závod]],"::",kategorie[[#This Row],[m/ž]],"::",kategorie[[#This Row],[věk]])</f>
        <v>2017::dětský::Z::6</v>
      </c>
      <c r="E2625" s="203">
        <v>2017</v>
      </c>
      <c r="F2625" s="167" t="s">
        <v>297</v>
      </c>
      <c r="G2625" s="166" t="s">
        <v>318</v>
      </c>
      <c r="H2625" s="204">
        <f>kategorie[[#This Row],[rok]]-kategorie[[#This Row],[věk]]</f>
        <v>2011</v>
      </c>
      <c r="I2625" s="166">
        <v>6</v>
      </c>
      <c r="J2625" s="168" t="s">
        <v>3183</v>
      </c>
      <c r="K2625" s="169">
        <v>0.16</v>
      </c>
      <c r="L2625" s="205"/>
    </row>
    <row r="2626" spans="4:12">
      <c r="D2626" s="202" t="str">
        <f>CONCATENATE(kategorie[[#This Row],[rok]],"::",kategorie[[#This Row],[závod]],"::",kategorie[[#This Row],[m/ž]],"::",kategorie[[#This Row],[věk]])</f>
        <v>2017::dětský::Z::7</v>
      </c>
      <c r="E2626" s="203">
        <v>2017</v>
      </c>
      <c r="F2626" s="167" t="s">
        <v>297</v>
      </c>
      <c r="G2626" s="166" t="s">
        <v>318</v>
      </c>
      <c r="H2626" s="204">
        <f>kategorie[[#This Row],[rok]]-kategorie[[#This Row],[věk]]</f>
        <v>2010</v>
      </c>
      <c r="I2626" s="166">
        <v>7</v>
      </c>
      <c r="J2626" s="168" t="s">
        <v>3183</v>
      </c>
      <c r="K2626" s="169">
        <v>0.16</v>
      </c>
      <c r="L2626" s="205"/>
    </row>
    <row r="2627" spans="4:12">
      <c r="D2627" s="202" t="str">
        <f>CONCATENATE(kategorie[[#This Row],[rok]],"::",kategorie[[#This Row],[závod]],"::",kategorie[[#This Row],[m/ž]],"::",kategorie[[#This Row],[věk]])</f>
        <v>2017::dětský::Z::8</v>
      </c>
      <c r="E2627" s="203">
        <v>2017</v>
      </c>
      <c r="F2627" s="167" t="s">
        <v>297</v>
      </c>
      <c r="G2627" s="166" t="s">
        <v>318</v>
      </c>
      <c r="H2627" s="204">
        <f>kategorie[[#This Row],[rok]]-kategorie[[#This Row],[věk]]</f>
        <v>2009</v>
      </c>
      <c r="I2627" s="166">
        <v>8</v>
      </c>
      <c r="J2627" s="168" t="s">
        <v>3185</v>
      </c>
      <c r="K2627" s="169">
        <v>0.32</v>
      </c>
      <c r="L2627" s="205"/>
    </row>
    <row r="2628" spans="4:12">
      <c r="D2628" s="202" t="str">
        <f>CONCATENATE(kategorie[[#This Row],[rok]],"::",kategorie[[#This Row],[závod]],"::",kategorie[[#This Row],[m/ž]],"::",kategorie[[#This Row],[věk]])</f>
        <v>2017::dětský::Z::9</v>
      </c>
      <c r="E2628" s="203">
        <v>2017</v>
      </c>
      <c r="F2628" s="167" t="s">
        <v>297</v>
      </c>
      <c r="G2628" s="166" t="s">
        <v>318</v>
      </c>
      <c r="H2628" s="204">
        <f>kategorie[[#This Row],[rok]]-kategorie[[#This Row],[věk]]</f>
        <v>2008</v>
      </c>
      <c r="I2628" s="166">
        <v>9</v>
      </c>
      <c r="J2628" s="168" t="s">
        <v>3185</v>
      </c>
      <c r="K2628" s="169">
        <v>0.32</v>
      </c>
      <c r="L2628" s="205"/>
    </row>
    <row r="2629" spans="4:12">
      <c r="D2629" s="202" t="str">
        <f>CONCATENATE(kategorie[[#This Row],[rok]],"::",kategorie[[#This Row],[závod]],"::",kategorie[[#This Row],[m/ž]],"::",kategorie[[#This Row],[věk]])</f>
        <v>2017::dětský::Z::10</v>
      </c>
      <c r="E2629" s="203">
        <v>2017</v>
      </c>
      <c r="F2629" s="167" t="s">
        <v>297</v>
      </c>
      <c r="G2629" s="166" t="s">
        <v>318</v>
      </c>
      <c r="H2629" s="204">
        <f>kategorie[[#This Row],[rok]]-kategorie[[#This Row],[věk]]</f>
        <v>2007</v>
      </c>
      <c r="I2629" s="166">
        <v>10</v>
      </c>
      <c r="J2629" s="168" t="s">
        <v>3185</v>
      </c>
      <c r="K2629" s="169">
        <v>0.32</v>
      </c>
      <c r="L2629" s="205"/>
    </row>
    <row r="2630" spans="4:12">
      <c r="D2630" s="202" t="str">
        <f>CONCATENATE(kategorie[[#This Row],[rok]],"::",kategorie[[#This Row],[závod]],"::",kategorie[[#This Row],[m/ž]],"::",kategorie[[#This Row],[věk]])</f>
        <v>2017::dětský::Z::11</v>
      </c>
      <c r="E2630" s="203">
        <v>2017</v>
      </c>
      <c r="F2630" s="167" t="s">
        <v>297</v>
      </c>
      <c r="G2630" s="166" t="s">
        <v>318</v>
      </c>
      <c r="H2630" s="204">
        <f>kategorie[[#This Row],[rok]]-kategorie[[#This Row],[věk]]</f>
        <v>2006</v>
      </c>
      <c r="I2630" s="166">
        <v>11</v>
      </c>
      <c r="J2630" s="168" t="s">
        <v>3186</v>
      </c>
      <c r="K2630" s="169">
        <v>0.32</v>
      </c>
      <c r="L2630" s="205"/>
    </row>
    <row r="2631" spans="4:12">
      <c r="D2631" s="202" t="str">
        <f>CONCATENATE(kategorie[[#This Row],[rok]],"::",kategorie[[#This Row],[závod]],"::",kategorie[[#This Row],[m/ž]],"::",kategorie[[#This Row],[věk]])</f>
        <v>2017::dětský::Z::12</v>
      </c>
      <c r="E2631" s="203">
        <v>2017</v>
      </c>
      <c r="F2631" s="167" t="s">
        <v>297</v>
      </c>
      <c r="G2631" s="166" t="s">
        <v>318</v>
      </c>
      <c r="H2631" s="204">
        <f>kategorie[[#This Row],[rok]]-kategorie[[#This Row],[věk]]</f>
        <v>2005</v>
      </c>
      <c r="I2631" s="166">
        <v>12</v>
      </c>
      <c r="J2631" s="168" t="s">
        <v>3186</v>
      </c>
      <c r="K2631" s="169">
        <v>0.32</v>
      </c>
      <c r="L2631" s="205"/>
    </row>
    <row r="2632" spans="4:12">
      <c r="D2632" s="202" t="str">
        <f>CONCATENATE(kategorie[[#This Row],[rok]],"::",kategorie[[#This Row],[závod]],"::",kategorie[[#This Row],[m/ž]],"::",kategorie[[#This Row],[věk]])</f>
        <v>2017::dětský::Z::13</v>
      </c>
      <c r="E2632" s="203">
        <v>2017</v>
      </c>
      <c r="F2632" s="167" t="s">
        <v>297</v>
      </c>
      <c r="G2632" s="166" t="s">
        <v>318</v>
      </c>
      <c r="H2632" s="204">
        <f>kategorie[[#This Row],[rok]]-kategorie[[#This Row],[věk]]</f>
        <v>2004</v>
      </c>
      <c r="I2632" s="166">
        <v>13</v>
      </c>
      <c r="J2632" s="168" t="s">
        <v>3187</v>
      </c>
      <c r="K2632" s="169">
        <v>0.48</v>
      </c>
      <c r="L2632" s="205"/>
    </row>
    <row r="2633" spans="4:12">
      <c r="D2633" s="202" t="str">
        <f>CONCATENATE(kategorie[[#This Row],[rok]],"::",kategorie[[#This Row],[závod]],"::",kategorie[[#This Row],[m/ž]],"::",kategorie[[#This Row],[věk]])</f>
        <v>2017::dětský::Z::14</v>
      </c>
      <c r="E2633" s="203">
        <v>2017</v>
      </c>
      <c r="F2633" s="167" t="s">
        <v>297</v>
      </c>
      <c r="G2633" s="166" t="s">
        <v>318</v>
      </c>
      <c r="H2633" s="204">
        <f>kategorie[[#This Row],[rok]]-kategorie[[#This Row],[věk]]</f>
        <v>2003</v>
      </c>
      <c r="I2633" s="166">
        <v>14</v>
      </c>
      <c r="J2633" s="168" t="s">
        <v>3187</v>
      </c>
      <c r="K2633" s="169">
        <v>0.48</v>
      </c>
      <c r="L2633" s="205"/>
    </row>
    <row r="2634" spans="4:12">
      <c r="D2634" s="202" t="str">
        <f>CONCATENATE(kategorie[[#This Row],[rok]],"::",kategorie[[#This Row],[závod]],"::",kategorie[[#This Row],[m/ž]],"::",kategorie[[#This Row],[věk]])</f>
        <v>2017::dětský::Z::15</v>
      </c>
      <c r="E2634" s="203">
        <v>2017</v>
      </c>
      <c r="F2634" s="167" t="s">
        <v>297</v>
      </c>
      <c r="G2634" s="166" t="s">
        <v>318</v>
      </c>
      <c r="H2634" s="204">
        <f>kategorie[[#This Row],[rok]]-kategorie[[#This Row],[věk]]</f>
        <v>2002</v>
      </c>
      <c r="I2634" s="166">
        <v>15</v>
      </c>
      <c r="J2634" s="168" t="s">
        <v>3188</v>
      </c>
      <c r="K2634" s="169">
        <v>1</v>
      </c>
      <c r="L2634" s="205"/>
    </row>
    <row r="2635" spans="4:12">
      <c r="D2635" s="202" t="str">
        <f>CONCATENATE(kategorie[[#This Row],[rok]],"::",kategorie[[#This Row],[závod]],"::",kategorie[[#This Row],[m/ž]],"::",kategorie[[#This Row],[věk]])</f>
        <v>2017::dětský::Z::16</v>
      </c>
      <c r="E2635" s="203">
        <v>2017</v>
      </c>
      <c r="F2635" s="167" t="s">
        <v>297</v>
      </c>
      <c r="G2635" s="166" t="s">
        <v>318</v>
      </c>
      <c r="H2635" s="204">
        <f>kategorie[[#This Row],[rok]]-kategorie[[#This Row],[věk]]</f>
        <v>2001</v>
      </c>
      <c r="I2635" s="166">
        <v>16</v>
      </c>
      <c r="J2635" s="168" t="s">
        <v>3188</v>
      </c>
      <c r="K2635" s="169">
        <v>1</v>
      </c>
      <c r="L2635" s="205"/>
    </row>
    <row r="2636" spans="4:12">
      <c r="D2636" s="202" t="str">
        <f>CONCATENATE(kategorie[[#This Row],[rok]],"::",kategorie[[#This Row],[závod]],"::",kategorie[[#This Row],[m/ž]],"::",kategorie[[#This Row],[věk]])</f>
        <v>2017::dětský::Z::17</v>
      </c>
      <c r="E2636" s="203">
        <v>2017</v>
      </c>
      <c r="F2636" s="167" t="s">
        <v>297</v>
      </c>
      <c r="G2636" s="166" t="s">
        <v>318</v>
      </c>
      <c r="H2636" s="204">
        <f>kategorie[[#This Row],[rok]]-kategorie[[#This Row],[věk]]</f>
        <v>2000</v>
      </c>
      <c r="I2636" s="166">
        <v>17</v>
      </c>
      <c r="J2636" s="168" t="s">
        <v>3189</v>
      </c>
      <c r="K2636" s="169">
        <v>1.7</v>
      </c>
      <c r="L2636" s="205"/>
    </row>
    <row r="2637" spans="4:12">
      <c r="D2637" s="202" t="str">
        <f>CONCATENATE(kategorie[[#This Row],[rok]],"::",kategorie[[#This Row],[závod]],"::",kategorie[[#This Row],[m/ž]],"::",kategorie[[#This Row],[věk]])</f>
        <v>2017::dětský::Z::18</v>
      </c>
      <c r="E2637" s="203">
        <v>2017</v>
      </c>
      <c r="F2637" s="167" t="s">
        <v>297</v>
      </c>
      <c r="G2637" s="166" t="s">
        <v>318</v>
      </c>
      <c r="H2637" s="204">
        <f>kategorie[[#This Row],[rok]]-kategorie[[#This Row],[věk]]</f>
        <v>1999</v>
      </c>
      <c r="I2637" s="166">
        <v>18</v>
      </c>
      <c r="J2637" s="168" t="s">
        <v>3189</v>
      </c>
      <c r="K2637" s="169">
        <v>1.7</v>
      </c>
      <c r="L2637" s="205"/>
    </row>
    <row r="2638" spans="4:12">
      <c r="D2638" s="202" t="str">
        <f>CONCATENATE(kategorie[[#This Row],[rok]],"::",kategorie[[#This Row],[závod]],"::",kategorie[[#This Row],[m/ž]],"::",kategorie[[#This Row],[věk]])</f>
        <v>2017::hlavní závod::M::15</v>
      </c>
      <c r="E2638" s="203">
        <v>2017</v>
      </c>
      <c r="F2638" s="167" t="s">
        <v>186</v>
      </c>
      <c r="G2638" s="166" t="s">
        <v>177</v>
      </c>
      <c r="H2638" s="204">
        <f>kategorie[[#This Row],[rok]]-kategorie[[#This Row],[věk]]</f>
        <v>2002</v>
      </c>
      <c r="I2638" s="166">
        <v>15</v>
      </c>
      <c r="J2638" s="168" t="s">
        <v>2604</v>
      </c>
      <c r="K2638" s="169">
        <v>15.4</v>
      </c>
      <c r="L2638" s="205"/>
    </row>
    <row r="2639" spans="4:12">
      <c r="D2639" s="202" t="str">
        <f>CONCATENATE(kategorie[[#This Row],[rok]],"::",kategorie[[#This Row],[závod]],"::",kategorie[[#This Row],[m/ž]],"::",kategorie[[#This Row],[věk]])</f>
        <v>2017::hlavní závod::M::16</v>
      </c>
      <c r="E2639" s="203">
        <v>2017</v>
      </c>
      <c r="F2639" s="167" t="s">
        <v>186</v>
      </c>
      <c r="G2639" s="166" t="s">
        <v>177</v>
      </c>
      <c r="H2639" s="204">
        <f>kategorie[[#This Row],[rok]]-kategorie[[#This Row],[věk]]</f>
        <v>2001</v>
      </c>
      <c r="I2639" s="166">
        <v>16</v>
      </c>
      <c r="J2639" s="168" t="s">
        <v>2604</v>
      </c>
      <c r="K2639" s="169">
        <v>15.4</v>
      </c>
      <c r="L2639" s="205"/>
    </row>
    <row r="2640" spans="4:12">
      <c r="D2640" s="202" t="str">
        <f>CONCATENATE(kategorie[[#This Row],[rok]],"::",kategorie[[#This Row],[závod]],"::",kategorie[[#This Row],[m/ž]],"::",kategorie[[#This Row],[věk]])</f>
        <v>2017::hlavní závod::M::17</v>
      </c>
      <c r="E2640" s="203">
        <v>2017</v>
      </c>
      <c r="F2640" s="167" t="s">
        <v>186</v>
      </c>
      <c r="G2640" s="166" t="s">
        <v>177</v>
      </c>
      <c r="H2640" s="204">
        <f>kategorie[[#This Row],[rok]]-kategorie[[#This Row],[věk]]</f>
        <v>2000</v>
      </c>
      <c r="I2640" s="166">
        <v>17</v>
      </c>
      <c r="J2640" s="168" t="s">
        <v>2604</v>
      </c>
      <c r="K2640" s="169">
        <v>15.4</v>
      </c>
      <c r="L2640" s="205"/>
    </row>
    <row r="2641" spans="4:12">
      <c r="D2641" s="202" t="str">
        <f>CONCATENATE(kategorie[[#This Row],[rok]],"::",kategorie[[#This Row],[závod]],"::",kategorie[[#This Row],[m/ž]],"::",kategorie[[#This Row],[věk]])</f>
        <v>2017::hlavní závod::M::18</v>
      </c>
      <c r="E2641" s="203">
        <v>2017</v>
      </c>
      <c r="F2641" s="167" t="s">
        <v>186</v>
      </c>
      <c r="G2641" s="166" t="s">
        <v>177</v>
      </c>
      <c r="H2641" s="204">
        <f>kategorie[[#This Row],[rok]]-kategorie[[#This Row],[věk]]</f>
        <v>1999</v>
      </c>
      <c r="I2641" s="166">
        <v>18</v>
      </c>
      <c r="J2641" s="168" t="s">
        <v>2604</v>
      </c>
      <c r="K2641" s="169">
        <v>15.4</v>
      </c>
      <c r="L2641" s="205"/>
    </row>
    <row r="2642" spans="4:12">
      <c r="D2642" s="202" t="str">
        <f>CONCATENATE(kategorie[[#This Row],[rok]],"::",kategorie[[#This Row],[závod]],"::",kategorie[[#This Row],[m/ž]],"::",kategorie[[#This Row],[věk]])</f>
        <v>2017::hlavní závod::M::19</v>
      </c>
      <c r="E2642" s="203">
        <v>2017</v>
      </c>
      <c r="F2642" s="167" t="s">
        <v>186</v>
      </c>
      <c r="G2642" s="166" t="s">
        <v>177</v>
      </c>
      <c r="H2642" s="204">
        <f>kategorie[[#This Row],[rok]]-kategorie[[#This Row],[věk]]</f>
        <v>1998</v>
      </c>
      <c r="I2642" s="166">
        <v>19</v>
      </c>
      <c r="J2642" s="168" t="s">
        <v>2604</v>
      </c>
      <c r="K2642" s="169">
        <v>15.4</v>
      </c>
      <c r="L2642" s="205"/>
    </row>
    <row r="2643" spans="4:12">
      <c r="D2643" s="202" t="str">
        <f>CONCATENATE(kategorie[[#This Row],[rok]],"::",kategorie[[#This Row],[závod]],"::",kategorie[[#This Row],[m/ž]],"::",kategorie[[#This Row],[věk]])</f>
        <v>2017::hlavní závod::M::20</v>
      </c>
      <c r="E2643" s="203">
        <v>2017</v>
      </c>
      <c r="F2643" s="167" t="s">
        <v>186</v>
      </c>
      <c r="G2643" s="166" t="s">
        <v>177</v>
      </c>
      <c r="H2643" s="204">
        <f>kategorie[[#This Row],[rok]]-kategorie[[#This Row],[věk]]</f>
        <v>1997</v>
      </c>
      <c r="I2643" s="166">
        <v>20</v>
      </c>
      <c r="J2643" s="168" t="s">
        <v>2604</v>
      </c>
      <c r="K2643" s="169">
        <v>15.4</v>
      </c>
      <c r="L2643" s="205"/>
    </row>
    <row r="2644" spans="4:12">
      <c r="D2644" s="202" t="str">
        <f>CONCATENATE(kategorie[[#This Row],[rok]],"::",kategorie[[#This Row],[závod]],"::",kategorie[[#This Row],[m/ž]],"::",kategorie[[#This Row],[věk]])</f>
        <v>2017::hlavní závod::M::21</v>
      </c>
      <c r="E2644" s="203">
        <v>2017</v>
      </c>
      <c r="F2644" s="167" t="s">
        <v>186</v>
      </c>
      <c r="G2644" s="166" t="s">
        <v>177</v>
      </c>
      <c r="H2644" s="204">
        <f>kategorie[[#This Row],[rok]]-kategorie[[#This Row],[věk]]</f>
        <v>1996</v>
      </c>
      <c r="I2644" s="166">
        <v>21</v>
      </c>
      <c r="J2644" s="168" t="s">
        <v>2604</v>
      </c>
      <c r="K2644" s="169">
        <v>15.4</v>
      </c>
      <c r="L2644" s="205"/>
    </row>
    <row r="2645" spans="4:12">
      <c r="D2645" s="202" t="str">
        <f>CONCATENATE(kategorie[[#This Row],[rok]],"::",kategorie[[#This Row],[závod]],"::",kategorie[[#This Row],[m/ž]],"::",kategorie[[#This Row],[věk]])</f>
        <v>2017::hlavní závod::M::22</v>
      </c>
      <c r="E2645" s="203">
        <v>2017</v>
      </c>
      <c r="F2645" s="167" t="s">
        <v>186</v>
      </c>
      <c r="G2645" s="166" t="s">
        <v>177</v>
      </c>
      <c r="H2645" s="204">
        <f>kategorie[[#This Row],[rok]]-kategorie[[#This Row],[věk]]</f>
        <v>1995</v>
      </c>
      <c r="I2645" s="166">
        <v>22</v>
      </c>
      <c r="J2645" s="168" t="s">
        <v>2604</v>
      </c>
      <c r="K2645" s="169">
        <v>15.4</v>
      </c>
      <c r="L2645" s="205"/>
    </row>
    <row r="2646" spans="4:12">
      <c r="D2646" s="202" t="str">
        <f>CONCATENATE(kategorie[[#This Row],[rok]],"::",kategorie[[#This Row],[závod]],"::",kategorie[[#This Row],[m/ž]],"::",kategorie[[#This Row],[věk]])</f>
        <v>2017::hlavní závod::M::23</v>
      </c>
      <c r="E2646" s="203">
        <v>2017</v>
      </c>
      <c r="F2646" s="167" t="s">
        <v>186</v>
      </c>
      <c r="G2646" s="166" t="s">
        <v>177</v>
      </c>
      <c r="H2646" s="204">
        <f>kategorie[[#This Row],[rok]]-kategorie[[#This Row],[věk]]</f>
        <v>1994</v>
      </c>
      <c r="I2646" s="166">
        <v>23</v>
      </c>
      <c r="J2646" s="168" t="s">
        <v>2604</v>
      </c>
      <c r="K2646" s="169">
        <v>15.4</v>
      </c>
      <c r="L2646" s="205"/>
    </row>
    <row r="2647" spans="4:12">
      <c r="D2647" s="202" t="str">
        <f>CONCATENATE(kategorie[[#This Row],[rok]],"::",kategorie[[#This Row],[závod]],"::",kategorie[[#This Row],[m/ž]],"::",kategorie[[#This Row],[věk]])</f>
        <v>2017::hlavní závod::M::24</v>
      </c>
      <c r="E2647" s="203">
        <v>2017</v>
      </c>
      <c r="F2647" s="167" t="s">
        <v>186</v>
      </c>
      <c r="G2647" s="166" t="s">
        <v>177</v>
      </c>
      <c r="H2647" s="204">
        <f>kategorie[[#This Row],[rok]]-kategorie[[#This Row],[věk]]</f>
        <v>1993</v>
      </c>
      <c r="I2647" s="166">
        <v>24</v>
      </c>
      <c r="J2647" s="168" t="s">
        <v>2604</v>
      </c>
      <c r="K2647" s="169">
        <v>15.4</v>
      </c>
      <c r="L2647" s="205"/>
    </row>
    <row r="2648" spans="4:12">
      <c r="D2648" s="202" t="str">
        <f>CONCATENATE(kategorie[[#This Row],[rok]],"::",kategorie[[#This Row],[závod]],"::",kategorie[[#This Row],[m/ž]],"::",kategorie[[#This Row],[věk]])</f>
        <v>2017::hlavní závod::M::25</v>
      </c>
      <c r="E2648" s="203">
        <v>2017</v>
      </c>
      <c r="F2648" s="167" t="s">
        <v>186</v>
      </c>
      <c r="G2648" s="166" t="s">
        <v>177</v>
      </c>
      <c r="H2648" s="204">
        <f>kategorie[[#This Row],[rok]]-kategorie[[#This Row],[věk]]</f>
        <v>1992</v>
      </c>
      <c r="I2648" s="166">
        <v>25</v>
      </c>
      <c r="J2648" s="168" t="s">
        <v>2604</v>
      </c>
      <c r="K2648" s="169">
        <v>15.4</v>
      </c>
      <c r="L2648" s="205"/>
    </row>
    <row r="2649" spans="4:12">
      <c r="D2649" s="202" t="str">
        <f>CONCATENATE(kategorie[[#This Row],[rok]],"::",kategorie[[#This Row],[závod]],"::",kategorie[[#This Row],[m/ž]],"::",kategorie[[#This Row],[věk]])</f>
        <v>2017::hlavní závod::M::26</v>
      </c>
      <c r="E2649" s="203">
        <v>2017</v>
      </c>
      <c r="F2649" s="167" t="s">
        <v>186</v>
      </c>
      <c r="G2649" s="166" t="s">
        <v>177</v>
      </c>
      <c r="H2649" s="204">
        <f>kategorie[[#This Row],[rok]]-kategorie[[#This Row],[věk]]</f>
        <v>1991</v>
      </c>
      <c r="I2649" s="166">
        <v>26</v>
      </c>
      <c r="J2649" s="168" t="s">
        <v>2604</v>
      </c>
      <c r="K2649" s="169">
        <v>15.4</v>
      </c>
      <c r="L2649" s="205"/>
    </row>
    <row r="2650" spans="4:12">
      <c r="D2650" s="202" t="str">
        <f>CONCATENATE(kategorie[[#This Row],[rok]],"::",kategorie[[#This Row],[závod]],"::",kategorie[[#This Row],[m/ž]],"::",kategorie[[#This Row],[věk]])</f>
        <v>2017::hlavní závod::M::27</v>
      </c>
      <c r="E2650" s="203">
        <v>2017</v>
      </c>
      <c r="F2650" s="167" t="s">
        <v>186</v>
      </c>
      <c r="G2650" s="166" t="s">
        <v>177</v>
      </c>
      <c r="H2650" s="204">
        <f>kategorie[[#This Row],[rok]]-kategorie[[#This Row],[věk]]</f>
        <v>1990</v>
      </c>
      <c r="I2650" s="166">
        <v>27</v>
      </c>
      <c r="J2650" s="168" t="s">
        <v>2604</v>
      </c>
      <c r="K2650" s="169">
        <v>15.4</v>
      </c>
      <c r="L2650" s="205"/>
    </row>
    <row r="2651" spans="4:12">
      <c r="D2651" s="202" t="str">
        <f>CONCATENATE(kategorie[[#This Row],[rok]],"::",kategorie[[#This Row],[závod]],"::",kategorie[[#This Row],[m/ž]],"::",kategorie[[#This Row],[věk]])</f>
        <v>2017::hlavní závod::M::28</v>
      </c>
      <c r="E2651" s="203">
        <v>2017</v>
      </c>
      <c r="F2651" s="167" t="s">
        <v>186</v>
      </c>
      <c r="G2651" s="166" t="s">
        <v>177</v>
      </c>
      <c r="H2651" s="204">
        <f>kategorie[[#This Row],[rok]]-kategorie[[#This Row],[věk]]</f>
        <v>1989</v>
      </c>
      <c r="I2651" s="166">
        <v>28</v>
      </c>
      <c r="J2651" s="168" t="s">
        <v>2604</v>
      </c>
      <c r="K2651" s="169">
        <v>15.4</v>
      </c>
      <c r="L2651" s="205"/>
    </row>
    <row r="2652" spans="4:12">
      <c r="D2652" s="202" t="str">
        <f>CONCATENATE(kategorie[[#This Row],[rok]],"::",kategorie[[#This Row],[závod]],"::",kategorie[[#This Row],[m/ž]],"::",kategorie[[#This Row],[věk]])</f>
        <v>2017::hlavní závod::M::29</v>
      </c>
      <c r="E2652" s="203">
        <v>2017</v>
      </c>
      <c r="F2652" s="167" t="s">
        <v>186</v>
      </c>
      <c r="G2652" s="166" t="s">
        <v>177</v>
      </c>
      <c r="H2652" s="204">
        <f>kategorie[[#This Row],[rok]]-kategorie[[#This Row],[věk]]</f>
        <v>1988</v>
      </c>
      <c r="I2652" s="166">
        <v>29</v>
      </c>
      <c r="J2652" s="168" t="s">
        <v>2604</v>
      </c>
      <c r="K2652" s="169">
        <v>15.4</v>
      </c>
      <c r="L2652" s="205"/>
    </row>
    <row r="2653" spans="4:12">
      <c r="D2653" s="202" t="str">
        <f>CONCATENATE(kategorie[[#This Row],[rok]],"::",kategorie[[#This Row],[závod]],"::",kategorie[[#This Row],[m/ž]],"::",kategorie[[#This Row],[věk]])</f>
        <v>2017::hlavní závod::M::30</v>
      </c>
      <c r="E2653" s="203">
        <v>2017</v>
      </c>
      <c r="F2653" s="167" t="s">
        <v>186</v>
      </c>
      <c r="G2653" s="166" t="s">
        <v>177</v>
      </c>
      <c r="H2653" s="204">
        <f>kategorie[[#This Row],[rok]]-kategorie[[#This Row],[věk]]</f>
        <v>1987</v>
      </c>
      <c r="I2653" s="166">
        <v>30</v>
      </c>
      <c r="J2653" s="168" t="s">
        <v>2605</v>
      </c>
      <c r="K2653" s="169">
        <v>15.4</v>
      </c>
      <c r="L2653" s="205"/>
    </row>
    <row r="2654" spans="4:12">
      <c r="D2654" s="202" t="str">
        <f>CONCATENATE(kategorie[[#This Row],[rok]],"::",kategorie[[#This Row],[závod]],"::",kategorie[[#This Row],[m/ž]],"::",kategorie[[#This Row],[věk]])</f>
        <v>2017::hlavní závod::M::31</v>
      </c>
      <c r="E2654" s="203">
        <v>2017</v>
      </c>
      <c r="F2654" s="167" t="s">
        <v>186</v>
      </c>
      <c r="G2654" s="166" t="s">
        <v>177</v>
      </c>
      <c r="H2654" s="204">
        <f>kategorie[[#This Row],[rok]]-kategorie[[#This Row],[věk]]</f>
        <v>1986</v>
      </c>
      <c r="I2654" s="166">
        <v>31</v>
      </c>
      <c r="J2654" s="168" t="s">
        <v>2605</v>
      </c>
      <c r="K2654" s="169">
        <v>15.4</v>
      </c>
      <c r="L2654" s="205"/>
    </row>
    <row r="2655" spans="4:12">
      <c r="D2655" s="202" t="str">
        <f>CONCATENATE(kategorie[[#This Row],[rok]],"::",kategorie[[#This Row],[závod]],"::",kategorie[[#This Row],[m/ž]],"::",kategorie[[#This Row],[věk]])</f>
        <v>2017::hlavní závod::M::32</v>
      </c>
      <c r="E2655" s="203">
        <v>2017</v>
      </c>
      <c r="F2655" s="167" t="s">
        <v>186</v>
      </c>
      <c r="G2655" s="166" t="s">
        <v>177</v>
      </c>
      <c r="H2655" s="204">
        <f>kategorie[[#This Row],[rok]]-kategorie[[#This Row],[věk]]</f>
        <v>1985</v>
      </c>
      <c r="I2655" s="166">
        <v>32</v>
      </c>
      <c r="J2655" s="168" t="s">
        <v>2605</v>
      </c>
      <c r="K2655" s="169">
        <v>15.4</v>
      </c>
      <c r="L2655" s="205"/>
    </row>
    <row r="2656" spans="4:12">
      <c r="D2656" s="202" t="str">
        <f>CONCATENATE(kategorie[[#This Row],[rok]],"::",kategorie[[#This Row],[závod]],"::",kategorie[[#This Row],[m/ž]],"::",kategorie[[#This Row],[věk]])</f>
        <v>2017::hlavní závod::M::33</v>
      </c>
      <c r="E2656" s="203">
        <v>2017</v>
      </c>
      <c r="F2656" s="167" t="s">
        <v>186</v>
      </c>
      <c r="G2656" s="166" t="s">
        <v>177</v>
      </c>
      <c r="H2656" s="204">
        <f>kategorie[[#This Row],[rok]]-kategorie[[#This Row],[věk]]</f>
        <v>1984</v>
      </c>
      <c r="I2656" s="166">
        <v>33</v>
      </c>
      <c r="J2656" s="168" t="s">
        <v>2605</v>
      </c>
      <c r="K2656" s="169">
        <v>15.4</v>
      </c>
      <c r="L2656" s="205"/>
    </row>
    <row r="2657" spans="4:12">
      <c r="D2657" s="202" t="str">
        <f>CONCATENATE(kategorie[[#This Row],[rok]],"::",kategorie[[#This Row],[závod]],"::",kategorie[[#This Row],[m/ž]],"::",kategorie[[#This Row],[věk]])</f>
        <v>2017::hlavní závod::M::34</v>
      </c>
      <c r="E2657" s="203">
        <v>2017</v>
      </c>
      <c r="F2657" s="167" t="s">
        <v>186</v>
      </c>
      <c r="G2657" s="166" t="s">
        <v>177</v>
      </c>
      <c r="H2657" s="204">
        <f>kategorie[[#This Row],[rok]]-kategorie[[#This Row],[věk]]</f>
        <v>1983</v>
      </c>
      <c r="I2657" s="166">
        <v>34</v>
      </c>
      <c r="J2657" s="168" t="s">
        <v>2605</v>
      </c>
      <c r="K2657" s="169">
        <v>15.4</v>
      </c>
      <c r="L2657" s="205"/>
    </row>
    <row r="2658" spans="4:12">
      <c r="D2658" s="202" t="str">
        <f>CONCATENATE(kategorie[[#This Row],[rok]],"::",kategorie[[#This Row],[závod]],"::",kategorie[[#This Row],[m/ž]],"::",kategorie[[#This Row],[věk]])</f>
        <v>2017::hlavní závod::M::35</v>
      </c>
      <c r="E2658" s="203">
        <v>2017</v>
      </c>
      <c r="F2658" s="167" t="s">
        <v>186</v>
      </c>
      <c r="G2658" s="166" t="s">
        <v>177</v>
      </c>
      <c r="H2658" s="204">
        <f>kategorie[[#This Row],[rok]]-kategorie[[#This Row],[věk]]</f>
        <v>1982</v>
      </c>
      <c r="I2658" s="166">
        <v>35</v>
      </c>
      <c r="J2658" s="168" t="s">
        <v>2605</v>
      </c>
      <c r="K2658" s="169">
        <v>15.4</v>
      </c>
      <c r="L2658" s="205"/>
    </row>
    <row r="2659" spans="4:12">
      <c r="D2659" s="202" t="str">
        <f>CONCATENATE(kategorie[[#This Row],[rok]],"::",kategorie[[#This Row],[závod]],"::",kategorie[[#This Row],[m/ž]],"::",kategorie[[#This Row],[věk]])</f>
        <v>2017::hlavní závod::M::36</v>
      </c>
      <c r="E2659" s="203">
        <v>2017</v>
      </c>
      <c r="F2659" s="167" t="s">
        <v>186</v>
      </c>
      <c r="G2659" s="166" t="s">
        <v>177</v>
      </c>
      <c r="H2659" s="204">
        <f>kategorie[[#This Row],[rok]]-kategorie[[#This Row],[věk]]</f>
        <v>1981</v>
      </c>
      <c r="I2659" s="166">
        <v>36</v>
      </c>
      <c r="J2659" s="168" t="s">
        <v>2605</v>
      </c>
      <c r="K2659" s="169">
        <v>15.4</v>
      </c>
      <c r="L2659" s="205"/>
    </row>
    <row r="2660" spans="4:12">
      <c r="D2660" s="202" t="str">
        <f>CONCATENATE(kategorie[[#This Row],[rok]],"::",kategorie[[#This Row],[závod]],"::",kategorie[[#This Row],[m/ž]],"::",kategorie[[#This Row],[věk]])</f>
        <v>2017::hlavní závod::M::37</v>
      </c>
      <c r="E2660" s="203">
        <v>2017</v>
      </c>
      <c r="F2660" s="167" t="s">
        <v>186</v>
      </c>
      <c r="G2660" s="166" t="s">
        <v>177</v>
      </c>
      <c r="H2660" s="204">
        <f>kategorie[[#This Row],[rok]]-kategorie[[#This Row],[věk]]</f>
        <v>1980</v>
      </c>
      <c r="I2660" s="166">
        <v>37</v>
      </c>
      <c r="J2660" s="168" t="s">
        <v>2605</v>
      </c>
      <c r="K2660" s="169">
        <v>15.4</v>
      </c>
      <c r="L2660" s="205"/>
    </row>
    <row r="2661" spans="4:12">
      <c r="D2661" s="202" t="str">
        <f>CONCATENATE(kategorie[[#This Row],[rok]],"::",kategorie[[#This Row],[závod]],"::",kategorie[[#This Row],[m/ž]],"::",kategorie[[#This Row],[věk]])</f>
        <v>2017::hlavní závod::M::38</v>
      </c>
      <c r="E2661" s="203">
        <v>2017</v>
      </c>
      <c r="F2661" s="167" t="s">
        <v>186</v>
      </c>
      <c r="G2661" s="166" t="s">
        <v>177</v>
      </c>
      <c r="H2661" s="204">
        <f>kategorie[[#This Row],[rok]]-kategorie[[#This Row],[věk]]</f>
        <v>1979</v>
      </c>
      <c r="I2661" s="166">
        <v>38</v>
      </c>
      <c r="J2661" s="168" t="s">
        <v>2605</v>
      </c>
      <c r="K2661" s="169">
        <v>15.4</v>
      </c>
      <c r="L2661" s="205"/>
    </row>
    <row r="2662" spans="4:12">
      <c r="D2662" s="202" t="str">
        <f>CONCATENATE(kategorie[[#This Row],[rok]],"::",kategorie[[#This Row],[závod]],"::",kategorie[[#This Row],[m/ž]],"::",kategorie[[#This Row],[věk]])</f>
        <v>2017::hlavní závod::M::39</v>
      </c>
      <c r="E2662" s="203">
        <v>2017</v>
      </c>
      <c r="F2662" s="167" t="s">
        <v>186</v>
      </c>
      <c r="G2662" s="166" t="s">
        <v>177</v>
      </c>
      <c r="H2662" s="204">
        <f>kategorie[[#This Row],[rok]]-kategorie[[#This Row],[věk]]</f>
        <v>1978</v>
      </c>
      <c r="I2662" s="166">
        <v>39</v>
      </c>
      <c r="J2662" s="168" t="s">
        <v>2605</v>
      </c>
      <c r="K2662" s="169">
        <v>15.4</v>
      </c>
      <c r="L2662" s="205"/>
    </row>
    <row r="2663" spans="4:12">
      <c r="D2663" s="202" t="str">
        <f>CONCATENATE(kategorie[[#This Row],[rok]],"::",kategorie[[#This Row],[závod]],"::",kategorie[[#This Row],[m/ž]],"::",kategorie[[#This Row],[věk]])</f>
        <v>2017::hlavní závod::M::40</v>
      </c>
      <c r="E2663" s="203">
        <v>2017</v>
      </c>
      <c r="F2663" s="167" t="s">
        <v>186</v>
      </c>
      <c r="G2663" s="166" t="s">
        <v>177</v>
      </c>
      <c r="H2663" s="204">
        <f>kategorie[[#This Row],[rok]]-kategorie[[#This Row],[věk]]</f>
        <v>1977</v>
      </c>
      <c r="I2663" s="166">
        <v>40</v>
      </c>
      <c r="J2663" s="168" t="s">
        <v>2606</v>
      </c>
      <c r="K2663" s="169">
        <v>15.4</v>
      </c>
      <c r="L2663" s="205"/>
    </row>
    <row r="2664" spans="4:12">
      <c r="D2664" s="202" t="str">
        <f>CONCATENATE(kategorie[[#This Row],[rok]],"::",kategorie[[#This Row],[závod]],"::",kategorie[[#This Row],[m/ž]],"::",kategorie[[#This Row],[věk]])</f>
        <v>2017::hlavní závod::M::41</v>
      </c>
      <c r="E2664" s="203">
        <v>2017</v>
      </c>
      <c r="F2664" s="167" t="s">
        <v>186</v>
      </c>
      <c r="G2664" s="166" t="s">
        <v>177</v>
      </c>
      <c r="H2664" s="204">
        <f>kategorie[[#This Row],[rok]]-kategorie[[#This Row],[věk]]</f>
        <v>1976</v>
      </c>
      <c r="I2664" s="166">
        <v>41</v>
      </c>
      <c r="J2664" s="168" t="s">
        <v>2606</v>
      </c>
      <c r="K2664" s="169">
        <v>15.4</v>
      </c>
      <c r="L2664" s="205"/>
    </row>
    <row r="2665" spans="4:12">
      <c r="D2665" s="202" t="str">
        <f>CONCATENATE(kategorie[[#This Row],[rok]],"::",kategorie[[#This Row],[závod]],"::",kategorie[[#This Row],[m/ž]],"::",kategorie[[#This Row],[věk]])</f>
        <v>2017::hlavní závod::M::42</v>
      </c>
      <c r="E2665" s="203">
        <v>2017</v>
      </c>
      <c r="F2665" s="167" t="s">
        <v>186</v>
      </c>
      <c r="G2665" s="166" t="s">
        <v>177</v>
      </c>
      <c r="H2665" s="204">
        <f>kategorie[[#This Row],[rok]]-kategorie[[#This Row],[věk]]</f>
        <v>1975</v>
      </c>
      <c r="I2665" s="166">
        <v>42</v>
      </c>
      <c r="J2665" s="168" t="s">
        <v>2606</v>
      </c>
      <c r="K2665" s="169">
        <v>15.4</v>
      </c>
      <c r="L2665" s="205"/>
    </row>
    <row r="2666" spans="4:12">
      <c r="D2666" s="202" t="str">
        <f>CONCATENATE(kategorie[[#This Row],[rok]],"::",kategorie[[#This Row],[závod]],"::",kategorie[[#This Row],[m/ž]],"::",kategorie[[#This Row],[věk]])</f>
        <v>2017::hlavní závod::M::43</v>
      </c>
      <c r="E2666" s="203">
        <v>2017</v>
      </c>
      <c r="F2666" s="167" t="s">
        <v>186</v>
      </c>
      <c r="G2666" s="166" t="s">
        <v>177</v>
      </c>
      <c r="H2666" s="204">
        <f>kategorie[[#This Row],[rok]]-kategorie[[#This Row],[věk]]</f>
        <v>1974</v>
      </c>
      <c r="I2666" s="166">
        <v>43</v>
      </c>
      <c r="J2666" s="168" t="s">
        <v>2606</v>
      </c>
      <c r="K2666" s="169">
        <v>15.4</v>
      </c>
      <c r="L2666" s="205"/>
    </row>
    <row r="2667" spans="4:12">
      <c r="D2667" s="202" t="str">
        <f>CONCATENATE(kategorie[[#This Row],[rok]],"::",kategorie[[#This Row],[závod]],"::",kategorie[[#This Row],[m/ž]],"::",kategorie[[#This Row],[věk]])</f>
        <v>2017::hlavní závod::M::44</v>
      </c>
      <c r="E2667" s="203">
        <v>2017</v>
      </c>
      <c r="F2667" s="167" t="s">
        <v>186</v>
      </c>
      <c r="G2667" s="166" t="s">
        <v>177</v>
      </c>
      <c r="H2667" s="204">
        <f>kategorie[[#This Row],[rok]]-kategorie[[#This Row],[věk]]</f>
        <v>1973</v>
      </c>
      <c r="I2667" s="166">
        <v>44</v>
      </c>
      <c r="J2667" s="168" t="s">
        <v>2606</v>
      </c>
      <c r="K2667" s="169">
        <v>15.4</v>
      </c>
      <c r="L2667" s="205"/>
    </row>
    <row r="2668" spans="4:12">
      <c r="D2668" s="202" t="str">
        <f>CONCATENATE(kategorie[[#This Row],[rok]],"::",kategorie[[#This Row],[závod]],"::",kategorie[[#This Row],[m/ž]],"::",kategorie[[#This Row],[věk]])</f>
        <v>2017::hlavní závod::M::45</v>
      </c>
      <c r="E2668" s="203">
        <v>2017</v>
      </c>
      <c r="F2668" s="167" t="s">
        <v>186</v>
      </c>
      <c r="G2668" s="166" t="s">
        <v>177</v>
      </c>
      <c r="H2668" s="204">
        <f>kategorie[[#This Row],[rok]]-kategorie[[#This Row],[věk]]</f>
        <v>1972</v>
      </c>
      <c r="I2668" s="166">
        <v>45</v>
      </c>
      <c r="J2668" s="168" t="s">
        <v>2606</v>
      </c>
      <c r="K2668" s="169">
        <v>15.4</v>
      </c>
      <c r="L2668" s="205"/>
    </row>
    <row r="2669" spans="4:12">
      <c r="D2669" s="202" t="str">
        <f>CONCATENATE(kategorie[[#This Row],[rok]],"::",kategorie[[#This Row],[závod]],"::",kategorie[[#This Row],[m/ž]],"::",kategorie[[#This Row],[věk]])</f>
        <v>2017::hlavní závod::M::46</v>
      </c>
      <c r="E2669" s="203">
        <v>2017</v>
      </c>
      <c r="F2669" s="167" t="s">
        <v>186</v>
      </c>
      <c r="G2669" s="166" t="s">
        <v>177</v>
      </c>
      <c r="H2669" s="204">
        <f>kategorie[[#This Row],[rok]]-kategorie[[#This Row],[věk]]</f>
        <v>1971</v>
      </c>
      <c r="I2669" s="166">
        <v>46</v>
      </c>
      <c r="J2669" s="168" t="s">
        <v>2606</v>
      </c>
      <c r="K2669" s="169">
        <v>15.4</v>
      </c>
      <c r="L2669" s="205"/>
    </row>
    <row r="2670" spans="4:12">
      <c r="D2670" s="202" t="str">
        <f>CONCATENATE(kategorie[[#This Row],[rok]],"::",kategorie[[#This Row],[závod]],"::",kategorie[[#This Row],[m/ž]],"::",kategorie[[#This Row],[věk]])</f>
        <v>2017::hlavní závod::M::47</v>
      </c>
      <c r="E2670" s="203">
        <v>2017</v>
      </c>
      <c r="F2670" s="167" t="s">
        <v>186</v>
      </c>
      <c r="G2670" s="166" t="s">
        <v>177</v>
      </c>
      <c r="H2670" s="204">
        <f>kategorie[[#This Row],[rok]]-kategorie[[#This Row],[věk]]</f>
        <v>1970</v>
      </c>
      <c r="I2670" s="166">
        <v>47</v>
      </c>
      <c r="J2670" s="168" t="s">
        <v>2606</v>
      </c>
      <c r="K2670" s="169">
        <v>15.4</v>
      </c>
      <c r="L2670" s="205"/>
    </row>
    <row r="2671" spans="4:12">
      <c r="D2671" s="202" t="str">
        <f>CONCATENATE(kategorie[[#This Row],[rok]],"::",kategorie[[#This Row],[závod]],"::",kategorie[[#This Row],[m/ž]],"::",kategorie[[#This Row],[věk]])</f>
        <v>2017::hlavní závod::M::48</v>
      </c>
      <c r="E2671" s="203">
        <v>2017</v>
      </c>
      <c r="F2671" s="167" t="s">
        <v>186</v>
      </c>
      <c r="G2671" s="166" t="s">
        <v>177</v>
      </c>
      <c r="H2671" s="204">
        <f>kategorie[[#This Row],[rok]]-kategorie[[#This Row],[věk]]</f>
        <v>1969</v>
      </c>
      <c r="I2671" s="166">
        <v>48</v>
      </c>
      <c r="J2671" s="168" t="s">
        <v>2606</v>
      </c>
      <c r="K2671" s="169">
        <v>15.4</v>
      </c>
      <c r="L2671" s="205"/>
    </row>
    <row r="2672" spans="4:12">
      <c r="D2672" s="202" t="str">
        <f>CONCATENATE(kategorie[[#This Row],[rok]],"::",kategorie[[#This Row],[závod]],"::",kategorie[[#This Row],[m/ž]],"::",kategorie[[#This Row],[věk]])</f>
        <v>2017::hlavní závod::M::49</v>
      </c>
      <c r="E2672" s="203">
        <v>2017</v>
      </c>
      <c r="F2672" s="167" t="s">
        <v>186</v>
      </c>
      <c r="G2672" s="166" t="s">
        <v>177</v>
      </c>
      <c r="H2672" s="204">
        <f>kategorie[[#This Row],[rok]]-kategorie[[#This Row],[věk]]</f>
        <v>1968</v>
      </c>
      <c r="I2672" s="166">
        <v>49</v>
      </c>
      <c r="J2672" s="168" t="s">
        <v>2606</v>
      </c>
      <c r="K2672" s="169">
        <v>15.4</v>
      </c>
      <c r="L2672" s="205"/>
    </row>
    <row r="2673" spans="4:12">
      <c r="D2673" s="202" t="str">
        <f>CONCATENATE(kategorie[[#This Row],[rok]],"::",kategorie[[#This Row],[závod]],"::",kategorie[[#This Row],[m/ž]],"::",kategorie[[#This Row],[věk]])</f>
        <v>2017::hlavní závod::M::50</v>
      </c>
      <c r="E2673" s="203">
        <v>2017</v>
      </c>
      <c r="F2673" s="167" t="s">
        <v>186</v>
      </c>
      <c r="G2673" s="166" t="s">
        <v>177</v>
      </c>
      <c r="H2673" s="204">
        <f>kategorie[[#This Row],[rok]]-kategorie[[#This Row],[věk]]</f>
        <v>1967</v>
      </c>
      <c r="I2673" s="166">
        <v>50</v>
      </c>
      <c r="J2673" s="168" t="s">
        <v>2607</v>
      </c>
      <c r="K2673" s="169">
        <v>15.4</v>
      </c>
      <c r="L2673" s="205"/>
    </row>
    <row r="2674" spans="4:12">
      <c r="D2674" s="202" t="str">
        <f>CONCATENATE(kategorie[[#This Row],[rok]],"::",kategorie[[#This Row],[závod]],"::",kategorie[[#This Row],[m/ž]],"::",kategorie[[#This Row],[věk]])</f>
        <v>2017::hlavní závod::M::51</v>
      </c>
      <c r="E2674" s="203">
        <v>2017</v>
      </c>
      <c r="F2674" s="167" t="s">
        <v>186</v>
      </c>
      <c r="G2674" s="166" t="s">
        <v>177</v>
      </c>
      <c r="H2674" s="204">
        <f>kategorie[[#This Row],[rok]]-kategorie[[#This Row],[věk]]</f>
        <v>1966</v>
      </c>
      <c r="I2674" s="166">
        <v>51</v>
      </c>
      <c r="J2674" s="168" t="s">
        <v>2607</v>
      </c>
      <c r="K2674" s="169">
        <v>15.4</v>
      </c>
      <c r="L2674" s="205"/>
    </row>
    <row r="2675" spans="4:12">
      <c r="D2675" s="202" t="str">
        <f>CONCATENATE(kategorie[[#This Row],[rok]],"::",kategorie[[#This Row],[závod]],"::",kategorie[[#This Row],[m/ž]],"::",kategorie[[#This Row],[věk]])</f>
        <v>2017::hlavní závod::M::52</v>
      </c>
      <c r="E2675" s="203">
        <v>2017</v>
      </c>
      <c r="F2675" s="167" t="s">
        <v>186</v>
      </c>
      <c r="G2675" s="166" t="s">
        <v>177</v>
      </c>
      <c r="H2675" s="204">
        <f>kategorie[[#This Row],[rok]]-kategorie[[#This Row],[věk]]</f>
        <v>1965</v>
      </c>
      <c r="I2675" s="166">
        <v>52</v>
      </c>
      <c r="J2675" s="168" t="s">
        <v>2607</v>
      </c>
      <c r="K2675" s="169">
        <v>15.4</v>
      </c>
      <c r="L2675" s="205"/>
    </row>
    <row r="2676" spans="4:12">
      <c r="D2676" s="202" t="str">
        <f>CONCATENATE(kategorie[[#This Row],[rok]],"::",kategorie[[#This Row],[závod]],"::",kategorie[[#This Row],[m/ž]],"::",kategorie[[#This Row],[věk]])</f>
        <v>2017::hlavní závod::M::53</v>
      </c>
      <c r="E2676" s="203">
        <v>2017</v>
      </c>
      <c r="F2676" s="167" t="s">
        <v>186</v>
      </c>
      <c r="G2676" s="166" t="s">
        <v>177</v>
      </c>
      <c r="H2676" s="204">
        <f>kategorie[[#This Row],[rok]]-kategorie[[#This Row],[věk]]</f>
        <v>1964</v>
      </c>
      <c r="I2676" s="166">
        <v>53</v>
      </c>
      <c r="J2676" s="168" t="s">
        <v>2607</v>
      </c>
      <c r="K2676" s="169">
        <v>15.4</v>
      </c>
      <c r="L2676" s="205"/>
    </row>
    <row r="2677" spans="4:12">
      <c r="D2677" s="202" t="str">
        <f>CONCATENATE(kategorie[[#This Row],[rok]],"::",kategorie[[#This Row],[závod]],"::",kategorie[[#This Row],[m/ž]],"::",kategorie[[#This Row],[věk]])</f>
        <v>2017::hlavní závod::M::54</v>
      </c>
      <c r="E2677" s="203">
        <v>2017</v>
      </c>
      <c r="F2677" s="167" t="s">
        <v>186</v>
      </c>
      <c r="G2677" s="166" t="s">
        <v>177</v>
      </c>
      <c r="H2677" s="204">
        <f>kategorie[[#This Row],[rok]]-kategorie[[#This Row],[věk]]</f>
        <v>1963</v>
      </c>
      <c r="I2677" s="166">
        <v>54</v>
      </c>
      <c r="J2677" s="168" t="s">
        <v>2607</v>
      </c>
      <c r="K2677" s="169">
        <v>15.4</v>
      </c>
      <c r="L2677" s="205"/>
    </row>
    <row r="2678" spans="4:12">
      <c r="D2678" s="202" t="str">
        <f>CONCATENATE(kategorie[[#This Row],[rok]],"::",kategorie[[#This Row],[závod]],"::",kategorie[[#This Row],[m/ž]],"::",kategorie[[#This Row],[věk]])</f>
        <v>2017::hlavní závod::M::55</v>
      </c>
      <c r="E2678" s="203">
        <v>2017</v>
      </c>
      <c r="F2678" s="167" t="s">
        <v>186</v>
      </c>
      <c r="G2678" s="166" t="s">
        <v>177</v>
      </c>
      <c r="H2678" s="204">
        <f>kategorie[[#This Row],[rok]]-kategorie[[#This Row],[věk]]</f>
        <v>1962</v>
      </c>
      <c r="I2678" s="166">
        <v>55</v>
      </c>
      <c r="J2678" s="168" t="s">
        <v>2607</v>
      </c>
      <c r="K2678" s="169">
        <v>15.4</v>
      </c>
      <c r="L2678" s="205"/>
    </row>
    <row r="2679" spans="4:12">
      <c r="D2679" s="202" t="str">
        <f>CONCATENATE(kategorie[[#This Row],[rok]],"::",kategorie[[#This Row],[závod]],"::",kategorie[[#This Row],[m/ž]],"::",kategorie[[#This Row],[věk]])</f>
        <v>2017::hlavní závod::M::56</v>
      </c>
      <c r="E2679" s="203">
        <v>2017</v>
      </c>
      <c r="F2679" s="167" t="s">
        <v>186</v>
      </c>
      <c r="G2679" s="166" t="s">
        <v>177</v>
      </c>
      <c r="H2679" s="204">
        <f>kategorie[[#This Row],[rok]]-kategorie[[#This Row],[věk]]</f>
        <v>1961</v>
      </c>
      <c r="I2679" s="166">
        <v>56</v>
      </c>
      <c r="J2679" s="168" t="s">
        <v>2607</v>
      </c>
      <c r="K2679" s="169">
        <v>15.4</v>
      </c>
      <c r="L2679" s="205"/>
    </row>
    <row r="2680" spans="4:12">
      <c r="D2680" s="202" t="str">
        <f>CONCATENATE(kategorie[[#This Row],[rok]],"::",kategorie[[#This Row],[závod]],"::",kategorie[[#This Row],[m/ž]],"::",kategorie[[#This Row],[věk]])</f>
        <v>2017::hlavní závod::M::57</v>
      </c>
      <c r="E2680" s="203">
        <v>2017</v>
      </c>
      <c r="F2680" s="167" t="s">
        <v>186</v>
      </c>
      <c r="G2680" s="166" t="s">
        <v>177</v>
      </c>
      <c r="H2680" s="204">
        <f>kategorie[[#This Row],[rok]]-kategorie[[#This Row],[věk]]</f>
        <v>1960</v>
      </c>
      <c r="I2680" s="166">
        <v>57</v>
      </c>
      <c r="J2680" s="168" t="s">
        <v>2607</v>
      </c>
      <c r="K2680" s="169">
        <v>15.4</v>
      </c>
      <c r="L2680" s="205"/>
    </row>
    <row r="2681" spans="4:12">
      <c r="D2681" s="202" t="str">
        <f>CONCATENATE(kategorie[[#This Row],[rok]],"::",kategorie[[#This Row],[závod]],"::",kategorie[[#This Row],[m/ž]],"::",kategorie[[#This Row],[věk]])</f>
        <v>2017::hlavní závod::M::58</v>
      </c>
      <c r="E2681" s="203">
        <v>2017</v>
      </c>
      <c r="F2681" s="167" t="s">
        <v>186</v>
      </c>
      <c r="G2681" s="166" t="s">
        <v>177</v>
      </c>
      <c r="H2681" s="204">
        <f>kategorie[[#This Row],[rok]]-kategorie[[#This Row],[věk]]</f>
        <v>1959</v>
      </c>
      <c r="I2681" s="166">
        <v>58</v>
      </c>
      <c r="J2681" s="168" t="s">
        <v>2607</v>
      </c>
      <c r="K2681" s="169">
        <v>15.4</v>
      </c>
      <c r="L2681" s="205"/>
    </row>
    <row r="2682" spans="4:12">
      <c r="D2682" s="202" t="str">
        <f>CONCATENATE(kategorie[[#This Row],[rok]],"::",kategorie[[#This Row],[závod]],"::",kategorie[[#This Row],[m/ž]],"::",kategorie[[#This Row],[věk]])</f>
        <v>2017::hlavní závod::M::59</v>
      </c>
      <c r="E2682" s="203">
        <v>2017</v>
      </c>
      <c r="F2682" s="167" t="s">
        <v>186</v>
      </c>
      <c r="G2682" s="166" t="s">
        <v>177</v>
      </c>
      <c r="H2682" s="204">
        <f>kategorie[[#This Row],[rok]]-kategorie[[#This Row],[věk]]</f>
        <v>1958</v>
      </c>
      <c r="I2682" s="166">
        <v>59</v>
      </c>
      <c r="J2682" s="168" t="s">
        <v>2607</v>
      </c>
      <c r="K2682" s="169">
        <v>15.4</v>
      </c>
      <c r="L2682" s="205"/>
    </row>
    <row r="2683" spans="4:12">
      <c r="D2683" s="202" t="str">
        <f>CONCATENATE(kategorie[[#This Row],[rok]],"::",kategorie[[#This Row],[závod]],"::",kategorie[[#This Row],[m/ž]],"::",kategorie[[#This Row],[věk]])</f>
        <v>2017::hlavní závod::M::60</v>
      </c>
      <c r="E2683" s="203">
        <v>2017</v>
      </c>
      <c r="F2683" s="167" t="s">
        <v>186</v>
      </c>
      <c r="G2683" s="166" t="s">
        <v>177</v>
      </c>
      <c r="H2683" s="204">
        <f>kategorie[[#This Row],[rok]]-kategorie[[#This Row],[věk]]</f>
        <v>1957</v>
      </c>
      <c r="I2683" s="166">
        <v>60</v>
      </c>
      <c r="J2683" s="168" t="s">
        <v>2608</v>
      </c>
      <c r="K2683" s="169">
        <v>15.4</v>
      </c>
      <c r="L2683" s="205"/>
    </row>
    <row r="2684" spans="4:12">
      <c r="D2684" s="202" t="str">
        <f>CONCATENATE(kategorie[[#This Row],[rok]],"::",kategorie[[#This Row],[závod]],"::",kategorie[[#This Row],[m/ž]],"::",kategorie[[#This Row],[věk]])</f>
        <v>2017::hlavní závod::M::61</v>
      </c>
      <c r="E2684" s="203">
        <v>2017</v>
      </c>
      <c r="F2684" s="167" t="s">
        <v>186</v>
      </c>
      <c r="G2684" s="166" t="s">
        <v>177</v>
      </c>
      <c r="H2684" s="204">
        <f>kategorie[[#This Row],[rok]]-kategorie[[#This Row],[věk]]</f>
        <v>1956</v>
      </c>
      <c r="I2684" s="166">
        <v>61</v>
      </c>
      <c r="J2684" s="168" t="s">
        <v>2608</v>
      </c>
      <c r="K2684" s="169">
        <v>15.4</v>
      </c>
      <c r="L2684" s="205"/>
    </row>
    <row r="2685" spans="4:12">
      <c r="D2685" s="202" t="str">
        <f>CONCATENATE(kategorie[[#This Row],[rok]],"::",kategorie[[#This Row],[závod]],"::",kategorie[[#This Row],[m/ž]],"::",kategorie[[#This Row],[věk]])</f>
        <v>2017::hlavní závod::M::62</v>
      </c>
      <c r="E2685" s="203">
        <v>2017</v>
      </c>
      <c r="F2685" s="167" t="s">
        <v>186</v>
      </c>
      <c r="G2685" s="166" t="s">
        <v>177</v>
      </c>
      <c r="H2685" s="204">
        <f>kategorie[[#This Row],[rok]]-kategorie[[#This Row],[věk]]</f>
        <v>1955</v>
      </c>
      <c r="I2685" s="166">
        <v>62</v>
      </c>
      <c r="J2685" s="168" t="s">
        <v>2608</v>
      </c>
      <c r="K2685" s="169">
        <v>15.4</v>
      </c>
      <c r="L2685" s="205"/>
    </row>
    <row r="2686" spans="4:12">
      <c r="D2686" s="202" t="str">
        <f>CONCATENATE(kategorie[[#This Row],[rok]],"::",kategorie[[#This Row],[závod]],"::",kategorie[[#This Row],[m/ž]],"::",kategorie[[#This Row],[věk]])</f>
        <v>2017::hlavní závod::M::63</v>
      </c>
      <c r="E2686" s="203">
        <v>2017</v>
      </c>
      <c r="F2686" s="167" t="s">
        <v>186</v>
      </c>
      <c r="G2686" s="166" t="s">
        <v>177</v>
      </c>
      <c r="H2686" s="204">
        <f>kategorie[[#This Row],[rok]]-kategorie[[#This Row],[věk]]</f>
        <v>1954</v>
      </c>
      <c r="I2686" s="166">
        <v>63</v>
      </c>
      <c r="J2686" s="168" t="s">
        <v>2608</v>
      </c>
      <c r="K2686" s="169">
        <v>15.4</v>
      </c>
      <c r="L2686" s="205"/>
    </row>
    <row r="2687" spans="4:12">
      <c r="D2687" s="202" t="str">
        <f>CONCATENATE(kategorie[[#This Row],[rok]],"::",kategorie[[#This Row],[závod]],"::",kategorie[[#This Row],[m/ž]],"::",kategorie[[#This Row],[věk]])</f>
        <v>2017::hlavní závod::M::64</v>
      </c>
      <c r="E2687" s="203">
        <v>2017</v>
      </c>
      <c r="F2687" s="167" t="s">
        <v>186</v>
      </c>
      <c r="G2687" s="166" t="s">
        <v>177</v>
      </c>
      <c r="H2687" s="204">
        <f>kategorie[[#This Row],[rok]]-kategorie[[#This Row],[věk]]</f>
        <v>1953</v>
      </c>
      <c r="I2687" s="166">
        <v>64</v>
      </c>
      <c r="J2687" s="168" t="s">
        <v>2608</v>
      </c>
      <c r="K2687" s="169">
        <v>15.4</v>
      </c>
      <c r="L2687" s="205"/>
    </row>
    <row r="2688" spans="4:12">
      <c r="D2688" s="202" t="str">
        <f>CONCATENATE(kategorie[[#This Row],[rok]],"::",kategorie[[#This Row],[závod]],"::",kategorie[[#This Row],[m/ž]],"::",kategorie[[#This Row],[věk]])</f>
        <v>2017::hlavní závod::M::65</v>
      </c>
      <c r="E2688" s="203">
        <v>2017</v>
      </c>
      <c r="F2688" s="167" t="s">
        <v>186</v>
      </c>
      <c r="G2688" s="166" t="s">
        <v>177</v>
      </c>
      <c r="H2688" s="204">
        <f>kategorie[[#This Row],[rok]]-kategorie[[#This Row],[věk]]</f>
        <v>1952</v>
      </c>
      <c r="I2688" s="166">
        <v>65</v>
      </c>
      <c r="J2688" s="168" t="s">
        <v>2608</v>
      </c>
      <c r="K2688" s="169">
        <v>15.4</v>
      </c>
      <c r="L2688" s="205"/>
    </row>
    <row r="2689" spans="4:12">
      <c r="D2689" s="202" t="str">
        <f>CONCATENATE(kategorie[[#This Row],[rok]],"::",kategorie[[#This Row],[závod]],"::",kategorie[[#This Row],[m/ž]],"::",kategorie[[#This Row],[věk]])</f>
        <v>2017::hlavní závod::M::66</v>
      </c>
      <c r="E2689" s="203">
        <v>2017</v>
      </c>
      <c r="F2689" s="167" t="s">
        <v>186</v>
      </c>
      <c r="G2689" s="166" t="s">
        <v>177</v>
      </c>
      <c r="H2689" s="204">
        <f>kategorie[[#This Row],[rok]]-kategorie[[#This Row],[věk]]</f>
        <v>1951</v>
      </c>
      <c r="I2689" s="166">
        <v>66</v>
      </c>
      <c r="J2689" s="168" t="s">
        <v>2608</v>
      </c>
      <c r="K2689" s="169">
        <v>15.4</v>
      </c>
      <c r="L2689" s="205"/>
    </row>
    <row r="2690" spans="4:12">
      <c r="D2690" s="202" t="str">
        <f>CONCATENATE(kategorie[[#This Row],[rok]],"::",kategorie[[#This Row],[závod]],"::",kategorie[[#This Row],[m/ž]],"::",kategorie[[#This Row],[věk]])</f>
        <v>2017::hlavní závod::M::67</v>
      </c>
      <c r="E2690" s="203">
        <v>2017</v>
      </c>
      <c r="F2690" s="167" t="s">
        <v>186</v>
      </c>
      <c r="G2690" s="166" t="s">
        <v>177</v>
      </c>
      <c r="H2690" s="204">
        <f>kategorie[[#This Row],[rok]]-kategorie[[#This Row],[věk]]</f>
        <v>1950</v>
      </c>
      <c r="I2690" s="166">
        <v>67</v>
      </c>
      <c r="J2690" s="168" t="s">
        <v>2608</v>
      </c>
      <c r="K2690" s="169">
        <v>15.4</v>
      </c>
      <c r="L2690" s="205"/>
    </row>
    <row r="2691" spans="4:12">
      <c r="D2691" s="202" t="str">
        <f>CONCATENATE(kategorie[[#This Row],[rok]],"::",kategorie[[#This Row],[závod]],"::",kategorie[[#This Row],[m/ž]],"::",kategorie[[#This Row],[věk]])</f>
        <v>2017::hlavní závod::M::68</v>
      </c>
      <c r="E2691" s="203">
        <v>2017</v>
      </c>
      <c r="F2691" s="167" t="s">
        <v>186</v>
      </c>
      <c r="G2691" s="166" t="s">
        <v>177</v>
      </c>
      <c r="H2691" s="204">
        <f>kategorie[[#This Row],[rok]]-kategorie[[#This Row],[věk]]</f>
        <v>1949</v>
      </c>
      <c r="I2691" s="166">
        <v>68</v>
      </c>
      <c r="J2691" s="168" t="s">
        <v>2608</v>
      </c>
      <c r="K2691" s="169">
        <v>15.4</v>
      </c>
      <c r="L2691" s="205"/>
    </row>
    <row r="2692" spans="4:12">
      <c r="D2692" s="202" t="str">
        <f>CONCATENATE(kategorie[[#This Row],[rok]],"::",kategorie[[#This Row],[závod]],"::",kategorie[[#This Row],[m/ž]],"::",kategorie[[#This Row],[věk]])</f>
        <v>2017::hlavní závod::M::69</v>
      </c>
      <c r="E2692" s="203">
        <v>2017</v>
      </c>
      <c r="F2692" s="167" t="s">
        <v>186</v>
      </c>
      <c r="G2692" s="166" t="s">
        <v>177</v>
      </c>
      <c r="H2692" s="204">
        <f>kategorie[[#This Row],[rok]]-kategorie[[#This Row],[věk]]</f>
        <v>1948</v>
      </c>
      <c r="I2692" s="166">
        <v>69</v>
      </c>
      <c r="J2692" s="168" t="s">
        <v>2608</v>
      </c>
      <c r="K2692" s="169">
        <v>15.4</v>
      </c>
      <c r="L2692" s="205"/>
    </row>
    <row r="2693" spans="4:12">
      <c r="D2693" s="202" t="str">
        <f>CONCATENATE(kategorie[[#This Row],[rok]],"::",kategorie[[#This Row],[závod]],"::",kategorie[[#This Row],[m/ž]],"::",kategorie[[#This Row],[věk]])</f>
        <v>2017::hlavní závod::M::70</v>
      </c>
      <c r="E2693" s="203">
        <v>2017</v>
      </c>
      <c r="F2693" s="167" t="s">
        <v>186</v>
      </c>
      <c r="G2693" s="166" t="s">
        <v>177</v>
      </c>
      <c r="H2693" s="204">
        <f>kategorie[[#This Row],[rok]]-kategorie[[#This Row],[věk]]</f>
        <v>1947</v>
      </c>
      <c r="I2693" s="166">
        <v>70</v>
      </c>
      <c r="J2693" s="168" t="s">
        <v>2609</v>
      </c>
      <c r="K2693" s="169">
        <v>15.4</v>
      </c>
      <c r="L2693" s="205"/>
    </row>
    <row r="2694" spans="4:12">
      <c r="D2694" s="202" t="str">
        <f>CONCATENATE(kategorie[[#This Row],[rok]],"::",kategorie[[#This Row],[závod]],"::",kategorie[[#This Row],[m/ž]],"::",kategorie[[#This Row],[věk]])</f>
        <v>2017::hlavní závod::M::71</v>
      </c>
      <c r="E2694" s="203">
        <v>2017</v>
      </c>
      <c r="F2694" s="167" t="s">
        <v>186</v>
      </c>
      <c r="G2694" s="166" t="s">
        <v>177</v>
      </c>
      <c r="H2694" s="204">
        <f>kategorie[[#This Row],[rok]]-kategorie[[#This Row],[věk]]</f>
        <v>1946</v>
      </c>
      <c r="I2694" s="166">
        <v>71</v>
      </c>
      <c r="J2694" s="168" t="s">
        <v>2609</v>
      </c>
      <c r="K2694" s="169">
        <v>15.4</v>
      </c>
      <c r="L2694" s="205"/>
    </row>
    <row r="2695" spans="4:12">
      <c r="D2695" s="202" t="str">
        <f>CONCATENATE(kategorie[[#This Row],[rok]],"::",kategorie[[#This Row],[závod]],"::",kategorie[[#This Row],[m/ž]],"::",kategorie[[#This Row],[věk]])</f>
        <v>2017::hlavní závod::M::72</v>
      </c>
      <c r="E2695" s="203">
        <v>2017</v>
      </c>
      <c r="F2695" s="167" t="s">
        <v>186</v>
      </c>
      <c r="G2695" s="166" t="s">
        <v>177</v>
      </c>
      <c r="H2695" s="204">
        <f>kategorie[[#This Row],[rok]]-kategorie[[#This Row],[věk]]</f>
        <v>1945</v>
      </c>
      <c r="I2695" s="166">
        <v>72</v>
      </c>
      <c r="J2695" s="168" t="s">
        <v>2609</v>
      </c>
      <c r="K2695" s="169">
        <v>15.4</v>
      </c>
      <c r="L2695" s="205"/>
    </row>
    <row r="2696" spans="4:12">
      <c r="D2696" s="202" t="str">
        <f>CONCATENATE(kategorie[[#This Row],[rok]],"::",kategorie[[#This Row],[závod]],"::",kategorie[[#This Row],[m/ž]],"::",kategorie[[#This Row],[věk]])</f>
        <v>2017::hlavní závod::M::73</v>
      </c>
      <c r="E2696" s="203">
        <v>2017</v>
      </c>
      <c r="F2696" s="167" t="s">
        <v>186</v>
      </c>
      <c r="G2696" s="166" t="s">
        <v>177</v>
      </c>
      <c r="H2696" s="204">
        <f>kategorie[[#This Row],[rok]]-kategorie[[#This Row],[věk]]</f>
        <v>1944</v>
      </c>
      <c r="I2696" s="166">
        <v>73</v>
      </c>
      <c r="J2696" s="168" t="s">
        <v>2609</v>
      </c>
      <c r="K2696" s="169">
        <v>15.4</v>
      </c>
      <c r="L2696" s="205"/>
    </row>
    <row r="2697" spans="4:12">
      <c r="D2697" s="202" t="str">
        <f>CONCATENATE(kategorie[[#This Row],[rok]],"::",kategorie[[#This Row],[závod]],"::",kategorie[[#This Row],[m/ž]],"::",kategorie[[#This Row],[věk]])</f>
        <v>2017::hlavní závod::M::74</v>
      </c>
      <c r="E2697" s="203">
        <v>2017</v>
      </c>
      <c r="F2697" s="167" t="s">
        <v>186</v>
      </c>
      <c r="G2697" s="166" t="s">
        <v>177</v>
      </c>
      <c r="H2697" s="204">
        <f>kategorie[[#This Row],[rok]]-kategorie[[#This Row],[věk]]</f>
        <v>1943</v>
      </c>
      <c r="I2697" s="166">
        <v>74</v>
      </c>
      <c r="J2697" s="168" t="s">
        <v>2609</v>
      </c>
      <c r="K2697" s="169">
        <v>15.4</v>
      </c>
      <c r="L2697" s="205"/>
    </row>
    <row r="2698" spans="4:12">
      <c r="D2698" s="202" t="str">
        <f>CONCATENATE(kategorie[[#This Row],[rok]],"::",kategorie[[#This Row],[závod]],"::",kategorie[[#This Row],[m/ž]],"::",kategorie[[#This Row],[věk]])</f>
        <v>2017::hlavní závod::M::75</v>
      </c>
      <c r="E2698" s="203">
        <v>2017</v>
      </c>
      <c r="F2698" s="167" t="s">
        <v>186</v>
      </c>
      <c r="G2698" s="166" t="s">
        <v>177</v>
      </c>
      <c r="H2698" s="204">
        <f>kategorie[[#This Row],[rok]]-kategorie[[#This Row],[věk]]</f>
        <v>1942</v>
      </c>
      <c r="I2698" s="166">
        <v>75</v>
      </c>
      <c r="J2698" s="168" t="s">
        <v>2609</v>
      </c>
      <c r="K2698" s="169">
        <v>15.4</v>
      </c>
      <c r="L2698" s="205"/>
    </row>
    <row r="2699" spans="4:12">
      <c r="D2699" s="202" t="str">
        <f>CONCATENATE(kategorie[[#This Row],[rok]],"::",kategorie[[#This Row],[závod]],"::",kategorie[[#This Row],[m/ž]],"::",kategorie[[#This Row],[věk]])</f>
        <v>2017::hlavní závod::M::76</v>
      </c>
      <c r="E2699" s="203">
        <v>2017</v>
      </c>
      <c r="F2699" s="167" t="s">
        <v>186</v>
      </c>
      <c r="G2699" s="166" t="s">
        <v>177</v>
      </c>
      <c r="H2699" s="204">
        <f>kategorie[[#This Row],[rok]]-kategorie[[#This Row],[věk]]</f>
        <v>1941</v>
      </c>
      <c r="I2699" s="166">
        <v>76</v>
      </c>
      <c r="J2699" s="168" t="s">
        <v>2609</v>
      </c>
      <c r="K2699" s="169">
        <v>15.4</v>
      </c>
      <c r="L2699" s="205"/>
    </row>
    <row r="2700" spans="4:12">
      <c r="D2700" s="202" t="str">
        <f>CONCATENATE(kategorie[[#This Row],[rok]],"::",kategorie[[#This Row],[závod]],"::",kategorie[[#This Row],[m/ž]],"::",kategorie[[#This Row],[věk]])</f>
        <v>2017::hlavní závod::M::77</v>
      </c>
      <c r="E2700" s="203">
        <v>2017</v>
      </c>
      <c r="F2700" s="167" t="s">
        <v>186</v>
      </c>
      <c r="G2700" s="166" t="s">
        <v>177</v>
      </c>
      <c r="H2700" s="204">
        <f>kategorie[[#This Row],[rok]]-kategorie[[#This Row],[věk]]</f>
        <v>1940</v>
      </c>
      <c r="I2700" s="166">
        <v>77</v>
      </c>
      <c r="J2700" s="168" t="s">
        <v>2609</v>
      </c>
      <c r="K2700" s="169">
        <v>15.4</v>
      </c>
      <c r="L2700" s="205"/>
    </row>
    <row r="2701" spans="4:12">
      <c r="D2701" s="202" t="str">
        <f>CONCATENATE(kategorie[[#This Row],[rok]],"::",kategorie[[#This Row],[závod]],"::",kategorie[[#This Row],[m/ž]],"::",kategorie[[#This Row],[věk]])</f>
        <v>2017::hlavní závod::M::78</v>
      </c>
      <c r="E2701" s="203">
        <v>2017</v>
      </c>
      <c r="F2701" s="167" t="s">
        <v>186</v>
      </c>
      <c r="G2701" s="166" t="s">
        <v>177</v>
      </c>
      <c r="H2701" s="204">
        <f>kategorie[[#This Row],[rok]]-kategorie[[#This Row],[věk]]</f>
        <v>1939</v>
      </c>
      <c r="I2701" s="166">
        <v>78</v>
      </c>
      <c r="J2701" s="168" t="s">
        <v>2609</v>
      </c>
      <c r="K2701" s="169">
        <v>15.4</v>
      </c>
      <c r="L2701" s="205"/>
    </row>
    <row r="2702" spans="4:12">
      <c r="D2702" s="202" t="str">
        <f>CONCATENATE(kategorie[[#This Row],[rok]],"::",kategorie[[#This Row],[závod]],"::",kategorie[[#This Row],[m/ž]],"::",kategorie[[#This Row],[věk]])</f>
        <v>2017::hlavní závod::M::79</v>
      </c>
      <c r="E2702" s="203">
        <v>2017</v>
      </c>
      <c r="F2702" s="167" t="s">
        <v>186</v>
      </c>
      <c r="G2702" s="166" t="s">
        <v>177</v>
      </c>
      <c r="H2702" s="204">
        <f>kategorie[[#This Row],[rok]]-kategorie[[#This Row],[věk]]</f>
        <v>1938</v>
      </c>
      <c r="I2702" s="166">
        <v>79</v>
      </c>
      <c r="J2702" s="168" t="s">
        <v>2609</v>
      </c>
      <c r="K2702" s="169">
        <v>15.4</v>
      </c>
      <c r="L2702" s="205"/>
    </row>
    <row r="2703" spans="4:12">
      <c r="D2703" s="202" t="str">
        <f>CONCATENATE(kategorie[[#This Row],[rok]],"::",kategorie[[#This Row],[závod]],"::",kategorie[[#This Row],[m/ž]],"::",kategorie[[#This Row],[věk]])</f>
        <v>2017::hlavní závod::M::80</v>
      </c>
      <c r="E2703" s="203">
        <v>2017</v>
      </c>
      <c r="F2703" s="167" t="s">
        <v>186</v>
      </c>
      <c r="G2703" s="166" t="s">
        <v>177</v>
      </c>
      <c r="H2703" s="204">
        <f>kategorie[[#This Row],[rok]]-kategorie[[#This Row],[věk]]</f>
        <v>1937</v>
      </c>
      <c r="I2703" s="166">
        <v>80</v>
      </c>
      <c r="J2703" s="168" t="s">
        <v>2609</v>
      </c>
      <c r="K2703" s="169">
        <v>15.4</v>
      </c>
      <c r="L2703" s="205"/>
    </row>
    <row r="2704" spans="4:12">
      <c r="D2704" s="202" t="str">
        <f>CONCATENATE(kategorie[[#This Row],[rok]],"::",kategorie[[#This Row],[závod]],"::",kategorie[[#This Row],[m/ž]],"::",kategorie[[#This Row],[věk]])</f>
        <v>2017::hlavní závod::Z::15</v>
      </c>
      <c r="E2704" s="203">
        <v>2017</v>
      </c>
      <c r="F2704" s="167" t="s">
        <v>186</v>
      </c>
      <c r="G2704" s="166" t="s">
        <v>318</v>
      </c>
      <c r="H2704" s="204">
        <f>kategorie[[#This Row],[rok]]-kategorie[[#This Row],[věk]]</f>
        <v>2002</v>
      </c>
      <c r="I2704" s="166">
        <v>15</v>
      </c>
      <c r="J2704" s="168" t="s">
        <v>2610</v>
      </c>
      <c r="K2704" s="169">
        <v>15.4</v>
      </c>
      <c r="L2704" s="205"/>
    </row>
    <row r="2705" spans="4:12">
      <c r="D2705" s="202" t="str">
        <f>CONCATENATE(kategorie[[#This Row],[rok]],"::",kategorie[[#This Row],[závod]],"::",kategorie[[#This Row],[m/ž]],"::",kategorie[[#This Row],[věk]])</f>
        <v>2017::hlavní závod::Z::16</v>
      </c>
      <c r="E2705" s="203">
        <v>2017</v>
      </c>
      <c r="F2705" s="167" t="s">
        <v>186</v>
      </c>
      <c r="G2705" s="166" t="s">
        <v>318</v>
      </c>
      <c r="H2705" s="204">
        <f>kategorie[[#This Row],[rok]]-kategorie[[#This Row],[věk]]</f>
        <v>2001</v>
      </c>
      <c r="I2705" s="166">
        <v>16</v>
      </c>
      <c r="J2705" s="168" t="s">
        <v>2610</v>
      </c>
      <c r="K2705" s="169">
        <v>15.4</v>
      </c>
      <c r="L2705" s="205"/>
    </row>
    <row r="2706" spans="4:12">
      <c r="D2706" s="202" t="str">
        <f>CONCATENATE(kategorie[[#This Row],[rok]],"::",kategorie[[#This Row],[závod]],"::",kategorie[[#This Row],[m/ž]],"::",kategorie[[#This Row],[věk]])</f>
        <v>2017::hlavní závod::Z::17</v>
      </c>
      <c r="E2706" s="203">
        <v>2017</v>
      </c>
      <c r="F2706" s="167" t="s">
        <v>186</v>
      </c>
      <c r="G2706" s="166" t="s">
        <v>318</v>
      </c>
      <c r="H2706" s="204">
        <f>kategorie[[#This Row],[rok]]-kategorie[[#This Row],[věk]]</f>
        <v>2000</v>
      </c>
      <c r="I2706" s="166">
        <v>17</v>
      </c>
      <c r="J2706" s="168" t="s">
        <v>2610</v>
      </c>
      <c r="K2706" s="169">
        <v>15.4</v>
      </c>
      <c r="L2706" s="205"/>
    </row>
    <row r="2707" spans="4:12">
      <c r="D2707" s="202" t="str">
        <f>CONCATENATE(kategorie[[#This Row],[rok]],"::",kategorie[[#This Row],[závod]],"::",kategorie[[#This Row],[m/ž]],"::",kategorie[[#This Row],[věk]])</f>
        <v>2017::hlavní závod::Z::18</v>
      </c>
      <c r="E2707" s="203">
        <v>2017</v>
      </c>
      <c r="F2707" s="167" t="s">
        <v>186</v>
      </c>
      <c r="G2707" s="166" t="s">
        <v>318</v>
      </c>
      <c r="H2707" s="204">
        <f>kategorie[[#This Row],[rok]]-kategorie[[#This Row],[věk]]</f>
        <v>1999</v>
      </c>
      <c r="I2707" s="166">
        <v>18</v>
      </c>
      <c r="J2707" s="168" t="s">
        <v>2610</v>
      </c>
      <c r="K2707" s="169">
        <v>15.4</v>
      </c>
      <c r="L2707" s="205"/>
    </row>
    <row r="2708" spans="4:12">
      <c r="D2708" s="202" t="str">
        <f>CONCATENATE(kategorie[[#This Row],[rok]],"::",kategorie[[#This Row],[závod]],"::",kategorie[[#This Row],[m/ž]],"::",kategorie[[#This Row],[věk]])</f>
        <v>2017::hlavní závod::Z::19</v>
      </c>
      <c r="E2708" s="203">
        <v>2017</v>
      </c>
      <c r="F2708" s="167" t="s">
        <v>186</v>
      </c>
      <c r="G2708" s="166" t="s">
        <v>318</v>
      </c>
      <c r="H2708" s="204">
        <f>kategorie[[#This Row],[rok]]-kategorie[[#This Row],[věk]]</f>
        <v>1998</v>
      </c>
      <c r="I2708" s="166">
        <v>19</v>
      </c>
      <c r="J2708" s="168" t="s">
        <v>2610</v>
      </c>
      <c r="K2708" s="169">
        <v>15.4</v>
      </c>
      <c r="L2708" s="205"/>
    </row>
    <row r="2709" spans="4:12">
      <c r="D2709" s="202" t="str">
        <f>CONCATENATE(kategorie[[#This Row],[rok]],"::",kategorie[[#This Row],[závod]],"::",kategorie[[#This Row],[m/ž]],"::",kategorie[[#This Row],[věk]])</f>
        <v>2017::hlavní závod::Z::20</v>
      </c>
      <c r="E2709" s="203">
        <v>2017</v>
      </c>
      <c r="F2709" s="167" t="s">
        <v>186</v>
      </c>
      <c r="G2709" s="166" t="s">
        <v>318</v>
      </c>
      <c r="H2709" s="204">
        <f>kategorie[[#This Row],[rok]]-kategorie[[#This Row],[věk]]</f>
        <v>1997</v>
      </c>
      <c r="I2709" s="166">
        <v>20</v>
      </c>
      <c r="J2709" s="168" t="s">
        <v>2610</v>
      </c>
      <c r="K2709" s="169">
        <v>15.4</v>
      </c>
      <c r="L2709" s="205"/>
    </row>
    <row r="2710" spans="4:12">
      <c r="D2710" s="202" t="str">
        <f>CONCATENATE(kategorie[[#This Row],[rok]],"::",kategorie[[#This Row],[závod]],"::",kategorie[[#This Row],[m/ž]],"::",kategorie[[#This Row],[věk]])</f>
        <v>2017::hlavní závod::Z::21</v>
      </c>
      <c r="E2710" s="203">
        <v>2017</v>
      </c>
      <c r="F2710" s="167" t="s">
        <v>186</v>
      </c>
      <c r="G2710" s="166" t="s">
        <v>318</v>
      </c>
      <c r="H2710" s="204">
        <f>kategorie[[#This Row],[rok]]-kategorie[[#This Row],[věk]]</f>
        <v>1996</v>
      </c>
      <c r="I2710" s="166">
        <v>21</v>
      </c>
      <c r="J2710" s="168" t="s">
        <v>2610</v>
      </c>
      <c r="K2710" s="169">
        <v>15.4</v>
      </c>
      <c r="L2710" s="205"/>
    </row>
    <row r="2711" spans="4:12">
      <c r="D2711" s="202" t="str">
        <f>CONCATENATE(kategorie[[#This Row],[rok]],"::",kategorie[[#This Row],[závod]],"::",kategorie[[#This Row],[m/ž]],"::",kategorie[[#This Row],[věk]])</f>
        <v>2017::hlavní závod::Z::22</v>
      </c>
      <c r="E2711" s="203">
        <v>2017</v>
      </c>
      <c r="F2711" s="167" t="s">
        <v>186</v>
      </c>
      <c r="G2711" s="166" t="s">
        <v>318</v>
      </c>
      <c r="H2711" s="204">
        <f>kategorie[[#This Row],[rok]]-kategorie[[#This Row],[věk]]</f>
        <v>1995</v>
      </c>
      <c r="I2711" s="166">
        <v>22</v>
      </c>
      <c r="J2711" s="168" t="s">
        <v>2610</v>
      </c>
      <c r="K2711" s="169">
        <v>15.4</v>
      </c>
      <c r="L2711" s="205"/>
    </row>
    <row r="2712" spans="4:12">
      <c r="D2712" s="202" t="str">
        <f>CONCATENATE(kategorie[[#This Row],[rok]],"::",kategorie[[#This Row],[závod]],"::",kategorie[[#This Row],[m/ž]],"::",kategorie[[#This Row],[věk]])</f>
        <v>2017::hlavní závod::Z::23</v>
      </c>
      <c r="E2712" s="203">
        <v>2017</v>
      </c>
      <c r="F2712" s="167" t="s">
        <v>186</v>
      </c>
      <c r="G2712" s="166" t="s">
        <v>318</v>
      </c>
      <c r="H2712" s="204">
        <f>kategorie[[#This Row],[rok]]-kategorie[[#This Row],[věk]]</f>
        <v>1994</v>
      </c>
      <c r="I2712" s="166">
        <v>23</v>
      </c>
      <c r="J2712" s="168" t="s">
        <v>2610</v>
      </c>
      <c r="K2712" s="169">
        <v>15.4</v>
      </c>
      <c r="L2712" s="205"/>
    </row>
    <row r="2713" spans="4:12">
      <c r="D2713" s="202" t="str">
        <f>CONCATENATE(kategorie[[#This Row],[rok]],"::",kategorie[[#This Row],[závod]],"::",kategorie[[#This Row],[m/ž]],"::",kategorie[[#This Row],[věk]])</f>
        <v>2017::hlavní závod::Z::24</v>
      </c>
      <c r="E2713" s="203">
        <v>2017</v>
      </c>
      <c r="F2713" s="167" t="s">
        <v>186</v>
      </c>
      <c r="G2713" s="166" t="s">
        <v>318</v>
      </c>
      <c r="H2713" s="204">
        <f>kategorie[[#This Row],[rok]]-kategorie[[#This Row],[věk]]</f>
        <v>1993</v>
      </c>
      <c r="I2713" s="166">
        <v>24</v>
      </c>
      <c r="J2713" s="168" t="s">
        <v>2610</v>
      </c>
      <c r="K2713" s="169">
        <v>15.4</v>
      </c>
      <c r="L2713" s="205"/>
    </row>
    <row r="2714" spans="4:12">
      <c r="D2714" s="202" t="str">
        <f>CONCATENATE(kategorie[[#This Row],[rok]],"::",kategorie[[#This Row],[závod]],"::",kategorie[[#This Row],[m/ž]],"::",kategorie[[#This Row],[věk]])</f>
        <v>2017::hlavní závod::Z::25</v>
      </c>
      <c r="E2714" s="203">
        <v>2017</v>
      </c>
      <c r="F2714" s="167" t="s">
        <v>186</v>
      </c>
      <c r="G2714" s="166" t="s">
        <v>318</v>
      </c>
      <c r="H2714" s="204">
        <f>kategorie[[#This Row],[rok]]-kategorie[[#This Row],[věk]]</f>
        <v>1992</v>
      </c>
      <c r="I2714" s="166">
        <v>25</v>
      </c>
      <c r="J2714" s="168" t="s">
        <v>2610</v>
      </c>
      <c r="K2714" s="169">
        <v>15.4</v>
      </c>
      <c r="L2714" s="205"/>
    </row>
    <row r="2715" spans="4:12">
      <c r="D2715" s="202" t="str">
        <f>CONCATENATE(kategorie[[#This Row],[rok]],"::",kategorie[[#This Row],[závod]],"::",kategorie[[#This Row],[m/ž]],"::",kategorie[[#This Row],[věk]])</f>
        <v>2017::hlavní závod::Z::26</v>
      </c>
      <c r="E2715" s="203">
        <v>2017</v>
      </c>
      <c r="F2715" s="167" t="s">
        <v>186</v>
      </c>
      <c r="G2715" s="166" t="s">
        <v>318</v>
      </c>
      <c r="H2715" s="204">
        <f>kategorie[[#This Row],[rok]]-kategorie[[#This Row],[věk]]</f>
        <v>1991</v>
      </c>
      <c r="I2715" s="166">
        <v>26</v>
      </c>
      <c r="J2715" s="168" t="s">
        <v>2610</v>
      </c>
      <c r="K2715" s="169">
        <v>15.4</v>
      </c>
      <c r="L2715" s="205"/>
    </row>
    <row r="2716" spans="4:12">
      <c r="D2716" s="202" t="str">
        <f>CONCATENATE(kategorie[[#This Row],[rok]],"::",kategorie[[#This Row],[závod]],"::",kategorie[[#This Row],[m/ž]],"::",kategorie[[#This Row],[věk]])</f>
        <v>2017::hlavní závod::Z::27</v>
      </c>
      <c r="E2716" s="203">
        <v>2017</v>
      </c>
      <c r="F2716" s="167" t="s">
        <v>186</v>
      </c>
      <c r="G2716" s="166" t="s">
        <v>318</v>
      </c>
      <c r="H2716" s="204">
        <f>kategorie[[#This Row],[rok]]-kategorie[[#This Row],[věk]]</f>
        <v>1990</v>
      </c>
      <c r="I2716" s="166">
        <v>27</v>
      </c>
      <c r="J2716" s="168" t="s">
        <v>2610</v>
      </c>
      <c r="K2716" s="169">
        <v>15.4</v>
      </c>
      <c r="L2716" s="205"/>
    </row>
    <row r="2717" spans="4:12">
      <c r="D2717" s="202" t="str">
        <f>CONCATENATE(kategorie[[#This Row],[rok]],"::",kategorie[[#This Row],[závod]],"::",kategorie[[#This Row],[m/ž]],"::",kategorie[[#This Row],[věk]])</f>
        <v>2017::hlavní závod::Z::28</v>
      </c>
      <c r="E2717" s="203">
        <v>2017</v>
      </c>
      <c r="F2717" s="167" t="s">
        <v>186</v>
      </c>
      <c r="G2717" s="166" t="s">
        <v>318</v>
      </c>
      <c r="H2717" s="204">
        <f>kategorie[[#This Row],[rok]]-kategorie[[#This Row],[věk]]</f>
        <v>1989</v>
      </c>
      <c r="I2717" s="166">
        <v>28</v>
      </c>
      <c r="J2717" s="168" t="s">
        <v>2610</v>
      </c>
      <c r="K2717" s="169">
        <v>15.4</v>
      </c>
      <c r="L2717" s="205"/>
    </row>
    <row r="2718" spans="4:12">
      <c r="D2718" s="202" t="str">
        <f>CONCATENATE(kategorie[[#This Row],[rok]],"::",kategorie[[#This Row],[závod]],"::",kategorie[[#This Row],[m/ž]],"::",kategorie[[#This Row],[věk]])</f>
        <v>2017::hlavní závod::Z::29</v>
      </c>
      <c r="E2718" s="203">
        <v>2017</v>
      </c>
      <c r="F2718" s="167" t="s">
        <v>186</v>
      </c>
      <c r="G2718" s="166" t="s">
        <v>318</v>
      </c>
      <c r="H2718" s="204">
        <f>kategorie[[#This Row],[rok]]-kategorie[[#This Row],[věk]]</f>
        <v>1988</v>
      </c>
      <c r="I2718" s="166">
        <v>29</v>
      </c>
      <c r="J2718" s="168" t="s">
        <v>2610</v>
      </c>
      <c r="K2718" s="169">
        <v>15.4</v>
      </c>
      <c r="L2718" s="205"/>
    </row>
    <row r="2719" spans="4:12">
      <c r="D2719" s="202" t="str">
        <f>CONCATENATE(kategorie[[#This Row],[rok]],"::",kategorie[[#This Row],[závod]],"::",kategorie[[#This Row],[m/ž]],"::",kategorie[[#This Row],[věk]])</f>
        <v>2017::hlavní závod::Z::30</v>
      </c>
      <c r="E2719" s="203">
        <v>2017</v>
      </c>
      <c r="F2719" s="167" t="s">
        <v>186</v>
      </c>
      <c r="G2719" s="166" t="s">
        <v>318</v>
      </c>
      <c r="H2719" s="204">
        <f>kategorie[[#This Row],[rok]]-kategorie[[#This Row],[věk]]</f>
        <v>1987</v>
      </c>
      <c r="I2719" s="166">
        <v>30</v>
      </c>
      <c r="J2719" s="168" t="s">
        <v>2610</v>
      </c>
      <c r="K2719" s="169">
        <v>15.4</v>
      </c>
      <c r="L2719" s="205"/>
    </row>
    <row r="2720" spans="4:12">
      <c r="D2720" s="202" t="str">
        <f>CONCATENATE(kategorie[[#This Row],[rok]],"::",kategorie[[#This Row],[závod]],"::",kategorie[[#This Row],[m/ž]],"::",kategorie[[#This Row],[věk]])</f>
        <v>2017::hlavní závod::Z::31</v>
      </c>
      <c r="E2720" s="203">
        <v>2017</v>
      </c>
      <c r="F2720" s="167" t="s">
        <v>186</v>
      </c>
      <c r="G2720" s="166" t="s">
        <v>318</v>
      </c>
      <c r="H2720" s="204">
        <f>kategorie[[#This Row],[rok]]-kategorie[[#This Row],[věk]]</f>
        <v>1986</v>
      </c>
      <c r="I2720" s="166">
        <v>31</v>
      </c>
      <c r="J2720" s="168" t="s">
        <v>2610</v>
      </c>
      <c r="K2720" s="169">
        <v>15.4</v>
      </c>
      <c r="L2720" s="205"/>
    </row>
    <row r="2721" spans="4:12">
      <c r="D2721" s="202" t="str">
        <f>CONCATENATE(kategorie[[#This Row],[rok]],"::",kategorie[[#This Row],[závod]],"::",kategorie[[#This Row],[m/ž]],"::",kategorie[[#This Row],[věk]])</f>
        <v>2017::hlavní závod::Z::32</v>
      </c>
      <c r="E2721" s="203">
        <v>2017</v>
      </c>
      <c r="F2721" s="167" t="s">
        <v>186</v>
      </c>
      <c r="G2721" s="166" t="s">
        <v>318</v>
      </c>
      <c r="H2721" s="204">
        <f>kategorie[[#This Row],[rok]]-kategorie[[#This Row],[věk]]</f>
        <v>1985</v>
      </c>
      <c r="I2721" s="166">
        <v>32</v>
      </c>
      <c r="J2721" s="168" t="s">
        <v>2610</v>
      </c>
      <c r="K2721" s="169">
        <v>15.4</v>
      </c>
      <c r="L2721" s="205"/>
    </row>
    <row r="2722" spans="4:12">
      <c r="D2722" s="202" t="str">
        <f>CONCATENATE(kategorie[[#This Row],[rok]],"::",kategorie[[#This Row],[závod]],"::",kategorie[[#This Row],[m/ž]],"::",kategorie[[#This Row],[věk]])</f>
        <v>2017::hlavní závod::Z::33</v>
      </c>
      <c r="E2722" s="203">
        <v>2017</v>
      </c>
      <c r="F2722" s="167" t="s">
        <v>186</v>
      </c>
      <c r="G2722" s="166" t="s">
        <v>318</v>
      </c>
      <c r="H2722" s="204">
        <f>kategorie[[#This Row],[rok]]-kategorie[[#This Row],[věk]]</f>
        <v>1984</v>
      </c>
      <c r="I2722" s="166">
        <v>33</v>
      </c>
      <c r="J2722" s="168" t="s">
        <v>2610</v>
      </c>
      <c r="K2722" s="169">
        <v>15.4</v>
      </c>
      <c r="L2722" s="205"/>
    </row>
    <row r="2723" spans="4:12">
      <c r="D2723" s="202" t="str">
        <f>CONCATENATE(kategorie[[#This Row],[rok]],"::",kategorie[[#This Row],[závod]],"::",kategorie[[#This Row],[m/ž]],"::",kategorie[[#This Row],[věk]])</f>
        <v>2017::hlavní závod::Z::34</v>
      </c>
      <c r="E2723" s="203">
        <v>2017</v>
      </c>
      <c r="F2723" s="167" t="s">
        <v>186</v>
      </c>
      <c r="G2723" s="166" t="s">
        <v>318</v>
      </c>
      <c r="H2723" s="204">
        <f>kategorie[[#This Row],[rok]]-kategorie[[#This Row],[věk]]</f>
        <v>1983</v>
      </c>
      <c r="I2723" s="166">
        <v>34</v>
      </c>
      <c r="J2723" s="168" t="s">
        <v>2610</v>
      </c>
      <c r="K2723" s="169">
        <v>15.4</v>
      </c>
      <c r="L2723" s="205"/>
    </row>
    <row r="2724" spans="4:12">
      <c r="D2724" s="202" t="str">
        <f>CONCATENATE(kategorie[[#This Row],[rok]],"::",kategorie[[#This Row],[závod]],"::",kategorie[[#This Row],[m/ž]],"::",kategorie[[#This Row],[věk]])</f>
        <v>2017::hlavní závod::Z::35</v>
      </c>
      <c r="E2724" s="203">
        <v>2017</v>
      </c>
      <c r="F2724" s="167" t="s">
        <v>186</v>
      </c>
      <c r="G2724" s="166" t="s">
        <v>318</v>
      </c>
      <c r="H2724" s="204">
        <f>kategorie[[#This Row],[rok]]-kategorie[[#This Row],[věk]]</f>
        <v>1982</v>
      </c>
      <c r="I2724" s="166">
        <v>35</v>
      </c>
      <c r="J2724" s="168" t="s">
        <v>2611</v>
      </c>
      <c r="K2724" s="169">
        <v>15.4</v>
      </c>
      <c r="L2724" s="205"/>
    </row>
    <row r="2725" spans="4:12">
      <c r="D2725" s="202" t="str">
        <f>CONCATENATE(kategorie[[#This Row],[rok]],"::",kategorie[[#This Row],[závod]],"::",kategorie[[#This Row],[m/ž]],"::",kategorie[[#This Row],[věk]])</f>
        <v>2017::hlavní závod::Z::36</v>
      </c>
      <c r="E2725" s="203">
        <v>2017</v>
      </c>
      <c r="F2725" s="167" t="s">
        <v>186</v>
      </c>
      <c r="G2725" s="166" t="s">
        <v>318</v>
      </c>
      <c r="H2725" s="204">
        <f>kategorie[[#This Row],[rok]]-kategorie[[#This Row],[věk]]</f>
        <v>1981</v>
      </c>
      <c r="I2725" s="166">
        <v>36</v>
      </c>
      <c r="J2725" s="168" t="s">
        <v>2611</v>
      </c>
      <c r="K2725" s="169">
        <v>15.4</v>
      </c>
      <c r="L2725" s="205"/>
    </row>
    <row r="2726" spans="4:12">
      <c r="D2726" s="202" t="str">
        <f>CONCATENATE(kategorie[[#This Row],[rok]],"::",kategorie[[#This Row],[závod]],"::",kategorie[[#This Row],[m/ž]],"::",kategorie[[#This Row],[věk]])</f>
        <v>2017::hlavní závod::Z::37</v>
      </c>
      <c r="E2726" s="203">
        <v>2017</v>
      </c>
      <c r="F2726" s="167" t="s">
        <v>186</v>
      </c>
      <c r="G2726" s="166" t="s">
        <v>318</v>
      </c>
      <c r="H2726" s="204">
        <f>kategorie[[#This Row],[rok]]-kategorie[[#This Row],[věk]]</f>
        <v>1980</v>
      </c>
      <c r="I2726" s="166">
        <v>37</v>
      </c>
      <c r="J2726" s="168" t="s">
        <v>2611</v>
      </c>
      <c r="K2726" s="169">
        <v>15.4</v>
      </c>
      <c r="L2726" s="205"/>
    </row>
    <row r="2727" spans="4:12">
      <c r="D2727" s="202" t="str">
        <f>CONCATENATE(kategorie[[#This Row],[rok]],"::",kategorie[[#This Row],[závod]],"::",kategorie[[#This Row],[m/ž]],"::",kategorie[[#This Row],[věk]])</f>
        <v>2017::hlavní závod::Z::38</v>
      </c>
      <c r="E2727" s="203">
        <v>2017</v>
      </c>
      <c r="F2727" s="167" t="s">
        <v>186</v>
      </c>
      <c r="G2727" s="166" t="s">
        <v>318</v>
      </c>
      <c r="H2727" s="204">
        <f>kategorie[[#This Row],[rok]]-kategorie[[#This Row],[věk]]</f>
        <v>1979</v>
      </c>
      <c r="I2727" s="166">
        <v>38</v>
      </c>
      <c r="J2727" s="168" t="s">
        <v>2611</v>
      </c>
      <c r="K2727" s="169">
        <v>15.4</v>
      </c>
      <c r="L2727" s="205"/>
    </row>
    <row r="2728" spans="4:12">
      <c r="D2728" s="202" t="str">
        <f>CONCATENATE(kategorie[[#This Row],[rok]],"::",kategorie[[#This Row],[závod]],"::",kategorie[[#This Row],[m/ž]],"::",kategorie[[#This Row],[věk]])</f>
        <v>2017::hlavní závod::Z::39</v>
      </c>
      <c r="E2728" s="203">
        <v>2017</v>
      </c>
      <c r="F2728" s="167" t="s">
        <v>186</v>
      </c>
      <c r="G2728" s="166" t="s">
        <v>318</v>
      </c>
      <c r="H2728" s="204">
        <f>kategorie[[#This Row],[rok]]-kategorie[[#This Row],[věk]]</f>
        <v>1978</v>
      </c>
      <c r="I2728" s="166">
        <v>39</v>
      </c>
      <c r="J2728" s="168" t="s">
        <v>2611</v>
      </c>
      <c r="K2728" s="169">
        <v>15.4</v>
      </c>
      <c r="L2728" s="205"/>
    </row>
    <row r="2729" spans="4:12">
      <c r="D2729" s="202" t="str">
        <f>CONCATENATE(kategorie[[#This Row],[rok]],"::",kategorie[[#This Row],[závod]],"::",kategorie[[#This Row],[m/ž]],"::",kategorie[[#This Row],[věk]])</f>
        <v>2017::hlavní závod::Z::40</v>
      </c>
      <c r="E2729" s="203">
        <v>2017</v>
      </c>
      <c r="F2729" s="167" t="s">
        <v>186</v>
      </c>
      <c r="G2729" s="166" t="s">
        <v>318</v>
      </c>
      <c r="H2729" s="204">
        <f>kategorie[[#This Row],[rok]]-kategorie[[#This Row],[věk]]</f>
        <v>1977</v>
      </c>
      <c r="I2729" s="166">
        <v>40</v>
      </c>
      <c r="J2729" s="168" t="s">
        <v>2611</v>
      </c>
      <c r="K2729" s="169">
        <v>15.4</v>
      </c>
      <c r="L2729" s="205"/>
    </row>
    <row r="2730" spans="4:12">
      <c r="D2730" s="202" t="str">
        <f>CONCATENATE(kategorie[[#This Row],[rok]],"::",kategorie[[#This Row],[závod]],"::",kategorie[[#This Row],[m/ž]],"::",kategorie[[#This Row],[věk]])</f>
        <v>2017::hlavní závod::Z::41</v>
      </c>
      <c r="E2730" s="203">
        <v>2017</v>
      </c>
      <c r="F2730" s="167" t="s">
        <v>186</v>
      </c>
      <c r="G2730" s="166" t="s">
        <v>318</v>
      </c>
      <c r="H2730" s="204">
        <f>kategorie[[#This Row],[rok]]-kategorie[[#This Row],[věk]]</f>
        <v>1976</v>
      </c>
      <c r="I2730" s="166">
        <v>41</v>
      </c>
      <c r="J2730" s="168" t="s">
        <v>2611</v>
      </c>
      <c r="K2730" s="169">
        <v>15.4</v>
      </c>
      <c r="L2730" s="205"/>
    </row>
    <row r="2731" spans="4:12">
      <c r="D2731" s="202" t="str">
        <f>CONCATENATE(kategorie[[#This Row],[rok]],"::",kategorie[[#This Row],[závod]],"::",kategorie[[#This Row],[m/ž]],"::",kategorie[[#This Row],[věk]])</f>
        <v>2017::hlavní závod::Z::42</v>
      </c>
      <c r="E2731" s="203">
        <v>2017</v>
      </c>
      <c r="F2731" s="167" t="s">
        <v>186</v>
      </c>
      <c r="G2731" s="166" t="s">
        <v>318</v>
      </c>
      <c r="H2731" s="204">
        <f>kategorie[[#This Row],[rok]]-kategorie[[#This Row],[věk]]</f>
        <v>1975</v>
      </c>
      <c r="I2731" s="166">
        <v>42</v>
      </c>
      <c r="J2731" s="168" t="s">
        <v>2611</v>
      </c>
      <c r="K2731" s="169">
        <v>15.4</v>
      </c>
      <c r="L2731" s="205"/>
    </row>
    <row r="2732" spans="4:12">
      <c r="D2732" s="202" t="str">
        <f>CONCATENATE(kategorie[[#This Row],[rok]],"::",kategorie[[#This Row],[závod]],"::",kategorie[[#This Row],[m/ž]],"::",kategorie[[#This Row],[věk]])</f>
        <v>2017::hlavní závod::Z::43</v>
      </c>
      <c r="E2732" s="203">
        <v>2017</v>
      </c>
      <c r="F2732" s="167" t="s">
        <v>186</v>
      </c>
      <c r="G2732" s="166" t="s">
        <v>318</v>
      </c>
      <c r="H2732" s="204">
        <f>kategorie[[#This Row],[rok]]-kategorie[[#This Row],[věk]]</f>
        <v>1974</v>
      </c>
      <c r="I2732" s="166">
        <v>43</v>
      </c>
      <c r="J2732" s="168" t="s">
        <v>2611</v>
      </c>
      <c r="K2732" s="169">
        <v>15.4</v>
      </c>
      <c r="L2732" s="205"/>
    </row>
    <row r="2733" spans="4:12">
      <c r="D2733" s="202" t="str">
        <f>CONCATENATE(kategorie[[#This Row],[rok]],"::",kategorie[[#This Row],[závod]],"::",kategorie[[#This Row],[m/ž]],"::",kategorie[[#This Row],[věk]])</f>
        <v>2017::hlavní závod::Z::44</v>
      </c>
      <c r="E2733" s="203">
        <v>2017</v>
      </c>
      <c r="F2733" s="167" t="s">
        <v>186</v>
      </c>
      <c r="G2733" s="166" t="s">
        <v>318</v>
      </c>
      <c r="H2733" s="204">
        <f>kategorie[[#This Row],[rok]]-kategorie[[#This Row],[věk]]</f>
        <v>1973</v>
      </c>
      <c r="I2733" s="166">
        <v>44</v>
      </c>
      <c r="J2733" s="168" t="s">
        <v>2611</v>
      </c>
      <c r="K2733" s="169">
        <v>15.4</v>
      </c>
      <c r="L2733" s="205"/>
    </row>
    <row r="2734" spans="4:12">
      <c r="D2734" s="202" t="str">
        <f>CONCATENATE(kategorie[[#This Row],[rok]],"::",kategorie[[#This Row],[závod]],"::",kategorie[[#This Row],[m/ž]],"::",kategorie[[#This Row],[věk]])</f>
        <v>2017::hlavní závod::Z::45</v>
      </c>
      <c r="E2734" s="203">
        <v>2017</v>
      </c>
      <c r="F2734" s="167" t="s">
        <v>186</v>
      </c>
      <c r="G2734" s="166" t="s">
        <v>318</v>
      </c>
      <c r="H2734" s="204">
        <f>kategorie[[#This Row],[rok]]-kategorie[[#This Row],[věk]]</f>
        <v>1972</v>
      </c>
      <c r="I2734" s="166">
        <v>45</v>
      </c>
      <c r="J2734" s="168" t="s">
        <v>2612</v>
      </c>
      <c r="K2734" s="169">
        <v>15.4</v>
      </c>
      <c r="L2734" s="205"/>
    </row>
    <row r="2735" spans="4:12">
      <c r="D2735" s="202" t="str">
        <f>CONCATENATE(kategorie[[#This Row],[rok]],"::",kategorie[[#This Row],[závod]],"::",kategorie[[#This Row],[m/ž]],"::",kategorie[[#This Row],[věk]])</f>
        <v>2017::hlavní závod::Z::46</v>
      </c>
      <c r="E2735" s="203">
        <v>2017</v>
      </c>
      <c r="F2735" s="167" t="s">
        <v>186</v>
      </c>
      <c r="G2735" s="166" t="s">
        <v>318</v>
      </c>
      <c r="H2735" s="204">
        <f>kategorie[[#This Row],[rok]]-kategorie[[#This Row],[věk]]</f>
        <v>1971</v>
      </c>
      <c r="I2735" s="166">
        <v>46</v>
      </c>
      <c r="J2735" s="168" t="s">
        <v>2612</v>
      </c>
      <c r="K2735" s="169">
        <v>15.4</v>
      </c>
      <c r="L2735" s="205"/>
    </row>
    <row r="2736" spans="4:12">
      <c r="D2736" s="202" t="str">
        <f>CONCATENATE(kategorie[[#This Row],[rok]],"::",kategorie[[#This Row],[závod]],"::",kategorie[[#This Row],[m/ž]],"::",kategorie[[#This Row],[věk]])</f>
        <v>2017::hlavní závod::Z::47</v>
      </c>
      <c r="E2736" s="203">
        <v>2017</v>
      </c>
      <c r="F2736" s="167" t="s">
        <v>186</v>
      </c>
      <c r="G2736" s="166" t="s">
        <v>318</v>
      </c>
      <c r="H2736" s="204">
        <f>kategorie[[#This Row],[rok]]-kategorie[[#This Row],[věk]]</f>
        <v>1970</v>
      </c>
      <c r="I2736" s="166">
        <v>47</v>
      </c>
      <c r="J2736" s="168" t="s">
        <v>2612</v>
      </c>
      <c r="K2736" s="169">
        <v>15.4</v>
      </c>
      <c r="L2736" s="205"/>
    </row>
    <row r="2737" spans="4:12">
      <c r="D2737" s="202" t="str">
        <f>CONCATENATE(kategorie[[#This Row],[rok]],"::",kategorie[[#This Row],[závod]],"::",kategorie[[#This Row],[m/ž]],"::",kategorie[[#This Row],[věk]])</f>
        <v>2017::hlavní závod::Z::48</v>
      </c>
      <c r="E2737" s="203">
        <v>2017</v>
      </c>
      <c r="F2737" s="167" t="s">
        <v>186</v>
      </c>
      <c r="G2737" s="166" t="s">
        <v>318</v>
      </c>
      <c r="H2737" s="204">
        <f>kategorie[[#This Row],[rok]]-kategorie[[#This Row],[věk]]</f>
        <v>1969</v>
      </c>
      <c r="I2737" s="166">
        <v>48</v>
      </c>
      <c r="J2737" s="168" t="s">
        <v>2612</v>
      </c>
      <c r="K2737" s="169">
        <v>15.4</v>
      </c>
      <c r="L2737" s="205"/>
    </row>
    <row r="2738" spans="4:12">
      <c r="D2738" s="202" t="str">
        <f>CONCATENATE(kategorie[[#This Row],[rok]],"::",kategorie[[#This Row],[závod]],"::",kategorie[[#This Row],[m/ž]],"::",kategorie[[#This Row],[věk]])</f>
        <v>2017::hlavní závod::Z::49</v>
      </c>
      <c r="E2738" s="203">
        <v>2017</v>
      </c>
      <c r="F2738" s="167" t="s">
        <v>186</v>
      </c>
      <c r="G2738" s="166" t="s">
        <v>318</v>
      </c>
      <c r="H2738" s="204">
        <f>kategorie[[#This Row],[rok]]-kategorie[[#This Row],[věk]]</f>
        <v>1968</v>
      </c>
      <c r="I2738" s="166">
        <v>49</v>
      </c>
      <c r="J2738" s="168" t="s">
        <v>2612</v>
      </c>
      <c r="K2738" s="169">
        <v>15.4</v>
      </c>
      <c r="L2738" s="205"/>
    </row>
    <row r="2739" spans="4:12">
      <c r="D2739" s="202" t="str">
        <f>CONCATENATE(kategorie[[#This Row],[rok]],"::",kategorie[[#This Row],[závod]],"::",kategorie[[#This Row],[m/ž]],"::",kategorie[[#This Row],[věk]])</f>
        <v>2017::hlavní závod::Z::50</v>
      </c>
      <c r="E2739" s="203">
        <v>2017</v>
      </c>
      <c r="F2739" s="167" t="s">
        <v>186</v>
      </c>
      <c r="G2739" s="166" t="s">
        <v>318</v>
      </c>
      <c r="H2739" s="204">
        <f>kategorie[[#This Row],[rok]]-kategorie[[#This Row],[věk]]</f>
        <v>1967</v>
      </c>
      <c r="I2739" s="166">
        <v>50</v>
      </c>
      <c r="J2739" s="168" t="s">
        <v>2612</v>
      </c>
      <c r="K2739" s="169">
        <v>15.4</v>
      </c>
      <c r="L2739" s="205"/>
    </row>
    <row r="2740" spans="4:12">
      <c r="D2740" s="202" t="str">
        <f>CONCATENATE(kategorie[[#This Row],[rok]],"::",kategorie[[#This Row],[závod]],"::",kategorie[[#This Row],[m/ž]],"::",kategorie[[#This Row],[věk]])</f>
        <v>2017::hlavní závod::Z::51</v>
      </c>
      <c r="E2740" s="203">
        <v>2017</v>
      </c>
      <c r="F2740" s="167" t="s">
        <v>186</v>
      </c>
      <c r="G2740" s="166" t="s">
        <v>318</v>
      </c>
      <c r="H2740" s="204">
        <f>kategorie[[#This Row],[rok]]-kategorie[[#This Row],[věk]]</f>
        <v>1966</v>
      </c>
      <c r="I2740" s="166">
        <v>51</v>
      </c>
      <c r="J2740" s="168" t="s">
        <v>2612</v>
      </c>
      <c r="K2740" s="169">
        <v>15.4</v>
      </c>
      <c r="L2740" s="205"/>
    </row>
    <row r="2741" spans="4:12">
      <c r="D2741" s="202" t="str">
        <f>CONCATENATE(kategorie[[#This Row],[rok]],"::",kategorie[[#This Row],[závod]],"::",kategorie[[#This Row],[m/ž]],"::",kategorie[[#This Row],[věk]])</f>
        <v>2017::hlavní závod::Z::52</v>
      </c>
      <c r="E2741" s="203">
        <v>2017</v>
      </c>
      <c r="F2741" s="167" t="s">
        <v>186</v>
      </c>
      <c r="G2741" s="166" t="s">
        <v>318</v>
      </c>
      <c r="H2741" s="204">
        <f>kategorie[[#This Row],[rok]]-kategorie[[#This Row],[věk]]</f>
        <v>1965</v>
      </c>
      <c r="I2741" s="166">
        <v>52</v>
      </c>
      <c r="J2741" s="168" t="s">
        <v>2612</v>
      </c>
      <c r="K2741" s="169">
        <v>15.4</v>
      </c>
      <c r="L2741" s="205"/>
    </row>
    <row r="2742" spans="4:12">
      <c r="D2742" s="202" t="str">
        <f>CONCATENATE(kategorie[[#This Row],[rok]],"::",kategorie[[#This Row],[závod]],"::",kategorie[[#This Row],[m/ž]],"::",kategorie[[#This Row],[věk]])</f>
        <v>2017::hlavní závod::Z::53</v>
      </c>
      <c r="E2742" s="203">
        <v>2017</v>
      </c>
      <c r="F2742" s="167" t="s">
        <v>186</v>
      </c>
      <c r="G2742" s="166" t="s">
        <v>318</v>
      </c>
      <c r="H2742" s="204">
        <f>kategorie[[#This Row],[rok]]-kategorie[[#This Row],[věk]]</f>
        <v>1964</v>
      </c>
      <c r="I2742" s="166">
        <v>53</v>
      </c>
      <c r="J2742" s="168" t="s">
        <v>2612</v>
      </c>
      <c r="K2742" s="169">
        <v>15.4</v>
      </c>
      <c r="L2742" s="205"/>
    </row>
    <row r="2743" spans="4:12">
      <c r="D2743" s="202" t="str">
        <f>CONCATENATE(kategorie[[#This Row],[rok]],"::",kategorie[[#This Row],[závod]],"::",kategorie[[#This Row],[m/ž]],"::",kategorie[[#This Row],[věk]])</f>
        <v>2017::hlavní závod::Z::54</v>
      </c>
      <c r="E2743" s="203">
        <v>2017</v>
      </c>
      <c r="F2743" s="167" t="s">
        <v>186</v>
      </c>
      <c r="G2743" s="166" t="s">
        <v>318</v>
      </c>
      <c r="H2743" s="204">
        <f>kategorie[[#This Row],[rok]]-kategorie[[#This Row],[věk]]</f>
        <v>1963</v>
      </c>
      <c r="I2743" s="166">
        <v>54</v>
      </c>
      <c r="J2743" s="168" t="s">
        <v>2612</v>
      </c>
      <c r="K2743" s="169">
        <v>15.4</v>
      </c>
      <c r="L2743" s="205"/>
    </row>
    <row r="2744" spans="4:12">
      <c r="D2744" s="202" t="str">
        <f>CONCATENATE(kategorie[[#This Row],[rok]],"::",kategorie[[#This Row],[závod]],"::",kategorie[[#This Row],[m/ž]],"::",kategorie[[#This Row],[věk]])</f>
        <v>2017::hlavní závod::Z::55</v>
      </c>
      <c r="E2744" s="203">
        <v>2017</v>
      </c>
      <c r="F2744" s="167" t="s">
        <v>186</v>
      </c>
      <c r="G2744" s="166" t="s">
        <v>318</v>
      </c>
      <c r="H2744" s="204">
        <f>kategorie[[#This Row],[rok]]-kategorie[[#This Row],[věk]]</f>
        <v>1962</v>
      </c>
      <c r="I2744" s="166">
        <v>55</v>
      </c>
      <c r="J2744" s="168" t="s">
        <v>2612</v>
      </c>
      <c r="K2744" s="169">
        <v>15.4</v>
      </c>
      <c r="L2744" s="205"/>
    </row>
    <row r="2745" spans="4:12">
      <c r="D2745" s="202" t="str">
        <f>CONCATENATE(kategorie[[#This Row],[rok]],"::",kategorie[[#This Row],[závod]],"::",kategorie[[#This Row],[m/ž]],"::",kategorie[[#This Row],[věk]])</f>
        <v>2017::hlavní závod::Z::56</v>
      </c>
      <c r="E2745" s="203">
        <v>2017</v>
      </c>
      <c r="F2745" s="167" t="s">
        <v>186</v>
      </c>
      <c r="G2745" s="166" t="s">
        <v>318</v>
      </c>
      <c r="H2745" s="204">
        <f>kategorie[[#This Row],[rok]]-kategorie[[#This Row],[věk]]</f>
        <v>1961</v>
      </c>
      <c r="I2745" s="166">
        <v>56</v>
      </c>
      <c r="J2745" s="168" t="s">
        <v>2612</v>
      </c>
      <c r="K2745" s="169">
        <v>15.4</v>
      </c>
      <c r="L2745" s="205"/>
    </row>
    <row r="2746" spans="4:12">
      <c r="D2746" s="202" t="str">
        <f>CONCATENATE(kategorie[[#This Row],[rok]],"::",kategorie[[#This Row],[závod]],"::",kategorie[[#This Row],[m/ž]],"::",kategorie[[#This Row],[věk]])</f>
        <v>2017::hlavní závod::Z::57</v>
      </c>
      <c r="E2746" s="203">
        <v>2017</v>
      </c>
      <c r="F2746" s="167" t="s">
        <v>186</v>
      </c>
      <c r="G2746" s="166" t="s">
        <v>318</v>
      </c>
      <c r="H2746" s="204">
        <f>kategorie[[#This Row],[rok]]-kategorie[[#This Row],[věk]]</f>
        <v>1960</v>
      </c>
      <c r="I2746" s="166">
        <v>57</v>
      </c>
      <c r="J2746" s="168" t="s">
        <v>2612</v>
      </c>
      <c r="K2746" s="169">
        <v>15.4</v>
      </c>
      <c r="L2746" s="205"/>
    </row>
    <row r="2747" spans="4:12">
      <c r="D2747" s="202" t="str">
        <f>CONCATENATE(kategorie[[#This Row],[rok]],"::",kategorie[[#This Row],[závod]],"::",kategorie[[#This Row],[m/ž]],"::",kategorie[[#This Row],[věk]])</f>
        <v>2017::hlavní závod::Z::58</v>
      </c>
      <c r="E2747" s="203">
        <v>2017</v>
      </c>
      <c r="F2747" s="167" t="s">
        <v>186</v>
      </c>
      <c r="G2747" s="166" t="s">
        <v>318</v>
      </c>
      <c r="H2747" s="204">
        <f>kategorie[[#This Row],[rok]]-kategorie[[#This Row],[věk]]</f>
        <v>1959</v>
      </c>
      <c r="I2747" s="166">
        <v>58</v>
      </c>
      <c r="J2747" s="168" t="s">
        <v>2612</v>
      </c>
      <c r="K2747" s="169">
        <v>15.4</v>
      </c>
      <c r="L2747" s="205"/>
    </row>
    <row r="2748" spans="4:12">
      <c r="D2748" s="202" t="str">
        <f>CONCATENATE(kategorie[[#This Row],[rok]],"::",kategorie[[#This Row],[závod]],"::",kategorie[[#This Row],[m/ž]],"::",kategorie[[#This Row],[věk]])</f>
        <v>2017::hlavní závod::Z::59</v>
      </c>
      <c r="E2748" s="203">
        <v>2017</v>
      </c>
      <c r="F2748" s="167" t="s">
        <v>186</v>
      </c>
      <c r="G2748" s="166" t="s">
        <v>318</v>
      </c>
      <c r="H2748" s="204">
        <f>kategorie[[#This Row],[rok]]-kategorie[[#This Row],[věk]]</f>
        <v>1958</v>
      </c>
      <c r="I2748" s="166">
        <v>59</v>
      </c>
      <c r="J2748" s="168" t="s">
        <v>2612</v>
      </c>
      <c r="K2748" s="169">
        <v>15.4</v>
      </c>
      <c r="L2748" s="205"/>
    </row>
    <row r="2749" spans="4:12">
      <c r="D2749" s="202" t="str">
        <f>CONCATENATE(kategorie[[#This Row],[rok]],"::",kategorie[[#This Row],[závod]],"::",kategorie[[#This Row],[m/ž]],"::",kategorie[[#This Row],[věk]])</f>
        <v>2017::hlavní závod::Z::60</v>
      </c>
      <c r="E2749" s="203">
        <v>2017</v>
      </c>
      <c r="F2749" s="167" t="s">
        <v>186</v>
      </c>
      <c r="G2749" s="166" t="s">
        <v>318</v>
      </c>
      <c r="H2749" s="204">
        <f>kategorie[[#This Row],[rok]]-kategorie[[#This Row],[věk]]</f>
        <v>1957</v>
      </c>
      <c r="I2749" s="166">
        <v>60</v>
      </c>
      <c r="J2749" s="168" t="s">
        <v>2612</v>
      </c>
      <c r="K2749" s="169">
        <v>15.4</v>
      </c>
      <c r="L2749" s="205"/>
    </row>
    <row r="2750" spans="4:12">
      <c r="D2750" s="202" t="str">
        <f>CONCATENATE(kategorie[[#This Row],[rok]],"::",kategorie[[#This Row],[závod]],"::",kategorie[[#This Row],[m/ž]],"::",kategorie[[#This Row],[věk]])</f>
        <v>2017::hlavní závod::Z::61</v>
      </c>
      <c r="E2750" s="203">
        <v>2017</v>
      </c>
      <c r="F2750" s="167" t="s">
        <v>186</v>
      </c>
      <c r="G2750" s="166" t="s">
        <v>318</v>
      </c>
      <c r="H2750" s="204">
        <f>kategorie[[#This Row],[rok]]-kategorie[[#This Row],[věk]]</f>
        <v>1956</v>
      </c>
      <c r="I2750" s="166">
        <v>61</v>
      </c>
      <c r="J2750" s="168" t="s">
        <v>2612</v>
      </c>
      <c r="K2750" s="169">
        <v>15.4</v>
      </c>
      <c r="L2750" s="205"/>
    </row>
    <row r="2751" spans="4:12">
      <c r="D2751" s="202" t="str">
        <f>CONCATENATE(kategorie[[#This Row],[rok]],"::",kategorie[[#This Row],[závod]],"::",kategorie[[#This Row],[m/ž]],"::",kategorie[[#This Row],[věk]])</f>
        <v>2017::hlavní závod::Z::62</v>
      </c>
      <c r="E2751" s="203">
        <v>2017</v>
      </c>
      <c r="F2751" s="167" t="s">
        <v>186</v>
      </c>
      <c r="G2751" s="166" t="s">
        <v>318</v>
      </c>
      <c r="H2751" s="204">
        <f>kategorie[[#This Row],[rok]]-kategorie[[#This Row],[věk]]</f>
        <v>1955</v>
      </c>
      <c r="I2751" s="166">
        <v>62</v>
      </c>
      <c r="J2751" s="168" t="s">
        <v>2612</v>
      </c>
      <c r="K2751" s="169">
        <v>15.4</v>
      </c>
      <c r="L2751" s="205"/>
    </row>
    <row r="2752" spans="4:12">
      <c r="D2752" s="202" t="str">
        <f>CONCATENATE(kategorie[[#This Row],[rok]],"::",kategorie[[#This Row],[závod]],"::",kategorie[[#This Row],[m/ž]],"::",kategorie[[#This Row],[věk]])</f>
        <v>2017::hlavní závod::Z::63</v>
      </c>
      <c r="E2752" s="203">
        <v>2017</v>
      </c>
      <c r="F2752" s="167" t="s">
        <v>186</v>
      </c>
      <c r="G2752" s="166" t="s">
        <v>318</v>
      </c>
      <c r="H2752" s="204">
        <f>kategorie[[#This Row],[rok]]-kategorie[[#This Row],[věk]]</f>
        <v>1954</v>
      </c>
      <c r="I2752" s="166">
        <v>63</v>
      </c>
      <c r="J2752" s="168" t="s">
        <v>2612</v>
      </c>
      <c r="K2752" s="169">
        <v>15.4</v>
      </c>
      <c r="L2752" s="205"/>
    </row>
    <row r="2753" spans="4:12">
      <c r="D2753" s="202" t="str">
        <f>CONCATENATE(kategorie[[#This Row],[rok]],"::",kategorie[[#This Row],[závod]],"::",kategorie[[#This Row],[m/ž]],"::",kategorie[[#This Row],[věk]])</f>
        <v>2017::hlavní závod::Z::64</v>
      </c>
      <c r="E2753" s="203">
        <v>2017</v>
      </c>
      <c r="F2753" s="167" t="s">
        <v>186</v>
      </c>
      <c r="G2753" s="166" t="s">
        <v>318</v>
      </c>
      <c r="H2753" s="204">
        <f>kategorie[[#This Row],[rok]]-kategorie[[#This Row],[věk]]</f>
        <v>1953</v>
      </c>
      <c r="I2753" s="166">
        <v>64</v>
      </c>
      <c r="J2753" s="168" t="s">
        <v>2612</v>
      </c>
      <c r="K2753" s="169">
        <v>15.4</v>
      </c>
      <c r="L2753" s="205"/>
    </row>
    <row r="2754" spans="4:12">
      <c r="D2754" s="202" t="str">
        <f>CONCATENATE(kategorie[[#This Row],[rok]],"::",kategorie[[#This Row],[závod]],"::",kategorie[[#This Row],[m/ž]],"::",kategorie[[#This Row],[věk]])</f>
        <v>2017::hlavní závod::Z::65</v>
      </c>
      <c r="E2754" s="203">
        <v>2017</v>
      </c>
      <c r="F2754" s="167" t="s">
        <v>186</v>
      </c>
      <c r="G2754" s="166" t="s">
        <v>318</v>
      </c>
      <c r="H2754" s="204">
        <f>kategorie[[#This Row],[rok]]-kategorie[[#This Row],[věk]]</f>
        <v>1952</v>
      </c>
      <c r="I2754" s="166">
        <v>65</v>
      </c>
      <c r="J2754" s="168" t="s">
        <v>2612</v>
      </c>
      <c r="K2754" s="169">
        <v>15.4</v>
      </c>
      <c r="L2754" s="205"/>
    </row>
    <row r="2755" spans="4:12">
      <c r="D2755" s="202" t="str">
        <f>CONCATENATE(kategorie[[#This Row],[rok]],"::",kategorie[[#This Row],[závod]],"::",kategorie[[#This Row],[m/ž]],"::",kategorie[[#This Row],[věk]])</f>
        <v>2017::běh starosty::M::5</v>
      </c>
      <c r="E2755" s="203">
        <v>2017</v>
      </c>
      <c r="F2755" s="167" t="s">
        <v>187</v>
      </c>
      <c r="G2755" s="166" t="s">
        <v>177</v>
      </c>
      <c r="H2755" s="204">
        <f>kategorie[[#This Row],[rok]]-kategorie[[#This Row],[věk]]</f>
        <v>2012</v>
      </c>
      <c r="I2755" s="166">
        <v>5</v>
      </c>
      <c r="J2755" s="168" t="s">
        <v>316</v>
      </c>
      <c r="K2755" s="169">
        <v>4.8</v>
      </c>
      <c r="L2755" s="205"/>
    </row>
    <row r="2756" spans="4:12">
      <c r="D2756" s="202" t="str">
        <f>CONCATENATE(kategorie[[#This Row],[rok]],"::",kategorie[[#This Row],[závod]],"::",kategorie[[#This Row],[m/ž]],"::",kategorie[[#This Row],[věk]])</f>
        <v>2017::běh starosty::M::6</v>
      </c>
      <c r="E2756" s="203">
        <v>2017</v>
      </c>
      <c r="F2756" s="167" t="s">
        <v>187</v>
      </c>
      <c r="G2756" s="166" t="s">
        <v>177</v>
      </c>
      <c r="H2756" s="204">
        <f>kategorie[[#This Row],[rok]]-kategorie[[#This Row],[věk]]</f>
        <v>2011</v>
      </c>
      <c r="I2756" s="166">
        <v>6</v>
      </c>
      <c r="J2756" s="168" t="s">
        <v>316</v>
      </c>
      <c r="K2756" s="169">
        <v>4.8</v>
      </c>
      <c r="L2756" s="205"/>
    </row>
    <row r="2757" spans="4:12">
      <c r="D2757" s="202" t="str">
        <f>CONCATENATE(kategorie[[#This Row],[rok]],"::",kategorie[[#This Row],[závod]],"::",kategorie[[#This Row],[m/ž]],"::",kategorie[[#This Row],[věk]])</f>
        <v>2017::běh starosty::M::7</v>
      </c>
      <c r="E2757" s="203">
        <v>2017</v>
      </c>
      <c r="F2757" s="167" t="s">
        <v>187</v>
      </c>
      <c r="G2757" s="166" t="s">
        <v>177</v>
      </c>
      <c r="H2757" s="204">
        <f>kategorie[[#This Row],[rok]]-kategorie[[#This Row],[věk]]</f>
        <v>2010</v>
      </c>
      <c r="I2757" s="166">
        <v>7</v>
      </c>
      <c r="J2757" s="168" t="s">
        <v>316</v>
      </c>
      <c r="K2757" s="169">
        <v>4.8</v>
      </c>
      <c r="L2757" s="205"/>
    </row>
    <row r="2758" spans="4:12">
      <c r="D2758" s="202" t="str">
        <f>CONCATENATE(kategorie[[#This Row],[rok]],"::",kategorie[[#This Row],[závod]],"::",kategorie[[#This Row],[m/ž]],"::",kategorie[[#This Row],[věk]])</f>
        <v>2017::běh starosty::M::8</v>
      </c>
      <c r="E2758" s="203">
        <v>2017</v>
      </c>
      <c r="F2758" s="167" t="s">
        <v>187</v>
      </c>
      <c r="G2758" s="166" t="s">
        <v>177</v>
      </c>
      <c r="H2758" s="204">
        <f>kategorie[[#This Row],[rok]]-kategorie[[#This Row],[věk]]</f>
        <v>2009</v>
      </c>
      <c r="I2758" s="166">
        <v>8</v>
      </c>
      <c r="J2758" s="168" t="s">
        <v>316</v>
      </c>
      <c r="K2758" s="169">
        <v>4.8</v>
      </c>
      <c r="L2758" s="205"/>
    </row>
    <row r="2759" spans="4:12">
      <c r="D2759" s="202" t="str">
        <f>CONCATENATE(kategorie[[#This Row],[rok]],"::",kategorie[[#This Row],[závod]],"::",kategorie[[#This Row],[m/ž]],"::",kategorie[[#This Row],[věk]])</f>
        <v>2017::běh starosty::M::9</v>
      </c>
      <c r="E2759" s="203">
        <v>2017</v>
      </c>
      <c r="F2759" s="167" t="s">
        <v>187</v>
      </c>
      <c r="G2759" s="166" t="s">
        <v>177</v>
      </c>
      <c r="H2759" s="204">
        <f>kategorie[[#This Row],[rok]]-kategorie[[#This Row],[věk]]</f>
        <v>2008</v>
      </c>
      <c r="I2759" s="166">
        <v>9</v>
      </c>
      <c r="J2759" s="168" t="s">
        <v>316</v>
      </c>
      <c r="K2759" s="169">
        <v>4.8</v>
      </c>
      <c r="L2759" s="205"/>
    </row>
    <row r="2760" spans="4:12">
      <c r="D2760" s="202" t="str">
        <f>CONCATENATE(kategorie[[#This Row],[rok]],"::",kategorie[[#This Row],[závod]],"::",kategorie[[#This Row],[m/ž]],"::",kategorie[[#This Row],[věk]])</f>
        <v>2017::běh starosty::M::10</v>
      </c>
      <c r="E2760" s="203">
        <v>2017</v>
      </c>
      <c r="F2760" s="167" t="s">
        <v>187</v>
      </c>
      <c r="G2760" s="166" t="s">
        <v>177</v>
      </c>
      <c r="H2760" s="204">
        <f>kategorie[[#This Row],[rok]]-kategorie[[#This Row],[věk]]</f>
        <v>2007</v>
      </c>
      <c r="I2760" s="166">
        <v>10</v>
      </c>
      <c r="J2760" s="168" t="s">
        <v>316</v>
      </c>
      <c r="K2760" s="169">
        <v>4.8</v>
      </c>
      <c r="L2760" s="205"/>
    </row>
    <row r="2761" spans="4:12">
      <c r="D2761" s="202" t="str">
        <f>CONCATENATE(kategorie[[#This Row],[rok]],"::",kategorie[[#This Row],[závod]],"::",kategorie[[#This Row],[m/ž]],"::",kategorie[[#This Row],[věk]])</f>
        <v>2017::běh starosty::M::11</v>
      </c>
      <c r="E2761" s="203">
        <v>2017</v>
      </c>
      <c r="F2761" s="167" t="s">
        <v>187</v>
      </c>
      <c r="G2761" s="166" t="s">
        <v>177</v>
      </c>
      <c r="H2761" s="204">
        <f>kategorie[[#This Row],[rok]]-kategorie[[#This Row],[věk]]</f>
        <v>2006</v>
      </c>
      <c r="I2761" s="166">
        <v>11</v>
      </c>
      <c r="J2761" s="168" t="s">
        <v>316</v>
      </c>
      <c r="K2761" s="169">
        <v>4.8</v>
      </c>
      <c r="L2761" s="205"/>
    </row>
    <row r="2762" spans="4:12">
      <c r="D2762" s="202" t="str">
        <f>CONCATENATE(kategorie[[#This Row],[rok]],"::",kategorie[[#This Row],[závod]],"::",kategorie[[#This Row],[m/ž]],"::",kategorie[[#This Row],[věk]])</f>
        <v>2017::běh starosty::M::12</v>
      </c>
      <c r="E2762" s="203">
        <v>2017</v>
      </c>
      <c r="F2762" s="167" t="s">
        <v>187</v>
      </c>
      <c r="G2762" s="166" t="s">
        <v>177</v>
      </c>
      <c r="H2762" s="204">
        <f>kategorie[[#This Row],[rok]]-kategorie[[#This Row],[věk]]</f>
        <v>2005</v>
      </c>
      <c r="I2762" s="166">
        <v>12</v>
      </c>
      <c r="J2762" s="168" t="s">
        <v>316</v>
      </c>
      <c r="K2762" s="169">
        <v>4.8</v>
      </c>
      <c r="L2762" s="205"/>
    </row>
    <row r="2763" spans="4:12">
      <c r="D2763" s="202" t="str">
        <f>CONCATENATE(kategorie[[#This Row],[rok]],"::",kategorie[[#This Row],[závod]],"::",kategorie[[#This Row],[m/ž]],"::",kategorie[[#This Row],[věk]])</f>
        <v>2017::běh starosty::M::13</v>
      </c>
      <c r="E2763" s="203">
        <v>2017</v>
      </c>
      <c r="F2763" s="167" t="s">
        <v>187</v>
      </c>
      <c r="G2763" s="166" t="s">
        <v>177</v>
      </c>
      <c r="H2763" s="204">
        <f>kategorie[[#This Row],[rok]]-kategorie[[#This Row],[věk]]</f>
        <v>2004</v>
      </c>
      <c r="I2763" s="166">
        <v>13</v>
      </c>
      <c r="J2763" s="168" t="s">
        <v>316</v>
      </c>
      <c r="K2763" s="169">
        <v>4.8</v>
      </c>
      <c r="L2763" s="205"/>
    </row>
    <row r="2764" spans="4:12">
      <c r="D2764" s="202" t="str">
        <f>CONCATENATE(kategorie[[#This Row],[rok]],"::",kategorie[[#This Row],[závod]],"::",kategorie[[#This Row],[m/ž]],"::",kategorie[[#This Row],[věk]])</f>
        <v>2017::běh starosty::M::14</v>
      </c>
      <c r="E2764" s="203">
        <v>2017</v>
      </c>
      <c r="F2764" s="167" t="s">
        <v>187</v>
      </c>
      <c r="G2764" s="166" t="s">
        <v>177</v>
      </c>
      <c r="H2764" s="204">
        <f>kategorie[[#This Row],[rok]]-kategorie[[#This Row],[věk]]</f>
        <v>2003</v>
      </c>
      <c r="I2764" s="166">
        <v>14</v>
      </c>
      <c r="J2764" s="168" t="s">
        <v>316</v>
      </c>
      <c r="K2764" s="169">
        <v>4.8</v>
      </c>
      <c r="L2764" s="205"/>
    </row>
    <row r="2765" spans="4:12">
      <c r="D2765" s="202" t="str">
        <f>CONCATENATE(kategorie[[#This Row],[rok]],"::",kategorie[[#This Row],[závod]],"::",kategorie[[#This Row],[m/ž]],"::",kategorie[[#This Row],[věk]])</f>
        <v>2017::běh starosty::M::15</v>
      </c>
      <c r="E2765" s="203">
        <v>2017</v>
      </c>
      <c r="F2765" s="167" t="s">
        <v>187</v>
      </c>
      <c r="G2765" s="166" t="s">
        <v>177</v>
      </c>
      <c r="H2765" s="204">
        <f>kategorie[[#This Row],[rok]]-kategorie[[#This Row],[věk]]</f>
        <v>2002</v>
      </c>
      <c r="I2765" s="166">
        <v>15</v>
      </c>
      <c r="J2765" s="168" t="s">
        <v>316</v>
      </c>
      <c r="K2765" s="169">
        <v>4.8</v>
      </c>
      <c r="L2765" s="205"/>
    </row>
    <row r="2766" spans="4:12">
      <c r="D2766" s="202" t="str">
        <f>CONCATENATE(kategorie[[#This Row],[rok]],"::",kategorie[[#This Row],[závod]],"::",kategorie[[#This Row],[m/ž]],"::",kategorie[[#This Row],[věk]])</f>
        <v>2017::běh starosty::M::16</v>
      </c>
      <c r="E2766" s="203">
        <v>2017</v>
      </c>
      <c r="F2766" s="167" t="s">
        <v>187</v>
      </c>
      <c r="G2766" s="166" t="s">
        <v>177</v>
      </c>
      <c r="H2766" s="204">
        <f>kategorie[[#This Row],[rok]]-kategorie[[#This Row],[věk]]</f>
        <v>2001</v>
      </c>
      <c r="I2766" s="166">
        <v>16</v>
      </c>
      <c r="J2766" s="168" t="s">
        <v>316</v>
      </c>
      <c r="K2766" s="169">
        <v>4.8</v>
      </c>
      <c r="L2766" s="205"/>
    </row>
    <row r="2767" spans="4:12">
      <c r="D2767" s="202" t="str">
        <f>CONCATENATE(kategorie[[#This Row],[rok]],"::",kategorie[[#This Row],[závod]],"::",kategorie[[#This Row],[m/ž]],"::",kategorie[[#This Row],[věk]])</f>
        <v>2017::běh starosty::M::17</v>
      </c>
      <c r="E2767" s="203">
        <v>2017</v>
      </c>
      <c r="F2767" s="167" t="s">
        <v>187</v>
      </c>
      <c r="G2767" s="166" t="s">
        <v>177</v>
      </c>
      <c r="H2767" s="204">
        <f>kategorie[[#This Row],[rok]]-kategorie[[#This Row],[věk]]</f>
        <v>2000</v>
      </c>
      <c r="I2767" s="166">
        <v>17</v>
      </c>
      <c r="J2767" s="168" t="s">
        <v>316</v>
      </c>
      <c r="K2767" s="169">
        <v>4.8</v>
      </c>
      <c r="L2767" s="205"/>
    </row>
    <row r="2768" spans="4:12">
      <c r="D2768" s="202" t="str">
        <f>CONCATENATE(kategorie[[#This Row],[rok]],"::",kategorie[[#This Row],[závod]],"::",kategorie[[#This Row],[m/ž]],"::",kategorie[[#This Row],[věk]])</f>
        <v>2017::běh starosty::M::18</v>
      </c>
      <c r="E2768" s="203">
        <v>2017</v>
      </c>
      <c r="F2768" s="167" t="s">
        <v>187</v>
      </c>
      <c r="G2768" s="166" t="s">
        <v>177</v>
      </c>
      <c r="H2768" s="204">
        <f>kategorie[[#This Row],[rok]]-kategorie[[#This Row],[věk]]</f>
        <v>1999</v>
      </c>
      <c r="I2768" s="166">
        <v>18</v>
      </c>
      <c r="J2768" s="168" t="s">
        <v>316</v>
      </c>
      <c r="K2768" s="169">
        <v>4.8</v>
      </c>
      <c r="L2768" s="205"/>
    </row>
    <row r="2769" spans="4:12">
      <c r="D2769" s="202" t="str">
        <f>CONCATENATE(kategorie[[#This Row],[rok]],"::",kategorie[[#This Row],[závod]],"::",kategorie[[#This Row],[m/ž]],"::",kategorie[[#This Row],[věk]])</f>
        <v>2017::běh starosty::M::19</v>
      </c>
      <c r="E2769" s="203">
        <v>2017</v>
      </c>
      <c r="F2769" s="167" t="s">
        <v>187</v>
      </c>
      <c r="G2769" s="166" t="s">
        <v>177</v>
      </c>
      <c r="H2769" s="204">
        <f>kategorie[[#This Row],[rok]]-kategorie[[#This Row],[věk]]</f>
        <v>1998</v>
      </c>
      <c r="I2769" s="166">
        <v>19</v>
      </c>
      <c r="J2769" s="168" t="s">
        <v>316</v>
      </c>
      <c r="K2769" s="169">
        <v>4.8</v>
      </c>
      <c r="L2769" s="205"/>
    </row>
    <row r="2770" spans="4:12">
      <c r="D2770" s="202" t="str">
        <f>CONCATENATE(kategorie[[#This Row],[rok]],"::",kategorie[[#This Row],[závod]],"::",kategorie[[#This Row],[m/ž]],"::",kategorie[[#This Row],[věk]])</f>
        <v>2017::běh starosty::M::20</v>
      </c>
      <c r="E2770" s="203">
        <v>2017</v>
      </c>
      <c r="F2770" s="167" t="s">
        <v>187</v>
      </c>
      <c r="G2770" s="166" t="s">
        <v>177</v>
      </c>
      <c r="H2770" s="204">
        <f>kategorie[[#This Row],[rok]]-kategorie[[#This Row],[věk]]</f>
        <v>1997</v>
      </c>
      <c r="I2770" s="166">
        <v>20</v>
      </c>
      <c r="J2770" s="168" t="s">
        <v>316</v>
      </c>
      <c r="K2770" s="169">
        <v>4.8</v>
      </c>
      <c r="L2770" s="205"/>
    </row>
    <row r="2771" spans="4:12">
      <c r="D2771" s="202" t="str">
        <f>CONCATENATE(kategorie[[#This Row],[rok]],"::",kategorie[[#This Row],[závod]],"::",kategorie[[#This Row],[m/ž]],"::",kategorie[[#This Row],[věk]])</f>
        <v>2017::běh starosty::M::21</v>
      </c>
      <c r="E2771" s="203">
        <v>2017</v>
      </c>
      <c r="F2771" s="167" t="s">
        <v>187</v>
      </c>
      <c r="G2771" s="166" t="s">
        <v>177</v>
      </c>
      <c r="H2771" s="204">
        <f>kategorie[[#This Row],[rok]]-kategorie[[#This Row],[věk]]</f>
        <v>1996</v>
      </c>
      <c r="I2771" s="166">
        <v>21</v>
      </c>
      <c r="J2771" s="168" t="s">
        <v>316</v>
      </c>
      <c r="K2771" s="169">
        <v>4.8</v>
      </c>
      <c r="L2771" s="205"/>
    </row>
    <row r="2772" spans="4:12">
      <c r="D2772" s="202" t="str">
        <f>CONCATENATE(kategorie[[#This Row],[rok]],"::",kategorie[[#This Row],[závod]],"::",kategorie[[#This Row],[m/ž]],"::",kategorie[[#This Row],[věk]])</f>
        <v>2017::běh starosty::M::22</v>
      </c>
      <c r="E2772" s="203">
        <v>2017</v>
      </c>
      <c r="F2772" s="167" t="s">
        <v>187</v>
      </c>
      <c r="G2772" s="166" t="s">
        <v>177</v>
      </c>
      <c r="H2772" s="204">
        <f>kategorie[[#This Row],[rok]]-kategorie[[#This Row],[věk]]</f>
        <v>1995</v>
      </c>
      <c r="I2772" s="166">
        <v>22</v>
      </c>
      <c r="J2772" s="168" t="s">
        <v>316</v>
      </c>
      <c r="K2772" s="169">
        <v>4.8</v>
      </c>
      <c r="L2772" s="205"/>
    </row>
    <row r="2773" spans="4:12">
      <c r="D2773" s="202" t="str">
        <f>CONCATENATE(kategorie[[#This Row],[rok]],"::",kategorie[[#This Row],[závod]],"::",kategorie[[#This Row],[m/ž]],"::",kategorie[[#This Row],[věk]])</f>
        <v>2017::běh starosty::M::23</v>
      </c>
      <c r="E2773" s="203">
        <v>2017</v>
      </c>
      <c r="F2773" s="167" t="s">
        <v>187</v>
      </c>
      <c r="G2773" s="166" t="s">
        <v>177</v>
      </c>
      <c r="H2773" s="204">
        <f>kategorie[[#This Row],[rok]]-kategorie[[#This Row],[věk]]</f>
        <v>1994</v>
      </c>
      <c r="I2773" s="166">
        <v>23</v>
      </c>
      <c r="J2773" s="168" t="s">
        <v>316</v>
      </c>
      <c r="K2773" s="169">
        <v>4.8</v>
      </c>
      <c r="L2773" s="205"/>
    </row>
    <row r="2774" spans="4:12">
      <c r="D2774" s="202" t="str">
        <f>CONCATENATE(kategorie[[#This Row],[rok]],"::",kategorie[[#This Row],[závod]],"::",kategorie[[#This Row],[m/ž]],"::",kategorie[[#This Row],[věk]])</f>
        <v>2017::běh starosty::M::24</v>
      </c>
      <c r="E2774" s="203">
        <v>2017</v>
      </c>
      <c r="F2774" s="167" t="s">
        <v>187</v>
      </c>
      <c r="G2774" s="166" t="s">
        <v>177</v>
      </c>
      <c r="H2774" s="204">
        <f>kategorie[[#This Row],[rok]]-kategorie[[#This Row],[věk]]</f>
        <v>1993</v>
      </c>
      <c r="I2774" s="166">
        <v>24</v>
      </c>
      <c r="J2774" s="168" t="s">
        <v>316</v>
      </c>
      <c r="K2774" s="169">
        <v>4.8</v>
      </c>
      <c r="L2774" s="205"/>
    </row>
    <row r="2775" spans="4:12">
      <c r="D2775" s="202" t="str">
        <f>CONCATENATE(kategorie[[#This Row],[rok]],"::",kategorie[[#This Row],[závod]],"::",kategorie[[#This Row],[m/ž]],"::",kategorie[[#This Row],[věk]])</f>
        <v>2017::běh starosty::M::25</v>
      </c>
      <c r="E2775" s="203">
        <v>2017</v>
      </c>
      <c r="F2775" s="167" t="s">
        <v>187</v>
      </c>
      <c r="G2775" s="166" t="s">
        <v>177</v>
      </c>
      <c r="H2775" s="204">
        <f>kategorie[[#This Row],[rok]]-kategorie[[#This Row],[věk]]</f>
        <v>1992</v>
      </c>
      <c r="I2775" s="166">
        <v>25</v>
      </c>
      <c r="J2775" s="168" t="s">
        <v>316</v>
      </c>
      <c r="K2775" s="169">
        <v>4.8</v>
      </c>
      <c r="L2775" s="205"/>
    </row>
    <row r="2776" spans="4:12">
      <c r="D2776" s="202" t="str">
        <f>CONCATENATE(kategorie[[#This Row],[rok]],"::",kategorie[[#This Row],[závod]],"::",kategorie[[#This Row],[m/ž]],"::",kategorie[[#This Row],[věk]])</f>
        <v>2017::běh starosty::M::26</v>
      </c>
      <c r="E2776" s="203">
        <v>2017</v>
      </c>
      <c r="F2776" s="167" t="s">
        <v>187</v>
      </c>
      <c r="G2776" s="166" t="s">
        <v>177</v>
      </c>
      <c r="H2776" s="204">
        <f>kategorie[[#This Row],[rok]]-kategorie[[#This Row],[věk]]</f>
        <v>1991</v>
      </c>
      <c r="I2776" s="166">
        <v>26</v>
      </c>
      <c r="J2776" s="168" t="s">
        <v>316</v>
      </c>
      <c r="K2776" s="169">
        <v>4.8</v>
      </c>
      <c r="L2776" s="205"/>
    </row>
    <row r="2777" spans="4:12">
      <c r="D2777" s="202" t="str">
        <f>CONCATENATE(kategorie[[#This Row],[rok]],"::",kategorie[[#This Row],[závod]],"::",kategorie[[#This Row],[m/ž]],"::",kategorie[[#This Row],[věk]])</f>
        <v>2017::běh starosty::M::27</v>
      </c>
      <c r="E2777" s="203">
        <v>2017</v>
      </c>
      <c r="F2777" s="167" t="s">
        <v>187</v>
      </c>
      <c r="G2777" s="166" t="s">
        <v>177</v>
      </c>
      <c r="H2777" s="204">
        <f>kategorie[[#This Row],[rok]]-kategorie[[#This Row],[věk]]</f>
        <v>1990</v>
      </c>
      <c r="I2777" s="166">
        <v>27</v>
      </c>
      <c r="J2777" s="168" t="s">
        <v>316</v>
      </c>
      <c r="K2777" s="169">
        <v>4.8</v>
      </c>
      <c r="L2777" s="205"/>
    </row>
    <row r="2778" spans="4:12">
      <c r="D2778" s="202" t="str">
        <f>CONCATENATE(kategorie[[#This Row],[rok]],"::",kategorie[[#This Row],[závod]],"::",kategorie[[#This Row],[m/ž]],"::",kategorie[[#This Row],[věk]])</f>
        <v>2017::běh starosty::M::28</v>
      </c>
      <c r="E2778" s="203">
        <v>2017</v>
      </c>
      <c r="F2778" s="167" t="s">
        <v>187</v>
      </c>
      <c r="G2778" s="166" t="s">
        <v>177</v>
      </c>
      <c r="H2778" s="204">
        <f>kategorie[[#This Row],[rok]]-kategorie[[#This Row],[věk]]</f>
        <v>1989</v>
      </c>
      <c r="I2778" s="166">
        <v>28</v>
      </c>
      <c r="J2778" s="168" t="s">
        <v>316</v>
      </c>
      <c r="K2778" s="169">
        <v>4.8</v>
      </c>
      <c r="L2778" s="205"/>
    </row>
    <row r="2779" spans="4:12">
      <c r="D2779" s="202" t="str">
        <f>CONCATENATE(kategorie[[#This Row],[rok]],"::",kategorie[[#This Row],[závod]],"::",kategorie[[#This Row],[m/ž]],"::",kategorie[[#This Row],[věk]])</f>
        <v>2017::běh starosty::M::29</v>
      </c>
      <c r="E2779" s="203">
        <v>2017</v>
      </c>
      <c r="F2779" s="167" t="s">
        <v>187</v>
      </c>
      <c r="G2779" s="166" t="s">
        <v>177</v>
      </c>
      <c r="H2779" s="204">
        <f>kategorie[[#This Row],[rok]]-kategorie[[#This Row],[věk]]</f>
        <v>1988</v>
      </c>
      <c r="I2779" s="166">
        <v>29</v>
      </c>
      <c r="J2779" s="168" t="s">
        <v>316</v>
      </c>
      <c r="K2779" s="169">
        <v>4.8</v>
      </c>
      <c r="L2779" s="205"/>
    </row>
    <row r="2780" spans="4:12">
      <c r="D2780" s="202" t="str">
        <f>CONCATENATE(kategorie[[#This Row],[rok]],"::",kategorie[[#This Row],[závod]],"::",kategorie[[#This Row],[m/ž]],"::",kategorie[[#This Row],[věk]])</f>
        <v>2017::běh starosty::M::30</v>
      </c>
      <c r="E2780" s="203">
        <v>2017</v>
      </c>
      <c r="F2780" s="167" t="s">
        <v>187</v>
      </c>
      <c r="G2780" s="166" t="s">
        <v>177</v>
      </c>
      <c r="H2780" s="204">
        <f>kategorie[[#This Row],[rok]]-kategorie[[#This Row],[věk]]</f>
        <v>1987</v>
      </c>
      <c r="I2780" s="166">
        <v>30</v>
      </c>
      <c r="J2780" s="168" t="s">
        <v>316</v>
      </c>
      <c r="K2780" s="169">
        <v>4.8</v>
      </c>
      <c r="L2780" s="205"/>
    </row>
    <row r="2781" spans="4:12">
      <c r="D2781" s="202" t="str">
        <f>CONCATENATE(kategorie[[#This Row],[rok]],"::",kategorie[[#This Row],[závod]],"::",kategorie[[#This Row],[m/ž]],"::",kategorie[[#This Row],[věk]])</f>
        <v>2017::běh starosty::M::31</v>
      </c>
      <c r="E2781" s="203">
        <v>2017</v>
      </c>
      <c r="F2781" s="167" t="s">
        <v>187</v>
      </c>
      <c r="G2781" s="166" t="s">
        <v>177</v>
      </c>
      <c r="H2781" s="204">
        <f>kategorie[[#This Row],[rok]]-kategorie[[#This Row],[věk]]</f>
        <v>1986</v>
      </c>
      <c r="I2781" s="166">
        <v>31</v>
      </c>
      <c r="J2781" s="168" t="s">
        <v>316</v>
      </c>
      <c r="K2781" s="169">
        <v>4.8</v>
      </c>
      <c r="L2781" s="205"/>
    </row>
    <row r="2782" spans="4:12">
      <c r="D2782" s="202" t="str">
        <f>CONCATENATE(kategorie[[#This Row],[rok]],"::",kategorie[[#This Row],[závod]],"::",kategorie[[#This Row],[m/ž]],"::",kategorie[[#This Row],[věk]])</f>
        <v>2017::běh starosty::M::32</v>
      </c>
      <c r="E2782" s="203">
        <v>2017</v>
      </c>
      <c r="F2782" s="167" t="s">
        <v>187</v>
      </c>
      <c r="G2782" s="166" t="s">
        <v>177</v>
      </c>
      <c r="H2782" s="204">
        <f>kategorie[[#This Row],[rok]]-kategorie[[#This Row],[věk]]</f>
        <v>1985</v>
      </c>
      <c r="I2782" s="166">
        <v>32</v>
      </c>
      <c r="J2782" s="168" t="s">
        <v>316</v>
      </c>
      <c r="K2782" s="169">
        <v>4.8</v>
      </c>
      <c r="L2782" s="205"/>
    </row>
    <row r="2783" spans="4:12">
      <c r="D2783" s="202" t="str">
        <f>CONCATENATE(kategorie[[#This Row],[rok]],"::",kategorie[[#This Row],[závod]],"::",kategorie[[#This Row],[m/ž]],"::",kategorie[[#This Row],[věk]])</f>
        <v>2017::běh starosty::M::33</v>
      </c>
      <c r="E2783" s="203">
        <v>2017</v>
      </c>
      <c r="F2783" s="167" t="s">
        <v>187</v>
      </c>
      <c r="G2783" s="166" t="s">
        <v>177</v>
      </c>
      <c r="H2783" s="204">
        <f>kategorie[[#This Row],[rok]]-kategorie[[#This Row],[věk]]</f>
        <v>1984</v>
      </c>
      <c r="I2783" s="166">
        <v>33</v>
      </c>
      <c r="J2783" s="168" t="s">
        <v>316</v>
      </c>
      <c r="K2783" s="169">
        <v>4.8</v>
      </c>
      <c r="L2783" s="205"/>
    </row>
    <row r="2784" spans="4:12">
      <c r="D2784" s="202" t="str">
        <f>CONCATENATE(kategorie[[#This Row],[rok]],"::",kategorie[[#This Row],[závod]],"::",kategorie[[#This Row],[m/ž]],"::",kategorie[[#This Row],[věk]])</f>
        <v>2017::běh starosty::M::34</v>
      </c>
      <c r="E2784" s="203">
        <v>2017</v>
      </c>
      <c r="F2784" s="167" t="s">
        <v>187</v>
      </c>
      <c r="G2784" s="166" t="s">
        <v>177</v>
      </c>
      <c r="H2784" s="204">
        <f>kategorie[[#This Row],[rok]]-kategorie[[#This Row],[věk]]</f>
        <v>1983</v>
      </c>
      <c r="I2784" s="166">
        <v>34</v>
      </c>
      <c r="J2784" s="168" t="s">
        <v>316</v>
      </c>
      <c r="K2784" s="169">
        <v>4.8</v>
      </c>
      <c r="L2784" s="205"/>
    </row>
    <row r="2785" spans="4:12">
      <c r="D2785" s="202" t="str">
        <f>CONCATENATE(kategorie[[#This Row],[rok]],"::",kategorie[[#This Row],[závod]],"::",kategorie[[#This Row],[m/ž]],"::",kategorie[[#This Row],[věk]])</f>
        <v>2017::běh starosty::M::35</v>
      </c>
      <c r="E2785" s="203">
        <v>2017</v>
      </c>
      <c r="F2785" s="167" t="s">
        <v>187</v>
      </c>
      <c r="G2785" s="166" t="s">
        <v>177</v>
      </c>
      <c r="H2785" s="204">
        <f>kategorie[[#This Row],[rok]]-kategorie[[#This Row],[věk]]</f>
        <v>1982</v>
      </c>
      <c r="I2785" s="166">
        <v>35</v>
      </c>
      <c r="J2785" s="168" t="s">
        <v>316</v>
      </c>
      <c r="K2785" s="169">
        <v>4.8</v>
      </c>
      <c r="L2785" s="205"/>
    </row>
    <row r="2786" spans="4:12">
      <c r="D2786" s="202" t="str">
        <f>CONCATENATE(kategorie[[#This Row],[rok]],"::",kategorie[[#This Row],[závod]],"::",kategorie[[#This Row],[m/ž]],"::",kategorie[[#This Row],[věk]])</f>
        <v>2017::běh starosty::M::36</v>
      </c>
      <c r="E2786" s="203">
        <v>2017</v>
      </c>
      <c r="F2786" s="167" t="s">
        <v>187</v>
      </c>
      <c r="G2786" s="166" t="s">
        <v>177</v>
      </c>
      <c r="H2786" s="204">
        <f>kategorie[[#This Row],[rok]]-kategorie[[#This Row],[věk]]</f>
        <v>1981</v>
      </c>
      <c r="I2786" s="166">
        <v>36</v>
      </c>
      <c r="J2786" s="168" t="s">
        <v>316</v>
      </c>
      <c r="K2786" s="169">
        <v>4.8</v>
      </c>
      <c r="L2786" s="205"/>
    </row>
    <row r="2787" spans="4:12">
      <c r="D2787" s="202" t="str">
        <f>CONCATENATE(kategorie[[#This Row],[rok]],"::",kategorie[[#This Row],[závod]],"::",kategorie[[#This Row],[m/ž]],"::",kategorie[[#This Row],[věk]])</f>
        <v>2017::běh starosty::M::37</v>
      </c>
      <c r="E2787" s="203">
        <v>2017</v>
      </c>
      <c r="F2787" s="167" t="s">
        <v>187</v>
      </c>
      <c r="G2787" s="166" t="s">
        <v>177</v>
      </c>
      <c r="H2787" s="204">
        <f>kategorie[[#This Row],[rok]]-kategorie[[#This Row],[věk]]</f>
        <v>1980</v>
      </c>
      <c r="I2787" s="166">
        <v>37</v>
      </c>
      <c r="J2787" s="168" t="s">
        <v>316</v>
      </c>
      <c r="K2787" s="169">
        <v>4.8</v>
      </c>
      <c r="L2787" s="205"/>
    </row>
    <row r="2788" spans="4:12">
      <c r="D2788" s="202" t="str">
        <f>CONCATENATE(kategorie[[#This Row],[rok]],"::",kategorie[[#This Row],[závod]],"::",kategorie[[#This Row],[m/ž]],"::",kategorie[[#This Row],[věk]])</f>
        <v>2017::běh starosty::M::38</v>
      </c>
      <c r="E2788" s="203">
        <v>2017</v>
      </c>
      <c r="F2788" s="167" t="s">
        <v>187</v>
      </c>
      <c r="G2788" s="166" t="s">
        <v>177</v>
      </c>
      <c r="H2788" s="204">
        <f>kategorie[[#This Row],[rok]]-kategorie[[#This Row],[věk]]</f>
        <v>1979</v>
      </c>
      <c r="I2788" s="166">
        <v>38</v>
      </c>
      <c r="J2788" s="168" t="s">
        <v>316</v>
      </c>
      <c r="K2788" s="169">
        <v>4.8</v>
      </c>
      <c r="L2788" s="205"/>
    </row>
    <row r="2789" spans="4:12">
      <c r="D2789" s="202" t="str">
        <f>CONCATENATE(kategorie[[#This Row],[rok]],"::",kategorie[[#This Row],[závod]],"::",kategorie[[#This Row],[m/ž]],"::",kategorie[[#This Row],[věk]])</f>
        <v>2017::běh starosty::M::39</v>
      </c>
      <c r="E2789" s="203">
        <v>2017</v>
      </c>
      <c r="F2789" s="167" t="s">
        <v>187</v>
      </c>
      <c r="G2789" s="166" t="s">
        <v>177</v>
      </c>
      <c r="H2789" s="204">
        <f>kategorie[[#This Row],[rok]]-kategorie[[#This Row],[věk]]</f>
        <v>1978</v>
      </c>
      <c r="I2789" s="166">
        <v>39</v>
      </c>
      <c r="J2789" s="168" t="s">
        <v>316</v>
      </c>
      <c r="K2789" s="169">
        <v>4.8</v>
      </c>
      <c r="L2789" s="205"/>
    </row>
    <row r="2790" spans="4:12">
      <c r="D2790" s="202" t="str">
        <f>CONCATENATE(kategorie[[#This Row],[rok]],"::",kategorie[[#This Row],[závod]],"::",kategorie[[#This Row],[m/ž]],"::",kategorie[[#This Row],[věk]])</f>
        <v>2017::běh starosty::M::40</v>
      </c>
      <c r="E2790" s="203">
        <v>2017</v>
      </c>
      <c r="F2790" s="167" t="s">
        <v>187</v>
      </c>
      <c r="G2790" s="166" t="s">
        <v>177</v>
      </c>
      <c r="H2790" s="204">
        <f>kategorie[[#This Row],[rok]]-kategorie[[#This Row],[věk]]</f>
        <v>1977</v>
      </c>
      <c r="I2790" s="166">
        <v>40</v>
      </c>
      <c r="J2790" s="168" t="s">
        <v>316</v>
      </c>
      <c r="K2790" s="169">
        <v>4.8</v>
      </c>
      <c r="L2790" s="205"/>
    </row>
    <row r="2791" spans="4:12">
      <c r="D2791" s="202" t="str">
        <f>CONCATENATE(kategorie[[#This Row],[rok]],"::",kategorie[[#This Row],[závod]],"::",kategorie[[#This Row],[m/ž]],"::",kategorie[[#This Row],[věk]])</f>
        <v>2017::běh starosty::M::41</v>
      </c>
      <c r="E2791" s="203">
        <v>2017</v>
      </c>
      <c r="F2791" s="167" t="s">
        <v>187</v>
      </c>
      <c r="G2791" s="166" t="s">
        <v>177</v>
      </c>
      <c r="H2791" s="204">
        <f>kategorie[[#This Row],[rok]]-kategorie[[#This Row],[věk]]</f>
        <v>1976</v>
      </c>
      <c r="I2791" s="166">
        <v>41</v>
      </c>
      <c r="J2791" s="168" t="s">
        <v>316</v>
      </c>
      <c r="K2791" s="169">
        <v>4.8</v>
      </c>
      <c r="L2791" s="205"/>
    </row>
    <row r="2792" spans="4:12">
      <c r="D2792" s="202" t="str">
        <f>CONCATENATE(kategorie[[#This Row],[rok]],"::",kategorie[[#This Row],[závod]],"::",kategorie[[#This Row],[m/ž]],"::",kategorie[[#This Row],[věk]])</f>
        <v>2017::běh starosty::M::42</v>
      </c>
      <c r="E2792" s="203">
        <v>2017</v>
      </c>
      <c r="F2792" s="167" t="s">
        <v>187</v>
      </c>
      <c r="G2792" s="166" t="s">
        <v>177</v>
      </c>
      <c r="H2792" s="204">
        <f>kategorie[[#This Row],[rok]]-kategorie[[#This Row],[věk]]</f>
        <v>1975</v>
      </c>
      <c r="I2792" s="166">
        <v>42</v>
      </c>
      <c r="J2792" s="168" t="s">
        <v>316</v>
      </c>
      <c r="K2792" s="169">
        <v>4.8</v>
      </c>
      <c r="L2792" s="205"/>
    </row>
    <row r="2793" spans="4:12">
      <c r="D2793" s="202" t="str">
        <f>CONCATENATE(kategorie[[#This Row],[rok]],"::",kategorie[[#This Row],[závod]],"::",kategorie[[#This Row],[m/ž]],"::",kategorie[[#This Row],[věk]])</f>
        <v>2017::běh starosty::M::43</v>
      </c>
      <c r="E2793" s="203">
        <v>2017</v>
      </c>
      <c r="F2793" s="167" t="s">
        <v>187</v>
      </c>
      <c r="G2793" s="166" t="s">
        <v>177</v>
      </c>
      <c r="H2793" s="204">
        <f>kategorie[[#This Row],[rok]]-kategorie[[#This Row],[věk]]</f>
        <v>1974</v>
      </c>
      <c r="I2793" s="166">
        <v>43</v>
      </c>
      <c r="J2793" s="168" t="s">
        <v>316</v>
      </c>
      <c r="K2793" s="169">
        <v>4.8</v>
      </c>
      <c r="L2793" s="205"/>
    </row>
    <row r="2794" spans="4:12">
      <c r="D2794" s="202" t="str">
        <f>CONCATENATE(kategorie[[#This Row],[rok]],"::",kategorie[[#This Row],[závod]],"::",kategorie[[#This Row],[m/ž]],"::",kategorie[[#This Row],[věk]])</f>
        <v>2017::běh starosty::M::44</v>
      </c>
      <c r="E2794" s="203">
        <v>2017</v>
      </c>
      <c r="F2794" s="167" t="s">
        <v>187</v>
      </c>
      <c r="G2794" s="166" t="s">
        <v>177</v>
      </c>
      <c r="H2794" s="204">
        <f>kategorie[[#This Row],[rok]]-kategorie[[#This Row],[věk]]</f>
        <v>1973</v>
      </c>
      <c r="I2794" s="166">
        <v>44</v>
      </c>
      <c r="J2794" s="168" t="s">
        <v>316</v>
      </c>
      <c r="K2794" s="169">
        <v>4.8</v>
      </c>
      <c r="L2794" s="205"/>
    </row>
    <row r="2795" spans="4:12">
      <c r="D2795" s="202" t="str">
        <f>CONCATENATE(kategorie[[#This Row],[rok]],"::",kategorie[[#This Row],[závod]],"::",kategorie[[#This Row],[m/ž]],"::",kategorie[[#This Row],[věk]])</f>
        <v>2017::běh starosty::M::45</v>
      </c>
      <c r="E2795" s="203">
        <v>2017</v>
      </c>
      <c r="F2795" s="167" t="s">
        <v>187</v>
      </c>
      <c r="G2795" s="166" t="s">
        <v>177</v>
      </c>
      <c r="H2795" s="204">
        <f>kategorie[[#This Row],[rok]]-kategorie[[#This Row],[věk]]</f>
        <v>1972</v>
      </c>
      <c r="I2795" s="166">
        <v>45</v>
      </c>
      <c r="J2795" s="168" t="s">
        <v>316</v>
      </c>
      <c r="K2795" s="169">
        <v>4.8</v>
      </c>
      <c r="L2795" s="205"/>
    </row>
    <row r="2796" spans="4:12">
      <c r="D2796" s="202" t="str">
        <f>CONCATENATE(kategorie[[#This Row],[rok]],"::",kategorie[[#This Row],[závod]],"::",kategorie[[#This Row],[m/ž]],"::",kategorie[[#This Row],[věk]])</f>
        <v>2017::běh starosty::M::46</v>
      </c>
      <c r="E2796" s="203">
        <v>2017</v>
      </c>
      <c r="F2796" s="167" t="s">
        <v>187</v>
      </c>
      <c r="G2796" s="166" t="s">
        <v>177</v>
      </c>
      <c r="H2796" s="204">
        <f>kategorie[[#This Row],[rok]]-kategorie[[#This Row],[věk]]</f>
        <v>1971</v>
      </c>
      <c r="I2796" s="166">
        <v>46</v>
      </c>
      <c r="J2796" s="168" t="s">
        <v>316</v>
      </c>
      <c r="K2796" s="169">
        <v>4.8</v>
      </c>
      <c r="L2796" s="205"/>
    </row>
    <row r="2797" spans="4:12">
      <c r="D2797" s="202" t="str">
        <f>CONCATENATE(kategorie[[#This Row],[rok]],"::",kategorie[[#This Row],[závod]],"::",kategorie[[#This Row],[m/ž]],"::",kategorie[[#This Row],[věk]])</f>
        <v>2017::běh starosty::M::47</v>
      </c>
      <c r="E2797" s="203">
        <v>2017</v>
      </c>
      <c r="F2797" s="167" t="s">
        <v>187</v>
      </c>
      <c r="G2797" s="166" t="s">
        <v>177</v>
      </c>
      <c r="H2797" s="204">
        <f>kategorie[[#This Row],[rok]]-kategorie[[#This Row],[věk]]</f>
        <v>1970</v>
      </c>
      <c r="I2797" s="166">
        <v>47</v>
      </c>
      <c r="J2797" s="168" t="s">
        <v>316</v>
      </c>
      <c r="K2797" s="169">
        <v>4.8</v>
      </c>
      <c r="L2797" s="205"/>
    </row>
    <row r="2798" spans="4:12">
      <c r="D2798" s="202" t="str">
        <f>CONCATENATE(kategorie[[#This Row],[rok]],"::",kategorie[[#This Row],[závod]],"::",kategorie[[#This Row],[m/ž]],"::",kategorie[[#This Row],[věk]])</f>
        <v>2017::běh starosty::M::48</v>
      </c>
      <c r="E2798" s="203">
        <v>2017</v>
      </c>
      <c r="F2798" s="167" t="s">
        <v>187</v>
      </c>
      <c r="G2798" s="166" t="s">
        <v>177</v>
      </c>
      <c r="H2798" s="204">
        <f>kategorie[[#This Row],[rok]]-kategorie[[#This Row],[věk]]</f>
        <v>1969</v>
      </c>
      <c r="I2798" s="166">
        <v>48</v>
      </c>
      <c r="J2798" s="168" t="s">
        <v>316</v>
      </c>
      <c r="K2798" s="169">
        <v>4.8</v>
      </c>
      <c r="L2798" s="205"/>
    </row>
    <row r="2799" spans="4:12">
      <c r="D2799" s="202" t="str">
        <f>CONCATENATE(kategorie[[#This Row],[rok]],"::",kategorie[[#This Row],[závod]],"::",kategorie[[#This Row],[m/ž]],"::",kategorie[[#This Row],[věk]])</f>
        <v>2017::běh starosty::M::49</v>
      </c>
      <c r="E2799" s="203">
        <v>2017</v>
      </c>
      <c r="F2799" s="167" t="s">
        <v>187</v>
      </c>
      <c r="G2799" s="166" t="s">
        <v>177</v>
      </c>
      <c r="H2799" s="204">
        <f>kategorie[[#This Row],[rok]]-kategorie[[#This Row],[věk]]</f>
        <v>1968</v>
      </c>
      <c r="I2799" s="166">
        <v>49</v>
      </c>
      <c r="J2799" s="168" t="s">
        <v>316</v>
      </c>
      <c r="K2799" s="169">
        <v>4.8</v>
      </c>
      <c r="L2799" s="205"/>
    </row>
    <row r="2800" spans="4:12">
      <c r="D2800" s="202" t="str">
        <f>CONCATENATE(kategorie[[#This Row],[rok]],"::",kategorie[[#This Row],[závod]],"::",kategorie[[#This Row],[m/ž]],"::",kategorie[[#This Row],[věk]])</f>
        <v>2017::běh starosty::M::50</v>
      </c>
      <c r="E2800" s="203">
        <v>2017</v>
      </c>
      <c r="F2800" s="167" t="s">
        <v>187</v>
      </c>
      <c r="G2800" s="166" t="s">
        <v>177</v>
      </c>
      <c r="H2800" s="204">
        <f>kategorie[[#This Row],[rok]]-kategorie[[#This Row],[věk]]</f>
        <v>1967</v>
      </c>
      <c r="I2800" s="166">
        <v>50</v>
      </c>
      <c r="J2800" s="168" t="s">
        <v>316</v>
      </c>
      <c r="K2800" s="169">
        <v>4.8</v>
      </c>
      <c r="L2800" s="205"/>
    </row>
    <row r="2801" spans="4:12">
      <c r="D2801" s="202" t="str">
        <f>CONCATENATE(kategorie[[#This Row],[rok]],"::",kategorie[[#This Row],[závod]],"::",kategorie[[#This Row],[m/ž]],"::",kategorie[[#This Row],[věk]])</f>
        <v>2017::běh starosty::M::51</v>
      </c>
      <c r="E2801" s="203">
        <v>2017</v>
      </c>
      <c r="F2801" s="167" t="s">
        <v>187</v>
      </c>
      <c r="G2801" s="166" t="s">
        <v>177</v>
      </c>
      <c r="H2801" s="204">
        <f>kategorie[[#This Row],[rok]]-kategorie[[#This Row],[věk]]</f>
        <v>1966</v>
      </c>
      <c r="I2801" s="166">
        <v>51</v>
      </c>
      <c r="J2801" s="168" t="s">
        <v>316</v>
      </c>
      <c r="K2801" s="169">
        <v>4.8</v>
      </c>
      <c r="L2801" s="205"/>
    </row>
    <row r="2802" spans="4:12">
      <c r="D2802" s="202" t="str">
        <f>CONCATENATE(kategorie[[#This Row],[rok]],"::",kategorie[[#This Row],[závod]],"::",kategorie[[#This Row],[m/ž]],"::",kategorie[[#This Row],[věk]])</f>
        <v>2017::běh starosty::M::52</v>
      </c>
      <c r="E2802" s="203">
        <v>2017</v>
      </c>
      <c r="F2802" s="167" t="s">
        <v>187</v>
      </c>
      <c r="G2802" s="166" t="s">
        <v>177</v>
      </c>
      <c r="H2802" s="204">
        <f>kategorie[[#This Row],[rok]]-kategorie[[#This Row],[věk]]</f>
        <v>1965</v>
      </c>
      <c r="I2802" s="166">
        <v>52</v>
      </c>
      <c r="J2802" s="168" t="s">
        <v>316</v>
      </c>
      <c r="K2802" s="169">
        <v>4.8</v>
      </c>
      <c r="L2802" s="205"/>
    </row>
    <row r="2803" spans="4:12">
      <c r="D2803" s="202" t="str">
        <f>CONCATENATE(kategorie[[#This Row],[rok]],"::",kategorie[[#This Row],[závod]],"::",kategorie[[#This Row],[m/ž]],"::",kategorie[[#This Row],[věk]])</f>
        <v>2017::běh starosty::M::53</v>
      </c>
      <c r="E2803" s="203">
        <v>2017</v>
      </c>
      <c r="F2803" s="167" t="s">
        <v>187</v>
      </c>
      <c r="G2803" s="166" t="s">
        <v>177</v>
      </c>
      <c r="H2803" s="204">
        <f>kategorie[[#This Row],[rok]]-kategorie[[#This Row],[věk]]</f>
        <v>1964</v>
      </c>
      <c r="I2803" s="166">
        <v>53</v>
      </c>
      <c r="J2803" s="168" t="s">
        <v>316</v>
      </c>
      <c r="K2803" s="169">
        <v>4.8</v>
      </c>
      <c r="L2803" s="205"/>
    </row>
    <row r="2804" spans="4:12">
      <c r="D2804" s="202" t="str">
        <f>CONCATENATE(kategorie[[#This Row],[rok]],"::",kategorie[[#This Row],[závod]],"::",kategorie[[#This Row],[m/ž]],"::",kategorie[[#This Row],[věk]])</f>
        <v>2017::běh starosty::M::54</v>
      </c>
      <c r="E2804" s="203">
        <v>2017</v>
      </c>
      <c r="F2804" s="167" t="s">
        <v>187</v>
      </c>
      <c r="G2804" s="166" t="s">
        <v>177</v>
      </c>
      <c r="H2804" s="204">
        <f>kategorie[[#This Row],[rok]]-kategorie[[#This Row],[věk]]</f>
        <v>1963</v>
      </c>
      <c r="I2804" s="166">
        <v>54</v>
      </c>
      <c r="J2804" s="168" t="s">
        <v>316</v>
      </c>
      <c r="K2804" s="169">
        <v>4.8</v>
      </c>
      <c r="L2804" s="205"/>
    </row>
    <row r="2805" spans="4:12">
      <c r="D2805" s="202" t="str">
        <f>CONCATENATE(kategorie[[#This Row],[rok]],"::",kategorie[[#This Row],[závod]],"::",kategorie[[#This Row],[m/ž]],"::",kategorie[[#This Row],[věk]])</f>
        <v>2017::běh starosty::M::55</v>
      </c>
      <c r="E2805" s="203">
        <v>2017</v>
      </c>
      <c r="F2805" s="167" t="s">
        <v>187</v>
      </c>
      <c r="G2805" s="166" t="s">
        <v>177</v>
      </c>
      <c r="H2805" s="204">
        <f>kategorie[[#This Row],[rok]]-kategorie[[#This Row],[věk]]</f>
        <v>1962</v>
      </c>
      <c r="I2805" s="166">
        <v>55</v>
      </c>
      <c r="J2805" s="168" t="s">
        <v>316</v>
      </c>
      <c r="K2805" s="169">
        <v>4.8</v>
      </c>
      <c r="L2805" s="205"/>
    </row>
    <row r="2806" spans="4:12">
      <c r="D2806" s="202" t="str">
        <f>CONCATENATE(kategorie[[#This Row],[rok]],"::",kategorie[[#This Row],[závod]],"::",kategorie[[#This Row],[m/ž]],"::",kategorie[[#This Row],[věk]])</f>
        <v>2017::běh starosty::M::56</v>
      </c>
      <c r="E2806" s="203">
        <v>2017</v>
      </c>
      <c r="F2806" s="167" t="s">
        <v>187</v>
      </c>
      <c r="G2806" s="166" t="s">
        <v>177</v>
      </c>
      <c r="H2806" s="204">
        <f>kategorie[[#This Row],[rok]]-kategorie[[#This Row],[věk]]</f>
        <v>1961</v>
      </c>
      <c r="I2806" s="166">
        <v>56</v>
      </c>
      <c r="J2806" s="168" t="s">
        <v>316</v>
      </c>
      <c r="K2806" s="169">
        <v>4.8</v>
      </c>
      <c r="L2806" s="205"/>
    </row>
    <row r="2807" spans="4:12">
      <c r="D2807" s="202" t="str">
        <f>CONCATENATE(kategorie[[#This Row],[rok]],"::",kategorie[[#This Row],[závod]],"::",kategorie[[#This Row],[m/ž]],"::",kategorie[[#This Row],[věk]])</f>
        <v>2017::běh starosty::M::57</v>
      </c>
      <c r="E2807" s="203">
        <v>2017</v>
      </c>
      <c r="F2807" s="167" t="s">
        <v>187</v>
      </c>
      <c r="G2807" s="166" t="s">
        <v>177</v>
      </c>
      <c r="H2807" s="204">
        <f>kategorie[[#This Row],[rok]]-kategorie[[#This Row],[věk]]</f>
        <v>1960</v>
      </c>
      <c r="I2807" s="166">
        <v>57</v>
      </c>
      <c r="J2807" s="168" t="s">
        <v>316</v>
      </c>
      <c r="K2807" s="169">
        <v>4.8</v>
      </c>
      <c r="L2807" s="205"/>
    </row>
    <row r="2808" spans="4:12">
      <c r="D2808" s="202" t="str">
        <f>CONCATENATE(kategorie[[#This Row],[rok]],"::",kategorie[[#This Row],[závod]],"::",kategorie[[#This Row],[m/ž]],"::",kategorie[[#This Row],[věk]])</f>
        <v>2017::běh starosty::M::58</v>
      </c>
      <c r="E2808" s="203">
        <v>2017</v>
      </c>
      <c r="F2808" s="167" t="s">
        <v>187</v>
      </c>
      <c r="G2808" s="166" t="s">
        <v>177</v>
      </c>
      <c r="H2808" s="204">
        <f>kategorie[[#This Row],[rok]]-kategorie[[#This Row],[věk]]</f>
        <v>1959</v>
      </c>
      <c r="I2808" s="166">
        <v>58</v>
      </c>
      <c r="J2808" s="168" t="s">
        <v>316</v>
      </c>
      <c r="K2808" s="169">
        <v>4.8</v>
      </c>
      <c r="L2808" s="205"/>
    </row>
    <row r="2809" spans="4:12">
      <c r="D2809" s="202" t="str">
        <f>CONCATENATE(kategorie[[#This Row],[rok]],"::",kategorie[[#This Row],[závod]],"::",kategorie[[#This Row],[m/ž]],"::",kategorie[[#This Row],[věk]])</f>
        <v>2017::běh starosty::M::59</v>
      </c>
      <c r="E2809" s="203">
        <v>2017</v>
      </c>
      <c r="F2809" s="167" t="s">
        <v>187</v>
      </c>
      <c r="G2809" s="166" t="s">
        <v>177</v>
      </c>
      <c r="H2809" s="204">
        <f>kategorie[[#This Row],[rok]]-kategorie[[#This Row],[věk]]</f>
        <v>1958</v>
      </c>
      <c r="I2809" s="166">
        <v>59</v>
      </c>
      <c r="J2809" s="168" t="s">
        <v>316</v>
      </c>
      <c r="K2809" s="169">
        <v>4.8</v>
      </c>
      <c r="L2809" s="205"/>
    </row>
    <row r="2810" spans="4:12">
      <c r="D2810" s="202" t="str">
        <f>CONCATENATE(kategorie[[#This Row],[rok]],"::",kategorie[[#This Row],[závod]],"::",kategorie[[#This Row],[m/ž]],"::",kategorie[[#This Row],[věk]])</f>
        <v>2017::běh starosty::M::60</v>
      </c>
      <c r="E2810" s="203">
        <v>2017</v>
      </c>
      <c r="F2810" s="167" t="s">
        <v>187</v>
      </c>
      <c r="G2810" s="166" t="s">
        <v>177</v>
      </c>
      <c r="H2810" s="204">
        <f>kategorie[[#This Row],[rok]]-kategorie[[#This Row],[věk]]</f>
        <v>1957</v>
      </c>
      <c r="I2810" s="166">
        <v>60</v>
      </c>
      <c r="J2810" s="168" t="s">
        <v>316</v>
      </c>
      <c r="K2810" s="169">
        <v>4.8</v>
      </c>
      <c r="L2810" s="205"/>
    </row>
    <row r="2811" spans="4:12">
      <c r="D2811" s="202" t="str">
        <f>CONCATENATE(kategorie[[#This Row],[rok]],"::",kategorie[[#This Row],[závod]],"::",kategorie[[#This Row],[m/ž]],"::",kategorie[[#This Row],[věk]])</f>
        <v>2017::běh starosty::M::61</v>
      </c>
      <c r="E2811" s="203">
        <v>2017</v>
      </c>
      <c r="F2811" s="167" t="s">
        <v>187</v>
      </c>
      <c r="G2811" s="166" t="s">
        <v>177</v>
      </c>
      <c r="H2811" s="204">
        <f>kategorie[[#This Row],[rok]]-kategorie[[#This Row],[věk]]</f>
        <v>1956</v>
      </c>
      <c r="I2811" s="166">
        <v>61</v>
      </c>
      <c r="J2811" s="168" t="s">
        <v>316</v>
      </c>
      <c r="K2811" s="169">
        <v>4.8</v>
      </c>
      <c r="L2811" s="205"/>
    </row>
    <row r="2812" spans="4:12">
      <c r="D2812" s="202" t="str">
        <f>CONCATENATE(kategorie[[#This Row],[rok]],"::",kategorie[[#This Row],[závod]],"::",kategorie[[#This Row],[m/ž]],"::",kategorie[[#This Row],[věk]])</f>
        <v>2017::běh starosty::M::62</v>
      </c>
      <c r="E2812" s="203">
        <v>2017</v>
      </c>
      <c r="F2812" s="167" t="s">
        <v>187</v>
      </c>
      <c r="G2812" s="166" t="s">
        <v>177</v>
      </c>
      <c r="H2812" s="204">
        <f>kategorie[[#This Row],[rok]]-kategorie[[#This Row],[věk]]</f>
        <v>1955</v>
      </c>
      <c r="I2812" s="166">
        <v>62</v>
      </c>
      <c r="J2812" s="168" t="s">
        <v>316</v>
      </c>
      <c r="K2812" s="169">
        <v>4.8</v>
      </c>
      <c r="L2812" s="205"/>
    </row>
    <row r="2813" spans="4:12">
      <c r="D2813" s="202" t="str">
        <f>CONCATENATE(kategorie[[#This Row],[rok]],"::",kategorie[[#This Row],[závod]],"::",kategorie[[#This Row],[m/ž]],"::",kategorie[[#This Row],[věk]])</f>
        <v>2017::běh starosty::M::63</v>
      </c>
      <c r="E2813" s="203">
        <v>2017</v>
      </c>
      <c r="F2813" s="167" t="s">
        <v>187</v>
      </c>
      <c r="G2813" s="166" t="s">
        <v>177</v>
      </c>
      <c r="H2813" s="204">
        <f>kategorie[[#This Row],[rok]]-kategorie[[#This Row],[věk]]</f>
        <v>1954</v>
      </c>
      <c r="I2813" s="166">
        <v>63</v>
      </c>
      <c r="J2813" s="168" t="s">
        <v>316</v>
      </c>
      <c r="K2813" s="169">
        <v>4.8</v>
      </c>
      <c r="L2813" s="205"/>
    </row>
    <row r="2814" spans="4:12">
      <c r="D2814" s="202" t="str">
        <f>CONCATENATE(kategorie[[#This Row],[rok]],"::",kategorie[[#This Row],[závod]],"::",kategorie[[#This Row],[m/ž]],"::",kategorie[[#This Row],[věk]])</f>
        <v>2017::běh starosty::M::64</v>
      </c>
      <c r="E2814" s="203">
        <v>2017</v>
      </c>
      <c r="F2814" s="167" t="s">
        <v>187</v>
      </c>
      <c r="G2814" s="166" t="s">
        <v>177</v>
      </c>
      <c r="H2814" s="204">
        <f>kategorie[[#This Row],[rok]]-kategorie[[#This Row],[věk]]</f>
        <v>1953</v>
      </c>
      <c r="I2814" s="166">
        <v>64</v>
      </c>
      <c r="J2814" s="168" t="s">
        <v>316</v>
      </c>
      <c r="K2814" s="169">
        <v>4.8</v>
      </c>
      <c r="L2814" s="205"/>
    </row>
    <row r="2815" spans="4:12">
      <c r="D2815" s="202" t="str">
        <f>CONCATENATE(kategorie[[#This Row],[rok]],"::",kategorie[[#This Row],[závod]],"::",kategorie[[#This Row],[m/ž]],"::",kategorie[[#This Row],[věk]])</f>
        <v>2017::běh starosty::M::65</v>
      </c>
      <c r="E2815" s="203">
        <v>2017</v>
      </c>
      <c r="F2815" s="167" t="s">
        <v>187</v>
      </c>
      <c r="G2815" s="166" t="s">
        <v>177</v>
      </c>
      <c r="H2815" s="204">
        <f>kategorie[[#This Row],[rok]]-kategorie[[#This Row],[věk]]</f>
        <v>1952</v>
      </c>
      <c r="I2815" s="166">
        <v>65</v>
      </c>
      <c r="J2815" s="168" t="s">
        <v>316</v>
      </c>
      <c r="K2815" s="169">
        <v>4.8</v>
      </c>
      <c r="L2815" s="205"/>
    </row>
    <row r="2816" spans="4:12">
      <c r="D2816" s="202" t="str">
        <f>CONCATENATE(kategorie[[#This Row],[rok]],"::",kategorie[[#This Row],[závod]],"::",kategorie[[#This Row],[m/ž]],"::",kategorie[[#This Row],[věk]])</f>
        <v>2017::běh starosty::M::66</v>
      </c>
      <c r="E2816" s="203">
        <v>2017</v>
      </c>
      <c r="F2816" s="167" t="s">
        <v>187</v>
      </c>
      <c r="G2816" s="166" t="s">
        <v>177</v>
      </c>
      <c r="H2816" s="204">
        <f>kategorie[[#This Row],[rok]]-kategorie[[#This Row],[věk]]</f>
        <v>1951</v>
      </c>
      <c r="I2816" s="166">
        <v>66</v>
      </c>
      <c r="J2816" s="168" t="s">
        <v>316</v>
      </c>
      <c r="K2816" s="169">
        <v>4.8</v>
      </c>
      <c r="L2816" s="205"/>
    </row>
    <row r="2817" spans="4:12">
      <c r="D2817" s="202" t="str">
        <f>CONCATENATE(kategorie[[#This Row],[rok]],"::",kategorie[[#This Row],[závod]],"::",kategorie[[#This Row],[m/ž]],"::",kategorie[[#This Row],[věk]])</f>
        <v>2017::běh starosty::M::67</v>
      </c>
      <c r="E2817" s="203">
        <v>2017</v>
      </c>
      <c r="F2817" s="167" t="s">
        <v>187</v>
      </c>
      <c r="G2817" s="166" t="s">
        <v>177</v>
      </c>
      <c r="H2817" s="204">
        <f>kategorie[[#This Row],[rok]]-kategorie[[#This Row],[věk]]</f>
        <v>1950</v>
      </c>
      <c r="I2817" s="166">
        <v>67</v>
      </c>
      <c r="J2817" s="168" t="s">
        <v>316</v>
      </c>
      <c r="K2817" s="169">
        <v>4.8</v>
      </c>
      <c r="L2817" s="205"/>
    </row>
    <row r="2818" spans="4:12">
      <c r="D2818" s="202" t="str">
        <f>CONCATENATE(kategorie[[#This Row],[rok]],"::",kategorie[[#This Row],[závod]],"::",kategorie[[#This Row],[m/ž]],"::",kategorie[[#This Row],[věk]])</f>
        <v>2017::běh starosty::M::68</v>
      </c>
      <c r="E2818" s="203">
        <v>2017</v>
      </c>
      <c r="F2818" s="167" t="s">
        <v>187</v>
      </c>
      <c r="G2818" s="166" t="s">
        <v>177</v>
      </c>
      <c r="H2818" s="204">
        <f>kategorie[[#This Row],[rok]]-kategorie[[#This Row],[věk]]</f>
        <v>1949</v>
      </c>
      <c r="I2818" s="166">
        <v>68</v>
      </c>
      <c r="J2818" s="168" t="s">
        <v>316</v>
      </c>
      <c r="K2818" s="169">
        <v>4.8</v>
      </c>
      <c r="L2818" s="205"/>
    </row>
    <row r="2819" spans="4:12">
      <c r="D2819" s="202" t="str">
        <f>CONCATENATE(kategorie[[#This Row],[rok]],"::",kategorie[[#This Row],[závod]],"::",kategorie[[#This Row],[m/ž]],"::",kategorie[[#This Row],[věk]])</f>
        <v>2017::běh starosty::M::69</v>
      </c>
      <c r="E2819" s="203">
        <v>2017</v>
      </c>
      <c r="F2819" s="167" t="s">
        <v>187</v>
      </c>
      <c r="G2819" s="166" t="s">
        <v>177</v>
      </c>
      <c r="H2819" s="204">
        <f>kategorie[[#This Row],[rok]]-kategorie[[#This Row],[věk]]</f>
        <v>1948</v>
      </c>
      <c r="I2819" s="166">
        <v>69</v>
      </c>
      <c r="J2819" s="168" t="s">
        <v>316</v>
      </c>
      <c r="K2819" s="169">
        <v>4.8</v>
      </c>
      <c r="L2819" s="205"/>
    </row>
    <row r="2820" spans="4:12">
      <c r="D2820" s="202" t="str">
        <f>CONCATENATE(kategorie[[#This Row],[rok]],"::",kategorie[[#This Row],[závod]],"::",kategorie[[#This Row],[m/ž]],"::",kategorie[[#This Row],[věk]])</f>
        <v>2017::běh starosty::M::70</v>
      </c>
      <c r="E2820" s="203">
        <v>2017</v>
      </c>
      <c r="F2820" s="167" t="s">
        <v>187</v>
      </c>
      <c r="G2820" s="166" t="s">
        <v>177</v>
      </c>
      <c r="H2820" s="204">
        <f>kategorie[[#This Row],[rok]]-kategorie[[#This Row],[věk]]</f>
        <v>1947</v>
      </c>
      <c r="I2820" s="166">
        <v>70</v>
      </c>
      <c r="J2820" s="168" t="s">
        <v>316</v>
      </c>
      <c r="K2820" s="169">
        <v>4.8</v>
      </c>
      <c r="L2820" s="205"/>
    </row>
    <row r="2821" spans="4:12">
      <c r="D2821" s="202" t="str">
        <f>CONCATENATE(kategorie[[#This Row],[rok]],"::",kategorie[[#This Row],[závod]],"::",kategorie[[#This Row],[m/ž]],"::",kategorie[[#This Row],[věk]])</f>
        <v>2017::běh starosty::M::71</v>
      </c>
      <c r="E2821" s="203">
        <v>2017</v>
      </c>
      <c r="F2821" s="167" t="s">
        <v>187</v>
      </c>
      <c r="G2821" s="166" t="s">
        <v>177</v>
      </c>
      <c r="H2821" s="204">
        <f>kategorie[[#This Row],[rok]]-kategorie[[#This Row],[věk]]</f>
        <v>1946</v>
      </c>
      <c r="I2821" s="166">
        <v>71</v>
      </c>
      <c r="J2821" s="168" t="s">
        <v>316</v>
      </c>
      <c r="K2821" s="169">
        <v>4.8</v>
      </c>
      <c r="L2821" s="205"/>
    </row>
    <row r="2822" spans="4:12">
      <c r="D2822" s="202" t="str">
        <f>CONCATENATE(kategorie[[#This Row],[rok]],"::",kategorie[[#This Row],[závod]],"::",kategorie[[#This Row],[m/ž]],"::",kategorie[[#This Row],[věk]])</f>
        <v>2017::běh starosty::M::72</v>
      </c>
      <c r="E2822" s="203">
        <v>2017</v>
      </c>
      <c r="F2822" s="167" t="s">
        <v>187</v>
      </c>
      <c r="G2822" s="166" t="s">
        <v>177</v>
      </c>
      <c r="H2822" s="204">
        <f>kategorie[[#This Row],[rok]]-kategorie[[#This Row],[věk]]</f>
        <v>1945</v>
      </c>
      <c r="I2822" s="166">
        <v>72</v>
      </c>
      <c r="J2822" s="168" t="s">
        <v>316</v>
      </c>
      <c r="K2822" s="169">
        <v>4.8</v>
      </c>
      <c r="L2822" s="205"/>
    </row>
    <row r="2823" spans="4:12">
      <c r="D2823" s="202" t="str">
        <f>CONCATENATE(kategorie[[#This Row],[rok]],"::",kategorie[[#This Row],[závod]],"::",kategorie[[#This Row],[m/ž]],"::",kategorie[[#This Row],[věk]])</f>
        <v>2017::běh starosty::M::73</v>
      </c>
      <c r="E2823" s="203">
        <v>2017</v>
      </c>
      <c r="F2823" s="167" t="s">
        <v>187</v>
      </c>
      <c r="G2823" s="166" t="s">
        <v>177</v>
      </c>
      <c r="H2823" s="204">
        <f>kategorie[[#This Row],[rok]]-kategorie[[#This Row],[věk]]</f>
        <v>1944</v>
      </c>
      <c r="I2823" s="166">
        <v>73</v>
      </c>
      <c r="J2823" s="168" t="s">
        <v>316</v>
      </c>
      <c r="K2823" s="169">
        <v>4.8</v>
      </c>
      <c r="L2823" s="205"/>
    </row>
    <row r="2824" spans="4:12">
      <c r="D2824" s="202" t="str">
        <f>CONCATENATE(kategorie[[#This Row],[rok]],"::",kategorie[[#This Row],[závod]],"::",kategorie[[#This Row],[m/ž]],"::",kategorie[[#This Row],[věk]])</f>
        <v>2017::běh starosty::M::74</v>
      </c>
      <c r="E2824" s="203">
        <v>2017</v>
      </c>
      <c r="F2824" s="167" t="s">
        <v>187</v>
      </c>
      <c r="G2824" s="166" t="s">
        <v>177</v>
      </c>
      <c r="H2824" s="204">
        <f>kategorie[[#This Row],[rok]]-kategorie[[#This Row],[věk]]</f>
        <v>1943</v>
      </c>
      <c r="I2824" s="166">
        <v>74</v>
      </c>
      <c r="J2824" s="168" t="s">
        <v>316</v>
      </c>
      <c r="K2824" s="169">
        <v>4.8</v>
      </c>
      <c r="L2824" s="205"/>
    </row>
    <row r="2825" spans="4:12">
      <c r="D2825" s="202" t="str">
        <f>CONCATENATE(kategorie[[#This Row],[rok]],"::",kategorie[[#This Row],[závod]],"::",kategorie[[#This Row],[m/ž]],"::",kategorie[[#This Row],[věk]])</f>
        <v>2017::běh starosty::M::75</v>
      </c>
      <c r="E2825" s="203">
        <v>2017</v>
      </c>
      <c r="F2825" s="167" t="s">
        <v>187</v>
      </c>
      <c r="G2825" s="166" t="s">
        <v>177</v>
      </c>
      <c r="H2825" s="204">
        <f>kategorie[[#This Row],[rok]]-kategorie[[#This Row],[věk]]</f>
        <v>1942</v>
      </c>
      <c r="I2825" s="166">
        <v>75</v>
      </c>
      <c r="J2825" s="168" t="s">
        <v>316</v>
      </c>
      <c r="K2825" s="169">
        <v>4.8</v>
      </c>
      <c r="L2825" s="205"/>
    </row>
    <row r="2826" spans="4:12">
      <c r="D2826" s="202" t="str">
        <f>CONCATENATE(kategorie[[#This Row],[rok]],"::",kategorie[[#This Row],[závod]],"::",kategorie[[#This Row],[m/ž]],"::",kategorie[[#This Row],[věk]])</f>
        <v>2017::běh starosty::M::76</v>
      </c>
      <c r="E2826" s="203">
        <v>2017</v>
      </c>
      <c r="F2826" s="167" t="s">
        <v>187</v>
      </c>
      <c r="G2826" s="166" t="s">
        <v>177</v>
      </c>
      <c r="H2826" s="204">
        <f>kategorie[[#This Row],[rok]]-kategorie[[#This Row],[věk]]</f>
        <v>1941</v>
      </c>
      <c r="I2826" s="166">
        <v>76</v>
      </c>
      <c r="J2826" s="168" t="s">
        <v>316</v>
      </c>
      <c r="K2826" s="169">
        <v>4.8</v>
      </c>
      <c r="L2826" s="205"/>
    </row>
    <row r="2827" spans="4:12">
      <c r="D2827" s="202" t="str">
        <f>CONCATENATE(kategorie[[#This Row],[rok]],"::",kategorie[[#This Row],[závod]],"::",kategorie[[#This Row],[m/ž]],"::",kategorie[[#This Row],[věk]])</f>
        <v>2017::běh starosty::M::77</v>
      </c>
      <c r="E2827" s="203">
        <v>2017</v>
      </c>
      <c r="F2827" s="167" t="s">
        <v>187</v>
      </c>
      <c r="G2827" s="166" t="s">
        <v>177</v>
      </c>
      <c r="H2827" s="204">
        <f>kategorie[[#This Row],[rok]]-kategorie[[#This Row],[věk]]</f>
        <v>1940</v>
      </c>
      <c r="I2827" s="166">
        <v>77</v>
      </c>
      <c r="J2827" s="168" t="s">
        <v>316</v>
      </c>
      <c r="K2827" s="169">
        <v>4.8</v>
      </c>
      <c r="L2827" s="205"/>
    </row>
    <row r="2828" spans="4:12">
      <c r="D2828" s="202" t="str">
        <f>CONCATENATE(kategorie[[#This Row],[rok]],"::",kategorie[[#This Row],[závod]],"::",kategorie[[#This Row],[m/ž]],"::",kategorie[[#This Row],[věk]])</f>
        <v>2017::běh starosty::M::78</v>
      </c>
      <c r="E2828" s="203">
        <v>2017</v>
      </c>
      <c r="F2828" s="167" t="s">
        <v>187</v>
      </c>
      <c r="G2828" s="166" t="s">
        <v>177</v>
      </c>
      <c r="H2828" s="204">
        <f>kategorie[[#This Row],[rok]]-kategorie[[#This Row],[věk]]</f>
        <v>1939</v>
      </c>
      <c r="I2828" s="166">
        <v>78</v>
      </c>
      <c r="J2828" s="168" t="s">
        <v>316</v>
      </c>
      <c r="K2828" s="169">
        <v>4.8</v>
      </c>
      <c r="L2828" s="205"/>
    </row>
    <row r="2829" spans="4:12">
      <c r="D2829" s="202" t="str">
        <f>CONCATENATE(kategorie[[#This Row],[rok]],"::",kategorie[[#This Row],[závod]],"::",kategorie[[#This Row],[m/ž]],"::",kategorie[[#This Row],[věk]])</f>
        <v>2017::běh starosty::M::79</v>
      </c>
      <c r="E2829" s="203">
        <v>2017</v>
      </c>
      <c r="F2829" s="167" t="s">
        <v>187</v>
      </c>
      <c r="G2829" s="166" t="s">
        <v>177</v>
      </c>
      <c r="H2829" s="204">
        <f>kategorie[[#This Row],[rok]]-kategorie[[#This Row],[věk]]</f>
        <v>1938</v>
      </c>
      <c r="I2829" s="166">
        <v>79</v>
      </c>
      <c r="J2829" s="168" t="s">
        <v>316</v>
      </c>
      <c r="K2829" s="169">
        <v>4.8</v>
      </c>
      <c r="L2829" s="205"/>
    </row>
    <row r="2830" spans="4:12">
      <c r="D2830" s="202" t="str">
        <f>CONCATENATE(kategorie[[#This Row],[rok]],"::",kategorie[[#This Row],[závod]],"::",kategorie[[#This Row],[m/ž]],"::",kategorie[[#This Row],[věk]])</f>
        <v>2017::běh starosty::M::80</v>
      </c>
      <c r="E2830" s="203">
        <v>2017</v>
      </c>
      <c r="F2830" s="167" t="s">
        <v>187</v>
      </c>
      <c r="G2830" s="166" t="s">
        <v>177</v>
      </c>
      <c r="H2830" s="204">
        <f>kategorie[[#This Row],[rok]]-kategorie[[#This Row],[věk]]</f>
        <v>1937</v>
      </c>
      <c r="I2830" s="166">
        <v>80</v>
      </c>
      <c r="J2830" s="168" t="s">
        <v>316</v>
      </c>
      <c r="K2830" s="169">
        <v>4.8</v>
      </c>
      <c r="L2830" s="205"/>
    </row>
    <row r="2831" spans="4:12">
      <c r="D2831" s="202" t="str">
        <f>CONCATENATE(kategorie[[#This Row],[rok]],"::",kategorie[[#This Row],[závod]],"::",kategorie[[#This Row],[m/ž]],"::",kategorie[[#This Row],[věk]])</f>
        <v>2017::běh starosty::Z::5</v>
      </c>
      <c r="E2831" s="203">
        <v>2017</v>
      </c>
      <c r="F2831" s="167" t="s">
        <v>187</v>
      </c>
      <c r="G2831" s="166" t="s">
        <v>318</v>
      </c>
      <c r="H2831" s="204">
        <f>kategorie[[#This Row],[rok]]-kategorie[[#This Row],[věk]]</f>
        <v>2012</v>
      </c>
      <c r="I2831" s="166">
        <v>5</v>
      </c>
      <c r="J2831" s="168" t="s">
        <v>316</v>
      </c>
      <c r="K2831" s="169">
        <v>4.8</v>
      </c>
      <c r="L2831" s="205"/>
    </row>
    <row r="2832" spans="4:12">
      <c r="D2832" s="202" t="str">
        <f>CONCATENATE(kategorie[[#This Row],[rok]],"::",kategorie[[#This Row],[závod]],"::",kategorie[[#This Row],[m/ž]],"::",kategorie[[#This Row],[věk]])</f>
        <v>2017::běh starosty::Z::6</v>
      </c>
      <c r="E2832" s="203">
        <v>2017</v>
      </c>
      <c r="F2832" s="167" t="s">
        <v>187</v>
      </c>
      <c r="G2832" s="166" t="s">
        <v>318</v>
      </c>
      <c r="H2832" s="204">
        <f>kategorie[[#This Row],[rok]]-kategorie[[#This Row],[věk]]</f>
        <v>2011</v>
      </c>
      <c r="I2832" s="166">
        <v>6</v>
      </c>
      <c r="J2832" s="168" t="s">
        <v>316</v>
      </c>
      <c r="K2832" s="169">
        <v>4.8</v>
      </c>
      <c r="L2832" s="205"/>
    </row>
    <row r="2833" spans="4:12">
      <c r="D2833" s="202" t="str">
        <f>CONCATENATE(kategorie[[#This Row],[rok]],"::",kategorie[[#This Row],[závod]],"::",kategorie[[#This Row],[m/ž]],"::",kategorie[[#This Row],[věk]])</f>
        <v>2017::běh starosty::Z::7</v>
      </c>
      <c r="E2833" s="203">
        <v>2017</v>
      </c>
      <c r="F2833" s="167" t="s">
        <v>187</v>
      </c>
      <c r="G2833" s="166" t="s">
        <v>318</v>
      </c>
      <c r="H2833" s="204">
        <f>kategorie[[#This Row],[rok]]-kategorie[[#This Row],[věk]]</f>
        <v>2010</v>
      </c>
      <c r="I2833" s="166">
        <v>7</v>
      </c>
      <c r="J2833" s="168" t="s">
        <v>316</v>
      </c>
      <c r="K2833" s="169">
        <v>4.8</v>
      </c>
      <c r="L2833" s="205"/>
    </row>
    <row r="2834" spans="4:12">
      <c r="D2834" s="202" t="str">
        <f>CONCATENATE(kategorie[[#This Row],[rok]],"::",kategorie[[#This Row],[závod]],"::",kategorie[[#This Row],[m/ž]],"::",kategorie[[#This Row],[věk]])</f>
        <v>2017::běh starosty::Z::8</v>
      </c>
      <c r="E2834" s="203">
        <v>2017</v>
      </c>
      <c r="F2834" s="167" t="s">
        <v>187</v>
      </c>
      <c r="G2834" s="166" t="s">
        <v>318</v>
      </c>
      <c r="H2834" s="204">
        <f>kategorie[[#This Row],[rok]]-kategorie[[#This Row],[věk]]</f>
        <v>2009</v>
      </c>
      <c r="I2834" s="166">
        <v>8</v>
      </c>
      <c r="J2834" s="168" t="s">
        <v>316</v>
      </c>
      <c r="K2834" s="169">
        <v>4.8</v>
      </c>
      <c r="L2834" s="205"/>
    </row>
    <row r="2835" spans="4:12">
      <c r="D2835" s="202" t="str">
        <f>CONCATENATE(kategorie[[#This Row],[rok]],"::",kategorie[[#This Row],[závod]],"::",kategorie[[#This Row],[m/ž]],"::",kategorie[[#This Row],[věk]])</f>
        <v>2017::běh starosty::Z::9</v>
      </c>
      <c r="E2835" s="203">
        <v>2017</v>
      </c>
      <c r="F2835" s="167" t="s">
        <v>187</v>
      </c>
      <c r="G2835" s="166" t="s">
        <v>318</v>
      </c>
      <c r="H2835" s="204">
        <f>kategorie[[#This Row],[rok]]-kategorie[[#This Row],[věk]]</f>
        <v>2008</v>
      </c>
      <c r="I2835" s="166">
        <v>9</v>
      </c>
      <c r="J2835" s="168" t="s">
        <v>316</v>
      </c>
      <c r="K2835" s="169">
        <v>4.8</v>
      </c>
      <c r="L2835" s="205"/>
    </row>
    <row r="2836" spans="4:12">
      <c r="D2836" s="202" t="str">
        <f>CONCATENATE(kategorie[[#This Row],[rok]],"::",kategorie[[#This Row],[závod]],"::",kategorie[[#This Row],[m/ž]],"::",kategorie[[#This Row],[věk]])</f>
        <v>2017::běh starosty::Z::10</v>
      </c>
      <c r="E2836" s="203">
        <v>2017</v>
      </c>
      <c r="F2836" s="167" t="s">
        <v>187</v>
      </c>
      <c r="G2836" s="166" t="s">
        <v>318</v>
      </c>
      <c r="H2836" s="204">
        <f>kategorie[[#This Row],[rok]]-kategorie[[#This Row],[věk]]</f>
        <v>2007</v>
      </c>
      <c r="I2836" s="166">
        <v>10</v>
      </c>
      <c r="J2836" s="168" t="s">
        <v>316</v>
      </c>
      <c r="K2836" s="169">
        <v>4.8</v>
      </c>
      <c r="L2836" s="205"/>
    </row>
    <row r="2837" spans="4:12">
      <c r="D2837" s="202" t="str">
        <f>CONCATENATE(kategorie[[#This Row],[rok]],"::",kategorie[[#This Row],[závod]],"::",kategorie[[#This Row],[m/ž]],"::",kategorie[[#This Row],[věk]])</f>
        <v>2017::běh starosty::Z::11</v>
      </c>
      <c r="E2837" s="203">
        <v>2017</v>
      </c>
      <c r="F2837" s="167" t="s">
        <v>187</v>
      </c>
      <c r="G2837" s="166" t="s">
        <v>318</v>
      </c>
      <c r="H2837" s="204">
        <f>kategorie[[#This Row],[rok]]-kategorie[[#This Row],[věk]]</f>
        <v>2006</v>
      </c>
      <c r="I2837" s="166">
        <v>11</v>
      </c>
      <c r="J2837" s="168" t="s">
        <v>316</v>
      </c>
      <c r="K2837" s="169">
        <v>4.8</v>
      </c>
      <c r="L2837" s="205"/>
    </row>
    <row r="2838" spans="4:12">
      <c r="D2838" s="202" t="str">
        <f>CONCATENATE(kategorie[[#This Row],[rok]],"::",kategorie[[#This Row],[závod]],"::",kategorie[[#This Row],[m/ž]],"::",kategorie[[#This Row],[věk]])</f>
        <v>2017::běh starosty::Z::12</v>
      </c>
      <c r="E2838" s="203">
        <v>2017</v>
      </c>
      <c r="F2838" s="167" t="s">
        <v>187</v>
      </c>
      <c r="G2838" s="166" t="s">
        <v>318</v>
      </c>
      <c r="H2838" s="204">
        <f>kategorie[[#This Row],[rok]]-kategorie[[#This Row],[věk]]</f>
        <v>2005</v>
      </c>
      <c r="I2838" s="166">
        <v>12</v>
      </c>
      <c r="J2838" s="168" t="s">
        <v>316</v>
      </c>
      <c r="K2838" s="169">
        <v>4.8</v>
      </c>
      <c r="L2838" s="205"/>
    </row>
    <row r="2839" spans="4:12">
      <c r="D2839" s="202" t="str">
        <f>CONCATENATE(kategorie[[#This Row],[rok]],"::",kategorie[[#This Row],[závod]],"::",kategorie[[#This Row],[m/ž]],"::",kategorie[[#This Row],[věk]])</f>
        <v>2017::běh starosty::Z::13</v>
      </c>
      <c r="E2839" s="203">
        <v>2017</v>
      </c>
      <c r="F2839" s="167" t="s">
        <v>187</v>
      </c>
      <c r="G2839" s="166" t="s">
        <v>318</v>
      </c>
      <c r="H2839" s="204">
        <f>kategorie[[#This Row],[rok]]-kategorie[[#This Row],[věk]]</f>
        <v>2004</v>
      </c>
      <c r="I2839" s="166">
        <v>13</v>
      </c>
      <c r="J2839" s="168" t="s">
        <v>316</v>
      </c>
      <c r="K2839" s="169">
        <v>4.8</v>
      </c>
      <c r="L2839" s="205"/>
    </row>
    <row r="2840" spans="4:12">
      <c r="D2840" s="202" t="str">
        <f>CONCATENATE(kategorie[[#This Row],[rok]],"::",kategorie[[#This Row],[závod]],"::",kategorie[[#This Row],[m/ž]],"::",kategorie[[#This Row],[věk]])</f>
        <v>2017::běh starosty::Z::14</v>
      </c>
      <c r="E2840" s="203">
        <v>2017</v>
      </c>
      <c r="F2840" s="167" t="s">
        <v>187</v>
      </c>
      <c r="G2840" s="166" t="s">
        <v>318</v>
      </c>
      <c r="H2840" s="204">
        <f>kategorie[[#This Row],[rok]]-kategorie[[#This Row],[věk]]</f>
        <v>2003</v>
      </c>
      <c r="I2840" s="166">
        <v>14</v>
      </c>
      <c r="J2840" s="168" t="s">
        <v>316</v>
      </c>
      <c r="K2840" s="169">
        <v>4.8</v>
      </c>
      <c r="L2840" s="205"/>
    </row>
    <row r="2841" spans="4:12">
      <c r="D2841" s="202" t="str">
        <f>CONCATENATE(kategorie[[#This Row],[rok]],"::",kategorie[[#This Row],[závod]],"::",kategorie[[#This Row],[m/ž]],"::",kategorie[[#This Row],[věk]])</f>
        <v>2017::běh starosty::Z::15</v>
      </c>
      <c r="E2841" s="203">
        <v>2017</v>
      </c>
      <c r="F2841" s="167" t="s">
        <v>187</v>
      </c>
      <c r="G2841" s="166" t="s">
        <v>318</v>
      </c>
      <c r="H2841" s="204">
        <f>kategorie[[#This Row],[rok]]-kategorie[[#This Row],[věk]]</f>
        <v>2002</v>
      </c>
      <c r="I2841" s="166">
        <v>15</v>
      </c>
      <c r="J2841" s="168" t="s">
        <v>316</v>
      </c>
      <c r="K2841" s="169">
        <v>4.8</v>
      </c>
      <c r="L2841" s="205"/>
    </row>
    <row r="2842" spans="4:12">
      <c r="D2842" s="202" t="str">
        <f>CONCATENATE(kategorie[[#This Row],[rok]],"::",kategorie[[#This Row],[závod]],"::",kategorie[[#This Row],[m/ž]],"::",kategorie[[#This Row],[věk]])</f>
        <v>2017::běh starosty::Z::16</v>
      </c>
      <c r="E2842" s="203">
        <v>2017</v>
      </c>
      <c r="F2842" s="167" t="s">
        <v>187</v>
      </c>
      <c r="G2842" s="166" t="s">
        <v>318</v>
      </c>
      <c r="H2842" s="204">
        <f>kategorie[[#This Row],[rok]]-kategorie[[#This Row],[věk]]</f>
        <v>2001</v>
      </c>
      <c r="I2842" s="166">
        <v>16</v>
      </c>
      <c r="J2842" s="168" t="s">
        <v>316</v>
      </c>
      <c r="K2842" s="169">
        <v>4.8</v>
      </c>
      <c r="L2842" s="205"/>
    </row>
    <row r="2843" spans="4:12">
      <c r="D2843" s="202" t="str">
        <f>CONCATENATE(kategorie[[#This Row],[rok]],"::",kategorie[[#This Row],[závod]],"::",kategorie[[#This Row],[m/ž]],"::",kategorie[[#This Row],[věk]])</f>
        <v>2017::běh starosty::Z::17</v>
      </c>
      <c r="E2843" s="203">
        <v>2017</v>
      </c>
      <c r="F2843" s="167" t="s">
        <v>187</v>
      </c>
      <c r="G2843" s="166" t="s">
        <v>318</v>
      </c>
      <c r="H2843" s="204">
        <f>kategorie[[#This Row],[rok]]-kategorie[[#This Row],[věk]]</f>
        <v>2000</v>
      </c>
      <c r="I2843" s="166">
        <v>17</v>
      </c>
      <c r="J2843" s="168" t="s">
        <v>316</v>
      </c>
      <c r="K2843" s="169">
        <v>4.8</v>
      </c>
      <c r="L2843" s="205"/>
    </row>
    <row r="2844" spans="4:12">
      <c r="D2844" s="202" t="str">
        <f>CONCATENATE(kategorie[[#This Row],[rok]],"::",kategorie[[#This Row],[závod]],"::",kategorie[[#This Row],[m/ž]],"::",kategorie[[#This Row],[věk]])</f>
        <v>2017::běh starosty::Z::18</v>
      </c>
      <c r="E2844" s="203">
        <v>2017</v>
      </c>
      <c r="F2844" s="167" t="s">
        <v>187</v>
      </c>
      <c r="G2844" s="166" t="s">
        <v>318</v>
      </c>
      <c r="H2844" s="204">
        <f>kategorie[[#This Row],[rok]]-kategorie[[#This Row],[věk]]</f>
        <v>1999</v>
      </c>
      <c r="I2844" s="166">
        <v>18</v>
      </c>
      <c r="J2844" s="168" t="s">
        <v>316</v>
      </c>
      <c r="K2844" s="169">
        <v>4.8</v>
      </c>
      <c r="L2844" s="205"/>
    </row>
    <row r="2845" spans="4:12">
      <c r="D2845" s="202" t="str">
        <f>CONCATENATE(kategorie[[#This Row],[rok]],"::",kategorie[[#This Row],[závod]],"::",kategorie[[#This Row],[m/ž]],"::",kategorie[[#This Row],[věk]])</f>
        <v>2017::běh starosty::Z::19</v>
      </c>
      <c r="E2845" s="203">
        <v>2017</v>
      </c>
      <c r="F2845" s="167" t="s">
        <v>187</v>
      </c>
      <c r="G2845" s="166" t="s">
        <v>318</v>
      </c>
      <c r="H2845" s="204">
        <f>kategorie[[#This Row],[rok]]-kategorie[[#This Row],[věk]]</f>
        <v>1998</v>
      </c>
      <c r="I2845" s="166">
        <v>19</v>
      </c>
      <c r="J2845" s="168" t="s">
        <v>316</v>
      </c>
      <c r="K2845" s="169">
        <v>4.8</v>
      </c>
      <c r="L2845" s="205"/>
    </row>
    <row r="2846" spans="4:12">
      <c r="D2846" s="202" t="str">
        <f>CONCATENATE(kategorie[[#This Row],[rok]],"::",kategorie[[#This Row],[závod]],"::",kategorie[[#This Row],[m/ž]],"::",kategorie[[#This Row],[věk]])</f>
        <v>2017::běh starosty::Z::20</v>
      </c>
      <c r="E2846" s="203">
        <v>2017</v>
      </c>
      <c r="F2846" s="167" t="s">
        <v>187</v>
      </c>
      <c r="G2846" s="166" t="s">
        <v>318</v>
      </c>
      <c r="H2846" s="204">
        <f>kategorie[[#This Row],[rok]]-kategorie[[#This Row],[věk]]</f>
        <v>1997</v>
      </c>
      <c r="I2846" s="166">
        <v>20</v>
      </c>
      <c r="J2846" s="168" t="s">
        <v>316</v>
      </c>
      <c r="K2846" s="169">
        <v>4.8</v>
      </c>
      <c r="L2846" s="205"/>
    </row>
    <row r="2847" spans="4:12">
      <c r="D2847" s="202" t="str">
        <f>CONCATENATE(kategorie[[#This Row],[rok]],"::",kategorie[[#This Row],[závod]],"::",kategorie[[#This Row],[m/ž]],"::",kategorie[[#This Row],[věk]])</f>
        <v>2017::běh starosty::Z::21</v>
      </c>
      <c r="E2847" s="203">
        <v>2017</v>
      </c>
      <c r="F2847" s="167" t="s">
        <v>187</v>
      </c>
      <c r="G2847" s="166" t="s">
        <v>318</v>
      </c>
      <c r="H2847" s="204">
        <f>kategorie[[#This Row],[rok]]-kategorie[[#This Row],[věk]]</f>
        <v>1996</v>
      </c>
      <c r="I2847" s="166">
        <v>21</v>
      </c>
      <c r="J2847" s="168" t="s">
        <v>316</v>
      </c>
      <c r="K2847" s="169">
        <v>4.8</v>
      </c>
      <c r="L2847" s="205"/>
    </row>
    <row r="2848" spans="4:12">
      <c r="D2848" s="202" t="str">
        <f>CONCATENATE(kategorie[[#This Row],[rok]],"::",kategorie[[#This Row],[závod]],"::",kategorie[[#This Row],[m/ž]],"::",kategorie[[#This Row],[věk]])</f>
        <v>2017::běh starosty::Z::22</v>
      </c>
      <c r="E2848" s="203">
        <v>2017</v>
      </c>
      <c r="F2848" s="167" t="s">
        <v>187</v>
      </c>
      <c r="G2848" s="166" t="s">
        <v>318</v>
      </c>
      <c r="H2848" s="204">
        <f>kategorie[[#This Row],[rok]]-kategorie[[#This Row],[věk]]</f>
        <v>1995</v>
      </c>
      <c r="I2848" s="166">
        <v>22</v>
      </c>
      <c r="J2848" s="168" t="s">
        <v>316</v>
      </c>
      <c r="K2848" s="169">
        <v>4.8</v>
      </c>
      <c r="L2848" s="205"/>
    </row>
    <row r="2849" spans="4:12">
      <c r="D2849" s="202" t="str">
        <f>CONCATENATE(kategorie[[#This Row],[rok]],"::",kategorie[[#This Row],[závod]],"::",kategorie[[#This Row],[m/ž]],"::",kategorie[[#This Row],[věk]])</f>
        <v>2017::běh starosty::Z::23</v>
      </c>
      <c r="E2849" s="203">
        <v>2017</v>
      </c>
      <c r="F2849" s="167" t="s">
        <v>187</v>
      </c>
      <c r="G2849" s="166" t="s">
        <v>318</v>
      </c>
      <c r="H2849" s="204">
        <f>kategorie[[#This Row],[rok]]-kategorie[[#This Row],[věk]]</f>
        <v>1994</v>
      </c>
      <c r="I2849" s="166">
        <v>23</v>
      </c>
      <c r="J2849" s="168" t="s">
        <v>316</v>
      </c>
      <c r="K2849" s="169">
        <v>4.8</v>
      </c>
      <c r="L2849" s="205"/>
    </row>
    <row r="2850" spans="4:12">
      <c r="D2850" s="202" t="str">
        <f>CONCATENATE(kategorie[[#This Row],[rok]],"::",kategorie[[#This Row],[závod]],"::",kategorie[[#This Row],[m/ž]],"::",kategorie[[#This Row],[věk]])</f>
        <v>2017::běh starosty::Z::24</v>
      </c>
      <c r="E2850" s="203">
        <v>2017</v>
      </c>
      <c r="F2850" s="167" t="s">
        <v>187</v>
      </c>
      <c r="G2850" s="166" t="s">
        <v>318</v>
      </c>
      <c r="H2850" s="204">
        <f>kategorie[[#This Row],[rok]]-kategorie[[#This Row],[věk]]</f>
        <v>1993</v>
      </c>
      <c r="I2850" s="166">
        <v>24</v>
      </c>
      <c r="J2850" s="168" t="s">
        <v>316</v>
      </c>
      <c r="K2850" s="169">
        <v>4.8</v>
      </c>
      <c r="L2850" s="205"/>
    </row>
    <row r="2851" spans="4:12">
      <c r="D2851" s="202" t="str">
        <f>CONCATENATE(kategorie[[#This Row],[rok]],"::",kategorie[[#This Row],[závod]],"::",kategorie[[#This Row],[m/ž]],"::",kategorie[[#This Row],[věk]])</f>
        <v>2017::běh starosty::Z::25</v>
      </c>
      <c r="E2851" s="203">
        <v>2017</v>
      </c>
      <c r="F2851" s="167" t="s">
        <v>187</v>
      </c>
      <c r="G2851" s="166" t="s">
        <v>318</v>
      </c>
      <c r="H2851" s="204">
        <f>kategorie[[#This Row],[rok]]-kategorie[[#This Row],[věk]]</f>
        <v>1992</v>
      </c>
      <c r="I2851" s="166">
        <v>25</v>
      </c>
      <c r="J2851" s="168" t="s">
        <v>316</v>
      </c>
      <c r="K2851" s="169">
        <v>4.8</v>
      </c>
      <c r="L2851" s="205"/>
    </row>
    <row r="2852" spans="4:12">
      <c r="D2852" s="202" t="str">
        <f>CONCATENATE(kategorie[[#This Row],[rok]],"::",kategorie[[#This Row],[závod]],"::",kategorie[[#This Row],[m/ž]],"::",kategorie[[#This Row],[věk]])</f>
        <v>2017::běh starosty::Z::26</v>
      </c>
      <c r="E2852" s="203">
        <v>2017</v>
      </c>
      <c r="F2852" s="167" t="s">
        <v>187</v>
      </c>
      <c r="G2852" s="166" t="s">
        <v>318</v>
      </c>
      <c r="H2852" s="204">
        <f>kategorie[[#This Row],[rok]]-kategorie[[#This Row],[věk]]</f>
        <v>1991</v>
      </c>
      <c r="I2852" s="166">
        <v>26</v>
      </c>
      <c r="J2852" s="168" t="s">
        <v>316</v>
      </c>
      <c r="K2852" s="169">
        <v>4.8</v>
      </c>
      <c r="L2852" s="205"/>
    </row>
    <row r="2853" spans="4:12">
      <c r="D2853" s="202" t="str">
        <f>CONCATENATE(kategorie[[#This Row],[rok]],"::",kategorie[[#This Row],[závod]],"::",kategorie[[#This Row],[m/ž]],"::",kategorie[[#This Row],[věk]])</f>
        <v>2017::běh starosty::Z::27</v>
      </c>
      <c r="E2853" s="203">
        <v>2017</v>
      </c>
      <c r="F2853" s="167" t="s">
        <v>187</v>
      </c>
      <c r="G2853" s="166" t="s">
        <v>318</v>
      </c>
      <c r="H2853" s="204">
        <f>kategorie[[#This Row],[rok]]-kategorie[[#This Row],[věk]]</f>
        <v>1990</v>
      </c>
      <c r="I2853" s="166">
        <v>27</v>
      </c>
      <c r="J2853" s="168" t="s">
        <v>316</v>
      </c>
      <c r="K2853" s="169">
        <v>4.8</v>
      </c>
      <c r="L2853" s="205"/>
    </row>
    <row r="2854" spans="4:12">
      <c r="D2854" s="202" t="str">
        <f>CONCATENATE(kategorie[[#This Row],[rok]],"::",kategorie[[#This Row],[závod]],"::",kategorie[[#This Row],[m/ž]],"::",kategorie[[#This Row],[věk]])</f>
        <v>2017::běh starosty::Z::28</v>
      </c>
      <c r="E2854" s="203">
        <v>2017</v>
      </c>
      <c r="F2854" s="167" t="s">
        <v>187</v>
      </c>
      <c r="G2854" s="166" t="s">
        <v>318</v>
      </c>
      <c r="H2854" s="204">
        <f>kategorie[[#This Row],[rok]]-kategorie[[#This Row],[věk]]</f>
        <v>1989</v>
      </c>
      <c r="I2854" s="166">
        <v>28</v>
      </c>
      <c r="J2854" s="168" t="s">
        <v>316</v>
      </c>
      <c r="K2854" s="169">
        <v>4.8</v>
      </c>
      <c r="L2854" s="205"/>
    </row>
    <row r="2855" spans="4:12">
      <c r="D2855" s="202" t="str">
        <f>CONCATENATE(kategorie[[#This Row],[rok]],"::",kategorie[[#This Row],[závod]],"::",kategorie[[#This Row],[m/ž]],"::",kategorie[[#This Row],[věk]])</f>
        <v>2017::běh starosty::Z::29</v>
      </c>
      <c r="E2855" s="203">
        <v>2017</v>
      </c>
      <c r="F2855" s="167" t="s">
        <v>187</v>
      </c>
      <c r="G2855" s="166" t="s">
        <v>318</v>
      </c>
      <c r="H2855" s="204">
        <f>kategorie[[#This Row],[rok]]-kategorie[[#This Row],[věk]]</f>
        <v>1988</v>
      </c>
      <c r="I2855" s="166">
        <v>29</v>
      </c>
      <c r="J2855" s="168" t="s">
        <v>316</v>
      </c>
      <c r="K2855" s="169">
        <v>4.8</v>
      </c>
      <c r="L2855" s="205"/>
    </row>
    <row r="2856" spans="4:12">
      <c r="D2856" s="202" t="str">
        <f>CONCATENATE(kategorie[[#This Row],[rok]],"::",kategorie[[#This Row],[závod]],"::",kategorie[[#This Row],[m/ž]],"::",kategorie[[#This Row],[věk]])</f>
        <v>2017::běh starosty::Z::30</v>
      </c>
      <c r="E2856" s="203">
        <v>2017</v>
      </c>
      <c r="F2856" s="167" t="s">
        <v>187</v>
      </c>
      <c r="G2856" s="166" t="s">
        <v>318</v>
      </c>
      <c r="H2856" s="204">
        <f>kategorie[[#This Row],[rok]]-kategorie[[#This Row],[věk]]</f>
        <v>1987</v>
      </c>
      <c r="I2856" s="166">
        <v>30</v>
      </c>
      <c r="J2856" s="168" t="s">
        <v>316</v>
      </c>
      <c r="K2856" s="169">
        <v>4.8</v>
      </c>
      <c r="L2856" s="205"/>
    </row>
    <row r="2857" spans="4:12">
      <c r="D2857" s="202" t="str">
        <f>CONCATENATE(kategorie[[#This Row],[rok]],"::",kategorie[[#This Row],[závod]],"::",kategorie[[#This Row],[m/ž]],"::",kategorie[[#This Row],[věk]])</f>
        <v>2017::běh starosty::Z::31</v>
      </c>
      <c r="E2857" s="203">
        <v>2017</v>
      </c>
      <c r="F2857" s="167" t="s">
        <v>187</v>
      </c>
      <c r="G2857" s="166" t="s">
        <v>318</v>
      </c>
      <c r="H2857" s="204">
        <f>kategorie[[#This Row],[rok]]-kategorie[[#This Row],[věk]]</f>
        <v>1986</v>
      </c>
      <c r="I2857" s="166">
        <v>31</v>
      </c>
      <c r="J2857" s="168" t="s">
        <v>316</v>
      </c>
      <c r="K2857" s="169">
        <v>4.8</v>
      </c>
      <c r="L2857" s="205"/>
    </row>
    <row r="2858" spans="4:12">
      <c r="D2858" s="202" t="str">
        <f>CONCATENATE(kategorie[[#This Row],[rok]],"::",kategorie[[#This Row],[závod]],"::",kategorie[[#This Row],[m/ž]],"::",kategorie[[#This Row],[věk]])</f>
        <v>2017::běh starosty::Z::32</v>
      </c>
      <c r="E2858" s="203">
        <v>2017</v>
      </c>
      <c r="F2858" s="167" t="s">
        <v>187</v>
      </c>
      <c r="G2858" s="166" t="s">
        <v>318</v>
      </c>
      <c r="H2858" s="204">
        <f>kategorie[[#This Row],[rok]]-kategorie[[#This Row],[věk]]</f>
        <v>1985</v>
      </c>
      <c r="I2858" s="166">
        <v>32</v>
      </c>
      <c r="J2858" s="168" t="s">
        <v>316</v>
      </c>
      <c r="K2858" s="169">
        <v>4.8</v>
      </c>
      <c r="L2858" s="205"/>
    </row>
    <row r="2859" spans="4:12">
      <c r="D2859" s="202" t="str">
        <f>CONCATENATE(kategorie[[#This Row],[rok]],"::",kategorie[[#This Row],[závod]],"::",kategorie[[#This Row],[m/ž]],"::",kategorie[[#This Row],[věk]])</f>
        <v>2017::běh starosty::Z::33</v>
      </c>
      <c r="E2859" s="203">
        <v>2017</v>
      </c>
      <c r="F2859" s="167" t="s">
        <v>187</v>
      </c>
      <c r="G2859" s="166" t="s">
        <v>318</v>
      </c>
      <c r="H2859" s="204">
        <f>kategorie[[#This Row],[rok]]-kategorie[[#This Row],[věk]]</f>
        <v>1984</v>
      </c>
      <c r="I2859" s="166">
        <v>33</v>
      </c>
      <c r="J2859" s="168" t="s">
        <v>316</v>
      </c>
      <c r="K2859" s="169">
        <v>4.8</v>
      </c>
      <c r="L2859" s="205"/>
    </row>
    <row r="2860" spans="4:12">
      <c r="D2860" s="202" t="str">
        <f>CONCATENATE(kategorie[[#This Row],[rok]],"::",kategorie[[#This Row],[závod]],"::",kategorie[[#This Row],[m/ž]],"::",kategorie[[#This Row],[věk]])</f>
        <v>2017::běh starosty::Z::34</v>
      </c>
      <c r="E2860" s="203">
        <v>2017</v>
      </c>
      <c r="F2860" s="167" t="s">
        <v>187</v>
      </c>
      <c r="G2860" s="166" t="s">
        <v>318</v>
      </c>
      <c r="H2860" s="204">
        <f>kategorie[[#This Row],[rok]]-kategorie[[#This Row],[věk]]</f>
        <v>1983</v>
      </c>
      <c r="I2860" s="166">
        <v>34</v>
      </c>
      <c r="J2860" s="168" t="s">
        <v>316</v>
      </c>
      <c r="K2860" s="169">
        <v>4.8</v>
      </c>
      <c r="L2860" s="205"/>
    </row>
    <row r="2861" spans="4:12">
      <c r="D2861" s="202" t="str">
        <f>CONCATENATE(kategorie[[#This Row],[rok]],"::",kategorie[[#This Row],[závod]],"::",kategorie[[#This Row],[m/ž]],"::",kategorie[[#This Row],[věk]])</f>
        <v>2017::běh starosty::Z::35</v>
      </c>
      <c r="E2861" s="203">
        <v>2017</v>
      </c>
      <c r="F2861" s="167" t="s">
        <v>187</v>
      </c>
      <c r="G2861" s="166" t="s">
        <v>318</v>
      </c>
      <c r="H2861" s="204">
        <f>kategorie[[#This Row],[rok]]-kategorie[[#This Row],[věk]]</f>
        <v>1982</v>
      </c>
      <c r="I2861" s="166">
        <v>35</v>
      </c>
      <c r="J2861" s="168" t="s">
        <v>316</v>
      </c>
      <c r="K2861" s="169">
        <v>4.8</v>
      </c>
      <c r="L2861" s="205"/>
    </row>
    <row r="2862" spans="4:12">
      <c r="D2862" s="202" t="str">
        <f>CONCATENATE(kategorie[[#This Row],[rok]],"::",kategorie[[#This Row],[závod]],"::",kategorie[[#This Row],[m/ž]],"::",kategorie[[#This Row],[věk]])</f>
        <v>2017::běh starosty::Z::36</v>
      </c>
      <c r="E2862" s="203">
        <v>2017</v>
      </c>
      <c r="F2862" s="167" t="s">
        <v>187</v>
      </c>
      <c r="G2862" s="166" t="s">
        <v>318</v>
      </c>
      <c r="H2862" s="204">
        <f>kategorie[[#This Row],[rok]]-kategorie[[#This Row],[věk]]</f>
        <v>1981</v>
      </c>
      <c r="I2862" s="166">
        <v>36</v>
      </c>
      <c r="J2862" s="168" t="s">
        <v>316</v>
      </c>
      <c r="K2862" s="169">
        <v>4.8</v>
      </c>
      <c r="L2862" s="205"/>
    </row>
    <row r="2863" spans="4:12">
      <c r="D2863" s="202" t="str">
        <f>CONCATENATE(kategorie[[#This Row],[rok]],"::",kategorie[[#This Row],[závod]],"::",kategorie[[#This Row],[m/ž]],"::",kategorie[[#This Row],[věk]])</f>
        <v>2017::běh starosty::Z::37</v>
      </c>
      <c r="E2863" s="203">
        <v>2017</v>
      </c>
      <c r="F2863" s="167" t="s">
        <v>187</v>
      </c>
      <c r="G2863" s="166" t="s">
        <v>318</v>
      </c>
      <c r="H2863" s="204">
        <f>kategorie[[#This Row],[rok]]-kategorie[[#This Row],[věk]]</f>
        <v>1980</v>
      </c>
      <c r="I2863" s="166">
        <v>37</v>
      </c>
      <c r="J2863" s="168" t="s">
        <v>316</v>
      </c>
      <c r="K2863" s="169">
        <v>4.8</v>
      </c>
      <c r="L2863" s="205"/>
    </row>
    <row r="2864" spans="4:12">
      <c r="D2864" s="202" t="str">
        <f>CONCATENATE(kategorie[[#This Row],[rok]],"::",kategorie[[#This Row],[závod]],"::",kategorie[[#This Row],[m/ž]],"::",kategorie[[#This Row],[věk]])</f>
        <v>2017::běh starosty::Z::38</v>
      </c>
      <c r="E2864" s="203">
        <v>2017</v>
      </c>
      <c r="F2864" s="167" t="s">
        <v>187</v>
      </c>
      <c r="G2864" s="166" t="s">
        <v>318</v>
      </c>
      <c r="H2864" s="204">
        <f>kategorie[[#This Row],[rok]]-kategorie[[#This Row],[věk]]</f>
        <v>1979</v>
      </c>
      <c r="I2864" s="166">
        <v>38</v>
      </c>
      <c r="J2864" s="168" t="s">
        <v>316</v>
      </c>
      <c r="K2864" s="169">
        <v>4.8</v>
      </c>
      <c r="L2864" s="205"/>
    </row>
    <row r="2865" spans="4:12">
      <c r="D2865" s="202" t="str">
        <f>CONCATENATE(kategorie[[#This Row],[rok]],"::",kategorie[[#This Row],[závod]],"::",kategorie[[#This Row],[m/ž]],"::",kategorie[[#This Row],[věk]])</f>
        <v>2017::běh starosty::Z::39</v>
      </c>
      <c r="E2865" s="203">
        <v>2017</v>
      </c>
      <c r="F2865" s="167" t="s">
        <v>187</v>
      </c>
      <c r="G2865" s="166" t="s">
        <v>318</v>
      </c>
      <c r="H2865" s="204">
        <f>kategorie[[#This Row],[rok]]-kategorie[[#This Row],[věk]]</f>
        <v>1978</v>
      </c>
      <c r="I2865" s="166">
        <v>39</v>
      </c>
      <c r="J2865" s="168" t="s">
        <v>316</v>
      </c>
      <c r="K2865" s="169">
        <v>4.8</v>
      </c>
      <c r="L2865" s="205"/>
    </row>
    <row r="2866" spans="4:12">
      <c r="D2866" s="202" t="str">
        <f>CONCATENATE(kategorie[[#This Row],[rok]],"::",kategorie[[#This Row],[závod]],"::",kategorie[[#This Row],[m/ž]],"::",kategorie[[#This Row],[věk]])</f>
        <v>2017::běh starosty::Z::40</v>
      </c>
      <c r="E2866" s="203">
        <v>2017</v>
      </c>
      <c r="F2866" s="167" t="s">
        <v>187</v>
      </c>
      <c r="G2866" s="166" t="s">
        <v>318</v>
      </c>
      <c r="H2866" s="204">
        <f>kategorie[[#This Row],[rok]]-kategorie[[#This Row],[věk]]</f>
        <v>1977</v>
      </c>
      <c r="I2866" s="166">
        <v>40</v>
      </c>
      <c r="J2866" s="168" t="s">
        <v>316</v>
      </c>
      <c r="K2866" s="169">
        <v>4.8</v>
      </c>
      <c r="L2866" s="205"/>
    </row>
    <row r="2867" spans="4:12">
      <c r="D2867" s="202" t="str">
        <f>CONCATENATE(kategorie[[#This Row],[rok]],"::",kategorie[[#This Row],[závod]],"::",kategorie[[#This Row],[m/ž]],"::",kategorie[[#This Row],[věk]])</f>
        <v>2017::běh starosty::Z::41</v>
      </c>
      <c r="E2867" s="203">
        <v>2017</v>
      </c>
      <c r="F2867" s="167" t="s">
        <v>187</v>
      </c>
      <c r="G2867" s="166" t="s">
        <v>318</v>
      </c>
      <c r="H2867" s="204">
        <f>kategorie[[#This Row],[rok]]-kategorie[[#This Row],[věk]]</f>
        <v>1976</v>
      </c>
      <c r="I2867" s="166">
        <v>41</v>
      </c>
      <c r="J2867" s="168" t="s">
        <v>316</v>
      </c>
      <c r="K2867" s="169">
        <v>4.8</v>
      </c>
      <c r="L2867" s="205"/>
    </row>
    <row r="2868" spans="4:12">
      <c r="D2868" s="202" t="str">
        <f>CONCATENATE(kategorie[[#This Row],[rok]],"::",kategorie[[#This Row],[závod]],"::",kategorie[[#This Row],[m/ž]],"::",kategorie[[#This Row],[věk]])</f>
        <v>2017::běh starosty::Z::42</v>
      </c>
      <c r="E2868" s="203">
        <v>2017</v>
      </c>
      <c r="F2868" s="167" t="s">
        <v>187</v>
      </c>
      <c r="G2868" s="166" t="s">
        <v>318</v>
      </c>
      <c r="H2868" s="204">
        <f>kategorie[[#This Row],[rok]]-kategorie[[#This Row],[věk]]</f>
        <v>1975</v>
      </c>
      <c r="I2868" s="166">
        <v>42</v>
      </c>
      <c r="J2868" s="168" t="s">
        <v>316</v>
      </c>
      <c r="K2868" s="169">
        <v>4.8</v>
      </c>
      <c r="L2868" s="205"/>
    </row>
    <row r="2869" spans="4:12">
      <c r="D2869" s="202" t="str">
        <f>CONCATENATE(kategorie[[#This Row],[rok]],"::",kategorie[[#This Row],[závod]],"::",kategorie[[#This Row],[m/ž]],"::",kategorie[[#This Row],[věk]])</f>
        <v>2017::běh starosty::Z::43</v>
      </c>
      <c r="E2869" s="203">
        <v>2017</v>
      </c>
      <c r="F2869" s="167" t="s">
        <v>187</v>
      </c>
      <c r="G2869" s="166" t="s">
        <v>318</v>
      </c>
      <c r="H2869" s="204">
        <f>kategorie[[#This Row],[rok]]-kategorie[[#This Row],[věk]]</f>
        <v>1974</v>
      </c>
      <c r="I2869" s="166">
        <v>43</v>
      </c>
      <c r="J2869" s="168" t="s">
        <v>316</v>
      </c>
      <c r="K2869" s="169">
        <v>4.8</v>
      </c>
      <c r="L2869" s="205"/>
    </row>
    <row r="2870" spans="4:12">
      <c r="D2870" s="202" t="str">
        <f>CONCATENATE(kategorie[[#This Row],[rok]],"::",kategorie[[#This Row],[závod]],"::",kategorie[[#This Row],[m/ž]],"::",kategorie[[#This Row],[věk]])</f>
        <v>2017::běh starosty::Z::44</v>
      </c>
      <c r="E2870" s="203">
        <v>2017</v>
      </c>
      <c r="F2870" s="167" t="s">
        <v>187</v>
      </c>
      <c r="G2870" s="166" t="s">
        <v>318</v>
      </c>
      <c r="H2870" s="204">
        <f>kategorie[[#This Row],[rok]]-kategorie[[#This Row],[věk]]</f>
        <v>1973</v>
      </c>
      <c r="I2870" s="166">
        <v>44</v>
      </c>
      <c r="J2870" s="168" t="s">
        <v>316</v>
      </c>
      <c r="K2870" s="169">
        <v>4.8</v>
      </c>
      <c r="L2870" s="205"/>
    </row>
    <row r="2871" spans="4:12">
      <c r="D2871" s="202" t="str">
        <f>CONCATENATE(kategorie[[#This Row],[rok]],"::",kategorie[[#This Row],[závod]],"::",kategorie[[#This Row],[m/ž]],"::",kategorie[[#This Row],[věk]])</f>
        <v>2017::běh starosty::Z::45</v>
      </c>
      <c r="E2871" s="203">
        <v>2017</v>
      </c>
      <c r="F2871" s="167" t="s">
        <v>187</v>
      </c>
      <c r="G2871" s="166" t="s">
        <v>318</v>
      </c>
      <c r="H2871" s="204">
        <f>kategorie[[#This Row],[rok]]-kategorie[[#This Row],[věk]]</f>
        <v>1972</v>
      </c>
      <c r="I2871" s="166">
        <v>45</v>
      </c>
      <c r="J2871" s="168" t="s">
        <v>316</v>
      </c>
      <c r="K2871" s="169">
        <v>4.8</v>
      </c>
      <c r="L2871" s="205"/>
    </row>
    <row r="2872" spans="4:12">
      <c r="D2872" s="202" t="str">
        <f>CONCATENATE(kategorie[[#This Row],[rok]],"::",kategorie[[#This Row],[závod]],"::",kategorie[[#This Row],[m/ž]],"::",kategorie[[#This Row],[věk]])</f>
        <v>2017::běh starosty::Z::46</v>
      </c>
      <c r="E2872" s="203">
        <v>2017</v>
      </c>
      <c r="F2872" s="167" t="s">
        <v>187</v>
      </c>
      <c r="G2872" s="166" t="s">
        <v>318</v>
      </c>
      <c r="H2872" s="204">
        <f>kategorie[[#This Row],[rok]]-kategorie[[#This Row],[věk]]</f>
        <v>1971</v>
      </c>
      <c r="I2872" s="166">
        <v>46</v>
      </c>
      <c r="J2872" s="168" t="s">
        <v>316</v>
      </c>
      <c r="K2872" s="169">
        <v>4.8</v>
      </c>
      <c r="L2872" s="205"/>
    </row>
    <row r="2873" spans="4:12">
      <c r="D2873" s="202" t="str">
        <f>CONCATENATE(kategorie[[#This Row],[rok]],"::",kategorie[[#This Row],[závod]],"::",kategorie[[#This Row],[m/ž]],"::",kategorie[[#This Row],[věk]])</f>
        <v>2017::běh starosty::Z::47</v>
      </c>
      <c r="E2873" s="203">
        <v>2017</v>
      </c>
      <c r="F2873" s="167" t="s">
        <v>187</v>
      </c>
      <c r="G2873" s="166" t="s">
        <v>318</v>
      </c>
      <c r="H2873" s="204">
        <f>kategorie[[#This Row],[rok]]-kategorie[[#This Row],[věk]]</f>
        <v>1970</v>
      </c>
      <c r="I2873" s="166">
        <v>47</v>
      </c>
      <c r="J2873" s="168" t="s">
        <v>316</v>
      </c>
      <c r="K2873" s="169">
        <v>4.8</v>
      </c>
      <c r="L2873" s="205"/>
    </row>
    <row r="2874" spans="4:12">
      <c r="D2874" s="202" t="str">
        <f>CONCATENATE(kategorie[[#This Row],[rok]],"::",kategorie[[#This Row],[závod]],"::",kategorie[[#This Row],[m/ž]],"::",kategorie[[#This Row],[věk]])</f>
        <v>2017::běh starosty::Z::48</v>
      </c>
      <c r="E2874" s="203">
        <v>2017</v>
      </c>
      <c r="F2874" s="167" t="s">
        <v>187</v>
      </c>
      <c r="G2874" s="166" t="s">
        <v>318</v>
      </c>
      <c r="H2874" s="204">
        <f>kategorie[[#This Row],[rok]]-kategorie[[#This Row],[věk]]</f>
        <v>1969</v>
      </c>
      <c r="I2874" s="166">
        <v>48</v>
      </c>
      <c r="J2874" s="168" t="s">
        <v>316</v>
      </c>
      <c r="K2874" s="169">
        <v>4.8</v>
      </c>
      <c r="L2874" s="205"/>
    </row>
    <row r="2875" spans="4:12">
      <c r="D2875" s="202" t="str">
        <f>CONCATENATE(kategorie[[#This Row],[rok]],"::",kategorie[[#This Row],[závod]],"::",kategorie[[#This Row],[m/ž]],"::",kategorie[[#This Row],[věk]])</f>
        <v>2017::běh starosty::Z::49</v>
      </c>
      <c r="E2875" s="203">
        <v>2017</v>
      </c>
      <c r="F2875" s="167" t="s">
        <v>187</v>
      </c>
      <c r="G2875" s="166" t="s">
        <v>318</v>
      </c>
      <c r="H2875" s="204">
        <f>kategorie[[#This Row],[rok]]-kategorie[[#This Row],[věk]]</f>
        <v>1968</v>
      </c>
      <c r="I2875" s="166">
        <v>49</v>
      </c>
      <c r="J2875" s="168" t="s">
        <v>316</v>
      </c>
      <c r="K2875" s="169">
        <v>4.8</v>
      </c>
      <c r="L2875" s="205"/>
    </row>
    <row r="2876" spans="4:12">
      <c r="D2876" s="202" t="str">
        <f>CONCATENATE(kategorie[[#This Row],[rok]],"::",kategorie[[#This Row],[závod]],"::",kategorie[[#This Row],[m/ž]],"::",kategorie[[#This Row],[věk]])</f>
        <v>2017::běh starosty::Z::50</v>
      </c>
      <c r="E2876" s="203">
        <v>2017</v>
      </c>
      <c r="F2876" s="167" t="s">
        <v>187</v>
      </c>
      <c r="G2876" s="166" t="s">
        <v>318</v>
      </c>
      <c r="H2876" s="204">
        <f>kategorie[[#This Row],[rok]]-kategorie[[#This Row],[věk]]</f>
        <v>1967</v>
      </c>
      <c r="I2876" s="166">
        <v>50</v>
      </c>
      <c r="J2876" s="168" t="s">
        <v>316</v>
      </c>
      <c r="K2876" s="169">
        <v>4.8</v>
      </c>
      <c r="L2876" s="205"/>
    </row>
    <row r="2877" spans="4:12">
      <c r="D2877" s="202" t="str">
        <f>CONCATENATE(kategorie[[#This Row],[rok]],"::",kategorie[[#This Row],[závod]],"::",kategorie[[#This Row],[m/ž]],"::",kategorie[[#This Row],[věk]])</f>
        <v>2017::pivaři::M::16</v>
      </c>
      <c r="E2877" s="203">
        <v>2017</v>
      </c>
      <c r="F2877" s="167" t="s">
        <v>296</v>
      </c>
      <c r="G2877" s="166" t="s">
        <v>177</v>
      </c>
      <c r="H2877" s="204">
        <f>kategorie[[#This Row],[rok]]-kategorie[[#This Row],[věk]]</f>
        <v>2001</v>
      </c>
      <c r="I2877" s="166">
        <v>16</v>
      </c>
      <c r="J2877" s="168" t="s">
        <v>316</v>
      </c>
      <c r="K2877" s="169">
        <v>0.16</v>
      </c>
      <c r="L2877" s="205"/>
    </row>
    <row r="2878" spans="4:12">
      <c r="D2878" s="202" t="str">
        <f>CONCATENATE(kategorie[[#This Row],[rok]],"::",kategorie[[#This Row],[závod]],"::",kategorie[[#This Row],[m/ž]],"::",kategorie[[#This Row],[věk]])</f>
        <v>2017::pivaři::M::17</v>
      </c>
      <c r="E2878" s="203">
        <v>2017</v>
      </c>
      <c r="F2878" s="167" t="s">
        <v>296</v>
      </c>
      <c r="G2878" s="166" t="s">
        <v>177</v>
      </c>
      <c r="H2878" s="204">
        <f>kategorie[[#This Row],[rok]]-kategorie[[#This Row],[věk]]</f>
        <v>2000</v>
      </c>
      <c r="I2878" s="166">
        <v>17</v>
      </c>
      <c r="J2878" s="168" t="s">
        <v>316</v>
      </c>
      <c r="K2878" s="169">
        <v>0.16</v>
      </c>
      <c r="L2878" s="205"/>
    </row>
    <row r="2879" spans="4:12">
      <c r="D2879" s="202" t="str">
        <f>CONCATENATE(kategorie[[#This Row],[rok]],"::",kategorie[[#This Row],[závod]],"::",kategorie[[#This Row],[m/ž]],"::",kategorie[[#This Row],[věk]])</f>
        <v>2017::pivaři::M::18</v>
      </c>
      <c r="E2879" s="203">
        <v>2017</v>
      </c>
      <c r="F2879" s="167" t="s">
        <v>296</v>
      </c>
      <c r="G2879" s="166" t="s">
        <v>177</v>
      </c>
      <c r="H2879" s="204">
        <f>kategorie[[#This Row],[rok]]-kategorie[[#This Row],[věk]]</f>
        <v>1999</v>
      </c>
      <c r="I2879" s="166">
        <v>18</v>
      </c>
      <c r="J2879" s="168" t="s">
        <v>316</v>
      </c>
      <c r="K2879" s="169">
        <v>0.16</v>
      </c>
      <c r="L2879" s="205"/>
    </row>
    <row r="2880" spans="4:12">
      <c r="D2880" s="202" t="str">
        <f>CONCATENATE(kategorie[[#This Row],[rok]],"::",kategorie[[#This Row],[závod]],"::",kategorie[[#This Row],[m/ž]],"::",kategorie[[#This Row],[věk]])</f>
        <v>2017::pivaři::M::19</v>
      </c>
      <c r="E2880" s="203">
        <v>2017</v>
      </c>
      <c r="F2880" s="167" t="s">
        <v>296</v>
      </c>
      <c r="G2880" s="166" t="s">
        <v>177</v>
      </c>
      <c r="H2880" s="204">
        <f>kategorie[[#This Row],[rok]]-kategorie[[#This Row],[věk]]</f>
        <v>1998</v>
      </c>
      <c r="I2880" s="166">
        <v>19</v>
      </c>
      <c r="J2880" s="168" t="s">
        <v>316</v>
      </c>
      <c r="K2880" s="169">
        <v>0.16</v>
      </c>
      <c r="L2880" s="205"/>
    </row>
    <row r="2881" spans="4:12">
      <c r="D2881" s="202" t="str">
        <f>CONCATENATE(kategorie[[#This Row],[rok]],"::",kategorie[[#This Row],[závod]],"::",kategorie[[#This Row],[m/ž]],"::",kategorie[[#This Row],[věk]])</f>
        <v>2017::pivaři::M::20</v>
      </c>
      <c r="E2881" s="203">
        <v>2017</v>
      </c>
      <c r="F2881" s="167" t="s">
        <v>296</v>
      </c>
      <c r="G2881" s="166" t="s">
        <v>177</v>
      </c>
      <c r="H2881" s="204">
        <f>kategorie[[#This Row],[rok]]-kategorie[[#This Row],[věk]]</f>
        <v>1997</v>
      </c>
      <c r="I2881" s="166">
        <v>20</v>
      </c>
      <c r="J2881" s="168" t="s">
        <v>316</v>
      </c>
      <c r="K2881" s="169">
        <v>0.16</v>
      </c>
      <c r="L2881" s="205"/>
    </row>
    <row r="2882" spans="4:12">
      <c r="D2882" s="202" t="str">
        <f>CONCATENATE(kategorie[[#This Row],[rok]],"::",kategorie[[#This Row],[závod]],"::",kategorie[[#This Row],[m/ž]],"::",kategorie[[#This Row],[věk]])</f>
        <v>2017::pivaři::M::21</v>
      </c>
      <c r="E2882" s="203">
        <v>2017</v>
      </c>
      <c r="F2882" s="167" t="s">
        <v>296</v>
      </c>
      <c r="G2882" s="166" t="s">
        <v>177</v>
      </c>
      <c r="H2882" s="204">
        <f>kategorie[[#This Row],[rok]]-kategorie[[#This Row],[věk]]</f>
        <v>1996</v>
      </c>
      <c r="I2882" s="166">
        <v>21</v>
      </c>
      <c r="J2882" s="168" t="s">
        <v>316</v>
      </c>
      <c r="K2882" s="169">
        <v>0.16</v>
      </c>
      <c r="L2882" s="205"/>
    </row>
    <row r="2883" spans="4:12">
      <c r="D2883" s="202" t="str">
        <f>CONCATENATE(kategorie[[#This Row],[rok]],"::",kategorie[[#This Row],[závod]],"::",kategorie[[#This Row],[m/ž]],"::",kategorie[[#This Row],[věk]])</f>
        <v>2017::pivaři::M::22</v>
      </c>
      <c r="E2883" s="203">
        <v>2017</v>
      </c>
      <c r="F2883" s="167" t="s">
        <v>296</v>
      </c>
      <c r="G2883" s="166" t="s">
        <v>177</v>
      </c>
      <c r="H2883" s="204">
        <f>kategorie[[#This Row],[rok]]-kategorie[[#This Row],[věk]]</f>
        <v>1995</v>
      </c>
      <c r="I2883" s="166">
        <v>22</v>
      </c>
      <c r="J2883" s="168" t="s">
        <v>316</v>
      </c>
      <c r="K2883" s="169">
        <v>0.16</v>
      </c>
      <c r="L2883" s="205"/>
    </row>
    <row r="2884" spans="4:12">
      <c r="D2884" s="202" t="str">
        <f>CONCATENATE(kategorie[[#This Row],[rok]],"::",kategorie[[#This Row],[závod]],"::",kategorie[[#This Row],[m/ž]],"::",kategorie[[#This Row],[věk]])</f>
        <v>2017::pivaři::M::23</v>
      </c>
      <c r="E2884" s="203">
        <v>2017</v>
      </c>
      <c r="F2884" s="167" t="s">
        <v>296</v>
      </c>
      <c r="G2884" s="166" t="s">
        <v>177</v>
      </c>
      <c r="H2884" s="204">
        <f>kategorie[[#This Row],[rok]]-kategorie[[#This Row],[věk]]</f>
        <v>1994</v>
      </c>
      <c r="I2884" s="166">
        <v>23</v>
      </c>
      <c r="J2884" s="168" t="s">
        <v>316</v>
      </c>
      <c r="K2884" s="169">
        <v>0.16</v>
      </c>
      <c r="L2884" s="205"/>
    </row>
    <row r="2885" spans="4:12">
      <c r="D2885" s="202" t="str">
        <f>CONCATENATE(kategorie[[#This Row],[rok]],"::",kategorie[[#This Row],[závod]],"::",kategorie[[#This Row],[m/ž]],"::",kategorie[[#This Row],[věk]])</f>
        <v>2017::pivaři::M::24</v>
      </c>
      <c r="E2885" s="203">
        <v>2017</v>
      </c>
      <c r="F2885" s="167" t="s">
        <v>296</v>
      </c>
      <c r="G2885" s="166" t="s">
        <v>177</v>
      </c>
      <c r="H2885" s="204">
        <f>kategorie[[#This Row],[rok]]-kategorie[[#This Row],[věk]]</f>
        <v>1993</v>
      </c>
      <c r="I2885" s="166">
        <v>24</v>
      </c>
      <c r="J2885" s="168" t="s">
        <v>316</v>
      </c>
      <c r="K2885" s="169">
        <v>0.16</v>
      </c>
      <c r="L2885" s="205"/>
    </row>
    <row r="2886" spans="4:12">
      <c r="D2886" s="202" t="str">
        <f>CONCATENATE(kategorie[[#This Row],[rok]],"::",kategorie[[#This Row],[závod]],"::",kategorie[[#This Row],[m/ž]],"::",kategorie[[#This Row],[věk]])</f>
        <v>2017::pivaři::M::25</v>
      </c>
      <c r="E2886" s="203">
        <v>2017</v>
      </c>
      <c r="F2886" s="167" t="s">
        <v>296</v>
      </c>
      <c r="G2886" s="166" t="s">
        <v>177</v>
      </c>
      <c r="H2886" s="204">
        <f>kategorie[[#This Row],[rok]]-kategorie[[#This Row],[věk]]</f>
        <v>1992</v>
      </c>
      <c r="I2886" s="166">
        <v>25</v>
      </c>
      <c r="J2886" s="168" t="s">
        <v>316</v>
      </c>
      <c r="K2886" s="169">
        <v>0.16</v>
      </c>
      <c r="L2886" s="205"/>
    </row>
    <row r="2887" spans="4:12">
      <c r="D2887" s="202" t="str">
        <f>CONCATENATE(kategorie[[#This Row],[rok]],"::",kategorie[[#This Row],[závod]],"::",kategorie[[#This Row],[m/ž]],"::",kategorie[[#This Row],[věk]])</f>
        <v>2017::pivaři::M::26</v>
      </c>
      <c r="E2887" s="203">
        <v>2017</v>
      </c>
      <c r="F2887" s="167" t="s">
        <v>296</v>
      </c>
      <c r="G2887" s="166" t="s">
        <v>177</v>
      </c>
      <c r="H2887" s="204">
        <f>kategorie[[#This Row],[rok]]-kategorie[[#This Row],[věk]]</f>
        <v>1991</v>
      </c>
      <c r="I2887" s="166">
        <v>26</v>
      </c>
      <c r="J2887" s="168" t="s">
        <v>316</v>
      </c>
      <c r="K2887" s="169">
        <v>0.16</v>
      </c>
      <c r="L2887" s="205"/>
    </row>
    <row r="2888" spans="4:12">
      <c r="D2888" s="202" t="str">
        <f>CONCATENATE(kategorie[[#This Row],[rok]],"::",kategorie[[#This Row],[závod]],"::",kategorie[[#This Row],[m/ž]],"::",kategorie[[#This Row],[věk]])</f>
        <v>2017::pivaři::M::27</v>
      </c>
      <c r="E2888" s="203">
        <v>2017</v>
      </c>
      <c r="F2888" s="167" t="s">
        <v>296</v>
      </c>
      <c r="G2888" s="166" t="s">
        <v>177</v>
      </c>
      <c r="H2888" s="204">
        <f>kategorie[[#This Row],[rok]]-kategorie[[#This Row],[věk]]</f>
        <v>1990</v>
      </c>
      <c r="I2888" s="166">
        <v>27</v>
      </c>
      <c r="J2888" s="168" t="s">
        <v>316</v>
      </c>
      <c r="K2888" s="169">
        <v>0.16</v>
      </c>
      <c r="L2888" s="205"/>
    </row>
    <row r="2889" spans="4:12">
      <c r="D2889" s="202" t="str">
        <f>CONCATENATE(kategorie[[#This Row],[rok]],"::",kategorie[[#This Row],[závod]],"::",kategorie[[#This Row],[m/ž]],"::",kategorie[[#This Row],[věk]])</f>
        <v>2017::pivaři::M::28</v>
      </c>
      <c r="E2889" s="203">
        <v>2017</v>
      </c>
      <c r="F2889" s="167" t="s">
        <v>296</v>
      </c>
      <c r="G2889" s="166" t="s">
        <v>177</v>
      </c>
      <c r="H2889" s="204">
        <f>kategorie[[#This Row],[rok]]-kategorie[[#This Row],[věk]]</f>
        <v>1989</v>
      </c>
      <c r="I2889" s="166">
        <v>28</v>
      </c>
      <c r="J2889" s="168" t="s">
        <v>316</v>
      </c>
      <c r="K2889" s="169">
        <v>0.16</v>
      </c>
      <c r="L2889" s="205"/>
    </row>
    <row r="2890" spans="4:12">
      <c r="D2890" s="202" t="str">
        <f>CONCATENATE(kategorie[[#This Row],[rok]],"::",kategorie[[#This Row],[závod]],"::",kategorie[[#This Row],[m/ž]],"::",kategorie[[#This Row],[věk]])</f>
        <v>2017::pivaři::M::29</v>
      </c>
      <c r="E2890" s="203">
        <v>2017</v>
      </c>
      <c r="F2890" s="167" t="s">
        <v>296</v>
      </c>
      <c r="G2890" s="166" t="s">
        <v>177</v>
      </c>
      <c r="H2890" s="204">
        <f>kategorie[[#This Row],[rok]]-kategorie[[#This Row],[věk]]</f>
        <v>1988</v>
      </c>
      <c r="I2890" s="166">
        <v>29</v>
      </c>
      <c r="J2890" s="168" t="s">
        <v>316</v>
      </c>
      <c r="K2890" s="169">
        <v>0.16</v>
      </c>
      <c r="L2890" s="205"/>
    </row>
    <row r="2891" spans="4:12">
      <c r="D2891" s="202" t="str">
        <f>CONCATENATE(kategorie[[#This Row],[rok]],"::",kategorie[[#This Row],[závod]],"::",kategorie[[#This Row],[m/ž]],"::",kategorie[[#This Row],[věk]])</f>
        <v>2017::pivaři::M::30</v>
      </c>
      <c r="E2891" s="203">
        <v>2017</v>
      </c>
      <c r="F2891" s="167" t="s">
        <v>296</v>
      </c>
      <c r="G2891" s="166" t="s">
        <v>177</v>
      </c>
      <c r="H2891" s="204">
        <f>kategorie[[#This Row],[rok]]-kategorie[[#This Row],[věk]]</f>
        <v>1987</v>
      </c>
      <c r="I2891" s="166">
        <v>30</v>
      </c>
      <c r="J2891" s="168" t="s">
        <v>316</v>
      </c>
      <c r="K2891" s="169">
        <v>0.16</v>
      </c>
      <c r="L2891" s="205"/>
    </row>
    <row r="2892" spans="4:12">
      <c r="D2892" s="202" t="str">
        <f>CONCATENATE(kategorie[[#This Row],[rok]],"::",kategorie[[#This Row],[závod]],"::",kategorie[[#This Row],[m/ž]],"::",kategorie[[#This Row],[věk]])</f>
        <v>2017::pivaři::M::31</v>
      </c>
      <c r="E2892" s="203">
        <v>2017</v>
      </c>
      <c r="F2892" s="167" t="s">
        <v>296</v>
      </c>
      <c r="G2892" s="166" t="s">
        <v>177</v>
      </c>
      <c r="H2892" s="204">
        <f>kategorie[[#This Row],[rok]]-kategorie[[#This Row],[věk]]</f>
        <v>1986</v>
      </c>
      <c r="I2892" s="166">
        <v>31</v>
      </c>
      <c r="J2892" s="168" t="s">
        <v>316</v>
      </c>
      <c r="K2892" s="169">
        <v>0.16</v>
      </c>
      <c r="L2892" s="205"/>
    </row>
    <row r="2893" spans="4:12">
      <c r="D2893" s="202" t="str">
        <f>CONCATENATE(kategorie[[#This Row],[rok]],"::",kategorie[[#This Row],[závod]],"::",kategorie[[#This Row],[m/ž]],"::",kategorie[[#This Row],[věk]])</f>
        <v>2017::pivaři::M::32</v>
      </c>
      <c r="E2893" s="203">
        <v>2017</v>
      </c>
      <c r="F2893" s="167" t="s">
        <v>296</v>
      </c>
      <c r="G2893" s="166" t="s">
        <v>177</v>
      </c>
      <c r="H2893" s="204">
        <f>kategorie[[#This Row],[rok]]-kategorie[[#This Row],[věk]]</f>
        <v>1985</v>
      </c>
      <c r="I2893" s="166">
        <v>32</v>
      </c>
      <c r="J2893" s="168" t="s">
        <v>316</v>
      </c>
      <c r="K2893" s="169">
        <v>0.16</v>
      </c>
      <c r="L2893" s="205"/>
    </row>
    <row r="2894" spans="4:12">
      <c r="D2894" s="202" t="str">
        <f>CONCATENATE(kategorie[[#This Row],[rok]],"::",kategorie[[#This Row],[závod]],"::",kategorie[[#This Row],[m/ž]],"::",kategorie[[#This Row],[věk]])</f>
        <v>2017::pivaři::M::33</v>
      </c>
      <c r="E2894" s="203">
        <v>2017</v>
      </c>
      <c r="F2894" s="167" t="s">
        <v>296</v>
      </c>
      <c r="G2894" s="166" t="s">
        <v>177</v>
      </c>
      <c r="H2894" s="204">
        <f>kategorie[[#This Row],[rok]]-kategorie[[#This Row],[věk]]</f>
        <v>1984</v>
      </c>
      <c r="I2894" s="166">
        <v>33</v>
      </c>
      <c r="J2894" s="168" t="s">
        <v>316</v>
      </c>
      <c r="K2894" s="169">
        <v>0.16</v>
      </c>
      <c r="L2894" s="205"/>
    </row>
    <row r="2895" spans="4:12">
      <c r="D2895" s="202" t="str">
        <f>CONCATENATE(kategorie[[#This Row],[rok]],"::",kategorie[[#This Row],[závod]],"::",kategorie[[#This Row],[m/ž]],"::",kategorie[[#This Row],[věk]])</f>
        <v>2017::pivaři::M::34</v>
      </c>
      <c r="E2895" s="203">
        <v>2017</v>
      </c>
      <c r="F2895" s="167" t="s">
        <v>296</v>
      </c>
      <c r="G2895" s="166" t="s">
        <v>177</v>
      </c>
      <c r="H2895" s="204">
        <f>kategorie[[#This Row],[rok]]-kategorie[[#This Row],[věk]]</f>
        <v>1983</v>
      </c>
      <c r="I2895" s="166">
        <v>34</v>
      </c>
      <c r="J2895" s="168" t="s">
        <v>316</v>
      </c>
      <c r="K2895" s="169">
        <v>0.16</v>
      </c>
      <c r="L2895" s="205"/>
    </row>
    <row r="2896" spans="4:12">
      <c r="D2896" s="202" t="str">
        <f>CONCATENATE(kategorie[[#This Row],[rok]],"::",kategorie[[#This Row],[závod]],"::",kategorie[[#This Row],[m/ž]],"::",kategorie[[#This Row],[věk]])</f>
        <v>2017::pivaři::M::35</v>
      </c>
      <c r="E2896" s="203">
        <v>2017</v>
      </c>
      <c r="F2896" s="167" t="s">
        <v>296</v>
      </c>
      <c r="G2896" s="166" t="s">
        <v>177</v>
      </c>
      <c r="H2896" s="204">
        <f>kategorie[[#This Row],[rok]]-kategorie[[#This Row],[věk]]</f>
        <v>1982</v>
      </c>
      <c r="I2896" s="166">
        <v>35</v>
      </c>
      <c r="J2896" s="168" t="s">
        <v>316</v>
      </c>
      <c r="K2896" s="169">
        <v>0.16</v>
      </c>
      <c r="L2896" s="205"/>
    </row>
    <row r="2897" spans="4:12">
      <c r="D2897" s="202" t="str">
        <f>CONCATENATE(kategorie[[#This Row],[rok]],"::",kategorie[[#This Row],[závod]],"::",kategorie[[#This Row],[m/ž]],"::",kategorie[[#This Row],[věk]])</f>
        <v>2017::pivaři::M::36</v>
      </c>
      <c r="E2897" s="203">
        <v>2017</v>
      </c>
      <c r="F2897" s="167" t="s">
        <v>296</v>
      </c>
      <c r="G2897" s="166" t="s">
        <v>177</v>
      </c>
      <c r="H2897" s="204">
        <f>kategorie[[#This Row],[rok]]-kategorie[[#This Row],[věk]]</f>
        <v>1981</v>
      </c>
      <c r="I2897" s="166">
        <v>36</v>
      </c>
      <c r="J2897" s="168" t="s">
        <v>316</v>
      </c>
      <c r="K2897" s="169">
        <v>0.16</v>
      </c>
      <c r="L2897" s="205"/>
    </row>
    <row r="2898" spans="4:12">
      <c r="D2898" s="202" t="str">
        <f>CONCATENATE(kategorie[[#This Row],[rok]],"::",kategorie[[#This Row],[závod]],"::",kategorie[[#This Row],[m/ž]],"::",kategorie[[#This Row],[věk]])</f>
        <v>2017::pivaři::M::37</v>
      </c>
      <c r="E2898" s="203">
        <v>2017</v>
      </c>
      <c r="F2898" s="167" t="s">
        <v>296</v>
      </c>
      <c r="G2898" s="166" t="s">
        <v>177</v>
      </c>
      <c r="H2898" s="204">
        <f>kategorie[[#This Row],[rok]]-kategorie[[#This Row],[věk]]</f>
        <v>1980</v>
      </c>
      <c r="I2898" s="166">
        <v>37</v>
      </c>
      <c r="J2898" s="168" t="s">
        <v>316</v>
      </c>
      <c r="K2898" s="169">
        <v>0.16</v>
      </c>
      <c r="L2898" s="205"/>
    </row>
    <row r="2899" spans="4:12">
      <c r="D2899" s="202" t="str">
        <f>CONCATENATE(kategorie[[#This Row],[rok]],"::",kategorie[[#This Row],[závod]],"::",kategorie[[#This Row],[m/ž]],"::",kategorie[[#This Row],[věk]])</f>
        <v>2017::pivaři::M::38</v>
      </c>
      <c r="E2899" s="203">
        <v>2017</v>
      </c>
      <c r="F2899" s="167" t="s">
        <v>296</v>
      </c>
      <c r="G2899" s="166" t="s">
        <v>177</v>
      </c>
      <c r="H2899" s="204">
        <f>kategorie[[#This Row],[rok]]-kategorie[[#This Row],[věk]]</f>
        <v>1979</v>
      </c>
      <c r="I2899" s="166">
        <v>38</v>
      </c>
      <c r="J2899" s="168" t="s">
        <v>316</v>
      </c>
      <c r="K2899" s="169">
        <v>0.16</v>
      </c>
      <c r="L2899" s="205"/>
    </row>
    <row r="2900" spans="4:12">
      <c r="D2900" s="202" t="str">
        <f>CONCATENATE(kategorie[[#This Row],[rok]],"::",kategorie[[#This Row],[závod]],"::",kategorie[[#This Row],[m/ž]],"::",kategorie[[#This Row],[věk]])</f>
        <v>2017::pivaři::M::39</v>
      </c>
      <c r="E2900" s="203">
        <v>2017</v>
      </c>
      <c r="F2900" s="167" t="s">
        <v>296</v>
      </c>
      <c r="G2900" s="166" t="s">
        <v>177</v>
      </c>
      <c r="H2900" s="204">
        <f>kategorie[[#This Row],[rok]]-kategorie[[#This Row],[věk]]</f>
        <v>1978</v>
      </c>
      <c r="I2900" s="166">
        <v>39</v>
      </c>
      <c r="J2900" s="168" t="s">
        <v>316</v>
      </c>
      <c r="K2900" s="169">
        <v>0.16</v>
      </c>
      <c r="L2900" s="205"/>
    </row>
    <row r="2901" spans="4:12">
      <c r="D2901" s="202" t="str">
        <f>CONCATENATE(kategorie[[#This Row],[rok]],"::",kategorie[[#This Row],[závod]],"::",kategorie[[#This Row],[m/ž]],"::",kategorie[[#This Row],[věk]])</f>
        <v>2017::pivaři::M::40</v>
      </c>
      <c r="E2901" s="203">
        <v>2017</v>
      </c>
      <c r="F2901" s="167" t="s">
        <v>296</v>
      </c>
      <c r="G2901" s="166" t="s">
        <v>177</v>
      </c>
      <c r="H2901" s="204">
        <f>kategorie[[#This Row],[rok]]-kategorie[[#This Row],[věk]]</f>
        <v>1977</v>
      </c>
      <c r="I2901" s="166">
        <v>40</v>
      </c>
      <c r="J2901" s="168" t="s">
        <v>316</v>
      </c>
      <c r="K2901" s="169">
        <v>0.16</v>
      </c>
      <c r="L2901" s="205"/>
    </row>
    <row r="2902" spans="4:12">
      <c r="D2902" s="202" t="str">
        <f>CONCATENATE(kategorie[[#This Row],[rok]],"::",kategorie[[#This Row],[závod]],"::",kategorie[[#This Row],[m/ž]],"::",kategorie[[#This Row],[věk]])</f>
        <v>2017::pivaři::M::41</v>
      </c>
      <c r="E2902" s="203">
        <v>2017</v>
      </c>
      <c r="F2902" s="167" t="s">
        <v>296</v>
      </c>
      <c r="G2902" s="166" t="s">
        <v>177</v>
      </c>
      <c r="H2902" s="204">
        <f>kategorie[[#This Row],[rok]]-kategorie[[#This Row],[věk]]</f>
        <v>1976</v>
      </c>
      <c r="I2902" s="166">
        <v>41</v>
      </c>
      <c r="J2902" s="168" t="s">
        <v>316</v>
      </c>
      <c r="K2902" s="169">
        <v>0.16</v>
      </c>
      <c r="L2902" s="205"/>
    </row>
    <row r="2903" spans="4:12">
      <c r="D2903" s="202" t="str">
        <f>CONCATENATE(kategorie[[#This Row],[rok]],"::",kategorie[[#This Row],[závod]],"::",kategorie[[#This Row],[m/ž]],"::",kategorie[[#This Row],[věk]])</f>
        <v>2017::pivaři::M::42</v>
      </c>
      <c r="E2903" s="203">
        <v>2017</v>
      </c>
      <c r="F2903" s="167" t="s">
        <v>296</v>
      </c>
      <c r="G2903" s="166" t="s">
        <v>177</v>
      </c>
      <c r="H2903" s="204">
        <f>kategorie[[#This Row],[rok]]-kategorie[[#This Row],[věk]]</f>
        <v>1975</v>
      </c>
      <c r="I2903" s="166">
        <v>42</v>
      </c>
      <c r="J2903" s="168" t="s">
        <v>316</v>
      </c>
      <c r="K2903" s="169">
        <v>0.16</v>
      </c>
      <c r="L2903" s="205"/>
    </row>
    <row r="2904" spans="4:12">
      <c r="D2904" s="202" t="str">
        <f>CONCATENATE(kategorie[[#This Row],[rok]],"::",kategorie[[#This Row],[závod]],"::",kategorie[[#This Row],[m/ž]],"::",kategorie[[#This Row],[věk]])</f>
        <v>2017::pivaři::M::43</v>
      </c>
      <c r="E2904" s="203">
        <v>2017</v>
      </c>
      <c r="F2904" s="167" t="s">
        <v>296</v>
      </c>
      <c r="G2904" s="166" t="s">
        <v>177</v>
      </c>
      <c r="H2904" s="204">
        <f>kategorie[[#This Row],[rok]]-kategorie[[#This Row],[věk]]</f>
        <v>1974</v>
      </c>
      <c r="I2904" s="166">
        <v>43</v>
      </c>
      <c r="J2904" s="168" t="s">
        <v>316</v>
      </c>
      <c r="K2904" s="169">
        <v>0.16</v>
      </c>
      <c r="L2904" s="205"/>
    </row>
    <row r="2905" spans="4:12">
      <c r="D2905" s="202" t="str">
        <f>CONCATENATE(kategorie[[#This Row],[rok]],"::",kategorie[[#This Row],[závod]],"::",kategorie[[#This Row],[m/ž]],"::",kategorie[[#This Row],[věk]])</f>
        <v>2017::pivaři::M::44</v>
      </c>
      <c r="E2905" s="203">
        <v>2017</v>
      </c>
      <c r="F2905" s="167" t="s">
        <v>296</v>
      </c>
      <c r="G2905" s="166" t="s">
        <v>177</v>
      </c>
      <c r="H2905" s="204">
        <f>kategorie[[#This Row],[rok]]-kategorie[[#This Row],[věk]]</f>
        <v>1973</v>
      </c>
      <c r="I2905" s="166">
        <v>44</v>
      </c>
      <c r="J2905" s="168" t="s">
        <v>316</v>
      </c>
      <c r="K2905" s="169">
        <v>0.16</v>
      </c>
      <c r="L2905" s="205"/>
    </row>
    <row r="2906" spans="4:12">
      <c r="D2906" s="202" t="str">
        <f>CONCATENATE(kategorie[[#This Row],[rok]],"::",kategorie[[#This Row],[závod]],"::",kategorie[[#This Row],[m/ž]],"::",kategorie[[#This Row],[věk]])</f>
        <v>2017::pivaři::M::45</v>
      </c>
      <c r="E2906" s="203">
        <v>2017</v>
      </c>
      <c r="F2906" s="167" t="s">
        <v>296</v>
      </c>
      <c r="G2906" s="166" t="s">
        <v>177</v>
      </c>
      <c r="H2906" s="204">
        <f>kategorie[[#This Row],[rok]]-kategorie[[#This Row],[věk]]</f>
        <v>1972</v>
      </c>
      <c r="I2906" s="166">
        <v>45</v>
      </c>
      <c r="J2906" s="168" t="s">
        <v>316</v>
      </c>
      <c r="K2906" s="169">
        <v>0.16</v>
      </c>
      <c r="L2906" s="205"/>
    </row>
    <row r="2907" spans="4:12">
      <c r="D2907" s="202" t="str">
        <f>CONCATENATE(kategorie[[#This Row],[rok]],"::",kategorie[[#This Row],[závod]],"::",kategorie[[#This Row],[m/ž]],"::",kategorie[[#This Row],[věk]])</f>
        <v>2017::pivaři::M::46</v>
      </c>
      <c r="E2907" s="203">
        <v>2017</v>
      </c>
      <c r="F2907" s="167" t="s">
        <v>296</v>
      </c>
      <c r="G2907" s="166" t="s">
        <v>177</v>
      </c>
      <c r="H2907" s="204">
        <f>kategorie[[#This Row],[rok]]-kategorie[[#This Row],[věk]]</f>
        <v>1971</v>
      </c>
      <c r="I2907" s="166">
        <v>46</v>
      </c>
      <c r="J2907" s="168" t="s">
        <v>316</v>
      </c>
      <c r="K2907" s="169">
        <v>0.16</v>
      </c>
      <c r="L2907" s="205"/>
    </row>
    <row r="2908" spans="4:12">
      <c r="D2908" s="202" t="str">
        <f>CONCATENATE(kategorie[[#This Row],[rok]],"::",kategorie[[#This Row],[závod]],"::",kategorie[[#This Row],[m/ž]],"::",kategorie[[#This Row],[věk]])</f>
        <v>2017::pivaři::M::47</v>
      </c>
      <c r="E2908" s="203">
        <v>2017</v>
      </c>
      <c r="F2908" s="167" t="s">
        <v>296</v>
      </c>
      <c r="G2908" s="166" t="s">
        <v>177</v>
      </c>
      <c r="H2908" s="204">
        <f>kategorie[[#This Row],[rok]]-kategorie[[#This Row],[věk]]</f>
        <v>1970</v>
      </c>
      <c r="I2908" s="166">
        <v>47</v>
      </c>
      <c r="J2908" s="168" t="s">
        <v>316</v>
      </c>
      <c r="K2908" s="169">
        <v>0.16</v>
      </c>
      <c r="L2908" s="205"/>
    </row>
    <row r="2909" spans="4:12">
      <c r="D2909" s="202" t="str">
        <f>CONCATENATE(kategorie[[#This Row],[rok]],"::",kategorie[[#This Row],[závod]],"::",kategorie[[#This Row],[m/ž]],"::",kategorie[[#This Row],[věk]])</f>
        <v>2017::pivaři::M::48</v>
      </c>
      <c r="E2909" s="203">
        <v>2017</v>
      </c>
      <c r="F2909" s="167" t="s">
        <v>296</v>
      </c>
      <c r="G2909" s="166" t="s">
        <v>177</v>
      </c>
      <c r="H2909" s="204">
        <f>kategorie[[#This Row],[rok]]-kategorie[[#This Row],[věk]]</f>
        <v>1969</v>
      </c>
      <c r="I2909" s="166">
        <v>48</v>
      </c>
      <c r="J2909" s="168" t="s">
        <v>316</v>
      </c>
      <c r="K2909" s="169">
        <v>0.16</v>
      </c>
      <c r="L2909" s="205"/>
    </row>
    <row r="2910" spans="4:12">
      <c r="D2910" s="202" t="str">
        <f>CONCATENATE(kategorie[[#This Row],[rok]],"::",kategorie[[#This Row],[závod]],"::",kategorie[[#This Row],[m/ž]],"::",kategorie[[#This Row],[věk]])</f>
        <v>2017::pivaři::M::49</v>
      </c>
      <c r="E2910" s="203">
        <v>2017</v>
      </c>
      <c r="F2910" s="167" t="s">
        <v>296</v>
      </c>
      <c r="G2910" s="166" t="s">
        <v>177</v>
      </c>
      <c r="H2910" s="204">
        <f>kategorie[[#This Row],[rok]]-kategorie[[#This Row],[věk]]</f>
        <v>1968</v>
      </c>
      <c r="I2910" s="166">
        <v>49</v>
      </c>
      <c r="J2910" s="168" t="s">
        <v>316</v>
      </c>
      <c r="K2910" s="169">
        <v>0.16</v>
      </c>
      <c r="L2910" s="205"/>
    </row>
    <row r="2911" spans="4:12">
      <c r="D2911" s="202" t="str">
        <f>CONCATENATE(kategorie[[#This Row],[rok]],"::",kategorie[[#This Row],[závod]],"::",kategorie[[#This Row],[m/ž]],"::",kategorie[[#This Row],[věk]])</f>
        <v>2017::pivaři::M::50</v>
      </c>
      <c r="E2911" s="203">
        <v>2017</v>
      </c>
      <c r="F2911" s="167" t="s">
        <v>296</v>
      </c>
      <c r="G2911" s="166" t="s">
        <v>177</v>
      </c>
      <c r="H2911" s="204">
        <f>kategorie[[#This Row],[rok]]-kategorie[[#This Row],[věk]]</f>
        <v>1967</v>
      </c>
      <c r="I2911" s="166">
        <v>50</v>
      </c>
      <c r="J2911" s="168" t="s">
        <v>316</v>
      </c>
      <c r="K2911" s="169">
        <v>0.16</v>
      </c>
      <c r="L2911" s="205"/>
    </row>
    <row r="2912" spans="4:12">
      <c r="D2912" s="202" t="str">
        <f>CONCATENATE(kategorie[[#This Row],[rok]],"::",kategorie[[#This Row],[závod]],"::",kategorie[[#This Row],[m/ž]],"::",kategorie[[#This Row],[věk]])</f>
        <v>2017::pivaři::M::51</v>
      </c>
      <c r="E2912" s="203">
        <v>2017</v>
      </c>
      <c r="F2912" s="167" t="s">
        <v>296</v>
      </c>
      <c r="G2912" s="166" t="s">
        <v>177</v>
      </c>
      <c r="H2912" s="204">
        <f>kategorie[[#This Row],[rok]]-kategorie[[#This Row],[věk]]</f>
        <v>1966</v>
      </c>
      <c r="I2912" s="166">
        <v>51</v>
      </c>
      <c r="J2912" s="168" t="s">
        <v>316</v>
      </c>
      <c r="K2912" s="169">
        <v>0.16</v>
      </c>
      <c r="L2912" s="205"/>
    </row>
    <row r="2913" spans="4:12">
      <c r="D2913" s="202" t="str">
        <f>CONCATENATE(kategorie[[#This Row],[rok]],"::",kategorie[[#This Row],[závod]],"::",kategorie[[#This Row],[m/ž]],"::",kategorie[[#This Row],[věk]])</f>
        <v>2017::pivaři::M::52</v>
      </c>
      <c r="E2913" s="203">
        <v>2017</v>
      </c>
      <c r="F2913" s="167" t="s">
        <v>296</v>
      </c>
      <c r="G2913" s="166" t="s">
        <v>177</v>
      </c>
      <c r="H2913" s="204">
        <f>kategorie[[#This Row],[rok]]-kategorie[[#This Row],[věk]]</f>
        <v>1965</v>
      </c>
      <c r="I2913" s="166">
        <v>52</v>
      </c>
      <c r="J2913" s="168" t="s">
        <v>316</v>
      </c>
      <c r="K2913" s="169">
        <v>0.16</v>
      </c>
      <c r="L2913" s="205"/>
    </row>
    <row r="2914" spans="4:12">
      <c r="D2914" s="202" t="str">
        <f>CONCATENATE(kategorie[[#This Row],[rok]],"::",kategorie[[#This Row],[závod]],"::",kategorie[[#This Row],[m/ž]],"::",kategorie[[#This Row],[věk]])</f>
        <v>2017::pivaři::M::53</v>
      </c>
      <c r="E2914" s="203">
        <v>2017</v>
      </c>
      <c r="F2914" s="167" t="s">
        <v>296</v>
      </c>
      <c r="G2914" s="166" t="s">
        <v>177</v>
      </c>
      <c r="H2914" s="204">
        <f>kategorie[[#This Row],[rok]]-kategorie[[#This Row],[věk]]</f>
        <v>1964</v>
      </c>
      <c r="I2914" s="166">
        <v>53</v>
      </c>
      <c r="J2914" s="168" t="s">
        <v>316</v>
      </c>
      <c r="K2914" s="169">
        <v>0.16</v>
      </c>
      <c r="L2914" s="205"/>
    </row>
    <row r="2915" spans="4:12">
      <c r="D2915" s="202" t="str">
        <f>CONCATENATE(kategorie[[#This Row],[rok]],"::",kategorie[[#This Row],[závod]],"::",kategorie[[#This Row],[m/ž]],"::",kategorie[[#This Row],[věk]])</f>
        <v>2017::pivaři::M::54</v>
      </c>
      <c r="E2915" s="203">
        <v>2017</v>
      </c>
      <c r="F2915" s="167" t="s">
        <v>296</v>
      </c>
      <c r="G2915" s="166" t="s">
        <v>177</v>
      </c>
      <c r="H2915" s="204">
        <f>kategorie[[#This Row],[rok]]-kategorie[[#This Row],[věk]]</f>
        <v>1963</v>
      </c>
      <c r="I2915" s="166">
        <v>54</v>
      </c>
      <c r="J2915" s="168" t="s">
        <v>316</v>
      </c>
      <c r="K2915" s="169">
        <v>0.16</v>
      </c>
      <c r="L2915" s="205"/>
    </row>
    <row r="2916" spans="4:12">
      <c r="D2916" s="202" t="str">
        <f>CONCATENATE(kategorie[[#This Row],[rok]],"::",kategorie[[#This Row],[závod]],"::",kategorie[[#This Row],[m/ž]],"::",kategorie[[#This Row],[věk]])</f>
        <v>2017::pivaři::M::55</v>
      </c>
      <c r="E2916" s="203">
        <v>2017</v>
      </c>
      <c r="F2916" s="167" t="s">
        <v>296</v>
      </c>
      <c r="G2916" s="166" t="s">
        <v>177</v>
      </c>
      <c r="H2916" s="204">
        <f>kategorie[[#This Row],[rok]]-kategorie[[#This Row],[věk]]</f>
        <v>1962</v>
      </c>
      <c r="I2916" s="166">
        <v>55</v>
      </c>
      <c r="J2916" s="168" t="s">
        <v>316</v>
      </c>
      <c r="K2916" s="169">
        <v>0.16</v>
      </c>
      <c r="L2916" s="205"/>
    </row>
    <row r="2917" spans="4:12">
      <c r="D2917" s="202" t="str">
        <f>CONCATENATE(kategorie[[#This Row],[rok]],"::",kategorie[[#This Row],[závod]],"::",kategorie[[#This Row],[m/ž]],"::",kategorie[[#This Row],[věk]])</f>
        <v>2017::pivaři::M::56</v>
      </c>
      <c r="E2917" s="203">
        <v>2017</v>
      </c>
      <c r="F2917" s="167" t="s">
        <v>296</v>
      </c>
      <c r="G2917" s="166" t="s">
        <v>177</v>
      </c>
      <c r="H2917" s="204">
        <f>kategorie[[#This Row],[rok]]-kategorie[[#This Row],[věk]]</f>
        <v>1961</v>
      </c>
      <c r="I2917" s="166">
        <v>56</v>
      </c>
      <c r="J2917" s="168" t="s">
        <v>316</v>
      </c>
      <c r="K2917" s="169">
        <v>0.16</v>
      </c>
      <c r="L2917" s="205"/>
    </row>
    <row r="2918" spans="4:12">
      <c r="D2918" s="202" t="str">
        <f>CONCATENATE(kategorie[[#This Row],[rok]],"::",kategorie[[#This Row],[závod]],"::",kategorie[[#This Row],[m/ž]],"::",kategorie[[#This Row],[věk]])</f>
        <v>2017::pivaři::M::57</v>
      </c>
      <c r="E2918" s="203">
        <v>2017</v>
      </c>
      <c r="F2918" s="167" t="s">
        <v>296</v>
      </c>
      <c r="G2918" s="166" t="s">
        <v>177</v>
      </c>
      <c r="H2918" s="204">
        <f>kategorie[[#This Row],[rok]]-kategorie[[#This Row],[věk]]</f>
        <v>1960</v>
      </c>
      <c r="I2918" s="166">
        <v>57</v>
      </c>
      <c r="J2918" s="168" t="s">
        <v>316</v>
      </c>
      <c r="K2918" s="169">
        <v>0.16</v>
      </c>
      <c r="L2918" s="205"/>
    </row>
    <row r="2919" spans="4:12">
      <c r="D2919" s="202" t="str">
        <f>CONCATENATE(kategorie[[#This Row],[rok]],"::",kategorie[[#This Row],[závod]],"::",kategorie[[#This Row],[m/ž]],"::",kategorie[[#This Row],[věk]])</f>
        <v>2017::pivaři::M::58</v>
      </c>
      <c r="E2919" s="203">
        <v>2017</v>
      </c>
      <c r="F2919" s="167" t="s">
        <v>296</v>
      </c>
      <c r="G2919" s="166" t="s">
        <v>177</v>
      </c>
      <c r="H2919" s="204">
        <f>kategorie[[#This Row],[rok]]-kategorie[[#This Row],[věk]]</f>
        <v>1959</v>
      </c>
      <c r="I2919" s="166">
        <v>58</v>
      </c>
      <c r="J2919" s="168" t="s">
        <v>316</v>
      </c>
      <c r="K2919" s="169">
        <v>0.16</v>
      </c>
      <c r="L2919" s="205"/>
    </row>
    <row r="2920" spans="4:12">
      <c r="D2920" s="202" t="str">
        <f>CONCATENATE(kategorie[[#This Row],[rok]],"::",kategorie[[#This Row],[závod]],"::",kategorie[[#This Row],[m/ž]],"::",kategorie[[#This Row],[věk]])</f>
        <v>2017::pivaři::M::59</v>
      </c>
      <c r="E2920" s="203">
        <v>2017</v>
      </c>
      <c r="F2920" s="167" t="s">
        <v>296</v>
      </c>
      <c r="G2920" s="166" t="s">
        <v>177</v>
      </c>
      <c r="H2920" s="204">
        <f>kategorie[[#This Row],[rok]]-kategorie[[#This Row],[věk]]</f>
        <v>1958</v>
      </c>
      <c r="I2920" s="166">
        <v>59</v>
      </c>
      <c r="J2920" s="168" t="s">
        <v>316</v>
      </c>
      <c r="K2920" s="169">
        <v>0.16</v>
      </c>
      <c r="L2920" s="205"/>
    </row>
    <row r="2921" spans="4:12">
      <c r="D2921" s="202" t="str">
        <f>CONCATENATE(kategorie[[#This Row],[rok]],"::",kategorie[[#This Row],[závod]],"::",kategorie[[#This Row],[m/ž]],"::",kategorie[[#This Row],[věk]])</f>
        <v>2017::pivaři::M::60</v>
      </c>
      <c r="E2921" s="203">
        <v>2017</v>
      </c>
      <c r="F2921" s="167" t="s">
        <v>296</v>
      </c>
      <c r="G2921" s="166" t="s">
        <v>177</v>
      </c>
      <c r="H2921" s="204">
        <f>kategorie[[#This Row],[rok]]-kategorie[[#This Row],[věk]]</f>
        <v>1957</v>
      </c>
      <c r="I2921" s="166">
        <v>60</v>
      </c>
      <c r="J2921" s="168" t="s">
        <v>316</v>
      </c>
      <c r="K2921" s="169">
        <v>0.16</v>
      </c>
      <c r="L2921" s="205"/>
    </row>
    <row r="2922" spans="4:12">
      <c r="D2922" s="202" t="str">
        <f>CONCATENATE(kategorie[[#This Row],[rok]],"::",kategorie[[#This Row],[závod]],"::",kategorie[[#This Row],[m/ž]],"::",kategorie[[#This Row],[věk]])</f>
        <v>2017::pivaři::M::61</v>
      </c>
      <c r="E2922" s="203">
        <v>2017</v>
      </c>
      <c r="F2922" s="167" t="s">
        <v>296</v>
      </c>
      <c r="G2922" s="166" t="s">
        <v>177</v>
      </c>
      <c r="H2922" s="204">
        <f>kategorie[[#This Row],[rok]]-kategorie[[#This Row],[věk]]</f>
        <v>1956</v>
      </c>
      <c r="I2922" s="166">
        <v>61</v>
      </c>
      <c r="J2922" s="168" t="s">
        <v>316</v>
      </c>
      <c r="K2922" s="169">
        <v>0.16</v>
      </c>
      <c r="L2922" s="205"/>
    </row>
    <row r="2923" spans="4:12">
      <c r="D2923" s="202" t="str">
        <f>CONCATENATE(kategorie[[#This Row],[rok]],"::",kategorie[[#This Row],[závod]],"::",kategorie[[#This Row],[m/ž]],"::",kategorie[[#This Row],[věk]])</f>
        <v>2017::pivaři::M::62</v>
      </c>
      <c r="E2923" s="203">
        <v>2017</v>
      </c>
      <c r="F2923" s="167" t="s">
        <v>296</v>
      </c>
      <c r="G2923" s="166" t="s">
        <v>177</v>
      </c>
      <c r="H2923" s="204">
        <f>kategorie[[#This Row],[rok]]-kategorie[[#This Row],[věk]]</f>
        <v>1955</v>
      </c>
      <c r="I2923" s="166">
        <v>62</v>
      </c>
      <c r="J2923" s="168" t="s">
        <v>316</v>
      </c>
      <c r="K2923" s="169">
        <v>0.16</v>
      </c>
      <c r="L2923" s="205"/>
    </row>
    <row r="2924" spans="4:12">
      <c r="D2924" s="202" t="str">
        <f>CONCATENATE(kategorie[[#This Row],[rok]],"::",kategorie[[#This Row],[závod]],"::",kategorie[[#This Row],[m/ž]],"::",kategorie[[#This Row],[věk]])</f>
        <v>2017::pivaři::M::63</v>
      </c>
      <c r="E2924" s="203">
        <v>2017</v>
      </c>
      <c r="F2924" s="167" t="s">
        <v>296</v>
      </c>
      <c r="G2924" s="166" t="s">
        <v>177</v>
      </c>
      <c r="H2924" s="204">
        <f>kategorie[[#This Row],[rok]]-kategorie[[#This Row],[věk]]</f>
        <v>1954</v>
      </c>
      <c r="I2924" s="166">
        <v>63</v>
      </c>
      <c r="J2924" s="168" t="s">
        <v>316</v>
      </c>
      <c r="K2924" s="169">
        <v>0.16</v>
      </c>
      <c r="L2924" s="205"/>
    </row>
    <row r="2925" spans="4:12">
      <c r="D2925" s="202" t="str">
        <f>CONCATENATE(kategorie[[#This Row],[rok]],"::",kategorie[[#This Row],[závod]],"::",kategorie[[#This Row],[m/ž]],"::",kategorie[[#This Row],[věk]])</f>
        <v>2017::pivaři::M::64</v>
      </c>
      <c r="E2925" s="203">
        <v>2017</v>
      </c>
      <c r="F2925" s="167" t="s">
        <v>296</v>
      </c>
      <c r="G2925" s="166" t="s">
        <v>177</v>
      </c>
      <c r="H2925" s="204">
        <f>kategorie[[#This Row],[rok]]-kategorie[[#This Row],[věk]]</f>
        <v>1953</v>
      </c>
      <c r="I2925" s="166">
        <v>64</v>
      </c>
      <c r="J2925" s="168" t="s">
        <v>316</v>
      </c>
      <c r="K2925" s="169">
        <v>0.16</v>
      </c>
      <c r="L2925" s="205"/>
    </row>
    <row r="2926" spans="4:12">
      <c r="D2926" s="202" t="str">
        <f>CONCATENATE(kategorie[[#This Row],[rok]],"::",kategorie[[#This Row],[závod]],"::",kategorie[[#This Row],[m/ž]],"::",kategorie[[#This Row],[věk]])</f>
        <v>2017::pivaři::M::65</v>
      </c>
      <c r="E2926" s="203">
        <v>2017</v>
      </c>
      <c r="F2926" s="167" t="s">
        <v>296</v>
      </c>
      <c r="G2926" s="166" t="s">
        <v>177</v>
      </c>
      <c r="H2926" s="204">
        <f>kategorie[[#This Row],[rok]]-kategorie[[#This Row],[věk]]</f>
        <v>1952</v>
      </c>
      <c r="I2926" s="166">
        <v>65</v>
      </c>
      <c r="J2926" s="168" t="s">
        <v>316</v>
      </c>
      <c r="K2926" s="169">
        <v>0.16</v>
      </c>
      <c r="L2926" s="205"/>
    </row>
    <row r="2927" spans="4:12">
      <c r="D2927" s="202" t="str">
        <f>CONCATENATE(kategorie[[#This Row],[rok]],"::",kategorie[[#This Row],[závod]],"::",kategorie[[#This Row],[m/ž]],"::",kategorie[[#This Row],[věk]])</f>
        <v>2017::pivaři::M::66</v>
      </c>
      <c r="E2927" s="203">
        <v>2017</v>
      </c>
      <c r="F2927" s="167" t="s">
        <v>296</v>
      </c>
      <c r="G2927" s="166" t="s">
        <v>177</v>
      </c>
      <c r="H2927" s="204">
        <f>kategorie[[#This Row],[rok]]-kategorie[[#This Row],[věk]]</f>
        <v>1951</v>
      </c>
      <c r="I2927" s="166">
        <v>66</v>
      </c>
      <c r="J2927" s="168" t="s">
        <v>316</v>
      </c>
      <c r="K2927" s="169">
        <v>0.16</v>
      </c>
      <c r="L2927" s="205"/>
    </row>
    <row r="2928" spans="4:12">
      <c r="D2928" s="202" t="str">
        <f>CONCATENATE(kategorie[[#This Row],[rok]],"::",kategorie[[#This Row],[závod]],"::",kategorie[[#This Row],[m/ž]],"::",kategorie[[#This Row],[věk]])</f>
        <v>2017::pivaři::M::67</v>
      </c>
      <c r="E2928" s="203">
        <v>2017</v>
      </c>
      <c r="F2928" s="167" t="s">
        <v>296</v>
      </c>
      <c r="G2928" s="166" t="s">
        <v>177</v>
      </c>
      <c r="H2928" s="204">
        <f>kategorie[[#This Row],[rok]]-kategorie[[#This Row],[věk]]</f>
        <v>1950</v>
      </c>
      <c r="I2928" s="166">
        <v>67</v>
      </c>
      <c r="J2928" s="168" t="s">
        <v>316</v>
      </c>
      <c r="K2928" s="169">
        <v>0.16</v>
      </c>
      <c r="L2928" s="205"/>
    </row>
    <row r="2929" spans="4:12">
      <c r="D2929" s="202" t="str">
        <f>CONCATENATE(kategorie[[#This Row],[rok]],"::",kategorie[[#This Row],[závod]],"::",kategorie[[#This Row],[m/ž]],"::",kategorie[[#This Row],[věk]])</f>
        <v>2017::pivaři::M::68</v>
      </c>
      <c r="E2929" s="203">
        <v>2017</v>
      </c>
      <c r="F2929" s="167" t="s">
        <v>296</v>
      </c>
      <c r="G2929" s="166" t="s">
        <v>177</v>
      </c>
      <c r="H2929" s="204">
        <f>kategorie[[#This Row],[rok]]-kategorie[[#This Row],[věk]]</f>
        <v>1949</v>
      </c>
      <c r="I2929" s="166">
        <v>68</v>
      </c>
      <c r="J2929" s="168" t="s">
        <v>316</v>
      </c>
      <c r="K2929" s="169">
        <v>0.16</v>
      </c>
      <c r="L2929" s="205"/>
    </row>
    <row r="2930" spans="4:12">
      <c r="D2930" s="202" t="str">
        <f>CONCATENATE(kategorie[[#This Row],[rok]],"::",kategorie[[#This Row],[závod]],"::",kategorie[[#This Row],[m/ž]],"::",kategorie[[#This Row],[věk]])</f>
        <v>2017::pivaři::M::69</v>
      </c>
      <c r="E2930" s="203">
        <v>2017</v>
      </c>
      <c r="F2930" s="167" t="s">
        <v>296</v>
      </c>
      <c r="G2930" s="166" t="s">
        <v>177</v>
      </c>
      <c r="H2930" s="204">
        <f>kategorie[[#This Row],[rok]]-kategorie[[#This Row],[věk]]</f>
        <v>1948</v>
      </c>
      <c r="I2930" s="166">
        <v>69</v>
      </c>
      <c r="J2930" s="168" t="s">
        <v>316</v>
      </c>
      <c r="K2930" s="169">
        <v>0.16</v>
      </c>
      <c r="L2930" s="205"/>
    </row>
    <row r="2931" spans="4:12">
      <c r="D2931" s="202" t="str">
        <f>CONCATENATE(kategorie[[#This Row],[rok]],"::",kategorie[[#This Row],[závod]],"::",kategorie[[#This Row],[m/ž]],"::",kategorie[[#This Row],[věk]])</f>
        <v>2017::pivaři::M::70</v>
      </c>
      <c r="E2931" s="203">
        <v>2017</v>
      </c>
      <c r="F2931" s="167" t="s">
        <v>296</v>
      </c>
      <c r="G2931" s="166" t="s">
        <v>177</v>
      </c>
      <c r="H2931" s="204">
        <f>kategorie[[#This Row],[rok]]-kategorie[[#This Row],[věk]]</f>
        <v>1947</v>
      </c>
      <c r="I2931" s="166">
        <v>70</v>
      </c>
      <c r="J2931" s="168" t="s">
        <v>316</v>
      </c>
      <c r="K2931" s="169">
        <v>0.16</v>
      </c>
      <c r="L2931" s="205"/>
    </row>
    <row r="2932" spans="4:12">
      <c r="D2932" s="202" t="str">
        <f>CONCATENATE(kategorie[[#This Row],[rok]],"::",kategorie[[#This Row],[závod]],"::",kategorie[[#This Row],[m/ž]],"::",kategorie[[#This Row],[věk]])</f>
        <v>2017::pivaři::M::71</v>
      </c>
      <c r="E2932" s="203">
        <v>2017</v>
      </c>
      <c r="F2932" s="167" t="s">
        <v>296</v>
      </c>
      <c r="G2932" s="166" t="s">
        <v>177</v>
      </c>
      <c r="H2932" s="204">
        <f>kategorie[[#This Row],[rok]]-kategorie[[#This Row],[věk]]</f>
        <v>1946</v>
      </c>
      <c r="I2932" s="166">
        <v>71</v>
      </c>
      <c r="J2932" s="168" t="s">
        <v>316</v>
      </c>
      <c r="K2932" s="169">
        <v>0.16</v>
      </c>
      <c r="L2932" s="205"/>
    </row>
    <row r="2933" spans="4:12">
      <c r="D2933" s="202" t="str">
        <f>CONCATENATE(kategorie[[#This Row],[rok]],"::",kategorie[[#This Row],[závod]],"::",kategorie[[#This Row],[m/ž]],"::",kategorie[[#This Row],[věk]])</f>
        <v>2017::pivaři::M::72</v>
      </c>
      <c r="E2933" s="203">
        <v>2017</v>
      </c>
      <c r="F2933" s="167" t="s">
        <v>296</v>
      </c>
      <c r="G2933" s="166" t="s">
        <v>177</v>
      </c>
      <c r="H2933" s="204">
        <f>kategorie[[#This Row],[rok]]-kategorie[[#This Row],[věk]]</f>
        <v>1945</v>
      </c>
      <c r="I2933" s="166">
        <v>72</v>
      </c>
      <c r="J2933" s="168" t="s">
        <v>316</v>
      </c>
      <c r="K2933" s="169">
        <v>0.16</v>
      </c>
      <c r="L2933" s="205"/>
    </row>
    <row r="2934" spans="4:12">
      <c r="D2934" s="202" t="str">
        <f>CONCATENATE(kategorie[[#This Row],[rok]],"::",kategorie[[#This Row],[závod]],"::",kategorie[[#This Row],[m/ž]],"::",kategorie[[#This Row],[věk]])</f>
        <v>2017::pivaři::M::73</v>
      </c>
      <c r="E2934" s="203">
        <v>2017</v>
      </c>
      <c r="F2934" s="167" t="s">
        <v>296</v>
      </c>
      <c r="G2934" s="166" t="s">
        <v>177</v>
      </c>
      <c r="H2934" s="204">
        <f>kategorie[[#This Row],[rok]]-kategorie[[#This Row],[věk]]</f>
        <v>1944</v>
      </c>
      <c r="I2934" s="166">
        <v>73</v>
      </c>
      <c r="J2934" s="168" t="s">
        <v>316</v>
      </c>
      <c r="K2934" s="169">
        <v>0.16</v>
      </c>
      <c r="L2934" s="205"/>
    </row>
    <row r="2935" spans="4:12">
      <c r="D2935" s="202" t="str">
        <f>CONCATENATE(kategorie[[#This Row],[rok]],"::",kategorie[[#This Row],[závod]],"::",kategorie[[#This Row],[m/ž]],"::",kategorie[[#This Row],[věk]])</f>
        <v>2017::pivaři::M::74</v>
      </c>
      <c r="E2935" s="203">
        <v>2017</v>
      </c>
      <c r="F2935" s="167" t="s">
        <v>296</v>
      </c>
      <c r="G2935" s="166" t="s">
        <v>177</v>
      </c>
      <c r="H2935" s="204">
        <f>kategorie[[#This Row],[rok]]-kategorie[[#This Row],[věk]]</f>
        <v>1943</v>
      </c>
      <c r="I2935" s="166">
        <v>74</v>
      </c>
      <c r="J2935" s="168" t="s">
        <v>316</v>
      </c>
      <c r="K2935" s="169">
        <v>0.16</v>
      </c>
      <c r="L2935" s="205"/>
    </row>
    <row r="2936" spans="4:12">
      <c r="D2936" s="202" t="str">
        <f>CONCATENATE(kategorie[[#This Row],[rok]],"::",kategorie[[#This Row],[závod]],"::",kategorie[[#This Row],[m/ž]],"::",kategorie[[#This Row],[věk]])</f>
        <v>2017::pivaři::M::75</v>
      </c>
      <c r="E2936" s="203">
        <v>2017</v>
      </c>
      <c r="F2936" s="167" t="s">
        <v>296</v>
      </c>
      <c r="G2936" s="166" t="s">
        <v>177</v>
      </c>
      <c r="H2936" s="204">
        <f>kategorie[[#This Row],[rok]]-kategorie[[#This Row],[věk]]</f>
        <v>1942</v>
      </c>
      <c r="I2936" s="166">
        <v>75</v>
      </c>
      <c r="J2936" s="168" t="s">
        <v>316</v>
      </c>
      <c r="K2936" s="169">
        <v>0.16</v>
      </c>
      <c r="L2936" s="205"/>
    </row>
    <row r="2937" spans="4:12">
      <c r="D2937" s="202" t="str">
        <f>CONCATENATE(kategorie[[#This Row],[rok]],"::",kategorie[[#This Row],[závod]],"::",kategorie[[#This Row],[m/ž]],"::",kategorie[[#This Row],[věk]])</f>
        <v>2017::pivaři::M::76</v>
      </c>
      <c r="E2937" s="203">
        <v>2017</v>
      </c>
      <c r="F2937" s="167" t="s">
        <v>296</v>
      </c>
      <c r="G2937" s="166" t="s">
        <v>177</v>
      </c>
      <c r="H2937" s="204">
        <f>kategorie[[#This Row],[rok]]-kategorie[[#This Row],[věk]]</f>
        <v>1941</v>
      </c>
      <c r="I2937" s="166">
        <v>76</v>
      </c>
      <c r="J2937" s="168" t="s">
        <v>316</v>
      </c>
      <c r="K2937" s="169">
        <v>0.16</v>
      </c>
      <c r="L2937" s="205"/>
    </row>
    <row r="2938" spans="4:12">
      <c r="D2938" s="202" t="str">
        <f>CONCATENATE(kategorie[[#This Row],[rok]],"::",kategorie[[#This Row],[závod]],"::",kategorie[[#This Row],[m/ž]],"::",kategorie[[#This Row],[věk]])</f>
        <v>2017::pivaři::M::77</v>
      </c>
      <c r="E2938" s="203">
        <v>2017</v>
      </c>
      <c r="F2938" s="167" t="s">
        <v>296</v>
      </c>
      <c r="G2938" s="166" t="s">
        <v>177</v>
      </c>
      <c r="H2938" s="204">
        <f>kategorie[[#This Row],[rok]]-kategorie[[#This Row],[věk]]</f>
        <v>1940</v>
      </c>
      <c r="I2938" s="166">
        <v>77</v>
      </c>
      <c r="J2938" s="168" t="s">
        <v>316</v>
      </c>
      <c r="K2938" s="169">
        <v>0.16</v>
      </c>
      <c r="L2938" s="205"/>
    </row>
    <row r="2939" spans="4:12">
      <c r="D2939" s="202" t="str">
        <f>CONCATENATE(kategorie[[#This Row],[rok]],"::",kategorie[[#This Row],[závod]],"::",kategorie[[#This Row],[m/ž]],"::",kategorie[[#This Row],[věk]])</f>
        <v>2017::pivaři::M::78</v>
      </c>
      <c r="E2939" s="203">
        <v>2017</v>
      </c>
      <c r="F2939" s="167" t="s">
        <v>296</v>
      </c>
      <c r="G2939" s="166" t="s">
        <v>177</v>
      </c>
      <c r="H2939" s="204">
        <f>kategorie[[#This Row],[rok]]-kategorie[[#This Row],[věk]]</f>
        <v>1939</v>
      </c>
      <c r="I2939" s="166">
        <v>78</v>
      </c>
      <c r="J2939" s="168" t="s">
        <v>316</v>
      </c>
      <c r="K2939" s="169">
        <v>0.16</v>
      </c>
      <c r="L2939" s="205"/>
    </row>
    <row r="2940" spans="4:12">
      <c r="D2940" s="202" t="str">
        <f>CONCATENATE(kategorie[[#This Row],[rok]],"::",kategorie[[#This Row],[závod]],"::",kategorie[[#This Row],[m/ž]],"::",kategorie[[#This Row],[věk]])</f>
        <v>2017::pivaři::M::79</v>
      </c>
      <c r="E2940" s="203">
        <v>2017</v>
      </c>
      <c r="F2940" s="167" t="s">
        <v>296</v>
      </c>
      <c r="G2940" s="166" t="s">
        <v>177</v>
      </c>
      <c r="H2940" s="204">
        <f>kategorie[[#This Row],[rok]]-kategorie[[#This Row],[věk]]</f>
        <v>1938</v>
      </c>
      <c r="I2940" s="166">
        <v>79</v>
      </c>
      <c r="J2940" s="168" t="s">
        <v>316</v>
      </c>
      <c r="K2940" s="169">
        <v>0.16</v>
      </c>
      <c r="L2940" s="205"/>
    </row>
    <row r="2941" spans="4:12">
      <c r="D2941" s="202" t="str">
        <f>CONCATENATE(kategorie[[#This Row],[rok]],"::",kategorie[[#This Row],[závod]],"::",kategorie[[#This Row],[m/ž]],"::",kategorie[[#This Row],[věk]])</f>
        <v>2017::pivaři::M::80</v>
      </c>
      <c r="E2941" s="203">
        <v>2017</v>
      </c>
      <c r="F2941" s="167" t="s">
        <v>296</v>
      </c>
      <c r="G2941" s="166" t="s">
        <v>177</v>
      </c>
      <c r="H2941" s="204">
        <f>kategorie[[#This Row],[rok]]-kategorie[[#This Row],[věk]]</f>
        <v>1937</v>
      </c>
      <c r="I2941" s="166">
        <v>80</v>
      </c>
      <c r="J2941" s="168" t="s">
        <v>316</v>
      </c>
      <c r="K2941" s="169">
        <v>0.16</v>
      </c>
      <c r="L2941" s="205"/>
    </row>
    <row r="2942" spans="4:12">
      <c r="D2942" s="202" t="str">
        <f>CONCATENATE(kategorie[[#This Row],[rok]],"::",kategorie[[#This Row],[závod]],"::",kategorie[[#This Row],[m/ž]],"::",kategorie[[#This Row],[věk]])</f>
        <v>2017::pivaři::Z::18</v>
      </c>
      <c r="E2942" s="203">
        <v>2017</v>
      </c>
      <c r="F2942" s="167" t="s">
        <v>296</v>
      </c>
      <c r="G2942" s="166" t="s">
        <v>318</v>
      </c>
      <c r="H2942" s="204">
        <f>kategorie[[#This Row],[rok]]-kategorie[[#This Row],[věk]]</f>
        <v>1999</v>
      </c>
      <c r="I2942" s="166">
        <v>18</v>
      </c>
      <c r="J2942" s="168" t="s">
        <v>316</v>
      </c>
      <c r="K2942" s="169">
        <v>0.16</v>
      </c>
      <c r="L2942" s="205"/>
    </row>
    <row r="2943" spans="4:12">
      <c r="D2943" s="202" t="str">
        <f>CONCATENATE(kategorie[[#This Row],[rok]],"::",kategorie[[#This Row],[závod]],"::",kategorie[[#This Row],[m/ž]],"::",kategorie[[#This Row],[věk]])</f>
        <v>2017::pivaři::Z::19</v>
      </c>
      <c r="E2943" s="203">
        <v>2017</v>
      </c>
      <c r="F2943" s="167" t="s">
        <v>296</v>
      </c>
      <c r="G2943" s="166" t="s">
        <v>318</v>
      </c>
      <c r="H2943" s="204">
        <f>kategorie[[#This Row],[rok]]-kategorie[[#This Row],[věk]]</f>
        <v>1998</v>
      </c>
      <c r="I2943" s="166">
        <v>19</v>
      </c>
      <c r="J2943" s="168" t="s">
        <v>316</v>
      </c>
      <c r="K2943" s="169">
        <v>0.16</v>
      </c>
      <c r="L2943" s="205"/>
    </row>
    <row r="2944" spans="4:12">
      <c r="D2944" s="202" t="str">
        <f>CONCATENATE(kategorie[[#This Row],[rok]],"::",kategorie[[#This Row],[závod]],"::",kategorie[[#This Row],[m/ž]],"::",kategorie[[#This Row],[věk]])</f>
        <v>2017::pivaři::Z::20</v>
      </c>
      <c r="E2944" s="203">
        <v>2017</v>
      </c>
      <c r="F2944" s="167" t="s">
        <v>296</v>
      </c>
      <c r="G2944" s="166" t="s">
        <v>318</v>
      </c>
      <c r="H2944" s="204">
        <f>kategorie[[#This Row],[rok]]-kategorie[[#This Row],[věk]]</f>
        <v>1997</v>
      </c>
      <c r="I2944" s="166">
        <v>20</v>
      </c>
      <c r="J2944" s="168" t="s">
        <v>316</v>
      </c>
      <c r="K2944" s="169">
        <v>0.16</v>
      </c>
      <c r="L2944" s="205"/>
    </row>
    <row r="2945" spans="4:12">
      <c r="D2945" s="202" t="str">
        <f>CONCATENATE(kategorie[[#This Row],[rok]],"::",kategorie[[#This Row],[závod]],"::",kategorie[[#This Row],[m/ž]],"::",kategorie[[#This Row],[věk]])</f>
        <v>2017::pivaři::Z::21</v>
      </c>
      <c r="E2945" s="203">
        <v>2017</v>
      </c>
      <c r="F2945" s="167" t="s">
        <v>296</v>
      </c>
      <c r="G2945" s="166" t="s">
        <v>318</v>
      </c>
      <c r="H2945" s="204">
        <f>kategorie[[#This Row],[rok]]-kategorie[[#This Row],[věk]]</f>
        <v>1996</v>
      </c>
      <c r="I2945" s="166">
        <v>21</v>
      </c>
      <c r="J2945" s="168" t="s">
        <v>316</v>
      </c>
      <c r="K2945" s="169">
        <v>0.16</v>
      </c>
      <c r="L2945" s="205"/>
    </row>
    <row r="2946" spans="4:12">
      <c r="D2946" s="202" t="str">
        <f>CONCATENATE(kategorie[[#This Row],[rok]],"::",kategorie[[#This Row],[závod]],"::",kategorie[[#This Row],[m/ž]],"::",kategorie[[#This Row],[věk]])</f>
        <v>2017::pivaři::Z::22</v>
      </c>
      <c r="E2946" s="203">
        <v>2017</v>
      </c>
      <c r="F2946" s="167" t="s">
        <v>296</v>
      </c>
      <c r="G2946" s="166" t="s">
        <v>318</v>
      </c>
      <c r="H2946" s="204">
        <f>kategorie[[#This Row],[rok]]-kategorie[[#This Row],[věk]]</f>
        <v>1995</v>
      </c>
      <c r="I2946" s="166">
        <v>22</v>
      </c>
      <c r="J2946" s="168" t="s">
        <v>316</v>
      </c>
      <c r="K2946" s="169">
        <v>0.16</v>
      </c>
      <c r="L2946" s="205"/>
    </row>
    <row r="2947" spans="4:12">
      <c r="D2947" s="202" t="str">
        <f>CONCATENATE(kategorie[[#This Row],[rok]],"::",kategorie[[#This Row],[závod]],"::",kategorie[[#This Row],[m/ž]],"::",kategorie[[#This Row],[věk]])</f>
        <v>2017::pivaři::Z::23</v>
      </c>
      <c r="E2947" s="203">
        <v>2017</v>
      </c>
      <c r="F2947" s="167" t="s">
        <v>296</v>
      </c>
      <c r="G2947" s="166" t="s">
        <v>318</v>
      </c>
      <c r="H2947" s="204">
        <f>kategorie[[#This Row],[rok]]-kategorie[[#This Row],[věk]]</f>
        <v>1994</v>
      </c>
      <c r="I2947" s="166">
        <v>23</v>
      </c>
      <c r="J2947" s="168" t="s">
        <v>316</v>
      </c>
      <c r="K2947" s="169">
        <v>0.16</v>
      </c>
      <c r="L2947" s="205"/>
    </row>
    <row r="2948" spans="4:12">
      <c r="D2948" s="202" t="str">
        <f>CONCATENATE(kategorie[[#This Row],[rok]],"::",kategorie[[#This Row],[závod]],"::",kategorie[[#This Row],[m/ž]],"::",kategorie[[#This Row],[věk]])</f>
        <v>2017::pivaři::Z::24</v>
      </c>
      <c r="E2948" s="203">
        <v>2017</v>
      </c>
      <c r="F2948" s="167" t="s">
        <v>296</v>
      </c>
      <c r="G2948" s="166" t="s">
        <v>318</v>
      </c>
      <c r="H2948" s="204">
        <f>kategorie[[#This Row],[rok]]-kategorie[[#This Row],[věk]]</f>
        <v>1993</v>
      </c>
      <c r="I2948" s="166">
        <v>24</v>
      </c>
      <c r="J2948" s="168" t="s">
        <v>316</v>
      </c>
      <c r="K2948" s="169">
        <v>0.16</v>
      </c>
      <c r="L2948" s="205"/>
    </row>
    <row r="2949" spans="4:12">
      <c r="D2949" s="202" t="str">
        <f>CONCATENATE(kategorie[[#This Row],[rok]],"::",kategorie[[#This Row],[závod]],"::",kategorie[[#This Row],[m/ž]],"::",kategorie[[#This Row],[věk]])</f>
        <v>2017::pivaři::Z::25</v>
      </c>
      <c r="E2949" s="203">
        <v>2017</v>
      </c>
      <c r="F2949" s="167" t="s">
        <v>296</v>
      </c>
      <c r="G2949" s="166" t="s">
        <v>318</v>
      </c>
      <c r="H2949" s="204">
        <f>kategorie[[#This Row],[rok]]-kategorie[[#This Row],[věk]]</f>
        <v>1992</v>
      </c>
      <c r="I2949" s="166">
        <v>25</v>
      </c>
      <c r="J2949" s="168" t="s">
        <v>316</v>
      </c>
      <c r="K2949" s="169">
        <v>0.16</v>
      </c>
      <c r="L2949" s="205"/>
    </row>
    <row r="2950" spans="4:12">
      <c r="D2950" s="202" t="str">
        <f>CONCATENATE(kategorie[[#This Row],[rok]],"::",kategorie[[#This Row],[závod]],"::",kategorie[[#This Row],[m/ž]],"::",kategorie[[#This Row],[věk]])</f>
        <v>2017::pivaři::Z::26</v>
      </c>
      <c r="E2950" s="203">
        <v>2017</v>
      </c>
      <c r="F2950" s="167" t="s">
        <v>296</v>
      </c>
      <c r="G2950" s="166" t="s">
        <v>318</v>
      </c>
      <c r="H2950" s="204">
        <f>kategorie[[#This Row],[rok]]-kategorie[[#This Row],[věk]]</f>
        <v>1991</v>
      </c>
      <c r="I2950" s="166">
        <v>26</v>
      </c>
      <c r="J2950" s="168" t="s">
        <v>316</v>
      </c>
      <c r="K2950" s="169">
        <v>0.16</v>
      </c>
      <c r="L2950" s="205"/>
    </row>
    <row r="2951" spans="4:12">
      <c r="D2951" s="202" t="str">
        <f>CONCATENATE(kategorie[[#This Row],[rok]],"::",kategorie[[#This Row],[závod]],"::",kategorie[[#This Row],[m/ž]],"::",kategorie[[#This Row],[věk]])</f>
        <v>2017::pivaři::Z::27</v>
      </c>
      <c r="E2951" s="203">
        <v>2017</v>
      </c>
      <c r="F2951" s="167" t="s">
        <v>296</v>
      </c>
      <c r="G2951" s="166" t="s">
        <v>318</v>
      </c>
      <c r="H2951" s="204">
        <f>kategorie[[#This Row],[rok]]-kategorie[[#This Row],[věk]]</f>
        <v>1990</v>
      </c>
      <c r="I2951" s="166">
        <v>27</v>
      </c>
      <c r="J2951" s="168" t="s">
        <v>316</v>
      </c>
      <c r="K2951" s="169">
        <v>0.16</v>
      </c>
      <c r="L2951" s="205"/>
    </row>
    <row r="2952" spans="4:12">
      <c r="D2952" s="202" t="str">
        <f>CONCATENATE(kategorie[[#This Row],[rok]],"::",kategorie[[#This Row],[závod]],"::",kategorie[[#This Row],[m/ž]],"::",kategorie[[#This Row],[věk]])</f>
        <v>2017::pivaři::Z::28</v>
      </c>
      <c r="E2952" s="203">
        <v>2017</v>
      </c>
      <c r="F2952" s="167" t="s">
        <v>296</v>
      </c>
      <c r="G2952" s="166" t="s">
        <v>318</v>
      </c>
      <c r="H2952" s="204">
        <f>kategorie[[#This Row],[rok]]-kategorie[[#This Row],[věk]]</f>
        <v>1989</v>
      </c>
      <c r="I2952" s="166">
        <v>28</v>
      </c>
      <c r="J2952" s="168" t="s">
        <v>316</v>
      </c>
      <c r="K2952" s="169">
        <v>0.16</v>
      </c>
      <c r="L2952" s="205"/>
    </row>
    <row r="2953" spans="4:12">
      <c r="D2953" s="202" t="str">
        <f>CONCATENATE(kategorie[[#This Row],[rok]],"::",kategorie[[#This Row],[závod]],"::",kategorie[[#This Row],[m/ž]],"::",kategorie[[#This Row],[věk]])</f>
        <v>2017::pivaři::Z::29</v>
      </c>
      <c r="E2953" s="203">
        <v>2017</v>
      </c>
      <c r="F2953" s="167" t="s">
        <v>296</v>
      </c>
      <c r="G2953" s="166" t="s">
        <v>318</v>
      </c>
      <c r="H2953" s="204">
        <f>kategorie[[#This Row],[rok]]-kategorie[[#This Row],[věk]]</f>
        <v>1988</v>
      </c>
      <c r="I2953" s="166">
        <v>29</v>
      </c>
      <c r="J2953" s="168" t="s">
        <v>316</v>
      </c>
      <c r="K2953" s="169">
        <v>0.16</v>
      </c>
      <c r="L2953" s="205"/>
    </row>
    <row r="2954" spans="4:12">
      <c r="D2954" s="202" t="str">
        <f>CONCATENATE(kategorie[[#This Row],[rok]],"::",kategorie[[#This Row],[závod]],"::",kategorie[[#This Row],[m/ž]],"::",kategorie[[#This Row],[věk]])</f>
        <v>2017::pivaři::Z::30</v>
      </c>
      <c r="E2954" s="203">
        <v>2017</v>
      </c>
      <c r="F2954" s="167" t="s">
        <v>296</v>
      </c>
      <c r="G2954" s="166" t="s">
        <v>318</v>
      </c>
      <c r="H2954" s="204">
        <f>kategorie[[#This Row],[rok]]-kategorie[[#This Row],[věk]]</f>
        <v>1987</v>
      </c>
      <c r="I2954" s="166">
        <v>30</v>
      </c>
      <c r="J2954" s="168" t="s">
        <v>316</v>
      </c>
      <c r="K2954" s="169">
        <v>0.16</v>
      </c>
      <c r="L2954" s="205"/>
    </row>
    <row r="2955" spans="4:12">
      <c r="D2955" s="202" t="str">
        <f>CONCATENATE(kategorie[[#This Row],[rok]],"::",kategorie[[#This Row],[závod]],"::",kategorie[[#This Row],[m/ž]],"::",kategorie[[#This Row],[věk]])</f>
        <v>2017::pivaři::Z::31</v>
      </c>
      <c r="E2955" s="203">
        <v>2017</v>
      </c>
      <c r="F2955" s="167" t="s">
        <v>296</v>
      </c>
      <c r="G2955" s="166" t="s">
        <v>318</v>
      </c>
      <c r="H2955" s="204">
        <f>kategorie[[#This Row],[rok]]-kategorie[[#This Row],[věk]]</f>
        <v>1986</v>
      </c>
      <c r="I2955" s="166">
        <v>31</v>
      </c>
      <c r="J2955" s="168" t="s">
        <v>316</v>
      </c>
      <c r="K2955" s="169">
        <v>0.16</v>
      </c>
      <c r="L2955" s="205"/>
    </row>
    <row r="2956" spans="4:12">
      <c r="D2956" s="202" t="str">
        <f>CONCATENATE(kategorie[[#This Row],[rok]],"::",kategorie[[#This Row],[závod]],"::",kategorie[[#This Row],[m/ž]],"::",kategorie[[#This Row],[věk]])</f>
        <v>2017::pivaři::Z::32</v>
      </c>
      <c r="E2956" s="203">
        <v>2017</v>
      </c>
      <c r="F2956" s="167" t="s">
        <v>296</v>
      </c>
      <c r="G2956" s="166" t="s">
        <v>318</v>
      </c>
      <c r="H2956" s="204">
        <f>kategorie[[#This Row],[rok]]-kategorie[[#This Row],[věk]]</f>
        <v>1985</v>
      </c>
      <c r="I2956" s="166">
        <v>32</v>
      </c>
      <c r="J2956" s="168" t="s">
        <v>316</v>
      </c>
      <c r="K2956" s="169">
        <v>0.16</v>
      </c>
      <c r="L2956" s="205"/>
    </row>
    <row r="2957" spans="4:12">
      <c r="D2957" s="202" t="str">
        <f>CONCATENATE(kategorie[[#This Row],[rok]],"::",kategorie[[#This Row],[závod]],"::",kategorie[[#This Row],[m/ž]],"::",kategorie[[#This Row],[věk]])</f>
        <v>2017::pivaři::Z::33</v>
      </c>
      <c r="E2957" s="203">
        <v>2017</v>
      </c>
      <c r="F2957" s="167" t="s">
        <v>296</v>
      </c>
      <c r="G2957" s="166" t="s">
        <v>318</v>
      </c>
      <c r="H2957" s="204">
        <f>kategorie[[#This Row],[rok]]-kategorie[[#This Row],[věk]]</f>
        <v>1984</v>
      </c>
      <c r="I2957" s="166">
        <v>33</v>
      </c>
      <c r="J2957" s="168" t="s">
        <v>316</v>
      </c>
      <c r="K2957" s="169">
        <v>0.16</v>
      </c>
      <c r="L2957" s="205"/>
    </row>
    <row r="2958" spans="4:12">
      <c r="D2958" s="202" t="str">
        <f>CONCATENATE(kategorie[[#This Row],[rok]],"::",kategorie[[#This Row],[závod]],"::",kategorie[[#This Row],[m/ž]],"::",kategorie[[#This Row],[věk]])</f>
        <v>2017::pivaři::Z::34</v>
      </c>
      <c r="E2958" s="203">
        <v>2017</v>
      </c>
      <c r="F2958" s="167" t="s">
        <v>296</v>
      </c>
      <c r="G2958" s="166" t="s">
        <v>318</v>
      </c>
      <c r="H2958" s="204">
        <f>kategorie[[#This Row],[rok]]-kategorie[[#This Row],[věk]]</f>
        <v>1983</v>
      </c>
      <c r="I2958" s="166">
        <v>34</v>
      </c>
      <c r="J2958" s="168" t="s">
        <v>316</v>
      </c>
      <c r="K2958" s="169">
        <v>0.16</v>
      </c>
      <c r="L2958" s="205"/>
    </row>
    <row r="2959" spans="4:12">
      <c r="D2959" s="202" t="str">
        <f>CONCATENATE(kategorie[[#This Row],[rok]],"::",kategorie[[#This Row],[závod]],"::",kategorie[[#This Row],[m/ž]],"::",kategorie[[#This Row],[věk]])</f>
        <v>2017::pivaři::Z::35</v>
      </c>
      <c r="E2959" s="203">
        <v>2017</v>
      </c>
      <c r="F2959" s="167" t="s">
        <v>296</v>
      </c>
      <c r="G2959" s="166" t="s">
        <v>318</v>
      </c>
      <c r="H2959" s="204">
        <f>kategorie[[#This Row],[rok]]-kategorie[[#This Row],[věk]]</f>
        <v>1982</v>
      </c>
      <c r="I2959" s="166">
        <v>35</v>
      </c>
      <c r="J2959" s="168" t="s">
        <v>316</v>
      </c>
      <c r="K2959" s="169">
        <v>0.16</v>
      </c>
      <c r="L2959" s="205"/>
    </row>
    <row r="2960" spans="4:12">
      <c r="D2960" s="202" t="str">
        <f>CONCATENATE(kategorie[[#This Row],[rok]],"::",kategorie[[#This Row],[závod]],"::",kategorie[[#This Row],[m/ž]],"::",kategorie[[#This Row],[věk]])</f>
        <v>2017::pivaři::Z::36</v>
      </c>
      <c r="E2960" s="203">
        <v>2017</v>
      </c>
      <c r="F2960" s="167" t="s">
        <v>296</v>
      </c>
      <c r="G2960" s="166" t="s">
        <v>318</v>
      </c>
      <c r="H2960" s="204">
        <f>kategorie[[#This Row],[rok]]-kategorie[[#This Row],[věk]]</f>
        <v>1981</v>
      </c>
      <c r="I2960" s="166">
        <v>36</v>
      </c>
      <c r="J2960" s="168" t="s">
        <v>316</v>
      </c>
      <c r="K2960" s="169">
        <v>0.16</v>
      </c>
      <c r="L2960" s="205"/>
    </row>
    <row r="2961" spans="4:12">
      <c r="D2961" s="202" t="str">
        <f>CONCATENATE(kategorie[[#This Row],[rok]],"::",kategorie[[#This Row],[závod]],"::",kategorie[[#This Row],[m/ž]],"::",kategorie[[#This Row],[věk]])</f>
        <v>2017::pivaři::Z::37</v>
      </c>
      <c r="E2961" s="203">
        <v>2017</v>
      </c>
      <c r="F2961" s="167" t="s">
        <v>296</v>
      </c>
      <c r="G2961" s="166" t="s">
        <v>318</v>
      </c>
      <c r="H2961" s="204">
        <f>kategorie[[#This Row],[rok]]-kategorie[[#This Row],[věk]]</f>
        <v>1980</v>
      </c>
      <c r="I2961" s="166">
        <v>37</v>
      </c>
      <c r="J2961" s="168" t="s">
        <v>316</v>
      </c>
      <c r="K2961" s="169">
        <v>0.16</v>
      </c>
      <c r="L2961" s="205"/>
    </row>
    <row r="2962" spans="4:12">
      <c r="D2962" s="202" t="str">
        <f>CONCATENATE(kategorie[[#This Row],[rok]],"::",kategorie[[#This Row],[závod]],"::",kategorie[[#This Row],[m/ž]],"::",kategorie[[#This Row],[věk]])</f>
        <v>2017::pivaři::Z::38</v>
      </c>
      <c r="E2962" s="203">
        <v>2017</v>
      </c>
      <c r="F2962" s="167" t="s">
        <v>296</v>
      </c>
      <c r="G2962" s="166" t="s">
        <v>318</v>
      </c>
      <c r="H2962" s="204">
        <f>kategorie[[#This Row],[rok]]-kategorie[[#This Row],[věk]]</f>
        <v>1979</v>
      </c>
      <c r="I2962" s="166">
        <v>38</v>
      </c>
      <c r="J2962" s="168" t="s">
        <v>316</v>
      </c>
      <c r="K2962" s="169">
        <v>0.16</v>
      </c>
      <c r="L2962" s="205"/>
    </row>
    <row r="2963" spans="4:12">
      <c r="D2963" s="202" t="str">
        <f>CONCATENATE(kategorie[[#This Row],[rok]],"::",kategorie[[#This Row],[závod]],"::",kategorie[[#This Row],[m/ž]],"::",kategorie[[#This Row],[věk]])</f>
        <v>2017::pivaři::Z::39</v>
      </c>
      <c r="E2963" s="203">
        <v>2017</v>
      </c>
      <c r="F2963" s="167" t="s">
        <v>296</v>
      </c>
      <c r="G2963" s="166" t="s">
        <v>318</v>
      </c>
      <c r="H2963" s="204">
        <f>kategorie[[#This Row],[rok]]-kategorie[[#This Row],[věk]]</f>
        <v>1978</v>
      </c>
      <c r="I2963" s="166">
        <v>39</v>
      </c>
      <c r="J2963" s="168" t="s">
        <v>316</v>
      </c>
      <c r="K2963" s="169">
        <v>0.16</v>
      </c>
      <c r="L2963" s="205"/>
    </row>
    <row r="2964" spans="4:12">
      <c r="D2964" s="202" t="str">
        <f>CONCATENATE(kategorie[[#This Row],[rok]],"::",kategorie[[#This Row],[závod]],"::",kategorie[[#This Row],[m/ž]],"::",kategorie[[#This Row],[věk]])</f>
        <v>2017::pivaři::Z::40</v>
      </c>
      <c r="E2964" s="203">
        <v>2017</v>
      </c>
      <c r="F2964" s="167" t="s">
        <v>296</v>
      </c>
      <c r="G2964" s="166" t="s">
        <v>318</v>
      </c>
      <c r="H2964" s="204">
        <f>kategorie[[#This Row],[rok]]-kategorie[[#This Row],[věk]]</f>
        <v>1977</v>
      </c>
      <c r="I2964" s="166">
        <v>40</v>
      </c>
      <c r="J2964" s="168" t="s">
        <v>316</v>
      </c>
      <c r="K2964" s="169">
        <v>0.16</v>
      </c>
      <c r="L2964" s="205"/>
    </row>
    <row r="2965" spans="4:12">
      <c r="D2965" s="202" t="str">
        <f>CONCATENATE(kategorie[[#This Row],[rok]],"::",kategorie[[#This Row],[závod]],"::",kategorie[[#This Row],[m/ž]],"::",kategorie[[#This Row],[věk]])</f>
        <v>2017::pivaři::Z::41</v>
      </c>
      <c r="E2965" s="203">
        <v>2017</v>
      </c>
      <c r="F2965" s="167" t="s">
        <v>296</v>
      </c>
      <c r="G2965" s="166" t="s">
        <v>318</v>
      </c>
      <c r="H2965" s="204">
        <f>kategorie[[#This Row],[rok]]-kategorie[[#This Row],[věk]]</f>
        <v>1976</v>
      </c>
      <c r="I2965" s="166">
        <v>41</v>
      </c>
      <c r="J2965" s="168" t="s">
        <v>316</v>
      </c>
      <c r="K2965" s="169">
        <v>0.16</v>
      </c>
      <c r="L2965" s="205"/>
    </row>
    <row r="2966" spans="4:12">
      <c r="D2966" s="202" t="str">
        <f>CONCATENATE(kategorie[[#This Row],[rok]],"::",kategorie[[#This Row],[závod]],"::",kategorie[[#This Row],[m/ž]],"::",kategorie[[#This Row],[věk]])</f>
        <v>2017::pivaři::Z::42</v>
      </c>
      <c r="E2966" s="203">
        <v>2017</v>
      </c>
      <c r="F2966" s="167" t="s">
        <v>296</v>
      </c>
      <c r="G2966" s="166" t="s">
        <v>318</v>
      </c>
      <c r="H2966" s="204">
        <f>kategorie[[#This Row],[rok]]-kategorie[[#This Row],[věk]]</f>
        <v>1975</v>
      </c>
      <c r="I2966" s="166">
        <v>42</v>
      </c>
      <c r="J2966" s="168" t="s">
        <v>316</v>
      </c>
      <c r="K2966" s="169">
        <v>0.16</v>
      </c>
      <c r="L2966" s="205"/>
    </row>
    <row r="2967" spans="4:12">
      <c r="D2967" s="202" t="str">
        <f>CONCATENATE(kategorie[[#This Row],[rok]],"::",kategorie[[#This Row],[závod]],"::",kategorie[[#This Row],[m/ž]],"::",kategorie[[#This Row],[věk]])</f>
        <v>2017::pivaři::Z::43</v>
      </c>
      <c r="E2967" s="203">
        <v>2017</v>
      </c>
      <c r="F2967" s="167" t="s">
        <v>296</v>
      </c>
      <c r="G2967" s="166" t="s">
        <v>318</v>
      </c>
      <c r="H2967" s="204">
        <f>kategorie[[#This Row],[rok]]-kategorie[[#This Row],[věk]]</f>
        <v>1974</v>
      </c>
      <c r="I2967" s="166">
        <v>43</v>
      </c>
      <c r="J2967" s="168" t="s">
        <v>316</v>
      </c>
      <c r="K2967" s="169">
        <v>0.16</v>
      </c>
      <c r="L2967" s="205"/>
    </row>
    <row r="2968" spans="4:12">
      <c r="D2968" s="202" t="str">
        <f>CONCATENATE(kategorie[[#This Row],[rok]],"::",kategorie[[#This Row],[závod]],"::",kategorie[[#This Row],[m/ž]],"::",kategorie[[#This Row],[věk]])</f>
        <v>2017::pivaři::Z::44</v>
      </c>
      <c r="E2968" s="203">
        <v>2017</v>
      </c>
      <c r="F2968" s="167" t="s">
        <v>296</v>
      </c>
      <c r="G2968" s="166" t="s">
        <v>318</v>
      </c>
      <c r="H2968" s="204">
        <f>kategorie[[#This Row],[rok]]-kategorie[[#This Row],[věk]]</f>
        <v>1973</v>
      </c>
      <c r="I2968" s="166">
        <v>44</v>
      </c>
      <c r="J2968" s="168" t="s">
        <v>316</v>
      </c>
      <c r="K2968" s="169">
        <v>0.16</v>
      </c>
      <c r="L2968" s="205"/>
    </row>
    <row r="2969" spans="4:12">
      <c r="D2969" s="202" t="str">
        <f>CONCATENATE(kategorie[[#This Row],[rok]],"::",kategorie[[#This Row],[závod]],"::",kategorie[[#This Row],[m/ž]],"::",kategorie[[#This Row],[věk]])</f>
        <v>2017::pivaři::Z::45</v>
      </c>
      <c r="E2969" s="203">
        <v>2017</v>
      </c>
      <c r="F2969" s="167" t="s">
        <v>296</v>
      </c>
      <c r="G2969" s="166" t="s">
        <v>318</v>
      </c>
      <c r="H2969" s="204">
        <f>kategorie[[#This Row],[rok]]-kategorie[[#This Row],[věk]]</f>
        <v>1972</v>
      </c>
      <c r="I2969" s="166">
        <v>45</v>
      </c>
      <c r="J2969" s="168" t="s">
        <v>316</v>
      </c>
      <c r="K2969" s="169">
        <v>0.16</v>
      </c>
      <c r="L2969" s="205"/>
    </row>
    <row r="2970" spans="4:12">
      <c r="D2970" s="202" t="str">
        <f>CONCATENATE(kategorie[[#This Row],[rok]],"::",kategorie[[#This Row],[závod]],"::",kategorie[[#This Row],[m/ž]],"::",kategorie[[#This Row],[věk]])</f>
        <v>2017::pivaři::Z::46</v>
      </c>
      <c r="E2970" s="203">
        <v>2017</v>
      </c>
      <c r="F2970" s="167" t="s">
        <v>296</v>
      </c>
      <c r="G2970" s="166" t="s">
        <v>318</v>
      </c>
      <c r="H2970" s="204">
        <f>kategorie[[#This Row],[rok]]-kategorie[[#This Row],[věk]]</f>
        <v>1971</v>
      </c>
      <c r="I2970" s="166">
        <v>46</v>
      </c>
      <c r="J2970" s="168" t="s">
        <v>316</v>
      </c>
      <c r="K2970" s="169">
        <v>0.16</v>
      </c>
      <c r="L2970" s="205"/>
    </row>
    <row r="2971" spans="4:12">
      <c r="D2971" s="202" t="str">
        <f>CONCATENATE(kategorie[[#This Row],[rok]],"::",kategorie[[#This Row],[závod]],"::",kategorie[[#This Row],[m/ž]],"::",kategorie[[#This Row],[věk]])</f>
        <v>2017::pivaři::Z::47</v>
      </c>
      <c r="E2971" s="203">
        <v>2017</v>
      </c>
      <c r="F2971" s="167" t="s">
        <v>296</v>
      </c>
      <c r="G2971" s="166" t="s">
        <v>318</v>
      </c>
      <c r="H2971" s="204">
        <f>kategorie[[#This Row],[rok]]-kategorie[[#This Row],[věk]]</f>
        <v>1970</v>
      </c>
      <c r="I2971" s="166">
        <v>47</v>
      </c>
      <c r="J2971" s="168" t="s">
        <v>316</v>
      </c>
      <c r="K2971" s="169">
        <v>0.16</v>
      </c>
      <c r="L2971" s="205"/>
    </row>
    <row r="2972" spans="4:12">
      <c r="D2972" s="202" t="str">
        <f>CONCATENATE(kategorie[[#This Row],[rok]],"::",kategorie[[#This Row],[závod]],"::",kategorie[[#This Row],[m/ž]],"::",kategorie[[#This Row],[věk]])</f>
        <v>2017::pivaři::Z::48</v>
      </c>
      <c r="E2972" s="203">
        <v>2017</v>
      </c>
      <c r="F2972" s="167" t="s">
        <v>296</v>
      </c>
      <c r="G2972" s="166" t="s">
        <v>318</v>
      </c>
      <c r="H2972" s="204">
        <f>kategorie[[#This Row],[rok]]-kategorie[[#This Row],[věk]]</f>
        <v>1969</v>
      </c>
      <c r="I2972" s="166">
        <v>48</v>
      </c>
      <c r="J2972" s="168" t="s">
        <v>316</v>
      </c>
      <c r="K2972" s="169">
        <v>0.16</v>
      </c>
      <c r="L2972" s="205"/>
    </row>
    <row r="2973" spans="4:12">
      <c r="D2973" s="202" t="str">
        <f>CONCATENATE(kategorie[[#This Row],[rok]],"::",kategorie[[#This Row],[závod]],"::",kategorie[[#This Row],[m/ž]],"::",kategorie[[#This Row],[věk]])</f>
        <v>2017::pivaři::Z::49</v>
      </c>
      <c r="E2973" s="203">
        <v>2017</v>
      </c>
      <c r="F2973" s="167" t="s">
        <v>296</v>
      </c>
      <c r="G2973" s="166" t="s">
        <v>318</v>
      </c>
      <c r="H2973" s="204">
        <f>kategorie[[#This Row],[rok]]-kategorie[[#This Row],[věk]]</f>
        <v>1968</v>
      </c>
      <c r="I2973" s="166">
        <v>49</v>
      </c>
      <c r="J2973" s="168" t="s">
        <v>316</v>
      </c>
      <c r="K2973" s="169">
        <v>0.16</v>
      </c>
      <c r="L2973" s="205"/>
    </row>
    <row r="2974" spans="4:12">
      <c r="D2974" s="202" t="str">
        <f>CONCATENATE(kategorie[[#This Row],[rok]],"::",kategorie[[#This Row],[závod]],"::",kategorie[[#This Row],[m/ž]],"::",kategorie[[#This Row],[věk]])</f>
        <v>2017::pivaři::Z::50</v>
      </c>
      <c r="E2974" s="203">
        <v>2017</v>
      </c>
      <c r="F2974" s="167" t="s">
        <v>296</v>
      </c>
      <c r="G2974" s="166" t="s">
        <v>318</v>
      </c>
      <c r="H2974" s="204">
        <f>kategorie[[#This Row],[rok]]-kategorie[[#This Row],[věk]]</f>
        <v>1967</v>
      </c>
      <c r="I2974" s="166">
        <v>50</v>
      </c>
      <c r="J2974" s="168" t="s">
        <v>316</v>
      </c>
      <c r="K2974" s="169">
        <v>0.16</v>
      </c>
      <c r="L2974" s="205"/>
    </row>
    <row r="2975" spans="4:12">
      <c r="D2975" s="202" t="str">
        <f>CONCATENATE(kategorie[[#This Row],[rok]],"::",kategorie[[#This Row],[závod]],"::",kategorie[[#This Row],[m/ž]],"::",kategorie[[#This Row],[věk]])</f>
        <v>2017::pivaři::Z::51</v>
      </c>
      <c r="E2975" s="203">
        <v>2017</v>
      </c>
      <c r="F2975" s="167" t="s">
        <v>296</v>
      </c>
      <c r="G2975" s="166" t="s">
        <v>318</v>
      </c>
      <c r="H2975" s="204">
        <f>kategorie[[#This Row],[rok]]-kategorie[[#This Row],[věk]]</f>
        <v>1966</v>
      </c>
      <c r="I2975" s="166">
        <v>51</v>
      </c>
      <c r="J2975" s="168" t="s">
        <v>316</v>
      </c>
      <c r="K2975" s="169">
        <v>0.16</v>
      </c>
      <c r="L2975" s="205"/>
    </row>
    <row r="2976" spans="4:12">
      <c r="D2976" s="202" t="str">
        <f>CONCATENATE(kategorie[[#This Row],[rok]],"::",kategorie[[#This Row],[závod]],"::",kategorie[[#This Row],[m/ž]],"::",kategorie[[#This Row],[věk]])</f>
        <v>2017::pivaři::Z::52</v>
      </c>
      <c r="E2976" s="203">
        <v>2017</v>
      </c>
      <c r="F2976" s="167" t="s">
        <v>296</v>
      </c>
      <c r="G2976" s="166" t="s">
        <v>318</v>
      </c>
      <c r="H2976" s="204">
        <f>kategorie[[#This Row],[rok]]-kategorie[[#This Row],[věk]]</f>
        <v>1965</v>
      </c>
      <c r="I2976" s="166">
        <v>52</v>
      </c>
      <c r="J2976" s="168" t="s">
        <v>316</v>
      </c>
      <c r="K2976" s="169">
        <v>0.16</v>
      </c>
      <c r="L2976" s="205"/>
    </row>
    <row r="2977" spans="4:12">
      <c r="D2977" s="202" t="str">
        <f>CONCATENATE(kategorie[[#This Row],[rok]],"::",kategorie[[#This Row],[závod]],"::",kategorie[[#This Row],[m/ž]],"::",kategorie[[#This Row],[věk]])</f>
        <v>2017::pivaři::Z::53</v>
      </c>
      <c r="E2977" s="203">
        <v>2017</v>
      </c>
      <c r="F2977" s="167" t="s">
        <v>296</v>
      </c>
      <c r="G2977" s="166" t="s">
        <v>318</v>
      </c>
      <c r="H2977" s="204">
        <f>kategorie[[#This Row],[rok]]-kategorie[[#This Row],[věk]]</f>
        <v>1964</v>
      </c>
      <c r="I2977" s="166">
        <v>53</v>
      </c>
      <c r="J2977" s="168" t="s">
        <v>316</v>
      </c>
      <c r="K2977" s="169">
        <v>0.16</v>
      </c>
      <c r="L2977" s="205"/>
    </row>
    <row r="2978" spans="4:12">
      <c r="D2978" s="202" t="str">
        <f>CONCATENATE(kategorie[[#This Row],[rok]],"::",kategorie[[#This Row],[závod]],"::",kategorie[[#This Row],[m/ž]],"::",kategorie[[#This Row],[věk]])</f>
        <v>2017::pivaři::Z::54</v>
      </c>
      <c r="E2978" s="203">
        <v>2017</v>
      </c>
      <c r="F2978" s="167" t="s">
        <v>296</v>
      </c>
      <c r="G2978" s="166" t="s">
        <v>318</v>
      </c>
      <c r="H2978" s="204">
        <f>kategorie[[#This Row],[rok]]-kategorie[[#This Row],[věk]]</f>
        <v>1963</v>
      </c>
      <c r="I2978" s="166">
        <v>54</v>
      </c>
      <c r="J2978" s="168" t="s">
        <v>316</v>
      </c>
      <c r="K2978" s="169">
        <v>0.16</v>
      </c>
      <c r="L2978" s="205"/>
    </row>
    <row r="2979" spans="4:12">
      <c r="D2979" s="202" t="str">
        <f>CONCATENATE(kategorie[[#This Row],[rok]],"::",kategorie[[#This Row],[závod]],"::",kategorie[[#This Row],[m/ž]],"::",kategorie[[#This Row],[věk]])</f>
        <v>2017::pivaři::Z::55</v>
      </c>
      <c r="E2979" s="203">
        <v>2017</v>
      </c>
      <c r="F2979" s="167" t="s">
        <v>296</v>
      </c>
      <c r="G2979" s="166" t="s">
        <v>318</v>
      </c>
      <c r="H2979" s="204">
        <f>kategorie[[#This Row],[rok]]-kategorie[[#This Row],[věk]]</f>
        <v>1962</v>
      </c>
      <c r="I2979" s="166">
        <v>55</v>
      </c>
      <c r="J2979" s="168" t="s">
        <v>316</v>
      </c>
      <c r="K2979" s="169">
        <v>0.16</v>
      </c>
      <c r="L2979" s="205"/>
    </row>
    <row r="2980" spans="4:12">
      <c r="D2980" s="202" t="str">
        <f>CONCATENATE(kategorie[[#This Row],[rok]],"::",kategorie[[#This Row],[závod]],"::",kategorie[[#This Row],[m/ž]],"::",kategorie[[#This Row],[věk]])</f>
        <v>2017::pivaři::Z::56</v>
      </c>
      <c r="E2980" s="203">
        <v>2017</v>
      </c>
      <c r="F2980" s="167" t="s">
        <v>296</v>
      </c>
      <c r="G2980" s="166" t="s">
        <v>318</v>
      </c>
      <c r="H2980" s="204">
        <f>kategorie[[#This Row],[rok]]-kategorie[[#This Row],[věk]]</f>
        <v>1961</v>
      </c>
      <c r="I2980" s="166">
        <v>56</v>
      </c>
      <c r="J2980" s="168" t="s">
        <v>316</v>
      </c>
      <c r="K2980" s="169">
        <v>0.16</v>
      </c>
      <c r="L2980" s="205"/>
    </row>
    <row r="2981" spans="4:12">
      <c r="D2981" s="202" t="str">
        <f>CONCATENATE(kategorie[[#This Row],[rok]],"::",kategorie[[#This Row],[závod]],"::",kategorie[[#This Row],[m/ž]],"::",kategorie[[#This Row],[věk]])</f>
        <v>2017::pivaři::Z::57</v>
      </c>
      <c r="E2981" s="203">
        <v>2017</v>
      </c>
      <c r="F2981" s="167" t="s">
        <v>296</v>
      </c>
      <c r="G2981" s="166" t="s">
        <v>318</v>
      </c>
      <c r="H2981" s="204">
        <f>kategorie[[#This Row],[rok]]-kategorie[[#This Row],[věk]]</f>
        <v>1960</v>
      </c>
      <c r="I2981" s="166">
        <v>57</v>
      </c>
      <c r="J2981" s="168" t="s">
        <v>316</v>
      </c>
      <c r="K2981" s="169">
        <v>0.16</v>
      </c>
      <c r="L2981" s="205"/>
    </row>
    <row r="2982" spans="4:12">
      <c r="D2982" s="202" t="str">
        <f>CONCATENATE(kategorie[[#This Row],[rok]],"::",kategorie[[#This Row],[závod]],"::",kategorie[[#This Row],[m/ž]],"::",kategorie[[#This Row],[věk]])</f>
        <v>2017::pivaři::Z::58</v>
      </c>
      <c r="E2982" s="203">
        <v>2017</v>
      </c>
      <c r="F2982" s="167" t="s">
        <v>296</v>
      </c>
      <c r="G2982" s="166" t="s">
        <v>318</v>
      </c>
      <c r="H2982" s="204">
        <f>kategorie[[#This Row],[rok]]-kategorie[[#This Row],[věk]]</f>
        <v>1959</v>
      </c>
      <c r="I2982" s="166">
        <v>58</v>
      </c>
      <c r="J2982" s="168" t="s">
        <v>316</v>
      </c>
      <c r="K2982" s="169">
        <v>0.16</v>
      </c>
      <c r="L2982" s="205"/>
    </row>
    <row r="2983" spans="4:12">
      <c r="D2983" s="202" t="str">
        <f>CONCATENATE(kategorie[[#This Row],[rok]],"::",kategorie[[#This Row],[závod]],"::",kategorie[[#This Row],[m/ž]],"::",kategorie[[#This Row],[věk]])</f>
        <v>2017::pivaři::Z::59</v>
      </c>
      <c r="E2983" s="203">
        <v>2017</v>
      </c>
      <c r="F2983" s="167" t="s">
        <v>296</v>
      </c>
      <c r="G2983" s="166" t="s">
        <v>318</v>
      </c>
      <c r="H2983" s="204">
        <f>kategorie[[#This Row],[rok]]-kategorie[[#This Row],[věk]]</f>
        <v>1958</v>
      </c>
      <c r="I2983" s="166">
        <v>59</v>
      </c>
      <c r="J2983" s="168" t="s">
        <v>316</v>
      </c>
      <c r="K2983" s="169">
        <v>0.16</v>
      </c>
      <c r="L2983" s="205"/>
    </row>
    <row r="2984" spans="4:12">
      <c r="D2984" s="202" t="str">
        <f>CONCATENATE(kategorie[[#This Row],[rok]],"::",kategorie[[#This Row],[závod]],"::",kategorie[[#This Row],[m/ž]],"::",kategorie[[#This Row],[věk]])</f>
        <v>2017::pivaři::Z::60</v>
      </c>
      <c r="E2984" s="203">
        <v>2017</v>
      </c>
      <c r="F2984" s="167" t="s">
        <v>296</v>
      </c>
      <c r="G2984" s="166" t="s">
        <v>318</v>
      </c>
      <c r="H2984" s="204">
        <f>kategorie[[#This Row],[rok]]-kategorie[[#This Row],[věk]]</f>
        <v>1957</v>
      </c>
      <c r="I2984" s="166">
        <v>60</v>
      </c>
      <c r="J2984" s="168" t="s">
        <v>316</v>
      </c>
      <c r="K2984" s="169">
        <v>0.16</v>
      </c>
      <c r="L2984" s="205"/>
    </row>
  </sheetData>
  <sheetProtection password="C7B2" sheet="1" objects="1" scenarios="1"/>
  <pageMargins left="0.7" right="0.7" top="0.78740157499999996" bottom="0.78740157499999996" header="0.3" footer="0.3"/>
  <pageSetup paperSize="9" orientation="portrait" r:id="rId1"/>
  <tableParts count="2">
    <tablePart r:id="rId2"/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5"/>
    <outlinePr summaryBelow="0" summaryRight="0"/>
    <pageSetUpPr fitToPage="1"/>
  </sheetPr>
  <dimension ref="A1:V98"/>
  <sheetViews>
    <sheetView showGridLines="0" showRowColHeaders="0" zoomScaleNormal="100" workbookViewId="0"/>
  </sheetViews>
  <sheetFormatPr defaultColWidth="0" defaultRowHeight="11.25"/>
  <cols>
    <col min="1" max="1" width="2.7109375" style="6" customWidth="1"/>
    <col min="2" max="2" width="3.7109375" style="6" customWidth="1"/>
    <col min="3" max="3" width="6.42578125" style="6" bestFit="1" customWidth="1"/>
    <col min="4" max="4" width="13.7109375" style="6" bestFit="1" customWidth="1"/>
    <col min="5" max="5" width="6" style="35" bestFit="1" customWidth="1"/>
    <col min="6" max="6" width="15.7109375" style="6" customWidth="1"/>
    <col min="7" max="7" width="8.28515625" style="6" bestFit="1" customWidth="1"/>
    <col min="8" max="8" width="2.7109375" style="331" customWidth="1"/>
    <col min="9" max="9" width="3.7109375" style="6" customWidth="1"/>
    <col min="10" max="10" width="6.42578125" style="6" bestFit="1" customWidth="1"/>
    <col min="11" max="11" width="13.7109375" style="6" bestFit="1" customWidth="1"/>
    <col min="12" max="12" width="6" style="35" bestFit="1" customWidth="1"/>
    <col min="13" max="13" width="15.7109375" style="6" customWidth="1"/>
    <col min="14" max="14" width="7.140625" style="6" bestFit="1" customWidth="1"/>
    <col min="15" max="15" width="5.7109375" style="6" customWidth="1"/>
    <col min="16" max="16" width="0" style="6" hidden="1" customWidth="1"/>
    <col min="17" max="17" width="3.28515625" style="6" hidden="1" customWidth="1"/>
    <col min="18" max="19" width="0" style="6" hidden="1" customWidth="1"/>
    <col min="20" max="20" width="3.28515625" style="6" hidden="1" customWidth="1"/>
    <col min="21" max="22" width="0" style="6" hidden="1" customWidth="1"/>
    <col min="23" max="16384" width="9.140625" style="6" hidden="1"/>
  </cols>
  <sheetData>
    <row r="1" spans="2:14" s="26" customFormat="1" ht="18.75">
      <c r="B1" s="108" t="s">
        <v>628</v>
      </c>
      <c r="C1" s="27"/>
      <c r="D1" s="27"/>
      <c r="E1" s="27"/>
      <c r="F1" s="27"/>
      <c r="H1" s="332"/>
      <c r="I1" s="27"/>
      <c r="J1" s="27"/>
      <c r="K1" s="27"/>
      <c r="L1" s="27"/>
      <c r="M1" s="27"/>
      <c r="N1" s="109">
        <v>2017</v>
      </c>
    </row>
    <row r="3" spans="2:14" s="37" customFormat="1" ht="12.75">
      <c r="B3" s="323" t="s">
        <v>627</v>
      </c>
      <c r="C3" s="324"/>
      <c r="D3" s="323" t="s">
        <v>297</v>
      </c>
      <c r="E3" s="325"/>
      <c r="F3" s="326" t="s">
        <v>630</v>
      </c>
      <c r="G3" s="327">
        <v>0.16</v>
      </c>
      <c r="H3" s="333"/>
      <c r="I3" s="323"/>
      <c r="J3" s="324"/>
      <c r="K3" s="323"/>
      <c r="L3" s="325"/>
      <c r="M3" s="326"/>
      <c r="N3" s="327"/>
    </row>
    <row r="4" spans="2:14" s="37" customFormat="1" ht="15.75">
      <c r="B4" s="323" t="s">
        <v>625</v>
      </c>
      <c r="C4" s="324"/>
      <c r="D4" s="328" t="s">
        <v>621</v>
      </c>
      <c r="E4" s="329"/>
      <c r="F4" s="326" t="s">
        <v>626</v>
      </c>
      <c r="G4" s="330" t="s">
        <v>177</v>
      </c>
      <c r="H4" s="333"/>
      <c r="I4" s="323"/>
      <c r="J4" s="324"/>
      <c r="K4" s="328"/>
      <c r="L4" s="329"/>
      <c r="M4" s="326" t="s">
        <v>626</v>
      </c>
      <c r="N4" s="330" t="s">
        <v>318</v>
      </c>
    </row>
    <row r="5" spans="2:14" ht="12" thickBot="1">
      <c r="B5" s="276" t="s">
        <v>292</v>
      </c>
      <c r="C5" s="277" t="s">
        <v>181</v>
      </c>
      <c r="D5" s="278" t="s">
        <v>624</v>
      </c>
      <c r="E5" s="277" t="s">
        <v>455</v>
      </c>
      <c r="F5" s="278" t="s">
        <v>46</v>
      </c>
      <c r="G5" s="279" t="s">
        <v>188</v>
      </c>
      <c r="I5" s="280" t="s">
        <v>292</v>
      </c>
      <c r="J5" s="281" t="s">
        <v>181</v>
      </c>
      <c r="K5" s="282" t="s">
        <v>624</v>
      </c>
      <c r="L5" s="281" t="s">
        <v>455</v>
      </c>
      <c r="M5" s="282" t="s">
        <v>46</v>
      </c>
      <c r="N5" s="283" t="s">
        <v>188</v>
      </c>
    </row>
    <row r="6" spans="2:14" ht="12.75">
      <c r="B6" s="284">
        <v>1</v>
      </c>
      <c r="C6" s="285">
        <v>11</v>
      </c>
      <c r="D6" s="286" t="s">
        <v>2837</v>
      </c>
      <c r="E6" s="287">
        <v>2014</v>
      </c>
      <c r="F6" s="288" t="s">
        <v>535</v>
      </c>
      <c r="G6" s="289">
        <v>9.3750000000000007E-4</v>
      </c>
      <c r="I6" s="290">
        <v>1</v>
      </c>
      <c r="J6" s="291">
        <v>17</v>
      </c>
      <c r="K6" s="292" t="s">
        <v>2872</v>
      </c>
      <c r="L6" s="293">
        <v>2014</v>
      </c>
      <c r="M6" s="294" t="s">
        <v>559</v>
      </c>
      <c r="N6" s="295">
        <v>7.6388888888888893E-4</v>
      </c>
    </row>
    <row r="7" spans="2:14" ht="12.75">
      <c r="B7" s="284">
        <v>2</v>
      </c>
      <c r="C7" s="285">
        <v>12</v>
      </c>
      <c r="D7" s="286" t="s">
        <v>2836</v>
      </c>
      <c r="E7" s="287">
        <v>2014</v>
      </c>
      <c r="F7" s="288" t="s">
        <v>328</v>
      </c>
      <c r="G7" s="289">
        <v>1.0532407407407407E-3</v>
      </c>
      <c r="I7" s="290">
        <v>2</v>
      </c>
      <c r="J7" s="291">
        <v>16</v>
      </c>
      <c r="K7" s="292" t="s">
        <v>2873</v>
      </c>
      <c r="L7" s="293">
        <v>2015</v>
      </c>
      <c r="M7" s="294" t="s">
        <v>328</v>
      </c>
      <c r="N7" s="295">
        <v>1.8750000000000001E-3</v>
      </c>
    </row>
    <row r="8" spans="2:14" ht="12.75">
      <c r="B8" s="284">
        <v>3</v>
      </c>
      <c r="C8" s="285">
        <v>3</v>
      </c>
      <c r="D8" s="286" t="s">
        <v>2839</v>
      </c>
      <c r="E8" s="287">
        <v>2014</v>
      </c>
      <c r="F8" s="288" t="s">
        <v>1043</v>
      </c>
      <c r="G8" s="289">
        <v>1.3194444444444443E-3</v>
      </c>
      <c r="I8" s="10">
        <v>3</v>
      </c>
      <c r="J8" s="102"/>
      <c r="K8" s="32" t="s">
        <v>316</v>
      </c>
      <c r="L8" s="12" t="s">
        <v>316</v>
      </c>
      <c r="M8" s="34" t="s">
        <v>316</v>
      </c>
      <c r="N8" s="183" t="s">
        <v>316</v>
      </c>
    </row>
    <row r="9" spans="2:14" ht="12.75">
      <c r="B9" s="284">
        <v>4</v>
      </c>
      <c r="C9" s="285">
        <v>36</v>
      </c>
      <c r="D9" s="286" t="s">
        <v>2840</v>
      </c>
      <c r="E9" s="287">
        <v>2014</v>
      </c>
      <c r="F9" s="288" t="s">
        <v>284</v>
      </c>
      <c r="G9" s="289">
        <v>1.423611111111111E-3</v>
      </c>
    </row>
    <row r="10" spans="2:14" ht="12.75">
      <c r="B10" s="284">
        <v>5</v>
      </c>
      <c r="C10" s="285">
        <v>5</v>
      </c>
      <c r="D10" s="286" t="s">
        <v>2838</v>
      </c>
      <c r="E10" s="287">
        <v>2015</v>
      </c>
      <c r="F10" s="288" t="s">
        <v>285</v>
      </c>
      <c r="G10" s="289">
        <v>1.5509259259259261E-3</v>
      </c>
    </row>
    <row r="11" spans="2:14" ht="12.75">
      <c r="B11" s="284">
        <v>6</v>
      </c>
      <c r="C11" s="285">
        <v>7</v>
      </c>
      <c r="D11" s="286" t="s">
        <v>2405</v>
      </c>
      <c r="E11" s="287">
        <v>2014</v>
      </c>
      <c r="F11" s="288" t="s">
        <v>328</v>
      </c>
      <c r="G11" s="289">
        <v>1.736111111111111E-3</v>
      </c>
    </row>
    <row r="14" spans="2:14" ht="12.75">
      <c r="B14" s="323" t="s">
        <v>627</v>
      </c>
      <c r="C14" s="324"/>
      <c r="D14" s="323" t="s">
        <v>297</v>
      </c>
      <c r="E14" s="325"/>
      <c r="F14" s="326" t="s">
        <v>630</v>
      </c>
      <c r="G14" s="327">
        <v>0.16</v>
      </c>
      <c r="H14" s="333"/>
      <c r="I14" s="323"/>
      <c r="J14" s="324"/>
      <c r="K14" s="323"/>
      <c r="L14" s="325"/>
      <c r="M14" s="326"/>
      <c r="N14" s="327"/>
    </row>
    <row r="15" spans="2:14" ht="15.75">
      <c r="B15" s="323" t="s">
        <v>625</v>
      </c>
      <c r="C15" s="324"/>
      <c r="D15" s="328" t="s">
        <v>622</v>
      </c>
      <c r="E15" s="329"/>
      <c r="F15" s="326" t="s">
        <v>626</v>
      </c>
      <c r="G15" s="330" t="s">
        <v>177</v>
      </c>
      <c r="H15" s="333"/>
      <c r="I15" s="323"/>
      <c r="J15" s="324"/>
      <c r="K15" s="328"/>
      <c r="L15" s="329"/>
      <c r="M15" s="326" t="s">
        <v>626</v>
      </c>
      <c r="N15" s="330" t="s">
        <v>318</v>
      </c>
    </row>
    <row r="16" spans="2:14" ht="12" thickBot="1">
      <c r="B16" s="276" t="s">
        <v>292</v>
      </c>
      <c r="C16" s="277" t="s">
        <v>181</v>
      </c>
      <c r="D16" s="278" t="s">
        <v>624</v>
      </c>
      <c r="E16" s="277" t="s">
        <v>455</v>
      </c>
      <c r="F16" s="278" t="s">
        <v>46</v>
      </c>
      <c r="G16" s="279" t="s">
        <v>188</v>
      </c>
      <c r="I16" s="280" t="s">
        <v>292</v>
      </c>
      <c r="J16" s="281" t="s">
        <v>181</v>
      </c>
      <c r="K16" s="282" t="s">
        <v>624</v>
      </c>
      <c r="L16" s="281" t="s">
        <v>455</v>
      </c>
      <c r="M16" s="282" t="s">
        <v>46</v>
      </c>
      <c r="N16" s="283" t="s">
        <v>188</v>
      </c>
    </row>
    <row r="17" spans="2:14" ht="12.75">
      <c r="B17" s="284">
        <v>1</v>
      </c>
      <c r="C17" s="285">
        <v>49</v>
      </c>
      <c r="D17" s="286" t="s">
        <v>2852</v>
      </c>
      <c r="E17" s="287">
        <v>2010</v>
      </c>
      <c r="F17" s="288" t="s">
        <v>821</v>
      </c>
      <c r="G17" s="289">
        <v>3.9351851851851852E-4</v>
      </c>
      <c r="I17" s="290">
        <v>1</v>
      </c>
      <c r="J17" s="291">
        <v>51</v>
      </c>
      <c r="K17" s="292" t="s">
        <v>2843</v>
      </c>
      <c r="L17" s="293">
        <v>2010</v>
      </c>
      <c r="M17" s="294" t="s">
        <v>281</v>
      </c>
      <c r="N17" s="295">
        <v>4.0509259259259258E-4</v>
      </c>
    </row>
    <row r="18" spans="2:14" ht="12.75">
      <c r="B18" s="284">
        <v>2</v>
      </c>
      <c r="C18" s="285">
        <v>45</v>
      </c>
      <c r="D18" s="286" t="s">
        <v>2397</v>
      </c>
      <c r="E18" s="287">
        <v>2010</v>
      </c>
      <c r="F18" s="288" t="s">
        <v>2848</v>
      </c>
      <c r="G18" s="289">
        <v>4.0509259259259258E-4</v>
      </c>
      <c r="I18" s="290">
        <v>2</v>
      </c>
      <c r="J18" s="291">
        <v>99</v>
      </c>
      <c r="K18" s="292" t="s">
        <v>2404</v>
      </c>
      <c r="L18" s="293">
        <v>2010</v>
      </c>
      <c r="M18" s="294" t="s">
        <v>566</v>
      </c>
      <c r="N18" s="295">
        <v>4.2824074074074075E-4</v>
      </c>
    </row>
    <row r="19" spans="2:14" ht="12.75">
      <c r="B19" s="284">
        <v>3</v>
      </c>
      <c r="C19" s="285">
        <v>22</v>
      </c>
      <c r="D19" s="286" t="s">
        <v>2853</v>
      </c>
      <c r="E19" s="287">
        <v>2010</v>
      </c>
      <c r="F19" s="288" t="s">
        <v>821</v>
      </c>
      <c r="G19" s="289">
        <v>4.1666666666666669E-4</v>
      </c>
      <c r="I19" s="290">
        <v>3</v>
      </c>
      <c r="J19" s="291">
        <v>48</v>
      </c>
      <c r="K19" s="292" t="s">
        <v>2841</v>
      </c>
      <c r="L19" s="293">
        <v>2010</v>
      </c>
      <c r="M19" s="294" t="s">
        <v>2705</v>
      </c>
      <c r="N19" s="295">
        <v>4.3981481481481481E-4</v>
      </c>
    </row>
    <row r="20" spans="2:14" ht="12.75">
      <c r="B20" s="284">
        <v>4</v>
      </c>
      <c r="C20" s="285">
        <v>16</v>
      </c>
      <c r="D20" s="286" t="s">
        <v>2854</v>
      </c>
      <c r="E20" s="287">
        <v>2010</v>
      </c>
      <c r="F20" s="288" t="s">
        <v>285</v>
      </c>
      <c r="G20" s="289">
        <v>4.5138888888888892E-4</v>
      </c>
      <c r="I20" s="290">
        <v>4</v>
      </c>
      <c r="J20" s="291">
        <v>63</v>
      </c>
      <c r="K20" s="292" t="s">
        <v>2844</v>
      </c>
      <c r="L20" s="293">
        <v>2010</v>
      </c>
      <c r="M20" s="294" t="s">
        <v>2848</v>
      </c>
      <c r="N20" s="295">
        <v>4.3981481481481481E-4</v>
      </c>
    </row>
    <row r="21" spans="2:14" ht="12.75">
      <c r="B21" s="284">
        <v>5</v>
      </c>
      <c r="C21" s="285">
        <v>79</v>
      </c>
      <c r="D21" s="286" t="s">
        <v>772</v>
      </c>
      <c r="E21" s="287">
        <v>2010</v>
      </c>
      <c r="F21" s="288" t="s">
        <v>16</v>
      </c>
      <c r="G21" s="289">
        <v>4.6296296296296293E-4</v>
      </c>
      <c r="I21" s="290">
        <v>5</v>
      </c>
      <c r="J21" s="291">
        <v>62</v>
      </c>
      <c r="K21" s="292" t="s">
        <v>834</v>
      </c>
      <c r="L21" s="293">
        <v>2010</v>
      </c>
      <c r="M21" s="294" t="s">
        <v>331</v>
      </c>
      <c r="N21" s="295">
        <v>4.5138888888888892E-4</v>
      </c>
    </row>
    <row r="22" spans="2:14" ht="12.75">
      <c r="B22" s="284">
        <v>6</v>
      </c>
      <c r="C22" s="285">
        <v>51</v>
      </c>
      <c r="D22" s="286" t="s">
        <v>2856</v>
      </c>
      <c r="E22" s="287">
        <v>2010</v>
      </c>
      <c r="F22" s="288" t="s">
        <v>328</v>
      </c>
      <c r="G22" s="289">
        <v>4.7453703703703704E-4</v>
      </c>
      <c r="I22" s="290">
        <v>6</v>
      </c>
      <c r="J22" s="291">
        <v>52</v>
      </c>
      <c r="K22" s="292" t="s">
        <v>1023</v>
      </c>
      <c r="L22" s="293">
        <v>2010</v>
      </c>
      <c r="M22" s="294" t="s">
        <v>1014</v>
      </c>
      <c r="N22" s="295">
        <v>4.6296296296296293E-4</v>
      </c>
    </row>
    <row r="23" spans="2:14" ht="12.75">
      <c r="B23" s="284">
        <v>7</v>
      </c>
      <c r="C23" s="285">
        <v>48</v>
      </c>
      <c r="D23" s="286" t="s">
        <v>2851</v>
      </c>
      <c r="E23" s="287">
        <v>2012</v>
      </c>
      <c r="F23" s="288" t="s">
        <v>2705</v>
      </c>
      <c r="G23" s="289">
        <v>4.9768518518518521E-4</v>
      </c>
      <c r="I23" s="290">
        <v>7</v>
      </c>
      <c r="J23" s="291">
        <v>73</v>
      </c>
      <c r="K23" s="292" t="s">
        <v>2846</v>
      </c>
      <c r="L23" s="293">
        <v>2011</v>
      </c>
      <c r="M23" s="294" t="s">
        <v>2715</v>
      </c>
      <c r="N23" s="295">
        <v>4.6296296296296293E-4</v>
      </c>
    </row>
    <row r="24" spans="2:14" ht="12.75">
      <c r="B24" s="284">
        <v>8</v>
      </c>
      <c r="C24" s="285">
        <v>12</v>
      </c>
      <c r="D24" s="286" t="s">
        <v>1049</v>
      </c>
      <c r="E24" s="287">
        <v>2011</v>
      </c>
      <c r="F24" s="288" t="s">
        <v>2857</v>
      </c>
      <c r="G24" s="289">
        <v>5.2083333333333333E-4</v>
      </c>
      <c r="I24" s="290">
        <v>8</v>
      </c>
      <c r="J24" s="291">
        <v>65</v>
      </c>
      <c r="K24" s="292" t="s">
        <v>744</v>
      </c>
      <c r="L24" s="293">
        <v>2010</v>
      </c>
      <c r="M24" s="294" t="s">
        <v>328</v>
      </c>
      <c r="N24" s="295">
        <v>5.0925925925925921E-4</v>
      </c>
    </row>
    <row r="25" spans="2:14" ht="12.75">
      <c r="B25" s="284">
        <v>9</v>
      </c>
      <c r="C25" s="285">
        <v>10</v>
      </c>
      <c r="D25" s="286" t="s">
        <v>2855</v>
      </c>
      <c r="E25" s="287">
        <v>2012</v>
      </c>
      <c r="F25" s="288" t="s">
        <v>285</v>
      </c>
      <c r="G25" s="289">
        <v>5.3240740740740744E-4</v>
      </c>
      <c r="I25" s="290">
        <v>9</v>
      </c>
      <c r="J25" s="291">
        <v>46</v>
      </c>
      <c r="K25" s="292" t="s">
        <v>1019</v>
      </c>
      <c r="L25" s="293">
        <v>2010</v>
      </c>
      <c r="M25" s="294" t="s">
        <v>328</v>
      </c>
      <c r="N25" s="295">
        <v>5.3240740740740744E-4</v>
      </c>
    </row>
    <row r="26" spans="2:14" ht="12.75">
      <c r="B26" s="284">
        <v>10</v>
      </c>
      <c r="C26" s="285">
        <v>14</v>
      </c>
      <c r="D26" s="286" t="s">
        <v>1051</v>
      </c>
      <c r="E26" s="287">
        <v>2012</v>
      </c>
      <c r="F26" s="288" t="s">
        <v>328</v>
      </c>
      <c r="G26" s="289">
        <v>6.8287037037037025E-4</v>
      </c>
      <c r="I26" s="290">
        <v>10</v>
      </c>
      <c r="J26" s="291">
        <v>61</v>
      </c>
      <c r="K26" s="292" t="s">
        <v>2845</v>
      </c>
      <c r="L26" s="293">
        <v>2010</v>
      </c>
      <c r="M26" s="294" t="s">
        <v>2849</v>
      </c>
      <c r="N26" s="295">
        <v>5.4398148148148144E-4</v>
      </c>
    </row>
    <row r="27" spans="2:14" ht="12.75">
      <c r="B27" s="284">
        <v>11</v>
      </c>
      <c r="C27" s="285">
        <v>19</v>
      </c>
      <c r="D27" s="286" t="s">
        <v>2731</v>
      </c>
      <c r="E27" s="287">
        <v>2012</v>
      </c>
      <c r="F27" s="288" t="s">
        <v>285</v>
      </c>
      <c r="G27" s="289">
        <v>7.0601851851851847E-4</v>
      </c>
      <c r="I27" s="290">
        <v>11</v>
      </c>
      <c r="J27" s="291">
        <v>64</v>
      </c>
      <c r="K27" s="292" t="s">
        <v>2406</v>
      </c>
      <c r="L27" s="293">
        <v>2012</v>
      </c>
      <c r="M27" s="294" t="s">
        <v>2850</v>
      </c>
      <c r="N27" s="295">
        <v>5.5555555555555556E-4</v>
      </c>
    </row>
    <row r="28" spans="2:14" ht="12.75">
      <c r="I28" s="290">
        <v>12</v>
      </c>
      <c r="J28" s="291">
        <v>71</v>
      </c>
      <c r="K28" s="292" t="s">
        <v>745</v>
      </c>
      <c r="L28" s="293">
        <v>2011</v>
      </c>
      <c r="M28" s="294" t="s">
        <v>328</v>
      </c>
      <c r="N28" s="295">
        <v>5.4398148148148144E-4</v>
      </c>
    </row>
    <row r="29" spans="2:14" ht="12.75">
      <c r="I29" s="290">
        <v>13</v>
      </c>
      <c r="J29" s="291">
        <v>49</v>
      </c>
      <c r="K29" s="292" t="s">
        <v>2842</v>
      </c>
      <c r="L29" s="293">
        <v>2012</v>
      </c>
      <c r="M29" s="294" t="s">
        <v>559</v>
      </c>
      <c r="N29" s="295">
        <v>6.4814814814814813E-4</v>
      </c>
    </row>
    <row r="30" spans="2:14" ht="12.75">
      <c r="I30" s="290">
        <v>14</v>
      </c>
      <c r="J30" s="291">
        <v>47</v>
      </c>
      <c r="K30" s="292" t="s">
        <v>1036</v>
      </c>
      <c r="L30" s="293">
        <v>2012</v>
      </c>
      <c r="M30" s="294" t="s">
        <v>235</v>
      </c>
      <c r="N30" s="295">
        <v>6.8287037037037025E-4</v>
      </c>
    </row>
    <row r="31" spans="2:14" ht="12.75">
      <c r="I31" s="290">
        <v>15</v>
      </c>
      <c r="J31" s="291">
        <v>90</v>
      </c>
      <c r="K31" s="292" t="s">
        <v>2847</v>
      </c>
      <c r="L31" s="293">
        <v>2012</v>
      </c>
      <c r="M31" s="294" t="s">
        <v>692</v>
      </c>
      <c r="N31" s="295">
        <v>7.0601851851851847E-4</v>
      </c>
    </row>
    <row r="32" spans="2:14" ht="12.75">
      <c r="I32" s="290">
        <v>16</v>
      </c>
      <c r="J32" s="291">
        <v>50</v>
      </c>
      <c r="K32" s="292" t="s">
        <v>1042</v>
      </c>
      <c r="L32" s="293">
        <v>2011</v>
      </c>
      <c r="M32" s="294" t="s">
        <v>1043</v>
      </c>
      <c r="N32" s="295">
        <v>8.564814814814815E-4</v>
      </c>
    </row>
    <row r="35" spans="2:14" ht="12.75">
      <c r="B35" s="323" t="s">
        <v>627</v>
      </c>
      <c r="C35" s="324"/>
      <c r="D35" s="323" t="s">
        <v>297</v>
      </c>
      <c r="E35" s="325"/>
      <c r="F35" s="326" t="s">
        <v>630</v>
      </c>
      <c r="G35" s="327">
        <v>0.32</v>
      </c>
      <c r="H35" s="333"/>
      <c r="I35" s="323"/>
      <c r="J35" s="324"/>
      <c r="K35" s="323"/>
      <c r="L35" s="325"/>
      <c r="M35" s="326"/>
      <c r="N35" s="327"/>
    </row>
    <row r="36" spans="2:14" ht="15.75">
      <c r="B36" s="323" t="s">
        <v>625</v>
      </c>
      <c r="C36" s="324"/>
      <c r="D36" s="328" t="s">
        <v>623</v>
      </c>
      <c r="E36" s="329"/>
      <c r="F36" s="326" t="s">
        <v>626</v>
      </c>
      <c r="G36" s="330" t="s">
        <v>177</v>
      </c>
      <c r="H36" s="333"/>
      <c r="I36" s="323"/>
      <c r="J36" s="324"/>
      <c r="K36" s="328"/>
      <c r="L36" s="329"/>
      <c r="M36" s="326" t="s">
        <v>626</v>
      </c>
      <c r="N36" s="330" t="s">
        <v>318</v>
      </c>
    </row>
    <row r="37" spans="2:14" ht="12" thickBot="1">
      <c r="B37" s="276" t="s">
        <v>292</v>
      </c>
      <c r="C37" s="277" t="s">
        <v>181</v>
      </c>
      <c r="D37" s="298" t="s">
        <v>624</v>
      </c>
      <c r="E37" s="277" t="s">
        <v>455</v>
      </c>
      <c r="F37" s="298" t="s">
        <v>46</v>
      </c>
      <c r="G37" s="279" t="s">
        <v>188</v>
      </c>
      <c r="I37" s="280" t="s">
        <v>292</v>
      </c>
      <c r="J37" s="281" t="s">
        <v>181</v>
      </c>
      <c r="K37" s="299" t="s">
        <v>624</v>
      </c>
      <c r="L37" s="281" t="s">
        <v>455</v>
      </c>
      <c r="M37" s="299" t="s">
        <v>46</v>
      </c>
      <c r="N37" s="283" t="s">
        <v>188</v>
      </c>
    </row>
    <row r="38" spans="2:14" ht="12.75">
      <c r="B38" s="284">
        <v>1</v>
      </c>
      <c r="C38" s="285">
        <v>15</v>
      </c>
      <c r="D38" s="286" t="s">
        <v>980</v>
      </c>
      <c r="E38" s="287">
        <v>2007</v>
      </c>
      <c r="F38" s="288" t="s">
        <v>2848</v>
      </c>
      <c r="G38" s="289">
        <v>7.5231481481481471E-4</v>
      </c>
      <c r="I38" s="290">
        <v>1</v>
      </c>
      <c r="J38" s="291">
        <v>34</v>
      </c>
      <c r="K38" s="292" t="s">
        <v>2863</v>
      </c>
      <c r="L38" s="293">
        <v>2008</v>
      </c>
      <c r="M38" s="294" t="s">
        <v>284</v>
      </c>
      <c r="N38" s="295">
        <v>8.1018518518518516E-4</v>
      </c>
    </row>
    <row r="39" spans="2:14" ht="12.75">
      <c r="B39" s="284">
        <v>2</v>
      </c>
      <c r="C39" s="285">
        <v>10</v>
      </c>
      <c r="D39" s="286" t="s">
        <v>515</v>
      </c>
      <c r="E39" s="287">
        <v>2007</v>
      </c>
      <c r="F39" s="288" t="s">
        <v>331</v>
      </c>
      <c r="G39" s="289">
        <v>7.6388888888888893E-4</v>
      </c>
      <c r="I39" s="290">
        <v>2</v>
      </c>
      <c r="J39" s="291">
        <v>43</v>
      </c>
      <c r="K39" s="292" t="s">
        <v>378</v>
      </c>
      <c r="L39" s="293">
        <v>2007</v>
      </c>
      <c r="M39" s="294" t="s">
        <v>299</v>
      </c>
      <c r="N39" s="295">
        <v>8.449074074074075E-4</v>
      </c>
    </row>
    <row r="40" spans="2:14" ht="12.75">
      <c r="B40" s="284">
        <v>3</v>
      </c>
      <c r="C40" s="285">
        <v>35</v>
      </c>
      <c r="D40" s="286" t="s">
        <v>2867</v>
      </c>
      <c r="E40" s="287">
        <v>2008</v>
      </c>
      <c r="F40" s="288" t="s">
        <v>2711</v>
      </c>
      <c r="G40" s="289">
        <v>7.7546296296296304E-4</v>
      </c>
      <c r="I40" s="290">
        <v>3</v>
      </c>
      <c r="J40" s="291">
        <v>40</v>
      </c>
      <c r="K40" s="292" t="s">
        <v>610</v>
      </c>
      <c r="L40" s="293">
        <v>2009</v>
      </c>
      <c r="M40" s="294" t="s">
        <v>331</v>
      </c>
      <c r="N40" s="295">
        <v>8.6805555555555551E-4</v>
      </c>
    </row>
    <row r="41" spans="2:14" ht="12.75">
      <c r="B41" s="284">
        <v>4</v>
      </c>
      <c r="C41" s="285">
        <v>14</v>
      </c>
      <c r="D41" s="286" t="s">
        <v>1024</v>
      </c>
      <c r="E41" s="287">
        <v>2008</v>
      </c>
      <c r="F41" s="288" t="s">
        <v>2848</v>
      </c>
      <c r="G41" s="289">
        <v>8.1018518518518516E-4</v>
      </c>
      <c r="I41" s="290">
        <v>4</v>
      </c>
      <c r="J41" s="291">
        <v>84</v>
      </c>
      <c r="K41" s="292" t="s">
        <v>2390</v>
      </c>
      <c r="L41" s="293">
        <v>2008</v>
      </c>
      <c r="M41" s="294" t="s">
        <v>984</v>
      </c>
      <c r="N41" s="295">
        <v>8.7962962962962962E-4</v>
      </c>
    </row>
    <row r="42" spans="2:14" ht="12.75">
      <c r="B42" s="284">
        <v>5</v>
      </c>
      <c r="C42" s="285">
        <v>22</v>
      </c>
      <c r="D42" s="286" t="s">
        <v>605</v>
      </c>
      <c r="E42" s="287">
        <v>2007</v>
      </c>
      <c r="F42" s="288" t="s">
        <v>23</v>
      </c>
      <c r="G42" s="289">
        <v>8.3333333333333339E-4</v>
      </c>
      <c r="I42" s="290">
        <v>5</v>
      </c>
      <c r="J42" s="291">
        <v>86</v>
      </c>
      <c r="K42" s="292" t="s">
        <v>2391</v>
      </c>
      <c r="L42" s="293">
        <v>2007</v>
      </c>
      <c r="M42" s="294" t="s">
        <v>984</v>
      </c>
      <c r="N42" s="295">
        <v>8.9120370370370362E-4</v>
      </c>
    </row>
    <row r="43" spans="2:14" ht="12.75">
      <c r="B43" s="284">
        <v>6</v>
      </c>
      <c r="C43" s="285">
        <v>2</v>
      </c>
      <c r="D43" s="286" t="s">
        <v>2865</v>
      </c>
      <c r="E43" s="287">
        <v>2009</v>
      </c>
      <c r="F43" s="288" t="s">
        <v>2848</v>
      </c>
      <c r="G43" s="289">
        <v>8.6805555555555551E-4</v>
      </c>
      <c r="I43" s="290">
        <v>6</v>
      </c>
      <c r="J43" s="291">
        <v>45</v>
      </c>
      <c r="K43" s="292" t="s">
        <v>831</v>
      </c>
      <c r="L43" s="293">
        <v>2007</v>
      </c>
      <c r="M43" s="294" t="s">
        <v>2346</v>
      </c>
      <c r="N43" s="295">
        <v>9.2592592592592585E-4</v>
      </c>
    </row>
    <row r="44" spans="2:14" ht="12.75">
      <c r="B44" s="284">
        <v>7</v>
      </c>
      <c r="C44" s="285">
        <v>17</v>
      </c>
      <c r="D44" s="286" t="s">
        <v>613</v>
      </c>
      <c r="E44" s="287">
        <v>2008</v>
      </c>
      <c r="F44" s="288" t="s">
        <v>1002</v>
      </c>
      <c r="G44" s="289">
        <v>8.7962962962962962E-4</v>
      </c>
      <c r="I44" s="290">
        <v>7</v>
      </c>
      <c r="J44" s="291">
        <v>88</v>
      </c>
      <c r="K44" s="292" t="s">
        <v>766</v>
      </c>
      <c r="L44" s="293">
        <v>2009</v>
      </c>
      <c r="M44" s="294" t="s">
        <v>331</v>
      </c>
      <c r="N44" s="295">
        <v>9.3750000000000007E-4</v>
      </c>
    </row>
    <row r="45" spans="2:14" ht="12.75">
      <c r="B45" s="284">
        <v>8</v>
      </c>
      <c r="C45" s="285">
        <v>1</v>
      </c>
      <c r="D45" s="286" t="s">
        <v>606</v>
      </c>
      <c r="E45" s="287">
        <v>2007</v>
      </c>
      <c r="F45" s="288" t="s">
        <v>566</v>
      </c>
      <c r="G45" s="289">
        <v>9.0277777777777784E-4</v>
      </c>
      <c r="I45" s="290">
        <v>8</v>
      </c>
      <c r="J45" s="291">
        <v>76</v>
      </c>
      <c r="K45" s="292" t="s">
        <v>2859</v>
      </c>
      <c r="L45" s="293">
        <v>2007</v>
      </c>
      <c r="M45" s="294" t="s">
        <v>689</v>
      </c>
      <c r="N45" s="295">
        <v>9.4907407407407408E-4</v>
      </c>
    </row>
    <row r="46" spans="2:14" ht="12.75">
      <c r="B46" s="284">
        <v>9</v>
      </c>
      <c r="C46" s="285">
        <v>37</v>
      </c>
      <c r="D46" s="286" t="s">
        <v>2866</v>
      </c>
      <c r="E46" s="287">
        <v>2009</v>
      </c>
      <c r="F46" s="288" t="s">
        <v>2870</v>
      </c>
      <c r="G46" s="289">
        <v>9.0277777777777784E-4</v>
      </c>
      <c r="I46" s="290">
        <v>9</v>
      </c>
      <c r="J46" s="291">
        <v>46</v>
      </c>
      <c r="K46" s="292" t="s">
        <v>2860</v>
      </c>
      <c r="L46" s="293">
        <v>2007</v>
      </c>
      <c r="M46" s="294" t="s">
        <v>2672</v>
      </c>
      <c r="N46" s="295">
        <v>9.6064814814814808E-4</v>
      </c>
    </row>
    <row r="47" spans="2:14" ht="12.75">
      <c r="B47" s="284">
        <v>10</v>
      </c>
      <c r="C47" s="285">
        <v>13</v>
      </c>
      <c r="D47" s="286" t="s">
        <v>1027</v>
      </c>
      <c r="E47" s="287">
        <v>2009</v>
      </c>
      <c r="F47" s="288" t="s">
        <v>559</v>
      </c>
      <c r="G47" s="289">
        <v>9.2592592592592585E-4</v>
      </c>
      <c r="I47" s="290">
        <v>10</v>
      </c>
      <c r="J47" s="291">
        <v>42</v>
      </c>
      <c r="K47" s="292" t="s">
        <v>2403</v>
      </c>
      <c r="L47" s="293">
        <v>2009</v>
      </c>
      <c r="M47" s="294" t="s">
        <v>2275</v>
      </c>
      <c r="N47" s="295">
        <v>9.7222222222222209E-4</v>
      </c>
    </row>
    <row r="48" spans="2:14" ht="12.75">
      <c r="B48" s="284">
        <v>11</v>
      </c>
      <c r="C48" s="285">
        <v>69</v>
      </c>
      <c r="D48" s="286" t="s">
        <v>2400</v>
      </c>
      <c r="E48" s="287">
        <v>2009</v>
      </c>
      <c r="F48" s="288" t="s">
        <v>559</v>
      </c>
      <c r="G48" s="289">
        <v>9.3750000000000007E-4</v>
      </c>
      <c r="I48" s="290">
        <v>11</v>
      </c>
      <c r="J48" s="291">
        <v>79</v>
      </c>
      <c r="K48" s="292" t="s">
        <v>2389</v>
      </c>
      <c r="L48" s="293">
        <v>2008</v>
      </c>
      <c r="M48" s="294" t="s">
        <v>984</v>
      </c>
      <c r="N48" s="295">
        <v>1.0069444444444444E-3</v>
      </c>
    </row>
    <row r="49" spans="2:14" ht="12.75">
      <c r="B49" s="284">
        <v>12</v>
      </c>
      <c r="C49" s="285">
        <v>27</v>
      </c>
      <c r="D49" s="286" t="s">
        <v>824</v>
      </c>
      <c r="E49" s="287">
        <v>2008</v>
      </c>
      <c r="F49" s="288" t="s">
        <v>16</v>
      </c>
      <c r="G49" s="289">
        <v>9.6064814814814808E-4</v>
      </c>
      <c r="I49" s="290">
        <v>12</v>
      </c>
      <c r="J49" s="291">
        <v>37</v>
      </c>
      <c r="K49" s="292" t="s">
        <v>1011</v>
      </c>
      <c r="L49" s="293">
        <v>2007</v>
      </c>
      <c r="M49" s="294" t="s">
        <v>17</v>
      </c>
      <c r="N49" s="295">
        <v>1.0300925925925926E-3</v>
      </c>
    </row>
    <row r="50" spans="2:14" ht="12.75">
      <c r="B50" s="284">
        <v>13</v>
      </c>
      <c r="C50" s="285">
        <v>24</v>
      </c>
      <c r="D50" s="286" t="s">
        <v>827</v>
      </c>
      <c r="E50" s="287">
        <v>2009</v>
      </c>
      <c r="F50" s="288" t="s">
        <v>23</v>
      </c>
      <c r="G50" s="289">
        <v>9.7222222222222209E-4</v>
      </c>
      <c r="I50" s="290">
        <v>13</v>
      </c>
      <c r="J50" s="291">
        <v>74</v>
      </c>
      <c r="K50" s="292" t="s">
        <v>1021</v>
      </c>
      <c r="L50" s="293">
        <v>2009</v>
      </c>
      <c r="M50" s="294" t="s">
        <v>559</v>
      </c>
      <c r="N50" s="295">
        <v>1.0416666666666667E-3</v>
      </c>
    </row>
    <row r="51" spans="2:14" ht="12.75">
      <c r="B51" s="284">
        <v>14</v>
      </c>
      <c r="C51" s="285">
        <v>9</v>
      </c>
      <c r="D51" s="286" t="s">
        <v>243</v>
      </c>
      <c r="E51" s="287">
        <v>2009</v>
      </c>
      <c r="F51" s="288" t="s">
        <v>2723</v>
      </c>
      <c r="G51" s="289">
        <v>1.0185185185185186E-3</v>
      </c>
      <c r="I51" s="290">
        <v>14</v>
      </c>
      <c r="J51" s="291">
        <v>39</v>
      </c>
      <c r="K51" s="292" t="s">
        <v>2862</v>
      </c>
      <c r="L51" s="293">
        <v>2009</v>
      </c>
      <c r="M51" s="294" t="s">
        <v>2715</v>
      </c>
      <c r="N51" s="295">
        <v>1.0416666666666667E-3</v>
      </c>
    </row>
    <row r="52" spans="2:14" ht="12.75">
      <c r="B52" s="284">
        <v>15</v>
      </c>
      <c r="C52" s="285">
        <v>16</v>
      </c>
      <c r="D52" s="286" t="s">
        <v>2869</v>
      </c>
      <c r="E52" s="287">
        <v>2009</v>
      </c>
      <c r="F52" s="288" t="s">
        <v>559</v>
      </c>
      <c r="G52" s="289">
        <v>1.0532407407407407E-3</v>
      </c>
      <c r="I52" s="290">
        <v>15</v>
      </c>
      <c r="J52" s="291">
        <v>30</v>
      </c>
      <c r="K52" s="292" t="s">
        <v>2864</v>
      </c>
      <c r="L52" s="293">
        <v>2010</v>
      </c>
      <c r="M52" s="294" t="s">
        <v>566</v>
      </c>
      <c r="N52" s="295">
        <v>1.0532407407407407E-3</v>
      </c>
    </row>
    <row r="53" spans="2:14" ht="12.75">
      <c r="B53" s="284">
        <v>16</v>
      </c>
      <c r="C53" s="285">
        <v>29</v>
      </c>
      <c r="D53" s="286" t="s">
        <v>2868</v>
      </c>
      <c r="E53" s="287">
        <v>2007</v>
      </c>
      <c r="F53" s="288" t="s">
        <v>559</v>
      </c>
      <c r="G53" s="289">
        <v>1.0763888888888889E-3</v>
      </c>
      <c r="I53" s="290">
        <v>16</v>
      </c>
      <c r="J53" s="291">
        <v>44</v>
      </c>
      <c r="K53" s="292" t="s">
        <v>2861</v>
      </c>
      <c r="L53" s="293">
        <v>2007</v>
      </c>
      <c r="M53" s="294" t="s">
        <v>559</v>
      </c>
      <c r="N53" s="295">
        <v>1.0879629629629629E-3</v>
      </c>
    </row>
    <row r="56" spans="2:14" ht="12.75">
      <c r="B56" s="323" t="s">
        <v>627</v>
      </c>
      <c r="C56" s="324"/>
      <c r="D56" s="323" t="s">
        <v>297</v>
      </c>
      <c r="E56" s="325"/>
      <c r="F56" s="326" t="s">
        <v>630</v>
      </c>
      <c r="G56" s="327">
        <v>0.48</v>
      </c>
      <c r="H56" s="333"/>
      <c r="I56" s="323"/>
      <c r="J56" s="324"/>
      <c r="K56" s="323"/>
      <c r="L56" s="325"/>
      <c r="M56" s="326"/>
      <c r="N56" s="327"/>
    </row>
    <row r="57" spans="2:14" ht="15.75">
      <c r="B57" s="323" t="s">
        <v>625</v>
      </c>
      <c r="C57" s="324"/>
      <c r="D57" s="328" t="s">
        <v>288</v>
      </c>
      <c r="E57" s="329"/>
      <c r="F57" s="326" t="s">
        <v>626</v>
      </c>
      <c r="G57" s="330" t="s">
        <v>177</v>
      </c>
      <c r="H57" s="333"/>
      <c r="I57" s="323"/>
      <c r="J57" s="324"/>
      <c r="K57" s="328"/>
      <c r="L57" s="329"/>
      <c r="M57" s="326" t="s">
        <v>626</v>
      </c>
      <c r="N57" s="330" t="s">
        <v>318</v>
      </c>
    </row>
    <row r="58" spans="2:14" ht="12" thickBot="1">
      <c r="B58" s="276" t="s">
        <v>292</v>
      </c>
      <c r="C58" s="277" t="s">
        <v>181</v>
      </c>
      <c r="D58" s="278" t="s">
        <v>624</v>
      </c>
      <c r="E58" s="277" t="s">
        <v>455</v>
      </c>
      <c r="F58" s="278" t="s">
        <v>46</v>
      </c>
      <c r="G58" s="279" t="s">
        <v>188</v>
      </c>
      <c r="I58" s="280" t="s">
        <v>292</v>
      </c>
      <c r="J58" s="281" t="s">
        <v>181</v>
      </c>
      <c r="K58" s="282" t="s">
        <v>624</v>
      </c>
      <c r="L58" s="281" t="s">
        <v>455</v>
      </c>
      <c r="M58" s="282" t="s">
        <v>46</v>
      </c>
      <c r="N58" s="283" t="s">
        <v>188</v>
      </c>
    </row>
    <row r="59" spans="2:14" ht="12.75">
      <c r="B59" s="284">
        <v>1</v>
      </c>
      <c r="C59" s="285">
        <v>7</v>
      </c>
      <c r="D59" s="286" t="s">
        <v>93</v>
      </c>
      <c r="E59" s="287">
        <v>2005</v>
      </c>
      <c r="F59" s="288" t="s">
        <v>41</v>
      </c>
      <c r="G59" s="289">
        <v>1.1458333333333333E-3</v>
      </c>
      <c r="I59" s="290">
        <v>1</v>
      </c>
      <c r="J59" s="291">
        <v>40</v>
      </c>
      <c r="K59" s="292" t="s">
        <v>1005</v>
      </c>
      <c r="L59" s="293">
        <v>2005</v>
      </c>
      <c r="M59" s="294" t="s">
        <v>984</v>
      </c>
      <c r="N59" s="295">
        <v>1.2152777777777778E-3</v>
      </c>
    </row>
    <row r="60" spans="2:14" ht="12.75">
      <c r="B60" s="284">
        <v>2</v>
      </c>
      <c r="C60" s="285">
        <v>39</v>
      </c>
      <c r="D60" s="286" t="s">
        <v>2877</v>
      </c>
      <c r="E60" s="287">
        <v>2006</v>
      </c>
      <c r="F60" s="288" t="s">
        <v>281</v>
      </c>
      <c r="G60" s="289">
        <v>1.1805555555555556E-3</v>
      </c>
      <c r="I60" s="290">
        <v>2</v>
      </c>
      <c r="J60" s="291">
        <v>29</v>
      </c>
      <c r="K60" s="292" t="s">
        <v>2387</v>
      </c>
      <c r="L60" s="293">
        <v>2006</v>
      </c>
      <c r="M60" s="294" t="s">
        <v>984</v>
      </c>
      <c r="N60" s="295">
        <v>1.2731481481481483E-3</v>
      </c>
    </row>
    <row r="61" spans="2:14" ht="12.75">
      <c r="B61" s="284">
        <v>3</v>
      </c>
      <c r="C61" s="285">
        <v>2</v>
      </c>
      <c r="D61" s="286" t="s">
        <v>2384</v>
      </c>
      <c r="E61" s="287">
        <v>2006</v>
      </c>
      <c r="F61" s="288" t="s">
        <v>284</v>
      </c>
      <c r="G61" s="289">
        <v>1.1921296296296296E-3</v>
      </c>
      <c r="I61" s="290">
        <v>3</v>
      </c>
      <c r="J61" s="291">
        <v>49</v>
      </c>
      <c r="K61" s="292" t="s">
        <v>2874</v>
      </c>
      <c r="L61" s="293">
        <v>2005</v>
      </c>
      <c r="M61" s="294" t="s">
        <v>821</v>
      </c>
      <c r="N61" s="295">
        <v>1.3078703703703705E-3</v>
      </c>
    </row>
    <row r="62" spans="2:14" ht="12.75">
      <c r="B62" s="284">
        <v>4</v>
      </c>
      <c r="C62" s="285">
        <v>10</v>
      </c>
      <c r="D62" s="286" t="s">
        <v>2383</v>
      </c>
      <c r="E62" s="287">
        <v>2006</v>
      </c>
      <c r="F62" s="288" t="s">
        <v>984</v>
      </c>
      <c r="G62" s="289">
        <v>1.2731481481481483E-3</v>
      </c>
      <c r="I62" s="290">
        <v>4</v>
      </c>
      <c r="J62" s="291">
        <v>34</v>
      </c>
      <c r="K62" s="292" t="s">
        <v>1003</v>
      </c>
      <c r="L62" s="293">
        <v>2005</v>
      </c>
      <c r="M62" s="294" t="s">
        <v>984</v>
      </c>
      <c r="N62" s="295">
        <v>1.3194444444444443E-3</v>
      </c>
    </row>
    <row r="63" spans="2:14" ht="12.75">
      <c r="B63" s="284">
        <v>5</v>
      </c>
      <c r="C63" s="285">
        <v>47</v>
      </c>
      <c r="D63" s="286" t="s">
        <v>253</v>
      </c>
      <c r="E63" s="287">
        <v>2006</v>
      </c>
      <c r="F63" s="288" t="s">
        <v>41</v>
      </c>
      <c r="G63" s="289">
        <v>1.3310185185185185E-3</v>
      </c>
      <c r="I63" s="290">
        <v>5</v>
      </c>
      <c r="J63" s="291">
        <v>25</v>
      </c>
      <c r="K63" s="292" t="s">
        <v>2393</v>
      </c>
      <c r="L63" s="293">
        <v>2006</v>
      </c>
      <c r="M63" s="294" t="s">
        <v>2876</v>
      </c>
      <c r="N63" s="295">
        <v>1.3888888888888889E-3</v>
      </c>
    </row>
    <row r="64" spans="2:14" ht="12.75">
      <c r="B64" s="284">
        <v>6</v>
      </c>
      <c r="C64" s="285">
        <v>41</v>
      </c>
      <c r="D64" s="286" t="s">
        <v>2382</v>
      </c>
      <c r="E64" s="287">
        <v>2005</v>
      </c>
      <c r="F64" s="288" t="s">
        <v>2275</v>
      </c>
      <c r="G64" s="289">
        <v>1.4351851851851854E-3</v>
      </c>
      <c r="I64" s="290">
        <v>6</v>
      </c>
      <c r="J64" s="291">
        <v>21</v>
      </c>
      <c r="K64" s="292" t="s">
        <v>2395</v>
      </c>
      <c r="L64" s="293">
        <v>2006</v>
      </c>
      <c r="M64" s="294" t="s">
        <v>285</v>
      </c>
      <c r="N64" s="295">
        <v>1.4467592592592594E-3</v>
      </c>
    </row>
    <row r="65" spans="2:14" ht="12.75">
      <c r="B65" s="284">
        <v>7</v>
      </c>
      <c r="C65" s="285">
        <v>24</v>
      </c>
      <c r="D65" s="286" t="s">
        <v>2879</v>
      </c>
      <c r="E65" s="287">
        <v>2006</v>
      </c>
      <c r="F65" s="288" t="s">
        <v>285</v>
      </c>
      <c r="G65" s="289">
        <v>1.4467592592592594E-3</v>
      </c>
      <c r="I65" s="290">
        <v>7</v>
      </c>
      <c r="J65" s="291">
        <v>48</v>
      </c>
      <c r="K65" s="292" t="s">
        <v>999</v>
      </c>
      <c r="L65" s="293">
        <v>2006</v>
      </c>
      <c r="M65" s="294" t="s">
        <v>328</v>
      </c>
      <c r="N65" s="295">
        <v>1.5046296296296294E-3</v>
      </c>
    </row>
    <row r="66" spans="2:14" ht="12.75">
      <c r="I66" s="290">
        <v>8</v>
      </c>
      <c r="J66" s="291">
        <v>22</v>
      </c>
      <c r="K66" s="292" t="s">
        <v>2875</v>
      </c>
      <c r="L66" s="293">
        <v>2006</v>
      </c>
      <c r="M66" s="294" t="s">
        <v>2723</v>
      </c>
      <c r="N66" s="295">
        <v>1.5740740740740741E-3</v>
      </c>
    </row>
    <row r="68" spans="2:14" ht="12.75">
      <c r="B68" s="323" t="s">
        <v>627</v>
      </c>
      <c r="C68" s="324"/>
      <c r="D68" s="323" t="s">
        <v>297</v>
      </c>
      <c r="E68" s="325"/>
      <c r="F68" s="326" t="s">
        <v>630</v>
      </c>
      <c r="G68" s="327">
        <v>0.48</v>
      </c>
      <c r="H68" s="333"/>
      <c r="I68" s="323"/>
      <c r="J68" s="324"/>
      <c r="K68" s="323"/>
      <c r="L68" s="325"/>
      <c r="M68" s="326"/>
      <c r="N68" s="327"/>
    </row>
    <row r="69" spans="2:14" ht="15.75">
      <c r="B69" s="323" t="s">
        <v>625</v>
      </c>
      <c r="C69" s="324"/>
      <c r="D69" s="328" t="s">
        <v>289</v>
      </c>
      <c r="E69" s="329"/>
      <c r="F69" s="326" t="s">
        <v>626</v>
      </c>
      <c r="G69" s="330" t="s">
        <v>177</v>
      </c>
      <c r="H69" s="333"/>
      <c r="I69" s="323"/>
      <c r="J69" s="324"/>
      <c r="K69" s="328"/>
      <c r="L69" s="329"/>
      <c r="M69" s="326" t="s">
        <v>626</v>
      </c>
      <c r="N69" s="330" t="s">
        <v>318</v>
      </c>
    </row>
    <row r="70" spans="2:14" ht="12" thickBot="1">
      <c r="B70" s="276" t="s">
        <v>292</v>
      </c>
      <c r="C70" s="277" t="s">
        <v>181</v>
      </c>
      <c r="D70" s="298" t="s">
        <v>624</v>
      </c>
      <c r="E70" s="277" t="s">
        <v>455</v>
      </c>
      <c r="F70" s="278" t="s">
        <v>46</v>
      </c>
      <c r="G70" s="279" t="s">
        <v>188</v>
      </c>
      <c r="I70" s="280" t="s">
        <v>292</v>
      </c>
      <c r="J70" s="281" t="s">
        <v>181</v>
      </c>
      <c r="K70" s="282" t="s">
        <v>624</v>
      </c>
      <c r="L70" s="281" t="s">
        <v>455</v>
      </c>
      <c r="M70" s="282" t="s">
        <v>46</v>
      </c>
      <c r="N70" s="283" t="s">
        <v>188</v>
      </c>
    </row>
    <row r="71" spans="2:14" ht="12.75">
      <c r="B71" s="284">
        <v>1</v>
      </c>
      <c r="C71" s="285">
        <v>29</v>
      </c>
      <c r="D71" s="286" t="s">
        <v>2348</v>
      </c>
      <c r="E71" s="287">
        <v>2003</v>
      </c>
      <c r="F71" s="288" t="s">
        <v>2346</v>
      </c>
      <c r="G71" s="289">
        <v>1.0532407407407407E-3</v>
      </c>
      <c r="I71" s="290">
        <v>1</v>
      </c>
      <c r="J71" s="291">
        <v>74</v>
      </c>
      <c r="K71" s="292" t="s">
        <v>2871</v>
      </c>
      <c r="L71" s="293">
        <v>2004</v>
      </c>
      <c r="M71" s="294" t="s">
        <v>328</v>
      </c>
      <c r="N71" s="295">
        <v>1.4583333333333334E-3</v>
      </c>
    </row>
    <row r="72" spans="2:14" ht="12.75">
      <c r="B72" s="284">
        <v>2</v>
      </c>
      <c r="C72" s="285">
        <v>18</v>
      </c>
      <c r="D72" s="286" t="s">
        <v>2880</v>
      </c>
      <c r="E72" s="287">
        <v>2003</v>
      </c>
      <c r="F72" s="288" t="s">
        <v>984</v>
      </c>
      <c r="G72" s="289">
        <v>1.0648148148148147E-3</v>
      </c>
      <c r="I72" s="290">
        <v>2</v>
      </c>
      <c r="J72" s="291"/>
      <c r="K72" s="292" t="s">
        <v>316</v>
      </c>
      <c r="L72" s="293" t="s">
        <v>316</v>
      </c>
      <c r="M72" s="294" t="s">
        <v>316</v>
      </c>
      <c r="N72" s="295" t="s">
        <v>316</v>
      </c>
    </row>
    <row r="73" spans="2:14" ht="12.75">
      <c r="B73" s="284">
        <v>3</v>
      </c>
      <c r="C73" s="285">
        <v>20</v>
      </c>
      <c r="D73" s="286" t="s">
        <v>229</v>
      </c>
      <c r="E73" s="287">
        <v>2003</v>
      </c>
      <c r="F73" s="288" t="s">
        <v>281</v>
      </c>
      <c r="G73" s="289">
        <v>1.0763888888888889E-3</v>
      </c>
      <c r="I73" s="290">
        <v>3</v>
      </c>
      <c r="J73" s="291"/>
      <c r="K73" s="292" t="s">
        <v>316</v>
      </c>
      <c r="L73" s="293" t="s">
        <v>316</v>
      </c>
      <c r="M73" s="294" t="s">
        <v>316</v>
      </c>
      <c r="N73" s="295" t="s">
        <v>316</v>
      </c>
    </row>
    <row r="74" spans="2:14" ht="12.75">
      <c r="B74" s="284">
        <v>4</v>
      </c>
      <c r="C74" s="285">
        <v>32</v>
      </c>
      <c r="D74" s="286" t="s">
        <v>2881</v>
      </c>
      <c r="E74" s="287">
        <v>2003</v>
      </c>
      <c r="F74" s="288" t="s">
        <v>328</v>
      </c>
      <c r="G74" s="289">
        <v>1.1689814814814816E-3</v>
      </c>
      <c r="I74" s="290">
        <v>4</v>
      </c>
      <c r="J74" s="291"/>
      <c r="K74" s="292" t="s">
        <v>316</v>
      </c>
      <c r="L74" s="293" t="s">
        <v>316</v>
      </c>
      <c r="M74" s="294" t="s">
        <v>316</v>
      </c>
      <c r="N74" s="295" t="s">
        <v>316</v>
      </c>
    </row>
    <row r="75" spans="2:14" ht="12.75">
      <c r="B75" s="284">
        <v>5</v>
      </c>
      <c r="C75" s="285">
        <v>30</v>
      </c>
      <c r="D75" s="286" t="s">
        <v>362</v>
      </c>
      <c r="E75" s="287">
        <v>2004</v>
      </c>
      <c r="F75" s="288" t="s">
        <v>299</v>
      </c>
      <c r="G75" s="289">
        <v>1.2037037037037038E-3</v>
      </c>
      <c r="I75" s="290">
        <v>5</v>
      </c>
      <c r="J75" s="291"/>
      <c r="K75" s="292" t="s">
        <v>316</v>
      </c>
      <c r="L75" s="293" t="s">
        <v>316</v>
      </c>
      <c r="M75" s="294" t="s">
        <v>316</v>
      </c>
      <c r="N75" s="295" t="s">
        <v>316</v>
      </c>
    </row>
    <row r="76" spans="2:14" ht="12.75">
      <c r="B76" s="284">
        <v>6</v>
      </c>
      <c r="C76" s="285">
        <v>88</v>
      </c>
      <c r="D76" s="286" t="s">
        <v>590</v>
      </c>
      <c r="E76" s="287">
        <v>2003</v>
      </c>
      <c r="F76" s="288" t="s">
        <v>563</v>
      </c>
      <c r="G76" s="289">
        <v>1.3194444444444443E-3</v>
      </c>
      <c r="I76" s="290">
        <v>6</v>
      </c>
      <c r="J76" s="291"/>
      <c r="K76" s="292" t="s">
        <v>316</v>
      </c>
      <c r="L76" s="293" t="s">
        <v>316</v>
      </c>
      <c r="M76" s="294" t="s">
        <v>316</v>
      </c>
      <c r="N76" s="295" t="s">
        <v>316</v>
      </c>
    </row>
    <row r="77" spans="2:14" ht="12.75">
      <c r="B77" s="284">
        <v>7</v>
      </c>
      <c r="C77" s="285">
        <v>27</v>
      </c>
      <c r="D77" s="286" t="s">
        <v>2831</v>
      </c>
      <c r="E77" s="287">
        <v>2004</v>
      </c>
      <c r="F77" s="288" t="s">
        <v>1039</v>
      </c>
      <c r="G77" s="289">
        <v>1.4120370370370369E-3</v>
      </c>
      <c r="I77" s="290">
        <v>7</v>
      </c>
      <c r="J77" s="291"/>
      <c r="K77" s="292" t="s">
        <v>316</v>
      </c>
      <c r="L77" s="293" t="s">
        <v>316</v>
      </c>
      <c r="M77" s="294" t="s">
        <v>316</v>
      </c>
      <c r="N77" s="295" t="s">
        <v>316</v>
      </c>
    </row>
    <row r="80" spans="2:14" ht="12.75">
      <c r="B80" s="323" t="s">
        <v>627</v>
      </c>
      <c r="C80" s="324"/>
      <c r="D80" s="323" t="s">
        <v>297</v>
      </c>
      <c r="E80" s="325"/>
      <c r="F80" s="326" t="s">
        <v>630</v>
      </c>
      <c r="G80" s="327">
        <v>1</v>
      </c>
      <c r="H80" s="333"/>
      <c r="I80" s="323"/>
      <c r="J80" s="324"/>
      <c r="K80" s="323"/>
      <c r="L80" s="325"/>
      <c r="M80" s="326"/>
      <c r="N80" s="327"/>
    </row>
    <row r="81" spans="2:14" ht="15.75">
      <c r="B81" s="323" t="s">
        <v>625</v>
      </c>
      <c r="C81" s="324"/>
      <c r="D81" s="328" t="s">
        <v>290</v>
      </c>
      <c r="E81" s="329"/>
      <c r="F81" s="326" t="s">
        <v>626</v>
      </c>
      <c r="G81" s="330" t="s">
        <v>177</v>
      </c>
      <c r="H81" s="333"/>
      <c r="I81" s="323"/>
      <c r="J81" s="324"/>
      <c r="K81" s="328"/>
      <c r="L81" s="329"/>
      <c r="M81" s="326" t="s">
        <v>626</v>
      </c>
      <c r="N81" s="330" t="s">
        <v>318</v>
      </c>
    </row>
    <row r="82" spans="2:14" ht="12" thickBot="1">
      <c r="B82" s="276" t="s">
        <v>292</v>
      </c>
      <c r="C82" s="277" t="s">
        <v>181</v>
      </c>
      <c r="D82" s="298" t="s">
        <v>624</v>
      </c>
      <c r="E82" s="277" t="s">
        <v>455</v>
      </c>
      <c r="F82" s="278" t="s">
        <v>46</v>
      </c>
      <c r="G82" s="279" t="s">
        <v>188</v>
      </c>
      <c r="I82" s="280" t="s">
        <v>292</v>
      </c>
      <c r="J82" s="281" t="s">
        <v>181</v>
      </c>
      <c r="K82" s="282" t="s">
        <v>624</v>
      </c>
      <c r="L82" s="281" t="s">
        <v>455</v>
      </c>
      <c r="M82" s="282" t="s">
        <v>46</v>
      </c>
      <c r="N82" s="283" t="s">
        <v>188</v>
      </c>
    </row>
    <row r="83" spans="2:14" ht="12.75">
      <c r="B83" s="284">
        <v>1</v>
      </c>
      <c r="C83" s="285">
        <v>41</v>
      </c>
      <c r="D83" s="286" t="s">
        <v>269</v>
      </c>
      <c r="E83" s="287">
        <v>2002</v>
      </c>
      <c r="F83" s="288" t="s">
        <v>559</v>
      </c>
      <c r="G83" s="289">
        <v>2.5000000000000001E-3</v>
      </c>
      <c r="I83" s="290">
        <v>1</v>
      </c>
      <c r="J83" s="291">
        <v>20</v>
      </c>
      <c r="K83" s="292" t="s">
        <v>2834</v>
      </c>
      <c r="L83" s="293">
        <v>2002</v>
      </c>
      <c r="M83" s="294" t="s">
        <v>2835</v>
      </c>
      <c r="N83" s="295">
        <v>3.3912037037037036E-3</v>
      </c>
    </row>
    <row r="84" spans="2:14" ht="12.75">
      <c r="B84" s="284">
        <v>2</v>
      </c>
      <c r="C84" s="285">
        <v>84</v>
      </c>
      <c r="D84" s="286" t="s">
        <v>2828</v>
      </c>
      <c r="E84" s="287">
        <v>2001</v>
      </c>
      <c r="F84" s="288" t="s">
        <v>1039</v>
      </c>
      <c r="G84" s="289">
        <v>2.627314814814815E-3</v>
      </c>
      <c r="I84" s="290">
        <v>2</v>
      </c>
      <c r="J84" s="291"/>
      <c r="K84" s="292" t="s">
        <v>316</v>
      </c>
      <c r="L84" s="293" t="s">
        <v>316</v>
      </c>
      <c r="M84" s="294" t="s">
        <v>316</v>
      </c>
      <c r="N84" s="295" t="s">
        <v>316</v>
      </c>
    </row>
    <row r="85" spans="2:14" ht="12.75">
      <c r="B85" s="284">
        <v>3</v>
      </c>
      <c r="C85" s="285">
        <v>29</v>
      </c>
      <c r="D85" s="286" t="s">
        <v>2712</v>
      </c>
      <c r="E85" s="287">
        <v>2001</v>
      </c>
      <c r="F85" s="288" t="s">
        <v>1039</v>
      </c>
      <c r="G85" s="289">
        <v>2.6620370370370374E-3</v>
      </c>
      <c r="I85" s="290">
        <v>3</v>
      </c>
      <c r="J85" s="291"/>
      <c r="K85" s="292" t="s">
        <v>316</v>
      </c>
      <c r="L85" s="293" t="s">
        <v>316</v>
      </c>
      <c r="M85" s="294" t="s">
        <v>316</v>
      </c>
      <c r="N85" s="295" t="s">
        <v>316</v>
      </c>
    </row>
    <row r="86" spans="2:14" ht="12.75">
      <c r="B86" s="284">
        <v>4</v>
      </c>
      <c r="C86" s="285">
        <v>50</v>
      </c>
      <c r="D86" s="286" t="s">
        <v>229</v>
      </c>
      <c r="E86" s="287">
        <v>2003</v>
      </c>
      <c r="F86" s="288" t="s">
        <v>281</v>
      </c>
      <c r="G86" s="289">
        <v>2.6967592592592594E-3</v>
      </c>
      <c r="I86" s="290">
        <v>4</v>
      </c>
      <c r="J86" s="291"/>
      <c r="K86" s="292" t="s">
        <v>316</v>
      </c>
      <c r="L86" s="293" t="s">
        <v>316</v>
      </c>
      <c r="M86" s="294" t="s">
        <v>316</v>
      </c>
      <c r="N86" s="295" t="s">
        <v>316</v>
      </c>
    </row>
    <row r="87" spans="2:14" ht="12.75">
      <c r="B87" s="284">
        <v>5</v>
      </c>
      <c r="C87" s="285">
        <v>7</v>
      </c>
      <c r="D87" s="286" t="s">
        <v>159</v>
      </c>
      <c r="E87" s="287">
        <v>2001</v>
      </c>
      <c r="F87" s="288" t="s">
        <v>284</v>
      </c>
      <c r="G87" s="289">
        <v>2.9050925925925928E-3</v>
      </c>
      <c r="I87" s="290">
        <v>5</v>
      </c>
      <c r="J87" s="291"/>
      <c r="K87" s="292" t="s">
        <v>316</v>
      </c>
      <c r="L87" s="293" t="s">
        <v>316</v>
      </c>
      <c r="M87" s="294" t="s">
        <v>316</v>
      </c>
      <c r="N87" s="295" t="s">
        <v>316</v>
      </c>
    </row>
    <row r="88" spans="2:14" ht="12.75">
      <c r="B88" s="284">
        <v>6</v>
      </c>
      <c r="C88" s="285">
        <v>54</v>
      </c>
      <c r="D88" s="286" t="s">
        <v>2829</v>
      </c>
      <c r="E88" s="287">
        <v>2002</v>
      </c>
      <c r="F88" s="288" t="s">
        <v>1039</v>
      </c>
      <c r="G88" s="289">
        <v>3.2060185185185191E-3</v>
      </c>
      <c r="I88" s="290">
        <v>6</v>
      </c>
      <c r="J88" s="291"/>
      <c r="K88" s="292" t="s">
        <v>316</v>
      </c>
      <c r="L88" s="293" t="s">
        <v>316</v>
      </c>
      <c r="M88" s="294" t="s">
        <v>316</v>
      </c>
      <c r="N88" s="295" t="s">
        <v>316</v>
      </c>
    </row>
    <row r="89" spans="2:14" ht="12.75">
      <c r="B89" s="284">
        <v>7</v>
      </c>
      <c r="C89" s="285">
        <v>72</v>
      </c>
      <c r="D89" s="286" t="s">
        <v>2708</v>
      </c>
      <c r="E89" s="287">
        <v>2002</v>
      </c>
      <c r="F89" s="288" t="s">
        <v>1039</v>
      </c>
      <c r="G89" s="289">
        <v>3.6805555555555554E-3</v>
      </c>
      <c r="I89" s="290">
        <v>7</v>
      </c>
      <c r="J89" s="291"/>
      <c r="K89" s="292" t="s">
        <v>316</v>
      </c>
      <c r="L89" s="293" t="s">
        <v>316</v>
      </c>
      <c r="M89" s="294" t="s">
        <v>316</v>
      </c>
      <c r="N89" s="295" t="s">
        <v>316</v>
      </c>
    </row>
    <row r="90" spans="2:14" ht="12.75">
      <c r="B90" s="284">
        <v>8</v>
      </c>
      <c r="C90" s="285">
        <v>85</v>
      </c>
      <c r="D90" s="286" t="s">
        <v>2827</v>
      </c>
      <c r="E90" s="287">
        <v>2001</v>
      </c>
      <c r="F90" s="288" t="s">
        <v>1039</v>
      </c>
      <c r="G90" s="289">
        <v>3.8078703703703707E-3</v>
      </c>
      <c r="I90" s="290">
        <v>8</v>
      </c>
      <c r="J90" s="291"/>
      <c r="K90" s="292" t="s">
        <v>316</v>
      </c>
      <c r="L90" s="293" t="s">
        <v>316</v>
      </c>
      <c r="M90" s="294" t="s">
        <v>316</v>
      </c>
      <c r="N90" s="295" t="s">
        <v>316</v>
      </c>
    </row>
    <row r="91" spans="2:14" ht="12.75">
      <c r="B91" s="284">
        <v>9</v>
      </c>
      <c r="C91" s="285">
        <v>11</v>
      </c>
      <c r="D91" s="286" t="s">
        <v>2831</v>
      </c>
      <c r="E91" s="287">
        <v>2004</v>
      </c>
      <c r="F91" s="288" t="s">
        <v>1039</v>
      </c>
      <c r="G91" s="289">
        <v>3.8194444444444443E-3</v>
      </c>
      <c r="I91" s="290">
        <v>9</v>
      </c>
      <c r="J91" s="291"/>
      <c r="K91" s="292" t="s">
        <v>316</v>
      </c>
      <c r="L91" s="293" t="s">
        <v>316</v>
      </c>
      <c r="M91" s="294" t="s">
        <v>316</v>
      </c>
      <c r="N91" s="295" t="s">
        <v>316</v>
      </c>
    </row>
    <row r="92" spans="2:14" ht="12.75">
      <c r="B92" s="284">
        <v>10</v>
      </c>
      <c r="C92" s="285">
        <v>36</v>
      </c>
      <c r="D92" s="286" t="s">
        <v>2830</v>
      </c>
      <c r="E92" s="287">
        <v>2002</v>
      </c>
      <c r="F92" s="288" t="s">
        <v>1039</v>
      </c>
      <c r="G92" s="289">
        <v>3.8310185185185183E-3</v>
      </c>
      <c r="I92" s="290">
        <v>10</v>
      </c>
      <c r="J92" s="291"/>
      <c r="K92" s="292" t="s">
        <v>316</v>
      </c>
      <c r="L92" s="293" t="s">
        <v>316</v>
      </c>
      <c r="M92" s="294" t="s">
        <v>316</v>
      </c>
      <c r="N92" s="295" t="s">
        <v>316</v>
      </c>
    </row>
    <row r="95" spans="2:14" ht="12.75">
      <c r="B95" s="323" t="s">
        <v>627</v>
      </c>
      <c r="C95" s="324"/>
      <c r="D95" s="323" t="s">
        <v>297</v>
      </c>
      <c r="E95" s="325"/>
      <c r="F95" s="326" t="s">
        <v>630</v>
      </c>
      <c r="G95" s="327">
        <v>1.7</v>
      </c>
      <c r="H95" s="333"/>
      <c r="I95" s="323"/>
      <c r="J95" s="324"/>
      <c r="K95" s="323"/>
      <c r="L95" s="325"/>
      <c r="M95" s="326"/>
      <c r="N95" s="327"/>
    </row>
    <row r="96" spans="2:14" ht="15.75">
      <c r="B96" s="323" t="s">
        <v>625</v>
      </c>
      <c r="C96" s="324"/>
      <c r="D96" s="328" t="s">
        <v>291</v>
      </c>
      <c r="E96" s="329"/>
      <c r="F96" s="326" t="s">
        <v>626</v>
      </c>
      <c r="G96" s="330" t="s">
        <v>177</v>
      </c>
      <c r="H96" s="333"/>
      <c r="I96" s="323"/>
      <c r="J96" s="324"/>
      <c r="K96" s="328"/>
      <c r="L96" s="329"/>
      <c r="M96" s="326" t="s">
        <v>626</v>
      </c>
      <c r="N96" s="330" t="s">
        <v>318</v>
      </c>
    </row>
    <row r="97" spans="2:14" ht="12" thickBot="1">
      <c r="B97" s="276" t="s">
        <v>292</v>
      </c>
      <c r="C97" s="277" t="s">
        <v>181</v>
      </c>
      <c r="D97" s="298" t="s">
        <v>624</v>
      </c>
      <c r="E97" s="277" t="s">
        <v>455</v>
      </c>
      <c r="F97" s="278" t="s">
        <v>46</v>
      </c>
      <c r="G97" s="279" t="s">
        <v>188</v>
      </c>
      <c r="I97" s="280" t="s">
        <v>292</v>
      </c>
      <c r="J97" s="281" t="s">
        <v>181</v>
      </c>
      <c r="K97" s="282" t="s">
        <v>624</v>
      </c>
      <c r="L97" s="281" t="s">
        <v>455</v>
      </c>
      <c r="M97" s="282" t="s">
        <v>46</v>
      </c>
      <c r="N97" s="283" t="s">
        <v>188</v>
      </c>
    </row>
    <row r="98" spans="2:14" ht="12.75">
      <c r="B98" s="284">
        <v>1</v>
      </c>
      <c r="C98" s="285">
        <v>64</v>
      </c>
      <c r="D98" s="286" t="s">
        <v>2832</v>
      </c>
      <c r="E98" s="287">
        <v>1999</v>
      </c>
      <c r="F98" s="288" t="s">
        <v>2833</v>
      </c>
      <c r="G98" s="289">
        <v>5.3819444444444453E-3</v>
      </c>
      <c r="I98" s="290">
        <v>1</v>
      </c>
      <c r="J98" s="291"/>
      <c r="K98" s="292" t="s">
        <v>316</v>
      </c>
      <c r="L98" s="293" t="s">
        <v>316</v>
      </c>
      <c r="M98" s="294" t="s">
        <v>316</v>
      </c>
      <c r="N98" s="295" t="s">
        <v>316</v>
      </c>
    </row>
  </sheetData>
  <sheetProtection password="C7B2" sheet="1" objects="1" scenarios="1" autoFilter="0"/>
  <pageMargins left="0" right="0" top="0" bottom="0" header="0" footer="0"/>
  <pageSetup paperSize="9" scale="67" orientation="portrait" r:id="rId1"/>
  <headerFooter>
    <oddHeader>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0" tint="-0.499984740745262"/>
    <pageSetUpPr fitToPage="1"/>
  </sheetPr>
  <dimension ref="A1:R932"/>
  <sheetViews>
    <sheetView showGridLines="0" zoomScaleNormal="100" workbookViewId="0">
      <pane ySplit="3" topLeftCell="A412" activePane="bottomLeft" state="frozen"/>
      <selection activeCell="P2" sqref="P2"/>
      <selection pane="bottomLeft" activeCell="J446" sqref="J446"/>
    </sheetView>
  </sheetViews>
  <sheetFormatPr defaultColWidth="9.140625" defaultRowHeight="15"/>
  <cols>
    <col min="1" max="1" width="4.7109375" style="217" customWidth="1"/>
    <col min="2" max="2" width="19.140625" style="82" customWidth="1"/>
    <col min="3" max="3" width="6.5703125" style="86" customWidth="1"/>
    <col min="4" max="4" width="11.85546875" style="38" bestFit="1" customWidth="1"/>
    <col min="5" max="5" width="6.42578125" style="82" bestFit="1" customWidth="1"/>
    <col min="6" max="6" width="19.140625" style="82" bestFit="1" customWidth="1"/>
    <col min="7" max="7" width="8.7109375" style="165" bestFit="1" customWidth="1"/>
    <col min="8" max="8" width="24.5703125" style="86" bestFit="1" customWidth="1"/>
    <col min="9" max="9" width="6.42578125" style="87" bestFit="1" customWidth="1"/>
    <col min="10" max="10" width="6.28515625" style="86" bestFit="1" customWidth="1"/>
    <col min="11" max="11" width="46" style="82" customWidth="1"/>
    <col min="12" max="12" width="6.42578125" style="82" bestFit="1" customWidth="1"/>
    <col min="13" max="13" width="7.140625" style="82" bestFit="1" customWidth="1"/>
    <col min="14" max="14" width="5.5703125" style="86" customWidth="1"/>
    <col min="15" max="15" width="10.7109375" style="5" customWidth="1"/>
    <col min="16" max="18" width="9.140625" style="6" customWidth="1"/>
    <col min="19" max="16384" width="9.140625" style="56"/>
  </cols>
  <sheetData>
    <row r="1" spans="1:18" ht="15.75">
      <c r="B1" s="220" t="s">
        <v>685</v>
      </c>
      <c r="C1" s="220" t="s">
        <v>685</v>
      </c>
      <c r="D1" s="82"/>
      <c r="F1" s="147" t="s">
        <v>955</v>
      </c>
      <c r="G1" s="173">
        <f>COUNTIFS(registrace[závod],"Hlavní závod",registrace[start_C],"&lt;&gt;")</f>
        <v>180</v>
      </c>
      <c r="H1" s="147" t="s">
        <v>956</v>
      </c>
      <c r="I1" s="173">
        <f>COUNTIFS(registrace[závod],"Běh starosty",registrace[start_C],"&lt;&gt;")</f>
        <v>41</v>
      </c>
      <c r="J1" s="82"/>
      <c r="M1" s="83"/>
      <c r="N1" s="38"/>
      <c r="O1" s="3"/>
      <c r="P1" s="56"/>
      <c r="Q1" s="56"/>
      <c r="R1" s="56"/>
    </row>
    <row r="2" spans="1:18" s="146" customFormat="1" ht="11.25">
      <c r="A2" s="189"/>
      <c r="B2" s="89"/>
      <c r="C2" s="89" t="s">
        <v>642</v>
      </c>
      <c r="D2" s="90" t="s">
        <v>184</v>
      </c>
      <c r="E2" s="91" t="s">
        <v>2808</v>
      </c>
      <c r="F2" s="90" t="s">
        <v>179</v>
      </c>
      <c r="G2" s="91" t="s">
        <v>179</v>
      </c>
      <c r="H2" s="90" t="s">
        <v>179</v>
      </c>
      <c r="I2" s="90" t="s">
        <v>279</v>
      </c>
      <c r="J2" s="91" t="s">
        <v>279</v>
      </c>
      <c r="K2" s="90" t="s">
        <v>179</v>
      </c>
      <c r="L2" s="90"/>
      <c r="M2" s="89"/>
      <c r="N2" s="89"/>
    </row>
    <row r="3" spans="1:18" s="89" customFormat="1" ht="12.75">
      <c r="A3" s="218"/>
      <c r="B3" s="89" t="s">
        <v>629</v>
      </c>
      <c r="C3" s="120" t="s">
        <v>298</v>
      </c>
      <c r="D3" s="121" t="s">
        <v>213</v>
      </c>
      <c r="E3" s="148" t="s">
        <v>2809</v>
      </c>
      <c r="F3" s="121" t="s">
        <v>136</v>
      </c>
      <c r="G3" s="122" t="s">
        <v>182</v>
      </c>
      <c r="H3" s="121" t="s">
        <v>688</v>
      </c>
      <c r="I3" s="121" t="s">
        <v>45</v>
      </c>
      <c r="J3" s="122" t="s">
        <v>185</v>
      </c>
      <c r="K3" s="121" t="s">
        <v>183</v>
      </c>
      <c r="L3" s="171" t="s">
        <v>2273</v>
      </c>
      <c r="M3" s="172" t="s">
        <v>643</v>
      </c>
      <c r="N3" s="89" t="s">
        <v>620</v>
      </c>
      <c r="O3" s="120" t="s">
        <v>2683</v>
      </c>
    </row>
    <row r="4" spans="1:18" ht="11.25">
      <c r="B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" s="207">
        <v>2017</v>
      </c>
      <c r="D4" s="208"/>
      <c r="E4" s="207"/>
      <c r="F4" s="17" t="s">
        <v>519</v>
      </c>
      <c r="G4" s="209">
        <v>2008</v>
      </c>
      <c r="H4" s="17" t="s">
        <v>249</v>
      </c>
      <c r="I4" s="210" t="str">
        <f>IF(ISBLANK(registrace[[#This Row],[prijmeni a jmeno]]),"-",IF(RIGHT(LEFT(registrace[[#This Row],[prijmeni a jmeno]],SEARCH(" ",registrace[[#This Row],[prijmeni a jmeno]])-1),1)="á","Z","M"))</f>
        <v>M</v>
      </c>
      <c r="J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" s="17"/>
      <c r="L4" s="211">
        <f>COUNTIFS(F:F,registrace[[#This Row],[prijmeni a jmeno]],G:G,registrace[[#This Row],[nar]])</f>
        <v>1</v>
      </c>
      <c r="M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" s="212" t="str">
        <f>LEFT(registrace[[#This Row],[prijmeni a jmeno]],1)</f>
        <v>A</v>
      </c>
      <c r="O4" s="221" t="str">
        <f>IF(registrace[[#This Row],[závod]]="Hlavní závod",COUNTIF(HLAVNÍ!C:C,E4),"-")</f>
        <v>-</v>
      </c>
      <c r="P4" s="56"/>
      <c r="Q4" s="56"/>
      <c r="R4" s="56"/>
    </row>
    <row r="5" spans="1:18" ht="11.25">
      <c r="B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" s="207">
        <v>2017</v>
      </c>
      <c r="D5" s="208"/>
      <c r="E5" s="207"/>
      <c r="F5" s="17" t="s">
        <v>687</v>
      </c>
      <c r="G5" s="209">
        <v>1983</v>
      </c>
      <c r="H5" s="208" t="s">
        <v>284</v>
      </c>
      <c r="I5" s="210" t="str">
        <f>IF(ISBLANK(registrace[[#This Row],[prijmeni a jmeno]]),"-",IF(RIGHT(LEFT(registrace[[#This Row],[prijmeni a jmeno]],SEARCH(" ",registrace[[#This Row],[prijmeni a jmeno]])-1),1)="á","Z","M"))</f>
        <v>M</v>
      </c>
      <c r="J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" s="17"/>
      <c r="L5" s="211">
        <f>COUNTIFS(F:F,registrace[[#This Row],[prijmeni a jmeno]],G:G,registrace[[#This Row],[nar]])</f>
        <v>1</v>
      </c>
      <c r="M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" s="212" t="str">
        <f>LEFT(registrace[[#This Row],[prijmeni a jmeno]],1)</f>
        <v>A</v>
      </c>
      <c r="O5" s="221" t="str">
        <f>IF(registrace[[#This Row],[závod]]="Hlavní závod",COUNTIF(HLAVNÍ!C:C,E5),"-")</f>
        <v>-</v>
      </c>
      <c r="P5" s="56"/>
      <c r="Q5" s="56"/>
      <c r="R5" s="56"/>
    </row>
    <row r="6" spans="1:18" ht="11.25">
      <c r="B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závod::B86</v>
      </c>
      <c r="C6" s="207">
        <v>2017</v>
      </c>
      <c r="D6" s="208" t="s">
        <v>672</v>
      </c>
      <c r="E6" s="207" t="s">
        <v>2746</v>
      </c>
      <c r="F6" s="17" t="s">
        <v>762</v>
      </c>
      <c r="G6" s="209">
        <v>1980</v>
      </c>
      <c r="H6" s="208" t="s">
        <v>2369</v>
      </c>
      <c r="I6" s="210" t="str">
        <f>IF(ISBLANK(registrace[[#This Row],[prijmeni a jmeno]]),"-",IF(RIGHT(LEFT(registrace[[#This Row],[prijmeni a jmeno]],SEARCH(" ",registrace[[#This Row],[prijmeni a jmeno]])-1),1)="á","Z","M"))</f>
        <v>Z</v>
      </c>
      <c r="J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6" s="17"/>
      <c r="L6" s="213">
        <f>COUNTIFS(F:F,registrace[[#This Row],[prijmeni a jmeno]],G:G,registrace[[#This Row],[nar]])</f>
        <v>1</v>
      </c>
      <c r="M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" s="212" t="str">
        <f>LEFT(registrace[[#This Row],[prijmeni a jmeno]],1)</f>
        <v>A</v>
      </c>
      <c r="O6" s="222">
        <f>IF(registrace[[#This Row],[závod]]="Hlavní závod",COUNTIF(HLAVNÍ!C:C,E6),"-")</f>
        <v>1</v>
      </c>
      <c r="P6" s="56"/>
      <c r="Q6" s="56"/>
      <c r="R6" s="56"/>
    </row>
    <row r="7" spans="1:18" ht="11.25">
      <c r="B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" s="207">
        <v>2017</v>
      </c>
      <c r="D7" s="208"/>
      <c r="E7" s="207"/>
      <c r="F7" s="17" t="s">
        <v>441</v>
      </c>
      <c r="G7" s="209">
        <v>1996</v>
      </c>
      <c r="H7" s="17" t="s">
        <v>536</v>
      </c>
      <c r="I7" s="210" t="str">
        <f>IF(ISBLANK(registrace[[#This Row],[prijmeni a jmeno]]),"-",IF(RIGHT(LEFT(registrace[[#This Row],[prijmeni a jmeno]],SEARCH(" ",registrace[[#This Row],[prijmeni a jmeno]])-1),1)="á","Z","M"))</f>
        <v>Z</v>
      </c>
      <c r="J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" s="17"/>
      <c r="L7" s="211">
        <f>COUNTIFS(F:F,registrace[[#This Row],[prijmeni a jmeno]],G:G,registrace[[#This Row],[nar]])</f>
        <v>1</v>
      </c>
      <c r="M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" s="212" t="str">
        <f>LEFT(registrace[[#This Row],[prijmeni a jmeno]],1)</f>
        <v>A</v>
      </c>
      <c r="O7" s="221" t="str">
        <f>IF(registrace[[#This Row],[závod]]="Hlavní závod",COUNTIF(HLAVNÍ!C:C,E7),"-")</f>
        <v>-</v>
      </c>
      <c r="P7" s="56"/>
      <c r="Q7" s="56"/>
      <c r="R7" s="56"/>
    </row>
    <row r="8" spans="1:18" ht="11.25">
      <c r="B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" s="207">
        <v>2017</v>
      </c>
      <c r="D8" s="208"/>
      <c r="E8" s="207"/>
      <c r="F8" s="17" t="s">
        <v>415</v>
      </c>
      <c r="G8" s="209">
        <v>2005</v>
      </c>
      <c r="H8" s="17" t="s">
        <v>403</v>
      </c>
      <c r="I8" s="210" t="str">
        <f>IF(ISBLANK(registrace[[#This Row],[prijmeni a jmeno]]),"-",IF(RIGHT(LEFT(registrace[[#This Row],[prijmeni a jmeno]],SEARCH(" ",registrace[[#This Row],[prijmeni a jmeno]])-1),1)="á","Z","M"))</f>
        <v>Z</v>
      </c>
      <c r="J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" s="17"/>
      <c r="L8" s="211">
        <f>COUNTIFS(F:F,registrace[[#This Row],[prijmeni a jmeno]],G:G,registrace[[#This Row],[nar]])</f>
        <v>1</v>
      </c>
      <c r="M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" s="212" t="str">
        <f>LEFT(registrace[[#This Row],[prijmeni a jmeno]],1)</f>
        <v>A</v>
      </c>
      <c r="O8" s="221" t="str">
        <f>IF(registrace[[#This Row],[závod]]="Hlavní závod",COUNTIF(HLAVNÍ!C:C,E8),"-")</f>
        <v>-</v>
      </c>
      <c r="P8" s="56"/>
      <c r="Q8" s="56"/>
      <c r="R8" s="56"/>
    </row>
    <row r="9" spans="1:18" ht="11.25">
      <c r="B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závod::76</v>
      </c>
      <c r="C9" s="207">
        <v>2017</v>
      </c>
      <c r="D9" s="208" t="s">
        <v>672</v>
      </c>
      <c r="E9" s="207">
        <v>76</v>
      </c>
      <c r="F9" s="17" t="s">
        <v>2274</v>
      </c>
      <c r="G9" s="209">
        <v>1976</v>
      </c>
      <c r="H9" s="208" t="s">
        <v>2275</v>
      </c>
      <c r="I9" s="210" t="str">
        <f>IF(ISBLANK(registrace[[#This Row],[prijmeni a jmeno]]),"-",IF(RIGHT(LEFT(registrace[[#This Row],[prijmeni a jmeno]],SEARCH(" ",registrace[[#This Row],[prijmeni a jmeno]])-1),1)="á","Z","M"))</f>
        <v>M</v>
      </c>
      <c r="J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9" s="17"/>
      <c r="L9" s="213">
        <f>COUNTIFS(F:F,registrace[[#This Row],[prijmeni a jmeno]],G:G,registrace[[#This Row],[nar]])</f>
        <v>1</v>
      </c>
      <c r="M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" s="212" t="str">
        <f>LEFT(registrace[[#This Row],[prijmeni a jmeno]],1)</f>
        <v>A</v>
      </c>
      <c r="O9" s="222">
        <f>IF(registrace[[#This Row],[závod]]="Hlavní závod",COUNTIF(HLAVNÍ!C:C,E9),"-")</f>
        <v>1</v>
      </c>
      <c r="P9" s="56"/>
      <c r="Q9" s="56"/>
      <c r="R9" s="56"/>
    </row>
    <row r="10" spans="1:18" ht="11.25">
      <c r="B1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0" s="207">
        <v>2017</v>
      </c>
      <c r="D10" s="208"/>
      <c r="E10" s="207"/>
      <c r="F10" s="17" t="s">
        <v>450</v>
      </c>
      <c r="G10" s="209">
        <v>1998</v>
      </c>
      <c r="H10" s="17"/>
      <c r="I10" s="210" t="str">
        <f>IF(ISBLANK(registrace[[#This Row],[prijmeni a jmeno]]),"-",IF(RIGHT(LEFT(registrace[[#This Row],[prijmeni a jmeno]],SEARCH(" ",registrace[[#This Row],[prijmeni a jmeno]])-1),1)="á","Z","M"))</f>
        <v>Z</v>
      </c>
      <c r="J1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" s="17"/>
      <c r="L10" s="211">
        <f>COUNTIFS(F:F,registrace[[#This Row],[prijmeni a jmeno]],G:G,registrace[[#This Row],[nar]])</f>
        <v>1</v>
      </c>
      <c r="M1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0" s="212" t="str">
        <f>LEFT(registrace[[#This Row],[prijmeni a jmeno]],1)</f>
        <v>A</v>
      </c>
      <c r="O10" s="221" t="str">
        <f>IF(registrace[[#This Row],[závod]]="Hlavní závod",COUNTIF(HLAVNÍ!C:C,E10),"-")</f>
        <v>-</v>
      </c>
      <c r="P10" s="56"/>
      <c r="Q10" s="56"/>
      <c r="R10" s="56"/>
    </row>
    <row r="11" spans="1:18" ht="11.25">
      <c r="B1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1" s="207">
        <v>2017</v>
      </c>
      <c r="D11" s="208"/>
      <c r="E11" s="207"/>
      <c r="F11" s="17" t="s">
        <v>719</v>
      </c>
      <c r="G11" s="209">
        <v>1970</v>
      </c>
      <c r="H11" s="208" t="s">
        <v>720</v>
      </c>
      <c r="I11" s="210" t="str">
        <f>IF(ISBLANK(registrace[[#This Row],[prijmeni a jmeno]]),"-",IF(RIGHT(LEFT(registrace[[#This Row],[prijmeni a jmeno]],SEARCH(" ",registrace[[#This Row],[prijmeni a jmeno]])-1),1)="á","Z","M"))</f>
        <v>Z</v>
      </c>
      <c r="J1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" s="17"/>
      <c r="L11" s="211">
        <f>COUNTIFS(F:F,registrace[[#This Row],[prijmeni a jmeno]],G:G,registrace[[#This Row],[nar]])</f>
        <v>1</v>
      </c>
      <c r="M1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1" s="212" t="str">
        <f>LEFT(registrace[[#This Row],[prijmeni a jmeno]],1)</f>
        <v>A</v>
      </c>
      <c r="O11" s="221" t="str">
        <f>IF(registrace[[#This Row],[závod]]="Hlavní závod",COUNTIF(HLAVNÍ!C:C,E11),"-")</f>
        <v>-</v>
      </c>
      <c r="P11" s="56"/>
      <c r="Q11" s="56"/>
      <c r="R11" s="56"/>
    </row>
    <row r="12" spans="1:18" ht="11.25">
      <c r="B1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závod::49</v>
      </c>
      <c r="C12" s="207">
        <v>2017</v>
      </c>
      <c r="D12" s="208" t="s">
        <v>672</v>
      </c>
      <c r="E12" s="207">
        <v>49</v>
      </c>
      <c r="F12" s="17" t="s">
        <v>2276</v>
      </c>
      <c r="G12" s="209">
        <v>1976</v>
      </c>
      <c r="H12" s="208" t="s">
        <v>2277</v>
      </c>
      <c r="I12" s="210" t="str">
        <f>IF(ISBLANK(registrace[[#This Row],[prijmeni a jmeno]]),"-",IF(RIGHT(LEFT(registrace[[#This Row],[prijmeni a jmeno]],SEARCH(" ",registrace[[#This Row],[prijmeni a jmeno]])-1),1)="á","Z","M"))</f>
        <v>M</v>
      </c>
      <c r="J1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12" s="17"/>
      <c r="L12" s="213">
        <f>COUNTIFS(F:F,registrace[[#This Row],[prijmeni a jmeno]],G:G,registrace[[#This Row],[nar]])</f>
        <v>1</v>
      </c>
      <c r="M1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2" s="212" t="str">
        <f>LEFT(registrace[[#This Row],[prijmeni a jmeno]],1)</f>
        <v>A</v>
      </c>
      <c r="O12" s="222">
        <f>IF(registrace[[#This Row],[závod]]="Hlavní závod",COUNTIF(HLAVNÍ!C:C,E12),"-")</f>
        <v>1</v>
      </c>
      <c r="P12" s="56"/>
      <c r="Q12" s="56"/>
      <c r="R12" s="56"/>
    </row>
    <row r="13" spans="1:18" ht="11.25">
      <c r="B1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starosty::28</v>
      </c>
      <c r="C13" s="207">
        <v>2017</v>
      </c>
      <c r="D13" s="208" t="s">
        <v>673</v>
      </c>
      <c r="E13" s="207">
        <v>28</v>
      </c>
      <c r="F13" s="17" t="s">
        <v>2276</v>
      </c>
      <c r="G13" s="209">
        <v>2001</v>
      </c>
      <c r="H13" s="208" t="s">
        <v>2277</v>
      </c>
      <c r="I13" s="210" t="str">
        <f>IF(ISBLANK(registrace[[#This Row],[prijmeni a jmeno]]),"-",IF(RIGHT(LEFT(registrace[[#This Row],[prijmeni a jmeno]],SEARCH(" ",registrace[[#This Row],[prijmeni a jmeno]])-1),1)="á","Z","M"))</f>
        <v>M</v>
      </c>
      <c r="J1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13" s="17"/>
      <c r="L13" s="213">
        <f>COUNTIFS(F:F,registrace[[#This Row],[prijmeni a jmeno]],G:G,registrace[[#This Row],[nar]])</f>
        <v>1</v>
      </c>
      <c r="M1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3" s="212" t="str">
        <f>LEFT(registrace[[#This Row],[prijmeni a jmeno]],1)</f>
        <v>A</v>
      </c>
      <c r="O13" s="221" t="str">
        <f>IF(registrace[[#This Row],[závod]]="Hlavní závod",COUNTIF(HLAVNÍ!C:C,E13),"-")</f>
        <v>-</v>
      </c>
      <c r="P13" s="56"/>
      <c r="Q13" s="56"/>
      <c r="R13" s="56"/>
    </row>
    <row r="14" spans="1:18" ht="11.25">
      <c r="B1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4" s="207">
        <v>2017</v>
      </c>
      <c r="D14" s="208"/>
      <c r="E14" s="207"/>
      <c r="F14" s="17" t="s">
        <v>2278</v>
      </c>
      <c r="G14" s="209">
        <v>1981</v>
      </c>
      <c r="H14" s="208" t="s">
        <v>2277</v>
      </c>
      <c r="I14" s="210" t="str">
        <f>IF(ISBLANK(registrace[[#This Row],[prijmeni a jmeno]]),"-",IF(RIGHT(LEFT(registrace[[#This Row],[prijmeni a jmeno]],SEARCH(" ",registrace[[#This Row],[prijmeni a jmeno]])-1),1)="á","Z","M"))</f>
        <v>Z</v>
      </c>
      <c r="J1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4" s="17"/>
      <c r="L14" s="213">
        <f>COUNTIFS(F:F,registrace[[#This Row],[prijmeni a jmeno]],G:G,registrace[[#This Row],[nar]])</f>
        <v>1</v>
      </c>
      <c r="M1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4" s="212" t="str">
        <f>LEFT(registrace[[#This Row],[prijmeni a jmeno]],1)</f>
        <v>A</v>
      </c>
      <c r="O14" s="221" t="str">
        <f>IF(registrace[[#This Row],[závod]]="Hlavní závod",COUNTIF(HLAVNÍ!C:C,E14),"-")</f>
        <v>-</v>
      </c>
      <c r="P14" s="56"/>
      <c r="Q14" s="56"/>
      <c r="R14" s="56"/>
    </row>
    <row r="15" spans="1:18" ht="11.25">
      <c r="B1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5" s="207">
        <v>2017</v>
      </c>
      <c r="D15" s="208"/>
      <c r="E15" s="207"/>
      <c r="F15" s="17" t="s">
        <v>1035</v>
      </c>
      <c r="G15" s="209">
        <v>2011</v>
      </c>
      <c r="H15" s="208" t="s">
        <v>235</v>
      </c>
      <c r="I15" s="210" t="str">
        <f>IF(ISBLANK(registrace[[#This Row],[prijmeni a jmeno]]),"-",IF(RIGHT(LEFT(registrace[[#This Row],[prijmeni a jmeno]],SEARCH(" ",registrace[[#This Row],[prijmeni a jmeno]])-1),1)="á","Z","M"))</f>
        <v>Z</v>
      </c>
      <c r="J1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" s="17"/>
      <c r="L15" s="211">
        <f>COUNTIFS(F:F,registrace[[#This Row],[prijmeni a jmeno]],G:G,registrace[[#This Row],[nar]])</f>
        <v>1</v>
      </c>
      <c r="M1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5" s="212" t="str">
        <f>LEFT(registrace[[#This Row],[prijmeni a jmeno]],1)</f>
        <v>A</v>
      </c>
      <c r="O15" s="221" t="str">
        <f>IF(registrace[[#This Row],[závod]]="Hlavní závod",COUNTIF(HLAVNÍ!C:C,E15),"-")</f>
        <v>-</v>
      </c>
      <c r="P15" s="56"/>
      <c r="Q15" s="56"/>
      <c r="R15" s="56"/>
    </row>
    <row r="16" spans="1:18" ht="11.25">
      <c r="B1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6" s="207">
        <v>2017</v>
      </c>
      <c r="D16" s="208"/>
      <c r="E16" s="207"/>
      <c r="F16" s="17" t="s">
        <v>807</v>
      </c>
      <c r="G16" s="209">
        <v>2006</v>
      </c>
      <c r="H16" s="208" t="s">
        <v>259</v>
      </c>
      <c r="I16" s="210" t="str">
        <f>IF(ISBLANK(registrace[[#This Row],[prijmeni a jmeno]]),"-",IF(RIGHT(LEFT(registrace[[#This Row],[prijmeni a jmeno]],SEARCH(" ",registrace[[#This Row],[prijmeni a jmeno]])-1),1)="á","Z","M"))</f>
        <v>Z</v>
      </c>
      <c r="J1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6" s="17"/>
      <c r="L16" s="211">
        <f>COUNTIFS(F:F,registrace[[#This Row],[prijmeni a jmeno]],G:G,registrace[[#This Row],[nar]])</f>
        <v>1</v>
      </c>
      <c r="M1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6" s="212" t="str">
        <f>LEFT(registrace[[#This Row],[prijmeni a jmeno]],1)</f>
        <v>A</v>
      </c>
      <c r="O16" s="221" t="str">
        <f>IF(registrace[[#This Row],[závod]]="Hlavní závod",COUNTIF(HLAVNÍ!C:C,E16),"-")</f>
        <v>-</v>
      </c>
      <c r="P16" s="56"/>
      <c r="Q16" s="56"/>
      <c r="R16" s="56"/>
    </row>
    <row r="17" spans="2:18" ht="11.25">
      <c r="B1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7" s="207">
        <v>2017</v>
      </c>
      <c r="D17" s="208"/>
      <c r="E17" s="207"/>
      <c r="F17" s="17" t="s">
        <v>757</v>
      </c>
      <c r="G17" s="209">
        <v>1994</v>
      </c>
      <c r="H17" s="208" t="s">
        <v>235</v>
      </c>
      <c r="I17" s="210" t="str">
        <f>IF(ISBLANK(registrace[[#This Row],[prijmeni a jmeno]]),"-",IF(RIGHT(LEFT(registrace[[#This Row],[prijmeni a jmeno]],SEARCH(" ",registrace[[#This Row],[prijmeni a jmeno]])-1),1)="á","Z","M"))</f>
        <v>M</v>
      </c>
      <c r="J1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7" s="17"/>
      <c r="L17" s="211">
        <f>COUNTIFS(F:F,registrace[[#This Row],[prijmeni a jmeno]],G:G,registrace[[#This Row],[nar]])</f>
        <v>1</v>
      </c>
      <c r="M1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7" s="212" t="str">
        <f>LEFT(registrace[[#This Row],[prijmeni a jmeno]],1)</f>
        <v>B</v>
      </c>
      <c r="O17" s="221" t="str">
        <f>IF(registrace[[#This Row],[závod]]="Hlavní závod",COUNTIF(HLAVNÍ!C:C,E17),"-")</f>
        <v>-</v>
      </c>
      <c r="P17" s="56"/>
      <c r="Q17" s="56"/>
      <c r="R17" s="56"/>
    </row>
    <row r="18" spans="2:18" ht="11.25">
      <c r="B1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8" s="207">
        <v>2017</v>
      </c>
      <c r="D18" s="208"/>
      <c r="E18" s="207"/>
      <c r="F18" s="17" t="s">
        <v>421</v>
      </c>
      <c r="G18" s="209">
        <v>2005</v>
      </c>
      <c r="H18" s="17" t="s">
        <v>235</v>
      </c>
      <c r="I18" s="210" t="str">
        <f>IF(ISBLANK(registrace[[#This Row],[prijmeni a jmeno]]),"-",IF(RIGHT(LEFT(registrace[[#This Row],[prijmeni a jmeno]],SEARCH(" ",registrace[[#This Row],[prijmeni a jmeno]])-1),1)="á","Z","M"))</f>
        <v>M</v>
      </c>
      <c r="J1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8" s="17"/>
      <c r="L18" s="211">
        <f>COUNTIFS(F:F,registrace[[#This Row],[prijmeni a jmeno]],G:G,registrace[[#This Row],[nar]])</f>
        <v>1</v>
      </c>
      <c r="M1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8" s="212" t="str">
        <f>LEFT(registrace[[#This Row],[prijmeni a jmeno]],1)</f>
        <v>B</v>
      </c>
      <c r="O18" s="221" t="str">
        <f>IF(registrace[[#This Row],[závod]]="Hlavní závod",COUNTIF(HLAVNÍ!C:C,E18),"-")</f>
        <v>-</v>
      </c>
      <c r="P18" s="56"/>
      <c r="Q18" s="56"/>
      <c r="R18" s="56"/>
    </row>
    <row r="19" spans="2:18" ht="11.25">
      <c r="B1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9" s="207">
        <v>2017</v>
      </c>
      <c r="D19" s="208"/>
      <c r="E19" s="207"/>
      <c r="F19" s="17" t="s">
        <v>254</v>
      </c>
      <c r="G19" s="209">
        <v>2003</v>
      </c>
      <c r="H19" s="17" t="s">
        <v>331</v>
      </c>
      <c r="I19" s="210" t="str">
        <f>IF(ISBLANK(registrace[[#This Row],[prijmeni a jmeno]]),"-",IF(RIGHT(LEFT(registrace[[#This Row],[prijmeni a jmeno]],SEARCH(" ",registrace[[#This Row],[prijmeni a jmeno]])-1),1)="á","Z","M"))</f>
        <v>Z</v>
      </c>
      <c r="J1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9" s="17"/>
      <c r="L19" s="211">
        <f>COUNTIFS(F:F,registrace[[#This Row],[prijmeni a jmeno]],G:G,registrace[[#This Row],[nar]])</f>
        <v>1</v>
      </c>
      <c r="M1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9" s="212" t="str">
        <f>LEFT(registrace[[#This Row],[prijmeni a jmeno]],1)</f>
        <v>B</v>
      </c>
      <c r="O19" s="221" t="str">
        <f>IF(registrace[[#This Row],[závod]]="Hlavní závod",COUNTIF(HLAVNÍ!C:C,E19),"-")</f>
        <v>-</v>
      </c>
      <c r="P19" s="56"/>
      <c r="Q19" s="56"/>
      <c r="R19" s="56"/>
    </row>
    <row r="20" spans="2:18" ht="11.25">
      <c r="B2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závod::33</v>
      </c>
      <c r="C20" s="207">
        <v>2017</v>
      </c>
      <c r="D20" s="208" t="s">
        <v>672</v>
      </c>
      <c r="E20" s="207">
        <v>33</v>
      </c>
      <c r="F20" s="17" t="s">
        <v>2613</v>
      </c>
      <c r="G20" s="209">
        <v>1974</v>
      </c>
      <c r="H20" s="208" t="s">
        <v>2614</v>
      </c>
      <c r="I20" s="210" t="str">
        <f>IF(ISBLANK(registrace[[#This Row],[prijmeni a jmeno]]),"-",IF(RIGHT(LEFT(registrace[[#This Row],[prijmeni a jmeno]],SEARCH(" ",registrace[[#This Row],[prijmeni a jmeno]])-1),1)="á","Z","M"))</f>
        <v>Z</v>
      </c>
      <c r="J2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20" s="17"/>
      <c r="L20" s="213">
        <f>COUNTIFS(F:F,registrace[[#This Row],[prijmeni a jmeno]],G:G,registrace[[#This Row],[nar]])</f>
        <v>1</v>
      </c>
      <c r="M2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0" s="212" t="str">
        <f>LEFT(registrace[[#This Row],[prijmeni a jmeno]],1)</f>
        <v>B</v>
      </c>
      <c r="O20" s="222">
        <f>IF(registrace[[#This Row],[závod]]="Hlavní závod",COUNTIF(HLAVNÍ!C:C,E20),"-")</f>
        <v>1</v>
      </c>
      <c r="P20" s="56"/>
      <c r="Q20" s="56"/>
      <c r="R20" s="56"/>
    </row>
    <row r="21" spans="2:18" ht="11.25">
      <c r="B2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1" s="207">
        <v>2017</v>
      </c>
      <c r="D21" s="208"/>
      <c r="E21" s="207"/>
      <c r="F21" s="17" t="s">
        <v>230</v>
      </c>
      <c r="G21" s="209">
        <v>2000</v>
      </c>
      <c r="H21" s="17" t="s">
        <v>281</v>
      </c>
      <c r="I21" s="210" t="str">
        <f>IF(ISBLANK(registrace[[#This Row],[prijmeni a jmeno]]),"-",IF(RIGHT(LEFT(registrace[[#This Row],[prijmeni a jmeno]],SEARCH(" ",registrace[[#This Row],[prijmeni a jmeno]])-1),1)="á","Z","M"))</f>
        <v>M</v>
      </c>
      <c r="J2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1" s="17"/>
      <c r="L21" s="211">
        <f>COUNTIFS(F:F,registrace[[#This Row],[prijmeni a jmeno]],G:G,registrace[[#This Row],[nar]])</f>
        <v>1</v>
      </c>
      <c r="M2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1" s="212" t="str">
        <f>LEFT(registrace[[#This Row],[prijmeni a jmeno]],1)</f>
        <v>B</v>
      </c>
      <c r="O21" s="221" t="str">
        <f>IF(registrace[[#This Row],[závod]]="Hlavní závod",COUNTIF(HLAVNÍ!C:C,E21),"-")</f>
        <v>-</v>
      </c>
      <c r="P21" s="56"/>
      <c r="Q21" s="56"/>
      <c r="R21" s="56"/>
    </row>
    <row r="22" spans="2:18" ht="11.25">
      <c r="B2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2" s="207">
        <v>2017</v>
      </c>
      <c r="D22" s="208"/>
      <c r="E22" s="207"/>
      <c r="F22" s="17" t="s">
        <v>237</v>
      </c>
      <c r="G22" s="209">
        <v>2000</v>
      </c>
      <c r="H22" s="17" t="s">
        <v>332</v>
      </c>
      <c r="I22" s="210" t="str">
        <f>IF(ISBLANK(registrace[[#This Row],[prijmeni a jmeno]]),"-",IF(RIGHT(LEFT(registrace[[#This Row],[prijmeni a jmeno]],SEARCH(" ",registrace[[#This Row],[prijmeni a jmeno]])-1),1)="á","Z","M"))</f>
        <v>M</v>
      </c>
      <c r="J2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2" s="17"/>
      <c r="L22" s="211">
        <f>COUNTIFS(F:F,registrace[[#This Row],[prijmeni a jmeno]],G:G,registrace[[#This Row],[nar]])</f>
        <v>1</v>
      </c>
      <c r="M2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2" s="212" t="str">
        <f>LEFT(registrace[[#This Row],[prijmeni a jmeno]],1)</f>
        <v>B</v>
      </c>
      <c r="O22" s="221" t="str">
        <f>IF(registrace[[#This Row],[závod]]="Hlavní závod",COUNTIF(HLAVNÍ!C:C,E22),"-")</f>
        <v>-</v>
      </c>
      <c r="P22" s="56"/>
      <c r="Q22" s="56"/>
      <c r="R22" s="56"/>
    </row>
    <row r="23" spans="2:18" ht="11.25">
      <c r="B2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3" s="207">
        <v>2017</v>
      </c>
      <c r="D23" s="208"/>
      <c r="E23" s="207"/>
      <c r="F23" s="17" t="s">
        <v>251</v>
      </c>
      <c r="G23" s="209">
        <v>2006</v>
      </c>
      <c r="H23" s="17" t="s">
        <v>331</v>
      </c>
      <c r="I23" s="210" t="str">
        <f>IF(ISBLANK(registrace[[#This Row],[prijmeni a jmeno]]),"-",IF(RIGHT(LEFT(registrace[[#This Row],[prijmeni a jmeno]],SEARCH(" ",registrace[[#This Row],[prijmeni a jmeno]])-1),1)="á","Z","M"))</f>
        <v>M</v>
      </c>
      <c r="J2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" s="17"/>
      <c r="L23" s="211">
        <f>COUNTIFS(F:F,registrace[[#This Row],[prijmeni a jmeno]],G:G,registrace[[#This Row],[nar]])</f>
        <v>1</v>
      </c>
      <c r="M2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3" s="212" t="str">
        <f>LEFT(registrace[[#This Row],[prijmeni a jmeno]],1)</f>
        <v>B</v>
      </c>
      <c r="O23" s="221" t="str">
        <f>IF(registrace[[#This Row],[závod]]="Hlavní závod",COUNTIF(HLAVNÍ!C:C,E23),"-")</f>
        <v>-</v>
      </c>
      <c r="P23" s="56"/>
      <c r="Q23" s="56"/>
      <c r="R23" s="56"/>
    </row>
    <row r="24" spans="2:18" ht="11.25">
      <c r="B24" s="19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4" s="207">
        <v>2017</v>
      </c>
      <c r="D24" s="208"/>
      <c r="E24" s="207"/>
      <c r="F24" s="17" t="s">
        <v>2359</v>
      </c>
      <c r="G24" s="209">
        <v>1964</v>
      </c>
      <c r="H24" s="208" t="s">
        <v>8</v>
      </c>
      <c r="I24" s="210" t="str">
        <f>IF(ISBLANK(registrace[[#This Row],[prijmeni a jmeno]]),"-",IF(RIGHT(LEFT(registrace[[#This Row],[prijmeni a jmeno]],SEARCH(" ",registrace[[#This Row],[prijmeni a jmeno]])-1),1)="á","Z","M"))</f>
        <v>M</v>
      </c>
      <c r="J2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4" s="17"/>
      <c r="L24" s="213">
        <f>COUNTIFS(F:F,registrace[[#This Row],[prijmeni a jmeno]],G:G,registrace[[#This Row],[nar]])</f>
        <v>1</v>
      </c>
      <c r="M2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4" s="212" t="str">
        <f>LEFT(registrace[[#This Row],[prijmeni a jmeno]],1)</f>
        <v>B</v>
      </c>
      <c r="O24" s="221" t="str">
        <f>IF(registrace[[#This Row],[závod]]="Hlavní závod",COUNTIF(HLAVNÍ!C:C,E24),"-")</f>
        <v>-</v>
      </c>
      <c r="P24" s="56"/>
      <c r="Q24" s="56"/>
      <c r="R24" s="56"/>
    </row>
    <row r="25" spans="2:18" ht="11.25">
      <c r="B2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závod::94</v>
      </c>
      <c r="C25" s="207">
        <v>2017</v>
      </c>
      <c r="D25" s="208" t="s">
        <v>672</v>
      </c>
      <c r="E25" s="207">
        <v>94</v>
      </c>
      <c r="F25" s="17" t="s">
        <v>875</v>
      </c>
      <c r="G25" s="209">
        <v>1977</v>
      </c>
      <c r="H25" s="208" t="s">
        <v>876</v>
      </c>
      <c r="I25" s="210" t="str">
        <f>IF(ISBLANK(registrace[[#This Row],[prijmeni a jmeno]]),"-",IF(RIGHT(LEFT(registrace[[#This Row],[prijmeni a jmeno]],SEARCH(" ",registrace[[#This Row],[prijmeni a jmeno]])-1),1)="á","Z","M"))</f>
        <v>Z</v>
      </c>
      <c r="J2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25" s="17"/>
      <c r="L25" s="213">
        <f>COUNTIFS(F:F,registrace[[#This Row],[prijmeni a jmeno]],G:G,registrace[[#This Row],[nar]])</f>
        <v>1</v>
      </c>
      <c r="M2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5" s="212" t="str">
        <f>LEFT(registrace[[#This Row],[prijmeni a jmeno]],1)</f>
        <v>B</v>
      </c>
      <c r="O25" s="221">
        <f>IF(registrace[[#This Row],[závod]]="Hlavní závod",COUNTIF(HLAVNÍ!C:C,E25),"-")</f>
        <v>1</v>
      </c>
      <c r="P25" s="56"/>
      <c r="Q25" s="56"/>
      <c r="R25" s="56"/>
    </row>
    <row r="26" spans="2:18" ht="11.25">
      <c r="B2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6" s="207">
        <v>2017</v>
      </c>
      <c r="D26" s="208"/>
      <c r="E26" s="207"/>
      <c r="F26" s="17" t="s">
        <v>2279</v>
      </c>
      <c r="G26" s="209">
        <v>1984</v>
      </c>
      <c r="H26" s="208" t="s">
        <v>1014</v>
      </c>
      <c r="I26" s="210" t="str">
        <f>IF(ISBLANK(registrace[[#This Row],[prijmeni a jmeno]]),"-",IF(RIGHT(LEFT(registrace[[#This Row],[prijmeni a jmeno]],SEARCH(" ",registrace[[#This Row],[prijmeni a jmeno]])-1),1)="á","Z","M"))</f>
        <v>M</v>
      </c>
      <c r="J2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6" s="17"/>
      <c r="L26" s="213">
        <f>COUNTIFS(F:F,registrace[[#This Row],[prijmeni a jmeno]],G:G,registrace[[#This Row],[nar]])</f>
        <v>1</v>
      </c>
      <c r="M2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6" s="212" t="str">
        <f>LEFT(registrace[[#This Row],[prijmeni a jmeno]],1)</f>
        <v>B</v>
      </c>
      <c r="O26" s="221" t="str">
        <f>IF(registrace[[#This Row],[závod]]="Hlavní závod",COUNTIF(HLAVNÍ!C:C,E26),"-")</f>
        <v>-</v>
      </c>
      <c r="P26" s="56"/>
      <c r="Q26" s="56"/>
      <c r="R26" s="56"/>
    </row>
    <row r="27" spans="2:18" ht="11.25">
      <c r="B2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7" s="207">
        <v>2017</v>
      </c>
      <c r="D27" s="208"/>
      <c r="E27" s="207"/>
      <c r="F27" s="17" t="s">
        <v>203</v>
      </c>
      <c r="G27" s="209">
        <v>1982</v>
      </c>
      <c r="H27" s="17" t="s">
        <v>284</v>
      </c>
      <c r="I27" s="210" t="str">
        <f>IF(ISBLANK(registrace[[#This Row],[prijmeni a jmeno]]),"-",IF(RIGHT(LEFT(registrace[[#This Row],[prijmeni a jmeno]],SEARCH(" ",registrace[[#This Row],[prijmeni a jmeno]])-1),1)="á","Z","M"))</f>
        <v>M</v>
      </c>
      <c r="J2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7" s="17"/>
      <c r="L27" s="211">
        <f>COUNTIFS(F:F,registrace[[#This Row],[prijmeni a jmeno]],G:G,registrace[[#This Row],[nar]])</f>
        <v>1</v>
      </c>
      <c r="M2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7" s="212" t="str">
        <f>LEFT(registrace[[#This Row],[prijmeni a jmeno]],1)</f>
        <v>B</v>
      </c>
      <c r="O27" s="221" t="str">
        <f>IF(registrace[[#This Row],[závod]]="Hlavní závod",COUNTIF(HLAVNÍ!C:C,E27),"-")</f>
        <v>-</v>
      </c>
      <c r="P27" s="56"/>
      <c r="Q27" s="56"/>
      <c r="R27" s="56"/>
    </row>
    <row r="28" spans="2:18" ht="11.25">
      <c r="B2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8" s="207">
        <v>2017</v>
      </c>
      <c r="D28" s="208"/>
      <c r="E28" s="207"/>
      <c r="F28" s="17" t="s">
        <v>360</v>
      </c>
      <c r="G28" s="209">
        <v>2001</v>
      </c>
      <c r="H28" s="17" t="s">
        <v>637</v>
      </c>
      <c r="I28" s="210" t="str">
        <f>IF(ISBLANK(registrace[[#This Row],[prijmeni a jmeno]]),"-",IF(RIGHT(LEFT(registrace[[#This Row],[prijmeni a jmeno]],SEARCH(" ",registrace[[#This Row],[prijmeni a jmeno]])-1),1)="á","Z","M"))</f>
        <v>Z</v>
      </c>
      <c r="J2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8" s="17"/>
      <c r="L28" s="211">
        <f>COUNTIFS(F:F,registrace[[#This Row],[prijmeni a jmeno]],G:G,registrace[[#This Row],[nar]])</f>
        <v>1</v>
      </c>
      <c r="M2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8" s="212" t="str">
        <f>LEFT(registrace[[#This Row],[prijmeni a jmeno]],1)</f>
        <v>B</v>
      </c>
      <c r="O28" s="221" t="str">
        <f>IF(registrace[[#This Row],[závod]]="Hlavní závod",COUNTIF(HLAVNÍ!C:C,E28),"-")</f>
        <v>-</v>
      </c>
      <c r="P28" s="56"/>
      <c r="Q28" s="56"/>
      <c r="R28" s="56"/>
    </row>
    <row r="29" spans="2:18" ht="11.25">
      <c r="B2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9" s="207">
        <v>2017</v>
      </c>
      <c r="D29" s="208"/>
      <c r="E29" s="207"/>
      <c r="F29" s="17" t="s">
        <v>327</v>
      </c>
      <c r="G29" s="209">
        <v>1963</v>
      </c>
      <c r="H29" s="17" t="s">
        <v>284</v>
      </c>
      <c r="I29" s="210" t="str">
        <f>IF(ISBLANK(registrace[[#This Row],[prijmeni a jmeno]]),"-",IF(RIGHT(LEFT(registrace[[#This Row],[prijmeni a jmeno]],SEARCH(" ",registrace[[#This Row],[prijmeni a jmeno]])-1),1)="á","Z","M"))</f>
        <v>Z</v>
      </c>
      <c r="J2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" s="17"/>
      <c r="L29" s="211">
        <f>COUNTIFS(F:F,registrace[[#This Row],[prijmeni a jmeno]],G:G,registrace[[#This Row],[nar]])</f>
        <v>1</v>
      </c>
      <c r="M2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9" s="212" t="str">
        <f>LEFT(registrace[[#This Row],[prijmeni a jmeno]],1)</f>
        <v>B</v>
      </c>
      <c r="O29" s="221" t="str">
        <f>IF(registrace[[#This Row],[závod]]="Hlavní závod",COUNTIF(HLAVNÍ!C:C,E29),"-")</f>
        <v>-</v>
      </c>
      <c r="P29" s="56"/>
      <c r="Q29" s="56"/>
      <c r="R29" s="56"/>
    </row>
    <row r="30" spans="2:18" ht="11.25">
      <c r="B3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0" s="207">
        <v>2017</v>
      </c>
      <c r="D30" s="208"/>
      <c r="E30" s="207"/>
      <c r="F30" s="17" t="s">
        <v>343</v>
      </c>
      <c r="G30" s="209">
        <v>1994</v>
      </c>
      <c r="H30" s="17" t="s">
        <v>284</v>
      </c>
      <c r="I30" s="210" t="str">
        <f>IF(ISBLANK(registrace[[#This Row],[prijmeni a jmeno]]),"-",IF(RIGHT(LEFT(registrace[[#This Row],[prijmeni a jmeno]],SEARCH(" ",registrace[[#This Row],[prijmeni a jmeno]])-1),1)="á","Z","M"))</f>
        <v>M</v>
      </c>
      <c r="J3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0" s="17"/>
      <c r="L30" s="211">
        <f>COUNTIFS(F:F,registrace[[#This Row],[prijmeni a jmeno]],G:G,registrace[[#This Row],[nar]])</f>
        <v>1</v>
      </c>
      <c r="M3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0" s="212" t="str">
        <f>LEFT(registrace[[#This Row],[prijmeni a jmeno]],1)</f>
        <v>B</v>
      </c>
      <c r="O30" s="221" t="str">
        <f>IF(registrace[[#This Row],[závod]]="Hlavní závod",COUNTIF(HLAVNÍ!C:C,E30),"-")</f>
        <v>-</v>
      </c>
      <c r="P30" s="56"/>
      <c r="Q30" s="56"/>
      <c r="R30" s="56"/>
    </row>
    <row r="31" spans="2:18" ht="11.25">
      <c r="B3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1" s="207">
        <v>2017</v>
      </c>
      <c r="D31" s="208"/>
      <c r="E31" s="207"/>
      <c r="F31" s="17" t="s">
        <v>248</v>
      </c>
      <c r="G31" s="209">
        <v>2007</v>
      </c>
      <c r="H31" s="17" t="s">
        <v>328</v>
      </c>
      <c r="I31" s="210" t="str">
        <f>IF(ISBLANK(registrace[[#This Row],[prijmeni a jmeno]]),"-",IF(RIGHT(LEFT(registrace[[#This Row],[prijmeni a jmeno]],SEARCH(" ",registrace[[#This Row],[prijmeni a jmeno]])-1),1)="á","Z","M"))</f>
        <v>Z</v>
      </c>
      <c r="J3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1" s="17"/>
      <c r="L31" s="211">
        <f>COUNTIFS(F:F,registrace[[#This Row],[prijmeni a jmeno]],G:G,registrace[[#This Row],[nar]])</f>
        <v>1</v>
      </c>
      <c r="M3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1" s="212" t="str">
        <f>LEFT(registrace[[#This Row],[prijmeni a jmeno]],1)</f>
        <v>B</v>
      </c>
      <c r="O31" s="221" t="str">
        <f>IF(registrace[[#This Row],[závod]]="Hlavní závod",COUNTIF(HLAVNÍ!C:C,E31),"-")</f>
        <v>-</v>
      </c>
      <c r="P31" s="56"/>
      <c r="Q31" s="56"/>
      <c r="R31" s="56"/>
    </row>
    <row r="32" spans="2:18" ht="11.25">
      <c r="B3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2" s="207">
        <v>2017</v>
      </c>
      <c r="D32" s="208"/>
      <c r="E32" s="207"/>
      <c r="F32" s="17" t="s">
        <v>322</v>
      </c>
      <c r="G32" s="209">
        <v>1990</v>
      </c>
      <c r="H32" s="17" t="s">
        <v>320</v>
      </c>
      <c r="I32" s="210" t="str">
        <f>IF(ISBLANK(registrace[[#This Row],[prijmeni a jmeno]]),"-",IF(RIGHT(LEFT(registrace[[#This Row],[prijmeni a jmeno]],SEARCH(" ",registrace[[#This Row],[prijmeni a jmeno]])-1),1)="á","Z","M"))</f>
        <v>M</v>
      </c>
      <c r="J3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2" s="17"/>
      <c r="L32" s="211">
        <f>COUNTIFS(F:F,registrace[[#This Row],[prijmeni a jmeno]],G:G,registrace[[#This Row],[nar]])</f>
        <v>1</v>
      </c>
      <c r="M3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2" s="212" t="str">
        <f>LEFT(registrace[[#This Row],[prijmeni a jmeno]],1)</f>
        <v>B</v>
      </c>
      <c r="O32" s="221" t="str">
        <f>IF(registrace[[#This Row],[závod]]="Hlavní závod",COUNTIF(HLAVNÍ!C:C,E32),"-")</f>
        <v>-</v>
      </c>
      <c r="P32" s="56"/>
      <c r="Q32" s="56"/>
      <c r="R32" s="56"/>
    </row>
    <row r="33" spans="2:18" ht="11.25">
      <c r="B3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3" s="207">
        <v>2017</v>
      </c>
      <c r="D33" s="208"/>
      <c r="E33" s="207"/>
      <c r="F33" s="17" t="s">
        <v>371</v>
      </c>
      <c r="G33" s="209">
        <v>2004</v>
      </c>
      <c r="H33" s="17" t="s">
        <v>656</v>
      </c>
      <c r="I33" s="210" t="str">
        <f>IF(ISBLANK(registrace[[#This Row],[prijmeni a jmeno]]),"-",IF(RIGHT(LEFT(registrace[[#This Row],[prijmeni a jmeno]],SEARCH(" ",registrace[[#This Row],[prijmeni a jmeno]])-1),1)="á","Z","M"))</f>
        <v>Z</v>
      </c>
      <c r="J3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3" s="17"/>
      <c r="L33" s="211">
        <f>COUNTIFS(F:F,registrace[[#This Row],[prijmeni a jmeno]],G:G,registrace[[#This Row],[nar]])</f>
        <v>1</v>
      </c>
      <c r="M3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3" s="212" t="str">
        <f>LEFT(registrace[[#This Row],[prijmeni a jmeno]],1)</f>
        <v>B</v>
      </c>
      <c r="O33" s="221" t="str">
        <f>IF(registrace[[#This Row],[závod]]="Hlavní závod",COUNTIF(HLAVNÍ!C:C,E33),"-")</f>
        <v>-</v>
      </c>
      <c r="P33" s="56"/>
      <c r="Q33" s="56"/>
      <c r="R33" s="56"/>
    </row>
    <row r="34" spans="2:18" ht="11.25">
      <c r="B3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4" s="207">
        <v>2017</v>
      </c>
      <c r="D34" s="208"/>
      <c r="E34" s="207"/>
      <c r="F34" s="17" t="s">
        <v>426</v>
      </c>
      <c r="G34" s="209">
        <v>2002</v>
      </c>
      <c r="H34" s="17" t="s">
        <v>331</v>
      </c>
      <c r="I34" s="210" t="str">
        <f>IF(ISBLANK(registrace[[#This Row],[prijmeni a jmeno]]),"-",IF(RIGHT(LEFT(registrace[[#This Row],[prijmeni a jmeno]],SEARCH(" ",registrace[[#This Row],[prijmeni a jmeno]])-1),1)="á","Z","M"))</f>
        <v>Z</v>
      </c>
      <c r="J3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4" s="17"/>
      <c r="L34" s="211">
        <f>COUNTIFS(F:F,registrace[[#This Row],[prijmeni a jmeno]],G:G,registrace[[#This Row],[nar]])</f>
        <v>1</v>
      </c>
      <c r="M3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4" s="212" t="str">
        <f>LEFT(registrace[[#This Row],[prijmeni a jmeno]],1)</f>
        <v>B</v>
      </c>
      <c r="O34" s="221" t="str">
        <f>IF(registrace[[#This Row],[závod]]="Hlavní závod",COUNTIF(HLAVNÍ!C:C,E34),"-")</f>
        <v>-</v>
      </c>
      <c r="P34" s="56"/>
      <c r="Q34" s="56"/>
      <c r="R34" s="56"/>
    </row>
    <row r="35" spans="2:18" ht="11.25">
      <c r="B3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5" s="207">
        <v>2017</v>
      </c>
      <c r="D35" s="208"/>
      <c r="E35" s="207"/>
      <c r="F35" s="17" t="s">
        <v>428</v>
      </c>
      <c r="G35" s="209">
        <v>2003</v>
      </c>
      <c r="H35" s="17" t="s">
        <v>331</v>
      </c>
      <c r="I35" s="210" t="str">
        <f>IF(ISBLANK(registrace[[#This Row],[prijmeni a jmeno]]),"-",IF(RIGHT(LEFT(registrace[[#This Row],[prijmeni a jmeno]],SEARCH(" ",registrace[[#This Row],[prijmeni a jmeno]])-1),1)="á","Z","M"))</f>
        <v>Z</v>
      </c>
      <c r="J3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" s="17"/>
      <c r="L35" s="211">
        <f>COUNTIFS(F:F,registrace[[#This Row],[prijmeni a jmeno]],G:G,registrace[[#This Row],[nar]])</f>
        <v>1</v>
      </c>
      <c r="M3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5" s="212" t="str">
        <f>LEFT(registrace[[#This Row],[prijmeni a jmeno]],1)</f>
        <v>B</v>
      </c>
      <c r="O35" s="221" t="str">
        <f>IF(registrace[[#This Row],[závod]]="Hlavní závod",COUNTIF(HLAVNÍ!C:C,E35),"-")</f>
        <v>-</v>
      </c>
      <c r="P35" s="56"/>
      <c r="Q35" s="56"/>
      <c r="R35" s="56"/>
    </row>
    <row r="36" spans="2:18" ht="11.25">
      <c r="B3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</v>
      </c>
      <c r="C36" s="207">
        <v>2017</v>
      </c>
      <c r="D36" s="208" t="s">
        <v>672</v>
      </c>
      <c r="E36" s="214">
        <v>1</v>
      </c>
      <c r="F36" s="17" t="s">
        <v>877</v>
      </c>
      <c r="G36" s="209">
        <v>1978</v>
      </c>
      <c r="H36" s="208" t="s">
        <v>2615</v>
      </c>
      <c r="I36" s="210" t="str">
        <f>IF(ISBLANK(registrace[[#This Row],[prijmeni a jmeno]]),"-",IF(RIGHT(LEFT(registrace[[#This Row],[prijmeni a jmeno]],SEARCH(" ",registrace[[#This Row],[prijmeni a jmeno]])-1),1)="á","Z","M"))</f>
        <v>M</v>
      </c>
      <c r="J3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36" s="17"/>
      <c r="L36" s="213">
        <f>COUNTIFS(F:F,registrace[[#This Row],[prijmeni a jmeno]],G:G,registrace[[#This Row],[nar]])</f>
        <v>1</v>
      </c>
      <c r="M3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6" s="212" t="str">
        <f>LEFT(registrace[[#This Row],[prijmeni a jmeno]],1)</f>
        <v>B</v>
      </c>
      <c r="O36" s="222">
        <f>IF(registrace[[#This Row],[závod]]="Hlavní závod",COUNTIF(HLAVNÍ!C:C,E36),"-")</f>
        <v>1</v>
      </c>
      <c r="P36" s="56"/>
      <c r="Q36" s="56"/>
      <c r="R36" s="56"/>
    </row>
    <row r="37" spans="2:18" ht="11.25">
      <c r="B3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2017::Dětský::08-10::M::16</v>
      </c>
      <c r="C37" s="207">
        <v>2017</v>
      </c>
      <c r="D37" s="208" t="s">
        <v>675</v>
      </c>
      <c r="E37" s="207">
        <v>16</v>
      </c>
      <c r="F37" s="17" t="s">
        <v>2869</v>
      </c>
      <c r="G37" s="209">
        <v>2009</v>
      </c>
      <c r="H37" s="208" t="s">
        <v>559</v>
      </c>
      <c r="I37" s="210" t="str">
        <f>IF(ISBLANK(registrace[[#This Row],[prijmeni a jmeno]]),"-",IF(RIGHT(LEFT(registrace[[#This Row],[prijmeni a jmeno]],SEARCH(" ",registrace[[#This Row],[prijmeni a jmeno]])-1),1)="á","Z","M"))</f>
        <v>M</v>
      </c>
      <c r="J3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37" s="17"/>
      <c r="L37" s="213">
        <f>COUNTIFS(F:F,registrace[[#This Row],[prijmeni a jmeno]],G:G,registrace[[#This Row],[nar]])</f>
        <v>1</v>
      </c>
      <c r="M3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7" s="212" t="str">
        <f>LEFT(registrace[[#This Row],[prijmeni a jmeno]],1)</f>
        <v>B</v>
      </c>
      <c r="O37" s="222" t="str">
        <f>IF(registrace[[#This Row],[závod]]="Hlavní závod",COUNTIF(HLAVNÍ!C:C,E37),"-")</f>
        <v>-</v>
      </c>
      <c r="P37" s="56"/>
      <c r="Q37" s="56"/>
      <c r="R37" s="56"/>
    </row>
    <row r="38" spans="2:18" ht="11.25">
      <c r="B3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závod::B89</v>
      </c>
      <c r="C38" s="207">
        <v>2017</v>
      </c>
      <c r="D38" s="208" t="s">
        <v>672</v>
      </c>
      <c r="E38" s="207" t="s">
        <v>2747</v>
      </c>
      <c r="F38" s="17" t="s">
        <v>879</v>
      </c>
      <c r="G38" s="209">
        <v>1968</v>
      </c>
      <c r="H38" s="208" t="s">
        <v>37</v>
      </c>
      <c r="I38" s="210" t="str">
        <f>IF(ISBLANK(registrace[[#This Row],[prijmeni a jmeno]]),"-",IF(RIGHT(LEFT(registrace[[#This Row],[prijmeni a jmeno]],SEARCH(" ",registrace[[#This Row],[prijmeni a jmeno]])-1),1)="á","Z","M"))</f>
        <v>Z</v>
      </c>
      <c r="J3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45+</v>
      </c>
      <c r="K38" s="17"/>
      <c r="L38" s="213">
        <f>COUNTIFS(F:F,registrace[[#This Row],[prijmeni a jmeno]],G:G,registrace[[#This Row],[nar]])</f>
        <v>1</v>
      </c>
      <c r="M3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8" s="212" t="str">
        <f>LEFT(registrace[[#This Row],[prijmeni a jmeno]],1)</f>
        <v>B</v>
      </c>
      <c r="O38" s="222">
        <f>IF(registrace[[#This Row],[závod]]="Hlavní závod",COUNTIF(HLAVNÍ!C:C,E38),"-")</f>
        <v>1</v>
      </c>
      <c r="P38" s="56"/>
      <c r="Q38" s="56"/>
      <c r="R38" s="56"/>
    </row>
    <row r="39" spans="2:18" ht="11.25">
      <c r="B3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závod::Z24</v>
      </c>
      <c r="C39" s="207">
        <v>2017</v>
      </c>
      <c r="D39" s="208" t="s">
        <v>672</v>
      </c>
      <c r="E39" s="207" t="s">
        <v>2780</v>
      </c>
      <c r="F39" s="17" t="s">
        <v>2616</v>
      </c>
      <c r="G39" s="209">
        <v>1986</v>
      </c>
      <c r="H39" s="208" t="s">
        <v>534</v>
      </c>
      <c r="I39" s="210" t="str">
        <f>IF(ISBLANK(registrace[[#This Row],[prijmeni a jmeno]]),"-",IF(RIGHT(LEFT(registrace[[#This Row],[prijmeni a jmeno]],SEARCH(" ",registrace[[#This Row],[prijmeni a jmeno]])-1),1)="á","Z","M"))</f>
        <v>M</v>
      </c>
      <c r="J3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39" s="17"/>
      <c r="L39" s="213">
        <f>COUNTIFS(F:F,registrace[[#This Row],[prijmeni a jmeno]],G:G,registrace[[#This Row],[nar]])</f>
        <v>1</v>
      </c>
      <c r="M3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9" s="212" t="str">
        <f>LEFT(registrace[[#This Row],[prijmeni a jmeno]],1)</f>
        <v>B</v>
      </c>
      <c r="O39" s="222">
        <f>IF(registrace[[#This Row],[závod]]="Hlavní závod",COUNTIF(HLAVNÍ!C:C,E39),"-")</f>
        <v>1</v>
      </c>
      <c r="P39" s="56"/>
      <c r="Q39" s="56"/>
      <c r="R39" s="56"/>
    </row>
    <row r="40" spans="2:18" ht="11.25">
      <c r="B4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0" s="207">
        <v>2017</v>
      </c>
      <c r="D40" s="208"/>
      <c r="E40" s="207"/>
      <c r="F40" s="17" t="s">
        <v>263</v>
      </c>
      <c r="G40" s="209">
        <v>2005</v>
      </c>
      <c r="H40" s="17" t="s">
        <v>264</v>
      </c>
      <c r="I40" s="210" t="str">
        <f>IF(ISBLANK(registrace[[#This Row],[prijmeni a jmeno]]),"-",IF(RIGHT(LEFT(registrace[[#This Row],[prijmeni a jmeno]],SEARCH(" ",registrace[[#This Row],[prijmeni a jmeno]])-1),1)="á","Z","M"))</f>
        <v>M</v>
      </c>
      <c r="J4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" s="17"/>
      <c r="L40" s="211">
        <f>COUNTIFS(F:F,registrace[[#This Row],[prijmeni a jmeno]],G:G,registrace[[#This Row],[nar]])</f>
        <v>1</v>
      </c>
      <c r="M4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0" s="212" t="str">
        <f>LEFT(registrace[[#This Row],[prijmeni a jmeno]],1)</f>
        <v>B</v>
      </c>
      <c r="O40" s="221" t="str">
        <f>IF(registrace[[#This Row],[závod]]="Hlavní závod",COUNTIF(HLAVNÍ!C:C,E40),"-")</f>
        <v>-</v>
      </c>
      <c r="P40" s="56"/>
      <c r="Q40" s="56"/>
      <c r="R40" s="56"/>
    </row>
    <row r="41" spans="2:18" ht="11.25">
      <c r="B4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1" s="207">
        <v>2017</v>
      </c>
      <c r="D41" s="208"/>
      <c r="E41" s="207"/>
      <c r="F41" s="17" t="s">
        <v>268</v>
      </c>
      <c r="G41" s="209">
        <v>2001</v>
      </c>
      <c r="H41" s="17" t="s">
        <v>264</v>
      </c>
      <c r="I41" s="210" t="str">
        <f>IF(ISBLANK(registrace[[#This Row],[prijmeni a jmeno]]),"-",IF(RIGHT(LEFT(registrace[[#This Row],[prijmeni a jmeno]],SEARCH(" ",registrace[[#This Row],[prijmeni a jmeno]])-1),1)="á","Z","M"))</f>
        <v>Z</v>
      </c>
      <c r="J4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" s="17"/>
      <c r="L41" s="211">
        <f>COUNTIFS(F:F,registrace[[#This Row],[prijmeni a jmeno]],G:G,registrace[[#This Row],[nar]])</f>
        <v>1</v>
      </c>
      <c r="M4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1" s="212" t="str">
        <f>LEFT(registrace[[#This Row],[prijmeni a jmeno]],1)</f>
        <v>B</v>
      </c>
      <c r="O41" s="221" t="str">
        <f>IF(registrace[[#This Row],[závod]]="Hlavní závod",COUNTIF(HLAVNÍ!C:C,E41),"-")</f>
        <v>-</v>
      </c>
      <c r="P41" s="56"/>
      <c r="Q41" s="56"/>
      <c r="R41" s="56"/>
    </row>
    <row r="42" spans="2:18" ht="11.25">
      <c r="B4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2" s="207">
        <v>2017</v>
      </c>
      <c r="D42" s="208"/>
      <c r="E42" s="207"/>
      <c r="F42" s="17" t="s">
        <v>601</v>
      </c>
      <c r="G42" s="209">
        <v>2006</v>
      </c>
      <c r="H42" s="17" t="s">
        <v>637</v>
      </c>
      <c r="I42" s="210" t="str">
        <f>IF(ISBLANK(registrace[[#This Row],[prijmeni a jmeno]]),"-",IF(RIGHT(LEFT(registrace[[#This Row],[prijmeni a jmeno]],SEARCH(" ",registrace[[#This Row],[prijmeni a jmeno]])-1),1)="á","Z","M"))</f>
        <v>M</v>
      </c>
      <c r="J4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" s="17"/>
      <c r="L42" s="211">
        <f>COUNTIFS(F:F,registrace[[#This Row],[prijmeni a jmeno]],G:G,registrace[[#This Row],[nar]])</f>
        <v>1</v>
      </c>
      <c r="M4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2" s="212" t="str">
        <f>LEFT(registrace[[#This Row],[prijmeni a jmeno]],1)</f>
        <v>B</v>
      </c>
      <c r="O42" s="221" t="str">
        <f>IF(registrace[[#This Row],[závod]]="Hlavní závod",COUNTIF(HLAVNÍ!C:C,E42),"-")</f>
        <v>-</v>
      </c>
      <c r="P42" s="56"/>
      <c r="Q42" s="56"/>
      <c r="R42" s="56"/>
    </row>
    <row r="43" spans="2:18" ht="11.25">
      <c r="B4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3" s="207">
        <v>2017</v>
      </c>
      <c r="D43" s="208"/>
      <c r="E43" s="207"/>
      <c r="F43" s="17" t="s">
        <v>590</v>
      </c>
      <c r="G43" s="209">
        <v>2003</v>
      </c>
      <c r="H43" s="17" t="s">
        <v>563</v>
      </c>
      <c r="I43" s="210" t="str">
        <f>IF(ISBLANK(registrace[[#This Row],[prijmeni a jmeno]]),"-",IF(RIGHT(LEFT(registrace[[#This Row],[prijmeni a jmeno]],SEARCH(" ",registrace[[#This Row],[prijmeni a jmeno]])-1),1)="á","Z","M"))</f>
        <v>M</v>
      </c>
      <c r="J4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3" s="17"/>
      <c r="L43" s="211">
        <f>COUNTIFS(F:F,registrace[[#This Row],[prijmeni a jmeno]],G:G,registrace[[#This Row],[nar]])</f>
        <v>2</v>
      </c>
      <c r="M4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3" s="212" t="str">
        <f>LEFT(registrace[[#This Row],[prijmeni a jmeno]],1)</f>
        <v>B</v>
      </c>
      <c r="O43" s="221" t="str">
        <f>IF(registrace[[#This Row],[závod]]="Hlavní závod",COUNTIF(HLAVNÍ!C:C,E43),"-")</f>
        <v>-</v>
      </c>
      <c r="P43" s="56"/>
      <c r="Q43" s="56"/>
      <c r="R43" s="56"/>
    </row>
    <row r="44" spans="2:18" ht="11.25">
      <c r="B4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2017::Dětský::13-14::M::88</v>
      </c>
      <c r="C44" s="207">
        <v>2017</v>
      </c>
      <c r="D44" s="208" t="s">
        <v>675</v>
      </c>
      <c r="E44" s="207">
        <v>88</v>
      </c>
      <c r="F44" s="17" t="s">
        <v>590</v>
      </c>
      <c r="G44" s="209">
        <v>2003</v>
      </c>
      <c r="H44" s="208" t="s">
        <v>563</v>
      </c>
      <c r="I44" s="210" t="str">
        <f>IF(ISBLANK(registrace[[#This Row],[prijmeni a jmeno]]),"-",IF(RIGHT(LEFT(registrace[[#This Row],[prijmeni a jmeno]],SEARCH(" ",registrace[[#This Row],[prijmeni a jmeno]])-1),1)="á","Z","M"))</f>
        <v>M</v>
      </c>
      <c r="J4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13-14</v>
      </c>
      <c r="K44" s="17"/>
      <c r="L44" s="213">
        <f>COUNTIFS(F:F,registrace[[#This Row],[prijmeni a jmeno]],G:G,registrace[[#This Row],[nar]])</f>
        <v>2</v>
      </c>
      <c r="M4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4" s="212" t="str">
        <f>LEFT(registrace[[#This Row],[prijmeni a jmeno]],1)</f>
        <v>B</v>
      </c>
      <c r="O44" s="222" t="str">
        <f>IF(registrace[[#This Row],[závod]]="Hlavní závod",COUNTIF(HLAVNÍ!C:C,E44),"-")</f>
        <v>-</v>
      </c>
      <c r="P44" s="56"/>
      <c r="Q44" s="56"/>
      <c r="R44" s="56"/>
    </row>
    <row r="45" spans="2:18" ht="11.25">
      <c r="B4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závod::46</v>
      </c>
      <c r="C45" s="207">
        <v>2017</v>
      </c>
      <c r="D45" s="208" t="s">
        <v>672</v>
      </c>
      <c r="E45" s="207">
        <v>46</v>
      </c>
      <c r="F45" s="17" t="s">
        <v>775</v>
      </c>
      <c r="G45" s="209">
        <v>1967</v>
      </c>
      <c r="H45" s="208" t="s">
        <v>2718</v>
      </c>
      <c r="I45" s="210" t="str">
        <f>IF(ISBLANK(registrace[[#This Row],[prijmeni a jmeno]]),"-",IF(RIGHT(LEFT(registrace[[#This Row],[prijmeni a jmeno]],SEARCH(" ",registrace[[#This Row],[prijmeni a jmeno]])-1),1)="á","Z","M"))</f>
        <v>M</v>
      </c>
      <c r="J4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45" s="17"/>
      <c r="L45" s="211">
        <f>COUNTIFS(F:F,registrace[[#This Row],[prijmeni a jmeno]],G:G,registrace[[#This Row],[nar]])</f>
        <v>1</v>
      </c>
      <c r="M4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5" s="212" t="str">
        <f>LEFT(registrace[[#This Row],[prijmeni a jmeno]],1)</f>
        <v>B</v>
      </c>
      <c r="O45" s="221">
        <f>IF(registrace[[#This Row],[závod]]="Hlavní závod",COUNTIF(HLAVNÍ!C:C,E45),"-")</f>
        <v>1</v>
      </c>
      <c r="P45" s="56"/>
      <c r="Q45" s="56"/>
      <c r="R45" s="56"/>
    </row>
    <row r="46" spans="2:18" ht="11.25">
      <c r="B4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starosty::22</v>
      </c>
      <c r="C46" s="207">
        <v>2017</v>
      </c>
      <c r="D46" s="208" t="s">
        <v>673</v>
      </c>
      <c r="E46" s="207">
        <v>22</v>
      </c>
      <c r="F46" s="17" t="s">
        <v>2716</v>
      </c>
      <c r="G46" s="209">
        <v>1998</v>
      </c>
      <c r="H46" s="208" t="s">
        <v>2717</v>
      </c>
      <c r="I46" s="210" t="str">
        <f>IF(ISBLANK(registrace[[#This Row],[prijmeni a jmeno]]),"-",IF(RIGHT(LEFT(registrace[[#This Row],[prijmeni a jmeno]],SEARCH(" ",registrace[[#This Row],[prijmeni a jmeno]])-1),1)="á","Z","M"))</f>
        <v>Z</v>
      </c>
      <c r="J4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46" s="17"/>
      <c r="L46" s="213">
        <f>COUNTIFS(F:F,registrace[[#This Row],[prijmeni a jmeno]],G:G,registrace[[#This Row],[nar]])</f>
        <v>1</v>
      </c>
      <c r="M4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6" s="212" t="str">
        <f>LEFT(registrace[[#This Row],[prijmeni a jmeno]],1)</f>
        <v>B</v>
      </c>
      <c r="O46" s="222" t="str">
        <f>IF(registrace[[#This Row],[závod]]="Hlavní závod",COUNTIF(HLAVNÍ!C:C,E46),"-")</f>
        <v>-</v>
      </c>
      <c r="P46" s="56"/>
      <c r="Q46" s="56"/>
      <c r="R46" s="56"/>
    </row>
    <row r="47" spans="2:18" ht="11.25">
      <c r="B4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závod::101</v>
      </c>
      <c r="C47" s="207">
        <v>2017</v>
      </c>
      <c r="D47" s="208" t="s">
        <v>672</v>
      </c>
      <c r="E47" s="207">
        <v>101</v>
      </c>
      <c r="F47" s="17" t="s">
        <v>2737</v>
      </c>
      <c r="G47" s="209">
        <v>1975</v>
      </c>
      <c r="H47" s="208" t="s">
        <v>2738</v>
      </c>
      <c r="I47" s="210" t="str">
        <f>IF(ISBLANK(registrace[[#This Row],[prijmeni a jmeno]]),"-",IF(RIGHT(LEFT(registrace[[#This Row],[prijmeni a jmeno]],SEARCH(" ",registrace[[#This Row],[prijmeni a jmeno]])-1),1)="á","Z","M"))</f>
        <v>M</v>
      </c>
      <c r="J4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47" s="17"/>
      <c r="L47" s="213">
        <f>COUNTIFS(F:F,registrace[[#This Row],[prijmeni a jmeno]],G:G,registrace[[#This Row],[nar]])</f>
        <v>1</v>
      </c>
      <c r="M4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7" s="212" t="str">
        <f>LEFT(registrace[[#This Row],[prijmeni a jmeno]],1)</f>
        <v>B</v>
      </c>
      <c r="O47" s="222">
        <f>IF(registrace[[#This Row],[závod]]="Hlavní závod",COUNTIF(HLAVNÍ!C:C,E47),"-")</f>
        <v>1</v>
      </c>
      <c r="P47" s="56"/>
      <c r="Q47" s="56"/>
      <c r="R47" s="56"/>
    </row>
    <row r="48" spans="2:18" ht="11.25">
      <c r="B4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8" s="207">
        <v>2017</v>
      </c>
      <c r="D48" s="208"/>
      <c r="E48" s="207"/>
      <c r="F48" s="17" t="s">
        <v>969</v>
      </c>
      <c r="G48" s="209">
        <v>1990</v>
      </c>
      <c r="H48" s="208" t="s">
        <v>36</v>
      </c>
      <c r="I48" s="210" t="str">
        <f>IF(ISBLANK(registrace[[#This Row],[prijmeni a jmeno]]),"-",IF(RIGHT(LEFT(registrace[[#This Row],[prijmeni a jmeno]],SEARCH(" ",registrace[[#This Row],[prijmeni a jmeno]])-1),1)="á","Z","M"))</f>
        <v>M</v>
      </c>
      <c r="J4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8" s="17"/>
      <c r="L48" s="211">
        <f>COUNTIFS(F:F,registrace[[#This Row],[prijmeni a jmeno]],G:G,registrace[[#This Row],[nar]])</f>
        <v>1</v>
      </c>
      <c r="M4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8" s="212" t="str">
        <f>LEFT(registrace[[#This Row],[prijmeni a jmeno]],1)</f>
        <v>B</v>
      </c>
      <c r="O48" s="221" t="str">
        <f>IF(registrace[[#This Row],[závod]]="Hlavní závod",COUNTIF(HLAVNÍ!C:C,E48),"-")</f>
        <v>-</v>
      </c>
      <c r="P48" s="56"/>
      <c r="Q48" s="56"/>
      <c r="R48" s="56"/>
    </row>
    <row r="49" spans="2:18" ht="11.25">
      <c r="B4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9" s="207">
        <v>2017</v>
      </c>
      <c r="D49" s="208"/>
      <c r="E49" s="207"/>
      <c r="F49" s="17" t="s">
        <v>418</v>
      </c>
      <c r="G49" s="209">
        <v>2006</v>
      </c>
      <c r="H49" s="17" t="s">
        <v>653</v>
      </c>
      <c r="I49" s="210" t="str">
        <f>IF(ISBLANK(registrace[[#This Row],[prijmeni a jmeno]]),"-",IF(RIGHT(LEFT(registrace[[#This Row],[prijmeni a jmeno]],SEARCH(" ",registrace[[#This Row],[prijmeni a jmeno]])-1),1)="á","Z","M"))</f>
        <v>M</v>
      </c>
      <c r="J4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9" s="17"/>
      <c r="L49" s="211">
        <f>COUNTIFS(F:F,registrace[[#This Row],[prijmeni a jmeno]],G:G,registrace[[#This Row],[nar]])</f>
        <v>1</v>
      </c>
      <c r="M4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9" s="212" t="str">
        <f>LEFT(registrace[[#This Row],[prijmeni a jmeno]],1)</f>
        <v>B</v>
      </c>
      <c r="O49" s="221" t="str">
        <f>IF(registrace[[#This Row],[závod]]="Hlavní závod",COUNTIF(HLAVNÍ!C:C,E49),"-")</f>
        <v>-</v>
      </c>
      <c r="P49" s="56"/>
      <c r="Q49" s="56"/>
      <c r="R49" s="56"/>
    </row>
    <row r="50" spans="2:18" ht="11.25">
      <c r="B5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0" s="207">
        <v>2017</v>
      </c>
      <c r="D50" s="208"/>
      <c r="E50" s="207"/>
      <c r="F50" s="17" t="s">
        <v>47</v>
      </c>
      <c r="G50" s="209">
        <v>1971</v>
      </c>
      <c r="H50" s="208" t="s">
        <v>0</v>
      </c>
      <c r="I50" s="210" t="str">
        <f>IF(ISBLANK(registrace[[#This Row],[prijmeni a jmeno]]),"-",IF(RIGHT(LEFT(registrace[[#This Row],[prijmeni a jmeno]],SEARCH(" ",registrace[[#This Row],[prijmeni a jmeno]])-1),1)="á","Z","M"))</f>
        <v>M</v>
      </c>
      <c r="J5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0" s="17"/>
      <c r="L50" s="213">
        <f>COUNTIFS(F:F,registrace[[#This Row],[prijmeni a jmeno]],G:G,registrace[[#This Row],[nar]])</f>
        <v>1</v>
      </c>
      <c r="M5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0" s="212" t="str">
        <f>LEFT(registrace[[#This Row],[prijmeni a jmeno]],1)</f>
        <v>B</v>
      </c>
      <c r="O50" s="221" t="str">
        <f>IF(registrace[[#This Row],[závod]]="Hlavní závod",COUNTIF(HLAVNÍ!C:C,E50),"-")</f>
        <v>-</v>
      </c>
      <c r="P50" s="56"/>
      <c r="Q50" s="56"/>
      <c r="R50" s="56"/>
    </row>
    <row r="51" spans="2:18" ht="11.25">
      <c r="B5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1" s="207">
        <v>2017</v>
      </c>
      <c r="D51" s="208"/>
      <c r="E51" s="207"/>
      <c r="F51" s="17" t="s">
        <v>367</v>
      </c>
      <c r="G51" s="209">
        <v>2006</v>
      </c>
      <c r="H51" s="17" t="s">
        <v>235</v>
      </c>
      <c r="I51" s="210" t="str">
        <f>IF(ISBLANK(registrace[[#This Row],[prijmeni a jmeno]]),"-",IF(RIGHT(LEFT(registrace[[#This Row],[prijmeni a jmeno]],SEARCH(" ",registrace[[#This Row],[prijmeni a jmeno]])-1),1)="á","Z","M"))</f>
        <v>M</v>
      </c>
      <c r="J5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1" s="17"/>
      <c r="L51" s="211">
        <f>COUNTIFS(F:F,registrace[[#This Row],[prijmeni a jmeno]],G:G,registrace[[#This Row],[nar]])</f>
        <v>1</v>
      </c>
      <c r="M5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1" s="212" t="str">
        <f>LEFT(registrace[[#This Row],[prijmeni a jmeno]],1)</f>
        <v>B</v>
      </c>
      <c r="O51" s="221" t="str">
        <f>IF(registrace[[#This Row],[závod]]="Hlavní závod",COUNTIF(HLAVNÍ!C:C,E51),"-")</f>
        <v>-</v>
      </c>
      <c r="P51" s="56"/>
      <c r="Q51" s="56"/>
      <c r="R51" s="56"/>
    </row>
    <row r="52" spans="2:18" ht="11.25">
      <c r="B5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2" s="207">
        <v>2017</v>
      </c>
      <c r="D52" s="208"/>
      <c r="E52" s="207"/>
      <c r="F52" s="17" t="s">
        <v>550</v>
      </c>
      <c r="G52" s="209">
        <v>1979</v>
      </c>
      <c r="H52" s="17" t="s">
        <v>284</v>
      </c>
      <c r="I52" s="210" t="str">
        <f>IF(ISBLANK(registrace[[#This Row],[prijmeni a jmeno]]),"-",IF(RIGHT(LEFT(registrace[[#This Row],[prijmeni a jmeno]],SEARCH(" ",registrace[[#This Row],[prijmeni a jmeno]])-1),1)="á","Z","M"))</f>
        <v>Z</v>
      </c>
      <c r="J5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2" s="17"/>
      <c r="L52" s="211">
        <f>COUNTIFS(F:F,registrace[[#This Row],[prijmeni a jmeno]],G:G,registrace[[#This Row],[nar]])</f>
        <v>1</v>
      </c>
      <c r="M5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2" s="212" t="str">
        <f>LEFT(registrace[[#This Row],[prijmeni a jmeno]],1)</f>
        <v>B</v>
      </c>
      <c r="O52" s="221" t="str">
        <f>IF(registrace[[#This Row],[závod]]="Hlavní závod",COUNTIF(HLAVNÍ!C:C,E52),"-")</f>
        <v>-</v>
      </c>
      <c r="P52" s="56"/>
      <c r="Q52" s="56"/>
      <c r="R52" s="56"/>
    </row>
    <row r="53" spans="2:18" ht="11.25">
      <c r="B5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3" s="207">
        <v>2017</v>
      </c>
      <c r="D53" s="208"/>
      <c r="E53" s="207"/>
      <c r="F53" s="17" t="s">
        <v>880</v>
      </c>
      <c r="G53" s="209">
        <v>1968</v>
      </c>
      <c r="H53" s="208" t="s">
        <v>284</v>
      </c>
      <c r="I53" s="210" t="str">
        <f>IF(ISBLANK(registrace[[#This Row],[prijmeni a jmeno]]),"-",IF(RIGHT(LEFT(registrace[[#This Row],[prijmeni a jmeno]],SEARCH(" ",registrace[[#This Row],[prijmeni a jmeno]])-1),1)="á","Z","M"))</f>
        <v>M</v>
      </c>
      <c r="J5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3" s="17"/>
      <c r="L53" s="211">
        <f>COUNTIFS(F:F,registrace[[#This Row],[prijmeni a jmeno]],G:G,registrace[[#This Row],[nar]])</f>
        <v>1</v>
      </c>
      <c r="M5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3" s="212" t="str">
        <f>LEFT(registrace[[#This Row],[prijmeni a jmeno]],1)</f>
        <v>B</v>
      </c>
      <c r="O53" s="221" t="str">
        <f>IF(registrace[[#This Row],[závod]]="Hlavní závod",COUNTIF(HLAVNÍ!C:C,E53),"-")</f>
        <v>-</v>
      </c>
      <c r="P53" s="56"/>
      <c r="Q53" s="56"/>
      <c r="R53" s="56"/>
    </row>
    <row r="54" spans="2:18" ht="11.25">
      <c r="B5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závod::2</v>
      </c>
      <c r="C54" s="207">
        <v>2017</v>
      </c>
      <c r="D54" s="208" t="s">
        <v>672</v>
      </c>
      <c r="E54" s="214">
        <v>2</v>
      </c>
      <c r="F54" s="17" t="s">
        <v>881</v>
      </c>
      <c r="G54" s="209">
        <v>1953</v>
      </c>
      <c r="H54" s="208" t="s">
        <v>284</v>
      </c>
      <c r="I54" s="210" t="str">
        <f>IF(ISBLANK(registrace[[#This Row],[prijmeni a jmeno]]),"-",IF(RIGHT(LEFT(registrace[[#This Row],[prijmeni a jmeno]],SEARCH(" ",registrace[[#This Row],[prijmeni a jmeno]])-1),1)="á","Z","M"))</f>
        <v>M</v>
      </c>
      <c r="J5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60-69</v>
      </c>
      <c r="K54" s="17"/>
      <c r="L54" s="213">
        <f>COUNTIFS(F:F,registrace[[#This Row],[prijmeni a jmeno]],G:G,registrace[[#This Row],[nar]])</f>
        <v>1</v>
      </c>
      <c r="M5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4" s="212" t="str">
        <f>LEFT(registrace[[#This Row],[prijmeni a jmeno]],1)</f>
        <v>B</v>
      </c>
      <c r="O54" s="222">
        <f>IF(registrace[[#This Row],[závod]]="Hlavní závod",COUNTIF(HLAVNÍ!C:C,E54),"-")</f>
        <v>1</v>
      </c>
      <c r="P54" s="56"/>
      <c r="Q54" s="56"/>
      <c r="R54" s="56"/>
    </row>
    <row r="55" spans="2:18" ht="11.25">
      <c r="B5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5" s="207">
        <v>2017</v>
      </c>
      <c r="D55" s="208"/>
      <c r="E55" s="207"/>
      <c r="F55" s="17" t="s">
        <v>800</v>
      </c>
      <c r="G55" s="209">
        <v>2003</v>
      </c>
      <c r="H55" s="208" t="s">
        <v>281</v>
      </c>
      <c r="I55" s="210" t="str">
        <f>IF(ISBLANK(registrace[[#This Row],[prijmeni a jmeno]]),"-",IF(RIGHT(LEFT(registrace[[#This Row],[prijmeni a jmeno]],SEARCH(" ",registrace[[#This Row],[prijmeni a jmeno]])-1),1)="á","Z","M"))</f>
        <v>Z</v>
      </c>
      <c r="J5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5" s="17"/>
      <c r="L55" s="211">
        <f>COUNTIFS(F:F,registrace[[#This Row],[prijmeni a jmeno]],G:G,registrace[[#This Row],[nar]])</f>
        <v>1</v>
      </c>
      <c r="M5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5" s="212" t="str">
        <f>LEFT(registrace[[#This Row],[prijmeni a jmeno]],1)</f>
        <v>B</v>
      </c>
      <c r="O55" s="221" t="str">
        <f>IF(registrace[[#This Row],[závod]]="Hlavní závod",COUNTIF(HLAVNÍ!C:C,E55),"-")</f>
        <v>-</v>
      </c>
      <c r="P55" s="56"/>
      <c r="Q55" s="56"/>
      <c r="R55" s="56"/>
    </row>
    <row r="56" spans="2:18" ht="11.25">
      <c r="B5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závod::102</v>
      </c>
      <c r="C56" s="207">
        <v>2017</v>
      </c>
      <c r="D56" s="208" t="s">
        <v>672</v>
      </c>
      <c r="E56" s="207">
        <v>102</v>
      </c>
      <c r="F56" s="17" t="s">
        <v>137</v>
      </c>
      <c r="G56" s="209">
        <v>1947</v>
      </c>
      <c r="H56" s="17" t="s">
        <v>1</v>
      </c>
      <c r="I56" s="210" t="str">
        <f>IF(ISBLANK(registrace[[#This Row],[prijmeni a jmeno]]),"-",IF(RIGHT(LEFT(registrace[[#This Row],[prijmeni a jmeno]],SEARCH(" ",registrace[[#This Row],[prijmeni a jmeno]])-1),1)="á","Z","M"))</f>
        <v>M</v>
      </c>
      <c r="J5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70+</v>
      </c>
      <c r="K56" s="17"/>
      <c r="L56" s="213">
        <f>COUNTIFS(F:F,registrace[[#This Row],[prijmeni a jmeno]],G:G,registrace[[#This Row],[nar]])</f>
        <v>1</v>
      </c>
      <c r="M5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6" s="212" t="str">
        <f>LEFT(registrace[[#This Row],[prijmeni a jmeno]],1)</f>
        <v>B</v>
      </c>
      <c r="O56" s="222">
        <f>IF(registrace[[#This Row],[závod]]="Hlavní závod",COUNTIF(HLAVNÍ!C:C,E56),"-")</f>
        <v>1</v>
      </c>
      <c r="P56" s="56"/>
      <c r="Q56" s="56"/>
      <c r="R56" s="56"/>
    </row>
    <row r="57" spans="2:18" ht="11.25">
      <c r="B5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7" s="207">
        <v>2017</v>
      </c>
      <c r="D57" s="208"/>
      <c r="E57" s="207"/>
      <c r="F57" s="17" t="s">
        <v>2280</v>
      </c>
      <c r="G57" s="209">
        <v>1976</v>
      </c>
      <c r="H57" s="208" t="s">
        <v>2281</v>
      </c>
      <c r="I57" s="210" t="str">
        <f>IF(ISBLANK(registrace[[#This Row],[prijmeni a jmeno]]),"-",IF(RIGHT(LEFT(registrace[[#This Row],[prijmeni a jmeno]],SEARCH(" ",registrace[[#This Row],[prijmeni a jmeno]])-1),1)="á","Z","M"))</f>
        <v>Z</v>
      </c>
      <c r="J5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" s="17"/>
      <c r="L57" s="213">
        <f>COUNTIFS(F:F,registrace[[#This Row],[prijmeni a jmeno]],G:G,registrace[[#This Row],[nar]])</f>
        <v>1</v>
      </c>
      <c r="M5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7" s="212" t="str">
        <f>LEFT(registrace[[#This Row],[prijmeni a jmeno]],1)</f>
        <v>B</v>
      </c>
      <c r="O57" s="221" t="str">
        <f>IF(registrace[[#This Row],[závod]]="Hlavní závod",COUNTIF(HLAVNÍ!C:C,E57),"-")</f>
        <v>-</v>
      </c>
      <c r="P57" s="56"/>
      <c r="Q57" s="56"/>
      <c r="R57" s="56"/>
    </row>
    <row r="58" spans="2:18" ht="11.25">
      <c r="B5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8" s="207">
        <v>2017</v>
      </c>
      <c r="D58" s="208"/>
      <c r="E58" s="207"/>
      <c r="F58" s="17" t="s">
        <v>2393</v>
      </c>
      <c r="G58" s="209">
        <v>2006</v>
      </c>
      <c r="H58" s="208" t="s">
        <v>284</v>
      </c>
      <c r="I58" s="210" t="str">
        <f>IF(ISBLANK(registrace[[#This Row],[prijmeni a jmeno]]),"-",IF(RIGHT(LEFT(registrace[[#This Row],[prijmeni a jmeno]],SEARCH(" ",registrace[[#This Row],[prijmeni a jmeno]])-1),1)="á","Z","M"))</f>
        <v>Z</v>
      </c>
      <c r="J5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" s="17"/>
      <c r="L58" s="213">
        <f>COUNTIFS(F:F,registrace[[#This Row],[prijmeni a jmeno]],G:G,registrace[[#This Row],[nar]])</f>
        <v>2</v>
      </c>
      <c r="M5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8" s="212" t="str">
        <f>LEFT(registrace[[#This Row],[prijmeni a jmeno]],1)</f>
        <v>B</v>
      </c>
      <c r="O58" s="222" t="str">
        <f>IF(registrace[[#This Row],[závod]]="Hlavní závod",COUNTIF(HLAVNÍ!C:C,E58),"-")</f>
        <v>-</v>
      </c>
      <c r="P58" s="56"/>
      <c r="Q58" s="56"/>
      <c r="R58" s="56"/>
    </row>
    <row r="59" spans="2:18" ht="11.25">
      <c r="B5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2017::Dětský::11-12::Z::25</v>
      </c>
      <c r="C59" s="207">
        <v>2017</v>
      </c>
      <c r="D59" s="208" t="s">
        <v>675</v>
      </c>
      <c r="E59" s="207">
        <v>25</v>
      </c>
      <c r="F59" s="17" t="s">
        <v>2393</v>
      </c>
      <c r="G59" s="209">
        <v>2006</v>
      </c>
      <c r="H59" s="208" t="s">
        <v>2876</v>
      </c>
      <c r="I59" s="210" t="str">
        <f>IF(ISBLANK(registrace[[#This Row],[prijmeni a jmeno]]),"-",IF(RIGHT(LEFT(registrace[[#This Row],[prijmeni a jmeno]],SEARCH(" ",registrace[[#This Row],[prijmeni a jmeno]])-1),1)="á","Z","M"))</f>
        <v>Z</v>
      </c>
      <c r="J5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59" s="17"/>
      <c r="L59" s="213">
        <f>COUNTIFS(F:F,registrace[[#This Row],[prijmeni a jmeno]],G:G,registrace[[#This Row],[nar]])</f>
        <v>2</v>
      </c>
      <c r="M5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9" s="212" t="str">
        <f>LEFT(registrace[[#This Row],[prijmeni a jmeno]],1)</f>
        <v>B</v>
      </c>
      <c r="O59" s="222" t="str">
        <f>IF(registrace[[#This Row],[závod]]="Hlavní závod",COUNTIF(HLAVNÍ!C:C,E59),"-")</f>
        <v>-</v>
      </c>
      <c r="P59" s="56"/>
      <c r="Q59" s="56"/>
      <c r="R59" s="56"/>
    </row>
    <row r="60" spans="2:18" ht="11.25">
      <c r="B6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0" s="207">
        <v>2017</v>
      </c>
      <c r="D60" s="208"/>
      <c r="E60" s="207"/>
      <c r="F60" s="17" t="s">
        <v>595</v>
      </c>
      <c r="G60" s="209">
        <v>2003</v>
      </c>
      <c r="H60" s="17" t="s">
        <v>235</v>
      </c>
      <c r="I60" s="210" t="str">
        <f>IF(ISBLANK(registrace[[#This Row],[prijmeni a jmeno]]),"-",IF(RIGHT(LEFT(registrace[[#This Row],[prijmeni a jmeno]],SEARCH(" ",registrace[[#This Row],[prijmeni a jmeno]])-1),1)="á","Z","M"))</f>
        <v>Z</v>
      </c>
      <c r="J6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" s="17"/>
      <c r="L60" s="211">
        <f>COUNTIFS(F:F,registrace[[#This Row],[prijmeni a jmeno]],G:G,registrace[[#This Row],[nar]])</f>
        <v>1</v>
      </c>
      <c r="M6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0" s="212" t="str">
        <f>LEFT(registrace[[#This Row],[prijmeni a jmeno]],1)</f>
        <v>B</v>
      </c>
      <c r="O60" s="221" t="str">
        <f>IF(registrace[[#This Row],[závod]]="Hlavní závod",COUNTIF(HLAVNÍ!C:C,E60),"-")</f>
        <v>-</v>
      </c>
      <c r="P60" s="56"/>
      <c r="Q60" s="56"/>
      <c r="R60" s="56"/>
    </row>
    <row r="61" spans="2:18" ht="11.25">
      <c r="B6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1" s="207">
        <v>2017</v>
      </c>
      <c r="D61" s="208"/>
      <c r="E61" s="207"/>
      <c r="F61" s="17" t="s">
        <v>528</v>
      </c>
      <c r="G61" s="209">
        <v>1964</v>
      </c>
      <c r="H61" s="17" t="s">
        <v>382</v>
      </c>
      <c r="I61" s="210" t="str">
        <f>IF(ISBLANK(registrace[[#This Row],[prijmeni a jmeno]]),"-",IF(RIGHT(LEFT(registrace[[#This Row],[prijmeni a jmeno]],SEARCH(" ",registrace[[#This Row],[prijmeni a jmeno]])-1),1)="á","Z","M"))</f>
        <v>M</v>
      </c>
      <c r="J6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1" s="17"/>
      <c r="L61" s="211">
        <f>COUNTIFS(F:F,registrace[[#This Row],[prijmeni a jmeno]],G:G,registrace[[#This Row],[nar]])</f>
        <v>1</v>
      </c>
      <c r="M6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1" s="212" t="str">
        <f>LEFT(registrace[[#This Row],[prijmeni a jmeno]],1)</f>
        <v>B</v>
      </c>
      <c r="O61" s="221" t="str">
        <f>IF(registrace[[#This Row],[závod]]="Hlavní závod",COUNTIF(HLAVNÍ!C:C,E61),"-")</f>
        <v>-</v>
      </c>
      <c r="P61" s="56"/>
      <c r="Q61" s="56"/>
      <c r="R61" s="56"/>
    </row>
    <row r="62" spans="2:18" ht="11.25">
      <c r="B6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2" s="207">
        <v>2017</v>
      </c>
      <c r="D62" s="208"/>
      <c r="E62" s="207"/>
      <c r="F62" s="17" t="s">
        <v>2406</v>
      </c>
      <c r="G62" s="209">
        <v>2012</v>
      </c>
      <c r="H62" s="208" t="s">
        <v>561</v>
      </c>
      <c r="I62" s="210" t="str">
        <f>IF(ISBLANK(registrace[[#This Row],[prijmeni a jmeno]]),"-",IF(RIGHT(LEFT(registrace[[#This Row],[prijmeni a jmeno]],SEARCH(" ",registrace[[#This Row],[prijmeni a jmeno]])-1),1)="á","Z","M"))</f>
        <v>Z</v>
      </c>
      <c r="J6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2" s="17"/>
      <c r="L62" s="213">
        <f>COUNTIFS(F:F,registrace[[#This Row],[prijmeni a jmeno]],G:G,registrace[[#This Row],[nar]])</f>
        <v>2</v>
      </c>
      <c r="M6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2" s="212" t="str">
        <f>LEFT(registrace[[#This Row],[prijmeni a jmeno]],1)</f>
        <v>B</v>
      </c>
      <c r="O62" s="222" t="str">
        <f>IF(registrace[[#This Row],[závod]]="Hlavní závod",COUNTIF(HLAVNÍ!C:C,E62),"-")</f>
        <v>-</v>
      </c>
      <c r="P62" s="56"/>
      <c r="Q62" s="56"/>
      <c r="R62" s="56"/>
    </row>
    <row r="63" spans="2:18" ht="11.25">
      <c r="B6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2017::Dětský::05-07::Z::64</v>
      </c>
      <c r="C63" s="207">
        <v>2017</v>
      </c>
      <c r="D63" s="208" t="s">
        <v>675</v>
      </c>
      <c r="E63" s="207">
        <v>64</v>
      </c>
      <c r="F63" s="17" t="s">
        <v>2406</v>
      </c>
      <c r="G63" s="209">
        <v>2012</v>
      </c>
      <c r="H63" s="208" t="s">
        <v>2850</v>
      </c>
      <c r="I63" s="210" t="str">
        <f>IF(ISBLANK(registrace[[#This Row],[prijmeni a jmeno]]),"-",IF(RIGHT(LEFT(registrace[[#This Row],[prijmeni a jmeno]],SEARCH(" ",registrace[[#This Row],[prijmeni a jmeno]])-1),1)="á","Z","M"))</f>
        <v>Z</v>
      </c>
      <c r="J6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63" s="17"/>
      <c r="L63" s="213">
        <f>COUNTIFS(F:F,registrace[[#This Row],[prijmeni a jmeno]],G:G,registrace[[#This Row],[nar]])</f>
        <v>2</v>
      </c>
      <c r="M6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3" s="212" t="str">
        <f>LEFT(registrace[[#This Row],[prijmeni a jmeno]],1)</f>
        <v>B</v>
      </c>
      <c r="O63" s="222" t="str">
        <f>IF(registrace[[#This Row],[závod]]="Hlavní závod",COUNTIF(HLAVNÍ!C:C,E63),"-")</f>
        <v>-</v>
      </c>
      <c r="P63" s="56"/>
      <c r="Q63" s="56"/>
      <c r="R63" s="56"/>
    </row>
    <row r="64" spans="2:18" ht="11.25">
      <c r="B6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4" s="207">
        <v>2017</v>
      </c>
      <c r="D64" s="208"/>
      <c r="E64" s="207"/>
      <c r="F64" s="17" t="s">
        <v>582</v>
      </c>
      <c r="G64" s="209">
        <v>2001</v>
      </c>
      <c r="H64" s="17" t="s">
        <v>661</v>
      </c>
      <c r="I64" s="210" t="str">
        <f>IF(ISBLANK(registrace[[#This Row],[prijmeni a jmeno]]),"-",IF(RIGHT(LEFT(registrace[[#This Row],[prijmeni a jmeno]],SEARCH(" ",registrace[[#This Row],[prijmeni a jmeno]])-1),1)="á","Z","M"))</f>
        <v>Z</v>
      </c>
      <c r="J6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4" s="17"/>
      <c r="L64" s="211">
        <f>COUNTIFS(F:F,registrace[[#This Row],[prijmeni a jmeno]],G:G,registrace[[#This Row],[nar]])</f>
        <v>1</v>
      </c>
      <c r="M6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4" s="212" t="str">
        <f>LEFT(registrace[[#This Row],[prijmeni a jmeno]],1)</f>
        <v>B</v>
      </c>
      <c r="O64" s="221" t="str">
        <f>IF(registrace[[#This Row],[závod]]="Hlavní závod",COUNTIF(HLAVNÍ!C:C,E64),"-")</f>
        <v>-</v>
      </c>
      <c r="P64" s="56"/>
      <c r="Q64" s="56"/>
      <c r="R64" s="56"/>
    </row>
    <row r="65" spans="2:18" ht="11.25">
      <c r="B6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5" s="207">
        <v>2017</v>
      </c>
      <c r="D65" s="208"/>
      <c r="E65" s="207"/>
      <c r="F65" s="17" t="s">
        <v>990</v>
      </c>
      <c r="G65" s="209">
        <v>2003</v>
      </c>
      <c r="H65" s="17" t="s">
        <v>281</v>
      </c>
      <c r="I65" s="210" t="str">
        <f>IF(ISBLANK(registrace[[#This Row],[prijmeni a jmeno]]),"-",IF(RIGHT(LEFT(registrace[[#This Row],[prijmeni a jmeno]],SEARCH(" ",registrace[[#This Row],[prijmeni a jmeno]])-1),1)="á","Z","M"))</f>
        <v>M</v>
      </c>
      <c r="J6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5" s="17"/>
      <c r="L65" s="213">
        <f>COUNTIFS(F:F,registrace[[#This Row],[prijmeni a jmeno]],G:G,registrace[[#This Row],[nar]])</f>
        <v>2</v>
      </c>
      <c r="M6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5" s="212" t="str">
        <f>LEFT(registrace[[#This Row],[prijmeni a jmeno]],1)</f>
        <v>B</v>
      </c>
      <c r="O65" s="222" t="str">
        <f>IF(registrace[[#This Row],[závod]]="Hlavní závod",COUNTIF(HLAVNÍ!C:C,E65),"-")</f>
        <v>-</v>
      </c>
      <c r="P65" s="56"/>
      <c r="Q65" s="56"/>
      <c r="R65" s="56"/>
    </row>
    <row r="66" spans="2:18" ht="11.25">
      <c r="B6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6" s="207">
        <v>2017</v>
      </c>
      <c r="D66" s="208"/>
      <c r="E66" s="207"/>
      <c r="F66" s="17" t="s">
        <v>990</v>
      </c>
      <c r="G66" s="209">
        <v>2003</v>
      </c>
      <c r="H66" s="17" t="s">
        <v>281</v>
      </c>
      <c r="I66" s="210" t="str">
        <f>IF(ISBLANK(registrace[[#This Row],[prijmeni a jmeno]]),"-",IF(RIGHT(LEFT(registrace[[#This Row],[prijmeni a jmeno]],SEARCH(" ",registrace[[#This Row],[prijmeni a jmeno]])-1),1)="á","Z","M"))</f>
        <v>M</v>
      </c>
      <c r="J6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6" s="17"/>
      <c r="L66" s="211">
        <f>COUNTIFS(F:F,registrace[[#This Row],[prijmeni a jmeno]],G:G,registrace[[#This Row],[nar]])</f>
        <v>2</v>
      </c>
      <c r="M6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6" s="212" t="str">
        <f>LEFT(registrace[[#This Row],[prijmeni a jmeno]],1)</f>
        <v>B</v>
      </c>
      <c r="O66" s="221" t="str">
        <f>IF(registrace[[#This Row],[závod]]="Hlavní závod",COUNTIF(HLAVNÍ!C:C,E66),"-")</f>
        <v>-</v>
      </c>
      <c r="P66" s="56"/>
      <c r="Q66" s="56"/>
      <c r="R66" s="56"/>
    </row>
    <row r="67" spans="2:18" ht="11.25">
      <c r="B67" s="19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závod::Z14</v>
      </c>
      <c r="C67" s="207">
        <v>2017</v>
      </c>
      <c r="D67" s="208" t="s">
        <v>672</v>
      </c>
      <c r="E67" s="207" t="s">
        <v>2781</v>
      </c>
      <c r="F67" s="17" t="s">
        <v>2362</v>
      </c>
      <c r="G67" s="209">
        <v>1988</v>
      </c>
      <c r="H67" s="208" t="s">
        <v>280</v>
      </c>
      <c r="I67" s="210" t="str">
        <f>IF(ISBLANK(registrace[[#This Row],[prijmeni a jmeno]]),"-",IF(RIGHT(LEFT(registrace[[#This Row],[prijmeni a jmeno]],SEARCH(" ",registrace[[#This Row],[prijmeni a jmeno]])-1),1)="á","Z","M"))</f>
        <v>M</v>
      </c>
      <c r="J6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67" s="17"/>
      <c r="L67" s="213">
        <f>COUNTIFS(F:F,registrace[[#This Row],[prijmeni a jmeno]],G:G,registrace[[#This Row],[nar]])</f>
        <v>1</v>
      </c>
      <c r="M6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7" s="212" t="str">
        <f>LEFT(registrace[[#This Row],[prijmeni a jmeno]],1)</f>
        <v>B</v>
      </c>
      <c r="O67" s="221">
        <f>IF(registrace[[#This Row],[závod]]="Hlavní závod",COUNTIF(HLAVNÍ!C:C,E67),"-")</f>
        <v>1</v>
      </c>
      <c r="P67" s="56"/>
      <c r="Q67" s="56"/>
      <c r="R67" s="56"/>
    </row>
    <row r="68" spans="2:18" ht="11.25">
      <c r="B6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8" s="207">
        <v>2017</v>
      </c>
      <c r="D68" s="208"/>
      <c r="E68" s="207"/>
      <c r="F68" s="17" t="s">
        <v>946</v>
      </c>
      <c r="G68" s="209">
        <v>1980</v>
      </c>
      <c r="H68" s="208" t="s">
        <v>284</v>
      </c>
      <c r="I68" s="210" t="str">
        <f>IF(ISBLANK(registrace[[#This Row],[prijmeni a jmeno]]),"-",IF(RIGHT(LEFT(registrace[[#This Row],[prijmeni a jmeno]],SEARCH(" ",registrace[[#This Row],[prijmeni a jmeno]])-1),1)="á","Z","M"))</f>
        <v>M</v>
      </c>
      <c r="J6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8" s="17"/>
      <c r="L68" s="211">
        <f>COUNTIFS(F:F,registrace[[#This Row],[prijmeni a jmeno]],G:G,registrace[[#This Row],[nar]])</f>
        <v>1</v>
      </c>
      <c r="M6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8" s="212" t="str">
        <f>LEFT(registrace[[#This Row],[prijmeni a jmeno]],1)</f>
        <v>B</v>
      </c>
      <c r="O68" s="221" t="str">
        <f>IF(registrace[[#This Row],[závod]]="Hlavní závod",COUNTIF(HLAVNÍ!C:C,E68),"-")</f>
        <v>-</v>
      </c>
      <c r="P68" s="56"/>
      <c r="Q68" s="56"/>
      <c r="R68" s="56"/>
    </row>
    <row r="69" spans="2:18" ht="11.25">
      <c r="B6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9" s="207">
        <v>2017</v>
      </c>
      <c r="D69" s="208"/>
      <c r="E69" s="207"/>
      <c r="F69" s="17" t="s">
        <v>2372</v>
      </c>
      <c r="G69" s="209">
        <v>1993</v>
      </c>
      <c r="H69" s="208" t="s">
        <v>960</v>
      </c>
      <c r="I69" s="210" t="str">
        <f>IF(ISBLANK(registrace[[#This Row],[prijmeni a jmeno]]),"-",IF(RIGHT(LEFT(registrace[[#This Row],[prijmeni a jmeno]],SEARCH(" ",registrace[[#This Row],[prijmeni a jmeno]])-1),1)="á","Z","M"))</f>
        <v>M</v>
      </c>
      <c r="J6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9" s="17"/>
      <c r="L69" s="213">
        <f>COUNTIFS(F:F,registrace[[#This Row],[prijmeni a jmeno]],G:G,registrace[[#This Row],[nar]])</f>
        <v>1</v>
      </c>
      <c r="M6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9" s="212" t="str">
        <f>LEFT(registrace[[#This Row],[prijmeni a jmeno]],1)</f>
        <v>B</v>
      </c>
      <c r="O69" s="222" t="str">
        <f>IF(registrace[[#This Row],[závod]]="Hlavní závod",COUNTIF(HLAVNÍ!C:C,E69),"-")</f>
        <v>-</v>
      </c>
      <c r="P69" s="56"/>
      <c r="Q69" s="56"/>
      <c r="R69" s="56"/>
    </row>
    <row r="70" spans="2:18" ht="11.25">
      <c r="B7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závod::Z16</v>
      </c>
      <c r="C70" s="207">
        <v>2017</v>
      </c>
      <c r="D70" s="208" t="s">
        <v>672</v>
      </c>
      <c r="E70" s="207" t="s">
        <v>2782</v>
      </c>
      <c r="F70" s="17" t="s">
        <v>48</v>
      </c>
      <c r="G70" s="209">
        <v>1970</v>
      </c>
      <c r="H70" s="17" t="s">
        <v>2</v>
      </c>
      <c r="I70" s="210" t="str">
        <f>IF(ISBLANK(registrace[[#This Row],[prijmeni a jmeno]]),"-",IF(RIGHT(LEFT(registrace[[#This Row],[prijmeni a jmeno]],SEARCH(" ",registrace[[#This Row],[prijmeni a jmeno]])-1),1)="á","Z","M"))</f>
        <v>M</v>
      </c>
      <c r="J7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70" s="17"/>
      <c r="L70" s="211">
        <f>COUNTIFS(F:F,registrace[[#This Row],[prijmeni a jmeno]],G:G,registrace[[#This Row],[nar]])</f>
        <v>1</v>
      </c>
      <c r="M7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0" s="212" t="str">
        <f>LEFT(registrace[[#This Row],[prijmeni a jmeno]],1)</f>
        <v>B</v>
      </c>
      <c r="O70" s="221">
        <f>IF(registrace[[#This Row],[závod]]="Hlavní závod",COUNTIF(HLAVNÍ!C:C,E70),"-")</f>
        <v>1</v>
      </c>
      <c r="P70" s="56"/>
      <c r="Q70" s="56"/>
      <c r="R70" s="56"/>
    </row>
    <row r="71" spans="2:18" ht="11.25">
      <c r="B7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1" s="207">
        <v>2017</v>
      </c>
      <c r="D71" s="208"/>
      <c r="E71" s="207"/>
      <c r="F71" s="17" t="s">
        <v>49</v>
      </c>
      <c r="G71" s="209">
        <v>1972</v>
      </c>
      <c r="H71" s="17" t="s">
        <v>648</v>
      </c>
      <c r="I71" s="210" t="str">
        <f>IF(ISBLANK(registrace[[#This Row],[prijmeni a jmeno]]),"-",IF(RIGHT(LEFT(registrace[[#This Row],[prijmeni a jmeno]],SEARCH(" ",registrace[[#This Row],[prijmeni a jmeno]])-1),1)="á","Z","M"))</f>
        <v>M</v>
      </c>
      <c r="J7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1" s="17"/>
      <c r="L71" s="213">
        <f>COUNTIFS(F:F,registrace[[#This Row],[prijmeni a jmeno]],G:G,registrace[[#This Row],[nar]])</f>
        <v>1</v>
      </c>
      <c r="M7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1" s="212" t="str">
        <f>LEFT(registrace[[#This Row],[prijmeni a jmeno]],1)</f>
        <v>B</v>
      </c>
      <c r="O71" s="222" t="str">
        <f>IF(registrace[[#This Row],[závod]]="Hlavní závod",COUNTIF(HLAVNÍ!C:C,E71),"-")</f>
        <v>-</v>
      </c>
      <c r="P71" s="56"/>
      <c r="Q71" s="56"/>
      <c r="R71" s="56"/>
    </row>
    <row r="72" spans="2:18" ht="11.25">
      <c r="B7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2" s="207">
        <v>2017</v>
      </c>
      <c r="D72" s="208"/>
      <c r="E72" s="207"/>
      <c r="F72" s="17" t="s">
        <v>1000</v>
      </c>
      <c r="G72" s="209">
        <v>2007</v>
      </c>
      <c r="H72" s="208" t="s">
        <v>328</v>
      </c>
      <c r="I72" s="215" t="s">
        <v>318</v>
      </c>
      <c r="J7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2" s="17"/>
      <c r="L72" s="211">
        <f>COUNTIFS(F:F,registrace[[#This Row],[prijmeni a jmeno]],G:G,registrace[[#This Row],[nar]])</f>
        <v>1</v>
      </c>
      <c r="M7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2" s="212" t="str">
        <f>LEFT(registrace[[#This Row],[prijmeni a jmeno]],1)</f>
        <v>B</v>
      </c>
      <c r="O72" s="221" t="str">
        <f>IF(registrace[[#This Row],[závod]]="Hlavní závod",COUNTIF(HLAVNÍ!C:C,E72),"-")</f>
        <v>-</v>
      </c>
      <c r="P72" s="56"/>
      <c r="Q72" s="56"/>
      <c r="R72" s="56"/>
    </row>
    <row r="73" spans="2:18" ht="11.25">
      <c r="B7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3" s="207">
        <v>2017</v>
      </c>
      <c r="D73" s="208"/>
      <c r="E73" s="207"/>
      <c r="F73" s="17" t="s">
        <v>882</v>
      </c>
      <c r="G73" s="209">
        <v>1970</v>
      </c>
      <c r="H73" s="208" t="s">
        <v>2282</v>
      </c>
      <c r="I73" s="210" t="str">
        <f>IF(ISBLANK(registrace[[#This Row],[prijmeni a jmeno]]),"-",IF(RIGHT(LEFT(registrace[[#This Row],[prijmeni a jmeno]],SEARCH(" ",registrace[[#This Row],[prijmeni a jmeno]])-1),1)="á","Z","M"))</f>
        <v>M</v>
      </c>
      <c r="J7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3" s="17"/>
      <c r="L73" s="213">
        <f>COUNTIFS(F:F,registrace[[#This Row],[prijmeni a jmeno]],G:G,registrace[[#This Row],[nar]])</f>
        <v>1</v>
      </c>
      <c r="M7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3" s="212" t="str">
        <f>LEFT(registrace[[#This Row],[prijmeni a jmeno]],1)</f>
        <v>B</v>
      </c>
      <c r="O73" s="221" t="str">
        <f>IF(registrace[[#This Row],[závod]]="Hlavní závod",COUNTIF(HLAVNÍ!C:C,E73),"-")</f>
        <v>-</v>
      </c>
      <c r="P73" s="56"/>
      <c r="Q73" s="56"/>
      <c r="R73" s="56"/>
    </row>
    <row r="74" spans="2:18" ht="11.25">
      <c r="B7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závod::B36</v>
      </c>
      <c r="C74" s="207">
        <v>2017</v>
      </c>
      <c r="D74" s="208" t="s">
        <v>672</v>
      </c>
      <c r="E74" s="207" t="s">
        <v>2748</v>
      </c>
      <c r="F74" s="17" t="s">
        <v>882</v>
      </c>
      <c r="G74" s="209">
        <v>1977</v>
      </c>
      <c r="H74" s="208" t="s">
        <v>2617</v>
      </c>
      <c r="I74" s="210" t="str">
        <f>IF(ISBLANK(registrace[[#This Row],[prijmeni a jmeno]]),"-",IF(RIGHT(LEFT(registrace[[#This Row],[prijmeni a jmeno]],SEARCH(" ",registrace[[#This Row],[prijmeni a jmeno]])-1),1)="á","Z","M"))</f>
        <v>M</v>
      </c>
      <c r="J7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74" s="17"/>
      <c r="L74" s="213">
        <f>COUNTIFS(F:F,registrace[[#This Row],[prijmeni a jmeno]],G:G,registrace[[#This Row],[nar]])</f>
        <v>1</v>
      </c>
      <c r="M7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4" s="212" t="str">
        <f>LEFT(registrace[[#This Row],[prijmeni a jmeno]],1)</f>
        <v>B</v>
      </c>
      <c r="O74" s="222">
        <f>IF(registrace[[#This Row],[závod]]="Hlavní závod",COUNTIF(HLAVNÍ!C:C,E74),"-")</f>
        <v>1</v>
      </c>
      <c r="P74" s="56"/>
      <c r="Q74" s="56"/>
      <c r="R74" s="56"/>
    </row>
    <row r="75" spans="2:18" ht="11.25">
      <c r="B75" s="14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5" s="207">
        <v>2017</v>
      </c>
      <c r="D75" s="208"/>
      <c r="E75" s="207"/>
      <c r="F75" s="17" t="s">
        <v>964</v>
      </c>
      <c r="G75" s="209">
        <v>1974</v>
      </c>
      <c r="H75" s="208" t="s">
        <v>11</v>
      </c>
      <c r="I75" s="210" t="str">
        <f>IF(ISBLANK(registrace[[#This Row],[prijmeni a jmeno]]),"-",IF(RIGHT(LEFT(registrace[[#This Row],[prijmeni a jmeno]],SEARCH(" ",registrace[[#This Row],[prijmeni a jmeno]])-1),1)="á","Z","M"))</f>
        <v>M</v>
      </c>
      <c r="J7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5" s="17"/>
      <c r="L75" s="211">
        <f>COUNTIFS(F:F,registrace[[#This Row],[prijmeni a jmeno]],G:G,registrace[[#This Row],[nar]])</f>
        <v>1</v>
      </c>
      <c r="M7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5" s="212" t="str">
        <f>LEFT(registrace[[#This Row],[prijmeni a jmeno]],1)</f>
        <v>B</v>
      </c>
      <c r="O75" s="221" t="str">
        <f>IF(registrace[[#This Row],[závod]]="Hlavní závod",COUNTIF(HLAVNÍ!C:C,E75),"-")</f>
        <v>-</v>
      </c>
      <c r="P75" s="56"/>
      <c r="Q75" s="56"/>
      <c r="R75" s="56"/>
    </row>
    <row r="76" spans="2:18" ht="11.25">
      <c r="B76" s="14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6" s="207">
        <v>2017</v>
      </c>
      <c r="D76" s="208"/>
      <c r="E76" s="207"/>
      <c r="F76" s="17" t="s">
        <v>963</v>
      </c>
      <c r="G76" s="209">
        <v>1975</v>
      </c>
      <c r="H76" s="208" t="s">
        <v>11</v>
      </c>
      <c r="I76" s="210" t="str">
        <f>IF(ISBLANK(registrace[[#This Row],[prijmeni a jmeno]]),"-",IF(RIGHT(LEFT(registrace[[#This Row],[prijmeni a jmeno]],SEARCH(" ",registrace[[#This Row],[prijmeni a jmeno]])-1),1)="á","Z","M"))</f>
        <v>Z</v>
      </c>
      <c r="J7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6" s="17"/>
      <c r="L76" s="211">
        <f>COUNTIFS(F:F,registrace[[#This Row],[prijmeni a jmeno]],G:G,registrace[[#This Row],[nar]])</f>
        <v>1</v>
      </c>
      <c r="M7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6" s="212" t="str">
        <f>LEFT(registrace[[#This Row],[prijmeni a jmeno]],1)</f>
        <v>B</v>
      </c>
      <c r="O76" s="221" t="str">
        <f>IF(registrace[[#This Row],[závod]]="Hlavní závod",COUNTIF(HLAVNÍ!C:C,E76),"-")</f>
        <v>-</v>
      </c>
      <c r="P76" s="56"/>
      <c r="Q76" s="56"/>
      <c r="R76" s="56"/>
    </row>
    <row r="77" spans="2:18" ht="11.25">
      <c r="B7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7" s="207">
        <v>2017</v>
      </c>
      <c r="D77" s="208"/>
      <c r="E77" s="207"/>
      <c r="F77" s="17" t="s">
        <v>312</v>
      </c>
      <c r="G77" s="209">
        <v>1976</v>
      </c>
      <c r="H77" s="17" t="s">
        <v>284</v>
      </c>
      <c r="I77" s="210" t="str">
        <f>IF(ISBLANK(registrace[[#This Row],[prijmeni a jmeno]]),"-",IF(RIGHT(LEFT(registrace[[#This Row],[prijmeni a jmeno]],SEARCH(" ",registrace[[#This Row],[prijmeni a jmeno]])-1),1)="á","Z","M"))</f>
        <v>M</v>
      </c>
      <c r="J7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7" s="17"/>
      <c r="L77" s="211">
        <f>COUNTIFS(F:F,registrace[[#This Row],[prijmeni a jmeno]],G:G,registrace[[#This Row],[nar]])</f>
        <v>1</v>
      </c>
      <c r="M7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7" s="212" t="str">
        <f>LEFT(registrace[[#This Row],[prijmeni a jmeno]],1)</f>
        <v>B</v>
      </c>
      <c r="O77" s="221" t="str">
        <f>IF(registrace[[#This Row],[závod]]="Hlavní závod",COUNTIF(HLAVNÍ!C:C,E77),"-")</f>
        <v>-</v>
      </c>
      <c r="P77" s="56"/>
      <c r="Q77" s="56"/>
      <c r="R77" s="56"/>
    </row>
    <row r="78" spans="2:18" ht="11.25">
      <c r="B7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8" s="207">
        <v>2017</v>
      </c>
      <c r="D78" s="208"/>
      <c r="E78" s="207"/>
      <c r="F78" s="17" t="s">
        <v>361</v>
      </c>
      <c r="G78" s="209">
        <v>2002</v>
      </c>
      <c r="H78" s="17" t="s">
        <v>335</v>
      </c>
      <c r="I78" s="210" t="str">
        <f>IF(ISBLANK(registrace[[#This Row],[prijmeni a jmeno]]),"-",IF(RIGHT(LEFT(registrace[[#This Row],[prijmeni a jmeno]],SEARCH(" ",registrace[[#This Row],[prijmeni a jmeno]])-1),1)="á","Z","M"))</f>
        <v>M</v>
      </c>
      <c r="J7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8" s="17"/>
      <c r="L78" s="211">
        <f>COUNTIFS(F:F,registrace[[#This Row],[prijmeni a jmeno]],G:G,registrace[[#This Row],[nar]])</f>
        <v>1</v>
      </c>
      <c r="M7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8" s="212" t="str">
        <f>LEFT(registrace[[#This Row],[prijmeni a jmeno]],1)</f>
        <v>B</v>
      </c>
      <c r="O78" s="221" t="str">
        <f>IF(registrace[[#This Row],[závod]]="Hlavní závod",COUNTIF(HLAVNÍ!C:C,E78),"-")</f>
        <v>-</v>
      </c>
      <c r="P78" s="56"/>
      <c r="Q78" s="56"/>
      <c r="R78" s="56"/>
    </row>
    <row r="79" spans="2:18" ht="11.25">
      <c r="B7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závod::Z49</v>
      </c>
      <c r="C79" s="207">
        <v>2017</v>
      </c>
      <c r="D79" s="208" t="s">
        <v>672</v>
      </c>
      <c r="E79" s="207" t="s">
        <v>2783</v>
      </c>
      <c r="F79" s="17" t="s">
        <v>947</v>
      </c>
      <c r="G79" s="209">
        <v>1983</v>
      </c>
      <c r="H79" s="208" t="s">
        <v>971</v>
      </c>
      <c r="I79" s="210" t="str">
        <f>IF(ISBLANK(registrace[[#This Row],[prijmeni a jmeno]]),"-",IF(RIGHT(LEFT(registrace[[#This Row],[prijmeni a jmeno]],SEARCH(" ",registrace[[#This Row],[prijmeni a jmeno]])-1),1)="á","Z","M"))</f>
        <v>M</v>
      </c>
      <c r="J7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79" s="17"/>
      <c r="L79" s="213">
        <f>COUNTIFS(F:F,registrace[[#This Row],[prijmeni a jmeno]],G:G,registrace[[#This Row],[nar]])</f>
        <v>1</v>
      </c>
      <c r="M7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9" s="212" t="str">
        <f>LEFT(registrace[[#This Row],[prijmeni a jmeno]],1)</f>
        <v>B</v>
      </c>
      <c r="O79" s="222">
        <f>IF(registrace[[#This Row],[závod]]="Hlavní závod",COUNTIF(HLAVNÍ!C:C,E79),"-")</f>
        <v>1</v>
      </c>
      <c r="P79" s="56"/>
      <c r="Q79" s="56"/>
      <c r="R79" s="56"/>
    </row>
    <row r="80" spans="2:18" ht="11.25">
      <c r="B8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0" s="207">
        <v>2017</v>
      </c>
      <c r="D80" s="208"/>
      <c r="E80" s="207"/>
      <c r="F80" s="17" t="s">
        <v>173</v>
      </c>
      <c r="G80" s="209">
        <v>1969</v>
      </c>
      <c r="H80" s="17" t="s">
        <v>8</v>
      </c>
      <c r="I80" s="210" t="str">
        <f>IF(ISBLANK(registrace[[#This Row],[prijmeni a jmeno]]),"-",IF(RIGHT(LEFT(registrace[[#This Row],[prijmeni a jmeno]],SEARCH(" ",registrace[[#This Row],[prijmeni a jmeno]])-1),1)="á","Z","M"))</f>
        <v>M</v>
      </c>
      <c r="J8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0" s="17"/>
      <c r="L80" s="211">
        <f>COUNTIFS(F:F,registrace[[#This Row],[prijmeni a jmeno]],G:G,registrace[[#This Row],[nar]])</f>
        <v>1</v>
      </c>
      <c r="M8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0" s="212" t="str">
        <f>LEFT(registrace[[#This Row],[prijmeni a jmeno]],1)</f>
        <v>B</v>
      </c>
      <c r="O80" s="221" t="str">
        <f>IF(registrace[[#This Row],[závod]]="Hlavní závod",COUNTIF(HLAVNÍ!C:C,E80),"-")</f>
        <v>-</v>
      </c>
      <c r="P80" s="56"/>
      <c r="Q80" s="56"/>
      <c r="R80" s="56"/>
    </row>
    <row r="81" spans="2:18" ht="11.25">
      <c r="B8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1" s="207">
        <v>2017</v>
      </c>
      <c r="D81" s="208"/>
      <c r="E81" s="207"/>
      <c r="F81" s="17" t="s">
        <v>173</v>
      </c>
      <c r="G81" s="209">
        <v>1997</v>
      </c>
      <c r="H81" s="17" t="s">
        <v>8</v>
      </c>
      <c r="I81" s="210" t="str">
        <f>IF(ISBLANK(registrace[[#This Row],[prijmeni a jmeno]]),"-",IF(RIGHT(LEFT(registrace[[#This Row],[prijmeni a jmeno]],SEARCH(" ",registrace[[#This Row],[prijmeni a jmeno]])-1),1)="á","Z","M"))</f>
        <v>M</v>
      </c>
      <c r="J8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1" s="17"/>
      <c r="L81" s="211">
        <f>COUNTIFS(F:F,registrace[[#This Row],[prijmeni a jmeno]],G:G,registrace[[#This Row],[nar]])</f>
        <v>1</v>
      </c>
      <c r="M8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1" s="212" t="str">
        <f>LEFT(registrace[[#This Row],[prijmeni a jmeno]],1)</f>
        <v>B</v>
      </c>
      <c r="O81" s="221" t="str">
        <f>IF(registrace[[#This Row],[závod]]="Hlavní závod",COUNTIF(HLAVNÍ!C:C,E81),"-")</f>
        <v>-</v>
      </c>
      <c r="P81" s="56"/>
      <c r="Q81" s="56"/>
      <c r="R81" s="56"/>
    </row>
    <row r="82" spans="2:18" ht="11.25">
      <c r="B8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2" s="207">
        <v>2017</v>
      </c>
      <c r="D82" s="208"/>
      <c r="E82" s="207"/>
      <c r="F82" s="17" t="s">
        <v>705</v>
      </c>
      <c r="G82" s="209">
        <v>1991</v>
      </c>
      <c r="H82" s="208" t="s">
        <v>284</v>
      </c>
      <c r="I82" s="210" t="str">
        <f>IF(ISBLANK(registrace[[#This Row],[prijmeni a jmeno]]),"-",IF(RIGHT(LEFT(registrace[[#This Row],[prijmeni a jmeno]],SEARCH(" ",registrace[[#This Row],[prijmeni a jmeno]])-1),1)="á","Z","M"))</f>
        <v>Z</v>
      </c>
      <c r="J8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2" s="17"/>
      <c r="L82" s="211">
        <f>COUNTIFS(F:F,registrace[[#This Row],[prijmeni a jmeno]],G:G,registrace[[#This Row],[nar]])</f>
        <v>1</v>
      </c>
      <c r="M8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2" s="212" t="str">
        <f>LEFT(registrace[[#This Row],[prijmeni a jmeno]],1)</f>
        <v>B</v>
      </c>
      <c r="O82" s="221" t="str">
        <f>IF(registrace[[#This Row],[závod]]="Hlavní závod",COUNTIF(HLAVNÍ!C:C,E82),"-")</f>
        <v>-</v>
      </c>
      <c r="P82" s="56"/>
      <c r="Q82" s="56"/>
      <c r="R82" s="56"/>
    </row>
    <row r="83" spans="2:18" ht="11.25">
      <c r="B8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starosty::34</v>
      </c>
      <c r="C83" s="207">
        <v>2017</v>
      </c>
      <c r="D83" s="208" t="s">
        <v>673</v>
      </c>
      <c r="E83" s="207">
        <v>34</v>
      </c>
      <c r="F83" s="17" t="s">
        <v>138</v>
      </c>
      <c r="G83" s="209">
        <v>1968</v>
      </c>
      <c r="H83" s="17" t="s">
        <v>689</v>
      </c>
      <c r="I83" s="210" t="str">
        <f>IF(ISBLANK(registrace[[#This Row],[prijmeni a jmeno]]),"-",IF(RIGHT(LEFT(registrace[[#This Row],[prijmeni a jmeno]],SEARCH(" ",registrace[[#This Row],[prijmeni a jmeno]])-1),1)="á","Z","M"))</f>
        <v>M</v>
      </c>
      <c r="J8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83" s="17"/>
      <c r="L83" s="211">
        <f>COUNTIFS(F:F,registrace[[#This Row],[prijmeni a jmeno]],G:G,registrace[[#This Row],[nar]])</f>
        <v>1</v>
      </c>
      <c r="M8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3" s="212" t="str">
        <f>LEFT(registrace[[#This Row],[prijmeni a jmeno]],1)</f>
        <v>B</v>
      </c>
      <c r="O83" s="221" t="str">
        <f>IF(registrace[[#This Row],[závod]]="Hlavní závod",COUNTIF(HLAVNÍ!C:C,E83),"-")</f>
        <v>-</v>
      </c>
      <c r="P83" s="56"/>
      <c r="Q83" s="56"/>
      <c r="R83" s="56"/>
    </row>
    <row r="84" spans="2:18" ht="11.25">
      <c r="B8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závod::38</v>
      </c>
      <c r="C84" s="207">
        <v>2017</v>
      </c>
      <c r="D84" s="208" t="s">
        <v>672</v>
      </c>
      <c r="E84" s="207">
        <v>38</v>
      </c>
      <c r="F84" s="17" t="s">
        <v>139</v>
      </c>
      <c r="G84" s="209">
        <v>1969</v>
      </c>
      <c r="H84" s="17" t="s">
        <v>690</v>
      </c>
      <c r="I84" s="210" t="str">
        <f>IF(ISBLANK(registrace[[#This Row],[prijmeni a jmeno]]),"-",IF(RIGHT(LEFT(registrace[[#This Row],[prijmeni a jmeno]],SEARCH(" ",registrace[[#This Row],[prijmeni a jmeno]])-1),1)="á","Z","M"))</f>
        <v>Z</v>
      </c>
      <c r="J8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45+</v>
      </c>
      <c r="K84" s="17"/>
      <c r="L84" s="211">
        <f>COUNTIFS(F:F,registrace[[#This Row],[prijmeni a jmeno]],G:G,registrace[[#This Row],[nar]])</f>
        <v>2</v>
      </c>
      <c r="M8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4" s="212" t="str">
        <f>LEFT(registrace[[#This Row],[prijmeni a jmeno]],1)</f>
        <v>B</v>
      </c>
      <c r="O84" s="221">
        <f>IF(registrace[[#This Row],[závod]]="Hlavní závod",COUNTIF(HLAVNÍ!C:C,E84),"-")</f>
        <v>1</v>
      </c>
      <c r="P84" s="56"/>
      <c r="Q84" s="56"/>
      <c r="R84" s="56"/>
    </row>
    <row r="85" spans="2:18" ht="11.25">
      <c r="B85" s="22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2017::Pivaři::64</v>
      </c>
      <c r="C85" s="225">
        <v>2017</v>
      </c>
      <c r="D85" s="226" t="s">
        <v>676</v>
      </c>
      <c r="E85" s="225">
        <v>64</v>
      </c>
      <c r="F85" s="227" t="s">
        <v>139</v>
      </c>
      <c r="G85" s="228">
        <v>1969</v>
      </c>
      <c r="H85" s="208" t="s">
        <v>316</v>
      </c>
      <c r="I85" s="229" t="str">
        <f>IF(ISBLANK(registrace[[#This Row],[prijmeni a jmeno]]),"-",IF(RIGHT(LEFT(registrace[[#This Row],[prijmeni a jmeno]],SEARCH(" ",registrace[[#This Row],[prijmeni a jmeno]])-1),1)="á","Z","M"))</f>
        <v>Z</v>
      </c>
      <c r="J85" s="229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85" s="227"/>
      <c r="L85" s="230">
        <f>COUNTIFS(F:F,registrace[[#This Row],[prijmeni a jmeno]],G:G,registrace[[#This Row],[nar]])</f>
        <v>2</v>
      </c>
      <c r="M85" s="231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5" s="232" t="str">
        <f>LEFT(registrace[[#This Row],[prijmeni a jmeno]],1)</f>
        <v>B</v>
      </c>
      <c r="O85" s="233" t="str">
        <f>IF(registrace[[#This Row],[závod]]="Hlavní závod",COUNTIF(HLAVNÍ!C:C,E85),"-")</f>
        <v>-</v>
      </c>
      <c r="P85" s="56"/>
      <c r="Q85" s="56"/>
      <c r="R85" s="56"/>
    </row>
    <row r="86" spans="2:18" ht="11.25">
      <c r="B8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2017::Dětský::08-10::Z::76</v>
      </c>
      <c r="C86" s="207">
        <v>2017</v>
      </c>
      <c r="D86" s="208" t="s">
        <v>675</v>
      </c>
      <c r="E86" s="207">
        <v>76</v>
      </c>
      <c r="F86" s="17" t="s">
        <v>2859</v>
      </c>
      <c r="G86" s="209">
        <v>2007</v>
      </c>
      <c r="H86" s="208" t="s">
        <v>689</v>
      </c>
      <c r="I86" s="210" t="str">
        <f>IF(ISBLANK(registrace[[#This Row],[prijmeni a jmeno]]),"-",IF(RIGHT(LEFT(registrace[[#This Row],[prijmeni a jmeno]],SEARCH(" ",registrace[[#This Row],[prijmeni a jmeno]])-1),1)="á","Z","M"))</f>
        <v>Z</v>
      </c>
      <c r="J8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86" s="17"/>
      <c r="L86" s="213">
        <f>COUNTIFS(F:F,registrace[[#This Row],[prijmeni a jmeno]],G:G,registrace[[#This Row],[nar]])</f>
        <v>1</v>
      </c>
      <c r="M8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6" s="212" t="str">
        <f>LEFT(registrace[[#This Row],[prijmeni a jmeno]],1)</f>
        <v>B</v>
      </c>
      <c r="O86" s="222" t="str">
        <f>IF(registrace[[#This Row],[závod]]="Hlavní závod",COUNTIF(HLAVNÍ!C:C,E86),"-")</f>
        <v>-</v>
      </c>
      <c r="P86" s="56"/>
      <c r="Q86" s="56"/>
      <c r="R86" s="56"/>
    </row>
    <row r="87" spans="2:18" ht="11.25">
      <c r="B8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starosty::15</v>
      </c>
      <c r="C87" s="207">
        <v>2017</v>
      </c>
      <c r="D87" s="208" t="s">
        <v>673</v>
      </c>
      <c r="E87" s="207">
        <v>15</v>
      </c>
      <c r="F87" s="17" t="s">
        <v>593</v>
      </c>
      <c r="G87" s="209">
        <v>2003</v>
      </c>
      <c r="H87" s="17" t="s">
        <v>286</v>
      </c>
      <c r="I87" s="210" t="str">
        <f>IF(ISBLANK(registrace[[#This Row],[prijmeni a jmeno]]),"-",IF(RIGHT(LEFT(registrace[[#This Row],[prijmeni a jmeno]],SEARCH(" ",registrace[[#This Row],[prijmeni a jmeno]])-1),1)="á","Z","M"))</f>
        <v>M</v>
      </c>
      <c r="J8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87" s="17"/>
      <c r="L87" s="211">
        <f>COUNTIFS(F:F,registrace[[#This Row],[prijmeni a jmeno]],G:G,registrace[[#This Row],[nar]])</f>
        <v>1</v>
      </c>
      <c r="M8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7" s="212" t="str">
        <f>LEFT(registrace[[#This Row],[prijmeni a jmeno]],1)</f>
        <v>C</v>
      </c>
      <c r="O87" s="221" t="str">
        <f>IF(registrace[[#This Row],[závod]]="Hlavní závod",COUNTIF(HLAVNÍ!C:C,E87),"-")</f>
        <v>-</v>
      </c>
      <c r="P87" s="56"/>
      <c r="Q87" s="56"/>
      <c r="R87" s="56"/>
    </row>
    <row r="88" spans="2:18" ht="11.25">
      <c r="B88" s="19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8" s="207">
        <v>2017</v>
      </c>
      <c r="D88" s="208"/>
      <c r="E88" s="207"/>
      <c r="F88" s="17" t="s">
        <v>2353</v>
      </c>
      <c r="G88" s="209">
        <v>1972</v>
      </c>
      <c r="H88" s="208" t="s">
        <v>286</v>
      </c>
      <c r="I88" s="210" t="str">
        <f>IF(ISBLANK(registrace[[#This Row],[prijmeni a jmeno]]),"-",IF(RIGHT(LEFT(registrace[[#This Row],[prijmeni a jmeno]],SEARCH(" ",registrace[[#This Row],[prijmeni a jmeno]])-1),1)="á","Z","M"))</f>
        <v>M</v>
      </c>
      <c r="J8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8" s="17"/>
      <c r="L88" s="213">
        <f>COUNTIFS(F:F,registrace[[#This Row],[prijmeni a jmeno]],G:G,registrace[[#This Row],[nar]])</f>
        <v>1</v>
      </c>
      <c r="M8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8" s="212" t="str">
        <f>LEFT(registrace[[#This Row],[prijmeni a jmeno]],1)</f>
        <v>C</v>
      </c>
      <c r="O88" s="221" t="str">
        <f>IF(registrace[[#This Row],[závod]]="Hlavní závod",COUNTIF(HLAVNÍ!C:C,E88),"-")</f>
        <v>-</v>
      </c>
      <c r="P88" s="56"/>
      <c r="Q88" s="56"/>
      <c r="R88" s="56"/>
    </row>
    <row r="89" spans="2:18" ht="11.25">
      <c r="B8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9" s="207">
        <v>2017</v>
      </c>
      <c r="D89" s="208"/>
      <c r="E89" s="207"/>
      <c r="F89" s="17" t="s">
        <v>606</v>
      </c>
      <c r="G89" s="209">
        <v>2007</v>
      </c>
      <c r="H89" s="17" t="s">
        <v>286</v>
      </c>
      <c r="I89" s="210" t="str">
        <f>IF(ISBLANK(registrace[[#This Row],[prijmeni a jmeno]]),"-",IF(RIGHT(LEFT(registrace[[#This Row],[prijmeni a jmeno]],SEARCH(" ",registrace[[#This Row],[prijmeni a jmeno]])-1),1)="á","Z","M"))</f>
        <v>M</v>
      </c>
      <c r="J8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9" s="17"/>
      <c r="L89" s="211">
        <f>COUNTIFS(F:F,registrace[[#This Row],[prijmeni a jmeno]],G:G,registrace[[#This Row],[nar]])</f>
        <v>2</v>
      </c>
      <c r="M8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9" s="212" t="str">
        <f>LEFT(registrace[[#This Row],[prijmeni a jmeno]],1)</f>
        <v>C</v>
      </c>
      <c r="O89" s="221" t="str">
        <f>IF(registrace[[#This Row],[závod]]="Hlavní závod",COUNTIF(HLAVNÍ!C:C,E89),"-")</f>
        <v>-</v>
      </c>
      <c r="P89" s="56"/>
      <c r="Q89" s="56"/>
      <c r="R89" s="56"/>
    </row>
    <row r="90" spans="2:18" ht="11.25">
      <c r="B9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2017::Dětský::08-10::M::1</v>
      </c>
      <c r="C90" s="207">
        <v>2017</v>
      </c>
      <c r="D90" s="208" t="s">
        <v>675</v>
      </c>
      <c r="E90" s="207">
        <v>1</v>
      </c>
      <c r="F90" s="17" t="s">
        <v>606</v>
      </c>
      <c r="G90" s="209">
        <v>2007</v>
      </c>
      <c r="H90" s="208" t="s">
        <v>566</v>
      </c>
      <c r="I90" s="210" t="str">
        <f>IF(ISBLANK(registrace[[#This Row],[prijmeni a jmeno]]),"-",IF(RIGHT(LEFT(registrace[[#This Row],[prijmeni a jmeno]],SEARCH(" ",registrace[[#This Row],[prijmeni a jmeno]])-1),1)="á","Z","M"))</f>
        <v>M</v>
      </c>
      <c r="J9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90" s="17"/>
      <c r="L90" s="213">
        <f>COUNTIFS(F:F,registrace[[#This Row],[prijmeni a jmeno]],G:G,registrace[[#This Row],[nar]])</f>
        <v>2</v>
      </c>
      <c r="M9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0" s="212" t="str">
        <f>LEFT(registrace[[#This Row],[prijmeni a jmeno]],1)</f>
        <v>C</v>
      </c>
      <c r="O90" s="222" t="str">
        <f>IF(registrace[[#This Row],[závod]]="Hlavní závod",COUNTIF(HLAVNÍ!C:C,E90),"-")</f>
        <v>-</v>
      </c>
      <c r="P90" s="56"/>
      <c r="Q90" s="56"/>
      <c r="R90" s="56"/>
    </row>
    <row r="91" spans="2:18" ht="11.25">
      <c r="B9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1" s="207">
        <v>2017</v>
      </c>
      <c r="D91" s="208"/>
      <c r="E91" s="207"/>
      <c r="F91" s="17" t="s">
        <v>884</v>
      </c>
      <c r="G91" s="209">
        <v>1979</v>
      </c>
      <c r="H91" s="208" t="s">
        <v>284</v>
      </c>
      <c r="I91" s="210" t="str">
        <f>IF(ISBLANK(registrace[[#This Row],[prijmeni a jmeno]]),"-",IF(RIGHT(LEFT(registrace[[#This Row],[prijmeni a jmeno]],SEARCH(" ",registrace[[#This Row],[prijmeni a jmeno]])-1),1)="á","Z","M"))</f>
        <v>Z</v>
      </c>
      <c r="J9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1" s="17"/>
      <c r="L91" s="211">
        <f>COUNTIFS(F:F,registrace[[#This Row],[prijmeni a jmeno]],G:G,registrace[[#This Row],[nar]])</f>
        <v>1</v>
      </c>
      <c r="M9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1" s="212" t="str">
        <f>LEFT(registrace[[#This Row],[prijmeni a jmeno]],1)</f>
        <v>C</v>
      </c>
      <c r="O91" s="221" t="str">
        <f>IF(registrace[[#This Row],[závod]]="Hlavní závod",COUNTIF(HLAVNÍ!C:C,E91),"-")</f>
        <v>-</v>
      </c>
      <c r="P91" s="56"/>
      <c r="Q91" s="56"/>
      <c r="R91" s="56"/>
    </row>
    <row r="92" spans="2:18" ht="11.25">
      <c r="B9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2" s="207">
        <v>2017</v>
      </c>
      <c r="D92" s="208"/>
      <c r="E92" s="207"/>
      <c r="F92" s="17" t="s">
        <v>817</v>
      </c>
      <c r="G92" s="209">
        <v>2004</v>
      </c>
      <c r="H92" s="208" t="s">
        <v>818</v>
      </c>
      <c r="I92" s="210" t="str">
        <f>IF(ISBLANK(registrace[[#This Row],[prijmeni a jmeno]]),"-",IF(RIGHT(LEFT(registrace[[#This Row],[prijmeni a jmeno]],SEARCH(" ",registrace[[#This Row],[prijmeni a jmeno]])-1),1)="á","Z","M"))</f>
        <v>M</v>
      </c>
      <c r="J9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2" s="17"/>
      <c r="L92" s="211">
        <f>COUNTIFS(F:F,registrace[[#This Row],[prijmeni a jmeno]],G:G,registrace[[#This Row],[nar]])</f>
        <v>1</v>
      </c>
      <c r="M9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2" s="212" t="str">
        <f>LEFT(registrace[[#This Row],[prijmeni a jmeno]],1)</f>
        <v>C</v>
      </c>
      <c r="O92" s="221" t="str">
        <f>IF(registrace[[#This Row],[závod]]="Hlavní závod",COUNTIF(HLAVNÍ!C:C,E92),"-")</f>
        <v>-</v>
      </c>
      <c r="P92" s="56"/>
      <c r="Q92" s="56"/>
      <c r="R92" s="56"/>
    </row>
    <row r="93" spans="2:18" ht="11.25">
      <c r="B9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3" s="207">
        <v>2017</v>
      </c>
      <c r="D93" s="208"/>
      <c r="E93" s="207"/>
      <c r="F93" s="17" t="s">
        <v>445</v>
      </c>
      <c r="G93" s="209">
        <v>1997</v>
      </c>
      <c r="H93" s="17" t="s">
        <v>402</v>
      </c>
      <c r="I93" s="210" t="str">
        <f>IF(ISBLANK(registrace[[#This Row],[prijmeni a jmeno]]),"-",IF(RIGHT(LEFT(registrace[[#This Row],[prijmeni a jmeno]],SEARCH(" ",registrace[[#This Row],[prijmeni a jmeno]])-1),1)="á","Z","M"))</f>
        <v>M</v>
      </c>
      <c r="J9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3" s="17"/>
      <c r="L93" s="211">
        <f>COUNTIFS(F:F,registrace[[#This Row],[prijmeni a jmeno]],G:G,registrace[[#This Row],[nar]])</f>
        <v>1</v>
      </c>
      <c r="M9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3" s="212" t="str">
        <f>LEFT(registrace[[#This Row],[prijmeni a jmeno]],1)</f>
        <v>C</v>
      </c>
      <c r="O93" s="221" t="str">
        <f>IF(registrace[[#This Row],[závod]]="Hlavní závod",COUNTIF(HLAVNÍ!C:C,E93),"-")</f>
        <v>-</v>
      </c>
      <c r="P93" s="56"/>
      <c r="Q93" s="56"/>
      <c r="R93" s="56"/>
    </row>
    <row r="94" spans="2:18" ht="11.25">
      <c r="B9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4" s="207">
        <v>2017</v>
      </c>
      <c r="D94" s="208"/>
      <c r="E94" s="207"/>
      <c r="F94" s="17" t="s">
        <v>594</v>
      </c>
      <c r="G94" s="209">
        <v>2002</v>
      </c>
      <c r="H94" s="17" t="s">
        <v>331</v>
      </c>
      <c r="I94" s="210" t="str">
        <f>IF(ISBLANK(registrace[[#This Row],[prijmeni a jmeno]]),"-",IF(RIGHT(LEFT(registrace[[#This Row],[prijmeni a jmeno]],SEARCH(" ",registrace[[#This Row],[prijmeni a jmeno]])-1),1)="á","Z","M"))</f>
        <v>Z</v>
      </c>
      <c r="J9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4" s="17"/>
      <c r="L94" s="211">
        <f>COUNTIFS(F:F,registrace[[#This Row],[prijmeni a jmeno]],G:G,registrace[[#This Row],[nar]])</f>
        <v>1</v>
      </c>
      <c r="M9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4" s="212" t="str">
        <f>LEFT(registrace[[#This Row],[prijmeni a jmeno]],1)</f>
        <v>C</v>
      </c>
      <c r="O94" s="221" t="str">
        <f>IF(registrace[[#This Row],[závod]]="Hlavní závod",COUNTIF(HLAVNÍ!C:C,E94),"-")</f>
        <v>-</v>
      </c>
      <c r="P94" s="56"/>
      <c r="Q94" s="56"/>
      <c r="R94" s="56"/>
    </row>
    <row r="95" spans="2:18" ht="11.25">
      <c r="B9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5" s="207">
        <v>2017</v>
      </c>
      <c r="D95" s="208"/>
      <c r="E95" s="207"/>
      <c r="F95" s="17" t="s">
        <v>362</v>
      </c>
      <c r="G95" s="209">
        <v>2004</v>
      </c>
      <c r="H95" s="17" t="s">
        <v>821</v>
      </c>
      <c r="I95" s="210" t="str">
        <f>IF(ISBLANK(registrace[[#This Row],[prijmeni a jmeno]]),"-",IF(RIGHT(LEFT(registrace[[#This Row],[prijmeni a jmeno]],SEARCH(" ",registrace[[#This Row],[prijmeni a jmeno]])-1),1)="á","Z","M"))</f>
        <v>M</v>
      </c>
      <c r="J9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5" s="17"/>
      <c r="L95" s="211">
        <f>COUNTIFS(F:F,registrace[[#This Row],[prijmeni a jmeno]],G:G,registrace[[#This Row],[nar]])</f>
        <v>2</v>
      </c>
      <c r="M9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5" s="212" t="str">
        <f>LEFT(registrace[[#This Row],[prijmeni a jmeno]],1)</f>
        <v>C</v>
      </c>
      <c r="O95" s="221" t="str">
        <f>IF(registrace[[#This Row],[závod]]="Hlavní závod",COUNTIF(HLAVNÍ!C:C,E95),"-")</f>
        <v>-</v>
      </c>
      <c r="P95" s="56"/>
      <c r="Q95" s="56"/>
      <c r="R95" s="56"/>
    </row>
    <row r="96" spans="2:18" ht="11.25">
      <c r="B9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2017::Dětský::13-14::M::30</v>
      </c>
      <c r="C96" s="207">
        <v>2017</v>
      </c>
      <c r="D96" s="208" t="s">
        <v>675</v>
      </c>
      <c r="E96" s="207">
        <v>30</v>
      </c>
      <c r="F96" s="17" t="s">
        <v>362</v>
      </c>
      <c r="G96" s="209">
        <v>2004</v>
      </c>
      <c r="H96" s="208" t="s">
        <v>299</v>
      </c>
      <c r="I96" s="210" t="str">
        <f>IF(ISBLANK(registrace[[#This Row],[prijmeni a jmeno]]),"-",IF(RIGHT(LEFT(registrace[[#This Row],[prijmeni a jmeno]],SEARCH(" ",registrace[[#This Row],[prijmeni a jmeno]])-1),1)="á","Z","M"))</f>
        <v>M</v>
      </c>
      <c r="J9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13-14</v>
      </c>
      <c r="K96" s="17"/>
      <c r="L96" s="213">
        <f>COUNTIFS(F:F,registrace[[#This Row],[prijmeni a jmeno]],G:G,registrace[[#This Row],[nar]])</f>
        <v>2</v>
      </c>
      <c r="M9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6" s="212" t="str">
        <f>LEFT(registrace[[#This Row],[prijmeni a jmeno]],1)</f>
        <v>C</v>
      </c>
      <c r="O96" s="222" t="str">
        <f>IF(registrace[[#This Row],[závod]]="Hlavní závod",COUNTIF(HLAVNÍ!C:C,E96),"-")</f>
        <v>-</v>
      </c>
      <c r="P96" s="56"/>
      <c r="Q96" s="56"/>
      <c r="R96" s="56"/>
    </row>
    <row r="97" spans="2:18" ht="11.25">
      <c r="B9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závod::42</v>
      </c>
      <c r="C97" s="207">
        <v>2017</v>
      </c>
      <c r="D97" s="208" t="s">
        <v>672</v>
      </c>
      <c r="E97" s="207">
        <v>42</v>
      </c>
      <c r="F97" s="17" t="s">
        <v>140</v>
      </c>
      <c r="G97" s="209">
        <v>1975</v>
      </c>
      <c r="H97" s="17" t="s">
        <v>2357</v>
      </c>
      <c r="I97" s="210" t="str">
        <f>IF(ISBLANK(registrace[[#This Row],[prijmeni a jmeno]]),"-",IF(RIGHT(LEFT(registrace[[#This Row],[prijmeni a jmeno]],SEARCH(" ",registrace[[#This Row],[prijmeni a jmeno]])-1),1)="á","Z","M"))</f>
        <v>Z</v>
      </c>
      <c r="J9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97" s="17"/>
      <c r="L97" s="211">
        <f>COUNTIFS(F:F,registrace[[#This Row],[prijmeni a jmeno]],G:G,registrace[[#This Row],[nar]])</f>
        <v>1</v>
      </c>
      <c r="M9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7" s="212" t="str">
        <f>LEFT(registrace[[#This Row],[prijmeni a jmeno]],1)</f>
        <v>C</v>
      </c>
      <c r="O97" s="221">
        <f>IF(registrace[[#This Row],[závod]]="Hlavní závod",COUNTIF(HLAVNÍ!C:C,E97),"-")</f>
        <v>1</v>
      </c>
      <c r="P97" s="56"/>
      <c r="Q97" s="56"/>
      <c r="R97" s="56"/>
    </row>
    <row r="98" spans="2:18" ht="11.25">
      <c r="B9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8" s="207">
        <v>2017</v>
      </c>
      <c r="D98" s="208"/>
      <c r="E98" s="207"/>
      <c r="F98" s="17" t="s">
        <v>378</v>
      </c>
      <c r="G98" s="209">
        <v>2007</v>
      </c>
      <c r="H98" s="17" t="s">
        <v>299</v>
      </c>
      <c r="I98" s="210" t="str">
        <f>IF(ISBLANK(registrace[[#This Row],[prijmeni a jmeno]]),"-",IF(RIGHT(LEFT(registrace[[#This Row],[prijmeni a jmeno]],SEARCH(" ",registrace[[#This Row],[prijmeni a jmeno]])-1),1)="á","Z","M"))</f>
        <v>Z</v>
      </c>
      <c r="J9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8" s="17"/>
      <c r="L98" s="211">
        <f>COUNTIFS(F:F,registrace[[#This Row],[prijmeni a jmeno]],G:G,registrace[[#This Row],[nar]])</f>
        <v>2</v>
      </c>
      <c r="M9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8" s="212" t="str">
        <f>LEFT(registrace[[#This Row],[prijmeni a jmeno]],1)</f>
        <v>C</v>
      </c>
      <c r="O98" s="221" t="str">
        <f>IF(registrace[[#This Row],[závod]]="Hlavní závod",COUNTIF(HLAVNÍ!C:C,E98),"-")</f>
        <v>-</v>
      </c>
      <c r="P98" s="56"/>
      <c r="Q98" s="56"/>
      <c r="R98" s="56"/>
    </row>
    <row r="99" spans="2:18" ht="11.25">
      <c r="B9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2017::Dětský::08-10::Z::43</v>
      </c>
      <c r="C99" s="207">
        <v>2017</v>
      </c>
      <c r="D99" s="208" t="s">
        <v>675</v>
      </c>
      <c r="E99" s="207">
        <v>43</v>
      </c>
      <c r="F99" s="17" t="s">
        <v>378</v>
      </c>
      <c r="G99" s="209">
        <v>2007</v>
      </c>
      <c r="H99" s="208" t="s">
        <v>299</v>
      </c>
      <c r="I99" s="210" t="str">
        <f>IF(ISBLANK(registrace[[#This Row],[prijmeni a jmeno]]),"-",IF(RIGHT(LEFT(registrace[[#This Row],[prijmeni a jmeno]],SEARCH(" ",registrace[[#This Row],[prijmeni a jmeno]])-1),1)="á","Z","M"))</f>
        <v>Z</v>
      </c>
      <c r="J9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99" s="17"/>
      <c r="L99" s="213">
        <f>COUNTIFS(F:F,registrace[[#This Row],[prijmeni a jmeno]],G:G,registrace[[#This Row],[nar]])</f>
        <v>2</v>
      </c>
      <c r="M9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9" s="212" t="str">
        <f>LEFT(registrace[[#This Row],[prijmeni a jmeno]],1)</f>
        <v>C</v>
      </c>
      <c r="O99" s="222" t="str">
        <f>IF(registrace[[#This Row],[závod]]="Hlavní závod",COUNTIF(HLAVNÍ!C:C,E99),"-")</f>
        <v>-</v>
      </c>
      <c r="P99" s="56"/>
      <c r="Q99" s="56"/>
      <c r="R99" s="56"/>
    </row>
    <row r="100" spans="2:18" ht="11.25">
      <c r="B10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00" s="207">
        <v>2017</v>
      </c>
      <c r="D100" s="208"/>
      <c r="E100" s="207"/>
      <c r="F100" s="17" t="s">
        <v>278</v>
      </c>
      <c r="G100" s="209">
        <v>1995</v>
      </c>
      <c r="H100" s="17" t="s">
        <v>2269</v>
      </c>
      <c r="I100" s="210" t="str">
        <f>IF(ISBLANK(registrace[[#This Row],[prijmeni a jmeno]]),"-",IF(RIGHT(LEFT(registrace[[#This Row],[prijmeni a jmeno]],SEARCH(" ",registrace[[#This Row],[prijmeni a jmeno]])-1),1)="á","Z","M"))</f>
        <v>M</v>
      </c>
      <c r="J10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0" s="17"/>
      <c r="L100" s="211">
        <f>COUNTIFS(F:F,registrace[[#This Row],[prijmeni a jmeno]],G:G,registrace[[#This Row],[nar]])</f>
        <v>1</v>
      </c>
      <c r="M10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00" s="212" t="str">
        <f>LEFT(registrace[[#This Row],[prijmeni a jmeno]],1)</f>
        <v>C</v>
      </c>
      <c r="O100" s="221" t="str">
        <f>IF(registrace[[#This Row],[závod]]="Hlavní závod",COUNTIF(HLAVNÍ!C:C,E100),"-")</f>
        <v>-</v>
      </c>
      <c r="P100" s="56"/>
      <c r="Q100" s="56"/>
      <c r="R100" s="56"/>
    </row>
    <row r="101" spans="2:18" ht="11.25">
      <c r="B10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závod::78</v>
      </c>
      <c r="C101" s="207">
        <v>2017</v>
      </c>
      <c r="D101" s="208" t="s">
        <v>672</v>
      </c>
      <c r="E101" s="207">
        <v>78</v>
      </c>
      <c r="F101" s="17" t="s">
        <v>51</v>
      </c>
      <c r="G101" s="209">
        <v>1971</v>
      </c>
      <c r="H101" s="208" t="s">
        <v>6</v>
      </c>
      <c r="I101" s="210" t="str">
        <f>IF(ISBLANK(registrace[[#This Row],[prijmeni a jmeno]]),"-",IF(RIGHT(LEFT(registrace[[#This Row],[prijmeni a jmeno]],SEARCH(" ",registrace[[#This Row],[prijmeni a jmeno]])-1),1)="á","Z","M"))</f>
        <v>M</v>
      </c>
      <c r="J10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101" s="17"/>
      <c r="L101" s="213">
        <f>COUNTIFS(F:F,registrace[[#This Row],[prijmeni a jmeno]],G:G,registrace[[#This Row],[nar]])</f>
        <v>1</v>
      </c>
      <c r="M10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01" s="212" t="str">
        <f>LEFT(registrace[[#This Row],[prijmeni a jmeno]],1)</f>
        <v>C</v>
      </c>
      <c r="O101" s="222">
        <f>IF(registrace[[#This Row],[závod]]="Hlavní závod",COUNTIF(HLAVNÍ!C:C,E101),"-")</f>
        <v>1</v>
      </c>
      <c r="P101" s="56"/>
      <c r="Q101" s="56"/>
      <c r="R101" s="56"/>
    </row>
    <row r="102" spans="2:18" ht="11.25">
      <c r="B10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02" s="207">
        <v>2017</v>
      </c>
      <c r="D102" s="208"/>
      <c r="E102" s="207"/>
      <c r="F102" s="17" t="s">
        <v>51</v>
      </c>
      <c r="G102" s="209">
        <v>1998</v>
      </c>
      <c r="H102" s="208" t="s">
        <v>6</v>
      </c>
      <c r="I102" s="210" t="str">
        <f>IF(ISBLANK(registrace[[#This Row],[prijmeni a jmeno]]),"-",IF(RIGHT(LEFT(registrace[[#This Row],[prijmeni a jmeno]],SEARCH(" ",registrace[[#This Row],[prijmeni a jmeno]])-1),1)="á","Z","M"))</f>
        <v>M</v>
      </c>
      <c r="J10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2" s="17"/>
      <c r="L102" s="213">
        <f>COUNTIFS(F:F,registrace[[#This Row],[prijmeni a jmeno]],G:G,registrace[[#This Row],[nar]])</f>
        <v>1</v>
      </c>
      <c r="M10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02" s="212" t="str">
        <f>LEFT(registrace[[#This Row],[prijmeni a jmeno]],1)</f>
        <v>C</v>
      </c>
      <c r="O102" s="221" t="str">
        <f>IF(registrace[[#This Row],[závod]]="Hlavní závod",COUNTIF(HLAVNÍ!C:C,E102),"-")</f>
        <v>-</v>
      </c>
      <c r="P102" s="56"/>
      <c r="Q102" s="56"/>
      <c r="R102" s="56"/>
    </row>
    <row r="103" spans="2:18" ht="11.25">
      <c r="B10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03" s="207">
        <v>2017</v>
      </c>
      <c r="D103" s="208"/>
      <c r="E103" s="207"/>
      <c r="F103" s="17" t="s">
        <v>926</v>
      </c>
      <c r="G103" s="209">
        <v>2000</v>
      </c>
      <c r="H103" s="208" t="s">
        <v>6</v>
      </c>
      <c r="I103" s="210" t="str">
        <f>IF(ISBLANK(registrace[[#This Row],[prijmeni a jmeno]]),"-",IF(RIGHT(LEFT(registrace[[#This Row],[prijmeni a jmeno]],SEARCH(" ",registrace[[#This Row],[prijmeni a jmeno]])-1),1)="á","Z","M"))</f>
        <v>Z</v>
      </c>
      <c r="J10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3" s="17"/>
      <c r="L103" s="213">
        <f>COUNTIFS(F:F,registrace[[#This Row],[prijmeni a jmeno]],G:G,registrace[[#This Row],[nar]])</f>
        <v>1</v>
      </c>
      <c r="M10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03" s="212" t="str">
        <f>LEFT(registrace[[#This Row],[prijmeni a jmeno]],1)</f>
        <v>C</v>
      </c>
      <c r="O103" s="221" t="str">
        <f>IF(registrace[[#This Row],[závod]]="Hlavní závod",COUNTIF(HLAVNÍ!C:C,E103),"-")</f>
        <v>-</v>
      </c>
      <c r="P103" s="56"/>
      <c r="Q103" s="56"/>
      <c r="R103" s="56"/>
    </row>
    <row r="104" spans="2:18" ht="11.25">
      <c r="B10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závod::C18</v>
      </c>
      <c r="C104" s="207">
        <v>2017</v>
      </c>
      <c r="D104" s="208" t="s">
        <v>672</v>
      </c>
      <c r="E104" s="207" t="s">
        <v>2810</v>
      </c>
      <c r="F104" s="17" t="s">
        <v>2618</v>
      </c>
      <c r="G104" s="209">
        <v>1981</v>
      </c>
      <c r="H104" s="208" t="s">
        <v>2619</v>
      </c>
      <c r="I104" s="210" t="str">
        <f>IF(ISBLANK(registrace[[#This Row],[prijmeni a jmeno]]),"-",IF(RIGHT(LEFT(registrace[[#This Row],[prijmeni a jmeno]],SEARCH(" ",registrace[[#This Row],[prijmeni a jmeno]])-1),1)="á","Z","M"))</f>
        <v>M</v>
      </c>
      <c r="J10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104" s="17"/>
      <c r="L104" s="213">
        <f>COUNTIFS(F:F,registrace[[#This Row],[prijmeni a jmeno]],G:G,registrace[[#This Row],[nar]])</f>
        <v>1</v>
      </c>
      <c r="M10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04" s="212" t="str">
        <f>LEFT(registrace[[#This Row],[prijmeni a jmeno]],1)</f>
        <v>C</v>
      </c>
      <c r="O104" s="222">
        <f>IF(registrace[[#This Row],[závod]]="Hlavní závod",COUNTIF(HLAVNÍ!C:C,E104),"-")</f>
        <v>1</v>
      </c>
      <c r="P104" s="56"/>
      <c r="Q104" s="56"/>
      <c r="R104" s="56"/>
    </row>
    <row r="105" spans="2:18" ht="11.25">
      <c r="B10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05" s="207">
        <v>2017</v>
      </c>
      <c r="D105" s="208"/>
      <c r="E105" s="207"/>
      <c r="F105" s="17" t="s">
        <v>52</v>
      </c>
      <c r="G105" s="209">
        <v>1975</v>
      </c>
      <c r="H105" s="17" t="s">
        <v>7</v>
      </c>
      <c r="I105" s="210" t="str">
        <f>IF(ISBLANK(registrace[[#This Row],[prijmeni a jmeno]]),"-",IF(RIGHT(LEFT(registrace[[#This Row],[prijmeni a jmeno]],SEARCH(" ",registrace[[#This Row],[prijmeni a jmeno]])-1),1)="á","Z","M"))</f>
        <v>M</v>
      </c>
      <c r="J10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5" s="17"/>
      <c r="L105" s="211">
        <f>COUNTIFS(F:F,registrace[[#This Row],[prijmeni a jmeno]],G:G,registrace[[#This Row],[nar]])</f>
        <v>1</v>
      </c>
      <c r="M10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05" s="212" t="str">
        <f>LEFT(registrace[[#This Row],[prijmeni a jmeno]],1)</f>
        <v>C</v>
      </c>
      <c r="O105" s="221" t="str">
        <f>IF(registrace[[#This Row],[závod]]="Hlavní závod",COUNTIF(HLAVNÍ!C:C,E105),"-")</f>
        <v>-</v>
      </c>
      <c r="P105" s="56"/>
      <c r="Q105" s="56"/>
      <c r="R105" s="56"/>
    </row>
    <row r="106" spans="2:18" ht="11.25">
      <c r="B10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závod::92</v>
      </c>
      <c r="C106" s="207">
        <v>2017</v>
      </c>
      <c r="D106" s="208" t="s">
        <v>672</v>
      </c>
      <c r="E106" s="207">
        <v>92</v>
      </c>
      <c r="F106" s="17" t="s">
        <v>167</v>
      </c>
      <c r="G106" s="209">
        <v>1992</v>
      </c>
      <c r="H106" s="17" t="s">
        <v>8</v>
      </c>
      <c r="I106" s="210" t="str">
        <f>IF(ISBLANK(registrace[[#This Row],[prijmeni a jmeno]]),"-",IF(RIGHT(LEFT(registrace[[#This Row],[prijmeni a jmeno]],SEARCH(" ",registrace[[#This Row],[prijmeni a jmeno]])-1),1)="á","Z","M"))</f>
        <v>M</v>
      </c>
      <c r="J10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106" s="17"/>
      <c r="L106" s="211">
        <f>COUNTIFS(F:F,registrace[[#This Row],[prijmeni a jmeno]],G:G,registrace[[#This Row],[nar]])</f>
        <v>1</v>
      </c>
      <c r="M10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06" s="212" t="str">
        <f>LEFT(registrace[[#This Row],[prijmeni a jmeno]],1)</f>
        <v>C</v>
      </c>
      <c r="O106" s="221">
        <f>IF(registrace[[#This Row],[závod]]="Hlavní závod",COUNTIF(HLAVNÍ!C:C,E106),"-")</f>
        <v>1</v>
      </c>
      <c r="P106" s="56"/>
      <c r="Q106" s="56"/>
      <c r="R106" s="56"/>
    </row>
    <row r="107" spans="2:18" ht="11.25">
      <c r="B10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07" s="207">
        <v>2017</v>
      </c>
      <c r="D107" s="208"/>
      <c r="E107" s="207"/>
      <c r="F107" s="17" t="s">
        <v>810</v>
      </c>
      <c r="G107" s="209">
        <v>2004</v>
      </c>
      <c r="H107" s="208" t="s">
        <v>331</v>
      </c>
      <c r="I107" s="210" t="str">
        <f>IF(ISBLANK(registrace[[#This Row],[prijmeni a jmeno]]),"-",IF(RIGHT(LEFT(registrace[[#This Row],[prijmeni a jmeno]],SEARCH(" ",registrace[[#This Row],[prijmeni a jmeno]])-1),1)="á","Z","M"))</f>
        <v>Z</v>
      </c>
      <c r="J10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7" s="17"/>
      <c r="L107" s="211">
        <f>COUNTIFS(F:F,registrace[[#This Row],[prijmeni a jmeno]],G:G,registrace[[#This Row],[nar]])</f>
        <v>1</v>
      </c>
      <c r="M10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07" s="212" t="str">
        <f>LEFT(registrace[[#This Row],[prijmeni a jmeno]],1)</f>
        <v>C</v>
      </c>
      <c r="O107" s="221" t="str">
        <f>IF(registrace[[#This Row],[závod]]="Hlavní závod",COUNTIF(HLAVNÍ!C:C,E107),"-")</f>
        <v>-</v>
      </c>
      <c r="P107" s="56"/>
      <c r="Q107" s="56"/>
      <c r="R107" s="56"/>
    </row>
    <row r="108" spans="2:18" ht="11.25">
      <c r="B10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08" s="207">
        <v>2017</v>
      </c>
      <c r="D108" s="208"/>
      <c r="E108" s="207"/>
      <c r="F108" s="17" t="s">
        <v>306</v>
      </c>
      <c r="G108" s="209">
        <v>1977</v>
      </c>
      <c r="H108" s="17" t="s">
        <v>301</v>
      </c>
      <c r="I108" s="210" t="str">
        <f>IF(ISBLANK(registrace[[#This Row],[prijmeni a jmeno]]),"-",IF(RIGHT(LEFT(registrace[[#This Row],[prijmeni a jmeno]],SEARCH(" ",registrace[[#This Row],[prijmeni a jmeno]])-1),1)="á","Z","M"))</f>
        <v>M</v>
      </c>
      <c r="J10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8" s="17"/>
      <c r="L108" s="211">
        <f>COUNTIFS(F:F,registrace[[#This Row],[prijmeni a jmeno]],G:G,registrace[[#This Row],[nar]])</f>
        <v>1</v>
      </c>
      <c r="M10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08" s="212" t="str">
        <f>LEFT(registrace[[#This Row],[prijmeni a jmeno]],1)</f>
        <v>Č</v>
      </c>
      <c r="O108" s="221" t="str">
        <f>IF(registrace[[#This Row],[závod]]="Hlavní závod",COUNTIF(HLAVNÍ!C:C,E108),"-")</f>
        <v>-</v>
      </c>
      <c r="P108" s="56"/>
      <c r="Q108" s="56"/>
      <c r="R108" s="56"/>
    </row>
    <row r="109" spans="2:18" ht="11.25">
      <c r="B10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09" s="207">
        <v>2017</v>
      </c>
      <c r="D109" s="208"/>
      <c r="E109" s="207"/>
      <c r="F109" s="17" t="s">
        <v>314</v>
      </c>
      <c r="G109" s="209">
        <v>1969</v>
      </c>
      <c r="H109" s="17" t="s">
        <v>22</v>
      </c>
      <c r="I109" s="210" t="str">
        <f>IF(ISBLANK(registrace[[#This Row],[prijmeni a jmeno]]),"-",IF(RIGHT(LEFT(registrace[[#This Row],[prijmeni a jmeno]],SEARCH(" ",registrace[[#This Row],[prijmeni a jmeno]])-1),1)="á","Z","M"))</f>
        <v>M</v>
      </c>
      <c r="J10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09" s="17"/>
      <c r="L109" s="211">
        <f>COUNTIFS(F:F,registrace[[#This Row],[prijmeni a jmeno]],G:G,registrace[[#This Row],[nar]])</f>
        <v>1</v>
      </c>
      <c r="M10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09" s="212" t="str">
        <f>LEFT(registrace[[#This Row],[prijmeni a jmeno]],1)</f>
        <v>Č</v>
      </c>
      <c r="O109" s="221" t="str">
        <f>IF(registrace[[#This Row],[závod]]="Hlavní závod",COUNTIF(HLAVNÍ!C:C,E109),"-")</f>
        <v>-</v>
      </c>
      <c r="P109" s="56"/>
      <c r="Q109" s="56"/>
      <c r="R109" s="56"/>
    </row>
    <row r="110" spans="2:18" ht="11.25">
      <c r="B11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10" s="207">
        <v>2017</v>
      </c>
      <c r="D110" s="208"/>
      <c r="E110" s="207"/>
      <c r="F110" s="17" t="s">
        <v>50</v>
      </c>
      <c r="G110" s="209">
        <v>1977</v>
      </c>
      <c r="H110" s="17" t="s">
        <v>5</v>
      </c>
      <c r="I110" s="210" t="str">
        <f>IF(ISBLANK(registrace[[#This Row],[prijmeni a jmeno]]),"-",IF(RIGHT(LEFT(registrace[[#This Row],[prijmeni a jmeno]],SEARCH(" ",registrace[[#This Row],[prijmeni a jmeno]])-1),1)="á","Z","M"))</f>
        <v>M</v>
      </c>
      <c r="J11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0" s="17"/>
      <c r="L110" s="211">
        <f>COUNTIFS(F:F,registrace[[#This Row],[prijmeni a jmeno]],G:G,registrace[[#This Row],[nar]])</f>
        <v>1</v>
      </c>
      <c r="M11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10" s="212" t="str">
        <f>LEFT(registrace[[#This Row],[prijmeni a jmeno]],1)</f>
        <v>Č</v>
      </c>
      <c r="O110" s="221" t="str">
        <f>IF(registrace[[#This Row],[závod]]="Hlavní závod",COUNTIF(HLAVNÍ!C:C,E110),"-")</f>
        <v>-</v>
      </c>
      <c r="P110" s="56"/>
      <c r="Q110" s="56"/>
      <c r="R110" s="56"/>
    </row>
    <row r="111" spans="2:18" ht="11.25">
      <c r="B11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11" s="207">
        <v>2017</v>
      </c>
      <c r="D111" s="208"/>
      <c r="E111" s="207"/>
      <c r="F111" s="17" t="s">
        <v>433</v>
      </c>
      <c r="G111" s="209">
        <v>2002</v>
      </c>
      <c r="H111" s="17" t="s">
        <v>406</v>
      </c>
      <c r="I111" s="210" t="str">
        <f>IF(ISBLANK(registrace[[#This Row],[prijmeni a jmeno]]),"-",IF(RIGHT(LEFT(registrace[[#This Row],[prijmeni a jmeno]],SEARCH(" ",registrace[[#This Row],[prijmeni a jmeno]])-1),1)="á","Z","M"))</f>
        <v>M</v>
      </c>
      <c r="J11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1" s="17"/>
      <c r="L111" s="211">
        <f>COUNTIFS(F:F,registrace[[#This Row],[prijmeni a jmeno]],G:G,registrace[[#This Row],[nar]])</f>
        <v>1</v>
      </c>
      <c r="M11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11" s="212" t="str">
        <f>LEFT(registrace[[#This Row],[prijmeni a jmeno]],1)</f>
        <v>Č</v>
      </c>
      <c r="O111" s="221" t="str">
        <f>IF(registrace[[#This Row],[závod]]="Hlavní závod",COUNTIF(HLAVNÍ!C:C,E111),"-")</f>
        <v>-</v>
      </c>
      <c r="P111" s="56"/>
      <c r="Q111" s="56"/>
      <c r="R111" s="56"/>
    </row>
    <row r="112" spans="2:18" ht="11.25">
      <c r="B11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12" s="207">
        <v>2017</v>
      </c>
      <c r="D112" s="208"/>
      <c r="E112" s="207"/>
      <c r="F112" s="17" t="s">
        <v>494</v>
      </c>
      <c r="G112" s="209">
        <v>1998</v>
      </c>
      <c r="H112" s="17" t="s">
        <v>561</v>
      </c>
      <c r="I112" s="210" t="str">
        <f>IF(ISBLANK(registrace[[#This Row],[prijmeni a jmeno]]),"-",IF(RIGHT(LEFT(registrace[[#This Row],[prijmeni a jmeno]],SEARCH(" ",registrace[[#This Row],[prijmeni a jmeno]])-1),1)="á","Z","M"))</f>
        <v>M</v>
      </c>
      <c r="J11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2" s="17"/>
      <c r="L112" s="211">
        <f>COUNTIFS(F:F,registrace[[#This Row],[prijmeni a jmeno]],G:G,registrace[[#This Row],[nar]])</f>
        <v>1</v>
      </c>
      <c r="M11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12" s="212" t="str">
        <f>LEFT(registrace[[#This Row],[prijmeni a jmeno]],1)</f>
        <v>Č</v>
      </c>
      <c r="O112" s="221" t="str">
        <f>IF(registrace[[#This Row],[závod]]="Hlavní závod",COUNTIF(HLAVNÍ!C:C,E112),"-")</f>
        <v>-</v>
      </c>
      <c r="P112" s="56"/>
      <c r="Q112" s="56"/>
      <c r="R112" s="56"/>
    </row>
    <row r="113" spans="2:18" ht="11.25">
      <c r="B11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13" s="207">
        <v>2017</v>
      </c>
      <c r="D113" s="208"/>
      <c r="E113" s="207"/>
      <c r="F113" s="17" t="s">
        <v>840</v>
      </c>
      <c r="G113" s="209">
        <v>1987</v>
      </c>
      <c r="H113" s="208"/>
      <c r="I113" s="210" t="str">
        <f>IF(ISBLANK(registrace[[#This Row],[prijmeni a jmeno]]),"-",IF(RIGHT(LEFT(registrace[[#This Row],[prijmeni a jmeno]],SEARCH(" ",registrace[[#This Row],[prijmeni a jmeno]])-1),1)="á","Z","M"))</f>
        <v>M</v>
      </c>
      <c r="J11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3" s="17"/>
      <c r="L113" s="211">
        <f>COUNTIFS(F:F,registrace[[#This Row],[prijmeni a jmeno]],G:G,registrace[[#This Row],[nar]])</f>
        <v>1</v>
      </c>
      <c r="M11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13" s="212" t="str">
        <f>LEFT(registrace[[#This Row],[prijmeni a jmeno]],1)</f>
        <v>Č</v>
      </c>
      <c r="O113" s="221" t="str">
        <f>IF(registrace[[#This Row],[závod]]="Hlavní závod",COUNTIF(HLAVNÍ!C:C,E113),"-")</f>
        <v>-</v>
      </c>
      <c r="P113" s="56"/>
      <c r="Q113" s="56"/>
      <c r="R113" s="56"/>
    </row>
    <row r="114" spans="2:18" ht="11.25">
      <c r="B11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14" s="207">
        <v>2017</v>
      </c>
      <c r="D114" s="208"/>
      <c r="E114" s="207"/>
      <c r="F114" s="17" t="s">
        <v>715</v>
      </c>
      <c r="G114" s="209">
        <v>1987</v>
      </c>
      <c r="H114" s="208" t="s">
        <v>285</v>
      </c>
      <c r="I114" s="210" t="str">
        <f>IF(ISBLANK(registrace[[#This Row],[prijmeni a jmeno]]),"-",IF(RIGHT(LEFT(registrace[[#This Row],[prijmeni a jmeno]],SEARCH(" ",registrace[[#This Row],[prijmeni a jmeno]])-1),1)="á","Z","M"))</f>
        <v>M</v>
      </c>
      <c r="J11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4" s="17"/>
      <c r="L114" s="211">
        <f>COUNTIFS(F:F,registrace[[#This Row],[prijmeni a jmeno]],G:G,registrace[[#This Row],[nar]])</f>
        <v>1</v>
      </c>
      <c r="M11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14" s="212" t="str">
        <f>LEFT(registrace[[#This Row],[prijmeni a jmeno]],1)</f>
        <v>Č</v>
      </c>
      <c r="O114" s="221" t="str">
        <f>IF(registrace[[#This Row],[závod]]="Hlavní závod",COUNTIF(HLAVNÍ!C:C,E114),"-")</f>
        <v>-</v>
      </c>
      <c r="P114" s="56"/>
      <c r="Q114" s="56"/>
      <c r="R114" s="56"/>
    </row>
    <row r="115" spans="2:18" ht="11.25">
      <c r="B11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15" s="207">
        <v>2017</v>
      </c>
      <c r="D115" s="208"/>
      <c r="E115" s="207"/>
      <c r="F115" s="17" t="s">
        <v>1004</v>
      </c>
      <c r="G115" s="209">
        <v>2005</v>
      </c>
      <c r="H115" s="208" t="s">
        <v>984</v>
      </c>
      <c r="I115" s="210" t="str">
        <f>IF(ISBLANK(registrace[[#This Row],[prijmeni a jmeno]]),"-",IF(RIGHT(LEFT(registrace[[#This Row],[prijmeni a jmeno]],SEARCH(" ",registrace[[#This Row],[prijmeni a jmeno]])-1),1)="á","Z","M"))</f>
        <v>Z</v>
      </c>
      <c r="J11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5" s="17"/>
      <c r="L115" s="211">
        <f>COUNTIFS(F:F,registrace[[#This Row],[prijmeni a jmeno]],G:G,registrace[[#This Row],[nar]])</f>
        <v>1</v>
      </c>
      <c r="M11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15" s="212" t="str">
        <f>LEFT(registrace[[#This Row],[prijmeni a jmeno]],1)</f>
        <v>Č</v>
      </c>
      <c r="O115" s="221" t="str">
        <f>IF(registrace[[#This Row],[závod]]="Hlavní závod",COUNTIF(HLAVNÍ!C:C,E115),"-")</f>
        <v>-</v>
      </c>
      <c r="P115" s="56"/>
      <c r="Q115" s="56"/>
      <c r="R115" s="56"/>
    </row>
    <row r="116" spans="2:18" ht="11.25">
      <c r="B11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16" s="207">
        <v>2017</v>
      </c>
      <c r="D116" s="208"/>
      <c r="E116" s="207"/>
      <c r="F116" s="17" t="s">
        <v>911</v>
      </c>
      <c r="G116" s="209">
        <v>1972</v>
      </c>
      <c r="H116" s="208" t="s">
        <v>900</v>
      </c>
      <c r="I116" s="210" t="str">
        <f>IF(ISBLANK(registrace[[#This Row],[prijmeni a jmeno]]),"-",IF(RIGHT(LEFT(registrace[[#This Row],[prijmeni a jmeno]],SEARCH(" ",registrace[[#This Row],[prijmeni a jmeno]])-1),1)="á","Z","M"))</f>
        <v>M</v>
      </c>
      <c r="J11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6" s="17"/>
      <c r="L116" s="211">
        <f>COUNTIFS(F:F,registrace[[#This Row],[prijmeni a jmeno]],G:G,registrace[[#This Row],[nar]])</f>
        <v>1</v>
      </c>
      <c r="M11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16" s="212" t="str">
        <f>LEFT(registrace[[#This Row],[prijmeni a jmeno]],1)</f>
        <v>Č</v>
      </c>
      <c r="O116" s="221" t="str">
        <f>IF(registrace[[#This Row],[závod]]="Hlavní závod",COUNTIF(HLAVNÍ!C:C,E116),"-")</f>
        <v>-</v>
      </c>
      <c r="P116" s="56"/>
      <c r="Q116" s="56"/>
      <c r="R116" s="56"/>
    </row>
    <row r="117" spans="2:18" ht="11.25">
      <c r="B11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17" s="207">
        <v>2017</v>
      </c>
      <c r="D117" s="208"/>
      <c r="E117" s="207"/>
      <c r="F117" s="17" t="s">
        <v>988</v>
      </c>
      <c r="G117" s="209">
        <v>2004</v>
      </c>
      <c r="H117" s="208" t="s">
        <v>900</v>
      </c>
      <c r="I117" s="210" t="str">
        <f>IF(ISBLANK(registrace[[#This Row],[prijmeni a jmeno]]),"-",IF(RIGHT(LEFT(registrace[[#This Row],[prijmeni a jmeno]],SEARCH(" ",registrace[[#This Row],[prijmeni a jmeno]])-1),1)="á","Z","M"))</f>
        <v>Z</v>
      </c>
      <c r="J11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17" s="17"/>
      <c r="L117" s="211">
        <f>COUNTIFS(F:F,registrace[[#This Row],[prijmeni a jmeno]],G:G,registrace[[#This Row],[nar]])</f>
        <v>1</v>
      </c>
      <c r="M11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17" s="212" t="str">
        <f>LEFT(registrace[[#This Row],[prijmeni a jmeno]],1)</f>
        <v>Č</v>
      </c>
      <c r="O117" s="221" t="str">
        <f>IF(registrace[[#This Row],[závod]]="Hlavní závod",COUNTIF(HLAVNÍ!C:C,E117),"-")</f>
        <v>-</v>
      </c>
      <c r="P117" s="56"/>
      <c r="Q117" s="56"/>
      <c r="R117" s="56"/>
    </row>
    <row r="118" spans="2:18" ht="11.25">
      <c r="B11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závod::B46</v>
      </c>
      <c r="C118" s="207">
        <v>2017</v>
      </c>
      <c r="D118" s="208" t="s">
        <v>672</v>
      </c>
      <c r="E118" s="207" t="s">
        <v>2749</v>
      </c>
      <c r="F118" s="17" t="s">
        <v>2283</v>
      </c>
      <c r="G118" s="209">
        <v>1977</v>
      </c>
      <c r="H118" s="208" t="s">
        <v>284</v>
      </c>
      <c r="I118" s="210" t="str">
        <f>IF(ISBLANK(registrace[[#This Row],[prijmeni a jmeno]]),"-",IF(RIGHT(LEFT(registrace[[#This Row],[prijmeni a jmeno]],SEARCH(" ",registrace[[#This Row],[prijmeni a jmeno]])-1),1)="á","Z","M"))</f>
        <v>Z</v>
      </c>
      <c r="J11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118" s="17"/>
      <c r="L118" s="213">
        <f>COUNTIFS(F:F,registrace[[#This Row],[prijmeni a jmeno]],G:G,registrace[[#This Row],[nar]])</f>
        <v>1</v>
      </c>
      <c r="M11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18" s="212" t="str">
        <f>LEFT(registrace[[#This Row],[prijmeni a jmeno]],1)</f>
        <v>Č</v>
      </c>
      <c r="O118" s="222">
        <f>IF(registrace[[#This Row],[závod]]="Hlavní závod",COUNTIF(HLAVNÍ!C:C,E118),"-")</f>
        <v>1</v>
      </c>
      <c r="P118" s="56"/>
      <c r="Q118" s="56"/>
      <c r="R118" s="56"/>
    </row>
    <row r="119" spans="2:18" ht="11.25">
      <c r="B11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závod::107</v>
      </c>
      <c r="C119" s="207">
        <v>2017</v>
      </c>
      <c r="D119" s="208" t="s">
        <v>672</v>
      </c>
      <c r="E119" s="207">
        <v>107</v>
      </c>
      <c r="F119" s="17" t="s">
        <v>2739</v>
      </c>
      <c r="G119" s="209">
        <v>1996</v>
      </c>
      <c r="H119" s="208" t="s">
        <v>2323</v>
      </c>
      <c r="I119" s="210" t="str">
        <f>IF(ISBLANK(registrace[[#This Row],[prijmeni a jmeno]]),"-",IF(RIGHT(LEFT(registrace[[#This Row],[prijmeni a jmeno]],SEARCH(" ",registrace[[#This Row],[prijmeni a jmeno]])-1),1)="á","Z","M"))</f>
        <v>Z</v>
      </c>
      <c r="J11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0-34</v>
      </c>
      <c r="K119" s="17"/>
      <c r="L119" s="213">
        <f>COUNTIFS(F:F,registrace[[#This Row],[prijmeni a jmeno]],G:G,registrace[[#This Row],[nar]])</f>
        <v>1</v>
      </c>
      <c r="M11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19" s="212" t="str">
        <f>LEFT(registrace[[#This Row],[prijmeni a jmeno]],1)</f>
        <v>Č</v>
      </c>
      <c r="O119" s="222">
        <f>IF(registrace[[#This Row],[závod]]="Hlavní závod",COUNTIF(HLAVNÍ!C:C,E119),"-")</f>
        <v>1</v>
      </c>
      <c r="P119" s="56"/>
      <c r="Q119" s="56"/>
      <c r="R119" s="56"/>
    </row>
    <row r="120" spans="2:18" ht="11.25">
      <c r="B12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20" s="207">
        <v>2017</v>
      </c>
      <c r="D120" s="208"/>
      <c r="E120" s="207"/>
      <c r="F120" s="17" t="s">
        <v>204</v>
      </c>
      <c r="G120" s="209">
        <v>1975</v>
      </c>
      <c r="H120" s="17" t="s">
        <v>284</v>
      </c>
      <c r="I120" s="210" t="str">
        <f>IF(ISBLANK(registrace[[#This Row],[prijmeni a jmeno]]),"-",IF(RIGHT(LEFT(registrace[[#This Row],[prijmeni a jmeno]],SEARCH(" ",registrace[[#This Row],[prijmeni a jmeno]])-1),1)="á","Z","M"))</f>
        <v>M</v>
      </c>
      <c r="J12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20" s="17"/>
      <c r="L120" s="211">
        <f>COUNTIFS(F:F,registrace[[#This Row],[prijmeni a jmeno]],G:G,registrace[[#This Row],[nar]])</f>
        <v>1</v>
      </c>
      <c r="M12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20" s="212" t="str">
        <f>LEFT(registrace[[#This Row],[prijmeni a jmeno]],1)</f>
        <v>Č</v>
      </c>
      <c r="O120" s="221" t="str">
        <f>IF(registrace[[#This Row],[závod]]="Hlavní závod",COUNTIF(HLAVNÍ!C:C,E120),"-")</f>
        <v>-</v>
      </c>
      <c r="P120" s="56"/>
      <c r="Q120" s="56"/>
      <c r="R120" s="56"/>
    </row>
    <row r="121" spans="2:18" ht="11.25">
      <c r="B12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závod::3</v>
      </c>
      <c r="C121" s="207">
        <v>2017</v>
      </c>
      <c r="D121" s="208" t="s">
        <v>672</v>
      </c>
      <c r="E121" s="214">
        <v>3</v>
      </c>
      <c r="F121" s="17" t="s">
        <v>885</v>
      </c>
      <c r="G121" s="209">
        <v>1978</v>
      </c>
      <c r="H121" s="208" t="s">
        <v>284</v>
      </c>
      <c r="I121" s="210" t="str">
        <f>IF(ISBLANK(registrace[[#This Row],[prijmeni a jmeno]]),"-",IF(RIGHT(LEFT(registrace[[#This Row],[prijmeni a jmeno]],SEARCH(" ",registrace[[#This Row],[prijmeni a jmeno]])-1),1)="á","Z","M"))</f>
        <v>M</v>
      </c>
      <c r="J12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121" s="17"/>
      <c r="L121" s="213">
        <f>COUNTIFS(F:F,registrace[[#This Row],[prijmeni a jmeno]],G:G,registrace[[#This Row],[nar]])</f>
        <v>1</v>
      </c>
      <c r="M12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21" s="212" t="str">
        <f>LEFT(registrace[[#This Row],[prijmeni a jmeno]],1)</f>
        <v>Č</v>
      </c>
      <c r="O121" s="222">
        <f>IF(registrace[[#This Row],[závod]]="Hlavní závod",COUNTIF(HLAVNÍ!C:C,E121),"-")</f>
        <v>1</v>
      </c>
      <c r="P121" s="56"/>
      <c r="Q121" s="56"/>
      <c r="R121" s="56"/>
    </row>
    <row r="122" spans="2:18" ht="11.25">
      <c r="B12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závod::B31</v>
      </c>
      <c r="C122" s="207">
        <v>2017</v>
      </c>
      <c r="D122" s="208" t="s">
        <v>672</v>
      </c>
      <c r="E122" s="207" t="s">
        <v>2750</v>
      </c>
      <c r="F122" s="17" t="s">
        <v>2620</v>
      </c>
      <c r="G122" s="209">
        <v>1980</v>
      </c>
      <c r="H122" s="208" t="s">
        <v>463</v>
      </c>
      <c r="I122" s="210" t="str">
        <f>IF(ISBLANK(registrace[[#This Row],[prijmeni a jmeno]]),"-",IF(RIGHT(LEFT(registrace[[#This Row],[prijmeni a jmeno]],SEARCH(" ",registrace[[#This Row],[prijmeni a jmeno]])-1),1)="á","Z","M"))</f>
        <v>M</v>
      </c>
      <c r="J12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122" s="17"/>
      <c r="L122" s="213">
        <f>COUNTIFS(F:F,registrace[[#This Row],[prijmeni a jmeno]],G:G,registrace[[#This Row],[nar]])</f>
        <v>1</v>
      </c>
      <c r="M12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22" s="212" t="str">
        <f>LEFT(registrace[[#This Row],[prijmeni a jmeno]],1)</f>
        <v>Č</v>
      </c>
      <c r="O122" s="222">
        <f>IF(registrace[[#This Row],[závod]]="Hlavní závod",COUNTIF(HLAVNÍ!C:C,E122),"-")</f>
        <v>1</v>
      </c>
      <c r="P122" s="56"/>
      <c r="Q122" s="56"/>
      <c r="R122" s="56"/>
    </row>
    <row r="123" spans="2:18" ht="11.25">
      <c r="B12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23" s="207">
        <v>2017</v>
      </c>
      <c r="D123" s="208"/>
      <c r="E123" s="207"/>
      <c r="F123" s="17" t="s">
        <v>980</v>
      </c>
      <c r="G123" s="209">
        <v>2007</v>
      </c>
      <c r="H123" s="208" t="s">
        <v>816</v>
      </c>
      <c r="I123" s="210" t="str">
        <f>IF(ISBLANK(registrace[[#This Row],[prijmeni a jmeno]]),"-",IF(RIGHT(LEFT(registrace[[#This Row],[prijmeni a jmeno]],SEARCH(" ",registrace[[#This Row],[prijmeni a jmeno]])-1),1)="á","Z","M"))</f>
        <v>M</v>
      </c>
      <c r="J12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23" s="17"/>
      <c r="L123" s="211">
        <f>COUNTIFS(F:F,registrace[[#This Row],[prijmeni a jmeno]],G:G,registrace[[#This Row],[nar]])</f>
        <v>3</v>
      </c>
      <c r="M12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23" s="212" t="str">
        <f>LEFT(registrace[[#This Row],[prijmeni a jmeno]],1)</f>
        <v>Č</v>
      </c>
      <c r="O123" s="221" t="str">
        <f>IF(registrace[[#This Row],[závod]]="Hlavní závod",COUNTIF(HLAVNÍ!C:C,E123),"-")</f>
        <v>-</v>
      </c>
      <c r="P123" s="56"/>
      <c r="Q123" s="56"/>
      <c r="R123" s="56"/>
    </row>
    <row r="124" spans="2:18" ht="11.25">
      <c r="B12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24" s="207">
        <v>2017</v>
      </c>
      <c r="D124" s="208"/>
      <c r="E124" s="207"/>
      <c r="F124" s="17" t="s">
        <v>980</v>
      </c>
      <c r="G124" s="209">
        <v>2007</v>
      </c>
      <c r="H124" s="208" t="s">
        <v>816</v>
      </c>
      <c r="I124" s="210" t="str">
        <f>IF(ISBLANK(registrace[[#This Row],[prijmeni a jmeno]]),"-",IF(RIGHT(LEFT(registrace[[#This Row],[prijmeni a jmeno]],SEARCH(" ",registrace[[#This Row],[prijmeni a jmeno]])-1),1)="á","Z","M"))</f>
        <v>M</v>
      </c>
      <c r="J12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24" s="17"/>
      <c r="L124" s="211">
        <f>COUNTIFS(F:F,registrace[[#This Row],[prijmeni a jmeno]],G:G,registrace[[#This Row],[nar]])</f>
        <v>3</v>
      </c>
      <c r="M12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24" s="212" t="str">
        <f>LEFT(registrace[[#This Row],[prijmeni a jmeno]],1)</f>
        <v>Č</v>
      </c>
      <c r="O124" s="221" t="str">
        <f>IF(registrace[[#This Row],[závod]]="Hlavní závod",COUNTIF(HLAVNÍ!C:C,E124),"-")</f>
        <v>-</v>
      </c>
      <c r="P124" s="56"/>
      <c r="Q124" s="56"/>
      <c r="R124" s="56"/>
    </row>
    <row r="125" spans="2:18" ht="11.25">
      <c r="B12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2017::Dětský::08-10::M::15</v>
      </c>
      <c r="C125" s="207">
        <v>2017</v>
      </c>
      <c r="D125" s="208" t="s">
        <v>675</v>
      </c>
      <c r="E125" s="207">
        <v>15</v>
      </c>
      <c r="F125" s="17" t="s">
        <v>980</v>
      </c>
      <c r="G125" s="209">
        <v>2007</v>
      </c>
      <c r="H125" s="208" t="s">
        <v>2848</v>
      </c>
      <c r="I125" s="210" t="str">
        <f>IF(ISBLANK(registrace[[#This Row],[prijmeni a jmeno]]),"-",IF(RIGHT(LEFT(registrace[[#This Row],[prijmeni a jmeno]],SEARCH(" ",registrace[[#This Row],[prijmeni a jmeno]])-1),1)="á","Z","M"))</f>
        <v>M</v>
      </c>
      <c r="J12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125" s="17"/>
      <c r="L125" s="213">
        <f>COUNTIFS(F:F,registrace[[#This Row],[prijmeni a jmeno]],G:G,registrace[[#This Row],[nar]])</f>
        <v>3</v>
      </c>
      <c r="M12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25" s="212" t="str">
        <f>LEFT(registrace[[#This Row],[prijmeni a jmeno]],1)</f>
        <v>Č</v>
      </c>
      <c r="O125" s="222" t="str">
        <f>IF(registrace[[#This Row],[závod]]="Hlavní závod",COUNTIF(HLAVNÍ!C:C,E125),"-")</f>
        <v>-</v>
      </c>
      <c r="P125" s="56"/>
      <c r="Q125" s="56"/>
      <c r="R125" s="56"/>
    </row>
    <row r="126" spans="2:18" ht="11.25">
      <c r="B12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26" s="207">
        <v>2017</v>
      </c>
      <c r="D126" s="208"/>
      <c r="E126" s="207"/>
      <c r="F126" s="17" t="s">
        <v>1024</v>
      </c>
      <c r="G126" s="209">
        <v>2008</v>
      </c>
      <c r="H126" s="208" t="s">
        <v>816</v>
      </c>
      <c r="I126" s="210" t="str">
        <f>IF(ISBLANK(registrace[[#This Row],[prijmeni a jmeno]]),"-",IF(RIGHT(LEFT(registrace[[#This Row],[prijmeni a jmeno]],SEARCH(" ",registrace[[#This Row],[prijmeni a jmeno]])-1),1)="á","Z","M"))</f>
        <v>M</v>
      </c>
      <c r="J12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26" s="17"/>
      <c r="L126" s="213">
        <f>COUNTIFS(F:F,registrace[[#This Row],[prijmeni a jmeno]],G:G,registrace[[#This Row],[nar]])</f>
        <v>3</v>
      </c>
      <c r="M12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26" s="212" t="str">
        <f>LEFT(registrace[[#This Row],[prijmeni a jmeno]],1)</f>
        <v>Č</v>
      </c>
      <c r="O126" s="222" t="str">
        <f>IF(registrace[[#This Row],[závod]]="Hlavní závod",COUNTIF(HLAVNÍ!C:C,E126),"-")</f>
        <v>-</v>
      </c>
      <c r="P126" s="56"/>
      <c r="Q126" s="56"/>
      <c r="R126" s="56"/>
    </row>
    <row r="127" spans="2:18" ht="11.25">
      <c r="B12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27" s="207">
        <v>2017</v>
      </c>
      <c r="D127" s="208"/>
      <c r="E127" s="207"/>
      <c r="F127" s="17" t="s">
        <v>1024</v>
      </c>
      <c r="G127" s="209">
        <v>2008</v>
      </c>
      <c r="H127" s="208" t="s">
        <v>816</v>
      </c>
      <c r="I127" s="210" t="str">
        <f>IF(ISBLANK(registrace[[#This Row],[prijmeni a jmeno]]),"-",IF(RIGHT(LEFT(registrace[[#This Row],[prijmeni a jmeno]],SEARCH(" ",registrace[[#This Row],[prijmeni a jmeno]])-1),1)="á","Z","M"))</f>
        <v>M</v>
      </c>
      <c r="J12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27" s="17"/>
      <c r="L127" s="211">
        <f>COUNTIFS(F:F,registrace[[#This Row],[prijmeni a jmeno]],G:G,registrace[[#This Row],[nar]])</f>
        <v>3</v>
      </c>
      <c r="M12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27" s="212" t="str">
        <f>LEFT(registrace[[#This Row],[prijmeni a jmeno]],1)</f>
        <v>Č</v>
      </c>
      <c r="O127" s="221" t="str">
        <f>IF(registrace[[#This Row],[závod]]="Hlavní závod",COUNTIF(HLAVNÍ!C:C,E127),"-")</f>
        <v>-</v>
      </c>
      <c r="P127" s="56"/>
      <c r="Q127" s="56"/>
      <c r="R127" s="56"/>
    </row>
    <row r="128" spans="2:18" ht="11.25">
      <c r="B12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2017::Dětský::08-10::M::14</v>
      </c>
      <c r="C128" s="207">
        <v>2017</v>
      </c>
      <c r="D128" s="208" t="s">
        <v>675</v>
      </c>
      <c r="E128" s="207">
        <v>14</v>
      </c>
      <c r="F128" s="17" t="s">
        <v>1024</v>
      </c>
      <c r="G128" s="209">
        <v>2008</v>
      </c>
      <c r="H128" s="208" t="s">
        <v>2848</v>
      </c>
      <c r="I128" s="210" t="str">
        <f>IF(ISBLANK(registrace[[#This Row],[prijmeni a jmeno]]),"-",IF(RIGHT(LEFT(registrace[[#This Row],[prijmeni a jmeno]],SEARCH(" ",registrace[[#This Row],[prijmeni a jmeno]])-1),1)="á","Z","M"))</f>
        <v>M</v>
      </c>
      <c r="J12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128" s="17"/>
      <c r="L128" s="213">
        <f>COUNTIFS(F:F,registrace[[#This Row],[prijmeni a jmeno]],G:G,registrace[[#This Row],[nar]])</f>
        <v>3</v>
      </c>
      <c r="M12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28" s="212" t="str">
        <f>LEFT(registrace[[#This Row],[prijmeni a jmeno]],1)</f>
        <v>Č</v>
      </c>
      <c r="O128" s="222" t="str">
        <f>IF(registrace[[#This Row],[závod]]="Hlavní závod",COUNTIF(HLAVNÍ!C:C,E128),"-")</f>
        <v>-</v>
      </c>
      <c r="P128" s="56"/>
      <c r="Q128" s="56"/>
      <c r="R128" s="56"/>
    </row>
    <row r="129" spans="2:18" ht="11.25">
      <c r="B12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závod::95</v>
      </c>
      <c r="C129" s="207">
        <v>2017</v>
      </c>
      <c r="D129" s="208" t="s">
        <v>672</v>
      </c>
      <c r="E129" s="207">
        <v>95</v>
      </c>
      <c r="F129" s="17" t="s">
        <v>2621</v>
      </c>
      <c r="G129" s="209">
        <v>1991</v>
      </c>
      <c r="H129" s="208" t="s">
        <v>2622</v>
      </c>
      <c r="I129" s="210" t="str">
        <f>IF(ISBLANK(registrace[[#This Row],[prijmeni a jmeno]]),"-",IF(RIGHT(LEFT(registrace[[#This Row],[prijmeni a jmeno]],SEARCH(" ",registrace[[#This Row],[prijmeni a jmeno]])-1),1)="á","Z","M"))</f>
        <v>Z</v>
      </c>
      <c r="J12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0-34</v>
      </c>
      <c r="K129" s="17"/>
      <c r="L129" s="213">
        <f>COUNTIFS(F:F,registrace[[#This Row],[prijmeni a jmeno]],G:G,registrace[[#This Row],[nar]])</f>
        <v>1</v>
      </c>
      <c r="M12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29" s="212" t="str">
        <f>LEFT(registrace[[#This Row],[prijmeni a jmeno]],1)</f>
        <v>Č</v>
      </c>
      <c r="O129" s="222">
        <f>IF(registrace[[#This Row],[závod]]="Hlavní závod",COUNTIF(HLAVNÍ!C:C,E129),"-")</f>
        <v>1</v>
      </c>
      <c r="P129" s="56"/>
      <c r="Q129" s="56"/>
      <c r="R129" s="56"/>
    </row>
    <row r="130" spans="2:18" ht="11.25">
      <c r="B13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30" s="207">
        <v>2017</v>
      </c>
      <c r="D130" s="208"/>
      <c r="E130" s="207"/>
      <c r="F130" s="17" t="s">
        <v>227</v>
      </c>
      <c r="G130" s="209">
        <v>1991</v>
      </c>
      <c r="H130" s="208" t="s">
        <v>710</v>
      </c>
      <c r="I130" s="210" t="str">
        <f>IF(ISBLANK(registrace[[#This Row],[prijmeni a jmeno]]),"-",IF(RIGHT(LEFT(registrace[[#This Row],[prijmeni a jmeno]],SEARCH(" ",registrace[[#This Row],[prijmeni a jmeno]])-1),1)="á","Z","M"))</f>
        <v>M</v>
      </c>
      <c r="J13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0" s="17"/>
      <c r="L130" s="211">
        <f>COUNTIFS(F:F,registrace[[#This Row],[prijmeni a jmeno]],G:G,registrace[[#This Row],[nar]])</f>
        <v>1</v>
      </c>
      <c r="M13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30" s="212" t="str">
        <f>LEFT(registrace[[#This Row],[prijmeni a jmeno]],1)</f>
        <v>Č</v>
      </c>
      <c r="O130" s="221" t="str">
        <f>IF(registrace[[#This Row],[závod]]="Hlavní závod",COUNTIF(HLAVNÍ!C:C,E130),"-")</f>
        <v>-</v>
      </c>
      <c r="P130" s="56"/>
      <c r="Q130" s="56"/>
      <c r="R130" s="56"/>
    </row>
    <row r="131" spans="2:18" ht="11.25">
      <c r="B13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31" s="207">
        <v>2017</v>
      </c>
      <c r="D131" s="208"/>
      <c r="E131" s="207"/>
      <c r="F131" s="17" t="s">
        <v>496</v>
      </c>
      <c r="G131" s="209">
        <v>2000</v>
      </c>
      <c r="H131" s="17" t="s">
        <v>332</v>
      </c>
      <c r="I131" s="210" t="str">
        <f>IF(ISBLANK(registrace[[#This Row],[prijmeni a jmeno]]),"-",IF(RIGHT(LEFT(registrace[[#This Row],[prijmeni a jmeno]],SEARCH(" ",registrace[[#This Row],[prijmeni a jmeno]])-1),1)="á","Z","M"))</f>
        <v>M</v>
      </c>
      <c r="J13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1" s="17"/>
      <c r="L131" s="211">
        <f>COUNTIFS(F:F,registrace[[#This Row],[prijmeni a jmeno]],G:G,registrace[[#This Row],[nar]])</f>
        <v>1</v>
      </c>
      <c r="M13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31" s="212" t="str">
        <f>LEFT(registrace[[#This Row],[prijmeni a jmeno]],1)</f>
        <v>Č</v>
      </c>
      <c r="O131" s="221" t="str">
        <f>IF(registrace[[#This Row],[závod]]="Hlavní závod",COUNTIF(HLAVNÍ!C:C,E131),"-")</f>
        <v>-</v>
      </c>
      <c r="P131" s="56"/>
      <c r="Q131" s="56"/>
      <c r="R131" s="56"/>
    </row>
    <row r="132" spans="2:18" ht="11.25">
      <c r="B13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32" s="207">
        <v>2017</v>
      </c>
      <c r="D132" s="208"/>
      <c r="E132" s="207"/>
      <c r="F132" s="17" t="s">
        <v>2383</v>
      </c>
      <c r="G132" s="209">
        <v>2006</v>
      </c>
      <c r="H132" s="208" t="s">
        <v>984</v>
      </c>
      <c r="I132" s="210" t="str">
        <f>IF(ISBLANK(registrace[[#This Row],[prijmeni a jmeno]]),"-",IF(RIGHT(LEFT(registrace[[#This Row],[prijmeni a jmeno]],SEARCH(" ",registrace[[#This Row],[prijmeni a jmeno]])-1),1)="á","Z","M"))</f>
        <v>M</v>
      </c>
      <c r="J13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2" s="17"/>
      <c r="L132" s="213">
        <f>COUNTIFS(F:F,registrace[[#This Row],[prijmeni a jmeno]],G:G,registrace[[#This Row],[nar]])</f>
        <v>2</v>
      </c>
      <c r="M13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32" s="212" t="str">
        <f>LEFT(registrace[[#This Row],[prijmeni a jmeno]],1)</f>
        <v>D</v>
      </c>
      <c r="O132" s="222" t="str">
        <f>IF(registrace[[#This Row],[závod]]="Hlavní závod",COUNTIF(HLAVNÍ!C:C,E132),"-")</f>
        <v>-</v>
      </c>
      <c r="P132" s="56"/>
      <c r="Q132" s="56"/>
      <c r="R132" s="56"/>
    </row>
    <row r="133" spans="2:18" ht="11.25">
      <c r="B13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2017::Dětský::11-12::M::10</v>
      </c>
      <c r="C133" s="207">
        <v>2017</v>
      </c>
      <c r="D133" s="208" t="s">
        <v>675</v>
      </c>
      <c r="E133" s="207">
        <v>10</v>
      </c>
      <c r="F133" s="17" t="s">
        <v>2383</v>
      </c>
      <c r="G133" s="209">
        <v>2006</v>
      </c>
      <c r="H133" s="208" t="s">
        <v>984</v>
      </c>
      <c r="I133" s="210" t="str">
        <f>IF(ISBLANK(registrace[[#This Row],[prijmeni a jmeno]]),"-",IF(RIGHT(LEFT(registrace[[#This Row],[prijmeni a jmeno]],SEARCH(" ",registrace[[#This Row],[prijmeni a jmeno]])-1),1)="á","Z","M"))</f>
        <v>M</v>
      </c>
      <c r="J13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133" s="17"/>
      <c r="L133" s="213">
        <f>COUNTIFS(F:F,registrace[[#This Row],[prijmeni a jmeno]],G:G,registrace[[#This Row],[nar]])</f>
        <v>2</v>
      </c>
      <c r="M13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33" s="212" t="str">
        <f>LEFT(registrace[[#This Row],[prijmeni a jmeno]],1)</f>
        <v>D</v>
      </c>
      <c r="O133" s="222" t="str">
        <f>IF(registrace[[#This Row],[závod]]="Hlavní závod",COUNTIF(HLAVNÍ!C:C,E133),"-")</f>
        <v>-</v>
      </c>
      <c r="P133" s="56"/>
      <c r="Q133" s="56"/>
      <c r="R133" s="56"/>
    </row>
    <row r="134" spans="2:18" ht="11.25">
      <c r="B13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34" s="207">
        <v>2017</v>
      </c>
      <c r="D134" s="208"/>
      <c r="E134" s="207"/>
      <c r="F134" s="17" t="s">
        <v>366</v>
      </c>
      <c r="G134" s="209">
        <v>2006</v>
      </c>
      <c r="H134" s="17" t="s">
        <v>328</v>
      </c>
      <c r="I134" s="210" t="str">
        <f>IF(ISBLANK(registrace[[#This Row],[prijmeni a jmeno]]),"-",IF(RIGHT(LEFT(registrace[[#This Row],[prijmeni a jmeno]],SEARCH(" ",registrace[[#This Row],[prijmeni a jmeno]])-1),1)="á","Z","M"))</f>
        <v>M</v>
      </c>
      <c r="J13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4" s="17"/>
      <c r="L134" s="211">
        <f>COUNTIFS(F:F,registrace[[#This Row],[prijmeni a jmeno]],G:G,registrace[[#This Row],[nar]])</f>
        <v>1</v>
      </c>
      <c r="M13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34" s="212" t="str">
        <f>LEFT(registrace[[#This Row],[prijmeni a jmeno]],1)</f>
        <v>D</v>
      </c>
      <c r="O134" s="221" t="str">
        <f>IF(registrace[[#This Row],[závod]]="Hlavní závod",COUNTIF(HLAVNÍ!C:C,E134),"-")</f>
        <v>-</v>
      </c>
      <c r="P134" s="56"/>
      <c r="Q134" s="56"/>
      <c r="R134" s="56"/>
    </row>
    <row r="135" spans="2:18" ht="11.25">
      <c r="B13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35" s="207">
        <v>2017</v>
      </c>
      <c r="D135" s="208"/>
      <c r="E135" s="207"/>
      <c r="F135" s="17" t="s">
        <v>538</v>
      </c>
      <c r="G135" s="209">
        <v>1992</v>
      </c>
      <c r="H135" s="17" t="s">
        <v>294</v>
      </c>
      <c r="I135" s="210" t="str">
        <f>IF(ISBLANK(registrace[[#This Row],[prijmeni a jmeno]]),"-",IF(RIGHT(LEFT(registrace[[#This Row],[prijmeni a jmeno]],SEARCH(" ",registrace[[#This Row],[prijmeni a jmeno]])-1),1)="á","Z","M"))</f>
        <v>M</v>
      </c>
      <c r="J13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5" s="17"/>
      <c r="L135" s="211">
        <f>COUNTIFS(F:F,registrace[[#This Row],[prijmeni a jmeno]],G:G,registrace[[#This Row],[nar]])</f>
        <v>1</v>
      </c>
      <c r="M13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35" s="212" t="str">
        <f>LEFT(registrace[[#This Row],[prijmeni a jmeno]],1)</f>
        <v>D</v>
      </c>
      <c r="O135" s="221" t="str">
        <f>IF(registrace[[#This Row],[závod]]="Hlavní závod",COUNTIF(HLAVNÍ!C:C,E135),"-")</f>
        <v>-</v>
      </c>
      <c r="P135" s="56"/>
      <c r="Q135" s="56"/>
      <c r="R135" s="56"/>
    </row>
    <row r="136" spans="2:18" ht="11.25">
      <c r="B13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36" s="207">
        <v>2017</v>
      </c>
      <c r="D136" s="208"/>
      <c r="E136" s="207"/>
      <c r="F136" s="17" t="s">
        <v>356</v>
      </c>
      <c r="G136" s="209">
        <v>2000</v>
      </c>
      <c r="H136" s="17" t="s">
        <v>328</v>
      </c>
      <c r="I136" s="210" t="str">
        <f>IF(ISBLANK(registrace[[#This Row],[prijmeni a jmeno]]),"-",IF(RIGHT(LEFT(registrace[[#This Row],[prijmeni a jmeno]],SEARCH(" ",registrace[[#This Row],[prijmeni a jmeno]])-1),1)="á","Z","M"))</f>
        <v>M</v>
      </c>
      <c r="J13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6" s="17"/>
      <c r="L136" s="211">
        <f>COUNTIFS(F:F,registrace[[#This Row],[prijmeni a jmeno]],G:G,registrace[[#This Row],[nar]])</f>
        <v>1</v>
      </c>
      <c r="M13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36" s="212" t="str">
        <f>LEFT(registrace[[#This Row],[prijmeni a jmeno]],1)</f>
        <v>D</v>
      </c>
      <c r="O136" s="221" t="str">
        <f>IF(registrace[[#This Row],[závod]]="Hlavní závod",COUNTIF(HLAVNÍ!C:C,E136),"-")</f>
        <v>-</v>
      </c>
      <c r="P136" s="56"/>
      <c r="Q136" s="56"/>
      <c r="R136" s="56"/>
    </row>
    <row r="137" spans="2:18" ht="11.25">
      <c r="B13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závod::40</v>
      </c>
      <c r="C137" s="207">
        <v>2017</v>
      </c>
      <c r="D137" s="208" t="s">
        <v>672</v>
      </c>
      <c r="E137" s="207">
        <v>40</v>
      </c>
      <c r="F137" s="17" t="s">
        <v>191</v>
      </c>
      <c r="G137" s="209">
        <v>1975</v>
      </c>
      <c r="H137" s="208" t="s">
        <v>2623</v>
      </c>
      <c r="I137" s="210" t="str">
        <f>IF(ISBLANK(registrace[[#This Row],[prijmeni a jmeno]]),"-",IF(RIGHT(LEFT(registrace[[#This Row],[prijmeni a jmeno]],SEARCH(" ",registrace[[#This Row],[prijmeni a jmeno]])-1),1)="á","Z","M"))</f>
        <v>M</v>
      </c>
      <c r="J13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137" s="17"/>
      <c r="L137" s="213">
        <f>COUNTIFS(F:F,registrace[[#This Row],[prijmeni a jmeno]],G:G,registrace[[#This Row],[nar]])</f>
        <v>1</v>
      </c>
      <c r="M13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37" s="212" t="str">
        <f>LEFT(registrace[[#This Row],[prijmeni a jmeno]],1)</f>
        <v>D</v>
      </c>
      <c r="O137" s="222">
        <f>IF(registrace[[#This Row],[závod]]="Hlavní závod",COUNTIF(HLAVNÍ!C:C,E137),"-")</f>
        <v>1</v>
      </c>
      <c r="P137" s="56"/>
      <c r="Q137" s="56"/>
      <c r="R137" s="56"/>
    </row>
    <row r="138" spans="2:18" ht="11.25">
      <c r="B13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38" s="207">
        <v>2017</v>
      </c>
      <c r="D138" s="208"/>
      <c r="E138" s="207"/>
      <c r="F138" s="17" t="s">
        <v>802</v>
      </c>
      <c r="G138" s="209">
        <v>2005</v>
      </c>
      <c r="H138" s="17" t="s">
        <v>691</v>
      </c>
      <c r="I138" s="210" t="str">
        <f>IF(ISBLANK(registrace[[#This Row],[prijmeni a jmeno]]),"-",IF(RIGHT(LEFT(registrace[[#This Row],[prijmeni a jmeno]],SEARCH(" ",registrace[[#This Row],[prijmeni a jmeno]])-1),1)="á","Z","M"))</f>
        <v>Z</v>
      </c>
      <c r="J13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8" s="17"/>
      <c r="L138" s="211">
        <f>COUNTIFS(F:F,registrace[[#This Row],[prijmeni a jmeno]],G:G,registrace[[#This Row],[nar]])</f>
        <v>1</v>
      </c>
      <c r="M13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38" s="212" t="str">
        <f>LEFT(registrace[[#This Row],[prijmeni a jmeno]],1)</f>
        <v>D</v>
      </c>
      <c r="O138" s="221" t="str">
        <f>IF(registrace[[#This Row],[závod]]="Hlavní závod",COUNTIF(HLAVNÍ!C:C,E138),"-")</f>
        <v>-</v>
      </c>
      <c r="P138" s="56"/>
      <c r="Q138" s="56"/>
      <c r="R138" s="56"/>
    </row>
    <row r="139" spans="2:18" ht="11.25">
      <c r="B13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39" s="207">
        <v>2017</v>
      </c>
      <c r="D139" s="208"/>
      <c r="E139" s="207"/>
      <c r="F139" s="17" t="s">
        <v>831</v>
      </c>
      <c r="G139" s="209">
        <v>2007</v>
      </c>
      <c r="H139" s="208" t="s">
        <v>2346</v>
      </c>
      <c r="I139" s="210" t="str">
        <f>IF(ISBLANK(registrace[[#This Row],[prijmeni a jmeno]]),"-",IF(RIGHT(LEFT(registrace[[#This Row],[prijmeni a jmeno]],SEARCH(" ",registrace[[#This Row],[prijmeni a jmeno]])-1),1)="á","Z","M"))</f>
        <v>Z</v>
      </c>
      <c r="J13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39" s="17"/>
      <c r="L139" s="211">
        <f>COUNTIFS(F:F,registrace[[#This Row],[prijmeni a jmeno]],G:G,registrace[[#This Row],[nar]])</f>
        <v>3</v>
      </c>
      <c r="M13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39" s="212" t="str">
        <f>LEFT(registrace[[#This Row],[prijmeni a jmeno]],1)</f>
        <v>D</v>
      </c>
      <c r="O139" s="221" t="str">
        <f>IF(registrace[[#This Row],[závod]]="Hlavní závod",COUNTIF(HLAVNÍ!C:C,E139),"-")</f>
        <v>-</v>
      </c>
      <c r="P139" s="56"/>
      <c r="Q139" s="56"/>
      <c r="R139" s="56"/>
    </row>
    <row r="140" spans="2:18" ht="11.25">
      <c r="B14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40" s="207">
        <v>2017</v>
      </c>
      <c r="D140" s="208"/>
      <c r="E140" s="207"/>
      <c r="F140" s="17" t="s">
        <v>831</v>
      </c>
      <c r="G140" s="209">
        <v>2007</v>
      </c>
      <c r="H140" s="208" t="s">
        <v>2346</v>
      </c>
      <c r="I140" s="210" t="str">
        <f>IF(ISBLANK(registrace[[#This Row],[prijmeni a jmeno]]),"-",IF(RIGHT(LEFT(registrace[[#This Row],[prijmeni a jmeno]],SEARCH(" ",registrace[[#This Row],[prijmeni a jmeno]])-1),1)="á","Z","M"))</f>
        <v>Z</v>
      </c>
      <c r="J14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40" s="17"/>
      <c r="L140" s="211">
        <f>COUNTIFS(F:F,registrace[[#This Row],[prijmeni a jmeno]],G:G,registrace[[#This Row],[nar]])</f>
        <v>3</v>
      </c>
      <c r="M14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40" s="212" t="str">
        <f>LEFT(registrace[[#This Row],[prijmeni a jmeno]],1)</f>
        <v>D</v>
      </c>
      <c r="O140" s="221" t="str">
        <f>IF(registrace[[#This Row],[závod]]="Hlavní závod",COUNTIF(HLAVNÍ!C:C,E140),"-")</f>
        <v>-</v>
      </c>
      <c r="P140" s="56"/>
      <c r="Q140" s="56"/>
      <c r="R140" s="56"/>
    </row>
    <row r="141" spans="2:18" ht="11.25">
      <c r="B14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2017::Dětský::08-10::Z::45</v>
      </c>
      <c r="C141" s="207">
        <v>2017</v>
      </c>
      <c r="D141" s="208" t="s">
        <v>675</v>
      </c>
      <c r="E141" s="207">
        <v>45</v>
      </c>
      <c r="F141" s="17" t="s">
        <v>831</v>
      </c>
      <c r="G141" s="209">
        <v>2007</v>
      </c>
      <c r="H141" s="208" t="s">
        <v>2346</v>
      </c>
      <c r="I141" s="210" t="str">
        <f>IF(ISBLANK(registrace[[#This Row],[prijmeni a jmeno]]),"-",IF(RIGHT(LEFT(registrace[[#This Row],[prijmeni a jmeno]],SEARCH(" ",registrace[[#This Row],[prijmeni a jmeno]])-1),1)="á","Z","M"))</f>
        <v>Z</v>
      </c>
      <c r="J14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141" s="17"/>
      <c r="L141" s="213">
        <f>COUNTIFS(F:F,registrace[[#This Row],[prijmeni a jmeno]],G:G,registrace[[#This Row],[nar]])</f>
        <v>3</v>
      </c>
      <c r="M14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41" s="212" t="str">
        <f>LEFT(registrace[[#This Row],[prijmeni a jmeno]],1)</f>
        <v>D</v>
      </c>
      <c r="O141" s="222" t="str">
        <f>IF(registrace[[#This Row],[závod]]="Hlavní závod",COUNTIF(HLAVNÍ!C:C,E141),"-")</f>
        <v>-</v>
      </c>
      <c r="P141" s="56"/>
      <c r="Q141" s="56"/>
      <c r="R141" s="56"/>
    </row>
    <row r="142" spans="2:18" ht="11.25">
      <c r="B14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42" s="207">
        <v>2017</v>
      </c>
      <c r="D142" s="208"/>
      <c r="E142" s="207"/>
      <c r="F142" s="17" t="s">
        <v>782</v>
      </c>
      <c r="G142" s="209">
        <v>1986</v>
      </c>
      <c r="H142" s="208" t="s">
        <v>783</v>
      </c>
      <c r="I142" s="210" t="str">
        <f>IF(ISBLANK(registrace[[#This Row],[prijmeni a jmeno]]),"-",IF(RIGHT(LEFT(registrace[[#This Row],[prijmeni a jmeno]],SEARCH(" ",registrace[[#This Row],[prijmeni a jmeno]])-1),1)="á","Z","M"))</f>
        <v>Z</v>
      </c>
      <c r="J14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42" s="17"/>
      <c r="L142" s="211">
        <f>COUNTIFS(F:F,registrace[[#This Row],[prijmeni a jmeno]],G:G,registrace[[#This Row],[nar]])</f>
        <v>1</v>
      </c>
      <c r="M14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42" s="212" t="str">
        <f>LEFT(registrace[[#This Row],[prijmeni a jmeno]],1)</f>
        <v>D</v>
      </c>
      <c r="O142" s="221" t="str">
        <f>IF(registrace[[#This Row],[závod]]="Hlavní závod",COUNTIF(HLAVNÍ!C:C,E142),"-")</f>
        <v>-</v>
      </c>
      <c r="P142" s="56"/>
      <c r="Q142" s="56"/>
      <c r="R142" s="56"/>
    </row>
    <row r="143" spans="2:18" ht="11.25">
      <c r="B14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43" s="207">
        <v>2017</v>
      </c>
      <c r="D143" s="208"/>
      <c r="E143" s="207"/>
      <c r="F143" s="17" t="s">
        <v>570</v>
      </c>
      <c r="G143" s="209">
        <v>1997</v>
      </c>
      <c r="H143" s="17" t="s">
        <v>559</v>
      </c>
      <c r="I143" s="210" t="str">
        <f>IF(ISBLANK(registrace[[#This Row],[prijmeni a jmeno]]),"-",IF(RIGHT(LEFT(registrace[[#This Row],[prijmeni a jmeno]],SEARCH(" ",registrace[[#This Row],[prijmeni a jmeno]])-1),1)="á","Z","M"))</f>
        <v>Z</v>
      </c>
      <c r="J14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43" s="17"/>
      <c r="L143" s="211">
        <f>COUNTIFS(F:F,registrace[[#This Row],[prijmeni a jmeno]],G:G,registrace[[#This Row],[nar]])</f>
        <v>1</v>
      </c>
      <c r="M14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43" s="212" t="str">
        <f>LEFT(registrace[[#This Row],[prijmeni a jmeno]],1)</f>
        <v>D</v>
      </c>
      <c r="O143" s="221" t="str">
        <f>IF(registrace[[#This Row],[závod]]="Hlavní závod",COUNTIF(HLAVNÍ!C:C,E143),"-")</f>
        <v>-</v>
      </c>
      <c r="P143" s="56"/>
      <c r="Q143" s="56"/>
      <c r="R143" s="56"/>
    </row>
    <row r="144" spans="2:18" ht="11.25">
      <c r="B14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44" s="207">
        <v>2017</v>
      </c>
      <c r="D144" s="208"/>
      <c r="E144" s="207"/>
      <c r="F144" s="17" t="s">
        <v>363</v>
      </c>
      <c r="G144" s="209">
        <v>2005</v>
      </c>
      <c r="H144" s="17" t="s">
        <v>408</v>
      </c>
      <c r="I144" s="210" t="str">
        <f>IF(ISBLANK(registrace[[#This Row],[prijmeni a jmeno]]),"-",IF(RIGHT(LEFT(registrace[[#This Row],[prijmeni a jmeno]],SEARCH(" ",registrace[[#This Row],[prijmeni a jmeno]])-1),1)="á","Z","M"))</f>
        <v>M</v>
      </c>
      <c r="J14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44" s="17"/>
      <c r="L144" s="211">
        <f>COUNTIFS(F:F,registrace[[#This Row],[prijmeni a jmeno]],G:G,registrace[[#This Row],[nar]])</f>
        <v>1</v>
      </c>
      <c r="M14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44" s="212" t="str">
        <f>LEFT(registrace[[#This Row],[prijmeni a jmeno]],1)</f>
        <v>D</v>
      </c>
      <c r="O144" s="221" t="str">
        <f>IF(registrace[[#This Row],[závod]]="Hlavní závod",COUNTIF(HLAVNÍ!C:C,E144),"-")</f>
        <v>-</v>
      </c>
      <c r="P144" s="56"/>
      <c r="Q144" s="56"/>
      <c r="R144" s="56"/>
    </row>
    <row r="145" spans="2:18" ht="11.25">
      <c r="B14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závod::B68</v>
      </c>
      <c r="C145" s="207">
        <v>2017</v>
      </c>
      <c r="D145" s="208" t="s">
        <v>672</v>
      </c>
      <c r="E145" s="207" t="s">
        <v>2751</v>
      </c>
      <c r="F145" s="17" t="s">
        <v>974</v>
      </c>
      <c r="G145" s="209">
        <v>1962</v>
      </c>
      <c r="H145" s="208" t="s">
        <v>975</v>
      </c>
      <c r="I145" s="210" t="str">
        <f>IF(ISBLANK(registrace[[#This Row],[prijmeni a jmeno]]),"-",IF(RIGHT(LEFT(registrace[[#This Row],[prijmeni a jmeno]],SEARCH(" ",registrace[[#This Row],[prijmeni a jmeno]])-1),1)="á","Z","M"))</f>
        <v>Z</v>
      </c>
      <c r="J14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45+</v>
      </c>
      <c r="K145" s="17"/>
      <c r="L145" s="211">
        <f>COUNTIFS(F:F,registrace[[#This Row],[prijmeni a jmeno]],G:G,registrace[[#This Row],[nar]])</f>
        <v>1</v>
      </c>
      <c r="M14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45" s="212" t="str">
        <f>LEFT(registrace[[#This Row],[prijmeni a jmeno]],1)</f>
        <v>D</v>
      </c>
      <c r="O145" s="221">
        <f>IF(registrace[[#This Row],[závod]]="Hlavní závod",COUNTIF(HLAVNÍ!C:C,E145),"-")</f>
        <v>1</v>
      </c>
      <c r="P145" s="56"/>
      <c r="Q145" s="56"/>
      <c r="R145" s="56"/>
    </row>
    <row r="146" spans="2:18" ht="11.25">
      <c r="B14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závod::104</v>
      </c>
      <c r="C146" s="207">
        <v>2017</v>
      </c>
      <c r="D146" s="208" t="s">
        <v>672</v>
      </c>
      <c r="E146" s="207">
        <v>104</v>
      </c>
      <c r="F146" s="17" t="s">
        <v>141</v>
      </c>
      <c r="G146" s="209">
        <v>1955</v>
      </c>
      <c r="H146" s="17" t="s">
        <v>1</v>
      </c>
      <c r="I146" s="210" t="str">
        <f>IF(ISBLANK(registrace[[#This Row],[prijmeni a jmeno]]),"-",IF(RIGHT(LEFT(registrace[[#This Row],[prijmeni a jmeno]],SEARCH(" ",registrace[[#This Row],[prijmeni a jmeno]])-1),1)="á","Z","M"))</f>
        <v>M</v>
      </c>
      <c r="J14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60-69</v>
      </c>
      <c r="K146" s="17"/>
      <c r="L146" s="211">
        <f>COUNTIFS(F:F,registrace[[#This Row],[prijmeni a jmeno]],G:G,registrace[[#This Row],[nar]])</f>
        <v>1</v>
      </c>
      <c r="M14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46" s="212" t="str">
        <f>LEFT(registrace[[#This Row],[prijmeni a jmeno]],1)</f>
        <v>D</v>
      </c>
      <c r="O146" s="221">
        <f>IF(registrace[[#This Row],[závod]]="Hlavní závod",COUNTIF(HLAVNÍ!C:C,E146),"-")</f>
        <v>1</v>
      </c>
      <c r="P146" s="56"/>
      <c r="Q146" s="56"/>
      <c r="R146" s="56"/>
    </row>
    <row r="147" spans="2:18" ht="11.25">
      <c r="B14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47" s="207">
        <v>2017</v>
      </c>
      <c r="D147" s="208"/>
      <c r="E147" s="207"/>
      <c r="F147" s="17" t="s">
        <v>748</v>
      </c>
      <c r="G147" s="209">
        <v>2007</v>
      </c>
      <c r="H147" s="208" t="s">
        <v>36</v>
      </c>
      <c r="I147" s="210" t="str">
        <f>IF(ISBLANK(registrace[[#This Row],[prijmeni a jmeno]]),"-",IF(RIGHT(LEFT(registrace[[#This Row],[prijmeni a jmeno]],SEARCH(" ",registrace[[#This Row],[prijmeni a jmeno]])-1),1)="á","Z","M"))</f>
        <v>M</v>
      </c>
      <c r="J14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47" s="17"/>
      <c r="L147" s="211">
        <f>COUNTIFS(F:F,registrace[[#This Row],[prijmeni a jmeno]],G:G,registrace[[#This Row],[nar]])</f>
        <v>1</v>
      </c>
      <c r="M14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47" s="212" t="str">
        <f>LEFT(registrace[[#This Row],[prijmeni a jmeno]],1)</f>
        <v>D</v>
      </c>
      <c r="O147" s="221" t="str">
        <f>IF(registrace[[#This Row],[závod]]="Hlavní závod",COUNTIF(HLAVNÍ!C:C,E147),"-")</f>
        <v>-</v>
      </c>
      <c r="P147" s="56"/>
      <c r="Q147" s="56"/>
      <c r="R147" s="56"/>
    </row>
    <row r="148" spans="2:18" ht="11.25">
      <c r="B14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48" s="207">
        <v>2017</v>
      </c>
      <c r="D148" s="208"/>
      <c r="E148" s="207"/>
      <c r="F148" s="17" t="s">
        <v>828</v>
      </c>
      <c r="G148" s="209">
        <v>2009</v>
      </c>
      <c r="H148" s="208" t="s">
        <v>36</v>
      </c>
      <c r="I148" s="210" t="str">
        <f>IF(ISBLANK(registrace[[#This Row],[prijmeni a jmeno]]),"-",IF(RIGHT(LEFT(registrace[[#This Row],[prijmeni a jmeno]],SEARCH(" ",registrace[[#This Row],[prijmeni a jmeno]])-1),1)="á","Z","M"))</f>
        <v>M</v>
      </c>
      <c r="J14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48" s="17"/>
      <c r="L148" s="211">
        <f>COUNTIFS(F:F,registrace[[#This Row],[prijmeni a jmeno]],G:G,registrace[[#This Row],[nar]])</f>
        <v>1</v>
      </c>
      <c r="M14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48" s="212" t="str">
        <f>LEFT(registrace[[#This Row],[prijmeni a jmeno]],1)</f>
        <v>D</v>
      </c>
      <c r="O148" s="221" t="str">
        <f>IF(registrace[[#This Row],[závod]]="Hlavní závod",COUNTIF(HLAVNÍ!C:C,E148),"-")</f>
        <v>-</v>
      </c>
      <c r="P148" s="56"/>
      <c r="Q148" s="56"/>
      <c r="R148" s="56"/>
    </row>
    <row r="149" spans="2:18" ht="11.25">
      <c r="B14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49" s="207">
        <v>2017</v>
      </c>
      <c r="D149" s="208"/>
      <c r="E149" s="207"/>
      <c r="F149" s="17" t="s">
        <v>2624</v>
      </c>
      <c r="G149" s="209">
        <v>1999</v>
      </c>
      <c r="H149" s="208" t="s">
        <v>2625</v>
      </c>
      <c r="I149" s="210" t="str">
        <f>IF(ISBLANK(registrace[[#This Row],[prijmeni a jmeno]]),"-",IF(RIGHT(LEFT(registrace[[#This Row],[prijmeni a jmeno]],SEARCH(" ",registrace[[#This Row],[prijmeni a jmeno]])-1),1)="á","Z","M"))</f>
        <v>Z</v>
      </c>
      <c r="J14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49" s="17"/>
      <c r="L149" s="213">
        <f>COUNTIFS(F:F,registrace[[#This Row],[prijmeni a jmeno]],G:G,registrace[[#This Row],[nar]])</f>
        <v>1</v>
      </c>
      <c r="M14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49" s="212" t="str">
        <f>LEFT(registrace[[#This Row],[prijmeni a jmeno]],1)</f>
        <v>D</v>
      </c>
      <c r="O149" s="222" t="str">
        <f>IF(registrace[[#This Row],[závod]]="Hlavní závod",COUNTIF(HLAVNÍ!C:C,E149),"-")</f>
        <v>-</v>
      </c>
      <c r="P149" s="56"/>
      <c r="Q149" s="56"/>
      <c r="R149" s="56"/>
    </row>
    <row r="150" spans="2:18" ht="11.25">
      <c r="B15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50" s="207">
        <v>2017</v>
      </c>
      <c r="D150" s="208"/>
      <c r="E150" s="207"/>
      <c r="F150" s="17" t="s">
        <v>1031</v>
      </c>
      <c r="G150" s="209">
        <v>2008</v>
      </c>
      <c r="H150" s="208" t="s">
        <v>328</v>
      </c>
      <c r="I150" s="210" t="str">
        <f>IF(ISBLANK(registrace[[#This Row],[prijmeni a jmeno]]),"-",IF(RIGHT(LEFT(registrace[[#This Row],[prijmeni a jmeno]],SEARCH(" ",registrace[[#This Row],[prijmeni a jmeno]])-1),1)="á","Z","M"))</f>
        <v>M</v>
      </c>
      <c r="J15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0" s="17"/>
      <c r="L150" s="211">
        <f>COUNTIFS(F:F,registrace[[#This Row],[prijmeni a jmeno]],G:G,registrace[[#This Row],[nar]])</f>
        <v>1</v>
      </c>
      <c r="M15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50" s="212" t="str">
        <f>LEFT(registrace[[#This Row],[prijmeni a jmeno]],1)</f>
        <v>D</v>
      </c>
      <c r="O150" s="221" t="str">
        <f>IF(registrace[[#This Row],[závod]]="Hlavní závod",COUNTIF(HLAVNÍ!C:C,E150),"-")</f>
        <v>-</v>
      </c>
      <c r="P150" s="56"/>
      <c r="Q150" s="56"/>
      <c r="R150" s="56"/>
    </row>
    <row r="151" spans="2:18" ht="11.25">
      <c r="B15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51" s="207">
        <v>2017</v>
      </c>
      <c r="D151" s="208"/>
      <c r="E151" s="207"/>
      <c r="F151" s="17" t="s">
        <v>2401</v>
      </c>
      <c r="G151" s="209">
        <v>2009</v>
      </c>
      <c r="H151" s="208" t="s">
        <v>328</v>
      </c>
      <c r="I151" s="210" t="str">
        <f>IF(ISBLANK(registrace[[#This Row],[prijmeni a jmeno]]),"-",IF(RIGHT(LEFT(registrace[[#This Row],[prijmeni a jmeno]],SEARCH(" ",registrace[[#This Row],[prijmeni a jmeno]])-1),1)="á","Z","M"))</f>
        <v>M</v>
      </c>
      <c r="J15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1" s="17"/>
      <c r="L151" s="213">
        <f>COUNTIFS(F:F,registrace[[#This Row],[prijmeni a jmeno]],G:G,registrace[[#This Row],[nar]])</f>
        <v>1</v>
      </c>
      <c r="M15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51" s="212" t="str">
        <f>LEFT(registrace[[#This Row],[prijmeni a jmeno]],1)</f>
        <v>D</v>
      </c>
      <c r="O151" s="222" t="str">
        <f>IF(registrace[[#This Row],[závod]]="Hlavní závod",COUNTIF(HLAVNÍ!C:C,E151),"-")</f>
        <v>-</v>
      </c>
      <c r="P151" s="56"/>
      <c r="Q151" s="56"/>
      <c r="R151" s="56"/>
    </row>
    <row r="152" spans="2:18" ht="11.25">
      <c r="B15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52" s="207">
        <v>2017</v>
      </c>
      <c r="D152" s="208"/>
      <c r="E152" s="207"/>
      <c r="F152" s="17" t="s">
        <v>1040</v>
      </c>
      <c r="G152" s="209">
        <v>2011</v>
      </c>
      <c r="H152" s="208" t="s">
        <v>328</v>
      </c>
      <c r="I152" s="210" t="str">
        <f>IF(ISBLANK(registrace[[#This Row],[prijmeni a jmeno]]),"-",IF(RIGHT(LEFT(registrace[[#This Row],[prijmeni a jmeno]],SEARCH(" ",registrace[[#This Row],[prijmeni a jmeno]])-1),1)="á","Z","M"))</f>
        <v>Z</v>
      </c>
      <c r="J15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2" s="17"/>
      <c r="L152" s="211">
        <f>COUNTIFS(F:F,registrace[[#This Row],[prijmeni a jmeno]],G:G,registrace[[#This Row],[nar]])</f>
        <v>1</v>
      </c>
      <c r="M15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52" s="212" t="str">
        <f>LEFT(registrace[[#This Row],[prijmeni a jmeno]],1)</f>
        <v>D</v>
      </c>
      <c r="O152" s="221" t="str">
        <f>IF(registrace[[#This Row],[závod]]="Hlavní závod",COUNTIF(HLAVNÍ!C:C,E152),"-")</f>
        <v>-</v>
      </c>
      <c r="P152" s="56"/>
      <c r="Q152" s="56"/>
      <c r="R152" s="56"/>
    </row>
    <row r="153" spans="2:18" ht="11.25">
      <c r="B15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53" s="207">
        <v>2017</v>
      </c>
      <c r="D153" s="208"/>
      <c r="E153" s="207"/>
      <c r="F153" s="17" t="s">
        <v>886</v>
      </c>
      <c r="G153" s="209">
        <v>1948</v>
      </c>
      <c r="H153" s="208" t="s">
        <v>887</v>
      </c>
      <c r="I153" s="210" t="str">
        <f>IF(ISBLANK(registrace[[#This Row],[prijmeni a jmeno]]),"-",IF(RIGHT(LEFT(registrace[[#This Row],[prijmeni a jmeno]],SEARCH(" ",registrace[[#This Row],[prijmeni a jmeno]])-1),1)="á","Z","M"))</f>
        <v>M</v>
      </c>
      <c r="J15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3" s="17"/>
      <c r="L153" s="211">
        <f>COUNTIFS(F:F,registrace[[#This Row],[prijmeni a jmeno]],G:G,registrace[[#This Row],[nar]])</f>
        <v>1</v>
      </c>
      <c r="M15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53" s="212" t="str">
        <f>LEFT(registrace[[#This Row],[prijmeni a jmeno]],1)</f>
        <v>D</v>
      </c>
      <c r="O153" s="221" t="str">
        <f>IF(registrace[[#This Row],[závod]]="Hlavní závod",COUNTIF(HLAVNÍ!C:C,E153),"-")</f>
        <v>-</v>
      </c>
      <c r="P153" s="56"/>
      <c r="Q153" s="56"/>
      <c r="R153" s="56"/>
    </row>
    <row r="154" spans="2:18" ht="11.25">
      <c r="B15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54" s="207">
        <v>2017</v>
      </c>
      <c r="D154" s="208"/>
      <c r="E154" s="207"/>
      <c r="F154" s="17" t="s">
        <v>577</v>
      </c>
      <c r="G154" s="209">
        <v>2000</v>
      </c>
      <c r="H154" s="17" t="s">
        <v>331</v>
      </c>
      <c r="I154" s="210" t="str">
        <f>IF(ISBLANK(registrace[[#This Row],[prijmeni a jmeno]]),"-",IF(RIGHT(LEFT(registrace[[#This Row],[prijmeni a jmeno]],SEARCH(" ",registrace[[#This Row],[prijmeni a jmeno]])-1),1)="á","Z","M"))</f>
        <v>M</v>
      </c>
      <c r="J15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4" s="17"/>
      <c r="L154" s="211">
        <f>COUNTIFS(F:F,registrace[[#This Row],[prijmeni a jmeno]],G:G,registrace[[#This Row],[nar]])</f>
        <v>1</v>
      </c>
      <c r="M15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54" s="212" t="str">
        <f>LEFT(registrace[[#This Row],[prijmeni a jmeno]],1)</f>
        <v>D</v>
      </c>
      <c r="O154" s="221" t="str">
        <f>IF(registrace[[#This Row],[závod]]="Hlavní závod",COUNTIF(HLAVNÍ!C:C,E154),"-")</f>
        <v>-</v>
      </c>
      <c r="P154" s="56"/>
      <c r="Q154" s="56"/>
      <c r="R154" s="56"/>
    </row>
    <row r="155" spans="2:18" ht="11.25">
      <c r="B15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55" s="207">
        <v>2017</v>
      </c>
      <c r="D155" s="208"/>
      <c r="E155" s="207"/>
      <c r="F155" s="17" t="s">
        <v>504</v>
      </c>
      <c r="G155" s="209">
        <v>2001</v>
      </c>
      <c r="H155" s="17" t="s">
        <v>333</v>
      </c>
      <c r="I155" s="210" t="str">
        <f>IF(ISBLANK(registrace[[#This Row],[prijmeni a jmeno]]),"-",IF(RIGHT(LEFT(registrace[[#This Row],[prijmeni a jmeno]],SEARCH(" ",registrace[[#This Row],[prijmeni a jmeno]])-1),1)="á","Z","M"))</f>
        <v>M</v>
      </c>
      <c r="J15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5" s="17"/>
      <c r="L155" s="211">
        <f>COUNTIFS(F:F,registrace[[#This Row],[prijmeni a jmeno]],G:G,registrace[[#This Row],[nar]])</f>
        <v>1</v>
      </c>
      <c r="M15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55" s="212" t="str">
        <f>LEFT(registrace[[#This Row],[prijmeni a jmeno]],1)</f>
        <v>D</v>
      </c>
      <c r="O155" s="221" t="str">
        <f>IF(registrace[[#This Row],[závod]]="Hlavní závod",COUNTIF(HLAVNÍ!C:C,E155),"-")</f>
        <v>-</v>
      </c>
      <c r="P155" s="56"/>
      <c r="Q155" s="56"/>
      <c r="R155" s="56"/>
    </row>
    <row r="156" spans="2:18" ht="11.25">
      <c r="B15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56" s="207">
        <v>2017</v>
      </c>
      <c r="D156" s="208"/>
      <c r="E156" s="207"/>
      <c r="F156" s="17" t="s">
        <v>53</v>
      </c>
      <c r="G156" s="209">
        <v>1964</v>
      </c>
      <c r="H156" s="17" t="s">
        <v>9</v>
      </c>
      <c r="I156" s="210" t="str">
        <f>IF(ISBLANK(registrace[[#This Row],[prijmeni a jmeno]]),"-",IF(RIGHT(LEFT(registrace[[#This Row],[prijmeni a jmeno]],SEARCH(" ",registrace[[#This Row],[prijmeni a jmeno]])-1),1)="á","Z","M"))</f>
        <v>M</v>
      </c>
      <c r="J15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6" s="17"/>
      <c r="L156" s="211">
        <f>COUNTIFS(F:F,registrace[[#This Row],[prijmeni a jmeno]],G:G,registrace[[#This Row],[nar]])</f>
        <v>1</v>
      </c>
      <c r="M15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56" s="212" t="str">
        <f>LEFT(registrace[[#This Row],[prijmeni a jmeno]],1)</f>
        <v>D</v>
      </c>
      <c r="O156" s="221" t="str">
        <f>IF(registrace[[#This Row],[závod]]="Hlavní závod",COUNTIF(HLAVNÍ!C:C,E156),"-")</f>
        <v>-</v>
      </c>
      <c r="P156" s="56"/>
      <c r="Q156" s="56"/>
      <c r="R156" s="56"/>
    </row>
    <row r="157" spans="2:18" ht="11.25">
      <c r="B157" s="19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57" s="207">
        <v>2017</v>
      </c>
      <c r="D157" s="208"/>
      <c r="E157" s="207"/>
      <c r="F157" s="17" t="s">
        <v>2370</v>
      </c>
      <c r="G157" s="209">
        <v>1979</v>
      </c>
      <c r="H157" s="208" t="s">
        <v>962</v>
      </c>
      <c r="I157" s="210" t="str">
        <f>IF(ISBLANK(registrace[[#This Row],[prijmeni a jmeno]]),"-",IF(RIGHT(LEFT(registrace[[#This Row],[prijmeni a jmeno]],SEARCH(" ",registrace[[#This Row],[prijmeni a jmeno]])-1),1)="á","Z","M"))</f>
        <v>M</v>
      </c>
      <c r="J15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7" s="17"/>
      <c r="L157" s="213">
        <f>COUNTIFS(F:F,registrace[[#This Row],[prijmeni a jmeno]],G:G,registrace[[#This Row],[nar]])</f>
        <v>1</v>
      </c>
      <c r="M15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57" s="212" t="str">
        <f>LEFT(registrace[[#This Row],[prijmeni a jmeno]],1)</f>
        <v>D</v>
      </c>
      <c r="O157" s="221" t="str">
        <f>IF(registrace[[#This Row],[závod]]="Hlavní závod",COUNTIF(HLAVNÍ!C:C,E157),"-")</f>
        <v>-</v>
      </c>
      <c r="P157" s="56"/>
      <c r="Q157" s="56"/>
      <c r="R157" s="56"/>
    </row>
    <row r="158" spans="2:18" ht="11.25">
      <c r="B15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58" s="207">
        <v>2017</v>
      </c>
      <c r="D158" s="208"/>
      <c r="E158" s="207"/>
      <c r="F158" s="17" t="s">
        <v>324</v>
      </c>
      <c r="G158" s="209">
        <v>1979</v>
      </c>
      <c r="H158" s="17" t="s">
        <v>651</v>
      </c>
      <c r="I158" s="210" t="str">
        <f>IF(ISBLANK(registrace[[#This Row],[prijmeni a jmeno]]),"-",IF(RIGHT(LEFT(registrace[[#This Row],[prijmeni a jmeno]],SEARCH(" ",registrace[[#This Row],[prijmeni a jmeno]])-1),1)="á","Z","M"))</f>
        <v>M</v>
      </c>
      <c r="J15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8" s="17"/>
      <c r="L158" s="211">
        <f>COUNTIFS(F:F,registrace[[#This Row],[prijmeni a jmeno]],G:G,registrace[[#This Row],[nar]])</f>
        <v>1</v>
      </c>
      <c r="M15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58" s="212" t="str">
        <f>LEFT(registrace[[#This Row],[prijmeni a jmeno]],1)</f>
        <v>D</v>
      </c>
      <c r="O158" s="221" t="str">
        <f>IF(registrace[[#This Row],[závod]]="Hlavní závod",COUNTIF(HLAVNÍ!C:C,E158),"-")</f>
        <v>-</v>
      </c>
      <c r="P158" s="56"/>
      <c r="Q158" s="56"/>
      <c r="R158" s="56"/>
    </row>
    <row r="159" spans="2:18" ht="11.25">
      <c r="B15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59" s="207">
        <v>2017</v>
      </c>
      <c r="D159" s="208"/>
      <c r="E159" s="207"/>
      <c r="F159" s="17" t="s">
        <v>1034</v>
      </c>
      <c r="G159" s="209">
        <v>2010</v>
      </c>
      <c r="H159" s="208" t="s">
        <v>284</v>
      </c>
      <c r="I159" s="210" t="str">
        <f>IF(ISBLANK(registrace[[#This Row],[prijmeni a jmeno]]),"-",IF(RIGHT(LEFT(registrace[[#This Row],[prijmeni a jmeno]],SEARCH(" ",registrace[[#This Row],[prijmeni a jmeno]])-1),1)="á","Z","M"))</f>
        <v>M</v>
      </c>
      <c r="J15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59" s="17"/>
      <c r="L159" s="211">
        <f>COUNTIFS(F:F,registrace[[#This Row],[prijmeni a jmeno]],G:G,registrace[[#This Row],[nar]])</f>
        <v>1</v>
      </c>
      <c r="M15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59" s="212" t="str">
        <f>LEFT(registrace[[#This Row],[prijmeni a jmeno]],1)</f>
        <v>D</v>
      </c>
      <c r="O159" s="221" t="str">
        <f>IF(registrace[[#This Row],[závod]]="Hlavní závod",COUNTIF(HLAVNÍ!C:C,E159),"-")</f>
        <v>-</v>
      </c>
      <c r="P159" s="56"/>
      <c r="Q159" s="56"/>
      <c r="R159" s="56"/>
    </row>
    <row r="160" spans="2:18" ht="11.25">
      <c r="B16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60" s="207">
        <v>2017</v>
      </c>
      <c r="D160" s="208"/>
      <c r="E160" s="207"/>
      <c r="F160" s="17" t="s">
        <v>1044</v>
      </c>
      <c r="G160" s="209">
        <v>2012</v>
      </c>
      <c r="H160" s="208" t="s">
        <v>284</v>
      </c>
      <c r="I160" s="210" t="str">
        <f>IF(ISBLANK(registrace[[#This Row],[prijmeni a jmeno]]),"-",IF(RIGHT(LEFT(registrace[[#This Row],[prijmeni a jmeno]],SEARCH(" ",registrace[[#This Row],[prijmeni a jmeno]])-1),1)="á","Z","M"))</f>
        <v>Z</v>
      </c>
      <c r="J16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60" s="17"/>
      <c r="L160" s="211">
        <f>COUNTIFS(F:F,registrace[[#This Row],[prijmeni a jmeno]],G:G,registrace[[#This Row],[nar]])</f>
        <v>1</v>
      </c>
      <c r="M16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60" s="212" t="str">
        <f>LEFT(registrace[[#This Row],[prijmeni a jmeno]],1)</f>
        <v>D</v>
      </c>
      <c r="O160" s="221" t="str">
        <f>IF(registrace[[#This Row],[závod]]="Hlavní závod",COUNTIF(HLAVNÍ!C:C,E160),"-")</f>
        <v>-</v>
      </c>
      <c r="P160" s="56"/>
      <c r="Q160" s="56"/>
      <c r="R160" s="56"/>
    </row>
    <row r="161" spans="2:18" ht="11.25">
      <c r="B16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2017::Dětský::15-16::M::11</v>
      </c>
      <c r="C161" s="207">
        <v>2017</v>
      </c>
      <c r="D161" s="208" t="s">
        <v>675</v>
      </c>
      <c r="E161" s="207">
        <v>11</v>
      </c>
      <c r="F161" s="17" t="s">
        <v>2831</v>
      </c>
      <c r="G161" s="209">
        <v>2004</v>
      </c>
      <c r="H161" s="208" t="s">
        <v>1039</v>
      </c>
      <c r="I161" s="210" t="str">
        <f>IF(ISBLANK(registrace[[#This Row],[prijmeni a jmeno]]),"-",IF(RIGHT(LEFT(registrace[[#This Row],[prijmeni a jmeno]],SEARCH(" ",registrace[[#This Row],[prijmeni a jmeno]])-1),1)="á","Z","M"))</f>
        <v>M</v>
      </c>
      <c r="J161" s="215" t="s">
        <v>3188</v>
      </c>
      <c r="K161" s="17"/>
      <c r="L161" s="213">
        <f>COUNTIFS(F:F,registrace[[#This Row],[prijmeni a jmeno]],G:G,registrace[[#This Row],[nar]])</f>
        <v>2</v>
      </c>
      <c r="M16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61" s="212" t="str">
        <f>LEFT(registrace[[#This Row],[prijmeni a jmeno]],1)</f>
        <v>D</v>
      </c>
      <c r="O161" s="222" t="str">
        <f>IF(registrace[[#This Row],[závod]]="Hlavní závod",COUNTIF(HLAVNÍ!C:C,E161),"-")</f>
        <v>-</v>
      </c>
      <c r="P161" s="56"/>
      <c r="Q161" s="56"/>
      <c r="R161" s="56"/>
    </row>
    <row r="162" spans="2:18" ht="11.25">
      <c r="B16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2017::Dětský::13-14::M::27</v>
      </c>
      <c r="C162" s="207">
        <v>2017</v>
      </c>
      <c r="D162" s="208" t="s">
        <v>675</v>
      </c>
      <c r="E162" s="207">
        <v>27</v>
      </c>
      <c r="F162" s="17" t="s">
        <v>2831</v>
      </c>
      <c r="G162" s="209">
        <v>2004</v>
      </c>
      <c r="H162" s="208" t="s">
        <v>1039</v>
      </c>
      <c r="I162" s="210" t="str">
        <f>IF(ISBLANK(registrace[[#This Row],[prijmeni a jmeno]]),"-",IF(RIGHT(LEFT(registrace[[#This Row],[prijmeni a jmeno]],SEARCH(" ",registrace[[#This Row],[prijmeni a jmeno]])-1),1)="á","Z","M"))</f>
        <v>M</v>
      </c>
      <c r="J16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13-14</v>
      </c>
      <c r="K162" s="17"/>
      <c r="L162" s="213">
        <f>COUNTIFS(F:F,registrace[[#This Row],[prijmeni a jmeno]],G:G,registrace[[#This Row],[nar]])</f>
        <v>2</v>
      </c>
      <c r="M16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62" s="212" t="str">
        <f>LEFT(registrace[[#This Row],[prijmeni a jmeno]],1)</f>
        <v>D</v>
      </c>
      <c r="O162" s="222" t="str">
        <f>IF(registrace[[#This Row],[závod]]="Hlavní závod",COUNTIF(HLAVNÍ!C:C,E162),"-")</f>
        <v>-</v>
      </c>
      <c r="P162" s="56"/>
      <c r="Q162" s="56"/>
      <c r="R162" s="56"/>
    </row>
    <row r="163" spans="2:18" ht="11.25">
      <c r="B16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závod::C11</v>
      </c>
      <c r="C163" s="207">
        <v>2017</v>
      </c>
      <c r="D163" s="208" t="s">
        <v>672</v>
      </c>
      <c r="E163" s="207" t="s">
        <v>2825</v>
      </c>
      <c r="F163" s="17" t="s">
        <v>2777</v>
      </c>
      <c r="G163" s="209">
        <v>1975</v>
      </c>
      <c r="H163" s="208" t="s">
        <v>14</v>
      </c>
      <c r="I163" s="210" t="str">
        <f>IF(ISBLANK(registrace[[#This Row],[prijmeni a jmeno]]),"-",IF(RIGHT(LEFT(registrace[[#This Row],[prijmeni a jmeno]],SEARCH(" ",registrace[[#This Row],[prijmeni a jmeno]])-1),1)="á","Z","M"))</f>
        <v>Z</v>
      </c>
      <c r="J16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163" s="17"/>
      <c r="L163" s="213">
        <f>COUNTIFS(F:F,registrace[[#This Row],[prijmeni a jmeno]],G:G,registrace[[#This Row],[nar]])</f>
        <v>1</v>
      </c>
      <c r="M16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63" s="212" t="str">
        <f>LEFT(registrace[[#This Row],[prijmeni a jmeno]],1)</f>
        <v>D</v>
      </c>
      <c r="O163" s="222">
        <f>IF(registrace[[#This Row],[závod]]="Hlavní závod",COUNTIF(HLAVNÍ!C:C,E163),"-")</f>
        <v>1</v>
      </c>
      <c r="P163" s="56"/>
      <c r="Q163" s="56"/>
      <c r="R163" s="56"/>
    </row>
    <row r="164" spans="2:18" ht="11.25">
      <c r="B16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64" s="207">
        <v>2017</v>
      </c>
      <c r="D164" s="208"/>
      <c r="E164" s="207"/>
      <c r="F164" s="17" t="s">
        <v>2379</v>
      </c>
      <c r="G164" s="209">
        <v>2003</v>
      </c>
      <c r="H164" s="208" t="s">
        <v>804</v>
      </c>
      <c r="I164" s="210" t="str">
        <f>IF(ISBLANK(registrace[[#This Row],[prijmeni a jmeno]]),"-",IF(RIGHT(LEFT(registrace[[#This Row],[prijmeni a jmeno]],SEARCH(" ",registrace[[#This Row],[prijmeni a jmeno]])-1),1)="á","Z","M"))</f>
        <v>M</v>
      </c>
      <c r="J16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64" s="17"/>
      <c r="L164" s="213">
        <f>COUNTIFS(F:F,registrace[[#This Row],[prijmeni a jmeno]],G:G,registrace[[#This Row],[nar]])</f>
        <v>1</v>
      </c>
      <c r="M16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64" s="212" t="str">
        <f>LEFT(registrace[[#This Row],[prijmeni a jmeno]],1)</f>
        <v>D</v>
      </c>
      <c r="O164" s="222" t="str">
        <f>IF(registrace[[#This Row],[závod]]="Hlavní závod",COUNTIF(HLAVNÍ!C:C,E164),"-")</f>
        <v>-</v>
      </c>
      <c r="P164" s="56"/>
      <c r="Q164" s="56"/>
      <c r="R164" s="56"/>
    </row>
    <row r="165" spans="2:18" ht="11.25">
      <c r="B16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65" s="207">
        <v>2017</v>
      </c>
      <c r="D165" s="208"/>
      <c r="E165" s="207"/>
      <c r="F165" s="17" t="s">
        <v>777</v>
      </c>
      <c r="G165" s="209">
        <v>1979</v>
      </c>
      <c r="H165" s="208" t="s">
        <v>778</v>
      </c>
      <c r="I165" s="210" t="str">
        <f>IF(ISBLANK(registrace[[#This Row],[prijmeni a jmeno]]),"-",IF(RIGHT(LEFT(registrace[[#This Row],[prijmeni a jmeno]],SEARCH(" ",registrace[[#This Row],[prijmeni a jmeno]])-1),1)="á","Z","M"))</f>
        <v>M</v>
      </c>
      <c r="J16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65" s="17"/>
      <c r="L165" s="213">
        <f>COUNTIFS(F:F,registrace[[#This Row],[prijmeni a jmeno]],G:G,registrace[[#This Row],[nar]])</f>
        <v>1</v>
      </c>
      <c r="M16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65" s="212" t="str">
        <f>LEFT(registrace[[#This Row],[prijmeni a jmeno]],1)</f>
        <v>D</v>
      </c>
      <c r="O165" s="221" t="str">
        <f>IF(registrace[[#This Row],[závod]]="Hlavní závod",COUNTIF(HLAVNÍ!C:C,E165),"-")</f>
        <v>-</v>
      </c>
      <c r="P165" s="56"/>
      <c r="Q165" s="56"/>
      <c r="R165" s="56"/>
    </row>
    <row r="166" spans="2:18" ht="11.25">
      <c r="B166" s="13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66" s="207">
        <v>2017</v>
      </c>
      <c r="D166" s="208"/>
      <c r="E166" s="207"/>
      <c r="F166" s="17" t="s">
        <v>734</v>
      </c>
      <c r="G166" s="209">
        <v>1977</v>
      </c>
      <c r="H166" s="208" t="s">
        <v>735</v>
      </c>
      <c r="I166" s="210" t="str">
        <f>IF(ISBLANK(registrace[[#This Row],[prijmeni a jmeno]]),"-",IF(RIGHT(LEFT(registrace[[#This Row],[prijmeni a jmeno]],SEARCH(" ",registrace[[#This Row],[prijmeni a jmeno]])-1),1)="á","Z","M"))</f>
        <v>M</v>
      </c>
      <c r="J16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66" s="17"/>
      <c r="L166" s="211">
        <f>COUNTIFS(F:F,registrace[[#This Row],[prijmeni a jmeno]],G:G,registrace[[#This Row],[nar]])</f>
        <v>1</v>
      </c>
      <c r="M16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66" s="212" t="str">
        <f>LEFT(registrace[[#This Row],[prijmeni a jmeno]],1)</f>
        <v>D</v>
      </c>
      <c r="O166" s="221" t="str">
        <f>IF(registrace[[#This Row],[závod]]="Hlavní závod",COUNTIF(HLAVNÍ!C:C,E166),"-")</f>
        <v>-</v>
      </c>
      <c r="P166" s="56"/>
      <c r="Q166" s="56"/>
      <c r="R166" s="56"/>
    </row>
    <row r="167" spans="2:18" ht="11.25">
      <c r="B16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závod::B62</v>
      </c>
      <c r="C167" s="207">
        <v>2017</v>
      </c>
      <c r="D167" s="208" t="s">
        <v>672</v>
      </c>
      <c r="E167" s="207" t="s">
        <v>2752</v>
      </c>
      <c r="F167" s="17" t="s">
        <v>54</v>
      </c>
      <c r="G167" s="209">
        <v>1950</v>
      </c>
      <c r="H167" s="208" t="s">
        <v>648</v>
      </c>
      <c r="I167" s="210" t="str">
        <f>IF(ISBLANK(registrace[[#This Row],[prijmeni a jmeno]]),"-",IF(RIGHT(LEFT(registrace[[#This Row],[prijmeni a jmeno]],SEARCH(" ",registrace[[#This Row],[prijmeni a jmeno]])-1),1)="á","Z","M"))</f>
        <v>M</v>
      </c>
      <c r="J16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60-69</v>
      </c>
      <c r="K167" s="17"/>
      <c r="L167" s="213">
        <f>COUNTIFS(F:F,registrace[[#This Row],[prijmeni a jmeno]],G:G,registrace[[#This Row],[nar]])</f>
        <v>1</v>
      </c>
      <c r="M16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67" s="212" t="str">
        <f>LEFT(registrace[[#This Row],[prijmeni a jmeno]],1)</f>
        <v>D</v>
      </c>
      <c r="O167" s="222">
        <f>IF(registrace[[#This Row],[závod]]="Hlavní závod",COUNTIF(HLAVNÍ!C:C,E167),"-")</f>
        <v>1</v>
      </c>
      <c r="P167" s="56"/>
      <c r="Q167" s="56"/>
      <c r="R167" s="56"/>
    </row>
    <row r="168" spans="2:18" ht="11.25">
      <c r="B16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starosty::4</v>
      </c>
      <c r="C168" s="207">
        <v>2017</v>
      </c>
      <c r="D168" s="208" t="s">
        <v>673</v>
      </c>
      <c r="E168" s="207">
        <v>4</v>
      </c>
      <c r="F168" s="17" t="s">
        <v>2684</v>
      </c>
      <c r="G168" s="209">
        <v>2004</v>
      </c>
      <c r="H168" s="208" t="s">
        <v>2614</v>
      </c>
      <c r="I168" s="210" t="str">
        <f>IF(ISBLANK(registrace[[#This Row],[prijmeni a jmeno]]),"-",IF(RIGHT(LEFT(registrace[[#This Row],[prijmeni a jmeno]],SEARCH(" ",registrace[[#This Row],[prijmeni a jmeno]])-1),1)="á","Z","M"))</f>
        <v>M</v>
      </c>
      <c r="J16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168" s="17"/>
      <c r="L168" s="213">
        <f>COUNTIFS(F:F,registrace[[#This Row],[prijmeni a jmeno]],G:G,registrace[[#This Row],[nar]])</f>
        <v>1</v>
      </c>
      <c r="M16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68" s="212" t="str">
        <f>LEFT(registrace[[#This Row],[prijmeni a jmeno]],1)</f>
        <v>D</v>
      </c>
      <c r="O168" s="222" t="str">
        <f>IF(registrace[[#This Row],[závod]]="Hlavní závod",COUNTIF(HLAVNÍ!C:C,E168),"-")</f>
        <v>-</v>
      </c>
      <c r="P168" s="56"/>
      <c r="Q168" s="56"/>
      <c r="R168" s="56"/>
    </row>
    <row r="169" spans="2:18" ht="11.25">
      <c r="B16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69" s="207">
        <v>2017</v>
      </c>
      <c r="D169" s="208"/>
      <c r="E169" s="207"/>
      <c r="F169" s="17" t="s">
        <v>2378</v>
      </c>
      <c r="G169" s="209">
        <v>2003</v>
      </c>
      <c r="H169" s="208" t="s">
        <v>804</v>
      </c>
      <c r="I169" s="210" t="str">
        <f>IF(ISBLANK(registrace[[#This Row],[prijmeni a jmeno]]),"-",IF(RIGHT(LEFT(registrace[[#This Row],[prijmeni a jmeno]],SEARCH(" ",registrace[[#This Row],[prijmeni a jmeno]])-1),1)="á","Z","M"))</f>
        <v>M</v>
      </c>
      <c r="J16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69" s="17"/>
      <c r="L169" s="213">
        <f>COUNTIFS(F:F,registrace[[#This Row],[prijmeni a jmeno]],G:G,registrace[[#This Row],[nar]])</f>
        <v>1</v>
      </c>
      <c r="M16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69" s="212" t="str">
        <f>LEFT(registrace[[#This Row],[prijmeni a jmeno]],1)</f>
        <v>D</v>
      </c>
      <c r="O169" s="222" t="str">
        <f>IF(registrace[[#This Row],[závod]]="Hlavní závod",COUNTIF(HLAVNÍ!C:C,E169),"-")</f>
        <v>-</v>
      </c>
      <c r="P169" s="56"/>
      <c r="Q169" s="56"/>
      <c r="R169" s="56"/>
    </row>
    <row r="170" spans="2:18" ht="11.25">
      <c r="B17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starosty::5</v>
      </c>
      <c r="C170" s="207">
        <v>2017</v>
      </c>
      <c r="D170" s="208" t="s">
        <v>673</v>
      </c>
      <c r="E170" s="207">
        <v>5</v>
      </c>
      <c r="F170" s="17" t="s">
        <v>2698</v>
      </c>
      <c r="G170" s="209">
        <v>2001</v>
      </c>
      <c r="H170" s="208" t="s">
        <v>741</v>
      </c>
      <c r="I170" s="210" t="str">
        <f>IF(ISBLANK(registrace[[#This Row],[prijmeni a jmeno]]),"-",IF(RIGHT(LEFT(registrace[[#This Row],[prijmeni a jmeno]],SEARCH(" ",registrace[[#This Row],[prijmeni a jmeno]])-1),1)="á","Z","M"))</f>
        <v>Z</v>
      </c>
      <c r="J17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170" s="17"/>
      <c r="L170" s="213">
        <f>COUNTIFS(F:F,registrace[[#This Row],[prijmeni a jmeno]],G:G,registrace[[#This Row],[nar]])</f>
        <v>1</v>
      </c>
      <c r="M17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70" s="212" t="str">
        <f>LEFT(registrace[[#This Row],[prijmeni a jmeno]],1)</f>
        <v>D</v>
      </c>
      <c r="O170" s="222" t="str">
        <f>IF(registrace[[#This Row],[závod]]="Hlavní závod",COUNTIF(HLAVNÍ!C:C,E170),"-")</f>
        <v>-</v>
      </c>
      <c r="P170" s="56"/>
      <c r="Q170" s="56"/>
      <c r="R170" s="56"/>
    </row>
    <row r="171" spans="2:18" ht="11.25">
      <c r="B17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71" s="207">
        <v>2017</v>
      </c>
      <c r="D171" s="208"/>
      <c r="E171" s="207"/>
      <c r="F171" s="17" t="s">
        <v>2288</v>
      </c>
      <c r="G171" s="209">
        <v>1974</v>
      </c>
      <c r="H171" s="208" t="s">
        <v>2289</v>
      </c>
      <c r="I171" s="210" t="str">
        <f>IF(ISBLANK(registrace[[#This Row],[prijmeni a jmeno]]),"-",IF(RIGHT(LEFT(registrace[[#This Row],[prijmeni a jmeno]],SEARCH(" ",registrace[[#This Row],[prijmeni a jmeno]])-1),1)="á","Z","M"))</f>
        <v>Z</v>
      </c>
      <c r="J17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71" s="17"/>
      <c r="L171" s="213">
        <f>COUNTIFS(F:F,registrace[[#This Row],[prijmeni a jmeno]],G:G,registrace[[#This Row],[nar]])</f>
        <v>1</v>
      </c>
      <c r="M17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71" s="212" t="str">
        <f>LEFT(registrace[[#This Row],[prijmeni a jmeno]],1)</f>
        <v>D</v>
      </c>
      <c r="O171" s="221" t="str">
        <f>IF(registrace[[#This Row],[závod]]="Hlavní závod",COUNTIF(HLAVNÍ!C:C,E171),"-")</f>
        <v>-</v>
      </c>
      <c r="P171" s="56"/>
      <c r="Q171" s="56"/>
      <c r="R171" s="56"/>
    </row>
    <row r="172" spans="2:18" ht="11.25">
      <c r="B17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závod::4</v>
      </c>
      <c r="C172" s="207">
        <v>2017</v>
      </c>
      <c r="D172" s="208" t="s">
        <v>672</v>
      </c>
      <c r="E172" s="214">
        <v>4</v>
      </c>
      <c r="F172" s="17" t="s">
        <v>55</v>
      </c>
      <c r="G172" s="209">
        <v>1969</v>
      </c>
      <c r="H172" s="208" t="s">
        <v>889</v>
      </c>
      <c r="I172" s="210" t="str">
        <f>IF(ISBLANK(registrace[[#This Row],[prijmeni a jmeno]]),"-",IF(RIGHT(LEFT(registrace[[#This Row],[prijmeni a jmeno]],SEARCH(" ",registrace[[#This Row],[prijmeni a jmeno]])-1),1)="á","Z","M"))</f>
        <v>M</v>
      </c>
      <c r="J17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172" s="17"/>
      <c r="L172" s="213">
        <f>COUNTIFS(F:F,registrace[[#This Row],[prijmeni a jmeno]],G:G,registrace[[#This Row],[nar]])</f>
        <v>1</v>
      </c>
      <c r="M17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72" s="212" t="str">
        <f>LEFT(registrace[[#This Row],[prijmeni a jmeno]],1)</f>
        <v>E</v>
      </c>
      <c r="O172" s="222">
        <f>IF(registrace[[#This Row],[závod]]="Hlavní závod",COUNTIF(HLAVNÍ!C:C,E172),"-")</f>
        <v>1</v>
      </c>
      <c r="P172" s="56"/>
      <c r="Q172" s="56"/>
      <c r="R172" s="56"/>
    </row>
    <row r="173" spans="2:18" ht="11.25">
      <c r="B17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2017::Dětský::08-10::Z::34</v>
      </c>
      <c r="C173" s="207">
        <v>2017</v>
      </c>
      <c r="D173" s="208" t="s">
        <v>675</v>
      </c>
      <c r="E173" s="207">
        <v>34</v>
      </c>
      <c r="F173" s="17" t="s">
        <v>2863</v>
      </c>
      <c r="G173" s="209">
        <v>2008</v>
      </c>
      <c r="H173" s="208" t="s">
        <v>284</v>
      </c>
      <c r="I173" s="210" t="str">
        <f>IF(ISBLANK(registrace[[#This Row],[prijmeni a jmeno]]),"-",IF(RIGHT(LEFT(registrace[[#This Row],[prijmeni a jmeno]],SEARCH(" ",registrace[[#This Row],[prijmeni a jmeno]])-1),1)="á","Z","M"))</f>
        <v>Z</v>
      </c>
      <c r="J17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173" s="17"/>
      <c r="L173" s="213">
        <f>COUNTIFS(F:F,registrace[[#This Row],[prijmeni a jmeno]],G:G,registrace[[#This Row],[nar]])</f>
        <v>1</v>
      </c>
      <c r="M17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73" s="212" t="str">
        <f>LEFT(registrace[[#This Row],[prijmeni a jmeno]],1)</f>
        <v>E</v>
      </c>
      <c r="O173" s="222" t="str">
        <f>IF(registrace[[#This Row],[závod]]="Hlavní závod",COUNTIF(HLAVNÍ!C:C,E173),"-")</f>
        <v>-</v>
      </c>
      <c r="P173" s="56"/>
      <c r="Q173" s="56"/>
      <c r="R173" s="56"/>
    </row>
    <row r="174" spans="2:18" ht="11.25">
      <c r="B17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74" s="207">
        <v>2017</v>
      </c>
      <c r="D174" s="208"/>
      <c r="E174" s="207"/>
      <c r="F174" s="17" t="s">
        <v>981</v>
      </c>
      <c r="G174" s="209">
        <v>2002</v>
      </c>
      <c r="H174" s="208" t="s">
        <v>982</v>
      </c>
      <c r="I174" s="210" t="str">
        <f>IF(ISBLANK(registrace[[#This Row],[prijmeni a jmeno]]),"-",IF(RIGHT(LEFT(registrace[[#This Row],[prijmeni a jmeno]],SEARCH(" ",registrace[[#This Row],[prijmeni a jmeno]])-1),1)="á","Z","M"))</f>
        <v>M</v>
      </c>
      <c r="J17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74" s="17"/>
      <c r="L174" s="211">
        <f>COUNTIFS(F:F,registrace[[#This Row],[prijmeni a jmeno]],G:G,registrace[[#This Row],[nar]])</f>
        <v>1</v>
      </c>
      <c r="M17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74" s="212" t="str">
        <f>LEFT(registrace[[#This Row],[prijmeni a jmeno]],1)</f>
        <v>E</v>
      </c>
      <c r="O174" s="221" t="str">
        <f>IF(registrace[[#This Row],[závod]]="Hlavní závod",COUNTIF(HLAVNÍ!C:C,E174),"-")</f>
        <v>-</v>
      </c>
      <c r="P174" s="56"/>
      <c r="Q174" s="56"/>
      <c r="R174" s="56"/>
    </row>
    <row r="175" spans="2:18" ht="11.25">
      <c r="B17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75" s="207">
        <v>2017</v>
      </c>
      <c r="D175" s="208"/>
      <c r="E175" s="207"/>
      <c r="F175" s="17" t="s">
        <v>822</v>
      </c>
      <c r="G175" s="209">
        <v>2008</v>
      </c>
      <c r="H175" s="208" t="s">
        <v>284</v>
      </c>
      <c r="I175" s="210" t="str">
        <f>IF(ISBLANK(registrace[[#This Row],[prijmeni a jmeno]]),"-",IF(RIGHT(LEFT(registrace[[#This Row],[prijmeni a jmeno]],SEARCH(" ",registrace[[#This Row],[prijmeni a jmeno]])-1),1)="á","Z","M"))</f>
        <v>M</v>
      </c>
      <c r="J17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75" s="17"/>
      <c r="L175" s="211">
        <f>COUNTIFS(F:F,registrace[[#This Row],[prijmeni a jmeno]],G:G,registrace[[#This Row],[nar]])</f>
        <v>1</v>
      </c>
      <c r="M17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75" s="212" t="str">
        <f>LEFT(registrace[[#This Row],[prijmeni a jmeno]],1)</f>
        <v>E</v>
      </c>
      <c r="O175" s="221" t="str">
        <f>IF(registrace[[#This Row],[závod]]="Hlavní závod",COUNTIF(HLAVNÍ!C:C,E175),"-")</f>
        <v>-</v>
      </c>
      <c r="P175" s="56"/>
      <c r="Q175" s="56"/>
      <c r="R175" s="56"/>
    </row>
    <row r="176" spans="2:18" ht="11.25">
      <c r="B17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76" s="207">
        <v>2017</v>
      </c>
      <c r="D176" s="208"/>
      <c r="E176" s="207"/>
      <c r="F176" s="17" t="s">
        <v>806</v>
      </c>
      <c r="G176" s="209">
        <v>2005</v>
      </c>
      <c r="H176" s="208" t="s">
        <v>284</v>
      </c>
      <c r="I176" s="210" t="str">
        <f>IF(ISBLANK(registrace[[#This Row],[prijmeni a jmeno]]),"-",IF(RIGHT(LEFT(registrace[[#This Row],[prijmeni a jmeno]],SEARCH(" ",registrace[[#This Row],[prijmeni a jmeno]])-1),1)="á","Z","M"))</f>
        <v>Z</v>
      </c>
      <c r="J17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76" s="17"/>
      <c r="L176" s="211">
        <f>COUNTIFS(F:F,registrace[[#This Row],[prijmeni a jmeno]],G:G,registrace[[#This Row],[nar]])</f>
        <v>1</v>
      </c>
      <c r="M17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76" s="212" t="str">
        <f>LEFT(registrace[[#This Row],[prijmeni a jmeno]],1)</f>
        <v>E</v>
      </c>
      <c r="O176" s="221" t="str">
        <f>IF(registrace[[#This Row],[závod]]="Hlavní závod",COUNTIF(HLAVNÍ!C:C,E176),"-")</f>
        <v>-</v>
      </c>
      <c r="P176" s="56"/>
      <c r="Q176" s="56"/>
      <c r="R176" s="56"/>
    </row>
    <row r="177" spans="2:18" ht="11.25">
      <c r="B17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77" s="207">
        <v>2017</v>
      </c>
      <c r="D177" s="208"/>
      <c r="E177" s="207"/>
      <c r="F177" s="17" t="s">
        <v>599</v>
      </c>
      <c r="G177" s="209">
        <v>2005</v>
      </c>
      <c r="H177" s="17" t="s">
        <v>246</v>
      </c>
      <c r="I177" s="210" t="str">
        <f>IF(ISBLANK(registrace[[#This Row],[prijmeni a jmeno]]),"-",IF(RIGHT(LEFT(registrace[[#This Row],[prijmeni a jmeno]],SEARCH(" ",registrace[[#This Row],[prijmeni a jmeno]])-1),1)="á","Z","M"))</f>
        <v>M</v>
      </c>
      <c r="J17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77" s="17"/>
      <c r="L177" s="211">
        <f>COUNTIFS(F:F,registrace[[#This Row],[prijmeni a jmeno]],G:G,registrace[[#This Row],[nar]])</f>
        <v>1</v>
      </c>
      <c r="M17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77" s="212" t="str">
        <f>LEFT(registrace[[#This Row],[prijmeni a jmeno]],1)</f>
        <v>F</v>
      </c>
      <c r="O177" s="221" t="str">
        <f>IF(registrace[[#This Row],[závod]]="Hlavní závod",COUNTIF(HLAVNÍ!C:C,E177),"-")</f>
        <v>-</v>
      </c>
      <c r="P177" s="56"/>
      <c r="Q177" s="56"/>
      <c r="R177" s="56"/>
    </row>
    <row r="178" spans="2:18" ht="11.25">
      <c r="B17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78" s="207">
        <v>2017</v>
      </c>
      <c r="D178" s="208"/>
      <c r="E178" s="207"/>
      <c r="F178" s="17" t="s">
        <v>275</v>
      </c>
      <c r="G178" s="209">
        <v>1999</v>
      </c>
      <c r="H178" s="17" t="s">
        <v>259</v>
      </c>
      <c r="I178" s="210" t="str">
        <f>IF(ISBLANK(registrace[[#This Row],[prijmeni a jmeno]]),"-",IF(RIGHT(LEFT(registrace[[#This Row],[prijmeni a jmeno]],SEARCH(" ",registrace[[#This Row],[prijmeni a jmeno]])-1),1)="á","Z","M"))</f>
        <v>Z</v>
      </c>
      <c r="J17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78" s="17"/>
      <c r="L178" s="211">
        <f>COUNTIFS(F:F,registrace[[#This Row],[prijmeni a jmeno]],G:G,registrace[[#This Row],[nar]])</f>
        <v>1</v>
      </c>
      <c r="M17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78" s="212" t="str">
        <f>LEFT(registrace[[#This Row],[prijmeni a jmeno]],1)</f>
        <v>F</v>
      </c>
      <c r="O178" s="221" t="str">
        <f>IF(registrace[[#This Row],[závod]]="Hlavní závod",COUNTIF(HLAVNÍ!C:C,E178),"-")</f>
        <v>-</v>
      </c>
      <c r="P178" s="56"/>
      <c r="Q178" s="56"/>
      <c r="R178" s="56"/>
    </row>
    <row r="179" spans="2:18" ht="11.25">
      <c r="B17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79" s="207">
        <v>2017</v>
      </c>
      <c r="D179" s="208"/>
      <c r="E179" s="207"/>
      <c r="F179" s="17" t="s">
        <v>339</v>
      </c>
      <c r="G179" s="209">
        <v>1991</v>
      </c>
      <c r="H179" s="17" t="s">
        <v>652</v>
      </c>
      <c r="I179" s="210" t="str">
        <f>IF(ISBLANK(registrace[[#This Row],[prijmeni a jmeno]]),"-",IF(RIGHT(LEFT(registrace[[#This Row],[prijmeni a jmeno]],SEARCH(" ",registrace[[#This Row],[prijmeni a jmeno]])-1),1)="á","Z","M"))</f>
        <v>M</v>
      </c>
      <c r="J17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79" s="17"/>
      <c r="L179" s="211">
        <f>COUNTIFS(F:F,registrace[[#This Row],[prijmeni a jmeno]],G:G,registrace[[#This Row],[nar]])</f>
        <v>1</v>
      </c>
      <c r="M17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79" s="212" t="str">
        <f>LEFT(registrace[[#This Row],[prijmeni a jmeno]],1)</f>
        <v>F</v>
      </c>
      <c r="O179" s="221" t="str">
        <f>IF(registrace[[#This Row],[závod]]="Hlavní závod",COUNTIF(HLAVNÍ!C:C,E179),"-")</f>
        <v>-</v>
      </c>
      <c r="P179" s="56"/>
      <c r="Q179" s="56"/>
      <c r="R179" s="56"/>
    </row>
    <row r="180" spans="2:18" ht="11.25">
      <c r="B18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80" s="207">
        <v>2017</v>
      </c>
      <c r="D180" s="208"/>
      <c r="E180" s="207"/>
      <c r="F180" s="17" t="s">
        <v>706</v>
      </c>
      <c r="G180" s="209">
        <v>1989</v>
      </c>
      <c r="H180" s="208" t="s">
        <v>707</v>
      </c>
      <c r="I180" s="210" t="str">
        <f>IF(ISBLANK(registrace[[#This Row],[prijmeni a jmeno]]),"-",IF(RIGHT(LEFT(registrace[[#This Row],[prijmeni a jmeno]],SEARCH(" ",registrace[[#This Row],[prijmeni a jmeno]])-1),1)="á","Z","M"))</f>
        <v>Z</v>
      </c>
      <c r="J18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80" s="17"/>
      <c r="L180" s="211">
        <f>COUNTIFS(F:F,registrace[[#This Row],[prijmeni a jmeno]],G:G,registrace[[#This Row],[nar]])</f>
        <v>1</v>
      </c>
      <c r="M18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80" s="212" t="str">
        <f>LEFT(registrace[[#This Row],[prijmeni a jmeno]],1)</f>
        <v>F</v>
      </c>
      <c r="O180" s="221" t="str">
        <f>IF(registrace[[#This Row],[závod]]="Hlavní závod",COUNTIF(HLAVNÍ!C:C,E180),"-")</f>
        <v>-</v>
      </c>
      <c r="P180" s="56"/>
      <c r="Q180" s="56"/>
      <c r="R180" s="56"/>
    </row>
    <row r="181" spans="2:18" ht="11.25">
      <c r="B18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81" s="207">
        <v>2017</v>
      </c>
      <c r="D181" s="208"/>
      <c r="E181" s="207"/>
      <c r="F181" s="17" t="s">
        <v>424</v>
      </c>
      <c r="G181" s="209">
        <v>2002</v>
      </c>
      <c r="H181" s="17" t="s">
        <v>328</v>
      </c>
      <c r="I181" s="210" t="str">
        <f>IF(ISBLANK(registrace[[#This Row],[prijmeni a jmeno]]),"-",IF(RIGHT(LEFT(registrace[[#This Row],[prijmeni a jmeno]],SEARCH(" ",registrace[[#This Row],[prijmeni a jmeno]])-1),1)="á","Z","M"))</f>
        <v>Z</v>
      </c>
      <c r="J18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81" s="17"/>
      <c r="L181" s="211">
        <f>COUNTIFS(F:F,registrace[[#This Row],[prijmeni a jmeno]],G:G,registrace[[#This Row],[nar]])</f>
        <v>1</v>
      </c>
      <c r="M18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81" s="212" t="str">
        <f>LEFT(registrace[[#This Row],[prijmeni a jmeno]],1)</f>
        <v>F</v>
      </c>
      <c r="O181" s="221" t="str">
        <f>IF(registrace[[#This Row],[závod]]="Hlavní závod",COUNTIF(HLAVNÍ!C:C,E181),"-")</f>
        <v>-</v>
      </c>
      <c r="P181" s="56"/>
      <c r="Q181" s="56"/>
      <c r="R181" s="56"/>
    </row>
    <row r="182" spans="2:18" ht="11.25">
      <c r="B18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82" s="207">
        <v>2017</v>
      </c>
      <c r="D182" s="208"/>
      <c r="E182" s="207"/>
      <c r="F182" s="17" t="s">
        <v>888</v>
      </c>
      <c r="G182" s="209">
        <v>1991</v>
      </c>
      <c r="H182" s="208" t="s">
        <v>284</v>
      </c>
      <c r="I182" s="210" t="str">
        <f>IF(ISBLANK(registrace[[#This Row],[prijmeni a jmeno]]),"-",IF(RIGHT(LEFT(registrace[[#This Row],[prijmeni a jmeno]],SEARCH(" ",registrace[[#This Row],[prijmeni a jmeno]])-1),1)="á","Z","M"))</f>
        <v>M</v>
      </c>
      <c r="J18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82" s="17"/>
      <c r="L182" s="211">
        <f>COUNTIFS(F:F,registrace[[#This Row],[prijmeni a jmeno]],G:G,registrace[[#This Row],[nar]])</f>
        <v>1</v>
      </c>
      <c r="M18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82" s="212" t="str">
        <f>LEFT(registrace[[#This Row],[prijmeni a jmeno]],1)</f>
        <v>F</v>
      </c>
      <c r="O182" s="221" t="str">
        <f>IF(registrace[[#This Row],[závod]]="Hlavní závod",COUNTIF(HLAVNÍ!C:C,E182),"-")</f>
        <v>-</v>
      </c>
      <c r="P182" s="56"/>
      <c r="Q182" s="56"/>
      <c r="R182" s="56"/>
    </row>
    <row r="183" spans="2:18" ht="11.25">
      <c r="B18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závod::108</v>
      </c>
      <c r="C183" s="207">
        <v>2017</v>
      </c>
      <c r="D183" s="208" t="s">
        <v>672</v>
      </c>
      <c r="E183" s="207">
        <v>108</v>
      </c>
      <c r="F183" s="17" t="s">
        <v>2626</v>
      </c>
      <c r="G183" s="209">
        <v>1976</v>
      </c>
      <c r="H183" s="208" t="s">
        <v>14</v>
      </c>
      <c r="I183" s="210" t="str">
        <f>IF(ISBLANK(registrace[[#This Row],[prijmeni a jmeno]]),"-",IF(RIGHT(LEFT(registrace[[#This Row],[prijmeni a jmeno]],SEARCH(" ",registrace[[#This Row],[prijmeni a jmeno]])-1),1)="á","Z","M"))</f>
        <v>Z</v>
      </c>
      <c r="J18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183" s="17"/>
      <c r="L183" s="213">
        <f>COUNTIFS(F:F,registrace[[#This Row],[prijmeni a jmeno]],G:G,registrace[[#This Row],[nar]])</f>
        <v>1</v>
      </c>
      <c r="M18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83" s="212" t="str">
        <f>LEFT(registrace[[#This Row],[prijmeni a jmeno]],1)</f>
        <v>F</v>
      </c>
      <c r="O183" s="222">
        <f>IF(registrace[[#This Row],[závod]]="Hlavní závod",COUNTIF(HLAVNÍ!C:C,E183),"-")</f>
        <v>1</v>
      </c>
      <c r="P183" s="56"/>
      <c r="Q183" s="56"/>
      <c r="R183" s="56"/>
    </row>
    <row r="184" spans="2:18" ht="11.25">
      <c r="B18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84" s="207">
        <v>2017</v>
      </c>
      <c r="D184" s="208"/>
      <c r="E184" s="207"/>
      <c r="F184" s="17" t="s">
        <v>325</v>
      </c>
      <c r="G184" s="209">
        <v>1953</v>
      </c>
      <c r="H184" s="17" t="s">
        <v>284</v>
      </c>
      <c r="I184" s="210" t="str">
        <f>IF(ISBLANK(registrace[[#This Row],[prijmeni a jmeno]]),"-",IF(RIGHT(LEFT(registrace[[#This Row],[prijmeni a jmeno]],SEARCH(" ",registrace[[#This Row],[prijmeni a jmeno]])-1),1)="á","Z","M"))</f>
        <v>M</v>
      </c>
      <c r="J18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84" s="17"/>
      <c r="L184" s="211">
        <f>COUNTIFS(F:F,registrace[[#This Row],[prijmeni a jmeno]],G:G,registrace[[#This Row],[nar]])</f>
        <v>1</v>
      </c>
      <c r="M18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84" s="212" t="str">
        <f>LEFT(registrace[[#This Row],[prijmeni a jmeno]],1)</f>
        <v>F</v>
      </c>
      <c r="O184" s="221" t="str">
        <f>IF(registrace[[#This Row],[závod]]="Hlavní závod",COUNTIF(HLAVNÍ!C:C,E184),"-")</f>
        <v>-</v>
      </c>
      <c r="P184" s="56"/>
      <c r="Q184" s="56"/>
      <c r="R184" s="56"/>
    </row>
    <row r="185" spans="2:18" ht="11.25">
      <c r="B18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závod::5</v>
      </c>
      <c r="C185" s="207">
        <v>2017</v>
      </c>
      <c r="D185" s="208" t="s">
        <v>672</v>
      </c>
      <c r="E185" s="214">
        <v>5</v>
      </c>
      <c r="F185" s="17" t="s">
        <v>206</v>
      </c>
      <c r="G185" s="209">
        <v>1978</v>
      </c>
      <c r="H185" s="208" t="s">
        <v>284</v>
      </c>
      <c r="I185" s="210" t="str">
        <f>IF(ISBLANK(registrace[[#This Row],[prijmeni a jmeno]]),"-",IF(RIGHT(LEFT(registrace[[#This Row],[prijmeni a jmeno]],SEARCH(" ",registrace[[#This Row],[prijmeni a jmeno]])-1),1)="á","Z","M"))</f>
        <v>M</v>
      </c>
      <c r="J18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185" s="17"/>
      <c r="L185" s="213">
        <f>COUNTIFS(F:F,registrace[[#This Row],[prijmeni a jmeno]],G:G,registrace[[#This Row],[nar]])</f>
        <v>1</v>
      </c>
      <c r="M18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85" s="212" t="str">
        <f>LEFT(registrace[[#This Row],[prijmeni a jmeno]],1)</f>
        <v>F</v>
      </c>
      <c r="O185" s="222">
        <f>IF(registrace[[#This Row],[závod]]="Hlavní závod",COUNTIF(HLAVNÍ!C:C,E185),"-")</f>
        <v>1</v>
      </c>
      <c r="P185" s="56"/>
      <c r="Q185" s="56"/>
      <c r="R185" s="56"/>
    </row>
    <row r="186" spans="2:18" ht="11.25">
      <c r="B18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závod::6</v>
      </c>
      <c r="C186" s="207">
        <v>2017</v>
      </c>
      <c r="D186" s="208" t="s">
        <v>672</v>
      </c>
      <c r="E186" s="214">
        <v>6</v>
      </c>
      <c r="F186" s="17" t="s">
        <v>970</v>
      </c>
      <c r="G186" s="209">
        <v>1980</v>
      </c>
      <c r="H186" s="208" t="s">
        <v>284</v>
      </c>
      <c r="I186" s="210" t="str">
        <f>IF(ISBLANK(registrace[[#This Row],[prijmeni a jmeno]]),"-",IF(RIGHT(LEFT(registrace[[#This Row],[prijmeni a jmeno]],SEARCH(" ",registrace[[#This Row],[prijmeni a jmeno]])-1),1)="á","Z","M"))</f>
        <v>Z</v>
      </c>
      <c r="J18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186" s="17"/>
      <c r="L186" s="213">
        <f>COUNTIFS(F:F,registrace[[#This Row],[prijmeni a jmeno]],G:G,registrace[[#This Row],[nar]])</f>
        <v>1</v>
      </c>
      <c r="M18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86" s="212" t="str">
        <f>LEFT(registrace[[#This Row],[prijmeni a jmeno]],1)</f>
        <v>F</v>
      </c>
      <c r="O186" s="222">
        <f>IF(registrace[[#This Row],[závod]]="Hlavní závod",COUNTIF(HLAVNÍ!C:C,E186),"-")</f>
        <v>1</v>
      </c>
      <c r="P186" s="56"/>
      <c r="Q186" s="56"/>
      <c r="R186" s="56"/>
    </row>
    <row r="187" spans="2:18" ht="11.25">
      <c r="B18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závod::C28</v>
      </c>
      <c r="C187" s="207">
        <v>2017</v>
      </c>
      <c r="D187" s="208" t="s">
        <v>672</v>
      </c>
      <c r="E187" s="207" t="s">
        <v>2811</v>
      </c>
      <c r="F187" s="17" t="s">
        <v>2778</v>
      </c>
      <c r="G187" s="209">
        <v>1986</v>
      </c>
      <c r="H187" s="17" t="s">
        <v>741</v>
      </c>
      <c r="I187" s="210" t="str">
        <f>IF(ISBLANK(registrace[[#This Row],[prijmeni a jmeno]]),"-",IF(RIGHT(LEFT(registrace[[#This Row],[prijmeni a jmeno]],SEARCH(" ",registrace[[#This Row],[prijmeni a jmeno]])-1),1)="á","Z","M"))</f>
        <v>M</v>
      </c>
      <c r="J18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187" s="17"/>
      <c r="L187" s="211">
        <f>COUNTIFS(F:F,registrace[[#This Row],[prijmeni a jmeno]],G:G,registrace[[#This Row],[nar]])</f>
        <v>2</v>
      </c>
      <c r="M18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87" s="212" t="str">
        <f>LEFT(registrace[[#This Row],[prijmeni a jmeno]],1)</f>
        <v>F</v>
      </c>
      <c r="O187" s="221">
        <f>IF(registrace[[#This Row],[závod]]="Hlavní závod",COUNTIF(HLAVNÍ!C:C,E187),"-")</f>
        <v>1</v>
      </c>
      <c r="P187" s="56"/>
      <c r="Q187" s="56"/>
      <c r="R187" s="56"/>
    </row>
    <row r="188" spans="2:18" ht="11.25">
      <c r="B188" s="22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2017::Pivaři::98</v>
      </c>
      <c r="C188" s="225">
        <v>2017</v>
      </c>
      <c r="D188" s="226" t="s">
        <v>676</v>
      </c>
      <c r="E188" s="225">
        <v>98</v>
      </c>
      <c r="F188" s="227" t="s">
        <v>2778</v>
      </c>
      <c r="G188" s="228">
        <v>1986</v>
      </c>
      <c r="H188" s="208" t="s">
        <v>316</v>
      </c>
      <c r="I188" s="229" t="str">
        <f>IF(ISBLANK(registrace[[#This Row],[prijmeni a jmeno]]),"-",IF(RIGHT(LEFT(registrace[[#This Row],[prijmeni a jmeno]],SEARCH(" ",registrace[[#This Row],[prijmeni a jmeno]])-1),1)="á","Z","M"))</f>
        <v>M</v>
      </c>
      <c r="J188" s="229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188" s="227"/>
      <c r="L188" s="230">
        <f>COUNTIFS(F:F,registrace[[#This Row],[prijmeni a jmeno]],G:G,registrace[[#This Row],[nar]])</f>
        <v>2</v>
      </c>
      <c r="M188" s="231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88" s="232" t="str">
        <f>LEFT(registrace[[#This Row],[prijmeni a jmeno]],1)</f>
        <v>F</v>
      </c>
      <c r="O188" s="233" t="str">
        <f>IF(registrace[[#This Row],[závod]]="Hlavní závod",COUNTIF(HLAVNÍ!C:C,E188),"-")</f>
        <v>-</v>
      </c>
      <c r="P188" s="56"/>
      <c r="Q188" s="56"/>
      <c r="R188" s="56"/>
    </row>
    <row r="189" spans="2:18" ht="11.25">
      <c r="B18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závod::67</v>
      </c>
      <c r="C189" s="207">
        <v>2017</v>
      </c>
      <c r="D189" s="208" t="s">
        <v>672</v>
      </c>
      <c r="E189" s="207">
        <v>67</v>
      </c>
      <c r="F189" s="17" t="s">
        <v>209</v>
      </c>
      <c r="G189" s="209">
        <v>1970</v>
      </c>
      <c r="H189" s="17" t="s">
        <v>2341</v>
      </c>
      <c r="I189" s="210" t="str">
        <f>IF(ISBLANK(registrace[[#This Row],[prijmeni a jmeno]]),"-",IF(RIGHT(LEFT(registrace[[#This Row],[prijmeni a jmeno]],SEARCH(" ",registrace[[#This Row],[prijmeni a jmeno]])-1),1)="á","Z","M"))</f>
        <v>Z</v>
      </c>
      <c r="J18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45+</v>
      </c>
      <c r="K189" s="17"/>
      <c r="L189" s="213">
        <f>COUNTIFS(F:F,registrace[[#This Row],[prijmeni a jmeno]],G:G,registrace[[#This Row],[nar]])</f>
        <v>1</v>
      </c>
      <c r="M18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89" s="212" t="str">
        <f>LEFT(registrace[[#This Row],[prijmeni a jmeno]],1)</f>
        <v>F</v>
      </c>
      <c r="O189" s="222">
        <f>IF(registrace[[#This Row],[závod]]="Hlavní závod",COUNTIF(HLAVNÍ!C:C,E189),"-")</f>
        <v>1</v>
      </c>
      <c r="P189" s="56"/>
      <c r="Q189" s="56"/>
      <c r="R189" s="56"/>
    </row>
    <row r="190" spans="2:18" ht="11.25">
      <c r="B19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90" s="207">
        <v>2017</v>
      </c>
      <c r="D190" s="208"/>
      <c r="E190" s="207"/>
      <c r="F190" s="17" t="s">
        <v>708</v>
      </c>
      <c r="G190" s="209">
        <v>1991</v>
      </c>
      <c r="H190" s="208" t="s">
        <v>284</v>
      </c>
      <c r="I190" s="210" t="str">
        <f>IF(ISBLANK(registrace[[#This Row],[prijmeni a jmeno]]),"-",IF(RIGHT(LEFT(registrace[[#This Row],[prijmeni a jmeno]],SEARCH(" ",registrace[[#This Row],[prijmeni a jmeno]])-1),1)="á","Z","M"))</f>
        <v>Z</v>
      </c>
      <c r="J19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90" s="17"/>
      <c r="L190" s="211">
        <f>COUNTIFS(F:F,registrace[[#This Row],[prijmeni a jmeno]],G:G,registrace[[#This Row],[nar]])</f>
        <v>1</v>
      </c>
      <c r="M19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90" s="212" t="str">
        <f>LEFT(registrace[[#This Row],[prijmeni a jmeno]],1)</f>
        <v>F</v>
      </c>
      <c r="O190" s="221" t="str">
        <f>IF(registrace[[#This Row],[závod]]="Hlavní závod",COUNTIF(HLAVNÍ!C:C,E190),"-")</f>
        <v>-</v>
      </c>
      <c r="P190" s="56"/>
      <c r="Q190" s="56"/>
      <c r="R190" s="56"/>
    </row>
    <row r="191" spans="2:18" ht="11.25">
      <c r="B19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starosty::21</v>
      </c>
      <c r="C191" s="207">
        <v>2017</v>
      </c>
      <c r="D191" s="208" t="s">
        <v>673</v>
      </c>
      <c r="E191" s="207">
        <v>21</v>
      </c>
      <c r="F191" s="17" t="s">
        <v>2714</v>
      </c>
      <c r="G191" s="209">
        <v>1979</v>
      </c>
      <c r="H191" s="208" t="s">
        <v>2715</v>
      </c>
      <c r="I191" s="210" t="str">
        <f>IF(ISBLANK(registrace[[#This Row],[prijmeni a jmeno]]),"-",IF(RIGHT(LEFT(registrace[[#This Row],[prijmeni a jmeno]],SEARCH(" ",registrace[[#This Row],[prijmeni a jmeno]])-1),1)="á","Z","M"))</f>
        <v>Z</v>
      </c>
      <c r="J19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191" s="17"/>
      <c r="L191" s="213">
        <f>COUNTIFS(F:F,registrace[[#This Row],[prijmeni a jmeno]],G:G,registrace[[#This Row],[nar]])</f>
        <v>1</v>
      </c>
      <c r="M19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91" s="212" t="str">
        <f>LEFT(registrace[[#This Row],[prijmeni a jmeno]],1)</f>
        <v>F</v>
      </c>
      <c r="O191" s="222" t="str">
        <f>IF(registrace[[#This Row],[závod]]="Hlavní závod",COUNTIF(HLAVNÍ!C:C,E191),"-")</f>
        <v>-</v>
      </c>
      <c r="P191" s="56"/>
      <c r="Q191" s="56"/>
      <c r="R191" s="56"/>
    </row>
    <row r="192" spans="2:18" ht="11.25">
      <c r="B19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92" s="207">
        <v>2017</v>
      </c>
      <c r="D192" s="208"/>
      <c r="E192" s="207"/>
      <c r="F192" s="17" t="s">
        <v>210</v>
      </c>
      <c r="G192" s="209">
        <v>1967</v>
      </c>
      <c r="H192" s="17" t="s">
        <v>211</v>
      </c>
      <c r="I192" s="210" t="str">
        <f>IF(ISBLANK(registrace[[#This Row],[prijmeni a jmeno]]),"-",IF(RIGHT(LEFT(registrace[[#This Row],[prijmeni a jmeno]],SEARCH(" ",registrace[[#This Row],[prijmeni a jmeno]])-1),1)="á","Z","M"))</f>
        <v>M</v>
      </c>
      <c r="J19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92" s="17"/>
      <c r="L192" s="211">
        <f>COUNTIFS(F:F,registrace[[#This Row],[prijmeni a jmeno]],G:G,registrace[[#This Row],[nar]])</f>
        <v>1</v>
      </c>
      <c r="M19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92" s="212" t="str">
        <f>LEFT(registrace[[#This Row],[prijmeni a jmeno]],1)</f>
        <v>F</v>
      </c>
      <c r="O192" s="221" t="str">
        <f>IF(registrace[[#This Row],[závod]]="Hlavní závod",COUNTIF(HLAVNÍ!C:C,E192),"-")</f>
        <v>-</v>
      </c>
      <c r="P192" s="56"/>
      <c r="Q192" s="56"/>
      <c r="R192" s="56"/>
    </row>
    <row r="193" spans="2:18" ht="11.25">
      <c r="B19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93" s="207">
        <v>2017</v>
      </c>
      <c r="D193" s="208"/>
      <c r="E193" s="207"/>
      <c r="F193" s="17" t="s">
        <v>228</v>
      </c>
      <c r="G193" s="209">
        <v>1996</v>
      </c>
      <c r="H193" s="17" t="s">
        <v>281</v>
      </c>
      <c r="I193" s="210" t="str">
        <f>IF(ISBLANK(registrace[[#This Row],[prijmeni a jmeno]]),"-",IF(RIGHT(LEFT(registrace[[#This Row],[prijmeni a jmeno]],SEARCH(" ",registrace[[#This Row],[prijmeni a jmeno]])-1),1)="á","Z","M"))</f>
        <v>Z</v>
      </c>
      <c r="J19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93" s="17"/>
      <c r="L193" s="211">
        <f>COUNTIFS(F:F,registrace[[#This Row],[prijmeni a jmeno]],G:G,registrace[[#This Row],[nar]])</f>
        <v>1</v>
      </c>
      <c r="M19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93" s="212" t="str">
        <f>LEFT(registrace[[#This Row],[prijmeni a jmeno]],1)</f>
        <v>F</v>
      </c>
      <c r="O193" s="221" t="str">
        <f>IF(registrace[[#This Row],[závod]]="Hlavní závod",COUNTIF(HLAVNÍ!C:C,E193),"-")</f>
        <v>-</v>
      </c>
      <c r="P193" s="56"/>
      <c r="Q193" s="56"/>
      <c r="R193" s="56"/>
    </row>
    <row r="194" spans="2:18" ht="11.25">
      <c r="B19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94" s="207">
        <v>2017</v>
      </c>
      <c r="D194" s="208"/>
      <c r="E194" s="207"/>
      <c r="F194" s="17" t="s">
        <v>569</v>
      </c>
      <c r="G194" s="209">
        <v>1996</v>
      </c>
      <c r="H194" s="17" t="s">
        <v>281</v>
      </c>
      <c r="I194" s="210" t="str">
        <f>IF(ISBLANK(registrace[[#This Row],[prijmeni a jmeno]]),"-",IF(RIGHT(LEFT(registrace[[#This Row],[prijmeni a jmeno]],SEARCH(" ",registrace[[#This Row],[prijmeni a jmeno]])-1),1)="á","Z","M"))</f>
        <v>Z</v>
      </c>
      <c r="J19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94" s="17"/>
      <c r="L194" s="211">
        <f>COUNTIFS(F:F,registrace[[#This Row],[prijmeni a jmeno]],G:G,registrace[[#This Row],[nar]])</f>
        <v>1</v>
      </c>
      <c r="M19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94" s="212" t="str">
        <f>LEFT(registrace[[#This Row],[prijmeni a jmeno]],1)</f>
        <v>F</v>
      </c>
      <c r="O194" s="221" t="str">
        <f>IF(registrace[[#This Row],[závod]]="Hlavní závod",COUNTIF(HLAVNÍ!C:C,E194),"-")</f>
        <v>-</v>
      </c>
      <c r="P194" s="56"/>
      <c r="Q194" s="56"/>
      <c r="R194" s="56"/>
    </row>
    <row r="195" spans="2:18" ht="11.25">
      <c r="B19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95" s="207">
        <v>2017</v>
      </c>
      <c r="D195" s="208"/>
      <c r="E195" s="207"/>
      <c r="F195" s="17" t="s">
        <v>2290</v>
      </c>
      <c r="G195" s="209">
        <v>1971</v>
      </c>
      <c r="H195" s="208" t="s">
        <v>2291</v>
      </c>
      <c r="I195" s="210" t="str">
        <f>IF(ISBLANK(registrace[[#This Row],[prijmeni a jmeno]]),"-",IF(RIGHT(LEFT(registrace[[#This Row],[prijmeni a jmeno]],SEARCH(" ",registrace[[#This Row],[prijmeni a jmeno]])-1),1)="á","Z","M"))</f>
        <v>M</v>
      </c>
      <c r="J19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95" s="17"/>
      <c r="L195" s="213">
        <f>COUNTIFS(F:F,registrace[[#This Row],[prijmeni a jmeno]],G:G,registrace[[#This Row],[nar]])</f>
        <v>1</v>
      </c>
      <c r="M19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95" s="212" t="str">
        <f>LEFT(registrace[[#This Row],[prijmeni a jmeno]],1)</f>
        <v>F</v>
      </c>
      <c r="O195" s="221" t="str">
        <f>IF(registrace[[#This Row],[závod]]="Hlavní závod",COUNTIF(HLAVNÍ!C:C,E195),"-")</f>
        <v>-</v>
      </c>
      <c r="P195" s="56"/>
      <c r="Q195" s="56"/>
      <c r="R195" s="56"/>
    </row>
    <row r="196" spans="2:18" ht="11.25">
      <c r="B19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</v>
      </c>
      <c r="C196" s="207">
        <v>2017</v>
      </c>
      <c r="D196" s="208" t="s">
        <v>673</v>
      </c>
      <c r="E196" s="207"/>
      <c r="F196" s="17" t="s">
        <v>2685</v>
      </c>
      <c r="G196" s="209">
        <v>1991</v>
      </c>
      <c r="H196" s="208" t="s">
        <v>284</v>
      </c>
      <c r="I196" s="210" t="str">
        <f>IF(ISBLANK(registrace[[#This Row],[prijmeni a jmeno]]),"-",IF(RIGHT(LEFT(registrace[[#This Row],[prijmeni a jmeno]],SEARCH(" ",registrace[[#This Row],[prijmeni a jmeno]])-1),1)="á","Z","M"))</f>
        <v>Z</v>
      </c>
      <c r="J19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196" s="17"/>
      <c r="L196" s="213">
        <f>COUNTIFS(F:F,registrace[[#This Row],[prijmeni a jmeno]],G:G,registrace[[#This Row],[nar]])</f>
        <v>1</v>
      </c>
      <c r="M19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96" s="212" t="str">
        <f>LEFT(registrace[[#This Row],[prijmeni a jmeno]],1)</f>
        <v>F</v>
      </c>
      <c r="O196" s="222" t="str">
        <f>IF(registrace[[#This Row],[závod]]="Hlavní závod",COUNTIF(HLAVNÍ!C:C,E196),"-")</f>
        <v>-</v>
      </c>
      <c r="P196" s="56"/>
      <c r="Q196" s="56"/>
      <c r="R196" s="56"/>
    </row>
    <row r="197" spans="2:18" ht="11.25">
      <c r="B19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197" s="207">
        <v>2017</v>
      </c>
      <c r="D197" s="208"/>
      <c r="E197" s="207"/>
      <c r="F197" s="17" t="s">
        <v>773</v>
      </c>
      <c r="G197" s="209">
        <v>2011</v>
      </c>
      <c r="H197" s="208" t="s">
        <v>285</v>
      </c>
      <c r="I197" s="210" t="str">
        <f>IF(ISBLANK(registrace[[#This Row],[prijmeni a jmeno]]),"-",IF(RIGHT(LEFT(registrace[[#This Row],[prijmeni a jmeno]],SEARCH(" ",registrace[[#This Row],[prijmeni a jmeno]])-1),1)="á","Z","M"))</f>
        <v>M</v>
      </c>
      <c r="J19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197" s="17"/>
      <c r="L197" s="211">
        <f>COUNTIFS(F:F,registrace[[#This Row],[prijmeni a jmeno]],G:G,registrace[[#This Row],[nar]])</f>
        <v>1</v>
      </c>
      <c r="M19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97" s="212" t="str">
        <f>LEFT(registrace[[#This Row],[prijmeni a jmeno]],1)</f>
        <v>F</v>
      </c>
      <c r="O197" s="221" t="str">
        <f>IF(registrace[[#This Row],[závod]]="Hlavní závod",COUNTIF(HLAVNÍ!C:C,E197),"-")</f>
        <v>-</v>
      </c>
      <c r="P197" s="56"/>
      <c r="Q197" s="56"/>
      <c r="R197" s="56"/>
    </row>
    <row r="198" spans="2:18" ht="11.25">
      <c r="B19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starosty::10</v>
      </c>
      <c r="C198" s="207">
        <v>2017</v>
      </c>
      <c r="D198" s="208" t="s">
        <v>673</v>
      </c>
      <c r="E198" s="207">
        <v>10</v>
      </c>
      <c r="F198" s="17" t="s">
        <v>2703</v>
      </c>
      <c r="G198" s="209">
        <v>1964</v>
      </c>
      <c r="H198" s="208" t="s">
        <v>2701</v>
      </c>
      <c r="I198" s="210" t="str">
        <f>IF(ISBLANK(registrace[[#This Row],[prijmeni a jmeno]]),"-",IF(RIGHT(LEFT(registrace[[#This Row],[prijmeni a jmeno]],SEARCH(" ",registrace[[#This Row],[prijmeni a jmeno]])-1),1)="á","Z","M"))</f>
        <v>M</v>
      </c>
      <c r="J19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198" s="17"/>
      <c r="L198" s="213">
        <f>COUNTIFS(F:F,registrace[[#This Row],[prijmeni a jmeno]],G:G,registrace[[#This Row],[nar]])</f>
        <v>1</v>
      </c>
      <c r="M19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98" s="212" t="str">
        <f>LEFT(registrace[[#This Row],[prijmeni a jmeno]],1)</f>
        <v>F</v>
      </c>
      <c r="O198" s="222" t="str">
        <f>IF(registrace[[#This Row],[závod]]="Hlavní závod",COUNTIF(HLAVNÍ!C:C,E198),"-")</f>
        <v>-</v>
      </c>
      <c r="P198" s="56"/>
      <c r="Q198" s="56"/>
      <c r="R198" s="56"/>
    </row>
    <row r="199" spans="2:18" ht="11.25">
      <c r="B19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starosty::9</v>
      </c>
      <c r="C199" s="207">
        <v>2017</v>
      </c>
      <c r="D199" s="208" t="s">
        <v>673</v>
      </c>
      <c r="E199" s="207">
        <v>9</v>
      </c>
      <c r="F199" s="17" t="s">
        <v>2702</v>
      </c>
      <c r="G199" s="209">
        <v>1968</v>
      </c>
      <c r="H199" s="208" t="s">
        <v>2701</v>
      </c>
      <c r="I199" s="210" t="str">
        <f>IF(ISBLANK(registrace[[#This Row],[prijmeni a jmeno]]),"-",IF(RIGHT(LEFT(registrace[[#This Row],[prijmeni a jmeno]],SEARCH(" ",registrace[[#This Row],[prijmeni a jmeno]])-1),1)="á","Z","M"))</f>
        <v>Z</v>
      </c>
      <c r="J19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199" s="17"/>
      <c r="L199" s="213">
        <f>COUNTIFS(F:F,registrace[[#This Row],[prijmeni a jmeno]],G:G,registrace[[#This Row],[nar]])</f>
        <v>1</v>
      </c>
      <c r="M19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199" s="212" t="str">
        <f>LEFT(registrace[[#This Row],[prijmeni a jmeno]],1)</f>
        <v>F</v>
      </c>
      <c r="O199" s="222" t="str">
        <f>IF(registrace[[#This Row],[závod]]="Hlavní závod",COUNTIF(HLAVNÍ!C:C,E199),"-")</f>
        <v>-</v>
      </c>
      <c r="P199" s="56"/>
      <c r="Q199" s="56"/>
      <c r="R199" s="56"/>
    </row>
    <row r="200" spans="2:18" ht="11.25">
      <c r="B20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2017::Dětský::05-07::M::14</v>
      </c>
      <c r="C200" s="207">
        <v>2017</v>
      </c>
      <c r="D200" s="208" t="s">
        <v>675</v>
      </c>
      <c r="E200" s="207">
        <v>14</v>
      </c>
      <c r="F200" s="17" t="s">
        <v>1051</v>
      </c>
      <c r="G200" s="209">
        <v>2012</v>
      </c>
      <c r="H200" s="208" t="s">
        <v>328</v>
      </c>
      <c r="I200" s="210" t="str">
        <f>IF(ISBLANK(registrace[[#This Row],[prijmeni a jmeno]]),"-",IF(RIGHT(LEFT(registrace[[#This Row],[prijmeni a jmeno]],SEARCH(" ",registrace[[#This Row],[prijmeni a jmeno]])-1),1)="á","Z","M"))</f>
        <v>M</v>
      </c>
      <c r="J20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200" s="17"/>
      <c r="L200" s="213">
        <f>COUNTIFS(F:F,registrace[[#This Row],[prijmeni a jmeno]],G:G,registrace[[#This Row],[nar]])</f>
        <v>1</v>
      </c>
      <c r="M20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00" s="212" t="str">
        <f>LEFT(registrace[[#This Row],[prijmeni a jmeno]],1)</f>
        <v>F</v>
      </c>
      <c r="O200" s="222" t="str">
        <f>IF(registrace[[#This Row],[závod]]="Hlavní závod",COUNTIF(HLAVNÍ!C:C,E200),"-")</f>
        <v>-</v>
      </c>
      <c r="P200" s="56"/>
      <c r="Q200" s="56"/>
      <c r="R200" s="56"/>
    </row>
    <row r="201" spans="2:18" ht="11.25">
      <c r="B20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01" s="207">
        <v>2017</v>
      </c>
      <c r="D201" s="208"/>
      <c r="E201" s="207"/>
      <c r="F201" s="17" t="s">
        <v>1051</v>
      </c>
      <c r="G201" s="209">
        <v>2013</v>
      </c>
      <c r="H201" s="208" t="s">
        <v>328</v>
      </c>
      <c r="I201" s="210" t="str">
        <f>IF(ISBLANK(registrace[[#This Row],[prijmeni a jmeno]]),"-",IF(RIGHT(LEFT(registrace[[#This Row],[prijmeni a jmeno]],SEARCH(" ",registrace[[#This Row],[prijmeni a jmeno]])-1),1)="á","Z","M"))</f>
        <v>M</v>
      </c>
      <c r="J20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01" s="17"/>
      <c r="L201" s="211">
        <f>COUNTIFS(F:F,registrace[[#This Row],[prijmeni a jmeno]],G:G,registrace[[#This Row],[nar]])</f>
        <v>1</v>
      </c>
      <c r="M20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01" s="212" t="str">
        <f>LEFT(registrace[[#This Row],[prijmeni a jmeno]],1)</f>
        <v>F</v>
      </c>
      <c r="O201" s="221" t="str">
        <f>IF(registrace[[#This Row],[závod]]="Hlavní závod",COUNTIF(HLAVNÍ!C:C,E201),"-")</f>
        <v>-</v>
      </c>
      <c r="P201" s="56"/>
      <c r="Q201" s="56"/>
      <c r="R201" s="56"/>
    </row>
    <row r="202" spans="2:18" ht="11.25">
      <c r="B20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02" s="207">
        <v>2017</v>
      </c>
      <c r="D202" s="208"/>
      <c r="E202" s="207"/>
      <c r="F202" s="17" t="s">
        <v>2407</v>
      </c>
      <c r="G202" s="209">
        <v>1988</v>
      </c>
      <c r="H202" s="208" t="s">
        <v>316</v>
      </c>
      <c r="I202" s="210" t="str">
        <f>IF(ISBLANK(registrace[[#This Row],[prijmeni a jmeno]]),"-",IF(RIGHT(LEFT(registrace[[#This Row],[prijmeni a jmeno]],SEARCH(" ",registrace[[#This Row],[prijmeni a jmeno]])-1),1)="á","Z","M"))</f>
        <v>M</v>
      </c>
      <c r="J20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02" s="17"/>
      <c r="L202" s="213">
        <f>COUNTIFS(F:F,registrace[[#This Row],[prijmeni a jmeno]],G:G,registrace[[#This Row],[nar]])</f>
        <v>1</v>
      </c>
      <c r="M20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02" s="212" t="str">
        <f>LEFT(registrace[[#This Row],[prijmeni a jmeno]],1)</f>
        <v>F</v>
      </c>
      <c r="O202" s="222" t="str">
        <f>IF(registrace[[#This Row],[závod]]="Hlavní závod",COUNTIF(HLAVNÍ!C:C,E202),"-")</f>
        <v>-</v>
      </c>
      <c r="P202" s="56"/>
      <c r="Q202" s="56"/>
      <c r="R202" s="56"/>
    </row>
    <row r="203" spans="2:18" ht="11.25">
      <c r="B20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2017::Dětský::00-04::Z::16</v>
      </c>
      <c r="C203" s="207">
        <v>2017</v>
      </c>
      <c r="D203" s="208" t="s">
        <v>675</v>
      </c>
      <c r="E203" s="207">
        <v>16</v>
      </c>
      <c r="F203" s="17" t="s">
        <v>2873</v>
      </c>
      <c r="G203" s="209">
        <v>2015</v>
      </c>
      <c r="H203" s="208" t="s">
        <v>328</v>
      </c>
      <c r="I203" s="210" t="str">
        <f>IF(ISBLANK(registrace[[#This Row],[prijmeni a jmeno]]),"-",IF(RIGHT(LEFT(registrace[[#This Row],[prijmeni a jmeno]],SEARCH(" ",registrace[[#This Row],[prijmeni a jmeno]])-1),1)="á","Z","M"))</f>
        <v>Z</v>
      </c>
      <c r="J20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00-04</v>
      </c>
      <c r="K203" s="17"/>
      <c r="L203" s="213">
        <f>COUNTIFS(F:F,registrace[[#This Row],[prijmeni a jmeno]],G:G,registrace[[#This Row],[nar]])</f>
        <v>1</v>
      </c>
      <c r="M20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03" s="212" t="str">
        <f>LEFT(registrace[[#This Row],[prijmeni a jmeno]],1)</f>
        <v>F</v>
      </c>
      <c r="O203" s="222" t="str">
        <f>IF(registrace[[#This Row],[závod]]="Hlavní závod",COUNTIF(HLAVNÍ!C:C,E203),"-")</f>
        <v>-</v>
      </c>
      <c r="P203" s="56"/>
      <c r="Q203" s="56"/>
      <c r="R203" s="56"/>
    </row>
    <row r="204" spans="2:18" ht="11.25">
      <c r="B20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04" s="207">
        <v>2017</v>
      </c>
      <c r="D204" s="208"/>
      <c r="E204" s="207"/>
      <c r="F204" s="17" t="s">
        <v>635</v>
      </c>
      <c r="G204" s="209">
        <v>1998</v>
      </c>
      <c r="H204" s="17" t="s">
        <v>559</v>
      </c>
      <c r="I204" s="210" t="str">
        <f>IF(ISBLANK(registrace[[#This Row],[prijmeni a jmeno]]),"-",IF(RIGHT(LEFT(registrace[[#This Row],[prijmeni a jmeno]],SEARCH(" ",registrace[[#This Row],[prijmeni a jmeno]])-1),1)="á","Z","M"))</f>
        <v>Z</v>
      </c>
      <c r="J20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04" s="17"/>
      <c r="L204" s="211">
        <f>COUNTIFS(F:F,registrace[[#This Row],[prijmeni a jmeno]],G:G,registrace[[#This Row],[nar]])</f>
        <v>1</v>
      </c>
      <c r="M20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04" s="212" t="str">
        <f>LEFT(registrace[[#This Row],[prijmeni a jmeno]],1)</f>
        <v>G</v>
      </c>
      <c r="O204" s="221" t="str">
        <f>IF(registrace[[#This Row],[závod]]="Hlavní závod",COUNTIF(HLAVNÍ!C:C,E204),"-")</f>
        <v>-</v>
      </c>
      <c r="P204" s="56"/>
      <c r="Q204" s="56"/>
      <c r="R204" s="56"/>
    </row>
    <row r="205" spans="2:18" ht="11.25">
      <c r="B20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05" s="207">
        <v>2017</v>
      </c>
      <c r="D205" s="208"/>
      <c r="E205" s="207"/>
      <c r="F205" s="17" t="s">
        <v>927</v>
      </c>
      <c r="G205" s="209">
        <v>1964</v>
      </c>
      <c r="H205" s="208" t="s">
        <v>928</v>
      </c>
      <c r="I205" s="210" t="str">
        <f>IF(ISBLANK(registrace[[#This Row],[prijmeni a jmeno]]),"-",IF(RIGHT(LEFT(registrace[[#This Row],[prijmeni a jmeno]],SEARCH(" ",registrace[[#This Row],[prijmeni a jmeno]])-1),1)="á","Z","M"))</f>
        <v>M</v>
      </c>
      <c r="J20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05" s="17"/>
      <c r="L205" s="213">
        <f>COUNTIFS(F:F,registrace[[#This Row],[prijmeni a jmeno]],G:G,registrace[[#This Row],[nar]])</f>
        <v>1</v>
      </c>
      <c r="M20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05" s="212" t="str">
        <f>LEFT(registrace[[#This Row],[prijmeni a jmeno]],1)</f>
        <v>G</v>
      </c>
      <c r="O205" s="221" t="str">
        <f>IF(registrace[[#This Row],[závod]]="Hlavní závod",COUNTIF(HLAVNÍ!C:C,E205),"-")</f>
        <v>-</v>
      </c>
      <c r="P205" s="56"/>
      <c r="Q205" s="56"/>
      <c r="R205" s="56"/>
    </row>
    <row r="206" spans="2:18" ht="11.25">
      <c r="B20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06" s="207">
        <v>2017</v>
      </c>
      <c r="D206" s="208"/>
      <c r="E206" s="207"/>
      <c r="F206" s="17" t="s">
        <v>342</v>
      </c>
      <c r="G206" s="209">
        <v>1991</v>
      </c>
      <c r="H206" s="208" t="s">
        <v>328</v>
      </c>
      <c r="I206" s="210" t="str">
        <f>IF(ISBLANK(registrace[[#This Row],[prijmeni a jmeno]]),"-",IF(RIGHT(LEFT(registrace[[#This Row],[prijmeni a jmeno]],SEARCH(" ",registrace[[#This Row],[prijmeni a jmeno]])-1),1)="á","Z","M"))</f>
        <v>M</v>
      </c>
      <c r="J20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06" s="17"/>
      <c r="L206" s="211">
        <f>COUNTIFS(F:F,registrace[[#This Row],[prijmeni a jmeno]],G:G,registrace[[#This Row],[nar]])</f>
        <v>1</v>
      </c>
      <c r="M20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06" s="212" t="str">
        <f>LEFT(registrace[[#This Row],[prijmeni a jmeno]],1)</f>
        <v>G</v>
      </c>
      <c r="O206" s="221" t="str">
        <f>IF(registrace[[#This Row],[závod]]="Hlavní závod",COUNTIF(HLAVNÍ!C:C,E206),"-")</f>
        <v>-</v>
      </c>
      <c r="P206" s="56"/>
      <c r="Q206" s="56"/>
      <c r="R206" s="56"/>
    </row>
    <row r="207" spans="2:18" ht="11.25">
      <c r="B20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závod::68</v>
      </c>
      <c r="C207" s="207">
        <v>2017</v>
      </c>
      <c r="D207" s="208" t="s">
        <v>672</v>
      </c>
      <c r="E207" s="207">
        <v>68</v>
      </c>
      <c r="F207" s="17" t="s">
        <v>56</v>
      </c>
      <c r="G207" s="209">
        <v>1968</v>
      </c>
      <c r="H207" s="208" t="s">
        <v>2292</v>
      </c>
      <c r="I207" s="210" t="str">
        <f>IF(ISBLANK(registrace[[#This Row],[prijmeni a jmeno]]),"-",IF(RIGHT(LEFT(registrace[[#This Row],[prijmeni a jmeno]],SEARCH(" ",registrace[[#This Row],[prijmeni a jmeno]])-1),1)="á","Z","M"))</f>
        <v>M</v>
      </c>
      <c r="J20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207" s="17"/>
      <c r="L207" s="213">
        <f>COUNTIFS(F:F,registrace[[#This Row],[prijmeni a jmeno]],G:G,registrace[[#This Row],[nar]])</f>
        <v>1</v>
      </c>
      <c r="M20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07" s="212" t="str">
        <f>LEFT(registrace[[#This Row],[prijmeni a jmeno]],1)</f>
        <v>G</v>
      </c>
      <c r="O207" s="222">
        <f>IF(registrace[[#This Row],[závod]]="Hlavní závod",COUNTIF(HLAVNÍ!C:C,E207),"-")</f>
        <v>1</v>
      </c>
      <c r="P207" s="56"/>
      <c r="Q207" s="56"/>
      <c r="R207" s="56"/>
    </row>
    <row r="208" spans="2:18" ht="11.25">
      <c r="B20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starosty::69</v>
      </c>
      <c r="C208" s="207">
        <v>2017</v>
      </c>
      <c r="D208" s="208" t="s">
        <v>673</v>
      </c>
      <c r="E208" s="216">
        <v>69</v>
      </c>
      <c r="F208" s="17" t="s">
        <v>273</v>
      </c>
      <c r="G208" s="209">
        <v>2002</v>
      </c>
      <c r="H208" s="208" t="s">
        <v>2347</v>
      </c>
      <c r="I208" s="210" t="str">
        <f>IF(ISBLANK(registrace[[#This Row],[prijmeni a jmeno]]),"-",IF(RIGHT(LEFT(registrace[[#This Row],[prijmeni a jmeno]],SEARCH(" ",registrace[[#This Row],[prijmeni a jmeno]])-1),1)="á","Z","M"))</f>
        <v>M</v>
      </c>
      <c r="J20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208" s="17"/>
      <c r="L208" s="211">
        <f>COUNTIFS(F:F,registrace[[#This Row],[prijmeni a jmeno]],G:G,registrace[[#This Row],[nar]])</f>
        <v>1</v>
      </c>
      <c r="M20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08" s="212" t="str">
        <f>LEFT(registrace[[#This Row],[prijmeni a jmeno]],1)</f>
        <v>G</v>
      </c>
      <c r="O208" s="221" t="str">
        <f>IF(registrace[[#This Row],[závod]]="Hlavní závod",COUNTIF(HLAVNÍ!C:C,E208),"-")</f>
        <v>-</v>
      </c>
      <c r="P208" s="56"/>
      <c r="Q208" s="56"/>
      <c r="R208" s="56"/>
    </row>
    <row r="209" spans="2:18" ht="11.25">
      <c r="B20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09" s="207">
        <v>2017</v>
      </c>
      <c r="D209" s="208"/>
      <c r="E209" s="207"/>
      <c r="F209" s="17" t="s">
        <v>2405</v>
      </c>
      <c r="G209" s="209">
        <v>2014</v>
      </c>
      <c r="H209" s="208" t="s">
        <v>2347</v>
      </c>
      <c r="I209" s="210" t="str">
        <f>IF(ISBLANK(registrace[[#This Row],[prijmeni a jmeno]]),"-",IF(RIGHT(LEFT(registrace[[#This Row],[prijmeni a jmeno]],SEARCH(" ",registrace[[#This Row],[prijmeni a jmeno]])-1),1)="á","Z","M"))</f>
        <v>M</v>
      </c>
      <c r="J20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09" s="17"/>
      <c r="L209" s="213">
        <f>COUNTIFS(F:F,registrace[[#This Row],[prijmeni a jmeno]],G:G,registrace[[#This Row],[nar]])</f>
        <v>2</v>
      </c>
      <c r="M20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09" s="212" t="str">
        <f>LEFT(registrace[[#This Row],[prijmeni a jmeno]],1)</f>
        <v>G</v>
      </c>
      <c r="O209" s="222" t="str">
        <f>IF(registrace[[#This Row],[závod]]="Hlavní závod",COUNTIF(HLAVNÍ!C:C,E209),"-")</f>
        <v>-</v>
      </c>
      <c r="P209" s="56"/>
      <c r="Q209" s="56"/>
      <c r="R209" s="56"/>
    </row>
    <row r="210" spans="2:18" ht="11.25">
      <c r="B21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2017::Dětský::00-04::M::7</v>
      </c>
      <c r="C210" s="207">
        <v>2017</v>
      </c>
      <c r="D210" s="208" t="s">
        <v>675</v>
      </c>
      <c r="E210" s="207">
        <v>7</v>
      </c>
      <c r="F210" s="17" t="s">
        <v>2405</v>
      </c>
      <c r="G210" s="209">
        <v>2014</v>
      </c>
      <c r="H210" s="208" t="s">
        <v>328</v>
      </c>
      <c r="I210" s="210" t="str">
        <f>IF(ISBLANK(registrace[[#This Row],[prijmeni a jmeno]]),"-",IF(RIGHT(LEFT(registrace[[#This Row],[prijmeni a jmeno]],SEARCH(" ",registrace[[#This Row],[prijmeni a jmeno]])-1),1)="á","Z","M"))</f>
        <v>M</v>
      </c>
      <c r="J21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00-04</v>
      </c>
      <c r="K210" s="17"/>
      <c r="L210" s="213">
        <f>COUNTIFS(F:F,registrace[[#This Row],[prijmeni a jmeno]],G:G,registrace[[#This Row],[nar]])</f>
        <v>2</v>
      </c>
      <c r="M21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10" s="212" t="str">
        <f>LEFT(registrace[[#This Row],[prijmeni a jmeno]],1)</f>
        <v>G</v>
      </c>
      <c r="O210" s="222" t="str">
        <f>IF(registrace[[#This Row],[závod]]="Hlavní závod",COUNTIF(HLAVNÍ!C:C,E210),"-")</f>
        <v>-</v>
      </c>
      <c r="P210" s="56"/>
      <c r="Q210" s="56"/>
      <c r="R210" s="56"/>
    </row>
    <row r="211" spans="2:18" ht="11.25">
      <c r="B21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11" s="207">
        <v>2017</v>
      </c>
      <c r="D211" s="208"/>
      <c r="E211" s="207"/>
      <c r="F211" s="17" t="s">
        <v>2272</v>
      </c>
      <c r="G211" s="209">
        <v>1972</v>
      </c>
      <c r="H211" s="17" t="s">
        <v>328</v>
      </c>
      <c r="I211" s="210" t="str">
        <f>IF(ISBLANK(registrace[[#This Row],[prijmeni a jmeno]]),"-",IF(RIGHT(LEFT(registrace[[#This Row],[prijmeni a jmeno]],SEARCH(" ",registrace[[#This Row],[prijmeni a jmeno]])-1),1)="á","Z","M"))</f>
        <v>Z</v>
      </c>
      <c r="J21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11" s="17"/>
      <c r="L211" s="211">
        <f>COUNTIFS(F:F,registrace[[#This Row],[prijmeni a jmeno]],G:G,registrace[[#This Row],[nar]])</f>
        <v>1</v>
      </c>
      <c r="M21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11" s="212" t="str">
        <f>LEFT(registrace[[#This Row],[prijmeni a jmeno]],1)</f>
        <v>G</v>
      </c>
      <c r="O211" s="221" t="str">
        <f>IF(registrace[[#This Row],[závod]]="Hlavní závod",COUNTIF(HLAVNÍ!C:C,E211),"-")</f>
        <v>-</v>
      </c>
      <c r="P211" s="56"/>
      <c r="Q211" s="56"/>
      <c r="R211" s="56"/>
    </row>
    <row r="212" spans="2:18" ht="11.25">
      <c r="B21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12" s="207">
        <v>2017</v>
      </c>
      <c r="D212" s="208"/>
      <c r="E212" s="207"/>
      <c r="F212" s="17" t="s">
        <v>435</v>
      </c>
      <c r="G212" s="209">
        <v>2002</v>
      </c>
      <c r="H212" s="17" t="s">
        <v>331</v>
      </c>
      <c r="I212" s="210" t="str">
        <f>IF(ISBLANK(registrace[[#This Row],[prijmeni a jmeno]]),"-",IF(RIGHT(LEFT(registrace[[#This Row],[prijmeni a jmeno]],SEARCH(" ",registrace[[#This Row],[prijmeni a jmeno]])-1),1)="á","Z","M"))</f>
        <v>M</v>
      </c>
      <c r="J21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12" s="17"/>
      <c r="L212" s="211">
        <f>COUNTIFS(F:F,registrace[[#This Row],[prijmeni a jmeno]],G:G,registrace[[#This Row],[nar]])</f>
        <v>1</v>
      </c>
      <c r="M21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12" s="212" t="str">
        <f>LEFT(registrace[[#This Row],[prijmeni a jmeno]],1)</f>
        <v>G</v>
      </c>
      <c r="O212" s="221" t="str">
        <f>IF(registrace[[#This Row],[závod]]="Hlavní závod",COUNTIF(HLAVNÍ!C:C,E212),"-")</f>
        <v>-</v>
      </c>
      <c r="P212" s="56"/>
      <c r="Q212" s="56"/>
      <c r="R212" s="56"/>
    </row>
    <row r="213" spans="2:18" ht="11.25">
      <c r="B21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13" s="207">
        <v>2017</v>
      </c>
      <c r="D213" s="208"/>
      <c r="E213" s="207"/>
      <c r="F213" s="17" t="s">
        <v>448</v>
      </c>
      <c r="G213" s="209">
        <v>1999</v>
      </c>
      <c r="H213" s="17" t="s">
        <v>331</v>
      </c>
      <c r="I213" s="210" t="str">
        <f>IF(ISBLANK(registrace[[#This Row],[prijmeni a jmeno]]),"-",IF(RIGHT(LEFT(registrace[[#This Row],[prijmeni a jmeno]],SEARCH(" ",registrace[[#This Row],[prijmeni a jmeno]])-1),1)="á","Z","M"))</f>
        <v>Z</v>
      </c>
      <c r="J21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13" s="17"/>
      <c r="L213" s="211">
        <f>COUNTIFS(F:F,registrace[[#This Row],[prijmeni a jmeno]],G:G,registrace[[#This Row],[nar]])</f>
        <v>1</v>
      </c>
      <c r="M21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13" s="212" t="str">
        <f>LEFT(registrace[[#This Row],[prijmeni a jmeno]],1)</f>
        <v>G</v>
      </c>
      <c r="O213" s="221" t="str">
        <f>IF(registrace[[#This Row],[závod]]="Hlavní závod",COUNTIF(HLAVNÍ!C:C,E213),"-")</f>
        <v>-</v>
      </c>
      <c r="P213" s="56"/>
      <c r="Q213" s="56"/>
      <c r="R213" s="56"/>
    </row>
    <row r="214" spans="2:18" ht="11.25">
      <c r="B21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14" s="207">
        <v>2017</v>
      </c>
      <c r="D214" s="208"/>
      <c r="E214" s="207"/>
      <c r="F214" s="17" t="s">
        <v>245</v>
      </c>
      <c r="G214" s="209">
        <v>2009</v>
      </c>
      <c r="H214" s="17" t="s">
        <v>246</v>
      </c>
      <c r="I214" s="210" t="str">
        <f>IF(ISBLANK(registrace[[#This Row],[prijmeni a jmeno]]),"-",IF(RIGHT(LEFT(registrace[[#This Row],[prijmeni a jmeno]],SEARCH(" ",registrace[[#This Row],[prijmeni a jmeno]])-1),1)="á","Z","M"))</f>
        <v>M</v>
      </c>
      <c r="J21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14" s="17"/>
      <c r="L214" s="211">
        <f>COUNTIFS(F:F,registrace[[#This Row],[prijmeni a jmeno]],G:G,registrace[[#This Row],[nar]])</f>
        <v>1</v>
      </c>
      <c r="M21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14" s="212" t="str">
        <f>LEFT(registrace[[#This Row],[prijmeni a jmeno]],1)</f>
        <v>G</v>
      </c>
      <c r="O214" s="221" t="str">
        <f>IF(registrace[[#This Row],[závod]]="Hlavní závod",COUNTIF(HLAVNÍ!C:C,E214),"-")</f>
        <v>-</v>
      </c>
      <c r="P214" s="56"/>
      <c r="Q214" s="56"/>
      <c r="R214" s="56"/>
    </row>
    <row r="215" spans="2:18" ht="11.25">
      <c r="B21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15" s="207">
        <v>2017</v>
      </c>
      <c r="D215" s="208"/>
      <c r="E215" s="207"/>
      <c r="F215" s="17" t="s">
        <v>269</v>
      </c>
      <c r="G215" s="209">
        <v>2002</v>
      </c>
      <c r="H215" s="17" t="s">
        <v>259</v>
      </c>
      <c r="I215" s="210" t="str">
        <f>IF(ISBLANK(registrace[[#This Row],[prijmeni a jmeno]]),"-",IF(RIGHT(LEFT(registrace[[#This Row],[prijmeni a jmeno]],SEARCH(" ",registrace[[#This Row],[prijmeni a jmeno]])-1),1)="á","Z","M"))</f>
        <v>M</v>
      </c>
      <c r="J21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15" s="17"/>
      <c r="L215" s="213">
        <f>COUNTIFS(F:F,registrace[[#This Row],[prijmeni a jmeno]],G:G,registrace[[#This Row],[nar]])</f>
        <v>3</v>
      </c>
      <c r="M21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15" s="212" t="str">
        <f>LEFT(registrace[[#This Row],[prijmeni a jmeno]],1)</f>
        <v>G</v>
      </c>
      <c r="O215" s="222" t="str">
        <f>IF(registrace[[#This Row],[závod]]="Hlavní závod",COUNTIF(HLAVNÍ!C:C,E215),"-")</f>
        <v>-</v>
      </c>
      <c r="P215" s="56"/>
      <c r="Q215" s="56"/>
      <c r="R215" s="56"/>
    </row>
    <row r="216" spans="2:18" ht="11.25">
      <c r="B21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16" s="207">
        <v>2017</v>
      </c>
      <c r="D216" s="208"/>
      <c r="E216" s="207"/>
      <c r="F216" s="17" t="s">
        <v>269</v>
      </c>
      <c r="G216" s="209">
        <v>2002</v>
      </c>
      <c r="H216" s="17" t="s">
        <v>259</v>
      </c>
      <c r="I216" s="210" t="str">
        <f>IF(ISBLANK(registrace[[#This Row],[prijmeni a jmeno]]),"-",IF(RIGHT(LEFT(registrace[[#This Row],[prijmeni a jmeno]],SEARCH(" ",registrace[[#This Row],[prijmeni a jmeno]])-1),1)="á","Z","M"))</f>
        <v>M</v>
      </c>
      <c r="J21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16" s="17"/>
      <c r="L216" s="211">
        <f>COUNTIFS(F:F,registrace[[#This Row],[prijmeni a jmeno]],G:G,registrace[[#This Row],[nar]])</f>
        <v>3</v>
      </c>
      <c r="M21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16" s="212" t="str">
        <f>LEFT(registrace[[#This Row],[prijmeni a jmeno]],1)</f>
        <v>G</v>
      </c>
      <c r="O216" s="221" t="str">
        <f>IF(registrace[[#This Row],[závod]]="Hlavní závod",COUNTIF(HLAVNÍ!C:C,E216),"-")</f>
        <v>-</v>
      </c>
      <c r="P216" s="56"/>
      <c r="Q216" s="56"/>
      <c r="R216" s="56"/>
    </row>
    <row r="217" spans="2:18" ht="11.25">
      <c r="B21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2017::Dětský::15-16::M::41</v>
      </c>
      <c r="C217" s="207">
        <v>2017</v>
      </c>
      <c r="D217" s="208" t="s">
        <v>675</v>
      </c>
      <c r="E217" s="207">
        <v>41</v>
      </c>
      <c r="F217" s="17" t="s">
        <v>269</v>
      </c>
      <c r="G217" s="209">
        <v>2002</v>
      </c>
      <c r="H217" s="208" t="s">
        <v>559</v>
      </c>
      <c r="I217" s="210" t="str">
        <f>IF(ISBLANK(registrace[[#This Row],[prijmeni a jmeno]]),"-",IF(RIGHT(LEFT(registrace[[#This Row],[prijmeni a jmeno]],SEARCH(" ",registrace[[#This Row],[prijmeni a jmeno]])-1),1)="á","Z","M"))</f>
        <v>M</v>
      </c>
      <c r="J21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15-16</v>
      </c>
      <c r="K217" s="17"/>
      <c r="L217" s="213">
        <f>COUNTIFS(F:F,registrace[[#This Row],[prijmeni a jmeno]],G:G,registrace[[#This Row],[nar]])</f>
        <v>3</v>
      </c>
      <c r="M21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17" s="212" t="str">
        <f>LEFT(registrace[[#This Row],[prijmeni a jmeno]],1)</f>
        <v>G</v>
      </c>
      <c r="O217" s="222" t="str">
        <f>IF(registrace[[#This Row],[závod]]="Hlavní závod",COUNTIF(HLAVNÍ!C:C,E217),"-")</f>
        <v>-</v>
      </c>
      <c r="P217" s="56"/>
      <c r="Q217" s="56"/>
      <c r="R217" s="56"/>
    </row>
    <row r="218" spans="2:18" ht="11.25">
      <c r="B21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18" s="207">
        <v>2017</v>
      </c>
      <c r="D218" s="208"/>
      <c r="E218" s="207"/>
      <c r="F218" s="17" t="s">
        <v>613</v>
      </c>
      <c r="G218" s="209">
        <v>2008</v>
      </c>
      <c r="H218" s="17" t="s">
        <v>328</v>
      </c>
      <c r="I218" s="210" t="str">
        <f>IF(ISBLANK(registrace[[#This Row],[prijmeni a jmeno]]),"-",IF(RIGHT(LEFT(registrace[[#This Row],[prijmeni a jmeno]],SEARCH(" ",registrace[[#This Row],[prijmeni a jmeno]])-1),1)="á","Z","M"))</f>
        <v>M</v>
      </c>
      <c r="J21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18" s="17"/>
      <c r="L218" s="211">
        <f>COUNTIFS(F:F,registrace[[#This Row],[prijmeni a jmeno]],G:G,registrace[[#This Row],[nar]])</f>
        <v>2</v>
      </c>
      <c r="M21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18" s="212" t="str">
        <f>LEFT(registrace[[#This Row],[prijmeni a jmeno]],1)</f>
        <v>G</v>
      </c>
      <c r="O218" s="221" t="str">
        <f>IF(registrace[[#This Row],[závod]]="Hlavní závod",COUNTIF(HLAVNÍ!C:C,E218),"-")</f>
        <v>-</v>
      </c>
      <c r="P218" s="56"/>
      <c r="Q218" s="56"/>
      <c r="R218" s="56"/>
    </row>
    <row r="219" spans="2:18" ht="11.25">
      <c r="B21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2017::Dětský::08-10::M::17</v>
      </c>
      <c r="C219" s="207">
        <v>2017</v>
      </c>
      <c r="D219" s="208" t="s">
        <v>675</v>
      </c>
      <c r="E219" s="207">
        <v>17</v>
      </c>
      <c r="F219" s="17" t="s">
        <v>613</v>
      </c>
      <c r="G219" s="209">
        <v>2008</v>
      </c>
      <c r="H219" s="208" t="s">
        <v>1002</v>
      </c>
      <c r="I219" s="210" t="str">
        <f>IF(ISBLANK(registrace[[#This Row],[prijmeni a jmeno]]),"-",IF(RIGHT(LEFT(registrace[[#This Row],[prijmeni a jmeno]],SEARCH(" ",registrace[[#This Row],[prijmeni a jmeno]])-1),1)="á","Z","M"))</f>
        <v>M</v>
      </c>
      <c r="J21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219" s="17"/>
      <c r="L219" s="213">
        <f>COUNTIFS(F:F,registrace[[#This Row],[prijmeni a jmeno]],G:G,registrace[[#This Row],[nar]])</f>
        <v>2</v>
      </c>
      <c r="M21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19" s="212" t="str">
        <f>LEFT(registrace[[#This Row],[prijmeni a jmeno]],1)</f>
        <v>G</v>
      </c>
      <c r="O219" s="222" t="str">
        <f>IF(registrace[[#This Row],[závod]]="Hlavní závod",COUNTIF(HLAVNÍ!C:C,E219),"-")</f>
        <v>-</v>
      </c>
      <c r="P219" s="56"/>
      <c r="Q219" s="56"/>
      <c r="R219" s="56"/>
    </row>
    <row r="220" spans="2:18" ht="11.25">
      <c r="B22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20" s="207">
        <v>2017</v>
      </c>
      <c r="D220" s="208"/>
      <c r="E220" s="207"/>
      <c r="F220" s="17" t="s">
        <v>261</v>
      </c>
      <c r="G220" s="209">
        <v>2003</v>
      </c>
      <c r="H220" s="17" t="s">
        <v>741</v>
      </c>
      <c r="I220" s="210" t="str">
        <f>IF(ISBLANK(registrace[[#This Row],[prijmeni a jmeno]]),"-",IF(RIGHT(LEFT(registrace[[#This Row],[prijmeni a jmeno]],SEARCH(" ",registrace[[#This Row],[prijmeni a jmeno]])-1),1)="á","Z","M"))</f>
        <v>M</v>
      </c>
      <c r="J22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20" s="17"/>
      <c r="L220" s="211">
        <f>COUNTIFS(F:F,registrace[[#This Row],[prijmeni a jmeno]],G:G,registrace[[#This Row],[nar]])</f>
        <v>1</v>
      </c>
      <c r="M22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20" s="212" t="str">
        <f>LEFT(registrace[[#This Row],[prijmeni a jmeno]],1)</f>
        <v>G</v>
      </c>
      <c r="O220" s="221" t="str">
        <f>IF(registrace[[#This Row],[závod]]="Hlavní závod",COUNTIF(HLAVNÍ!C:C,E220),"-")</f>
        <v>-</v>
      </c>
      <c r="P220" s="56"/>
      <c r="Q220" s="56"/>
      <c r="R220" s="56"/>
    </row>
    <row r="221" spans="2:18" ht="11.25">
      <c r="B22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závod::Z42</v>
      </c>
      <c r="C221" s="207">
        <v>2017</v>
      </c>
      <c r="D221" s="208" t="s">
        <v>672</v>
      </c>
      <c r="E221" s="207" t="s">
        <v>2784</v>
      </c>
      <c r="F221" s="17" t="s">
        <v>2627</v>
      </c>
      <c r="G221" s="209">
        <v>1979</v>
      </c>
      <c r="H221" s="208" t="s">
        <v>2628</v>
      </c>
      <c r="I221" s="210" t="str">
        <f>IF(ISBLANK(registrace[[#This Row],[prijmeni a jmeno]]),"-",IF(RIGHT(LEFT(registrace[[#This Row],[prijmeni a jmeno]],SEARCH(" ",registrace[[#This Row],[prijmeni a jmeno]])-1),1)="á","Z","M"))</f>
        <v>M</v>
      </c>
      <c r="J22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221" s="17"/>
      <c r="L221" s="213">
        <f>COUNTIFS(F:F,registrace[[#This Row],[prijmeni a jmeno]],G:G,registrace[[#This Row],[nar]])</f>
        <v>1</v>
      </c>
      <c r="M22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21" s="212" t="str">
        <f>LEFT(registrace[[#This Row],[prijmeni a jmeno]],1)</f>
        <v>G</v>
      </c>
      <c r="O221" s="222">
        <f>IF(registrace[[#This Row],[závod]]="Hlavní závod",COUNTIF(HLAVNÍ!C:C,E221),"-")</f>
        <v>1</v>
      </c>
      <c r="P221" s="56"/>
      <c r="Q221" s="56"/>
      <c r="R221" s="56"/>
    </row>
    <row r="222" spans="2:18" ht="11.25">
      <c r="B22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22" s="207">
        <v>2017</v>
      </c>
      <c r="D222" s="208"/>
      <c r="E222" s="207"/>
      <c r="F222" s="17" t="s">
        <v>1005</v>
      </c>
      <c r="G222" s="209">
        <v>2005</v>
      </c>
      <c r="H222" s="208" t="s">
        <v>984</v>
      </c>
      <c r="I222" s="210" t="str">
        <f>IF(ISBLANK(registrace[[#This Row],[prijmeni a jmeno]]),"-",IF(RIGHT(LEFT(registrace[[#This Row],[prijmeni a jmeno]],SEARCH(" ",registrace[[#This Row],[prijmeni a jmeno]])-1),1)="á","Z","M"))</f>
        <v>Z</v>
      </c>
      <c r="J22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22" s="17"/>
      <c r="L222" s="211">
        <f>COUNTIFS(F:F,registrace[[#This Row],[prijmeni a jmeno]],G:G,registrace[[#This Row],[nar]])</f>
        <v>2</v>
      </c>
      <c r="M22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22" s="212" t="str">
        <f>LEFT(registrace[[#This Row],[prijmeni a jmeno]],1)</f>
        <v>G</v>
      </c>
      <c r="O222" s="221" t="str">
        <f>IF(registrace[[#This Row],[závod]]="Hlavní závod",COUNTIF(HLAVNÍ!C:C,E222),"-")</f>
        <v>-</v>
      </c>
      <c r="P222" s="56"/>
      <c r="Q222" s="56"/>
      <c r="R222" s="56"/>
    </row>
    <row r="223" spans="2:18" ht="11.25">
      <c r="B22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2017::Dětský::11-12::Z::40</v>
      </c>
      <c r="C223" s="207">
        <v>2017</v>
      </c>
      <c r="D223" s="208" t="s">
        <v>675</v>
      </c>
      <c r="E223" s="207">
        <v>40</v>
      </c>
      <c r="F223" s="17" t="s">
        <v>1005</v>
      </c>
      <c r="G223" s="209">
        <v>2005</v>
      </c>
      <c r="H223" s="208" t="s">
        <v>984</v>
      </c>
      <c r="I223" s="210" t="str">
        <f>IF(ISBLANK(registrace[[#This Row],[prijmeni a jmeno]]),"-",IF(RIGHT(LEFT(registrace[[#This Row],[prijmeni a jmeno]],SEARCH(" ",registrace[[#This Row],[prijmeni a jmeno]])-1),1)="á","Z","M"))</f>
        <v>Z</v>
      </c>
      <c r="J22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223" s="17"/>
      <c r="L223" s="213">
        <f>COUNTIFS(F:F,registrace[[#This Row],[prijmeni a jmeno]],G:G,registrace[[#This Row],[nar]])</f>
        <v>2</v>
      </c>
      <c r="M22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23" s="212" t="str">
        <f>LEFT(registrace[[#This Row],[prijmeni a jmeno]],1)</f>
        <v>G</v>
      </c>
      <c r="O223" s="222" t="str">
        <f>IF(registrace[[#This Row],[závod]]="Hlavní závod",COUNTIF(HLAVNÍ!C:C,E223),"-")</f>
        <v>-</v>
      </c>
      <c r="P223" s="56"/>
      <c r="Q223" s="56"/>
      <c r="R223" s="56"/>
    </row>
    <row r="224" spans="2:18" ht="11.25">
      <c r="B22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závod::Z36</v>
      </c>
      <c r="C224" s="207">
        <v>2017</v>
      </c>
      <c r="D224" s="208" t="s">
        <v>672</v>
      </c>
      <c r="E224" s="207" t="s">
        <v>2802</v>
      </c>
      <c r="F224" s="17" t="s">
        <v>2769</v>
      </c>
      <c r="G224" s="209">
        <v>1985</v>
      </c>
      <c r="H224" s="208"/>
      <c r="I224" s="210" t="str">
        <f>IF(ISBLANK(registrace[[#This Row],[prijmeni a jmeno]]),"-",IF(RIGHT(LEFT(registrace[[#This Row],[prijmeni a jmeno]],SEARCH(" ",registrace[[#This Row],[prijmeni a jmeno]])-1),1)="á","Z","M"))</f>
        <v>M</v>
      </c>
      <c r="J22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224" s="17"/>
      <c r="L224" s="213">
        <f>COUNTIFS(F:F,registrace[[#This Row],[prijmeni a jmeno]],G:G,registrace[[#This Row],[nar]])</f>
        <v>1</v>
      </c>
      <c r="M22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24" s="212" t="str">
        <f>LEFT(registrace[[#This Row],[prijmeni a jmeno]],1)</f>
        <v>G</v>
      </c>
      <c r="O224" s="222">
        <f>IF(registrace[[#This Row],[závod]]="Hlavní závod",COUNTIF(HLAVNÍ!C:C,E224),"-")</f>
        <v>1</v>
      </c>
      <c r="P224" s="56"/>
      <c r="Q224" s="56"/>
      <c r="R224" s="56"/>
    </row>
    <row r="225" spans="2:18" ht="11.25">
      <c r="B22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závod::84</v>
      </c>
      <c r="C225" s="207">
        <v>2017</v>
      </c>
      <c r="D225" s="208" t="s">
        <v>672</v>
      </c>
      <c r="E225" s="207">
        <v>84</v>
      </c>
      <c r="F225" s="17" t="s">
        <v>57</v>
      </c>
      <c r="G225" s="209">
        <v>1972</v>
      </c>
      <c r="H225" s="208" t="s">
        <v>2629</v>
      </c>
      <c r="I225" s="210" t="str">
        <f>IF(ISBLANK(registrace[[#This Row],[prijmeni a jmeno]]),"-",IF(RIGHT(LEFT(registrace[[#This Row],[prijmeni a jmeno]],SEARCH(" ",registrace[[#This Row],[prijmeni a jmeno]])-1),1)="á","Z","M"))</f>
        <v>M</v>
      </c>
      <c r="J22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225" s="17"/>
      <c r="L225" s="213">
        <f>COUNTIFS(F:F,registrace[[#This Row],[prijmeni a jmeno]],G:G,registrace[[#This Row],[nar]])</f>
        <v>2</v>
      </c>
      <c r="M22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25" s="212" t="str">
        <f>LEFT(registrace[[#This Row],[prijmeni a jmeno]],1)</f>
        <v>H</v>
      </c>
      <c r="O225" s="222">
        <f>IF(registrace[[#This Row],[závod]]="Hlavní závod",COUNTIF(HLAVNÍ!C:C,E225),"-")</f>
        <v>1</v>
      </c>
      <c r="P225" s="56"/>
      <c r="Q225" s="56"/>
      <c r="R225" s="56"/>
    </row>
    <row r="226" spans="2:18" ht="11.25">
      <c r="B226" s="22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2017::Pivaři::70</v>
      </c>
      <c r="C226" s="225">
        <v>2017</v>
      </c>
      <c r="D226" s="226" t="s">
        <v>676</v>
      </c>
      <c r="E226" s="225">
        <v>70</v>
      </c>
      <c r="F226" s="227" t="s">
        <v>57</v>
      </c>
      <c r="G226" s="228">
        <v>1972</v>
      </c>
      <c r="H226" s="208" t="s">
        <v>316</v>
      </c>
      <c r="I226" s="229" t="str">
        <f>IF(ISBLANK(registrace[[#This Row],[prijmeni a jmeno]]),"-",IF(RIGHT(LEFT(registrace[[#This Row],[prijmeni a jmeno]],SEARCH(" ",registrace[[#This Row],[prijmeni a jmeno]])-1),1)="á","Z","M"))</f>
        <v>M</v>
      </c>
      <c r="J226" s="229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226" s="227"/>
      <c r="L226" s="230">
        <f>COUNTIFS(F:F,registrace[[#This Row],[prijmeni a jmeno]],G:G,registrace[[#This Row],[nar]])</f>
        <v>2</v>
      </c>
      <c r="M226" s="231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26" s="232" t="str">
        <f>LEFT(registrace[[#This Row],[prijmeni a jmeno]],1)</f>
        <v>H</v>
      </c>
      <c r="O226" s="233" t="str">
        <f>IF(registrace[[#This Row],[závod]]="Hlavní závod",COUNTIF(HLAVNÍ!C:C,E226),"-")</f>
        <v>-</v>
      </c>
      <c r="P226" s="56"/>
      <c r="Q226" s="56"/>
      <c r="R226" s="56"/>
    </row>
    <row r="227" spans="2:18" ht="11.25">
      <c r="B22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závod::83</v>
      </c>
      <c r="C227" s="207">
        <v>2017</v>
      </c>
      <c r="D227" s="208" t="s">
        <v>672</v>
      </c>
      <c r="E227" s="207">
        <v>83</v>
      </c>
      <c r="F227" s="17" t="s">
        <v>58</v>
      </c>
      <c r="G227" s="209">
        <v>1974</v>
      </c>
      <c r="H227" s="208" t="s">
        <v>2630</v>
      </c>
      <c r="I227" s="210" t="str">
        <f>IF(ISBLANK(registrace[[#This Row],[prijmeni a jmeno]]),"-",IF(RIGHT(LEFT(registrace[[#This Row],[prijmeni a jmeno]],SEARCH(" ",registrace[[#This Row],[prijmeni a jmeno]])-1),1)="á","Z","M"))</f>
        <v>M</v>
      </c>
      <c r="J22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227" s="17"/>
      <c r="L227" s="213">
        <f>COUNTIFS(F:F,registrace[[#This Row],[prijmeni a jmeno]],G:G,registrace[[#This Row],[nar]])</f>
        <v>2</v>
      </c>
      <c r="M22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27" s="212" t="str">
        <f>LEFT(registrace[[#This Row],[prijmeni a jmeno]],1)</f>
        <v>H</v>
      </c>
      <c r="O227" s="222">
        <f>IF(registrace[[#This Row],[závod]]="Hlavní závod",COUNTIF(HLAVNÍ!C:C,E227),"-")</f>
        <v>1</v>
      </c>
      <c r="P227" s="56"/>
      <c r="Q227" s="56"/>
      <c r="R227" s="56"/>
    </row>
    <row r="228" spans="2:18" ht="11.25">
      <c r="B228" s="22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2017::Pivaři::85</v>
      </c>
      <c r="C228" s="225">
        <v>2017</v>
      </c>
      <c r="D228" s="226" t="s">
        <v>676</v>
      </c>
      <c r="E228" s="225">
        <v>85</v>
      </c>
      <c r="F228" s="227" t="s">
        <v>58</v>
      </c>
      <c r="G228" s="228">
        <v>1974</v>
      </c>
      <c r="H228" s="208" t="s">
        <v>316</v>
      </c>
      <c r="I228" s="229" t="str">
        <f>IF(ISBLANK(registrace[[#This Row],[prijmeni a jmeno]]),"-",IF(RIGHT(LEFT(registrace[[#This Row],[prijmeni a jmeno]],SEARCH(" ",registrace[[#This Row],[prijmeni a jmeno]])-1),1)="á","Z","M"))</f>
        <v>M</v>
      </c>
      <c r="J228" s="229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228" s="227"/>
      <c r="L228" s="230">
        <f>COUNTIFS(F:F,registrace[[#This Row],[prijmeni a jmeno]],G:G,registrace[[#This Row],[nar]])</f>
        <v>2</v>
      </c>
      <c r="M228" s="231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28" s="232" t="str">
        <f>LEFT(registrace[[#This Row],[prijmeni a jmeno]],1)</f>
        <v>H</v>
      </c>
      <c r="O228" s="233" t="str">
        <f>IF(registrace[[#This Row],[závod]]="Hlavní závod",COUNTIF(HLAVNÍ!C:C,E228),"-")</f>
        <v>-</v>
      </c>
      <c r="P228" s="56"/>
      <c r="Q228" s="56"/>
      <c r="R228" s="56"/>
    </row>
    <row r="229" spans="2:18" ht="11.25">
      <c r="B22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závod::Z28</v>
      </c>
      <c r="C229" s="207">
        <v>2017</v>
      </c>
      <c r="D229" s="208" t="s">
        <v>672</v>
      </c>
      <c r="E229" s="207" t="s">
        <v>2785</v>
      </c>
      <c r="F229" s="17" t="s">
        <v>2631</v>
      </c>
      <c r="G229" s="209">
        <v>1978</v>
      </c>
      <c r="H229" s="208" t="s">
        <v>2632</v>
      </c>
      <c r="I229" s="210" t="str">
        <f>IF(ISBLANK(registrace[[#This Row],[prijmeni a jmeno]]),"-",IF(RIGHT(LEFT(registrace[[#This Row],[prijmeni a jmeno]],SEARCH(" ",registrace[[#This Row],[prijmeni a jmeno]])-1),1)="á","Z","M"))</f>
        <v>M</v>
      </c>
      <c r="J22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229" s="17"/>
      <c r="L229" s="213">
        <f>COUNTIFS(F:F,registrace[[#This Row],[prijmeni a jmeno]],G:G,registrace[[#This Row],[nar]])</f>
        <v>1</v>
      </c>
      <c r="M22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29" s="212" t="str">
        <f>LEFT(registrace[[#This Row],[prijmeni a jmeno]],1)</f>
        <v>H</v>
      </c>
      <c r="O229" s="222">
        <f>IF(registrace[[#This Row],[závod]]="Hlavní závod",COUNTIF(HLAVNÍ!C:C,E229),"-")</f>
        <v>1</v>
      </c>
      <c r="P229" s="56"/>
      <c r="Q229" s="56"/>
      <c r="R229" s="56"/>
    </row>
    <row r="230" spans="2:18" ht="11.25">
      <c r="B23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30" s="207">
        <v>2017</v>
      </c>
      <c r="D230" s="208"/>
      <c r="E230" s="207"/>
      <c r="F230" s="17" t="s">
        <v>2293</v>
      </c>
      <c r="G230" s="209">
        <v>1975</v>
      </c>
      <c r="H230" s="208" t="s">
        <v>40</v>
      </c>
      <c r="I230" s="210" t="str">
        <f>IF(ISBLANK(registrace[[#This Row],[prijmeni a jmeno]]),"-",IF(RIGHT(LEFT(registrace[[#This Row],[prijmeni a jmeno]],SEARCH(" ",registrace[[#This Row],[prijmeni a jmeno]])-1),1)="á","Z","M"))</f>
        <v>M</v>
      </c>
      <c r="J23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0" s="17"/>
      <c r="L230" s="213">
        <f>COUNTIFS(F:F,registrace[[#This Row],[prijmeni a jmeno]],G:G,registrace[[#This Row],[nar]])</f>
        <v>1</v>
      </c>
      <c r="M23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30" s="212" t="str">
        <f>LEFT(registrace[[#This Row],[prijmeni a jmeno]],1)</f>
        <v>H</v>
      </c>
      <c r="O230" s="221" t="str">
        <f>IF(registrace[[#This Row],[závod]]="Hlavní závod",COUNTIF(HLAVNÍ!C:C,E230),"-")</f>
        <v>-</v>
      </c>
      <c r="P230" s="56"/>
      <c r="Q230" s="56"/>
      <c r="R230" s="56"/>
    </row>
    <row r="231" spans="2:18" ht="11.25">
      <c r="B23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31" s="207">
        <v>2017</v>
      </c>
      <c r="D231" s="208"/>
      <c r="E231" s="207"/>
      <c r="F231" s="17" t="s">
        <v>59</v>
      </c>
      <c r="G231" s="209">
        <v>1988</v>
      </c>
      <c r="H231" s="17" t="s">
        <v>891</v>
      </c>
      <c r="I231" s="210" t="str">
        <f>IF(ISBLANK(registrace[[#This Row],[prijmeni a jmeno]]),"-",IF(RIGHT(LEFT(registrace[[#This Row],[prijmeni a jmeno]],SEARCH(" ",registrace[[#This Row],[prijmeni a jmeno]])-1),1)="á","Z","M"))</f>
        <v>M</v>
      </c>
      <c r="J23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1" s="17"/>
      <c r="L231" s="211">
        <f>COUNTIFS(F:F,registrace[[#This Row],[prijmeni a jmeno]],G:G,registrace[[#This Row],[nar]])</f>
        <v>1</v>
      </c>
      <c r="M23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31" s="212" t="str">
        <f>LEFT(registrace[[#This Row],[prijmeni a jmeno]],1)</f>
        <v>H</v>
      </c>
      <c r="O231" s="221" t="str">
        <f>IF(registrace[[#This Row],[závod]]="Hlavní závod",COUNTIF(HLAVNÍ!C:C,E231),"-")</f>
        <v>-</v>
      </c>
      <c r="P231" s="56"/>
      <c r="Q231" s="56"/>
      <c r="R231" s="56"/>
    </row>
    <row r="232" spans="2:18" ht="11.25">
      <c r="B23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32" s="207">
        <v>2017</v>
      </c>
      <c r="D232" s="208"/>
      <c r="E232" s="207"/>
      <c r="F232" s="17" t="s">
        <v>499</v>
      </c>
      <c r="G232" s="209">
        <v>2000</v>
      </c>
      <c r="H232" s="17" t="s">
        <v>235</v>
      </c>
      <c r="I232" s="210" t="str">
        <f>IF(ISBLANK(registrace[[#This Row],[prijmeni a jmeno]]),"-",IF(RIGHT(LEFT(registrace[[#This Row],[prijmeni a jmeno]],SEARCH(" ",registrace[[#This Row],[prijmeni a jmeno]])-1),1)="á","Z","M"))</f>
        <v>M</v>
      </c>
      <c r="J23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2" s="17"/>
      <c r="L232" s="211">
        <f>COUNTIFS(F:F,registrace[[#This Row],[prijmeni a jmeno]],G:G,registrace[[#This Row],[nar]])</f>
        <v>1</v>
      </c>
      <c r="M23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32" s="212" t="str">
        <f>LEFT(registrace[[#This Row],[prijmeni a jmeno]],1)</f>
        <v>H</v>
      </c>
      <c r="O232" s="221" t="str">
        <f>IF(registrace[[#This Row],[závod]]="Hlavní závod",COUNTIF(HLAVNÍ!C:C,E232),"-")</f>
        <v>-</v>
      </c>
      <c r="P232" s="56"/>
      <c r="Q232" s="56"/>
      <c r="R232" s="56"/>
    </row>
    <row r="233" spans="2:18" ht="11.25">
      <c r="B23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33" s="207">
        <v>2017</v>
      </c>
      <c r="D233" s="208"/>
      <c r="E233" s="207"/>
      <c r="F233" s="17" t="s">
        <v>142</v>
      </c>
      <c r="G233" s="209">
        <v>1951</v>
      </c>
      <c r="H233" s="17" t="s">
        <v>466</v>
      </c>
      <c r="I233" s="210" t="str">
        <f>IF(ISBLANK(registrace[[#This Row],[prijmeni a jmeno]]),"-",IF(RIGHT(LEFT(registrace[[#This Row],[prijmeni a jmeno]],SEARCH(" ",registrace[[#This Row],[prijmeni a jmeno]])-1),1)="á","Z","M"))</f>
        <v>M</v>
      </c>
      <c r="J23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3" s="17"/>
      <c r="L233" s="211">
        <f>COUNTIFS(F:F,registrace[[#This Row],[prijmeni a jmeno]],G:G,registrace[[#This Row],[nar]])</f>
        <v>1</v>
      </c>
      <c r="M23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33" s="212" t="str">
        <f>LEFT(registrace[[#This Row],[prijmeni a jmeno]],1)</f>
        <v>H</v>
      </c>
      <c r="O233" s="221" t="str">
        <f>IF(registrace[[#This Row],[závod]]="Hlavní závod",COUNTIF(HLAVNÍ!C:C,E233),"-")</f>
        <v>-</v>
      </c>
      <c r="P233" s="56"/>
      <c r="Q233" s="56"/>
      <c r="R233" s="56"/>
    </row>
    <row r="234" spans="2:18" ht="11.25">
      <c r="B23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34" s="207">
        <v>2017</v>
      </c>
      <c r="D234" s="208"/>
      <c r="E234" s="207"/>
      <c r="F234" s="17" t="s">
        <v>444</v>
      </c>
      <c r="G234" s="209">
        <v>1997</v>
      </c>
      <c r="H234" s="17" t="s">
        <v>653</v>
      </c>
      <c r="I234" s="210" t="str">
        <f>IF(ISBLANK(registrace[[#This Row],[prijmeni a jmeno]]),"-",IF(RIGHT(LEFT(registrace[[#This Row],[prijmeni a jmeno]],SEARCH(" ",registrace[[#This Row],[prijmeni a jmeno]])-1),1)="á","Z","M"))</f>
        <v>Z</v>
      </c>
      <c r="J23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4" s="17"/>
      <c r="L234" s="211">
        <f>COUNTIFS(F:F,registrace[[#This Row],[prijmeni a jmeno]],G:G,registrace[[#This Row],[nar]])</f>
        <v>1</v>
      </c>
      <c r="M23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34" s="212" t="str">
        <f>LEFT(registrace[[#This Row],[prijmeni a jmeno]],1)</f>
        <v>H</v>
      </c>
      <c r="O234" s="221" t="str">
        <f>IF(registrace[[#This Row],[závod]]="Hlavní závod",COUNTIF(HLAVNÍ!C:C,E234),"-")</f>
        <v>-</v>
      </c>
      <c r="P234" s="56"/>
      <c r="Q234" s="56"/>
      <c r="R234" s="56"/>
    </row>
    <row r="235" spans="2:18" ht="11.25">
      <c r="B23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starosty::32</v>
      </c>
      <c r="C235" s="207">
        <v>2017</v>
      </c>
      <c r="D235" s="208" t="s">
        <v>673</v>
      </c>
      <c r="E235" s="207">
        <v>32</v>
      </c>
      <c r="F235" s="17" t="s">
        <v>2721</v>
      </c>
      <c r="G235" s="209">
        <v>1976</v>
      </c>
      <c r="H235" s="208" t="s">
        <v>997</v>
      </c>
      <c r="I235" s="210" t="str">
        <f>IF(ISBLANK(registrace[[#This Row],[prijmeni a jmeno]]),"-",IF(RIGHT(LEFT(registrace[[#This Row],[prijmeni a jmeno]],SEARCH(" ",registrace[[#This Row],[prijmeni a jmeno]])-1),1)="á","Z","M"))</f>
        <v>M</v>
      </c>
      <c r="J23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235" s="17"/>
      <c r="L235" s="213">
        <f>COUNTIFS(F:F,registrace[[#This Row],[prijmeni a jmeno]],G:G,registrace[[#This Row],[nar]])</f>
        <v>1</v>
      </c>
      <c r="M23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35" s="212" t="str">
        <f>LEFT(registrace[[#This Row],[prijmeni a jmeno]],1)</f>
        <v>H</v>
      </c>
      <c r="O235" s="222" t="str">
        <f>IF(registrace[[#This Row],[závod]]="Hlavní závod",COUNTIF(HLAVNÍ!C:C,E235),"-")</f>
        <v>-</v>
      </c>
      <c r="P235" s="56"/>
      <c r="Q235" s="56"/>
      <c r="R235" s="56"/>
    </row>
    <row r="236" spans="2:18" ht="11.25">
      <c r="B236" s="19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36" s="207">
        <v>2017</v>
      </c>
      <c r="D236" s="208"/>
      <c r="E236" s="207"/>
      <c r="F236" s="17" t="s">
        <v>2354</v>
      </c>
      <c r="G236" s="209">
        <v>1980</v>
      </c>
      <c r="H236" s="208" t="s">
        <v>316</v>
      </c>
      <c r="I236" s="210" t="str">
        <f>IF(ISBLANK(registrace[[#This Row],[prijmeni a jmeno]]),"-",IF(RIGHT(LEFT(registrace[[#This Row],[prijmeni a jmeno]],SEARCH(" ",registrace[[#This Row],[prijmeni a jmeno]])-1),1)="á","Z","M"))</f>
        <v>Z</v>
      </c>
      <c r="J23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36" s="17"/>
      <c r="L236" s="213">
        <f>COUNTIFS(F:F,registrace[[#This Row],[prijmeni a jmeno]],G:G,registrace[[#This Row],[nar]])</f>
        <v>1</v>
      </c>
      <c r="M23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36" s="212" t="str">
        <f>LEFT(registrace[[#This Row],[prijmeni a jmeno]],1)</f>
        <v>H</v>
      </c>
      <c r="O236" s="221" t="str">
        <f>IF(registrace[[#This Row],[závod]]="Hlavní závod",COUNTIF(HLAVNÍ!C:C,E236),"-")</f>
        <v>-</v>
      </c>
      <c r="P236" s="56"/>
      <c r="Q236" s="56"/>
      <c r="R236" s="56"/>
    </row>
    <row r="237" spans="2:18" ht="11.25">
      <c r="B23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závod::Z23</v>
      </c>
      <c r="C237" s="207">
        <v>2017</v>
      </c>
      <c r="D237" s="208" t="s">
        <v>672</v>
      </c>
      <c r="E237" s="207" t="s">
        <v>2786</v>
      </c>
      <c r="F237" s="17" t="s">
        <v>60</v>
      </c>
      <c r="G237" s="209">
        <v>1969</v>
      </c>
      <c r="H237" s="208" t="s">
        <v>11</v>
      </c>
      <c r="I237" s="210" t="str">
        <f>IF(ISBLANK(registrace[[#This Row],[prijmeni a jmeno]]),"-",IF(RIGHT(LEFT(registrace[[#This Row],[prijmeni a jmeno]],SEARCH(" ",registrace[[#This Row],[prijmeni a jmeno]])-1),1)="á","Z","M"))</f>
        <v>M</v>
      </c>
      <c r="J23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237" s="17"/>
      <c r="L237" s="213">
        <f>COUNTIFS(F:F,registrace[[#This Row],[prijmeni a jmeno]],G:G,registrace[[#This Row],[nar]])</f>
        <v>1</v>
      </c>
      <c r="M23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37" s="212" t="str">
        <f>LEFT(registrace[[#This Row],[prijmeni a jmeno]],1)</f>
        <v>H</v>
      </c>
      <c r="O237" s="222">
        <f>IF(registrace[[#This Row],[závod]]="Hlavní závod",COUNTIF(HLAVNÍ!C:C,E237),"-")</f>
        <v>1</v>
      </c>
      <c r="P237" s="56"/>
      <c r="Q237" s="56"/>
      <c r="R237" s="56"/>
    </row>
    <row r="238" spans="2:18" ht="11.25">
      <c r="B23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2017::Dětský::15-16::M::36</v>
      </c>
      <c r="C238" s="207">
        <v>2017</v>
      </c>
      <c r="D238" s="208" t="s">
        <v>675</v>
      </c>
      <c r="E238" s="207">
        <v>36</v>
      </c>
      <c r="F238" s="17" t="s">
        <v>2830</v>
      </c>
      <c r="G238" s="209">
        <v>2002</v>
      </c>
      <c r="H238" s="208" t="s">
        <v>1039</v>
      </c>
      <c r="I238" s="210" t="str">
        <f>IF(ISBLANK(registrace[[#This Row],[prijmeni a jmeno]]),"-",IF(RIGHT(LEFT(registrace[[#This Row],[prijmeni a jmeno]],SEARCH(" ",registrace[[#This Row],[prijmeni a jmeno]])-1),1)="á","Z","M"))</f>
        <v>M</v>
      </c>
      <c r="J23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15-16</v>
      </c>
      <c r="K238" s="17"/>
      <c r="L238" s="213">
        <f>COUNTIFS(F:F,registrace[[#This Row],[prijmeni a jmeno]],G:G,registrace[[#This Row],[nar]])</f>
        <v>1</v>
      </c>
      <c r="M23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38" s="212" t="str">
        <f>LEFT(registrace[[#This Row],[prijmeni a jmeno]],1)</f>
        <v>H</v>
      </c>
      <c r="O238" s="222" t="str">
        <f>IF(registrace[[#This Row],[závod]]="Hlavní závod",COUNTIF(HLAVNÍ!C:C,E238),"-")</f>
        <v>-</v>
      </c>
      <c r="P238" s="56"/>
      <c r="Q238" s="56"/>
      <c r="R238" s="56"/>
    </row>
    <row r="239" spans="2:18" ht="11.25">
      <c r="B23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2017::Dětský::05-07::M::48</v>
      </c>
      <c r="C239" s="207">
        <v>2017</v>
      </c>
      <c r="D239" s="208" t="s">
        <v>675</v>
      </c>
      <c r="E239" s="207">
        <v>48</v>
      </c>
      <c r="F239" s="17" t="s">
        <v>2851</v>
      </c>
      <c r="G239" s="209">
        <v>2012</v>
      </c>
      <c r="H239" s="208" t="s">
        <v>2705</v>
      </c>
      <c r="I239" s="210" t="str">
        <f>IF(ISBLANK(registrace[[#This Row],[prijmeni a jmeno]]),"-",IF(RIGHT(LEFT(registrace[[#This Row],[prijmeni a jmeno]],SEARCH(" ",registrace[[#This Row],[prijmeni a jmeno]])-1),1)="á","Z","M"))</f>
        <v>M</v>
      </c>
      <c r="J23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239" s="17"/>
      <c r="L239" s="213">
        <f>COUNTIFS(F:F,registrace[[#This Row],[prijmeni a jmeno]],G:G,registrace[[#This Row],[nar]])</f>
        <v>1</v>
      </c>
      <c r="M23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39" s="212" t="str">
        <f>LEFT(registrace[[#This Row],[prijmeni a jmeno]],1)</f>
        <v>H</v>
      </c>
      <c r="O239" s="222" t="str">
        <f>IF(registrace[[#This Row],[závod]]="Hlavní závod",COUNTIF(HLAVNÍ!C:C,E239),"-")</f>
        <v>-</v>
      </c>
      <c r="P239" s="56"/>
      <c r="Q239" s="56"/>
      <c r="R239" s="56"/>
    </row>
    <row r="240" spans="2:18" ht="11.25">
      <c r="B24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závod::37</v>
      </c>
      <c r="C240" s="207">
        <v>2017</v>
      </c>
      <c r="D240" s="208" t="s">
        <v>672</v>
      </c>
      <c r="E240" s="207">
        <v>37</v>
      </c>
      <c r="F240" s="17" t="s">
        <v>2704</v>
      </c>
      <c r="G240" s="209">
        <v>1980</v>
      </c>
      <c r="H240" s="208" t="s">
        <v>2705</v>
      </c>
      <c r="I240" s="210" t="str">
        <f>IF(ISBLANK(registrace[[#This Row],[prijmeni a jmeno]]),"-",IF(RIGHT(LEFT(registrace[[#This Row],[prijmeni a jmeno]],SEARCH(" ",registrace[[#This Row],[prijmeni a jmeno]])-1),1)="á","Z","M"))</f>
        <v>M</v>
      </c>
      <c r="J24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240" s="17"/>
      <c r="L240" s="213">
        <f>COUNTIFS(F:F,registrace[[#This Row],[prijmeni a jmeno]],G:G,registrace[[#This Row],[nar]])</f>
        <v>1</v>
      </c>
      <c r="M24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40" s="212" t="str">
        <f>LEFT(registrace[[#This Row],[prijmeni a jmeno]],1)</f>
        <v>H</v>
      </c>
      <c r="O240" s="222">
        <f>IF(registrace[[#This Row],[závod]]="Hlavní závod",COUNTIF(HLAVNÍ!C:C,E240),"-")</f>
        <v>1</v>
      </c>
      <c r="P240" s="56"/>
      <c r="Q240" s="56"/>
      <c r="R240" s="56"/>
    </row>
    <row r="241" spans="2:18" ht="11.25">
      <c r="B24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2017::Dětský::05-07::Z::48</v>
      </c>
      <c r="C241" s="207">
        <v>2017</v>
      </c>
      <c r="D241" s="208" t="s">
        <v>675</v>
      </c>
      <c r="E241" s="207">
        <v>48</v>
      </c>
      <c r="F241" s="17" t="s">
        <v>2841</v>
      </c>
      <c r="G241" s="209">
        <v>2010</v>
      </c>
      <c r="H241" s="208" t="s">
        <v>2705</v>
      </c>
      <c r="I241" s="210" t="str">
        <f>IF(ISBLANK(registrace[[#This Row],[prijmeni a jmeno]]),"-",IF(RIGHT(LEFT(registrace[[#This Row],[prijmeni a jmeno]],SEARCH(" ",registrace[[#This Row],[prijmeni a jmeno]])-1),1)="á","Z","M"))</f>
        <v>Z</v>
      </c>
      <c r="J24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241" s="17"/>
      <c r="L241" s="213">
        <f>COUNTIFS(F:F,registrace[[#This Row],[prijmeni a jmeno]],G:G,registrace[[#This Row],[nar]])</f>
        <v>1</v>
      </c>
      <c r="M24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41" s="212" t="str">
        <f>LEFT(registrace[[#This Row],[prijmeni a jmeno]],1)</f>
        <v>H</v>
      </c>
      <c r="O241" s="222" t="str">
        <f>IF(registrace[[#This Row],[závod]]="Hlavní závod",COUNTIF(HLAVNÍ!C:C,E241),"-")</f>
        <v>-</v>
      </c>
      <c r="P241" s="56"/>
      <c r="Q241" s="56"/>
      <c r="R241" s="56"/>
    </row>
    <row r="242" spans="2:18" ht="11.25">
      <c r="B24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42" s="207">
        <v>2017</v>
      </c>
      <c r="D242" s="208"/>
      <c r="E242" s="207"/>
      <c r="F242" s="17" t="s">
        <v>168</v>
      </c>
      <c r="G242" s="209">
        <v>1981</v>
      </c>
      <c r="H242" s="17" t="s">
        <v>529</v>
      </c>
      <c r="I242" s="210" t="str">
        <f>IF(ISBLANK(registrace[[#This Row],[prijmeni a jmeno]]),"-",IF(RIGHT(LEFT(registrace[[#This Row],[prijmeni a jmeno]],SEARCH(" ",registrace[[#This Row],[prijmeni a jmeno]])-1),1)="á","Z","M"))</f>
        <v>M</v>
      </c>
      <c r="J24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42" s="17"/>
      <c r="L242" s="211">
        <f>COUNTIFS(F:F,registrace[[#This Row],[prijmeni a jmeno]],G:G,registrace[[#This Row],[nar]])</f>
        <v>1</v>
      </c>
      <c r="M24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42" s="212" t="str">
        <f>LEFT(registrace[[#This Row],[prijmeni a jmeno]],1)</f>
        <v>H</v>
      </c>
      <c r="O242" s="221" t="str">
        <f>IF(registrace[[#This Row],[závod]]="Hlavní závod",COUNTIF(HLAVNÍ!C:C,E242),"-")</f>
        <v>-</v>
      </c>
      <c r="P242" s="56"/>
      <c r="Q242" s="56"/>
      <c r="R242" s="56"/>
    </row>
    <row r="243" spans="2:18" ht="11.25">
      <c r="B24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43" s="207">
        <v>2017</v>
      </c>
      <c r="D243" s="208"/>
      <c r="E243" s="207"/>
      <c r="F243" s="17" t="s">
        <v>500</v>
      </c>
      <c r="G243" s="209">
        <v>2000</v>
      </c>
      <c r="H243" s="17" t="s">
        <v>328</v>
      </c>
      <c r="I243" s="210" t="str">
        <f>IF(ISBLANK(registrace[[#This Row],[prijmeni a jmeno]]),"-",IF(RIGHT(LEFT(registrace[[#This Row],[prijmeni a jmeno]],SEARCH(" ",registrace[[#This Row],[prijmeni a jmeno]])-1),1)="á","Z","M"))</f>
        <v>M</v>
      </c>
      <c r="J24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43" s="17"/>
      <c r="L243" s="211">
        <f>COUNTIFS(F:F,registrace[[#This Row],[prijmeni a jmeno]],G:G,registrace[[#This Row],[nar]])</f>
        <v>1</v>
      </c>
      <c r="M24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43" s="212" t="str">
        <f>LEFT(registrace[[#This Row],[prijmeni a jmeno]],1)</f>
        <v>H</v>
      </c>
      <c r="O243" s="221" t="str">
        <f>IF(registrace[[#This Row],[závod]]="Hlavní závod",COUNTIF(HLAVNÍ!C:C,E243),"-")</f>
        <v>-</v>
      </c>
      <c r="P243" s="56"/>
      <c r="Q243" s="56"/>
      <c r="R243" s="56"/>
    </row>
    <row r="244" spans="2:18" ht="11.25">
      <c r="B24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44" s="207">
        <v>2017</v>
      </c>
      <c r="D244" s="208"/>
      <c r="E244" s="207"/>
      <c r="F244" s="17" t="s">
        <v>1012</v>
      </c>
      <c r="G244" s="209">
        <v>2007</v>
      </c>
      <c r="H244" s="208" t="s">
        <v>328</v>
      </c>
      <c r="I244" s="210" t="str">
        <f>IF(ISBLANK(registrace[[#This Row],[prijmeni a jmeno]]),"-",IF(RIGHT(LEFT(registrace[[#This Row],[prijmeni a jmeno]],SEARCH(" ",registrace[[#This Row],[prijmeni a jmeno]])-1),1)="á","Z","M"))</f>
        <v>Z</v>
      </c>
      <c r="J24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44" s="17"/>
      <c r="L244" s="211">
        <f>COUNTIFS(F:F,registrace[[#This Row],[prijmeni a jmeno]],G:G,registrace[[#This Row],[nar]])</f>
        <v>1</v>
      </c>
      <c r="M24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44" s="212" t="str">
        <f>LEFT(registrace[[#This Row],[prijmeni a jmeno]],1)</f>
        <v>H</v>
      </c>
      <c r="O244" s="221" t="str">
        <f>IF(registrace[[#This Row],[závod]]="Hlavní závod",COUNTIF(HLAVNÍ!C:C,E244),"-")</f>
        <v>-</v>
      </c>
      <c r="P244" s="56"/>
      <c r="Q244" s="56"/>
      <c r="R244" s="56"/>
    </row>
    <row r="245" spans="2:18" ht="11.25">
      <c r="B24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45" s="207">
        <v>2017</v>
      </c>
      <c r="D245" s="208"/>
      <c r="E245" s="207"/>
      <c r="F245" s="17" t="s">
        <v>309</v>
      </c>
      <c r="G245" s="209">
        <v>1989</v>
      </c>
      <c r="H245" s="17" t="s">
        <v>303</v>
      </c>
      <c r="I245" s="210" t="str">
        <f>IF(ISBLANK(registrace[[#This Row],[prijmeni a jmeno]]),"-",IF(RIGHT(LEFT(registrace[[#This Row],[prijmeni a jmeno]],SEARCH(" ",registrace[[#This Row],[prijmeni a jmeno]])-1),1)="á","Z","M"))</f>
        <v>M</v>
      </c>
      <c r="J24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45" s="17"/>
      <c r="L245" s="211">
        <f>COUNTIFS(F:F,registrace[[#This Row],[prijmeni a jmeno]],G:G,registrace[[#This Row],[nar]])</f>
        <v>1</v>
      </c>
      <c r="M24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45" s="212" t="str">
        <f>LEFT(registrace[[#This Row],[prijmeni a jmeno]],1)</f>
        <v>H</v>
      </c>
      <c r="O245" s="221" t="str">
        <f>IF(registrace[[#This Row],[závod]]="Hlavní závod",COUNTIF(HLAVNÍ!C:C,E245),"-")</f>
        <v>-</v>
      </c>
      <c r="P245" s="56"/>
      <c r="Q245" s="56"/>
      <c r="R245" s="56"/>
    </row>
    <row r="246" spans="2:18" ht="11.25">
      <c r="B24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závod::Z37</v>
      </c>
      <c r="C246" s="207">
        <v>2017</v>
      </c>
      <c r="D246" s="208" t="s">
        <v>672</v>
      </c>
      <c r="E246" s="207" t="s">
        <v>2804</v>
      </c>
      <c r="F246" s="17" t="s">
        <v>2772</v>
      </c>
      <c r="G246" s="209">
        <v>1966</v>
      </c>
      <c r="H246" s="208" t="s">
        <v>316</v>
      </c>
      <c r="I246" s="210" t="str">
        <f>IF(ISBLANK(registrace[[#This Row],[prijmeni a jmeno]]),"-",IF(RIGHT(LEFT(registrace[[#This Row],[prijmeni a jmeno]],SEARCH(" ",registrace[[#This Row],[prijmeni a jmeno]])-1),1)="á","Z","M"))</f>
        <v>M</v>
      </c>
      <c r="J24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246" s="17"/>
      <c r="L246" s="213">
        <f>COUNTIFS(F:F,registrace[[#This Row],[prijmeni a jmeno]],G:G,registrace[[#This Row],[nar]])</f>
        <v>1</v>
      </c>
      <c r="M24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46" s="212" t="str">
        <f>LEFT(registrace[[#This Row],[prijmeni a jmeno]],1)</f>
        <v>H</v>
      </c>
      <c r="O246" s="222">
        <f>IF(registrace[[#This Row],[závod]]="Hlavní závod",COUNTIF(HLAVNÍ!C:C,E246),"-")</f>
        <v>1</v>
      </c>
      <c r="P246" s="56"/>
      <c r="Q246" s="56"/>
      <c r="R246" s="56"/>
    </row>
    <row r="247" spans="2:18" ht="11.25">
      <c r="B24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47" s="207">
        <v>2017</v>
      </c>
      <c r="D247" s="208"/>
      <c r="E247" s="207"/>
      <c r="F247" s="17" t="s">
        <v>799</v>
      </c>
      <c r="G247" s="209">
        <v>2002</v>
      </c>
      <c r="H247" s="208" t="s">
        <v>259</v>
      </c>
      <c r="I247" s="210" t="str">
        <f>IF(ISBLANK(registrace[[#This Row],[prijmeni a jmeno]]),"-",IF(RIGHT(LEFT(registrace[[#This Row],[prijmeni a jmeno]],SEARCH(" ",registrace[[#This Row],[prijmeni a jmeno]])-1),1)="á","Z","M"))</f>
        <v>Z</v>
      </c>
      <c r="J24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47" s="17"/>
      <c r="L247" s="211">
        <f>COUNTIFS(F:F,registrace[[#This Row],[prijmeni a jmeno]],G:G,registrace[[#This Row],[nar]])</f>
        <v>1</v>
      </c>
      <c r="M24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47" s="212" t="str">
        <f>LEFT(registrace[[#This Row],[prijmeni a jmeno]],1)</f>
        <v>H</v>
      </c>
      <c r="O247" s="221" t="str">
        <f>IF(registrace[[#This Row],[závod]]="Hlavní závod",COUNTIF(HLAVNÍ!C:C,E247),"-")</f>
        <v>-</v>
      </c>
      <c r="P247" s="56"/>
      <c r="Q247" s="56"/>
      <c r="R247" s="56"/>
    </row>
    <row r="248" spans="2:18" ht="11.25">
      <c r="B24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závod::34</v>
      </c>
      <c r="C248" s="207">
        <v>2017</v>
      </c>
      <c r="D248" s="208" t="s">
        <v>672</v>
      </c>
      <c r="E248" s="207">
        <v>34</v>
      </c>
      <c r="F248" s="17" t="s">
        <v>2699</v>
      </c>
      <c r="G248" s="209">
        <v>1992</v>
      </c>
      <c r="H248" s="208" t="s">
        <v>328</v>
      </c>
      <c r="I248" s="210" t="str">
        <f>IF(ISBLANK(registrace[[#This Row],[prijmeni a jmeno]]),"-",IF(RIGHT(LEFT(registrace[[#This Row],[prijmeni a jmeno]],SEARCH(" ",registrace[[#This Row],[prijmeni a jmeno]])-1),1)="á","Z","M"))</f>
        <v>M</v>
      </c>
      <c r="J24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248" s="17"/>
      <c r="L248" s="213">
        <f>COUNTIFS(F:F,registrace[[#This Row],[prijmeni a jmeno]],G:G,registrace[[#This Row],[nar]])</f>
        <v>1</v>
      </c>
      <c r="M24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48" s="212" t="str">
        <f>LEFT(registrace[[#This Row],[prijmeni a jmeno]],1)</f>
        <v>H</v>
      </c>
      <c r="O248" s="222">
        <f>IF(registrace[[#This Row],[závod]]="Hlavní závod",COUNTIF(HLAVNÍ!C:C,E248),"-")</f>
        <v>1</v>
      </c>
      <c r="P248" s="56"/>
      <c r="Q248" s="56"/>
      <c r="R248" s="56"/>
    </row>
    <row r="249" spans="2:18" ht="11.25">
      <c r="B24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49" s="207">
        <v>2017</v>
      </c>
      <c r="D249" s="208"/>
      <c r="E249" s="207"/>
      <c r="F249" s="17" t="s">
        <v>61</v>
      </c>
      <c r="G249" s="209">
        <v>1987</v>
      </c>
      <c r="H249" s="17" t="s">
        <v>12</v>
      </c>
      <c r="I249" s="210" t="str">
        <f>IF(ISBLANK(registrace[[#This Row],[prijmeni a jmeno]]),"-",IF(RIGHT(LEFT(registrace[[#This Row],[prijmeni a jmeno]],SEARCH(" ",registrace[[#This Row],[prijmeni a jmeno]])-1),1)="á","Z","M"))</f>
        <v>M</v>
      </c>
      <c r="J24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49" s="17"/>
      <c r="L249" s="211">
        <f>COUNTIFS(F:F,registrace[[#This Row],[prijmeni a jmeno]],G:G,registrace[[#This Row],[nar]])</f>
        <v>1</v>
      </c>
      <c r="M24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49" s="212" t="str">
        <f>LEFT(registrace[[#This Row],[prijmeni a jmeno]],1)</f>
        <v>H</v>
      </c>
      <c r="O249" s="221" t="str">
        <f>IF(registrace[[#This Row],[závod]]="Hlavní závod",COUNTIF(HLAVNÍ!C:C,E249),"-")</f>
        <v>-</v>
      </c>
      <c r="P249" s="56"/>
      <c r="Q249" s="56"/>
      <c r="R249" s="56"/>
    </row>
    <row r="250" spans="2:18" ht="11.25">
      <c r="B25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závod::48</v>
      </c>
      <c r="C250" s="207">
        <v>2017</v>
      </c>
      <c r="D250" s="208" t="s">
        <v>672</v>
      </c>
      <c r="E250" s="207">
        <v>48</v>
      </c>
      <c r="F250" s="17" t="s">
        <v>2633</v>
      </c>
      <c r="G250" s="209">
        <v>1985</v>
      </c>
      <c r="H250" s="208" t="s">
        <v>755</v>
      </c>
      <c r="I250" s="210" t="str">
        <f>IF(ISBLANK(registrace[[#This Row],[prijmeni a jmeno]]),"-",IF(RIGHT(LEFT(registrace[[#This Row],[prijmeni a jmeno]],SEARCH(" ",registrace[[#This Row],[prijmeni a jmeno]])-1),1)="á","Z","M"))</f>
        <v>M</v>
      </c>
      <c r="J25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250" s="17"/>
      <c r="L250" s="213">
        <f>COUNTIFS(F:F,registrace[[#This Row],[prijmeni a jmeno]],G:G,registrace[[#This Row],[nar]])</f>
        <v>1</v>
      </c>
      <c r="M25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50" s="212" t="str">
        <f>LEFT(registrace[[#This Row],[prijmeni a jmeno]],1)</f>
        <v>H</v>
      </c>
      <c r="O250" s="222">
        <f>IF(registrace[[#This Row],[závod]]="Hlavní závod",COUNTIF(HLAVNÍ!C:C,E250),"-")</f>
        <v>1</v>
      </c>
      <c r="P250" s="56"/>
      <c r="Q250" s="56"/>
      <c r="R250" s="56"/>
    </row>
    <row r="251" spans="2:18" ht="11.25">
      <c r="B251" s="13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51" s="207">
        <v>2017</v>
      </c>
      <c r="D251" s="208"/>
      <c r="E251" s="207"/>
      <c r="F251" s="17" t="s">
        <v>729</v>
      </c>
      <c r="G251" s="209">
        <v>1952</v>
      </c>
      <c r="H251" s="208" t="s">
        <v>730</v>
      </c>
      <c r="I251" s="210" t="str">
        <f>IF(ISBLANK(registrace[[#This Row],[prijmeni a jmeno]]),"-",IF(RIGHT(LEFT(registrace[[#This Row],[prijmeni a jmeno]],SEARCH(" ",registrace[[#This Row],[prijmeni a jmeno]])-1),1)="á","Z","M"))</f>
        <v>M</v>
      </c>
      <c r="J25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51" s="17"/>
      <c r="L251" s="211">
        <f>COUNTIFS(F:F,registrace[[#This Row],[prijmeni a jmeno]],G:G,registrace[[#This Row],[nar]])</f>
        <v>1</v>
      </c>
      <c r="M25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51" s="212" t="str">
        <f>LEFT(registrace[[#This Row],[prijmeni a jmeno]],1)</f>
        <v>H</v>
      </c>
      <c r="O251" s="221" t="str">
        <f>IF(registrace[[#This Row],[závod]]="Hlavní závod",COUNTIF(HLAVNÍ!C:C,E251),"-")</f>
        <v>-</v>
      </c>
      <c r="P251" s="56"/>
      <c r="Q251" s="56"/>
      <c r="R251" s="56"/>
    </row>
    <row r="252" spans="2:18" ht="11.25">
      <c r="B252" s="22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2017::Pivaři::61</v>
      </c>
      <c r="C252" s="225">
        <v>2017</v>
      </c>
      <c r="D252" s="226" t="s">
        <v>676</v>
      </c>
      <c r="E252" s="225">
        <v>61</v>
      </c>
      <c r="F252" s="227" t="s">
        <v>2883</v>
      </c>
      <c r="G252" s="228">
        <v>1970</v>
      </c>
      <c r="H252" s="208" t="s">
        <v>316</v>
      </c>
      <c r="I252" s="229" t="str">
        <f>IF(ISBLANK(registrace[[#This Row],[prijmeni a jmeno]]),"-",IF(RIGHT(LEFT(registrace[[#This Row],[prijmeni a jmeno]],SEARCH(" ",registrace[[#This Row],[prijmeni a jmeno]])-1),1)="á","Z","M"))</f>
        <v>Z</v>
      </c>
      <c r="J252" s="229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252" s="227"/>
      <c r="L252" s="230">
        <f>COUNTIFS(F:F,registrace[[#This Row],[prijmeni a jmeno]],G:G,registrace[[#This Row],[nar]])</f>
        <v>1</v>
      </c>
      <c r="M252" s="231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52" s="232" t="str">
        <f>LEFT(registrace[[#This Row],[prijmeni a jmeno]],1)</f>
        <v>H</v>
      </c>
      <c r="O252" s="233" t="str">
        <f>IF(registrace[[#This Row],[závod]]="Hlavní závod",COUNTIF(HLAVNÍ!C:C,E252),"-")</f>
        <v>-</v>
      </c>
      <c r="P252" s="56"/>
      <c r="Q252" s="56"/>
      <c r="R252" s="56"/>
    </row>
    <row r="253" spans="2:18" ht="11.25">
      <c r="B25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53" s="207">
        <v>2017</v>
      </c>
      <c r="D253" s="208"/>
      <c r="E253" s="207"/>
      <c r="F253" s="17" t="s">
        <v>996</v>
      </c>
      <c r="G253" s="209">
        <v>2003</v>
      </c>
      <c r="H253" s="208" t="s">
        <v>997</v>
      </c>
      <c r="I253" s="210" t="str">
        <f>IF(ISBLANK(registrace[[#This Row],[prijmeni a jmeno]]),"-",IF(RIGHT(LEFT(registrace[[#This Row],[prijmeni a jmeno]],SEARCH(" ",registrace[[#This Row],[prijmeni a jmeno]])-1),1)="á","Z","M"))</f>
        <v>M</v>
      </c>
      <c r="J25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53" s="17"/>
      <c r="L253" s="211">
        <f>COUNTIFS(F:F,registrace[[#This Row],[prijmeni a jmeno]],G:G,registrace[[#This Row],[nar]])</f>
        <v>1</v>
      </c>
      <c r="M25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53" s="212" t="str">
        <f>LEFT(registrace[[#This Row],[prijmeni a jmeno]],1)</f>
        <v>H</v>
      </c>
      <c r="O253" s="221" t="str">
        <f>IF(registrace[[#This Row],[závod]]="Hlavní závod",COUNTIF(HLAVNÍ!C:C,E253),"-")</f>
        <v>-</v>
      </c>
      <c r="P253" s="56"/>
      <c r="Q253" s="56"/>
      <c r="R253" s="56"/>
    </row>
    <row r="254" spans="2:18" ht="11.25">
      <c r="B25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54" s="207">
        <v>2017</v>
      </c>
      <c r="D254" s="208"/>
      <c r="E254" s="207"/>
      <c r="F254" s="17" t="s">
        <v>2338</v>
      </c>
      <c r="G254" s="209">
        <v>1985</v>
      </c>
      <c r="H254" s="208" t="s">
        <v>2340</v>
      </c>
      <c r="I254" s="210" t="str">
        <f>IF(ISBLANK(registrace[[#This Row],[prijmeni a jmeno]]),"-",IF(RIGHT(LEFT(registrace[[#This Row],[prijmeni a jmeno]],SEARCH(" ",registrace[[#This Row],[prijmeni a jmeno]])-1),1)="á","Z","M"))</f>
        <v>M</v>
      </c>
      <c r="J25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54" s="17"/>
      <c r="L254" s="213">
        <f>COUNTIFS(F:F,registrace[[#This Row],[prijmeni a jmeno]],G:G,registrace[[#This Row],[nar]])</f>
        <v>1</v>
      </c>
      <c r="M25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54" s="212" t="str">
        <f>LEFT(registrace[[#This Row],[prijmeni a jmeno]],1)</f>
        <v>H</v>
      </c>
      <c r="O254" s="221" t="str">
        <f>IF(registrace[[#This Row],[závod]]="Hlavní závod",COUNTIF(HLAVNÍ!C:C,E254),"-")</f>
        <v>-</v>
      </c>
      <c r="P254" s="56"/>
      <c r="Q254" s="56"/>
      <c r="R254" s="56"/>
    </row>
    <row r="255" spans="2:18" ht="11.25">
      <c r="B25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závod::7</v>
      </c>
      <c r="C255" s="207">
        <v>2017</v>
      </c>
      <c r="D255" s="208" t="s">
        <v>672</v>
      </c>
      <c r="E255" s="214">
        <v>7</v>
      </c>
      <c r="F255" s="17" t="s">
        <v>2294</v>
      </c>
      <c r="G255" s="209">
        <v>1976</v>
      </c>
      <c r="H255" s="208" t="s">
        <v>2634</v>
      </c>
      <c r="I255" s="210" t="str">
        <f>IF(ISBLANK(registrace[[#This Row],[prijmeni a jmeno]]),"-",IF(RIGHT(LEFT(registrace[[#This Row],[prijmeni a jmeno]],SEARCH(" ",registrace[[#This Row],[prijmeni a jmeno]])-1),1)="á","Z","M"))</f>
        <v>M</v>
      </c>
      <c r="J25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255" s="17"/>
      <c r="L255" s="213">
        <f>COUNTIFS(F:F,registrace[[#This Row],[prijmeni a jmeno]],G:G,registrace[[#This Row],[nar]])</f>
        <v>1</v>
      </c>
      <c r="M25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55" s="212" t="str">
        <f>LEFT(registrace[[#This Row],[prijmeni a jmeno]],1)</f>
        <v>H</v>
      </c>
      <c r="O255" s="222">
        <f>IF(registrace[[#This Row],[závod]]="Hlavní závod",COUNTIF(HLAVNÍ!C:C,E255),"-")</f>
        <v>1</v>
      </c>
      <c r="P255" s="56"/>
      <c r="Q255" s="56"/>
      <c r="R255" s="56"/>
    </row>
    <row r="256" spans="2:18" ht="11.25">
      <c r="B25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závod::C06</v>
      </c>
      <c r="C256" s="207">
        <v>2017</v>
      </c>
      <c r="D256" s="208" t="s">
        <v>672</v>
      </c>
      <c r="E256" s="207" t="s">
        <v>2826</v>
      </c>
      <c r="F256" s="17" t="s">
        <v>2779</v>
      </c>
      <c r="G256" s="209">
        <v>1976</v>
      </c>
      <c r="H256" s="208" t="s">
        <v>34</v>
      </c>
      <c r="I256" s="210" t="str">
        <f>IF(ISBLANK(registrace[[#This Row],[prijmeni a jmeno]]),"-",IF(RIGHT(LEFT(registrace[[#This Row],[prijmeni a jmeno]],SEARCH(" ",registrace[[#This Row],[prijmeni a jmeno]])-1),1)="á","Z","M"))</f>
        <v>M</v>
      </c>
      <c r="J25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256" s="17"/>
      <c r="L256" s="213">
        <f>COUNTIFS(F:F,registrace[[#This Row],[prijmeni a jmeno]],G:G,registrace[[#This Row],[nar]])</f>
        <v>1</v>
      </c>
      <c r="M25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56" s="212" t="str">
        <f>LEFT(registrace[[#This Row],[prijmeni a jmeno]],1)</f>
        <v>H</v>
      </c>
      <c r="O256" s="222">
        <f>IF(registrace[[#This Row],[závod]]="Hlavní závod",COUNTIF(HLAVNÍ!C:C,E256),"-")</f>
        <v>1</v>
      </c>
      <c r="P256" s="56"/>
      <c r="Q256" s="56"/>
      <c r="R256" s="56"/>
    </row>
    <row r="257" spans="2:18" ht="11.25">
      <c r="B257" s="19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závod::111</v>
      </c>
      <c r="C257" s="207">
        <v>2017</v>
      </c>
      <c r="D257" s="208" t="s">
        <v>672</v>
      </c>
      <c r="E257" s="207">
        <v>111</v>
      </c>
      <c r="F257" s="17" t="s">
        <v>2366</v>
      </c>
      <c r="G257" s="209">
        <v>1965</v>
      </c>
      <c r="H257" s="208" t="s">
        <v>2367</v>
      </c>
      <c r="I257" s="210" t="str">
        <f>IF(ISBLANK(registrace[[#This Row],[prijmeni a jmeno]]),"-",IF(RIGHT(LEFT(registrace[[#This Row],[prijmeni a jmeno]],SEARCH(" ",registrace[[#This Row],[prijmeni a jmeno]])-1),1)="á","Z","M"))</f>
        <v>M</v>
      </c>
      <c r="J25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257" s="17"/>
      <c r="L257" s="213">
        <f>COUNTIFS(F:F,registrace[[#This Row],[prijmeni a jmeno]],G:G,registrace[[#This Row],[nar]])</f>
        <v>1</v>
      </c>
      <c r="M25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57" s="212" t="str">
        <f>LEFT(registrace[[#This Row],[prijmeni a jmeno]],1)</f>
        <v>H</v>
      </c>
      <c r="O257" s="221">
        <f>IF(registrace[[#This Row],[závod]]="Hlavní závod",COUNTIF(HLAVNÍ!C:C,E257),"-")</f>
        <v>1</v>
      </c>
      <c r="P257" s="56"/>
      <c r="Q257" s="56"/>
      <c r="R257" s="56"/>
    </row>
    <row r="258" spans="2:18" ht="11.25">
      <c r="B25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58" s="207">
        <v>2017</v>
      </c>
      <c r="D258" s="208"/>
      <c r="E258" s="207"/>
      <c r="F258" s="17" t="s">
        <v>718</v>
      </c>
      <c r="G258" s="209">
        <v>1976</v>
      </c>
      <c r="H258" s="208" t="s">
        <v>36</v>
      </c>
      <c r="I258" s="210" t="str">
        <f>IF(ISBLANK(registrace[[#This Row],[prijmeni a jmeno]]),"-",IF(RIGHT(LEFT(registrace[[#This Row],[prijmeni a jmeno]],SEARCH(" ",registrace[[#This Row],[prijmeni a jmeno]])-1),1)="á","Z","M"))</f>
        <v>M</v>
      </c>
      <c r="J25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58" s="17"/>
      <c r="L258" s="211">
        <f>COUNTIFS(F:F,registrace[[#This Row],[prijmeni a jmeno]],G:G,registrace[[#This Row],[nar]])</f>
        <v>1</v>
      </c>
      <c r="M25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58" s="212" t="str">
        <f>LEFT(registrace[[#This Row],[prijmeni a jmeno]],1)</f>
        <v>H</v>
      </c>
      <c r="O258" s="221" t="str">
        <f>IF(registrace[[#This Row],[závod]]="Hlavní závod",COUNTIF(HLAVNÍ!C:C,E258),"-")</f>
        <v>-</v>
      </c>
      <c r="P258" s="56"/>
      <c r="Q258" s="56"/>
      <c r="R258" s="56"/>
    </row>
    <row r="259" spans="2:18" ht="11.25">
      <c r="B25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59" s="207">
        <v>2017</v>
      </c>
      <c r="D259" s="208"/>
      <c r="E259" s="207"/>
      <c r="F259" s="17" t="s">
        <v>62</v>
      </c>
      <c r="G259" s="209">
        <v>1973</v>
      </c>
      <c r="H259" s="208" t="s">
        <v>13</v>
      </c>
      <c r="I259" s="210" t="str">
        <f>IF(ISBLANK(registrace[[#This Row],[prijmeni a jmeno]]),"-",IF(RIGHT(LEFT(registrace[[#This Row],[prijmeni a jmeno]],SEARCH(" ",registrace[[#This Row],[prijmeni a jmeno]])-1),1)="á","Z","M"))</f>
        <v>M</v>
      </c>
      <c r="J25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59" s="17"/>
      <c r="L259" s="211">
        <f>COUNTIFS(F:F,registrace[[#This Row],[prijmeni a jmeno]],G:G,registrace[[#This Row],[nar]])</f>
        <v>1</v>
      </c>
      <c r="M25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59" s="212" t="str">
        <f>LEFT(registrace[[#This Row],[prijmeni a jmeno]],1)</f>
        <v>H</v>
      </c>
      <c r="O259" s="221" t="str">
        <f>IF(registrace[[#This Row],[závod]]="Hlavní závod",COUNTIF(HLAVNÍ!C:C,E259),"-")</f>
        <v>-</v>
      </c>
      <c r="P259" s="56"/>
      <c r="Q259" s="56"/>
      <c r="R259" s="56"/>
    </row>
    <row r="260" spans="2:18" ht="11.25">
      <c r="B26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60" s="207">
        <v>2017</v>
      </c>
      <c r="D260" s="208"/>
      <c r="E260" s="207"/>
      <c r="F260" s="17" t="s">
        <v>774</v>
      </c>
      <c r="G260" s="209">
        <v>1981</v>
      </c>
      <c r="H260" s="208" t="s">
        <v>294</v>
      </c>
      <c r="I260" s="210" t="str">
        <f>IF(ISBLANK(registrace[[#This Row],[prijmeni a jmeno]]),"-",IF(RIGHT(LEFT(registrace[[#This Row],[prijmeni a jmeno]],SEARCH(" ",registrace[[#This Row],[prijmeni a jmeno]])-1),1)="á","Z","M"))</f>
        <v>M</v>
      </c>
      <c r="J26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60" s="17"/>
      <c r="L260" s="211">
        <f>COUNTIFS(F:F,registrace[[#This Row],[prijmeni a jmeno]],G:G,registrace[[#This Row],[nar]])</f>
        <v>1</v>
      </c>
      <c r="M26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60" s="212" t="str">
        <f>LEFT(registrace[[#This Row],[prijmeni a jmeno]],1)</f>
        <v>H</v>
      </c>
      <c r="O260" s="221" t="str">
        <f>IF(registrace[[#This Row],[závod]]="Hlavní závod",COUNTIF(HLAVNÍ!C:C,E260),"-")</f>
        <v>-</v>
      </c>
      <c r="P260" s="56"/>
      <c r="Q260" s="56"/>
      <c r="R260" s="56"/>
    </row>
    <row r="261" spans="2:18" ht="11.25">
      <c r="B26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závod::74</v>
      </c>
      <c r="C261" s="207">
        <v>2017</v>
      </c>
      <c r="D261" s="208" t="s">
        <v>672</v>
      </c>
      <c r="E261" s="207">
        <v>74</v>
      </c>
      <c r="F261" s="17" t="s">
        <v>2729</v>
      </c>
      <c r="G261" s="209">
        <v>1977</v>
      </c>
      <c r="H261" s="208" t="s">
        <v>294</v>
      </c>
      <c r="I261" s="210" t="str">
        <f>IF(ISBLANK(registrace[[#This Row],[prijmeni a jmeno]]),"-",IF(RIGHT(LEFT(registrace[[#This Row],[prijmeni a jmeno]],SEARCH(" ",registrace[[#This Row],[prijmeni a jmeno]])-1),1)="á","Z","M"))</f>
        <v>M</v>
      </c>
      <c r="J26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261" s="17"/>
      <c r="L261" s="213">
        <f>COUNTIFS(F:F,registrace[[#This Row],[prijmeni a jmeno]],G:G,registrace[[#This Row],[nar]])</f>
        <v>1</v>
      </c>
      <c r="M26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61" s="212" t="str">
        <f>LEFT(registrace[[#This Row],[prijmeni a jmeno]],1)</f>
        <v>H</v>
      </c>
      <c r="O261" s="222">
        <f>IF(registrace[[#This Row],[závod]]="Hlavní závod",COUNTIF(HLAVNÍ!C:C,E261),"-")</f>
        <v>1</v>
      </c>
      <c r="P261" s="56"/>
      <c r="Q261" s="56"/>
      <c r="R261" s="56"/>
    </row>
    <row r="262" spans="2:18" ht="11.25">
      <c r="B26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závod::86</v>
      </c>
      <c r="C262" s="207">
        <v>2017</v>
      </c>
      <c r="D262" s="208" t="s">
        <v>672</v>
      </c>
      <c r="E262" s="207">
        <v>86</v>
      </c>
      <c r="F262" s="17" t="s">
        <v>63</v>
      </c>
      <c r="G262" s="209">
        <v>1954</v>
      </c>
      <c r="H262" s="208" t="s">
        <v>904</v>
      </c>
      <c r="I262" s="210" t="str">
        <f>IF(ISBLANK(registrace[[#This Row],[prijmeni a jmeno]]),"-",IF(RIGHT(LEFT(registrace[[#This Row],[prijmeni a jmeno]],SEARCH(" ",registrace[[#This Row],[prijmeni a jmeno]])-1),1)="á","Z","M"))</f>
        <v>Z</v>
      </c>
      <c r="J26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45+</v>
      </c>
      <c r="K262" s="17"/>
      <c r="L262" s="211">
        <f>COUNTIFS(F:F,registrace[[#This Row],[prijmeni a jmeno]],G:G,registrace[[#This Row],[nar]])</f>
        <v>1</v>
      </c>
      <c r="M26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62" s="212" t="str">
        <f>LEFT(registrace[[#This Row],[prijmeni a jmeno]],1)</f>
        <v>H</v>
      </c>
      <c r="O262" s="221">
        <f>IF(registrace[[#This Row],[závod]]="Hlavní závod",COUNTIF(HLAVNÍ!C:C,E262),"-")</f>
        <v>1</v>
      </c>
      <c r="P262" s="56"/>
      <c r="Q262" s="56"/>
      <c r="R262" s="56"/>
    </row>
    <row r="263" spans="2:18" ht="11.25">
      <c r="B26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63" s="207">
        <v>2017</v>
      </c>
      <c r="D263" s="208"/>
      <c r="E263" s="207"/>
      <c r="F263" s="17" t="s">
        <v>976</v>
      </c>
      <c r="G263" s="209">
        <v>1973</v>
      </c>
      <c r="H263" s="208" t="s">
        <v>285</v>
      </c>
      <c r="I263" s="210" t="str">
        <f>IF(ISBLANK(registrace[[#This Row],[prijmeni a jmeno]]),"-",IF(RIGHT(LEFT(registrace[[#This Row],[prijmeni a jmeno]],SEARCH(" ",registrace[[#This Row],[prijmeni a jmeno]])-1),1)="á","Z","M"))</f>
        <v>M</v>
      </c>
      <c r="J26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63" s="17"/>
      <c r="L263" s="211">
        <f>COUNTIFS(F:F,registrace[[#This Row],[prijmeni a jmeno]],G:G,registrace[[#This Row],[nar]])</f>
        <v>1</v>
      </c>
      <c r="M26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63" s="212" t="str">
        <f>LEFT(registrace[[#This Row],[prijmeni a jmeno]],1)</f>
        <v>H</v>
      </c>
      <c r="O263" s="221" t="str">
        <f>IF(registrace[[#This Row],[závod]]="Hlavní závod",COUNTIF(HLAVNÍ!C:C,E263),"-")</f>
        <v>-</v>
      </c>
      <c r="P263" s="56"/>
      <c r="Q263" s="56"/>
      <c r="R263" s="56"/>
    </row>
    <row r="264" spans="2:18" ht="11.25">
      <c r="B26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2017::Dětský::05-07::M::22</v>
      </c>
      <c r="C264" s="207">
        <v>2017</v>
      </c>
      <c r="D264" s="208" t="s">
        <v>675</v>
      </c>
      <c r="E264" s="207">
        <v>22</v>
      </c>
      <c r="F264" s="17" t="s">
        <v>2853</v>
      </c>
      <c r="G264" s="209">
        <v>2010</v>
      </c>
      <c r="H264" s="208" t="s">
        <v>821</v>
      </c>
      <c r="I264" s="210" t="str">
        <f>IF(ISBLANK(registrace[[#This Row],[prijmeni a jmeno]]),"-",IF(RIGHT(LEFT(registrace[[#This Row],[prijmeni a jmeno]],SEARCH(" ",registrace[[#This Row],[prijmeni a jmeno]])-1),1)="á","Z","M"))</f>
        <v>M</v>
      </c>
      <c r="J26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264" s="17"/>
      <c r="L264" s="213">
        <f>COUNTIFS(F:F,registrace[[#This Row],[prijmeni a jmeno]],G:G,registrace[[#This Row],[nar]])</f>
        <v>1</v>
      </c>
      <c r="M26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64" s="212" t="str">
        <f>LEFT(registrace[[#This Row],[prijmeni a jmeno]],1)</f>
        <v>H</v>
      </c>
      <c r="O264" s="222" t="str">
        <f>IF(registrace[[#This Row],[závod]]="Hlavní závod",COUNTIF(HLAVNÍ!C:C,E264),"-")</f>
        <v>-</v>
      </c>
      <c r="P264" s="56"/>
      <c r="Q264" s="56"/>
      <c r="R264" s="56"/>
    </row>
    <row r="265" spans="2:18" ht="11.25">
      <c r="B26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65" s="207">
        <v>2017</v>
      </c>
      <c r="D265" s="208"/>
      <c r="E265" s="207"/>
      <c r="F265" s="17" t="s">
        <v>64</v>
      </c>
      <c r="G265" s="209">
        <v>1976</v>
      </c>
      <c r="H265" s="208" t="s">
        <v>283</v>
      </c>
      <c r="I265" s="210" t="str">
        <f>IF(ISBLANK(registrace[[#This Row],[prijmeni a jmeno]]),"-",IF(RIGHT(LEFT(registrace[[#This Row],[prijmeni a jmeno]],SEARCH(" ",registrace[[#This Row],[prijmeni a jmeno]])-1),1)="á","Z","M"))</f>
        <v>M</v>
      </c>
      <c r="J26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65" s="17"/>
      <c r="L265" s="211">
        <f>COUNTIFS(F:F,registrace[[#This Row],[prijmeni a jmeno]],G:G,registrace[[#This Row],[nar]])</f>
        <v>1</v>
      </c>
      <c r="M26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65" s="212" t="str">
        <f>LEFT(registrace[[#This Row],[prijmeni a jmeno]],1)</f>
        <v>H</v>
      </c>
      <c r="O265" s="221" t="str">
        <f>IF(registrace[[#This Row],[závod]]="Hlavní závod",COUNTIF(HLAVNÍ!C:C,E265),"-")</f>
        <v>-</v>
      </c>
      <c r="P265" s="56"/>
      <c r="Q265" s="56"/>
      <c r="R265" s="56"/>
    </row>
    <row r="266" spans="2:18" ht="11.25">
      <c r="B26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závod::8</v>
      </c>
      <c r="C266" s="207">
        <v>2017</v>
      </c>
      <c r="D266" s="208" t="s">
        <v>672</v>
      </c>
      <c r="E266" s="214">
        <v>8</v>
      </c>
      <c r="F266" s="17" t="s">
        <v>65</v>
      </c>
      <c r="G266" s="209">
        <v>1973</v>
      </c>
      <c r="H266" s="208" t="s">
        <v>892</v>
      </c>
      <c r="I266" s="210" t="str">
        <f>IF(ISBLANK(registrace[[#This Row],[prijmeni a jmeno]]),"-",IF(RIGHT(LEFT(registrace[[#This Row],[prijmeni a jmeno]],SEARCH(" ",registrace[[#This Row],[prijmeni a jmeno]])-1),1)="á","Z","M"))</f>
        <v>M</v>
      </c>
      <c r="J26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266" s="17"/>
      <c r="L266" s="213">
        <f>COUNTIFS(F:F,registrace[[#This Row],[prijmeni a jmeno]],G:G,registrace[[#This Row],[nar]])</f>
        <v>1</v>
      </c>
      <c r="M26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66" s="212" t="str">
        <f>LEFT(registrace[[#This Row],[prijmeni a jmeno]],1)</f>
        <v>H</v>
      </c>
      <c r="O266" s="222">
        <f>IF(registrace[[#This Row],[závod]]="Hlavní závod",COUNTIF(HLAVNÍ!C:C,E266),"-")</f>
        <v>1</v>
      </c>
      <c r="P266" s="56"/>
      <c r="Q266" s="56"/>
      <c r="R266" s="56"/>
    </row>
    <row r="267" spans="2:18" ht="11.25">
      <c r="B26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2017::Dětský::11-12::Z::49</v>
      </c>
      <c r="C267" s="207">
        <v>2017</v>
      </c>
      <c r="D267" s="208" t="s">
        <v>675</v>
      </c>
      <c r="E267" s="207">
        <v>49</v>
      </c>
      <c r="F267" s="17" t="s">
        <v>2874</v>
      </c>
      <c r="G267" s="209">
        <v>2005</v>
      </c>
      <c r="H267" s="208" t="s">
        <v>821</v>
      </c>
      <c r="I267" s="210" t="str">
        <f>IF(ISBLANK(registrace[[#This Row],[prijmeni a jmeno]]),"-",IF(RIGHT(LEFT(registrace[[#This Row],[prijmeni a jmeno]],SEARCH(" ",registrace[[#This Row],[prijmeni a jmeno]])-1),1)="á","Z","M"))</f>
        <v>Z</v>
      </c>
      <c r="J26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267" s="17"/>
      <c r="L267" s="213">
        <f>COUNTIFS(F:F,registrace[[#This Row],[prijmeni a jmeno]],G:G,registrace[[#This Row],[nar]])</f>
        <v>1</v>
      </c>
      <c r="M26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67" s="212" t="str">
        <f>LEFT(registrace[[#This Row],[prijmeni a jmeno]],1)</f>
        <v>H</v>
      </c>
      <c r="O267" s="222" t="str">
        <f>IF(registrace[[#This Row],[závod]]="Hlavní závod",COUNTIF(HLAVNÍ!C:C,E267),"-")</f>
        <v>-</v>
      </c>
      <c r="P267" s="56"/>
      <c r="Q267" s="56"/>
      <c r="R267" s="56"/>
    </row>
    <row r="268" spans="2:18" ht="11.25">
      <c r="B26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68" s="207">
        <v>2017</v>
      </c>
      <c r="D268" s="208"/>
      <c r="E268" s="207"/>
      <c r="F268" s="17" t="s">
        <v>143</v>
      </c>
      <c r="G268" s="209">
        <v>1959</v>
      </c>
      <c r="H268" s="17" t="s">
        <v>299</v>
      </c>
      <c r="I268" s="210" t="str">
        <f>IF(ISBLANK(registrace[[#This Row],[prijmeni a jmeno]]),"-",IF(RIGHT(LEFT(registrace[[#This Row],[prijmeni a jmeno]],SEARCH(" ",registrace[[#This Row],[prijmeni a jmeno]])-1),1)="á","Z","M"))</f>
        <v>M</v>
      </c>
      <c r="J26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68" s="17"/>
      <c r="L268" s="211">
        <f>COUNTIFS(F:F,registrace[[#This Row],[prijmeni a jmeno]],G:G,registrace[[#This Row],[nar]])</f>
        <v>1</v>
      </c>
      <c r="M26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68" s="212" t="str">
        <f>LEFT(registrace[[#This Row],[prijmeni a jmeno]],1)</f>
        <v>H</v>
      </c>
      <c r="O268" s="221" t="str">
        <f>IF(registrace[[#This Row],[závod]]="Hlavní závod",COUNTIF(HLAVNÍ!C:C,E268),"-")</f>
        <v>-</v>
      </c>
      <c r="P268" s="56"/>
      <c r="Q268" s="56"/>
      <c r="R268" s="56"/>
    </row>
    <row r="269" spans="2:18" ht="11.25">
      <c r="B26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závod::B39</v>
      </c>
      <c r="C269" s="207">
        <v>2017</v>
      </c>
      <c r="D269" s="208" t="s">
        <v>672</v>
      </c>
      <c r="E269" s="207" t="s">
        <v>2753</v>
      </c>
      <c r="F269" s="17" t="s">
        <v>950</v>
      </c>
      <c r="G269" s="209">
        <v>1964</v>
      </c>
      <c r="H269" s="208" t="s">
        <v>883</v>
      </c>
      <c r="I269" s="210" t="str">
        <f>IF(ISBLANK(registrace[[#This Row],[prijmeni a jmeno]]),"-",IF(RIGHT(LEFT(registrace[[#This Row],[prijmeni a jmeno]],SEARCH(" ",registrace[[#This Row],[prijmeni a jmeno]])-1),1)="á","Z","M"))</f>
        <v>Z</v>
      </c>
      <c r="J26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45+</v>
      </c>
      <c r="K269" s="17"/>
      <c r="L269" s="213">
        <f>COUNTIFS(F:F,registrace[[#This Row],[prijmeni a jmeno]],G:G,registrace[[#This Row],[nar]])</f>
        <v>1</v>
      </c>
      <c r="M26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69" s="212" t="str">
        <f>LEFT(registrace[[#This Row],[prijmeni a jmeno]],1)</f>
        <v>H</v>
      </c>
      <c r="O269" s="222">
        <f>IF(registrace[[#This Row],[závod]]="Hlavní závod",COUNTIF(HLAVNÍ!C:C,E269),"-")</f>
        <v>1</v>
      </c>
      <c r="P269" s="56"/>
      <c r="Q269" s="56"/>
      <c r="R269" s="56"/>
    </row>
    <row r="270" spans="2:18" ht="11.25">
      <c r="B27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závod::119</v>
      </c>
      <c r="C270" s="207">
        <v>2017</v>
      </c>
      <c r="D270" s="208" t="s">
        <v>672</v>
      </c>
      <c r="E270" s="207">
        <v>119</v>
      </c>
      <c r="F270" s="17" t="s">
        <v>2742</v>
      </c>
      <c r="G270" s="209">
        <v>1988</v>
      </c>
      <c r="H270" s="208" t="s">
        <v>2743</v>
      </c>
      <c r="I270" s="210" t="str">
        <f>IF(ISBLANK(registrace[[#This Row],[prijmeni a jmeno]]),"-",IF(RIGHT(LEFT(registrace[[#This Row],[prijmeni a jmeno]],SEARCH(" ",registrace[[#This Row],[prijmeni a jmeno]])-1),1)="á","Z","M"))</f>
        <v>M</v>
      </c>
      <c r="J27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270" s="17"/>
      <c r="L270" s="213">
        <f>COUNTIFS(F:F,registrace[[#This Row],[prijmeni a jmeno]],G:G,registrace[[#This Row],[nar]])</f>
        <v>1</v>
      </c>
      <c r="M27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70" s="212" t="str">
        <f>LEFT(registrace[[#This Row],[prijmeni a jmeno]],1)</f>
        <v>C</v>
      </c>
      <c r="O270" s="222">
        <f>IF(registrace[[#This Row],[závod]]="Hlavní závod",COUNTIF(HLAVNÍ!C:C,E270),"-")</f>
        <v>1</v>
      </c>
      <c r="P270" s="56"/>
      <c r="Q270" s="56"/>
      <c r="R270" s="56"/>
    </row>
    <row r="271" spans="2:18" ht="11.25">
      <c r="B27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</v>
      </c>
      <c r="C271" s="207">
        <v>2017</v>
      </c>
      <c r="D271" s="208" t="s">
        <v>673</v>
      </c>
      <c r="E271" s="207"/>
      <c r="F271" s="17" t="s">
        <v>925</v>
      </c>
      <c r="G271" s="209">
        <v>1958</v>
      </c>
      <c r="H271" s="208" t="s">
        <v>902</v>
      </c>
      <c r="I271" s="210" t="str">
        <f>IF(ISBLANK(registrace[[#This Row],[prijmeni a jmeno]]),"-",IF(RIGHT(LEFT(registrace[[#This Row],[prijmeni a jmeno]],SEARCH(" ",registrace[[#This Row],[prijmeni a jmeno]])-1),1)="á","Z","M"))</f>
        <v>M</v>
      </c>
      <c r="J27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271" s="17"/>
      <c r="L271" s="211">
        <f>COUNTIFS(F:F,registrace[[#This Row],[prijmeni a jmeno]],G:G,registrace[[#This Row],[nar]])</f>
        <v>1</v>
      </c>
      <c r="M27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71" s="212" t="str">
        <f>LEFT(registrace[[#This Row],[prijmeni a jmeno]],1)</f>
        <v>C</v>
      </c>
      <c r="O271" s="221" t="str">
        <f>IF(registrace[[#This Row],[závod]]="Hlavní závod",COUNTIF(HLAVNÍ!C:C,E271),"-")</f>
        <v>-</v>
      </c>
      <c r="P271" s="56"/>
      <c r="Q271" s="56"/>
      <c r="R271" s="56"/>
    </row>
    <row r="272" spans="2:18" ht="11.25">
      <c r="B27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2017::Dětský::05-07::M::12</v>
      </c>
      <c r="C272" s="207">
        <v>2017</v>
      </c>
      <c r="D272" s="208" t="s">
        <v>675</v>
      </c>
      <c r="E272" s="207">
        <v>12</v>
      </c>
      <c r="F272" s="17" t="s">
        <v>1049</v>
      </c>
      <c r="G272" s="209">
        <v>2011</v>
      </c>
      <c r="H272" s="208" t="s">
        <v>2857</v>
      </c>
      <c r="I272" s="210" t="str">
        <f>IF(ISBLANK(registrace[[#This Row],[prijmeni a jmeno]]),"-",IF(RIGHT(LEFT(registrace[[#This Row],[prijmeni a jmeno]],SEARCH(" ",registrace[[#This Row],[prijmeni a jmeno]])-1),1)="á","Z","M"))</f>
        <v>M</v>
      </c>
      <c r="J27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272" s="17"/>
      <c r="L272" s="213">
        <f>COUNTIFS(F:F,registrace[[#This Row],[prijmeni a jmeno]],G:G,registrace[[#This Row],[nar]])</f>
        <v>1</v>
      </c>
      <c r="M27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72" s="212" t="str">
        <f>LEFT(registrace[[#This Row],[prijmeni a jmeno]],1)</f>
        <v>C</v>
      </c>
      <c r="O272" s="222" t="str">
        <f>IF(registrace[[#This Row],[závod]]="Hlavní závod",COUNTIF(HLAVNÍ!C:C,E272),"-")</f>
        <v>-</v>
      </c>
      <c r="P272" s="56"/>
      <c r="Q272" s="56"/>
      <c r="R272" s="56"/>
    </row>
    <row r="273" spans="2:18" ht="11.25">
      <c r="B27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73" s="207">
        <v>2017</v>
      </c>
      <c r="D273" s="208"/>
      <c r="E273" s="207"/>
      <c r="F273" s="17" t="s">
        <v>835</v>
      </c>
      <c r="G273" s="209">
        <v>2012</v>
      </c>
      <c r="H273" s="208" t="s">
        <v>285</v>
      </c>
      <c r="I273" s="210" t="str">
        <f>IF(ISBLANK(registrace[[#This Row],[prijmeni a jmeno]]),"-",IF(RIGHT(LEFT(registrace[[#This Row],[prijmeni a jmeno]],SEARCH(" ",registrace[[#This Row],[prijmeni a jmeno]])-1),1)="á","Z","M"))</f>
        <v>Z</v>
      </c>
      <c r="J27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73" s="17"/>
      <c r="L273" s="211">
        <f>COUNTIFS(F:F,registrace[[#This Row],[prijmeni a jmeno]],G:G,registrace[[#This Row],[nar]])</f>
        <v>1</v>
      </c>
      <c r="M27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73" s="212" t="str">
        <f>LEFT(registrace[[#This Row],[prijmeni a jmeno]],1)</f>
        <v>C</v>
      </c>
      <c r="O273" s="221" t="str">
        <f>IF(registrace[[#This Row],[závod]]="Hlavní závod",COUNTIF(HLAVNÍ!C:C,E273),"-")</f>
        <v>-</v>
      </c>
      <c r="P273" s="56"/>
      <c r="Q273" s="56"/>
      <c r="R273" s="56"/>
    </row>
    <row r="274" spans="2:18" ht="11.25">
      <c r="B27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74" s="207">
        <v>2017</v>
      </c>
      <c r="D274" s="208"/>
      <c r="E274" s="207"/>
      <c r="F274" s="17" t="s">
        <v>736</v>
      </c>
      <c r="G274" s="209">
        <v>1979</v>
      </c>
      <c r="H274" s="17" t="s">
        <v>285</v>
      </c>
      <c r="I274" s="210" t="str">
        <f>IF(ISBLANK(registrace[[#This Row],[prijmeni a jmeno]]),"-",IF(RIGHT(LEFT(registrace[[#This Row],[prijmeni a jmeno]],SEARCH(" ",registrace[[#This Row],[prijmeni a jmeno]])-1),1)="á","Z","M"))</f>
        <v>Z</v>
      </c>
      <c r="J27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74" s="17"/>
      <c r="L274" s="211">
        <f>COUNTIFS(F:F,registrace[[#This Row],[prijmeni a jmeno]],G:G,registrace[[#This Row],[nar]])</f>
        <v>1</v>
      </c>
      <c r="M27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74" s="212" t="str">
        <f>LEFT(registrace[[#This Row],[prijmeni a jmeno]],1)</f>
        <v>C</v>
      </c>
      <c r="O274" s="221" t="str">
        <f>IF(registrace[[#This Row],[závod]]="Hlavní závod",COUNTIF(HLAVNÍ!C:C,E274),"-")</f>
        <v>-</v>
      </c>
      <c r="P274" s="56"/>
      <c r="Q274" s="56"/>
      <c r="R274" s="56"/>
    </row>
    <row r="275" spans="2:18" ht="11.25">
      <c r="B27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75" s="207">
        <v>2017</v>
      </c>
      <c r="D275" s="208"/>
      <c r="E275" s="207"/>
      <c r="F275" s="17" t="s">
        <v>527</v>
      </c>
      <c r="G275" s="209">
        <v>2009</v>
      </c>
      <c r="H275" s="17" t="s">
        <v>284</v>
      </c>
      <c r="I275" s="210" t="str">
        <f>IF(ISBLANK(registrace[[#This Row],[prijmeni a jmeno]]),"-",IF(RIGHT(LEFT(registrace[[#This Row],[prijmeni a jmeno]],SEARCH(" ",registrace[[#This Row],[prijmeni a jmeno]])-1),1)="á","Z","M"))</f>
        <v>Z</v>
      </c>
      <c r="J27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75" s="17"/>
      <c r="L275" s="211">
        <f>COUNTIFS(F:F,registrace[[#This Row],[prijmeni a jmeno]],G:G,registrace[[#This Row],[nar]])</f>
        <v>1</v>
      </c>
      <c r="M27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75" s="212" t="str">
        <f>LEFT(registrace[[#This Row],[prijmeni a jmeno]],1)</f>
        <v>C</v>
      </c>
      <c r="O275" s="221" t="str">
        <f>IF(registrace[[#This Row],[závod]]="Hlavní závod",COUNTIF(HLAVNÍ!C:C,E275),"-")</f>
        <v>-</v>
      </c>
      <c r="P275" s="56"/>
      <c r="Q275" s="56"/>
      <c r="R275" s="56"/>
    </row>
    <row r="276" spans="2:18" ht="11.25">
      <c r="B27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76" s="207">
        <v>2017</v>
      </c>
      <c r="D276" s="208"/>
      <c r="E276" s="207"/>
      <c r="F276" s="17" t="s">
        <v>377</v>
      </c>
      <c r="G276" s="209">
        <v>2006</v>
      </c>
      <c r="H276" s="17" t="s">
        <v>284</v>
      </c>
      <c r="I276" s="210" t="str">
        <f>IF(ISBLANK(registrace[[#This Row],[prijmeni a jmeno]]),"-",IF(RIGHT(LEFT(registrace[[#This Row],[prijmeni a jmeno]],SEARCH(" ",registrace[[#This Row],[prijmeni a jmeno]])-1),1)="á","Z","M"))</f>
        <v>Z</v>
      </c>
      <c r="J27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76" s="17"/>
      <c r="L276" s="211">
        <f>COUNTIFS(F:F,registrace[[#This Row],[prijmeni a jmeno]],G:G,registrace[[#This Row],[nar]])</f>
        <v>1</v>
      </c>
      <c r="M27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76" s="212" t="str">
        <f>LEFT(registrace[[#This Row],[prijmeni a jmeno]],1)</f>
        <v>C</v>
      </c>
      <c r="O276" s="221" t="str">
        <f>IF(registrace[[#This Row],[závod]]="Hlavní závod",COUNTIF(HLAVNÍ!C:C,E276),"-")</f>
        <v>-</v>
      </c>
      <c r="P276" s="56"/>
      <c r="Q276" s="56"/>
      <c r="R276" s="56"/>
    </row>
    <row r="277" spans="2:18" ht="11.25">
      <c r="B27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závod::52</v>
      </c>
      <c r="C277" s="207">
        <v>2017</v>
      </c>
      <c r="D277" s="208" t="s">
        <v>672</v>
      </c>
      <c r="E277" s="207">
        <v>52</v>
      </c>
      <c r="F277" s="17" t="s">
        <v>948</v>
      </c>
      <c r="G277" s="209">
        <v>1993</v>
      </c>
      <c r="H277" s="208" t="s">
        <v>2720</v>
      </c>
      <c r="I277" s="210" t="str">
        <f>IF(ISBLANK(registrace[[#This Row],[prijmeni a jmeno]]),"-",IF(RIGHT(LEFT(registrace[[#This Row],[prijmeni a jmeno]],SEARCH(" ",registrace[[#This Row],[prijmeni a jmeno]])-1),1)="á","Z","M"))</f>
        <v>M</v>
      </c>
      <c r="J27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277" s="17"/>
      <c r="L277" s="213">
        <f>COUNTIFS(F:F,registrace[[#This Row],[prijmeni a jmeno]],G:G,registrace[[#This Row],[nar]])</f>
        <v>1</v>
      </c>
      <c r="M27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77" s="212" t="str">
        <f>LEFT(registrace[[#This Row],[prijmeni a jmeno]],1)</f>
        <v>C</v>
      </c>
      <c r="O277" s="221">
        <f>IF(registrace[[#This Row],[závod]]="Hlavní závod",COUNTIF(HLAVNÍ!C:C,E277),"-")</f>
        <v>1</v>
      </c>
      <c r="P277" s="56"/>
      <c r="Q277" s="56"/>
      <c r="R277" s="56"/>
    </row>
    <row r="278" spans="2:18" ht="11.25">
      <c r="B27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závod::53</v>
      </c>
      <c r="C278" s="207">
        <v>2017</v>
      </c>
      <c r="D278" s="208" t="s">
        <v>672</v>
      </c>
      <c r="E278" s="207">
        <v>53</v>
      </c>
      <c r="F278" s="17" t="s">
        <v>954</v>
      </c>
      <c r="G278" s="209">
        <v>1991</v>
      </c>
      <c r="H278" s="208" t="s">
        <v>2720</v>
      </c>
      <c r="I278" s="210" t="str">
        <f>IF(ISBLANK(registrace[[#This Row],[prijmeni a jmeno]]),"-",IF(RIGHT(LEFT(registrace[[#This Row],[prijmeni a jmeno]],SEARCH(" ",registrace[[#This Row],[prijmeni a jmeno]])-1),1)="á","Z","M"))</f>
        <v>Z</v>
      </c>
      <c r="J27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0-34</v>
      </c>
      <c r="K278" s="17"/>
      <c r="L278" s="213">
        <f>COUNTIFS(F:F,registrace[[#This Row],[prijmeni a jmeno]],G:G,registrace[[#This Row],[nar]])</f>
        <v>1</v>
      </c>
      <c r="M27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78" s="212" t="str">
        <f>LEFT(registrace[[#This Row],[prijmeni a jmeno]],1)</f>
        <v>C</v>
      </c>
      <c r="O278" s="221">
        <f>IF(registrace[[#This Row],[závod]]="Hlavní závod",COUNTIF(HLAVNÍ!C:C,E278),"-")</f>
        <v>1</v>
      </c>
      <c r="P278" s="56"/>
      <c r="Q278" s="56"/>
      <c r="R278" s="56"/>
    </row>
    <row r="279" spans="2:18" ht="11.25">
      <c r="B27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2017::Dětský::15-16::M::54</v>
      </c>
      <c r="C279" s="207">
        <v>2017</v>
      </c>
      <c r="D279" s="208" t="s">
        <v>675</v>
      </c>
      <c r="E279" s="207">
        <v>54</v>
      </c>
      <c r="F279" s="17" t="s">
        <v>2829</v>
      </c>
      <c r="G279" s="209">
        <v>2002</v>
      </c>
      <c r="H279" s="208" t="s">
        <v>1039</v>
      </c>
      <c r="I279" s="210" t="str">
        <f>IF(ISBLANK(registrace[[#This Row],[prijmeni a jmeno]]),"-",IF(RIGHT(LEFT(registrace[[#This Row],[prijmeni a jmeno]],SEARCH(" ",registrace[[#This Row],[prijmeni a jmeno]])-1),1)="á","Z","M"))</f>
        <v>M</v>
      </c>
      <c r="J27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15-16</v>
      </c>
      <c r="K279" s="17"/>
      <c r="L279" s="213">
        <f>COUNTIFS(F:F,registrace[[#This Row],[prijmeni a jmeno]],G:G,registrace[[#This Row],[nar]])</f>
        <v>1</v>
      </c>
      <c r="M27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79" s="212" t="str">
        <f>LEFT(registrace[[#This Row],[prijmeni a jmeno]],1)</f>
        <v>C</v>
      </c>
      <c r="O279" s="222" t="str">
        <f>IF(registrace[[#This Row],[závod]]="Hlavní závod",COUNTIF(HLAVNÍ!C:C,E279),"-")</f>
        <v>-</v>
      </c>
      <c r="P279" s="56"/>
      <c r="Q279" s="56"/>
      <c r="R279" s="56"/>
    </row>
    <row r="280" spans="2:18" ht="11.25">
      <c r="B28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80" s="207">
        <v>2017</v>
      </c>
      <c r="D280" s="208"/>
      <c r="E280" s="207"/>
      <c r="F280" s="17" t="s">
        <v>548</v>
      </c>
      <c r="G280" s="209">
        <v>1970</v>
      </c>
      <c r="H280" s="17" t="s">
        <v>17</v>
      </c>
      <c r="I280" s="210" t="str">
        <f>IF(ISBLANK(registrace[[#This Row],[prijmeni a jmeno]]),"-",IF(RIGHT(LEFT(registrace[[#This Row],[prijmeni a jmeno]],SEARCH(" ",registrace[[#This Row],[prijmeni a jmeno]])-1),1)="á","Z","M"))</f>
        <v>M</v>
      </c>
      <c r="J28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80" s="17"/>
      <c r="L280" s="211">
        <f>COUNTIFS(F:F,registrace[[#This Row],[prijmeni a jmeno]],G:G,registrace[[#This Row],[nar]])</f>
        <v>1</v>
      </c>
      <c r="M28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80" s="212" t="str">
        <f>LEFT(registrace[[#This Row],[prijmeni a jmeno]],1)</f>
        <v>C</v>
      </c>
      <c r="O280" s="221" t="str">
        <f>IF(registrace[[#This Row],[závod]]="Hlavní závod",COUNTIF(HLAVNÍ!C:C,E280),"-")</f>
        <v>-</v>
      </c>
      <c r="P280" s="56"/>
      <c r="Q280" s="56"/>
      <c r="R280" s="56"/>
    </row>
    <row r="281" spans="2:18" ht="11.25">
      <c r="B28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závod::C21</v>
      </c>
      <c r="C281" s="207">
        <v>2017</v>
      </c>
      <c r="D281" s="208" t="s">
        <v>672</v>
      </c>
      <c r="E281" s="207" t="s">
        <v>2812</v>
      </c>
      <c r="F281" s="17" t="s">
        <v>2287</v>
      </c>
      <c r="G281" s="209">
        <v>1981</v>
      </c>
      <c r="H281" s="208" t="s">
        <v>2275</v>
      </c>
      <c r="I281" s="210" t="str">
        <f>IF(ISBLANK(registrace[[#This Row],[prijmeni a jmeno]]),"-",IF(RIGHT(LEFT(registrace[[#This Row],[prijmeni a jmeno]],SEARCH(" ",registrace[[#This Row],[prijmeni a jmeno]])-1),1)="á","Z","M"))</f>
        <v>M</v>
      </c>
      <c r="J28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281" s="17"/>
      <c r="L281" s="213">
        <f>COUNTIFS(F:F,registrace[[#This Row],[prijmeni a jmeno]],G:G,registrace[[#This Row],[nar]])</f>
        <v>1</v>
      </c>
      <c r="M28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81" s="212" t="str">
        <f>LEFT(registrace[[#This Row],[prijmeni a jmeno]],1)</f>
        <v>C</v>
      </c>
      <c r="O281" s="222">
        <f>IF(registrace[[#This Row],[závod]]="Hlavní závod",COUNTIF(HLAVNÍ!C:C,E281),"-")</f>
        <v>1</v>
      </c>
      <c r="P281" s="56"/>
      <c r="Q281" s="56"/>
      <c r="R281" s="56"/>
    </row>
    <row r="282" spans="2:18" ht="11.25">
      <c r="B28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2017::Dětský::00-04::Z::17</v>
      </c>
      <c r="C282" s="207">
        <v>2017</v>
      </c>
      <c r="D282" s="208" t="s">
        <v>675</v>
      </c>
      <c r="E282" s="207">
        <v>17</v>
      </c>
      <c r="F282" s="17" t="s">
        <v>2872</v>
      </c>
      <c r="G282" s="209">
        <v>2014</v>
      </c>
      <c r="H282" s="208" t="s">
        <v>559</v>
      </c>
      <c r="I282" s="210" t="str">
        <f>IF(ISBLANK(registrace[[#This Row],[prijmeni a jmeno]]),"-",IF(RIGHT(LEFT(registrace[[#This Row],[prijmeni a jmeno]],SEARCH(" ",registrace[[#This Row],[prijmeni a jmeno]])-1),1)="á","Z","M"))</f>
        <v>Z</v>
      </c>
      <c r="J28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00-04</v>
      </c>
      <c r="K282" s="17"/>
      <c r="L282" s="213">
        <f>COUNTIFS(F:F,registrace[[#This Row],[prijmeni a jmeno]],G:G,registrace[[#This Row],[nar]])</f>
        <v>1</v>
      </c>
      <c r="M28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82" s="212" t="str">
        <f>LEFT(registrace[[#This Row],[prijmeni a jmeno]],1)</f>
        <v>C</v>
      </c>
      <c r="O282" s="222" t="str">
        <f>IF(registrace[[#This Row],[závod]]="Hlavní závod",COUNTIF(HLAVNÍ!C:C,E282),"-")</f>
        <v>-</v>
      </c>
      <c r="P282" s="56"/>
      <c r="Q282" s="56"/>
      <c r="R282" s="56"/>
    </row>
    <row r="283" spans="2:18" ht="11.25">
      <c r="B28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83" s="207">
        <v>2017</v>
      </c>
      <c r="D283" s="208"/>
      <c r="E283" s="207"/>
      <c r="F283" s="17" t="s">
        <v>985</v>
      </c>
      <c r="G283" s="209">
        <v>2003</v>
      </c>
      <c r="H283" s="208" t="s">
        <v>984</v>
      </c>
      <c r="I283" s="210" t="str">
        <f>IF(ISBLANK(registrace[[#This Row],[prijmeni a jmeno]]),"-",IF(RIGHT(LEFT(registrace[[#This Row],[prijmeni a jmeno]],SEARCH(" ",registrace[[#This Row],[prijmeni a jmeno]])-1),1)="á","Z","M"))</f>
        <v>Z</v>
      </c>
      <c r="J28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83" s="17"/>
      <c r="L283" s="211">
        <f>COUNTIFS(F:F,registrace[[#This Row],[prijmeni a jmeno]],G:G,registrace[[#This Row],[nar]])</f>
        <v>1</v>
      </c>
      <c r="M28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83" s="212" t="str">
        <f>LEFT(registrace[[#This Row],[prijmeni a jmeno]],1)</f>
        <v>C</v>
      </c>
      <c r="O283" s="221" t="str">
        <f>IF(registrace[[#This Row],[závod]]="Hlavní závod",COUNTIF(HLAVNÍ!C:C,E283),"-")</f>
        <v>-</v>
      </c>
      <c r="P283" s="56"/>
      <c r="Q283" s="56"/>
      <c r="R283" s="56"/>
    </row>
    <row r="284" spans="2:18" ht="11.25">
      <c r="B28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84" s="207">
        <v>2017</v>
      </c>
      <c r="D284" s="208"/>
      <c r="E284" s="207"/>
      <c r="F284" s="17" t="s">
        <v>220</v>
      </c>
      <c r="G284" s="209">
        <v>1992</v>
      </c>
      <c r="H284" s="17" t="s">
        <v>710</v>
      </c>
      <c r="I284" s="210" t="str">
        <f>IF(ISBLANK(registrace[[#This Row],[prijmeni a jmeno]]),"-",IF(RIGHT(LEFT(registrace[[#This Row],[prijmeni a jmeno]],SEARCH(" ",registrace[[#This Row],[prijmeni a jmeno]])-1),1)="á","Z","M"))</f>
        <v>M</v>
      </c>
      <c r="J28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84" s="17"/>
      <c r="L284" s="211">
        <f>COUNTIFS(F:F,registrace[[#This Row],[prijmeni a jmeno]],G:G,registrace[[#This Row],[nar]])</f>
        <v>1</v>
      </c>
      <c r="M28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84" s="212" t="str">
        <f>LEFT(registrace[[#This Row],[prijmeni a jmeno]],1)</f>
        <v>C</v>
      </c>
      <c r="O284" s="221" t="str">
        <f>IF(registrace[[#This Row],[závod]]="Hlavní závod",COUNTIF(HLAVNÍ!C:C,E284),"-")</f>
        <v>-</v>
      </c>
      <c r="P284" s="56"/>
      <c r="Q284" s="56"/>
      <c r="R284" s="56"/>
    </row>
    <row r="285" spans="2:18" ht="11.25">
      <c r="B28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závod::88</v>
      </c>
      <c r="C285" s="207">
        <v>2017</v>
      </c>
      <c r="D285" s="208" t="s">
        <v>672</v>
      </c>
      <c r="E285" s="207">
        <v>88</v>
      </c>
      <c r="F285" s="17" t="s">
        <v>2636</v>
      </c>
      <c r="G285" s="209">
        <v>1988</v>
      </c>
      <c r="H285" s="208" t="s">
        <v>284</v>
      </c>
      <c r="I285" s="210" t="str">
        <f>IF(ISBLANK(registrace[[#This Row],[prijmeni a jmeno]]),"-",IF(RIGHT(LEFT(registrace[[#This Row],[prijmeni a jmeno]],SEARCH(" ",registrace[[#This Row],[prijmeni a jmeno]])-1),1)="á","Z","M"))</f>
        <v>M</v>
      </c>
      <c r="J28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285" s="17"/>
      <c r="L285" s="213">
        <f>COUNTIFS(F:F,registrace[[#This Row],[prijmeni a jmeno]],G:G,registrace[[#This Row],[nar]])</f>
        <v>1</v>
      </c>
      <c r="M28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85" s="212" t="str">
        <f>LEFT(registrace[[#This Row],[prijmeni a jmeno]],1)</f>
        <v>J</v>
      </c>
      <c r="O285" s="222">
        <f>IF(registrace[[#This Row],[závod]]="Hlavní závod",COUNTIF(HLAVNÍ!C:C,E285),"-")</f>
        <v>1</v>
      </c>
      <c r="P285" s="56"/>
      <c r="Q285" s="56"/>
      <c r="R285" s="56"/>
    </row>
    <row r="286" spans="2:18" ht="11.25">
      <c r="B28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86" s="207">
        <v>2017</v>
      </c>
      <c r="D286" s="208"/>
      <c r="E286" s="207"/>
      <c r="F286" s="17" t="s">
        <v>743</v>
      </c>
      <c r="G286" s="209">
        <v>2011</v>
      </c>
      <c r="H286" s="208" t="s">
        <v>328</v>
      </c>
      <c r="I286" s="210" t="str">
        <f>IF(ISBLANK(registrace[[#This Row],[prijmeni a jmeno]]),"-",IF(RIGHT(LEFT(registrace[[#This Row],[prijmeni a jmeno]],SEARCH(" ",registrace[[#This Row],[prijmeni a jmeno]])-1),1)="á","Z","M"))</f>
        <v>Z</v>
      </c>
      <c r="J28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86" s="17"/>
      <c r="L286" s="211">
        <f>COUNTIFS(F:F,registrace[[#This Row],[prijmeni a jmeno]],G:G,registrace[[#This Row],[nar]])</f>
        <v>1</v>
      </c>
      <c r="M28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86" s="212" t="str">
        <f>LEFT(registrace[[#This Row],[prijmeni a jmeno]],1)</f>
        <v>J</v>
      </c>
      <c r="O286" s="221" t="str">
        <f>IF(registrace[[#This Row],[závod]]="Hlavní závod",COUNTIF(HLAVNÍ!C:C,E286),"-")</f>
        <v>-</v>
      </c>
      <c r="P286" s="56"/>
      <c r="Q286" s="56"/>
      <c r="R286" s="56"/>
    </row>
    <row r="287" spans="2:18" ht="11.25">
      <c r="B28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87" s="207">
        <v>2017</v>
      </c>
      <c r="D287" s="208"/>
      <c r="E287" s="207"/>
      <c r="F287" s="17" t="s">
        <v>612</v>
      </c>
      <c r="G287" s="209">
        <v>2009</v>
      </c>
      <c r="H287" s="17" t="s">
        <v>559</v>
      </c>
      <c r="I287" s="210" t="str">
        <f>IF(ISBLANK(registrace[[#This Row],[prijmeni a jmeno]]),"-",IF(RIGHT(LEFT(registrace[[#This Row],[prijmeni a jmeno]],SEARCH(" ",registrace[[#This Row],[prijmeni a jmeno]])-1),1)="á","Z","M"))</f>
        <v>Z</v>
      </c>
      <c r="J28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87" s="17"/>
      <c r="L287" s="211">
        <f>COUNTIFS(F:F,registrace[[#This Row],[prijmeni a jmeno]],G:G,registrace[[#This Row],[nar]])</f>
        <v>1</v>
      </c>
      <c r="M28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87" s="212" t="str">
        <f>LEFT(registrace[[#This Row],[prijmeni a jmeno]],1)</f>
        <v>J</v>
      </c>
      <c r="O287" s="221" t="str">
        <f>IF(registrace[[#This Row],[závod]]="Hlavní závod",COUNTIF(HLAVNÍ!C:C,E287),"-")</f>
        <v>-</v>
      </c>
      <c r="P287" s="56"/>
      <c r="Q287" s="56"/>
      <c r="R287" s="56"/>
    </row>
    <row r="288" spans="2:18" ht="11.25">
      <c r="B28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2017::Dětský::08-10::M::2</v>
      </c>
      <c r="C288" s="207">
        <v>2017</v>
      </c>
      <c r="D288" s="208" t="s">
        <v>675</v>
      </c>
      <c r="E288" s="207">
        <v>2</v>
      </c>
      <c r="F288" s="17" t="s">
        <v>2865</v>
      </c>
      <c r="G288" s="209">
        <v>2009</v>
      </c>
      <c r="H288" s="208" t="s">
        <v>2848</v>
      </c>
      <c r="I288" s="210" t="str">
        <f>IF(ISBLANK(registrace[[#This Row],[prijmeni a jmeno]]),"-",IF(RIGHT(LEFT(registrace[[#This Row],[prijmeni a jmeno]],SEARCH(" ",registrace[[#This Row],[prijmeni a jmeno]])-1),1)="á","Z","M"))</f>
        <v>M</v>
      </c>
      <c r="J28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288" s="17"/>
      <c r="L288" s="213">
        <f>COUNTIFS(F:F,registrace[[#This Row],[prijmeni a jmeno]],G:G,registrace[[#This Row],[nar]])</f>
        <v>1</v>
      </c>
      <c r="M28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88" s="212" t="str">
        <f>LEFT(registrace[[#This Row],[prijmeni a jmeno]],1)</f>
        <v>J</v>
      </c>
      <c r="O288" s="222" t="str">
        <f>IF(registrace[[#This Row],[závod]]="Hlavní závod",COUNTIF(HLAVNÍ!C:C,E288),"-")</f>
        <v>-</v>
      </c>
      <c r="P288" s="56"/>
      <c r="Q288" s="56"/>
      <c r="R288" s="56"/>
    </row>
    <row r="289" spans="2:18" ht="11.25">
      <c r="B28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89" s="207">
        <v>2017</v>
      </c>
      <c r="D289" s="208"/>
      <c r="E289" s="207"/>
      <c r="F289" s="17" t="s">
        <v>144</v>
      </c>
      <c r="G289" s="209">
        <v>1967</v>
      </c>
      <c r="H289" s="17" t="s">
        <v>741</v>
      </c>
      <c r="I289" s="210" t="str">
        <f>IF(ISBLANK(registrace[[#This Row],[prijmeni a jmeno]]),"-",IF(RIGHT(LEFT(registrace[[#This Row],[prijmeni a jmeno]],SEARCH(" ",registrace[[#This Row],[prijmeni a jmeno]])-1),1)="á","Z","M"))</f>
        <v>M</v>
      </c>
      <c r="J28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89" s="17"/>
      <c r="L289" s="211">
        <f>COUNTIFS(F:F,registrace[[#This Row],[prijmeni a jmeno]],G:G,registrace[[#This Row],[nar]])</f>
        <v>1</v>
      </c>
      <c r="M28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89" s="212" t="str">
        <f>LEFT(registrace[[#This Row],[prijmeni a jmeno]],1)</f>
        <v>J</v>
      </c>
      <c r="O289" s="221" t="str">
        <f>IF(registrace[[#This Row],[závod]]="Hlavní závod",COUNTIF(HLAVNÍ!C:C,E289),"-")</f>
        <v>-</v>
      </c>
      <c r="P289" s="56"/>
      <c r="Q289" s="56"/>
      <c r="R289" s="56"/>
    </row>
    <row r="290" spans="2:18" ht="11.25">
      <c r="B29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90" s="207">
        <v>2017</v>
      </c>
      <c r="D290" s="208"/>
      <c r="E290" s="207"/>
      <c r="F290" s="17" t="s">
        <v>973</v>
      </c>
      <c r="G290" s="209">
        <v>1983</v>
      </c>
      <c r="H290" s="208" t="s">
        <v>391</v>
      </c>
      <c r="I290" s="215" t="s">
        <v>318</v>
      </c>
      <c r="J29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0" s="17"/>
      <c r="L290" s="211">
        <f>COUNTIFS(F:F,registrace[[#This Row],[prijmeni a jmeno]],G:G,registrace[[#This Row],[nar]])</f>
        <v>1</v>
      </c>
      <c r="M29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90" s="212" t="str">
        <f>LEFT(registrace[[#This Row],[prijmeni a jmeno]],1)</f>
        <v>J</v>
      </c>
      <c r="O290" s="221" t="str">
        <f>IF(registrace[[#This Row],[závod]]="Hlavní závod",COUNTIF(HLAVNÍ!C:C,E290),"-")</f>
        <v>-</v>
      </c>
      <c r="P290" s="56"/>
      <c r="Q290" s="56"/>
      <c r="R290" s="56"/>
    </row>
    <row r="291" spans="2:18" ht="11.25">
      <c r="B29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2017::Dětský::11-12::M::39</v>
      </c>
      <c r="C291" s="207">
        <v>2017</v>
      </c>
      <c r="D291" s="208" t="s">
        <v>675</v>
      </c>
      <c r="E291" s="207">
        <v>39</v>
      </c>
      <c r="F291" s="17" t="s">
        <v>2877</v>
      </c>
      <c r="G291" s="209">
        <v>2006</v>
      </c>
      <c r="H291" s="208" t="s">
        <v>281</v>
      </c>
      <c r="I291" s="210" t="str">
        <f>IF(ISBLANK(registrace[[#This Row],[prijmeni a jmeno]]),"-",IF(RIGHT(LEFT(registrace[[#This Row],[prijmeni a jmeno]],SEARCH(" ",registrace[[#This Row],[prijmeni a jmeno]])-1),1)="á","Z","M"))</f>
        <v>M</v>
      </c>
      <c r="J29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291" s="17"/>
      <c r="L291" s="213">
        <f>COUNTIFS(F:F,registrace[[#This Row],[prijmeni a jmeno]],G:G,registrace[[#This Row],[nar]])</f>
        <v>1</v>
      </c>
      <c r="M29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91" s="212" t="str">
        <f>LEFT(registrace[[#This Row],[prijmeni a jmeno]],1)</f>
        <v>J</v>
      </c>
      <c r="O291" s="222" t="str">
        <f>IF(registrace[[#This Row],[závod]]="Hlavní závod",COUNTIF(HLAVNÍ!C:C,E291),"-")</f>
        <v>-</v>
      </c>
      <c r="P291" s="56"/>
      <c r="Q291" s="56"/>
      <c r="R291" s="56"/>
    </row>
    <row r="292" spans="2:18" ht="11.25">
      <c r="B29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92" s="207">
        <v>2017</v>
      </c>
      <c r="D292" s="208"/>
      <c r="E292" s="207"/>
      <c r="F292" s="17" t="s">
        <v>498</v>
      </c>
      <c r="G292" s="209">
        <v>2000</v>
      </c>
      <c r="H292" s="17"/>
      <c r="I292" s="210" t="str">
        <f>IF(ISBLANK(registrace[[#This Row],[prijmeni a jmeno]]),"-",IF(RIGHT(LEFT(registrace[[#This Row],[prijmeni a jmeno]],SEARCH(" ",registrace[[#This Row],[prijmeni a jmeno]])-1),1)="á","Z","M"))</f>
        <v>M</v>
      </c>
      <c r="J29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2" s="17"/>
      <c r="L292" s="211">
        <f>COUNTIFS(F:F,registrace[[#This Row],[prijmeni a jmeno]],G:G,registrace[[#This Row],[nar]])</f>
        <v>1</v>
      </c>
      <c r="M29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92" s="212" t="str">
        <f>LEFT(registrace[[#This Row],[prijmeni a jmeno]],1)</f>
        <v>J</v>
      </c>
      <c r="O292" s="221" t="str">
        <f>IF(registrace[[#This Row],[závod]]="Hlavní závod",COUNTIF(HLAVNÍ!C:C,E292),"-")</f>
        <v>-</v>
      </c>
      <c r="P292" s="56"/>
      <c r="Q292" s="56"/>
      <c r="R292" s="56"/>
    </row>
    <row r="293" spans="2:18" ht="11.25">
      <c r="B29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93" s="207">
        <v>2017</v>
      </c>
      <c r="D293" s="208"/>
      <c r="E293" s="207"/>
      <c r="F293" s="17" t="s">
        <v>541</v>
      </c>
      <c r="G293" s="209">
        <v>1954</v>
      </c>
      <c r="H293" s="17" t="s">
        <v>531</v>
      </c>
      <c r="I293" s="210" t="str">
        <f>IF(ISBLANK(registrace[[#This Row],[prijmeni a jmeno]]),"-",IF(RIGHT(LEFT(registrace[[#This Row],[prijmeni a jmeno]],SEARCH(" ",registrace[[#This Row],[prijmeni a jmeno]])-1),1)="á","Z","M"))</f>
        <v>M</v>
      </c>
      <c r="J29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3" s="17"/>
      <c r="L293" s="211">
        <f>COUNTIFS(F:F,registrace[[#This Row],[prijmeni a jmeno]],G:G,registrace[[#This Row],[nar]])</f>
        <v>1</v>
      </c>
      <c r="M29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93" s="212" t="str">
        <f>LEFT(registrace[[#This Row],[prijmeni a jmeno]],1)</f>
        <v>J</v>
      </c>
      <c r="O293" s="221" t="str">
        <f>IF(registrace[[#This Row],[závod]]="Hlavní závod",COUNTIF(HLAVNÍ!C:C,E293),"-")</f>
        <v>-</v>
      </c>
      <c r="P293" s="56"/>
      <c r="Q293" s="56"/>
      <c r="R293" s="56"/>
    </row>
    <row r="294" spans="2:18" ht="11.25">
      <c r="B29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94" s="207">
        <v>2017</v>
      </c>
      <c r="D294" s="208"/>
      <c r="E294" s="207"/>
      <c r="F294" s="17" t="s">
        <v>66</v>
      </c>
      <c r="G294" s="209">
        <v>1974</v>
      </c>
      <c r="H294" s="208" t="s">
        <v>702</v>
      </c>
      <c r="I294" s="210" t="str">
        <f>IF(ISBLANK(registrace[[#This Row],[prijmeni a jmeno]]),"-",IF(RIGHT(LEFT(registrace[[#This Row],[prijmeni a jmeno]],SEARCH(" ",registrace[[#This Row],[prijmeni a jmeno]])-1),1)="á","Z","M"))</f>
        <v>M</v>
      </c>
      <c r="J29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4" s="17"/>
      <c r="L294" s="211">
        <f>COUNTIFS(F:F,registrace[[#This Row],[prijmeni a jmeno]],G:G,registrace[[#This Row],[nar]])</f>
        <v>1</v>
      </c>
      <c r="M29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94" s="212" t="str">
        <f>LEFT(registrace[[#This Row],[prijmeni a jmeno]],1)</f>
        <v>J</v>
      </c>
      <c r="O294" s="221" t="str">
        <f>IF(registrace[[#This Row],[závod]]="Hlavní závod",COUNTIF(HLAVNÍ!C:C,E294),"-")</f>
        <v>-</v>
      </c>
      <c r="P294" s="56"/>
      <c r="Q294" s="56"/>
      <c r="R294" s="56"/>
    </row>
    <row r="295" spans="2:18" ht="11.25">
      <c r="B295" s="14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95" s="207">
        <v>2017</v>
      </c>
      <c r="D295" s="208"/>
      <c r="E295" s="207"/>
      <c r="F295" s="17" t="s">
        <v>959</v>
      </c>
      <c r="G295" s="209">
        <v>1991</v>
      </c>
      <c r="H295" s="208" t="s">
        <v>960</v>
      </c>
      <c r="I295" s="210" t="str">
        <f>IF(ISBLANK(registrace[[#This Row],[prijmeni a jmeno]]),"-",IF(RIGHT(LEFT(registrace[[#This Row],[prijmeni a jmeno]],SEARCH(" ",registrace[[#This Row],[prijmeni a jmeno]])-1),1)="á","Z","M"))</f>
        <v>M</v>
      </c>
      <c r="J29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5" s="17"/>
      <c r="L295" s="211">
        <f>COUNTIFS(F:F,registrace[[#This Row],[prijmeni a jmeno]],G:G,registrace[[#This Row],[nar]])</f>
        <v>1</v>
      </c>
      <c r="M29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95" s="212" t="str">
        <f>LEFT(registrace[[#This Row],[prijmeni a jmeno]],1)</f>
        <v>J</v>
      </c>
      <c r="O295" s="221" t="str">
        <f>IF(registrace[[#This Row],[závod]]="Hlavní závod",COUNTIF(HLAVNÍ!C:C,E295),"-")</f>
        <v>-</v>
      </c>
      <c r="P295" s="56"/>
      <c r="Q295" s="56"/>
      <c r="R295" s="56"/>
    </row>
    <row r="296" spans="2:18" ht="11.25">
      <c r="B29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96" s="207">
        <v>2017</v>
      </c>
      <c r="D296" s="208"/>
      <c r="E296" s="207"/>
      <c r="F296" s="17" t="s">
        <v>310</v>
      </c>
      <c r="G296" s="209">
        <v>1977</v>
      </c>
      <c r="H296" s="17" t="s">
        <v>462</v>
      </c>
      <c r="I296" s="210" t="str">
        <f>IF(ISBLANK(registrace[[#This Row],[prijmeni a jmeno]]),"-",IF(RIGHT(LEFT(registrace[[#This Row],[prijmeni a jmeno]],SEARCH(" ",registrace[[#This Row],[prijmeni a jmeno]])-1),1)="á","Z","M"))</f>
        <v>M</v>
      </c>
      <c r="J29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6" s="17"/>
      <c r="L296" s="211">
        <f>COUNTIFS(F:F,registrace[[#This Row],[prijmeni a jmeno]],G:G,registrace[[#This Row],[nar]])</f>
        <v>1</v>
      </c>
      <c r="M29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96" s="212" t="str">
        <f>LEFT(registrace[[#This Row],[prijmeni a jmeno]],1)</f>
        <v>J</v>
      </c>
      <c r="O296" s="221" t="str">
        <f>IF(registrace[[#This Row],[závod]]="Hlavní závod",COUNTIF(HLAVNÍ!C:C,E296),"-")</f>
        <v>-</v>
      </c>
      <c r="P296" s="56"/>
      <c r="Q296" s="56"/>
      <c r="R296" s="56"/>
    </row>
    <row r="297" spans="2:18" ht="11.25">
      <c r="B29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97" s="207">
        <v>2017</v>
      </c>
      <c r="D297" s="208"/>
      <c r="E297" s="207"/>
      <c r="F297" s="17" t="s">
        <v>425</v>
      </c>
      <c r="G297" s="209">
        <v>2003</v>
      </c>
      <c r="H297" s="17" t="s">
        <v>668</v>
      </c>
      <c r="I297" s="210" t="str">
        <f>IF(ISBLANK(registrace[[#This Row],[prijmeni a jmeno]]),"-",IF(RIGHT(LEFT(registrace[[#This Row],[prijmeni a jmeno]],SEARCH(" ",registrace[[#This Row],[prijmeni a jmeno]])-1),1)="á","Z","M"))</f>
        <v>Z</v>
      </c>
      <c r="J29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7" s="17"/>
      <c r="L297" s="211">
        <f>COUNTIFS(F:F,registrace[[#This Row],[prijmeni a jmeno]],G:G,registrace[[#This Row],[nar]])</f>
        <v>1</v>
      </c>
      <c r="M29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97" s="212" t="str">
        <f>LEFT(registrace[[#This Row],[prijmeni a jmeno]],1)</f>
        <v>J</v>
      </c>
      <c r="O297" s="221" t="str">
        <f>IF(registrace[[#This Row],[závod]]="Hlavní závod",COUNTIF(HLAVNÍ!C:C,E297),"-")</f>
        <v>-</v>
      </c>
      <c r="P297" s="56"/>
      <c r="Q297" s="56"/>
      <c r="R297" s="56"/>
    </row>
    <row r="298" spans="2:18" ht="11.25">
      <c r="B29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98" s="207">
        <v>2017</v>
      </c>
      <c r="D298" s="208"/>
      <c r="E298" s="207"/>
      <c r="F298" s="17" t="s">
        <v>413</v>
      </c>
      <c r="G298" s="209">
        <v>2005</v>
      </c>
      <c r="H298" s="17" t="s">
        <v>638</v>
      </c>
      <c r="I298" s="210" t="str">
        <f>IF(ISBLANK(registrace[[#This Row],[prijmeni a jmeno]]),"-",IF(RIGHT(LEFT(registrace[[#This Row],[prijmeni a jmeno]],SEARCH(" ",registrace[[#This Row],[prijmeni a jmeno]])-1),1)="á","Z","M"))</f>
        <v>Z</v>
      </c>
      <c r="J29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8" s="17"/>
      <c r="L298" s="211">
        <f>COUNTIFS(F:F,registrace[[#This Row],[prijmeni a jmeno]],G:G,registrace[[#This Row],[nar]])</f>
        <v>1</v>
      </c>
      <c r="M29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98" s="212" t="str">
        <f>LEFT(registrace[[#This Row],[prijmeni a jmeno]],1)</f>
        <v>J</v>
      </c>
      <c r="O298" s="221" t="str">
        <f>IF(registrace[[#This Row],[závod]]="Hlavní závod",COUNTIF(HLAVNÍ!C:C,E298),"-")</f>
        <v>-</v>
      </c>
      <c r="P298" s="56"/>
      <c r="Q298" s="56"/>
      <c r="R298" s="56"/>
    </row>
    <row r="299" spans="2:18" ht="11.25">
      <c r="B29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299" s="207">
        <v>2017</v>
      </c>
      <c r="D299" s="208"/>
      <c r="E299" s="207"/>
      <c r="F299" s="17" t="s">
        <v>145</v>
      </c>
      <c r="G299" s="209">
        <v>1966</v>
      </c>
      <c r="H299" s="17" t="s">
        <v>8</v>
      </c>
      <c r="I299" s="210" t="str">
        <f>IF(ISBLANK(registrace[[#This Row],[prijmeni a jmeno]]),"-",IF(RIGHT(LEFT(registrace[[#This Row],[prijmeni a jmeno]],SEARCH(" ",registrace[[#This Row],[prijmeni a jmeno]])-1),1)="á","Z","M"))</f>
        <v>M</v>
      </c>
      <c r="J29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299" s="17"/>
      <c r="L299" s="211">
        <f>COUNTIFS(F:F,registrace[[#This Row],[prijmeni a jmeno]],G:G,registrace[[#This Row],[nar]])</f>
        <v>1</v>
      </c>
      <c r="M29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299" s="212" t="str">
        <f>LEFT(registrace[[#This Row],[prijmeni a jmeno]],1)</f>
        <v>J</v>
      </c>
      <c r="O299" s="221" t="str">
        <f>IF(registrace[[#This Row],[závod]]="Hlavní závod",COUNTIF(HLAVNÍ!C:C,E299),"-")</f>
        <v>-</v>
      </c>
      <c r="P299" s="56"/>
      <c r="Q299" s="56"/>
      <c r="R299" s="56"/>
    </row>
    <row r="300" spans="2:18" ht="11.25">
      <c r="B30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00" s="207">
        <v>2017</v>
      </c>
      <c r="D300" s="208"/>
      <c r="E300" s="207"/>
      <c r="F300" s="17" t="s">
        <v>2380</v>
      </c>
      <c r="G300" s="209">
        <v>2004</v>
      </c>
      <c r="H300" s="208" t="s">
        <v>331</v>
      </c>
      <c r="I300" s="210" t="str">
        <f>IF(ISBLANK(registrace[[#This Row],[prijmeni a jmeno]]),"-",IF(RIGHT(LEFT(registrace[[#This Row],[prijmeni a jmeno]],SEARCH(" ",registrace[[#This Row],[prijmeni a jmeno]])-1),1)="á","Z","M"))</f>
        <v>Z</v>
      </c>
      <c r="J30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00" s="17"/>
      <c r="L300" s="213">
        <f>COUNTIFS(F:F,registrace[[#This Row],[prijmeni a jmeno]],G:G,registrace[[#This Row],[nar]])</f>
        <v>1</v>
      </c>
      <c r="M30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00" s="212" t="str">
        <f>LEFT(registrace[[#This Row],[prijmeni a jmeno]],1)</f>
        <v>J</v>
      </c>
      <c r="O300" s="222" t="str">
        <f>IF(registrace[[#This Row],[závod]]="Hlavní závod",COUNTIF(HLAVNÍ!C:C,E300),"-")</f>
        <v>-</v>
      </c>
      <c r="P300" s="56"/>
      <c r="Q300" s="56"/>
      <c r="R300" s="56"/>
    </row>
    <row r="301" spans="2:18" ht="11.25">
      <c r="B30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01" s="207">
        <v>2017</v>
      </c>
      <c r="D301" s="208"/>
      <c r="E301" s="207"/>
      <c r="F301" s="17" t="s">
        <v>2295</v>
      </c>
      <c r="G301" s="209">
        <v>1973</v>
      </c>
      <c r="H301" s="208" t="s">
        <v>391</v>
      </c>
      <c r="I301" s="210" t="str">
        <f>IF(ISBLANK(registrace[[#This Row],[prijmeni a jmeno]]),"-",IF(RIGHT(LEFT(registrace[[#This Row],[prijmeni a jmeno]],SEARCH(" ",registrace[[#This Row],[prijmeni a jmeno]])-1),1)="á","Z","M"))</f>
        <v>Z</v>
      </c>
      <c r="J30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01" s="17"/>
      <c r="L301" s="213">
        <f>COUNTIFS(F:F,registrace[[#This Row],[prijmeni a jmeno]],G:G,registrace[[#This Row],[nar]])</f>
        <v>1</v>
      </c>
      <c r="M30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01" s="212" t="str">
        <f>LEFT(registrace[[#This Row],[prijmeni a jmeno]],1)</f>
        <v>J</v>
      </c>
      <c r="O301" s="221" t="str">
        <f>IF(registrace[[#This Row],[závod]]="Hlavní závod",COUNTIF(HLAVNÍ!C:C,E301),"-")</f>
        <v>-</v>
      </c>
      <c r="P301" s="56"/>
      <c r="Q301" s="56"/>
      <c r="R301" s="56"/>
    </row>
    <row r="302" spans="2:18" ht="11.25">
      <c r="B30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02" s="207">
        <v>2017</v>
      </c>
      <c r="D302" s="208"/>
      <c r="E302" s="207"/>
      <c r="F302" s="17" t="s">
        <v>67</v>
      </c>
      <c r="G302" s="209">
        <v>1957</v>
      </c>
      <c r="H302" s="17" t="s">
        <v>669</v>
      </c>
      <c r="I302" s="210" t="str">
        <f>IF(ISBLANK(registrace[[#This Row],[prijmeni a jmeno]]),"-",IF(RIGHT(LEFT(registrace[[#This Row],[prijmeni a jmeno]],SEARCH(" ",registrace[[#This Row],[prijmeni a jmeno]])-1),1)="á","Z","M"))</f>
        <v>M</v>
      </c>
      <c r="J30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02" s="17"/>
      <c r="L302" s="211">
        <f>COUNTIFS(F:F,registrace[[#This Row],[prijmeni a jmeno]],G:G,registrace[[#This Row],[nar]])</f>
        <v>1</v>
      </c>
      <c r="M30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02" s="212" t="str">
        <f>LEFT(registrace[[#This Row],[prijmeni a jmeno]],1)</f>
        <v>J</v>
      </c>
      <c r="O302" s="221" t="str">
        <f>IF(registrace[[#This Row],[závod]]="Hlavní závod",COUNTIF(HLAVNÍ!C:C,E302),"-")</f>
        <v>-</v>
      </c>
      <c r="P302" s="56"/>
      <c r="Q302" s="56"/>
      <c r="R302" s="56"/>
    </row>
    <row r="303" spans="2:18" ht="11.25">
      <c r="B30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03" s="207">
        <v>2017</v>
      </c>
      <c r="D303" s="208"/>
      <c r="E303" s="207"/>
      <c r="F303" s="17" t="s">
        <v>169</v>
      </c>
      <c r="G303" s="209">
        <v>1959</v>
      </c>
      <c r="H303" s="17" t="s">
        <v>41</v>
      </c>
      <c r="I303" s="210" t="str">
        <f>IF(ISBLANK(registrace[[#This Row],[prijmeni a jmeno]]),"-",IF(RIGHT(LEFT(registrace[[#This Row],[prijmeni a jmeno]],SEARCH(" ",registrace[[#This Row],[prijmeni a jmeno]])-1),1)="á","Z","M"))</f>
        <v>Z</v>
      </c>
      <c r="J30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03" s="17"/>
      <c r="L303" s="211">
        <f>COUNTIFS(F:F,registrace[[#This Row],[prijmeni a jmeno]],G:G,registrace[[#This Row],[nar]])</f>
        <v>1</v>
      </c>
      <c r="M30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03" s="212" t="str">
        <f>LEFT(registrace[[#This Row],[prijmeni a jmeno]],1)</f>
        <v>J</v>
      </c>
      <c r="O303" s="221" t="str">
        <f>IF(registrace[[#This Row],[závod]]="Hlavní závod",COUNTIF(HLAVNÍ!C:C,E303),"-")</f>
        <v>-</v>
      </c>
      <c r="P303" s="56"/>
      <c r="Q303" s="56"/>
      <c r="R303" s="56"/>
    </row>
    <row r="304" spans="2:18" ht="11.25">
      <c r="B30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závod::51</v>
      </c>
      <c r="C304" s="207">
        <v>2017</v>
      </c>
      <c r="D304" s="208" t="s">
        <v>672</v>
      </c>
      <c r="E304" s="207">
        <v>51</v>
      </c>
      <c r="F304" s="17" t="s">
        <v>2637</v>
      </c>
      <c r="G304" s="209">
        <v>1975</v>
      </c>
      <c r="H304" s="208" t="s">
        <v>2638</v>
      </c>
      <c r="I304" s="210" t="str">
        <f>IF(ISBLANK(registrace[[#This Row],[prijmeni a jmeno]]),"-",IF(RIGHT(LEFT(registrace[[#This Row],[prijmeni a jmeno]],SEARCH(" ",registrace[[#This Row],[prijmeni a jmeno]])-1),1)="á","Z","M"))</f>
        <v>M</v>
      </c>
      <c r="J30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304" s="17"/>
      <c r="L304" s="213">
        <f>COUNTIFS(F:F,registrace[[#This Row],[prijmeni a jmeno]],G:G,registrace[[#This Row],[nar]])</f>
        <v>1</v>
      </c>
      <c r="M30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04" s="212" t="str">
        <f>LEFT(registrace[[#This Row],[prijmeni a jmeno]],1)</f>
        <v>J</v>
      </c>
      <c r="O304" s="222">
        <f>IF(registrace[[#This Row],[závod]]="Hlavní závod",COUNTIF(HLAVNÍ!C:C,E304),"-")</f>
        <v>1</v>
      </c>
      <c r="P304" s="56"/>
      <c r="Q304" s="56"/>
      <c r="R304" s="56"/>
    </row>
    <row r="305" spans="2:18" ht="11.25">
      <c r="B30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starosty::29</v>
      </c>
      <c r="C305" s="207">
        <v>2017</v>
      </c>
      <c r="D305" s="208" t="s">
        <v>673</v>
      </c>
      <c r="E305" s="207">
        <v>29</v>
      </c>
      <c r="F305" s="17" t="s">
        <v>2686</v>
      </c>
      <c r="G305" s="209">
        <v>2007</v>
      </c>
      <c r="H305" s="208" t="s">
        <v>2638</v>
      </c>
      <c r="I305" s="210" t="str">
        <f>IF(ISBLANK(registrace[[#This Row],[prijmeni a jmeno]]),"-",IF(RIGHT(LEFT(registrace[[#This Row],[prijmeni a jmeno]],SEARCH(" ",registrace[[#This Row],[prijmeni a jmeno]])-1),1)="á","Z","M"))</f>
        <v>M</v>
      </c>
      <c r="J30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05" s="17"/>
      <c r="L305" s="213">
        <f>COUNTIFS(F:F,registrace[[#This Row],[prijmeni a jmeno]],G:G,registrace[[#This Row],[nar]])</f>
        <v>1</v>
      </c>
      <c r="M30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05" s="212" t="str">
        <f>LEFT(registrace[[#This Row],[prijmeni a jmeno]],1)</f>
        <v>J</v>
      </c>
      <c r="O305" s="222" t="str">
        <f>IF(registrace[[#This Row],[závod]]="Hlavní závod",COUNTIF(HLAVNÍ!C:C,E305),"-")</f>
        <v>-</v>
      </c>
      <c r="P305" s="56"/>
      <c r="Q305" s="56"/>
      <c r="R305" s="56"/>
    </row>
    <row r="306" spans="2:18" ht="11.25">
      <c r="B30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starosty::30</v>
      </c>
      <c r="C306" s="207">
        <v>2017</v>
      </c>
      <c r="D306" s="208" t="s">
        <v>673</v>
      </c>
      <c r="E306" s="207">
        <v>30</v>
      </c>
      <c r="F306" s="17" t="s">
        <v>2639</v>
      </c>
      <c r="G306" s="209">
        <v>1979</v>
      </c>
      <c r="H306" s="208" t="s">
        <v>2638</v>
      </c>
      <c r="I306" s="210" t="str">
        <f>IF(ISBLANK(registrace[[#This Row],[prijmeni a jmeno]]),"-",IF(RIGHT(LEFT(registrace[[#This Row],[prijmeni a jmeno]],SEARCH(" ",registrace[[#This Row],[prijmeni a jmeno]])-1),1)="á","Z","M"))</f>
        <v>Z</v>
      </c>
      <c r="J30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06" s="17"/>
      <c r="L306" s="213">
        <f>COUNTIFS(F:F,registrace[[#This Row],[prijmeni a jmeno]],G:G,registrace[[#This Row],[nar]])</f>
        <v>1</v>
      </c>
      <c r="M30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06" s="212" t="str">
        <f>LEFT(registrace[[#This Row],[prijmeni a jmeno]],1)</f>
        <v>J</v>
      </c>
      <c r="O306" s="222" t="str">
        <f>IF(registrace[[#This Row],[závod]]="Hlavní závod",COUNTIF(HLAVNÍ!C:C,E306),"-")</f>
        <v>-</v>
      </c>
      <c r="P306" s="56"/>
      <c r="Q306" s="56"/>
      <c r="R306" s="56"/>
    </row>
    <row r="307" spans="2:18" ht="11.25">
      <c r="B30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2017::Dětský::17-18::M::64</v>
      </c>
      <c r="C307" s="207">
        <v>2017</v>
      </c>
      <c r="D307" s="208" t="s">
        <v>675</v>
      </c>
      <c r="E307" s="207">
        <v>64</v>
      </c>
      <c r="F307" s="17" t="s">
        <v>2832</v>
      </c>
      <c r="G307" s="209">
        <v>1999</v>
      </c>
      <c r="H307" s="208" t="s">
        <v>2833</v>
      </c>
      <c r="I307" s="210" t="str">
        <f>IF(ISBLANK(registrace[[#This Row],[prijmeni a jmeno]]),"-",IF(RIGHT(LEFT(registrace[[#This Row],[prijmeni a jmeno]],SEARCH(" ",registrace[[#This Row],[prijmeni a jmeno]])-1),1)="á","Z","M"))</f>
        <v>M</v>
      </c>
      <c r="J30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17-18</v>
      </c>
      <c r="K307" s="17"/>
      <c r="L307" s="213">
        <f>COUNTIFS(F:F,registrace[[#This Row],[prijmeni a jmeno]],G:G,registrace[[#This Row],[nar]])</f>
        <v>1</v>
      </c>
      <c r="M30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07" s="212" t="str">
        <f>LEFT(registrace[[#This Row],[prijmeni a jmeno]],1)</f>
        <v>J</v>
      </c>
      <c r="O307" s="222" t="str">
        <f>IF(registrace[[#This Row],[závod]]="Hlavní závod",COUNTIF(HLAVNÍ!C:C,E307),"-")</f>
        <v>-</v>
      </c>
      <c r="P307" s="56"/>
      <c r="Q307" s="56"/>
      <c r="R307" s="56"/>
    </row>
    <row r="308" spans="2:18" ht="11.25">
      <c r="B30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závod::B23</v>
      </c>
      <c r="C308" s="207">
        <v>2017</v>
      </c>
      <c r="D308" s="208" t="s">
        <v>672</v>
      </c>
      <c r="E308" s="207" t="s">
        <v>2754</v>
      </c>
      <c r="F308" s="17" t="s">
        <v>68</v>
      </c>
      <c r="G308" s="209">
        <v>1981</v>
      </c>
      <c r="H308" s="208" t="s">
        <v>2640</v>
      </c>
      <c r="I308" s="210" t="str">
        <f>IF(ISBLANK(registrace[[#This Row],[prijmeni a jmeno]]),"-",IF(RIGHT(LEFT(registrace[[#This Row],[prijmeni a jmeno]],SEARCH(" ",registrace[[#This Row],[prijmeni a jmeno]])-1),1)="á","Z","M"))</f>
        <v>M</v>
      </c>
      <c r="J30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308" s="17"/>
      <c r="L308" s="213">
        <f>COUNTIFS(F:F,registrace[[#This Row],[prijmeni a jmeno]],G:G,registrace[[#This Row],[nar]])</f>
        <v>1</v>
      </c>
      <c r="M30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08" s="212" t="str">
        <f>LEFT(registrace[[#This Row],[prijmeni a jmeno]],1)</f>
        <v>J</v>
      </c>
      <c r="O308" s="222">
        <f>IF(registrace[[#This Row],[závod]]="Hlavní závod",COUNTIF(HLAVNÍ!C:C,E308),"-")</f>
        <v>1</v>
      </c>
      <c r="P308" s="56"/>
      <c r="Q308" s="56"/>
      <c r="R308" s="56"/>
    </row>
    <row r="309" spans="2:18" ht="11.25">
      <c r="B30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závod::54</v>
      </c>
      <c r="C309" s="207">
        <v>2017</v>
      </c>
      <c r="D309" s="208" t="s">
        <v>672</v>
      </c>
      <c r="E309" s="207">
        <v>54</v>
      </c>
      <c r="F309" s="17" t="s">
        <v>2641</v>
      </c>
      <c r="G309" s="209">
        <v>1975</v>
      </c>
      <c r="H309" s="208" t="s">
        <v>2642</v>
      </c>
      <c r="I309" s="210" t="str">
        <f>IF(ISBLANK(registrace[[#This Row],[prijmeni a jmeno]]),"-",IF(RIGHT(LEFT(registrace[[#This Row],[prijmeni a jmeno]],SEARCH(" ",registrace[[#This Row],[prijmeni a jmeno]])-1),1)="á","Z","M"))</f>
        <v>M</v>
      </c>
      <c r="J30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309" s="17"/>
      <c r="L309" s="213">
        <f>COUNTIFS(F:F,registrace[[#This Row],[prijmeni a jmeno]],G:G,registrace[[#This Row],[nar]])</f>
        <v>2</v>
      </c>
      <c r="M30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09" s="212" t="str">
        <f>LEFT(registrace[[#This Row],[prijmeni a jmeno]],1)</f>
        <v>J</v>
      </c>
      <c r="O309" s="222">
        <f>IF(registrace[[#This Row],[závod]]="Hlavní závod",COUNTIF(HLAVNÍ!C:C,E309),"-")</f>
        <v>1</v>
      </c>
      <c r="P309" s="56"/>
      <c r="Q309" s="56"/>
      <c r="R309" s="56"/>
    </row>
    <row r="310" spans="2:18" ht="11.25">
      <c r="B310" s="22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2017::Pivaři::82</v>
      </c>
      <c r="C310" s="225">
        <v>2017</v>
      </c>
      <c r="D310" s="226" t="s">
        <v>676</v>
      </c>
      <c r="E310" s="225">
        <v>82</v>
      </c>
      <c r="F310" s="227" t="s">
        <v>2641</v>
      </c>
      <c r="G310" s="228">
        <v>1975</v>
      </c>
      <c r="H310" s="208" t="s">
        <v>316</v>
      </c>
      <c r="I310" s="229" t="str">
        <f>IF(ISBLANK(registrace[[#This Row],[prijmeni a jmeno]]),"-",IF(RIGHT(LEFT(registrace[[#This Row],[prijmeni a jmeno]],SEARCH(" ",registrace[[#This Row],[prijmeni a jmeno]])-1),1)="á","Z","M"))</f>
        <v>M</v>
      </c>
      <c r="J310" s="229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10" s="227"/>
      <c r="L310" s="230">
        <f>COUNTIFS(F:F,registrace[[#This Row],[prijmeni a jmeno]],G:G,registrace[[#This Row],[nar]])</f>
        <v>2</v>
      </c>
      <c r="M310" s="231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10" s="232" t="str">
        <f>LEFT(registrace[[#This Row],[prijmeni a jmeno]],1)</f>
        <v>J</v>
      </c>
      <c r="O310" s="233" t="str">
        <f>IF(registrace[[#This Row],[závod]]="Hlavní závod",COUNTIF(HLAVNÍ!C:C,E310),"-")</f>
        <v>-</v>
      </c>
      <c r="P310" s="56"/>
      <c r="Q310" s="56"/>
      <c r="R310" s="56"/>
    </row>
    <row r="311" spans="2:18" ht="11.25">
      <c r="B31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starosty::31</v>
      </c>
      <c r="C311" s="207">
        <v>2017</v>
      </c>
      <c r="D311" s="208" t="s">
        <v>673</v>
      </c>
      <c r="E311" s="207">
        <v>31</v>
      </c>
      <c r="F311" s="17" t="s">
        <v>2687</v>
      </c>
      <c r="G311" s="209">
        <v>1975</v>
      </c>
      <c r="H311" s="17" t="s">
        <v>284</v>
      </c>
      <c r="I311" s="210" t="str">
        <f>IF(ISBLANK(registrace[[#This Row],[prijmeni a jmeno]]),"-",IF(RIGHT(LEFT(registrace[[#This Row],[prijmeni a jmeno]],SEARCH(" ",registrace[[#This Row],[prijmeni a jmeno]])-1),1)="á","Z","M"))</f>
        <v>Z</v>
      </c>
      <c r="J31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11" s="17"/>
      <c r="L311" s="213">
        <f>COUNTIFS(F:F,registrace[[#This Row],[prijmeni a jmeno]],G:G,registrace[[#This Row],[nar]])</f>
        <v>1</v>
      </c>
      <c r="M31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11" s="212" t="str">
        <f>LEFT(registrace[[#This Row],[prijmeni a jmeno]],1)</f>
        <v>J</v>
      </c>
      <c r="O311" s="222" t="str">
        <f>IF(registrace[[#This Row],[závod]]="Hlavní závod",COUNTIF(HLAVNÍ!C:C,E311),"-")</f>
        <v>-</v>
      </c>
      <c r="P311" s="56"/>
      <c r="Q311" s="56"/>
      <c r="R311" s="56"/>
    </row>
    <row r="312" spans="2:18" ht="11.25">
      <c r="B31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12" s="207">
        <v>2017</v>
      </c>
      <c r="D312" s="208"/>
      <c r="E312" s="207"/>
      <c r="F312" s="17" t="s">
        <v>388</v>
      </c>
      <c r="G312" s="209">
        <v>1965</v>
      </c>
      <c r="H312" s="17" t="s">
        <v>284</v>
      </c>
      <c r="I312" s="210" t="str">
        <f>IF(ISBLANK(registrace[[#This Row],[prijmeni a jmeno]]),"-",IF(RIGHT(LEFT(registrace[[#This Row],[prijmeni a jmeno]],SEARCH(" ",registrace[[#This Row],[prijmeni a jmeno]])-1),1)="á","Z","M"))</f>
        <v>M</v>
      </c>
      <c r="J31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12" s="17"/>
      <c r="L312" s="211">
        <f>COUNTIFS(F:F,registrace[[#This Row],[prijmeni a jmeno]],G:G,registrace[[#This Row],[nar]])</f>
        <v>1</v>
      </c>
      <c r="M31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12" s="212" t="str">
        <f>LEFT(registrace[[#This Row],[prijmeni a jmeno]],1)</f>
        <v>J</v>
      </c>
      <c r="O312" s="221" t="str">
        <f>IF(registrace[[#This Row],[závod]]="Hlavní závod",COUNTIF(HLAVNÍ!C:C,E312),"-")</f>
        <v>-</v>
      </c>
      <c r="P312" s="56"/>
      <c r="Q312" s="56"/>
      <c r="R312" s="56"/>
    </row>
    <row r="313" spans="2:18" ht="11.25">
      <c r="B31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závod::B48</v>
      </c>
      <c r="C313" s="207">
        <v>2017</v>
      </c>
      <c r="D313" s="208" t="s">
        <v>672</v>
      </c>
      <c r="E313" s="207" t="s">
        <v>2755</v>
      </c>
      <c r="F313" s="17" t="s">
        <v>189</v>
      </c>
      <c r="G313" s="209">
        <v>1974</v>
      </c>
      <c r="H313" s="17" t="s">
        <v>2369</v>
      </c>
      <c r="I313" s="210" t="str">
        <f>IF(ISBLANK(registrace[[#This Row],[prijmeni a jmeno]]),"-",IF(RIGHT(LEFT(registrace[[#This Row],[prijmeni a jmeno]],SEARCH(" ",registrace[[#This Row],[prijmeni a jmeno]])-1),1)="á","Z","M"))</f>
        <v>M</v>
      </c>
      <c r="J31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313" s="17"/>
      <c r="L313" s="213">
        <f>COUNTIFS(F:F,registrace[[#This Row],[prijmeni a jmeno]],G:G,registrace[[#This Row],[nar]])</f>
        <v>1</v>
      </c>
      <c r="M31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13" s="212" t="str">
        <f>LEFT(registrace[[#This Row],[prijmeni a jmeno]],1)</f>
        <v>J</v>
      </c>
      <c r="O313" s="222">
        <f>IF(registrace[[#This Row],[závod]]="Hlavní závod",COUNTIF(HLAVNÍ!C:C,E313),"-")</f>
        <v>1</v>
      </c>
      <c r="P313" s="56"/>
      <c r="Q313" s="56"/>
      <c r="R313" s="56"/>
    </row>
    <row r="314" spans="2:18" ht="11.25">
      <c r="B31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starosty::36</v>
      </c>
      <c r="C314" s="207">
        <v>2017</v>
      </c>
      <c r="D314" s="208" t="s">
        <v>673</v>
      </c>
      <c r="E314" s="207">
        <v>36</v>
      </c>
      <c r="F314" s="17" t="s">
        <v>2724</v>
      </c>
      <c r="G314" s="209">
        <v>1976</v>
      </c>
      <c r="H314" s="208" t="s">
        <v>2725</v>
      </c>
      <c r="I314" s="210" t="str">
        <f>IF(ISBLANK(registrace[[#This Row],[prijmeni a jmeno]]),"-",IF(RIGHT(LEFT(registrace[[#This Row],[prijmeni a jmeno]],SEARCH(" ",registrace[[#This Row],[prijmeni a jmeno]])-1),1)="á","Z","M"))</f>
        <v>M</v>
      </c>
      <c r="J31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14" s="17"/>
      <c r="L314" s="213">
        <f>COUNTIFS(F:F,registrace[[#This Row],[prijmeni a jmeno]],G:G,registrace[[#This Row],[nar]])</f>
        <v>1</v>
      </c>
      <c r="M31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14" s="212" t="str">
        <f>LEFT(registrace[[#This Row],[prijmeni a jmeno]],1)</f>
        <v>K</v>
      </c>
      <c r="O314" s="222" t="str">
        <f>IF(registrace[[#This Row],[závod]]="Hlavní závod",COUNTIF(HLAVNÍ!C:C,E314),"-")</f>
        <v>-</v>
      </c>
      <c r="P314" s="56"/>
      <c r="Q314" s="56"/>
      <c r="R314" s="56"/>
    </row>
    <row r="315" spans="2:18" ht="11.25">
      <c r="B31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15" s="207">
        <v>2017</v>
      </c>
      <c r="D315" s="208"/>
      <c r="E315" s="207"/>
      <c r="F315" s="17" t="s">
        <v>523</v>
      </c>
      <c r="G315" s="209">
        <v>2006</v>
      </c>
      <c r="H315" s="17" t="s">
        <v>331</v>
      </c>
      <c r="I315" s="210" t="str">
        <f>IF(ISBLANK(registrace[[#This Row],[prijmeni a jmeno]]),"-",IF(RIGHT(LEFT(registrace[[#This Row],[prijmeni a jmeno]],SEARCH(" ",registrace[[#This Row],[prijmeni a jmeno]])-1),1)="á","Z","M"))</f>
        <v>Z</v>
      </c>
      <c r="J31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15" s="17"/>
      <c r="L315" s="211">
        <f>COUNTIFS(F:F,registrace[[#This Row],[prijmeni a jmeno]],G:G,registrace[[#This Row],[nar]])</f>
        <v>1</v>
      </c>
      <c r="M31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15" s="212" t="str">
        <f>LEFT(registrace[[#This Row],[prijmeni a jmeno]],1)</f>
        <v>K</v>
      </c>
      <c r="O315" s="221" t="str">
        <f>IF(registrace[[#This Row],[závod]]="Hlavní závod",COUNTIF(HLAVNÍ!C:C,E315),"-")</f>
        <v>-</v>
      </c>
      <c r="P315" s="56"/>
      <c r="Q315" s="56"/>
      <c r="R315" s="56"/>
    </row>
    <row r="316" spans="2:18" ht="11.25">
      <c r="B31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2017::Dětský::08-10::Z::40</v>
      </c>
      <c r="C316" s="207">
        <v>2017</v>
      </c>
      <c r="D316" s="208" t="s">
        <v>675</v>
      </c>
      <c r="E316" s="207">
        <v>40</v>
      </c>
      <c r="F316" s="17" t="s">
        <v>610</v>
      </c>
      <c r="G316" s="209">
        <v>2009</v>
      </c>
      <c r="H316" s="208" t="s">
        <v>331</v>
      </c>
      <c r="I316" s="210" t="str">
        <f>IF(ISBLANK(registrace[[#This Row],[prijmeni a jmeno]]),"-",IF(RIGHT(LEFT(registrace[[#This Row],[prijmeni a jmeno]],SEARCH(" ",registrace[[#This Row],[prijmeni a jmeno]])-1),1)="á","Z","M"))</f>
        <v>Z</v>
      </c>
      <c r="J31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316" s="17"/>
      <c r="L316" s="213">
        <f>COUNTIFS(F:F,registrace[[#This Row],[prijmeni a jmeno]],G:G,registrace[[#This Row],[nar]])</f>
        <v>1</v>
      </c>
      <c r="M31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16" s="212" t="str">
        <f>LEFT(registrace[[#This Row],[prijmeni a jmeno]],1)</f>
        <v>K</v>
      </c>
      <c r="O316" s="222" t="str">
        <f>IF(registrace[[#This Row],[závod]]="Hlavní závod",COUNTIF(HLAVNÍ!C:C,E316),"-")</f>
        <v>-</v>
      </c>
      <c r="P316" s="56"/>
      <c r="Q316" s="56"/>
      <c r="R316" s="56"/>
    </row>
    <row r="317" spans="2:18" ht="11.25">
      <c r="B31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starosty::26</v>
      </c>
      <c r="C317" s="207">
        <v>2017</v>
      </c>
      <c r="D317" s="208" t="s">
        <v>673</v>
      </c>
      <c r="E317" s="207">
        <v>26</v>
      </c>
      <c r="F317" s="17" t="s">
        <v>2719</v>
      </c>
      <c r="G317" s="209">
        <v>1978</v>
      </c>
      <c r="H317" s="208" t="s">
        <v>316</v>
      </c>
      <c r="I317" s="210" t="str">
        <f>IF(ISBLANK(registrace[[#This Row],[prijmeni a jmeno]]),"-",IF(RIGHT(LEFT(registrace[[#This Row],[prijmeni a jmeno]],SEARCH(" ",registrace[[#This Row],[prijmeni a jmeno]])-1),1)="á","Z","M"))</f>
        <v>M</v>
      </c>
      <c r="J31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17" s="17"/>
      <c r="L317" s="213">
        <f>COUNTIFS(F:F,registrace[[#This Row],[prijmeni a jmeno]],G:G,registrace[[#This Row],[nar]])</f>
        <v>1</v>
      </c>
      <c r="M31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17" s="212" t="str">
        <f>LEFT(registrace[[#This Row],[prijmeni a jmeno]],1)</f>
        <v>K</v>
      </c>
      <c r="O317" s="222" t="str">
        <f>IF(registrace[[#This Row],[závod]]="Hlavní závod",COUNTIF(HLAVNÍ!C:C,E317),"-")</f>
        <v>-</v>
      </c>
      <c r="P317" s="56"/>
      <c r="Q317" s="56"/>
      <c r="R317" s="56"/>
    </row>
    <row r="318" spans="2:18" ht="11.25">
      <c r="B31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18" s="207">
        <v>2017</v>
      </c>
      <c r="D318" s="208"/>
      <c r="E318" s="207"/>
      <c r="F318" s="17" t="s">
        <v>372</v>
      </c>
      <c r="G318" s="209">
        <v>2004</v>
      </c>
      <c r="H318" s="17" t="s">
        <v>328</v>
      </c>
      <c r="I318" s="210" t="str">
        <f>IF(ISBLANK(registrace[[#This Row],[prijmeni a jmeno]]),"-",IF(RIGHT(LEFT(registrace[[#This Row],[prijmeni a jmeno]],SEARCH(" ",registrace[[#This Row],[prijmeni a jmeno]])-1),1)="á","Z","M"))</f>
        <v>Z</v>
      </c>
      <c r="J31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18" s="17"/>
      <c r="L318" s="211">
        <f>COUNTIFS(F:F,registrace[[#This Row],[prijmeni a jmeno]],G:G,registrace[[#This Row],[nar]])</f>
        <v>1</v>
      </c>
      <c r="M31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18" s="212" t="str">
        <f>LEFT(registrace[[#This Row],[prijmeni a jmeno]],1)</f>
        <v>K</v>
      </c>
      <c r="O318" s="221" t="str">
        <f>IF(registrace[[#This Row],[závod]]="Hlavní závod",COUNTIF(HLAVNÍ!C:C,E318),"-")</f>
        <v>-</v>
      </c>
      <c r="P318" s="56"/>
      <c r="Q318" s="56"/>
      <c r="R318" s="56"/>
    </row>
    <row r="319" spans="2:18" ht="11.25">
      <c r="B31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19" s="207">
        <v>2017</v>
      </c>
      <c r="D319" s="208"/>
      <c r="E319" s="207"/>
      <c r="F319" s="17" t="s">
        <v>69</v>
      </c>
      <c r="G319" s="209">
        <v>1976</v>
      </c>
      <c r="H319" s="208" t="s">
        <v>696</v>
      </c>
      <c r="I319" s="210" t="str">
        <f>IF(ISBLANK(registrace[[#This Row],[prijmeni a jmeno]]),"-",IF(RIGHT(LEFT(registrace[[#This Row],[prijmeni a jmeno]],SEARCH(" ",registrace[[#This Row],[prijmeni a jmeno]])-1),1)="á","Z","M"))</f>
        <v>M</v>
      </c>
      <c r="J31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19" s="17"/>
      <c r="L319" s="211">
        <f>COUNTIFS(F:F,registrace[[#This Row],[prijmeni a jmeno]],G:G,registrace[[#This Row],[nar]])</f>
        <v>1</v>
      </c>
      <c r="M31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19" s="212" t="str">
        <f>LEFT(registrace[[#This Row],[prijmeni a jmeno]],1)</f>
        <v>K</v>
      </c>
      <c r="O319" s="221" t="str">
        <f>IF(registrace[[#This Row],[závod]]="Hlavní závod",COUNTIF(HLAVNÍ!C:C,E319),"-")</f>
        <v>-</v>
      </c>
      <c r="P319" s="56"/>
      <c r="Q319" s="56"/>
      <c r="R319" s="56"/>
    </row>
    <row r="320" spans="2:18" ht="11.25">
      <c r="B32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2017::Dětský::08-10::M::10</v>
      </c>
      <c r="C320" s="207">
        <v>2017</v>
      </c>
      <c r="D320" s="208" t="s">
        <v>675</v>
      </c>
      <c r="E320" s="207">
        <v>10</v>
      </c>
      <c r="F320" s="17" t="s">
        <v>515</v>
      </c>
      <c r="G320" s="209">
        <v>2007</v>
      </c>
      <c r="H320" s="208" t="s">
        <v>331</v>
      </c>
      <c r="I320" s="210" t="str">
        <f>IF(ISBLANK(registrace[[#This Row],[prijmeni a jmeno]]),"-",IF(RIGHT(LEFT(registrace[[#This Row],[prijmeni a jmeno]],SEARCH(" ",registrace[[#This Row],[prijmeni a jmeno]])-1),1)="á","Z","M"))</f>
        <v>M</v>
      </c>
      <c r="J32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320" s="17"/>
      <c r="L320" s="213">
        <f>COUNTIFS(F:F,registrace[[#This Row],[prijmeni a jmeno]],G:G,registrace[[#This Row],[nar]])</f>
        <v>1</v>
      </c>
      <c r="M32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20" s="212" t="str">
        <f>LEFT(registrace[[#This Row],[prijmeni a jmeno]],1)</f>
        <v>K</v>
      </c>
      <c r="O320" s="222" t="str">
        <f>IF(registrace[[#This Row],[závod]]="Hlavní závod",COUNTIF(HLAVNÍ!C:C,E320),"-")</f>
        <v>-</v>
      </c>
      <c r="P320" s="56"/>
      <c r="Q320" s="56"/>
      <c r="R320" s="56"/>
    </row>
    <row r="321" spans="2:18" ht="11.25">
      <c r="B32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21" s="207">
        <v>2017</v>
      </c>
      <c r="D321" s="208"/>
      <c r="E321" s="207"/>
      <c r="F321" s="17" t="s">
        <v>795</v>
      </c>
      <c r="G321" s="209">
        <v>2002</v>
      </c>
      <c r="H321" s="208" t="s">
        <v>331</v>
      </c>
      <c r="I321" s="210" t="str">
        <f>IF(ISBLANK(registrace[[#This Row],[prijmeni a jmeno]]),"-",IF(RIGHT(LEFT(registrace[[#This Row],[prijmeni a jmeno]],SEARCH(" ",registrace[[#This Row],[prijmeni a jmeno]])-1),1)="á","Z","M"))</f>
        <v>M</v>
      </c>
      <c r="J32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21" s="17"/>
      <c r="L321" s="211">
        <f>COUNTIFS(F:F,registrace[[#This Row],[prijmeni a jmeno]],G:G,registrace[[#This Row],[nar]])</f>
        <v>1</v>
      </c>
      <c r="M32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21" s="212" t="str">
        <f>LEFT(registrace[[#This Row],[prijmeni a jmeno]],1)</f>
        <v>K</v>
      </c>
      <c r="O321" s="221" t="str">
        <f>IF(registrace[[#This Row],[závod]]="Hlavní závod",COUNTIF(HLAVNÍ!C:C,E321),"-")</f>
        <v>-</v>
      </c>
      <c r="P321" s="56"/>
      <c r="Q321" s="56"/>
      <c r="R321" s="56"/>
    </row>
    <row r="322" spans="2:18" ht="11.25">
      <c r="B32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2017::Dětský::08-10::Z::88</v>
      </c>
      <c r="C322" s="207">
        <v>2017</v>
      </c>
      <c r="D322" s="208" t="s">
        <v>675</v>
      </c>
      <c r="E322" s="207">
        <v>88</v>
      </c>
      <c r="F322" s="17" t="s">
        <v>766</v>
      </c>
      <c r="G322" s="209">
        <v>2009</v>
      </c>
      <c r="H322" s="208" t="s">
        <v>331</v>
      </c>
      <c r="I322" s="210" t="str">
        <f>IF(ISBLANK(registrace[[#This Row],[prijmeni a jmeno]]),"-",IF(RIGHT(LEFT(registrace[[#This Row],[prijmeni a jmeno]],SEARCH(" ",registrace[[#This Row],[prijmeni a jmeno]])-1),1)="á","Z","M"))</f>
        <v>Z</v>
      </c>
      <c r="J32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322" s="17"/>
      <c r="L322" s="213">
        <f>COUNTIFS(F:F,registrace[[#This Row],[prijmeni a jmeno]],G:G,registrace[[#This Row],[nar]])</f>
        <v>1</v>
      </c>
      <c r="M32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22" s="212" t="str">
        <f>LEFT(registrace[[#This Row],[prijmeni a jmeno]],1)</f>
        <v>K</v>
      </c>
      <c r="O322" s="222" t="str">
        <f>IF(registrace[[#This Row],[závod]]="Hlavní závod",COUNTIF(HLAVNÍ!C:C,E322),"-")</f>
        <v>-</v>
      </c>
      <c r="P322" s="56"/>
      <c r="Q322" s="56"/>
      <c r="R322" s="56"/>
    </row>
    <row r="323" spans="2:18" ht="11.25">
      <c r="B32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23" s="207">
        <v>2017</v>
      </c>
      <c r="D323" s="208"/>
      <c r="E323" s="207"/>
      <c r="F323" s="17" t="s">
        <v>518</v>
      </c>
      <c r="G323" s="209">
        <v>2006</v>
      </c>
      <c r="H323" s="17" t="s">
        <v>328</v>
      </c>
      <c r="I323" s="210" t="str">
        <f>IF(ISBLANK(registrace[[#This Row],[prijmeni a jmeno]]),"-",IF(RIGHT(LEFT(registrace[[#This Row],[prijmeni a jmeno]],SEARCH(" ",registrace[[#This Row],[prijmeni a jmeno]])-1),1)="á","Z","M"))</f>
        <v>M</v>
      </c>
      <c r="J32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23" s="17"/>
      <c r="L323" s="211">
        <f>COUNTIFS(F:F,registrace[[#This Row],[prijmeni a jmeno]],G:G,registrace[[#This Row],[nar]])</f>
        <v>1</v>
      </c>
      <c r="M32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23" s="212" t="str">
        <f>LEFT(registrace[[#This Row],[prijmeni a jmeno]],1)</f>
        <v>K</v>
      </c>
      <c r="O323" s="221" t="str">
        <f>IF(registrace[[#This Row],[závod]]="Hlavní závod",COUNTIF(HLAVNÍ!C:C,E323),"-")</f>
        <v>-</v>
      </c>
      <c r="P323" s="56"/>
      <c r="Q323" s="56"/>
      <c r="R323" s="56"/>
    </row>
    <row r="324" spans="2:18" ht="11.25">
      <c r="B32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24" s="207">
        <v>2017</v>
      </c>
      <c r="D324" s="208"/>
      <c r="E324" s="207"/>
      <c r="F324" s="17" t="s">
        <v>2296</v>
      </c>
      <c r="G324" s="209">
        <v>1954</v>
      </c>
      <c r="H324" s="208" t="s">
        <v>2297</v>
      </c>
      <c r="I324" s="210" t="str">
        <f>IF(ISBLANK(registrace[[#This Row],[prijmeni a jmeno]]),"-",IF(RIGHT(LEFT(registrace[[#This Row],[prijmeni a jmeno]],SEARCH(" ",registrace[[#This Row],[prijmeni a jmeno]])-1),1)="á","Z","M"))</f>
        <v>M</v>
      </c>
      <c r="J32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24" s="17"/>
      <c r="L324" s="213">
        <f>COUNTIFS(F:F,registrace[[#This Row],[prijmeni a jmeno]],G:G,registrace[[#This Row],[nar]])</f>
        <v>1</v>
      </c>
      <c r="M32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24" s="212" t="str">
        <f>LEFT(registrace[[#This Row],[prijmeni a jmeno]],1)</f>
        <v>K</v>
      </c>
      <c r="O324" s="221" t="str">
        <f>IF(registrace[[#This Row],[závod]]="Hlavní závod",COUNTIF(HLAVNÍ!C:C,E324),"-")</f>
        <v>-</v>
      </c>
      <c r="P324" s="56"/>
      <c r="Q324" s="56"/>
      <c r="R324" s="56"/>
    </row>
    <row r="325" spans="2:18" ht="11.25">
      <c r="B32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25" s="207">
        <v>2017</v>
      </c>
      <c r="D325" s="208"/>
      <c r="E325" s="207"/>
      <c r="F325" s="17" t="s">
        <v>368</v>
      </c>
      <c r="G325" s="209">
        <v>2006</v>
      </c>
      <c r="H325" s="17" t="s">
        <v>235</v>
      </c>
      <c r="I325" s="210" t="str">
        <f>IF(ISBLANK(registrace[[#This Row],[prijmeni a jmeno]]),"-",IF(RIGHT(LEFT(registrace[[#This Row],[prijmeni a jmeno]],SEARCH(" ",registrace[[#This Row],[prijmeni a jmeno]])-1),1)="á","Z","M"))</f>
        <v>M</v>
      </c>
      <c r="J32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25" s="17"/>
      <c r="L325" s="211">
        <f>COUNTIFS(F:F,registrace[[#This Row],[prijmeni a jmeno]],G:G,registrace[[#This Row],[nar]])</f>
        <v>1</v>
      </c>
      <c r="M32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25" s="212" t="str">
        <f>LEFT(registrace[[#This Row],[prijmeni a jmeno]],1)</f>
        <v>K</v>
      </c>
      <c r="O325" s="221" t="str">
        <f>IF(registrace[[#This Row],[závod]]="Hlavní závod",COUNTIF(HLAVNÍ!C:C,E325),"-")</f>
        <v>-</v>
      </c>
      <c r="P325" s="56"/>
      <c r="Q325" s="56"/>
      <c r="R325" s="56"/>
    </row>
    <row r="326" spans="2:18" ht="11.25">
      <c r="B32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26" s="207">
        <v>2017</v>
      </c>
      <c r="D326" s="208"/>
      <c r="E326" s="207"/>
      <c r="F326" s="17" t="s">
        <v>376</v>
      </c>
      <c r="G326" s="209">
        <v>2004</v>
      </c>
      <c r="H326" s="17" t="s">
        <v>242</v>
      </c>
      <c r="I326" s="210" t="str">
        <f>IF(ISBLANK(registrace[[#This Row],[prijmeni a jmeno]]),"-",IF(RIGHT(LEFT(registrace[[#This Row],[prijmeni a jmeno]],SEARCH(" ",registrace[[#This Row],[prijmeni a jmeno]])-1),1)="á","Z","M"))</f>
        <v>Z</v>
      </c>
      <c r="J32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26" s="17"/>
      <c r="L326" s="211">
        <f>COUNTIFS(F:F,registrace[[#This Row],[prijmeni a jmeno]],G:G,registrace[[#This Row],[nar]])</f>
        <v>1</v>
      </c>
      <c r="M32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26" s="212" t="str">
        <f>LEFT(registrace[[#This Row],[prijmeni a jmeno]],1)</f>
        <v>K</v>
      </c>
      <c r="O326" s="221" t="str">
        <f>IF(registrace[[#This Row],[závod]]="Hlavní závod",COUNTIF(HLAVNÍ!C:C,E326),"-")</f>
        <v>-</v>
      </c>
      <c r="P326" s="56"/>
      <c r="Q326" s="56"/>
      <c r="R326" s="56"/>
    </row>
    <row r="327" spans="2:18" ht="11.25">
      <c r="B32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2017::Dětský::11-12::Z::48</v>
      </c>
      <c r="C327" s="207">
        <v>2017</v>
      </c>
      <c r="D327" s="208" t="s">
        <v>675</v>
      </c>
      <c r="E327" s="207">
        <v>48</v>
      </c>
      <c r="F327" s="17" t="s">
        <v>999</v>
      </c>
      <c r="G327" s="209">
        <v>2006</v>
      </c>
      <c r="H327" s="208" t="s">
        <v>328</v>
      </c>
      <c r="I327" s="210" t="str">
        <f>IF(ISBLANK(registrace[[#This Row],[prijmeni a jmeno]]),"-",IF(RIGHT(LEFT(registrace[[#This Row],[prijmeni a jmeno]],SEARCH(" ",registrace[[#This Row],[prijmeni a jmeno]])-1),1)="á","Z","M"))</f>
        <v>Z</v>
      </c>
      <c r="J32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327" s="17"/>
      <c r="L327" s="213">
        <f>COUNTIFS(F:F,registrace[[#This Row],[prijmeni a jmeno]],G:G,registrace[[#This Row],[nar]])</f>
        <v>1</v>
      </c>
      <c r="M32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27" s="212" t="str">
        <f>LEFT(registrace[[#This Row],[prijmeni a jmeno]],1)</f>
        <v>K</v>
      </c>
      <c r="O327" s="222" t="str">
        <f>IF(registrace[[#This Row],[závod]]="Hlavní závod",COUNTIF(HLAVNÍ!C:C,E327),"-")</f>
        <v>-</v>
      </c>
      <c r="P327" s="56"/>
      <c r="Q327" s="56"/>
      <c r="R327" s="56"/>
    </row>
    <row r="328" spans="2:18" ht="11.25">
      <c r="B32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28" s="207">
        <v>2017</v>
      </c>
      <c r="D328" s="208"/>
      <c r="E328" s="207"/>
      <c r="F328" s="17" t="s">
        <v>991</v>
      </c>
      <c r="G328" s="209">
        <v>2002</v>
      </c>
      <c r="H328" s="208" t="s">
        <v>328</v>
      </c>
      <c r="I328" s="210" t="str">
        <f>IF(ISBLANK(registrace[[#This Row],[prijmeni a jmeno]]),"-",IF(RIGHT(LEFT(registrace[[#This Row],[prijmeni a jmeno]],SEARCH(" ",registrace[[#This Row],[prijmeni a jmeno]])-1),1)="á","Z","M"))</f>
        <v>Z</v>
      </c>
      <c r="J32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28" s="17"/>
      <c r="L328" s="211">
        <f>COUNTIFS(F:F,registrace[[#This Row],[prijmeni a jmeno]],G:G,registrace[[#This Row],[nar]])</f>
        <v>1</v>
      </c>
      <c r="M32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28" s="212" t="str">
        <f>LEFT(registrace[[#This Row],[prijmeni a jmeno]],1)</f>
        <v>K</v>
      </c>
      <c r="O328" s="221" t="str">
        <f>IF(registrace[[#This Row],[závod]]="Hlavní závod",COUNTIF(HLAVNÍ!C:C,E328),"-")</f>
        <v>-</v>
      </c>
    </row>
    <row r="329" spans="2:18" ht="11.25">
      <c r="B32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29" s="207">
        <v>2017</v>
      </c>
      <c r="D329" s="208"/>
      <c r="E329" s="207"/>
      <c r="F329" s="17" t="s">
        <v>786</v>
      </c>
      <c r="G329" s="209">
        <v>1986</v>
      </c>
      <c r="H329" s="208" t="s">
        <v>787</v>
      </c>
      <c r="I329" s="210" t="str">
        <f>IF(ISBLANK(registrace[[#This Row],[prijmeni a jmeno]]),"-",IF(RIGHT(LEFT(registrace[[#This Row],[prijmeni a jmeno]],SEARCH(" ",registrace[[#This Row],[prijmeni a jmeno]])-1),1)="á","Z","M"))</f>
        <v>M</v>
      </c>
      <c r="J32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29" s="17"/>
      <c r="L329" s="213">
        <f>COUNTIFS(F:F,registrace[[#This Row],[prijmeni a jmeno]],G:G,registrace[[#This Row],[nar]])</f>
        <v>1</v>
      </c>
      <c r="M32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29" s="212" t="str">
        <f>LEFT(registrace[[#This Row],[prijmeni a jmeno]],1)</f>
        <v>K</v>
      </c>
      <c r="O329" s="221" t="str">
        <f>IF(registrace[[#This Row],[závod]]="Hlavní závod",COUNTIF(HLAVNÍ!C:C,E329),"-")</f>
        <v>-</v>
      </c>
    </row>
    <row r="330" spans="2:18" ht="11.25">
      <c r="B33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30" s="207">
        <v>2017</v>
      </c>
      <c r="D330" s="208"/>
      <c r="E330" s="207"/>
      <c r="F330" s="17" t="s">
        <v>505</v>
      </c>
      <c r="G330" s="209">
        <v>2002</v>
      </c>
      <c r="H330" s="17" t="s">
        <v>331</v>
      </c>
      <c r="I330" s="210" t="str">
        <f>IF(ISBLANK(registrace[[#This Row],[prijmeni a jmeno]]),"-",IF(RIGHT(LEFT(registrace[[#This Row],[prijmeni a jmeno]],SEARCH(" ",registrace[[#This Row],[prijmeni a jmeno]])-1),1)="á","Z","M"))</f>
        <v>M</v>
      </c>
      <c r="J33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30" s="17"/>
      <c r="L330" s="211">
        <f>COUNTIFS(F:F,registrace[[#This Row],[prijmeni a jmeno]],G:G,registrace[[#This Row],[nar]])</f>
        <v>1</v>
      </c>
      <c r="M33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30" s="212" t="str">
        <f>LEFT(registrace[[#This Row],[prijmeni a jmeno]],1)</f>
        <v>K</v>
      </c>
      <c r="O330" s="221" t="str">
        <f>IF(registrace[[#This Row],[závod]]="Hlavní závod",COUNTIF(HLAVNÍ!C:C,E330),"-")</f>
        <v>-</v>
      </c>
    </row>
    <row r="331" spans="2:18" ht="11.25">
      <c r="B33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starosty::20</v>
      </c>
      <c r="C331" s="207">
        <v>2017</v>
      </c>
      <c r="D331" s="208" t="s">
        <v>673</v>
      </c>
      <c r="E331" s="207">
        <v>20</v>
      </c>
      <c r="F331" s="17" t="s">
        <v>2712</v>
      </c>
      <c r="G331" s="209">
        <v>2001</v>
      </c>
      <c r="H331" s="208" t="s">
        <v>2709</v>
      </c>
      <c r="I331" s="210" t="str">
        <f>IF(ISBLANK(registrace[[#This Row],[prijmeni a jmeno]]),"-",IF(RIGHT(LEFT(registrace[[#This Row],[prijmeni a jmeno]],SEARCH(" ",registrace[[#This Row],[prijmeni a jmeno]])-1),1)="á","Z","M"))</f>
        <v>M</v>
      </c>
      <c r="J33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31" s="17"/>
      <c r="L331" s="213">
        <f>COUNTIFS(F:F,registrace[[#This Row],[prijmeni a jmeno]],G:G,registrace[[#This Row],[nar]])</f>
        <v>2</v>
      </c>
      <c r="M33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31" s="212" t="str">
        <f>LEFT(registrace[[#This Row],[prijmeni a jmeno]],1)</f>
        <v>K</v>
      </c>
      <c r="O331" s="222" t="str">
        <f>IF(registrace[[#This Row],[závod]]="Hlavní závod",COUNTIF(HLAVNÍ!C:C,E331),"-")</f>
        <v>-</v>
      </c>
    </row>
    <row r="332" spans="2:18" ht="11.25">
      <c r="B33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2017::Dětský::15-16::M::29</v>
      </c>
      <c r="C332" s="207">
        <v>2017</v>
      </c>
      <c r="D332" s="208" t="s">
        <v>675</v>
      </c>
      <c r="E332" s="207">
        <v>29</v>
      </c>
      <c r="F332" s="17" t="s">
        <v>2712</v>
      </c>
      <c r="G332" s="209">
        <v>2001</v>
      </c>
      <c r="H332" s="208" t="s">
        <v>1039</v>
      </c>
      <c r="I332" s="210" t="str">
        <f>IF(ISBLANK(registrace[[#This Row],[prijmeni a jmeno]]),"-",IF(RIGHT(LEFT(registrace[[#This Row],[prijmeni a jmeno]],SEARCH(" ",registrace[[#This Row],[prijmeni a jmeno]])-1),1)="á","Z","M"))</f>
        <v>M</v>
      </c>
      <c r="J33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15-16</v>
      </c>
      <c r="K332" s="17"/>
      <c r="L332" s="213">
        <f>COUNTIFS(F:F,registrace[[#This Row],[prijmeni a jmeno]],G:G,registrace[[#This Row],[nar]])</f>
        <v>2</v>
      </c>
      <c r="M33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32" s="212" t="str">
        <f>LEFT(registrace[[#This Row],[prijmeni a jmeno]],1)</f>
        <v>K</v>
      </c>
      <c r="O332" s="222" t="str">
        <f>IF(registrace[[#This Row],[závod]]="Hlavní závod",COUNTIF(HLAVNÍ!C:C,E332),"-")</f>
        <v>-</v>
      </c>
    </row>
    <row r="333" spans="2:18" ht="11.25">
      <c r="B33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závod::C38</v>
      </c>
      <c r="C333" s="207">
        <v>2017</v>
      </c>
      <c r="D333" s="208" t="s">
        <v>672</v>
      </c>
      <c r="E333" s="207" t="s">
        <v>2813</v>
      </c>
      <c r="F333" s="17" t="s">
        <v>2298</v>
      </c>
      <c r="G333" s="209">
        <v>1974</v>
      </c>
      <c r="H333" s="208" t="s">
        <v>2299</v>
      </c>
      <c r="I333" s="210" t="str">
        <f>IF(ISBLANK(registrace[[#This Row],[prijmeni a jmeno]]),"-",IF(RIGHT(LEFT(registrace[[#This Row],[prijmeni a jmeno]],SEARCH(" ",registrace[[#This Row],[prijmeni a jmeno]])-1),1)="á","Z","M"))</f>
        <v>Z</v>
      </c>
      <c r="J33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333" s="17"/>
      <c r="L333" s="213">
        <f>COUNTIFS(F:F,registrace[[#This Row],[prijmeni a jmeno]],G:G,registrace[[#This Row],[nar]])</f>
        <v>1</v>
      </c>
      <c r="M33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33" s="212" t="str">
        <f>LEFT(registrace[[#This Row],[prijmeni a jmeno]],1)</f>
        <v>K</v>
      </c>
      <c r="O333" s="222">
        <f>IF(registrace[[#This Row],[závod]]="Hlavní závod",COUNTIF(HLAVNÍ!C:C,E333),"-")</f>
        <v>1</v>
      </c>
    </row>
    <row r="334" spans="2:18" ht="11.25">
      <c r="B33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34" s="207">
        <v>2017</v>
      </c>
      <c r="D334" s="208"/>
      <c r="E334" s="207"/>
      <c r="F334" s="17" t="s">
        <v>70</v>
      </c>
      <c r="G334" s="209">
        <v>1976</v>
      </c>
      <c r="H334" s="208" t="s">
        <v>15</v>
      </c>
      <c r="I334" s="210" t="str">
        <f>IF(ISBLANK(registrace[[#This Row],[prijmeni a jmeno]]),"-",IF(RIGHT(LEFT(registrace[[#This Row],[prijmeni a jmeno]],SEARCH(" ",registrace[[#This Row],[prijmeni a jmeno]])-1),1)="á","Z","M"))</f>
        <v>M</v>
      </c>
      <c r="J33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34" s="17"/>
      <c r="L334" s="211">
        <f>COUNTIFS(F:F,registrace[[#This Row],[prijmeni a jmeno]],G:G,registrace[[#This Row],[nar]])</f>
        <v>1</v>
      </c>
      <c r="M33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34" s="212" t="str">
        <f>LEFT(registrace[[#This Row],[prijmeni a jmeno]],1)</f>
        <v>K</v>
      </c>
      <c r="O334" s="221" t="str">
        <f>IF(registrace[[#This Row],[závod]]="Hlavní závod",COUNTIF(HLAVNÍ!C:C,E334),"-")</f>
        <v>-</v>
      </c>
    </row>
    <row r="335" spans="2:18" ht="11.25">
      <c r="B33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35" s="207">
        <v>2017</v>
      </c>
      <c r="D335" s="208"/>
      <c r="E335" s="207"/>
      <c r="F335" s="17" t="s">
        <v>71</v>
      </c>
      <c r="G335" s="209">
        <v>1978</v>
      </c>
      <c r="H335" s="208" t="s">
        <v>15</v>
      </c>
      <c r="I335" s="210" t="str">
        <f>IF(ISBLANK(registrace[[#This Row],[prijmeni a jmeno]]),"-",IF(RIGHT(LEFT(registrace[[#This Row],[prijmeni a jmeno]],SEARCH(" ",registrace[[#This Row],[prijmeni a jmeno]])-1),1)="á","Z","M"))</f>
        <v>Z</v>
      </c>
      <c r="J33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35" s="17"/>
      <c r="L335" s="211">
        <f>COUNTIFS(F:F,registrace[[#This Row],[prijmeni a jmeno]],G:G,registrace[[#This Row],[nar]])</f>
        <v>1</v>
      </c>
      <c r="M33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35" s="212" t="str">
        <f>LEFT(registrace[[#This Row],[prijmeni a jmeno]],1)</f>
        <v>K</v>
      </c>
      <c r="O335" s="221" t="str">
        <f>IF(registrace[[#This Row],[závod]]="Hlavní závod",COUNTIF(HLAVNÍ!C:C,E335),"-")</f>
        <v>-</v>
      </c>
    </row>
    <row r="336" spans="2:18" ht="11.25">
      <c r="B33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závod::105</v>
      </c>
      <c r="C336" s="207">
        <v>2017</v>
      </c>
      <c r="D336" s="208" t="s">
        <v>672</v>
      </c>
      <c r="E336" s="207">
        <v>105</v>
      </c>
      <c r="F336" s="17" t="s">
        <v>894</v>
      </c>
      <c r="G336" s="209">
        <v>1957</v>
      </c>
      <c r="H336" s="208" t="s">
        <v>648</v>
      </c>
      <c r="I336" s="210" t="str">
        <f>IF(ISBLANK(registrace[[#This Row],[prijmeni a jmeno]]),"-",IF(RIGHT(LEFT(registrace[[#This Row],[prijmeni a jmeno]],SEARCH(" ",registrace[[#This Row],[prijmeni a jmeno]])-1),1)="á","Z","M"))</f>
        <v>M</v>
      </c>
      <c r="J33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60-69</v>
      </c>
      <c r="K336" s="17"/>
      <c r="L336" s="213">
        <f>COUNTIFS(F:F,registrace[[#This Row],[prijmeni a jmeno]],G:G,registrace[[#This Row],[nar]])</f>
        <v>1</v>
      </c>
      <c r="M33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36" s="212" t="str">
        <f>LEFT(registrace[[#This Row],[prijmeni a jmeno]],1)</f>
        <v>K</v>
      </c>
      <c r="O336" s="222">
        <f>IF(registrace[[#This Row],[závod]]="Hlavní závod",COUNTIF(HLAVNÍ!C:C,E336),"-")</f>
        <v>1</v>
      </c>
    </row>
    <row r="337" spans="2:15" ht="11.25">
      <c r="B33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37" s="207">
        <v>2017</v>
      </c>
      <c r="D337" s="208"/>
      <c r="E337" s="207"/>
      <c r="F337" s="17" t="s">
        <v>604</v>
      </c>
      <c r="G337" s="209">
        <v>2007</v>
      </c>
      <c r="H337" s="17" t="s">
        <v>667</v>
      </c>
      <c r="I337" s="210" t="str">
        <f>IF(ISBLANK(registrace[[#This Row],[prijmeni a jmeno]]),"-",IF(RIGHT(LEFT(registrace[[#This Row],[prijmeni a jmeno]],SEARCH(" ",registrace[[#This Row],[prijmeni a jmeno]])-1),1)="á","Z","M"))</f>
        <v>M</v>
      </c>
      <c r="J33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37" s="17"/>
      <c r="L337" s="211">
        <f>COUNTIFS(F:F,registrace[[#This Row],[prijmeni a jmeno]],G:G,registrace[[#This Row],[nar]])</f>
        <v>1</v>
      </c>
      <c r="M33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37" s="212" t="str">
        <f>LEFT(registrace[[#This Row],[prijmeni a jmeno]],1)</f>
        <v>K</v>
      </c>
      <c r="O337" s="221" t="str">
        <f>IF(registrace[[#This Row],[závod]]="Hlavní závod",COUNTIF(HLAVNÍ!C:C,E337),"-")</f>
        <v>-</v>
      </c>
    </row>
    <row r="338" spans="2:15" ht="11.25">
      <c r="B33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2017::Dětský::05-07::M::79</v>
      </c>
      <c r="C338" s="207">
        <v>2017</v>
      </c>
      <c r="D338" s="208" t="s">
        <v>675</v>
      </c>
      <c r="E338" s="207">
        <v>79</v>
      </c>
      <c r="F338" s="17" t="s">
        <v>772</v>
      </c>
      <c r="G338" s="209">
        <v>2010</v>
      </c>
      <c r="H338" s="208" t="s">
        <v>16</v>
      </c>
      <c r="I338" s="210" t="str">
        <f>IF(ISBLANK(registrace[[#This Row],[prijmeni a jmeno]]),"-",IF(RIGHT(LEFT(registrace[[#This Row],[prijmeni a jmeno]],SEARCH(" ",registrace[[#This Row],[prijmeni a jmeno]])-1),1)="á","Z","M"))</f>
        <v>M</v>
      </c>
      <c r="J33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338" s="17"/>
      <c r="L338" s="213">
        <f>COUNTIFS(F:F,registrace[[#This Row],[prijmeni a jmeno]],G:G,registrace[[#This Row],[nar]])</f>
        <v>1</v>
      </c>
      <c r="M33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38" s="212" t="str">
        <f>LEFT(registrace[[#This Row],[prijmeni a jmeno]],1)</f>
        <v>K</v>
      </c>
      <c r="O338" s="222" t="str">
        <f>IF(registrace[[#This Row],[závod]]="Hlavní závod",COUNTIF(HLAVNÍ!C:C,E338),"-")</f>
        <v>-</v>
      </c>
    </row>
    <row r="339" spans="2:15" ht="11.25">
      <c r="B33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závod::80</v>
      </c>
      <c r="C339" s="207">
        <v>2017</v>
      </c>
      <c r="D339" s="208" t="s">
        <v>672</v>
      </c>
      <c r="E339" s="214">
        <v>80</v>
      </c>
      <c r="F339" s="17" t="s">
        <v>72</v>
      </c>
      <c r="G339" s="209">
        <v>1980</v>
      </c>
      <c r="H339" s="208" t="s">
        <v>2635</v>
      </c>
      <c r="I339" s="210" t="str">
        <f>IF(ISBLANK(registrace[[#This Row],[prijmeni a jmeno]]),"-",IF(RIGHT(LEFT(registrace[[#This Row],[prijmeni a jmeno]],SEARCH(" ",registrace[[#This Row],[prijmeni a jmeno]])-1),1)="á","Z","M"))</f>
        <v>M</v>
      </c>
      <c r="J33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339" s="17"/>
      <c r="L339" s="213">
        <f>COUNTIFS(F:F,registrace[[#This Row],[prijmeni a jmeno]],G:G,registrace[[#This Row],[nar]])</f>
        <v>1</v>
      </c>
      <c r="M33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39" s="212" t="str">
        <f>LEFT(registrace[[#This Row],[prijmeni a jmeno]],1)</f>
        <v>K</v>
      </c>
      <c r="O339" s="222">
        <f>IF(registrace[[#This Row],[závod]]="Hlavní závod",COUNTIF(HLAVNÍ!C:C,E339),"-")</f>
        <v>1</v>
      </c>
    </row>
    <row r="340" spans="2:15" ht="11.25">
      <c r="B34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2017::Dětský::08-10::M::27</v>
      </c>
      <c r="C340" s="207">
        <v>2017</v>
      </c>
      <c r="D340" s="208" t="s">
        <v>675</v>
      </c>
      <c r="E340" s="207">
        <v>27</v>
      </c>
      <c r="F340" s="17" t="s">
        <v>824</v>
      </c>
      <c r="G340" s="209">
        <v>2008</v>
      </c>
      <c r="H340" s="208" t="s">
        <v>16</v>
      </c>
      <c r="I340" s="210" t="str">
        <f>IF(ISBLANK(registrace[[#This Row],[prijmeni a jmeno]]),"-",IF(RIGHT(LEFT(registrace[[#This Row],[prijmeni a jmeno]],SEARCH(" ",registrace[[#This Row],[prijmeni a jmeno]])-1),1)="á","Z","M"))</f>
        <v>M</v>
      </c>
      <c r="J34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340" s="17"/>
      <c r="L340" s="213">
        <f>COUNTIFS(F:F,registrace[[#This Row],[prijmeni a jmeno]],G:G,registrace[[#This Row],[nar]])</f>
        <v>1</v>
      </c>
      <c r="M34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40" s="212" t="str">
        <f>LEFT(registrace[[#This Row],[prijmeni a jmeno]],1)</f>
        <v>K</v>
      </c>
      <c r="O340" s="222" t="str">
        <f>IF(registrace[[#This Row],[závod]]="Hlavní závod",COUNTIF(HLAVNÍ!C:C,E340),"-")</f>
        <v>-</v>
      </c>
    </row>
    <row r="341" spans="2:15" ht="11.25">
      <c r="B34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41" s="207">
        <v>2017</v>
      </c>
      <c r="D341" s="208"/>
      <c r="E341" s="207"/>
      <c r="F341" s="17" t="s">
        <v>583</v>
      </c>
      <c r="G341" s="209">
        <v>2001</v>
      </c>
      <c r="H341" s="17" t="s">
        <v>667</v>
      </c>
      <c r="I341" s="210" t="str">
        <f>IF(ISBLANK(registrace[[#This Row],[prijmeni a jmeno]]),"-",IF(RIGHT(LEFT(registrace[[#This Row],[prijmeni a jmeno]],SEARCH(" ",registrace[[#This Row],[prijmeni a jmeno]])-1),1)="á","Z","M"))</f>
        <v>Z</v>
      </c>
      <c r="J34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41" s="17"/>
      <c r="L341" s="211">
        <f>COUNTIFS(F:F,registrace[[#This Row],[prijmeni a jmeno]],G:G,registrace[[#This Row],[nar]])</f>
        <v>1</v>
      </c>
      <c r="M34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41" s="212" t="str">
        <f>LEFT(registrace[[#This Row],[prijmeni a jmeno]],1)</f>
        <v>K</v>
      </c>
      <c r="O341" s="221" t="str">
        <f>IF(registrace[[#This Row],[závod]]="Hlavní závod",COUNTIF(HLAVNÍ!C:C,E341),"-")</f>
        <v>-</v>
      </c>
    </row>
    <row r="342" spans="2:15" ht="11.25">
      <c r="B34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42" s="207">
        <v>2017</v>
      </c>
      <c r="D342" s="208"/>
      <c r="E342" s="207"/>
      <c r="F342" s="17" t="s">
        <v>580</v>
      </c>
      <c r="G342" s="209">
        <v>2000</v>
      </c>
      <c r="H342" s="17" t="s">
        <v>667</v>
      </c>
      <c r="I342" s="210" t="str">
        <f>IF(ISBLANK(registrace[[#This Row],[prijmeni a jmeno]]),"-",IF(RIGHT(LEFT(registrace[[#This Row],[prijmeni a jmeno]],SEARCH(" ",registrace[[#This Row],[prijmeni a jmeno]])-1),1)="á","Z","M"))</f>
        <v>Z</v>
      </c>
      <c r="J34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42" s="17"/>
      <c r="L342" s="211">
        <f>COUNTIFS(F:F,registrace[[#This Row],[prijmeni a jmeno]],G:G,registrace[[#This Row],[nar]])</f>
        <v>1</v>
      </c>
      <c r="M34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42" s="212" t="str">
        <f>LEFT(registrace[[#This Row],[prijmeni a jmeno]],1)</f>
        <v>K</v>
      </c>
      <c r="O342" s="221" t="str">
        <f>IF(registrace[[#This Row],[závod]]="Hlavní závod",COUNTIF(HLAVNÍ!C:C,E342),"-")</f>
        <v>-</v>
      </c>
    </row>
    <row r="343" spans="2:15" ht="11.25">
      <c r="B34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43" s="207">
        <v>2017</v>
      </c>
      <c r="D343" s="208"/>
      <c r="E343" s="207"/>
      <c r="F343" s="17" t="s">
        <v>358</v>
      </c>
      <c r="G343" s="209">
        <v>2001</v>
      </c>
      <c r="H343" s="17" t="s">
        <v>331</v>
      </c>
      <c r="I343" s="210" t="str">
        <f>IF(ISBLANK(registrace[[#This Row],[prijmeni a jmeno]]),"-",IF(RIGHT(LEFT(registrace[[#This Row],[prijmeni a jmeno]],SEARCH(" ",registrace[[#This Row],[prijmeni a jmeno]])-1),1)="á","Z","M"))</f>
        <v>Z</v>
      </c>
      <c r="J34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43" s="17"/>
      <c r="L343" s="211">
        <f>COUNTIFS(F:F,registrace[[#This Row],[prijmeni a jmeno]],G:G,registrace[[#This Row],[nar]])</f>
        <v>1</v>
      </c>
      <c r="M34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43" s="212" t="str">
        <f>LEFT(registrace[[#This Row],[prijmeni a jmeno]],1)</f>
        <v>K</v>
      </c>
      <c r="O343" s="221" t="str">
        <f>IF(registrace[[#This Row],[závod]]="Hlavní závod",COUNTIF(HLAVNÍ!C:C,E343),"-")</f>
        <v>-</v>
      </c>
    </row>
    <row r="344" spans="2:15" ht="11.25">
      <c r="B34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závod::60</v>
      </c>
      <c r="C344" s="207">
        <v>2017</v>
      </c>
      <c r="D344" s="208" t="s">
        <v>672</v>
      </c>
      <c r="E344" s="207">
        <v>60</v>
      </c>
      <c r="F344" s="17" t="s">
        <v>73</v>
      </c>
      <c r="G344" s="209">
        <v>1970</v>
      </c>
      <c r="H344" s="17" t="s">
        <v>17</v>
      </c>
      <c r="I344" s="210" t="str">
        <f>IF(ISBLANK(registrace[[#This Row],[prijmeni a jmeno]]),"-",IF(RIGHT(LEFT(registrace[[#This Row],[prijmeni a jmeno]],SEARCH(" ",registrace[[#This Row],[prijmeni a jmeno]])-1),1)="á","Z","M"))</f>
        <v>M</v>
      </c>
      <c r="J34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344" s="17"/>
      <c r="L344" s="211">
        <f>COUNTIFS(F:F,registrace[[#This Row],[prijmeni a jmeno]],G:G,registrace[[#This Row],[nar]])</f>
        <v>2</v>
      </c>
      <c r="M34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44" s="212" t="str">
        <f>LEFT(registrace[[#This Row],[prijmeni a jmeno]],1)</f>
        <v>K</v>
      </c>
      <c r="O344" s="221">
        <f>IF(registrace[[#This Row],[závod]]="Hlavní závod",COUNTIF(HLAVNÍ!C:C,E344),"-")</f>
        <v>1</v>
      </c>
    </row>
    <row r="345" spans="2:15" ht="11.25">
      <c r="B345" s="22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2017::Pivaři::80</v>
      </c>
      <c r="C345" s="225">
        <v>2017</v>
      </c>
      <c r="D345" s="226" t="s">
        <v>676</v>
      </c>
      <c r="E345" s="225">
        <v>80</v>
      </c>
      <c r="F345" s="227" t="s">
        <v>73</v>
      </c>
      <c r="G345" s="228">
        <v>1970</v>
      </c>
      <c r="H345" s="208" t="s">
        <v>316</v>
      </c>
      <c r="I345" s="229" t="str">
        <f>IF(ISBLANK(registrace[[#This Row],[prijmeni a jmeno]]),"-",IF(RIGHT(LEFT(registrace[[#This Row],[prijmeni a jmeno]],SEARCH(" ",registrace[[#This Row],[prijmeni a jmeno]])-1),1)="á","Z","M"))</f>
        <v>M</v>
      </c>
      <c r="J345" s="229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45" s="227"/>
      <c r="L345" s="230">
        <f>COUNTIFS(F:F,registrace[[#This Row],[prijmeni a jmeno]],G:G,registrace[[#This Row],[nar]])</f>
        <v>2</v>
      </c>
      <c r="M345" s="231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45" s="232" t="str">
        <f>LEFT(registrace[[#This Row],[prijmeni a jmeno]],1)</f>
        <v>K</v>
      </c>
      <c r="O345" s="233" t="str">
        <f>IF(registrace[[#This Row],[závod]]="Hlavní závod",COUNTIF(HLAVNÍ!C:C,E345),"-")</f>
        <v>-</v>
      </c>
    </row>
    <row r="346" spans="2:15" ht="11.25">
      <c r="B34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46" s="207">
        <v>2017</v>
      </c>
      <c r="D346" s="208"/>
      <c r="E346" s="207"/>
      <c r="F346" s="17" t="s">
        <v>571</v>
      </c>
      <c r="G346" s="209">
        <v>1997</v>
      </c>
      <c r="H346" s="17" t="s">
        <v>17</v>
      </c>
      <c r="I346" s="215" t="s">
        <v>318</v>
      </c>
      <c r="J34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46" s="17"/>
      <c r="L346" s="211">
        <f>COUNTIFS(F:F,registrace[[#This Row],[prijmeni a jmeno]],G:G,registrace[[#This Row],[nar]])</f>
        <v>1</v>
      </c>
      <c r="M34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46" s="212" t="str">
        <f>LEFT(registrace[[#This Row],[prijmeni a jmeno]],1)</f>
        <v>K</v>
      </c>
      <c r="O346" s="221" t="str">
        <f>IF(registrace[[#This Row],[závod]]="Hlavní závod",COUNTIF(HLAVNÍ!C:C,E346),"-")</f>
        <v>-</v>
      </c>
    </row>
    <row r="347" spans="2:15" ht="11.25">
      <c r="B34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závod::Z41</v>
      </c>
      <c r="C347" s="207">
        <v>2017</v>
      </c>
      <c r="D347" s="208" t="s">
        <v>672</v>
      </c>
      <c r="E347" s="207" t="s">
        <v>2806</v>
      </c>
      <c r="F347" s="17" t="s">
        <v>2774</v>
      </c>
      <c r="G347" s="209">
        <v>1984</v>
      </c>
      <c r="H347" s="208" t="s">
        <v>316</v>
      </c>
      <c r="I347" s="210" t="str">
        <f>IF(ISBLANK(registrace[[#This Row],[prijmeni a jmeno]]),"-",IF(RIGHT(LEFT(registrace[[#This Row],[prijmeni a jmeno]],SEARCH(" ",registrace[[#This Row],[prijmeni a jmeno]])-1),1)="á","Z","M"))</f>
        <v>Z</v>
      </c>
      <c r="J34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0-34</v>
      </c>
      <c r="K347" s="17"/>
      <c r="L347" s="213">
        <f>COUNTIFS(F:F,registrace[[#This Row],[prijmeni a jmeno]],G:G,registrace[[#This Row],[nar]])</f>
        <v>1</v>
      </c>
      <c r="M34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47" s="212" t="str">
        <f>LEFT(registrace[[#This Row],[prijmeni a jmeno]],1)</f>
        <v>K</v>
      </c>
      <c r="O347" s="222">
        <f>IF(registrace[[#This Row],[závod]]="Hlavní závod",COUNTIF(HLAVNÍ!C:C,E347),"-")</f>
        <v>1</v>
      </c>
    </row>
    <row r="348" spans="2:15" ht="11.25">
      <c r="B34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závod::63</v>
      </c>
      <c r="C348" s="207">
        <v>2017</v>
      </c>
      <c r="D348" s="208" t="s">
        <v>672</v>
      </c>
      <c r="E348" s="207">
        <v>63</v>
      </c>
      <c r="F348" s="17" t="s">
        <v>74</v>
      </c>
      <c r="G348" s="209">
        <v>1966</v>
      </c>
      <c r="H348" s="208" t="s">
        <v>18</v>
      </c>
      <c r="I348" s="210" t="str">
        <f>IF(ISBLANK(registrace[[#This Row],[prijmeni a jmeno]]),"-",IF(RIGHT(LEFT(registrace[[#This Row],[prijmeni a jmeno]],SEARCH(" ",registrace[[#This Row],[prijmeni a jmeno]])-1),1)="á","Z","M"))</f>
        <v>M</v>
      </c>
      <c r="J34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348" s="17"/>
      <c r="L348" s="211">
        <f>COUNTIFS(F:F,registrace[[#This Row],[prijmeni a jmeno]],G:G,registrace[[#This Row],[nar]])</f>
        <v>1</v>
      </c>
      <c r="M34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48" s="212" t="str">
        <f>LEFT(registrace[[#This Row],[prijmeni a jmeno]],1)</f>
        <v>K</v>
      </c>
      <c r="O348" s="221">
        <f>IF(registrace[[#This Row],[závod]]="Hlavní závod",COUNTIF(HLAVNÍ!C:C,E348),"-")</f>
        <v>1</v>
      </c>
    </row>
    <row r="349" spans="2:15" ht="11.25">
      <c r="B34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49" s="207">
        <v>2017</v>
      </c>
      <c r="D349" s="208"/>
      <c r="E349" s="207"/>
      <c r="F349" s="17" t="s">
        <v>146</v>
      </c>
      <c r="G349" s="209">
        <v>1969</v>
      </c>
      <c r="H349" s="17" t="s">
        <v>299</v>
      </c>
      <c r="I349" s="210" t="str">
        <f>IF(ISBLANK(registrace[[#This Row],[prijmeni a jmeno]]),"-",IF(RIGHT(LEFT(registrace[[#This Row],[prijmeni a jmeno]],SEARCH(" ",registrace[[#This Row],[prijmeni a jmeno]])-1),1)="á","Z","M"))</f>
        <v>M</v>
      </c>
      <c r="J34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49" s="17"/>
      <c r="L349" s="211">
        <f>COUNTIFS(F:F,registrace[[#This Row],[prijmeni a jmeno]],G:G,registrace[[#This Row],[nar]])</f>
        <v>1</v>
      </c>
      <c r="M34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49" s="212" t="str">
        <f>LEFT(registrace[[#This Row],[prijmeni a jmeno]],1)</f>
        <v>K</v>
      </c>
      <c r="O349" s="221" t="str">
        <f>IF(registrace[[#This Row],[závod]]="Hlavní závod",COUNTIF(HLAVNÍ!C:C,E349),"-")</f>
        <v>-</v>
      </c>
    </row>
    <row r="350" spans="2:15" ht="11.25">
      <c r="B35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50" s="207">
        <v>2017</v>
      </c>
      <c r="D350" s="208"/>
      <c r="E350" s="207"/>
      <c r="F350" s="17" t="s">
        <v>212</v>
      </c>
      <c r="G350" s="209">
        <v>1973</v>
      </c>
      <c r="H350" s="17" t="s">
        <v>211</v>
      </c>
      <c r="I350" s="210" t="str">
        <f>IF(ISBLANK(registrace[[#This Row],[prijmeni a jmeno]]),"-",IF(RIGHT(LEFT(registrace[[#This Row],[prijmeni a jmeno]],SEARCH(" ",registrace[[#This Row],[prijmeni a jmeno]])-1),1)="á","Z","M"))</f>
        <v>Z</v>
      </c>
      <c r="J35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0" s="17"/>
      <c r="L350" s="211">
        <f>COUNTIFS(F:F,registrace[[#This Row],[prijmeni a jmeno]],G:G,registrace[[#This Row],[nar]])</f>
        <v>1</v>
      </c>
      <c r="M35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50" s="212" t="str">
        <f>LEFT(registrace[[#This Row],[prijmeni a jmeno]],1)</f>
        <v>K</v>
      </c>
      <c r="O350" s="221" t="str">
        <f>IF(registrace[[#This Row],[závod]]="Hlavní závod",COUNTIF(HLAVNÍ!C:C,E350),"-")</f>
        <v>-</v>
      </c>
    </row>
    <row r="351" spans="2:15" ht="11.25">
      <c r="B35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51" s="207">
        <v>2017</v>
      </c>
      <c r="D351" s="208"/>
      <c r="E351" s="207"/>
      <c r="F351" s="17" t="s">
        <v>978</v>
      </c>
      <c r="G351" s="209">
        <v>2000</v>
      </c>
      <c r="H351" s="208" t="s">
        <v>281</v>
      </c>
      <c r="I351" s="210" t="str">
        <f>IF(ISBLANK(registrace[[#This Row],[prijmeni a jmeno]]),"-",IF(RIGHT(LEFT(registrace[[#This Row],[prijmeni a jmeno]],SEARCH(" ",registrace[[#This Row],[prijmeni a jmeno]])-1),1)="á","Z","M"))</f>
        <v>Z</v>
      </c>
      <c r="J35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1" s="17"/>
      <c r="L351" s="211">
        <f>COUNTIFS(F:F,registrace[[#This Row],[prijmeni a jmeno]],G:G,registrace[[#This Row],[nar]])</f>
        <v>1</v>
      </c>
      <c r="M35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51" s="212" t="str">
        <f>LEFT(registrace[[#This Row],[prijmeni a jmeno]],1)</f>
        <v>K</v>
      </c>
      <c r="O351" s="221" t="str">
        <f>IF(registrace[[#This Row],[závod]]="Hlavní závod",COUNTIF(HLAVNÍ!C:C,E351),"-")</f>
        <v>-</v>
      </c>
    </row>
    <row r="352" spans="2:15" ht="11.25">
      <c r="B35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52" s="207">
        <v>2017</v>
      </c>
      <c r="D352" s="208"/>
      <c r="E352" s="207"/>
      <c r="F352" s="17" t="s">
        <v>75</v>
      </c>
      <c r="G352" s="209">
        <v>1965</v>
      </c>
      <c r="H352" s="208" t="s">
        <v>12</v>
      </c>
      <c r="I352" s="210" t="str">
        <f>IF(ISBLANK(registrace[[#This Row],[prijmeni a jmeno]]),"-",IF(RIGHT(LEFT(registrace[[#This Row],[prijmeni a jmeno]],SEARCH(" ",registrace[[#This Row],[prijmeni a jmeno]])-1),1)="á","Z","M"))</f>
        <v>M</v>
      </c>
      <c r="J35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2" s="17"/>
      <c r="L352" s="213">
        <f>COUNTIFS(F:F,registrace[[#This Row],[prijmeni a jmeno]],G:G,registrace[[#This Row],[nar]])</f>
        <v>1</v>
      </c>
      <c r="M35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52" s="212" t="str">
        <f>LEFT(registrace[[#This Row],[prijmeni a jmeno]],1)</f>
        <v>K</v>
      </c>
      <c r="O352" s="221" t="str">
        <f>IF(registrace[[#This Row],[závod]]="Hlavní závod",COUNTIF(HLAVNÍ!C:C,E352),"-")</f>
        <v>-</v>
      </c>
    </row>
    <row r="353" spans="2:15" ht="11.25">
      <c r="B35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53" s="207">
        <v>2017</v>
      </c>
      <c r="D353" s="208"/>
      <c r="E353" s="207"/>
      <c r="F353" s="17" t="s">
        <v>542</v>
      </c>
      <c r="G353" s="209">
        <v>1963</v>
      </c>
      <c r="H353" s="208" t="s">
        <v>567</v>
      </c>
      <c r="I353" s="210" t="str">
        <f>IF(ISBLANK(registrace[[#This Row],[prijmeni a jmeno]]),"-",IF(RIGHT(LEFT(registrace[[#This Row],[prijmeni a jmeno]],SEARCH(" ",registrace[[#This Row],[prijmeni a jmeno]])-1),1)="á","Z","M"))</f>
        <v>M</v>
      </c>
      <c r="J35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3" s="17"/>
      <c r="L353" s="211">
        <f>COUNTIFS(F:F,registrace[[#This Row],[prijmeni a jmeno]],G:G,registrace[[#This Row],[nar]])</f>
        <v>1</v>
      </c>
      <c r="M35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53" s="212" t="str">
        <f>LEFT(registrace[[#This Row],[prijmeni a jmeno]],1)</f>
        <v>K</v>
      </c>
      <c r="O353" s="221" t="str">
        <f>IF(registrace[[#This Row],[závod]]="Hlavní závod",COUNTIF(HLAVNÍ!C:C,E353),"-")</f>
        <v>-</v>
      </c>
    </row>
    <row r="354" spans="2:15" ht="11.25">
      <c r="B35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54" s="207">
        <v>2017</v>
      </c>
      <c r="D354" s="208"/>
      <c r="E354" s="207"/>
      <c r="F354" s="17" t="s">
        <v>746</v>
      </c>
      <c r="G354" s="209">
        <v>2008</v>
      </c>
      <c r="H354" s="208" t="s">
        <v>895</v>
      </c>
      <c r="I354" s="210" t="str">
        <f>IF(ISBLANK(registrace[[#This Row],[prijmeni a jmeno]]),"-",IF(RIGHT(LEFT(registrace[[#This Row],[prijmeni a jmeno]],SEARCH(" ",registrace[[#This Row],[prijmeni a jmeno]])-1),1)="á","Z","M"))</f>
        <v>M</v>
      </c>
      <c r="J35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4" s="17"/>
      <c r="L354" s="211">
        <f>COUNTIFS(F:F,registrace[[#This Row],[prijmeni a jmeno]],G:G,registrace[[#This Row],[nar]])</f>
        <v>1</v>
      </c>
      <c r="M35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54" s="212" t="str">
        <f>LEFT(registrace[[#This Row],[prijmeni a jmeno]],1)</f>
        <v>K</v>
      </c>
      <c r="O354" s="221" t="str">
        <f>IF(registrace[[#This Row],[závod]]="Hlavní závod",COUNTIF(HLAVNÍ!C:C,E354),"-")</f>
        <v>-</v>
      </c>
    </row>
    <row r="355" spans="2:15" ht="11.25">
      <c r="B35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55" s="207">
        <v>2017</v>
      </c>
      <c r="D355" s="208"/>
      <c r="E355" s="207"/>
      <c r="F355" s="17" t="s">
        <v>76</v>
      </c>
      <c r="G355" s="209">
        <v>1970</v>
      </c>
      <c r="H355" s="208" t="s">
        <v>895</v>
      </c>
      <c r="I355" s="210" t="str">
        <f>IF(ISBLANK(registrace[[#This Row],[prijmeni a jmeno]]),"-",IF(RIGHT(LEFT(registrace[[#This Row],[prijmeni a jmeno]],SEARCH(" ",registrace[[#This Row],[prijmeni a jmeno]])-1),1)="á","Z","M"))</f>
        <v>M</v>
      </c>
      <c r="J35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5" s="17"/>
      <c r="L355" s="213">
        <f>COUNTIFS(F:F,registrace[[#This Row],[prijmeni a jmeno]],G:G,registrace[[#This Row],[nar]])</f>
        <v>1</v>
      </c>
      <c r="M35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55" s="212" t="str">
        <f>LEFT(registrace[[#This Row],[prijmeni a jmeno]],1)</f>
        <v>K</v>
      </c>
      <c r="O355" s="221" t="str">
        <f>IF(registrace[[#This Row],[závod]]="Hlavní závod",COUNTIF(HLAVNÍ!C:C,E355),"-")</f>
        <v>-</v>
      </c>
    </row>
    <row r="356" spans="2:15" ht="11.25">
      <c r="B35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závod::79</v>
      </c>
      <c r="C356" s="207">
        <v>2017</v>
      </c>
      <c r="D356" s="208" t="s">
        <v>672</v>
      </c>
      <c r="E356" s="207">
        <v>79</v>
      </c>
      <c r="F356" s="17" t="s">
        <v>76</v>
      </c>
      <c r="G356" s="209">
        <v>1980</v>
      </c>
      <c r="H356" s="208" t="s">
        <v>895</v>
      </c>
      <c r="I356" s="210" t="str">
        <f>IF(ISBLANK(registrace[[#This Row],[prijmeni a jmeno]]),"-",IF(RIGHT(LEFT(registrace[[#This Row],[prijmeni a jmeno]],SEARCH(" ",registrace[[#This Row],[prijmeni a jmeno]])-1),1)="á","Z","M"))</f>
        <v>M</v>
      </c>
      <c r="J35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356" s="17"/>
      <c r="L356" s="213">
        <f>COUNTIFS(F:F,registrace[[#This Row],[prijmeni a jmeno]],G:G,registrace[[#This Row],[nar]])</f>
        <v>1</v>
      </c>
      <c r="M35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56" s="212" t="str">
        <f>LEFT(registrace[[#This Row],[prijmeni a jmeno]],1)</f>
        <v>K</v>
      </c>
      <c r="O356" s="222">
        <f>IF(registrace[[#This Row],[závod]]="Hlavní závod",COUNTIF(HLAVNÍ!C:C,E356),"-")</f>
        <v>1</v>
      </c>
    </row>
    <row r="357" spans="2:15" ht="11.25">
      <c r="B35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57" s="207">
        <v>2017</v>
      </c>
      <c r="D357" s="208"/>
      <c r="E357" s="207"/>
      <c r="F357" s="17" t="s">
        <v>607</v>
      </c>
      <c r="G357" s="209">
        <v>2006</v>
      </c>
      <c r="H357" s="17" t="s">
        <v>567</v>
      </c>
      <c r="I357" s="210" t="str">
        <f>IF(ISBLANK(registrace[[#This Row],[prijmeni a jmeno]]),"-",IF(RIGHT(LEFT(registrace[[#This Row],[prijmeni a jmeno]],SEARCH(" ",registrace[[#This Row],[prijmeni a jmeno]])-1),1)="á","Z","M"))</f>
        <v>Z</v>
      </c>
      <c r="J35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7" s="17"/>
      <c r="L357" s="211">
        <f>COUNTIFS(F:F,registrace[[#This Row],[prijmeni a jmeno]],G:G,registrace[[#This Row],[nar]])</f>
        <v>1</v>
      </c>
      <c r="M35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57" s="212" t="str">
        <f>LEFT(registrace[[#This Row],[prijmeni a jmeno]],1)</f>
        <v>K</v>
      </c>
      <c r="O357" s="221" t="str">
        <f>IF(registrace[[#This Row],[závod]]="Hlavní závod",COUNTIF(HLAVNÍ!C:C,E357),"-")</f>
        <v>-</v>
      </c>
    </row>
    <row r="358" spans="2:15" ht="11.25">
      <c r="B35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58" s="207">
        <v>2017</v>
      </c>
      <c r="D358" s="208"/>
      <c r="E358" s="207"/>
      <c r="F358" s="17" t="s">
        <v>801</v>
      </c>
      <c r="G358" s="209">
        <v>2006</v>
      </c>
      <c r="H358" s="208" t="s">
        <v>19</v>
      </c>
      <c r="I358" s="210" t="str">
        <f>IF(ISBLANK(registrace[[#This Row],[prijmeni a jmeno]]),"-",IF(RIGHT(LEFT(registrace[[#This Row],[prijmeni a jmeno]],SEARCH(" ",registrace[[#This Row],[prijmeni a jmeno]])-1),1)="á","Z","M"))</f>
        <v>Z</v>
      </c>
      <c r="J35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8" s="17"/>
      <c r="L358" s="211">
        <f>COUNTIFS(F:F,registrace[[#This Row],[prijmeni a jmeno]],G:G,registrace[[#This Row],[nar]])</f>
        <v>1</v>
      </c>
      <c r="M35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58" s="212" t="str">
        <f>LEFT(registrace[[#This Row],[prijmeni a jmeno]],1)</f>
        <v>K</v>
      </c>
      <c r="O358" s="221" t="str">
        <f>IF(registrace[[#This Row],[závod]]="Hlavní závod",COUNTIF(HLAVNÍ!C:C,E358),"-")</f>
        <v>-</v>
      </c>
    </row>
    <row r="359" spans="2:15" ht="11.25">
      <c r="B35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59" s="207">
        <v>2017</v>
      </c>
      <c r="D359" s="208"/>
      <c r="E359" s="207"/>
      <c r="F359" s="17" t="s">
        <v>396</v>
      </c>
      <c r="G359" s="209">
        <v>1972</v>
      </c>
      <c r="H359" s="17" t="s">
        <v>235</v>
      </c>
      <c r="I359" s="210" t="str">
        <f>IF(ISBLANK(registrace[[#This Row],[prijmeni a jmeno]]),"-",IF(RIGHT(LEFT(registrace[[#This Row],[prijmeni a jmeno]],SEARCH(" ",registrace[[#This Row],[prijmeni a jmeno]])-1),1)="á","Z","M"))</f>
        <v>Z</v>
      </c>
      <c r="J35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59" s="17"/>
      <c r="L359" s="211">
        <f>COUNTIFS(F:F,registrace[[#This Row],[prijmeni a jmeno]],G:G,registrace[[#This Row],[nar]])</f>
        <v>1</v>
      </c>
      <c r="M35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59" s="212" t="str">
        <f>LEFT(registrace[[#This Row],[prijmeni a jmeno]],1)</f>
        <v>K</v>
      </c>
      <c r="O359" s="221" t="str">
        <f>IF(registrace[[#This Row],[závod]]="Hlavní závod",COUNTIF(HLAVNÍ!C:C,E359),"-")</f>
        <v>-</v>
      </c>
    </row>
    <row r="360" spans="2:15" ht="11.25">
      <c r="B36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60" s="207">
        <v>2017</v>
      </c>
      <c r="D360" s="208"/>
      <c r="E360" s="207"/>
      <c r="F360" s="17" t="s">
        <v>420</v>
      </c>
      <c r="G360" s="209">
        <v>2006</v>
      </c>
      <c r="H360" s="17" t="s">
        <v>665</v>
      </c>
      <c r="I360" s="210" t="str">
        <f>IF(ISBLANK(registrace[[#This Row],[prijmeni a jmeno]]),"-",IF(RIGHT(LEFT(registrace[[#This Row],[prijmeni a jmeno]],SEARCH(" ",registrace[[#This Row],[prijmeni a jmeno]])-1),1)="á","Z","M"))</f>
        <v>M</v>
      </c>
      <c r="J36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60" s="17"/>
      <c r="L360" s="211">
        <f>COUNTIFS(F:F,registrace[[#This Row],[prijmeni a jmeno]],G:G,registrace[[#This Row],[nar]])</f>
        <v>1</v>
      </c>
      <c r="M36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60" s="212" t="str">
        <f>LEFT(registrace[[#This Row],[prijmeni a jmeno]],1)</f>
        <v>K</v>
      </c>
      <c r="O360" s="221" t="str">
        <f>IF(registrace[[#This Row],[závod]]="Hlavní závod",COUNTIF(HLAVNÍ!C:C,E360),"-")</f>
        <v>-</v>
      </c>
    </row>
    <row r="361" spans="2:15" ht="11.25">
      <c r="B36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61" s="207">
        <v>2017</v>
      </c>
      <c r="D361" s="208"/>
      <c r="E361" s="207"/>
      <c r="F361" s="17" t="s">
        <v>416</v>
      </c>
      <c r="G361" s="209">
        <v>2004</v>
      </c>
      <c r="H361" s="17" t="s">
        <v>331</v>
      </c>
      <c r="I361" s="210" t="str">
        <f>IF(ISBLANK(registrace[[#This Row],[prijmeni a jmeno]]),"-",IF(RIGHT(LEFT(registrace[[#This Row],[prijmeni a jmeno]],SEARCH(" ",registrace[[#This Row],[prijmeni a jmeno]])-1),1)="á","Z","M"))</f>
        <v>Z</v>
      </c>
      <c r="J36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61" s="17"/>
      <c r="L361" s="211">
        <f>COUNTIFS(F:F,registrace[[#This Row],[prijmeni a jmeno]],G:G,registrace[[#This Row],[nar]])</f>
        <v>1</v>
      </c>
      <c r="M36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61" s="212" t="str">
        <f>LEFT(registrace[[#This Row],[prijmeni a jmeno]],1)</f>
        <v>K</v>
      </c>
      <c r="O361" s="221" t="str">
        <f>IF(registrace[[#This Row],[závod]]="Hlavní závod",COUNTIF(HLAVNÍ!C:C,E361),"-")</f>
        <v>-</v>
      </c>
    </row>
    <row r="362" spans="2:15" ht="11.25">
      <c r="B36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62" s="207">
        <v>2017</v>
      </c>
      <c r="D362" s="208"/>
      <c r="E362" s="207"/>
      <c r="F362" s="17" t="s">
        <v>896</v>
      </c>
      <c r="G362" s="209">
        <v>1982</v>
      </c>
      <c r="H362" s="208" t="s">
        <v>44</v>
      </c>
      <c r="I362" s="210" t="str">
        <f>IF(ISBLANK(registrace[[#This Row],[prijmeni a jmeno]]),"-",IF(RIGHT(LEFT(registrace[[#This Row],[prijmeni a jmeno]],SEARCH(" ",registrace[[#This Row],[prijmeni a jmeno]])-1),1)="á","Z","M"))</f>
        <v>M</v>
      </c>
      <c r="J36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62" s="17"/>
      <c r="L362" s="211">
        <f>COUNTIFS(F:F,registrace[[#This Row],[prijmeni a jmeno]],G:G,registrace[[#This Row],[nar]])</f>
        <v>1</v>
      </c>
      <c r="M36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62" s="212" t="str">
        <f>LEFT(registrace[[#This Row],[prijmeni a jmeno]],1)</f>
        <v>K</v>
      </c>
      <c r="O362" s="221" t="str">
        <f>IF(registrace[[#This Row],[závod]]="Hlavní závod",COUNTIF(HLAVNÍ!C:C,E362),"-")</f>
        <v>-</v>
      </c>
    </row>
    <row r="363" spans="2:15" ht="11.25">
      <c r="B36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závod::C10</v>
      </c>
      <c r="C363" s="207">
        <v>2017</v>
      </c>
      <c r="D363" s="208" t="s">
        <v>672</v>
      </c>
      <c r="E363" s="207" t="s">
        <v>2814</v>
      </c>
      <c r="F363" s="17" t="s">
        <v>897</v>
      </c>
      <c r="G363" s="209">
        <v>1984</v>
      </c>
      <c r="H363" s="208" t="s">
        <v>951</v>
      </c>
      <c r="I363" s="210" t="str">
        <f>IF(ISBLANK(registrace[[#This Row],[prijmeni a jmeno]]),"-",IF(RIGHT(LEFT(registrace[[#This Row],[prijmeni a jmeno]],SEARCH(" ",registrace[[#This Row],[prijmeni a jmeno]])-1),1)="á","Z","M"))</f>
        <v>M</v>
      </c>
      <c r="J36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363" s="17"/>
      <c r="L363" s="213">
        <f>COUNTIFS(F:F,registrace[[#This Row],[prijmeni a jmeno]],G:G,registrace[[#This Row],[nar]])</f>
        <v>1</v>
      </c>
      <c r="M36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63" s="212" t="str">
        <f>LEFT(registrace[[#This Row],[prijmeni a jmeno]],1)</f>
        <v>K</v>
      </c>
      <c r="O363" s="222">
        <f>IF(registrace[[#This Row],[závod]]="Hlavní závod",COUNTIF(HLAVNÍ!C:C,E363),"-")</f>
        <v>1</v>
      </c>
    </row>
    <row r="364" spans="2:15" ht="11.25">
      <c r="B36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64" s="207">
        <v>2017</v>
      </c>
      <c r="D364" s="208"/>
      <c r="E364" s="207"/>
      <c r="F364" s="17" t="s">
        <v>147</v>
      </c>
      <c r="G364" s="209">
        <v>1985</v>
      </c>
      <c r="H364" s="17" t="s">
        <v>328</v>
      </c>
      <c r="I364" s="210" t="str">
        <f>IF(ISBLANK(registrace[[#This Row],[prijmeni a jmeno]]),"-",IF(RIGHT(LEFT(registrace[[#This Row],[prijmeni a jmeno]],SEARCH(" ",registrace[[#This Row],[prijmeni a jmeno]])-1),1)="á","Z","M"))</f>
        <v>M</v>
      </c>
      <c r="J36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64" s="17"/>
      <c r="L364" s="211">
        <f>COUNTIFS(F:F,registrace[[#This Row],[prijmeni a jmeno]],G:G,registrace[[#This Row],[nar]])</f>
        <v>1</v>
      </c>
      <c r="M36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64" s="212" t="str">
        <f>LEFT(registrace[[#This Row],[prijmeni a jmeno]],1)</f>
        <v>K</v>
      </c>
      <c r="O364" s="221" t="str">
        <f>IF(registrace[[#This Row],[závod]]="Hlavní závod",COUNTIF(HLAVNÍ!C:C,E364),"-")</f>
        <v>-</v>
      </c>
    </row>
    <row r="365" spans="2:15" ht="11.25">
      <c r="B36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starosty::6</v>
      </c>
      <c r="C365" s="207">
        <v>2017</v>
      </c>
      <c r="D365" s="208" t="s">
        <v>673</v>
      </c>
      <c r="E365" s="207">
        <v>6</v>
      </c>
      <c r="F365" s="17" t="s">
        <v>233</v>
      </c>
      <c r="G365" s="209">
        <v>2001</v>
      </c>
      <c r="H365" s="208" t="s">
        <v>328</v>
      </c>
      <c r="I365" s="210" t="str">
        <f>IF(ISBLANK(registrace[[#This Row],[prijmeni a jmeno]]),"-",IF(RIGHT(LEFT(registrace[[#This Row],[prijmeni a jmeno]],SEARCH(" ",registrace[[#This Row],[prijmeni a jmeno]])-1),1)="á","Z","M"))</f>
        <v>Z</v>
      </c>
      <c r="J36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65" s="17"/>
      <c r="L365" s="213">
        <f>COUNTIFS(F:F,registrace[[#This Row],[prijmeni a jmeno]],G:G,registrace[[#This Row],[nar]])</f>
        <v>1</v>
      </c>
      <c r="M36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65" s="212" t="str">
        <f>LEFT(registrace[[#This Row],[prijmeni a jmeno]],1)</f>
        <v>K</v>
      </c>
      <c r="O365" s="221" t="str">
        <f>IF(registrace[[#This Row],[závod]]="Hlavní závod",COUNTIF(HLAVNÍ!C:C,E365),"-")</f>
        <v>-</v>
      </c>
    </row>
    <row r="366" spans="2:15" ht="11.25">
      <c r="B36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66" s="207">
        <v>2017</v>
      </c>
      <c r="D366" s="208"/>
      <c r="E366" s="207"/>
      <c r="F366" s="17" t="s">
        <v>839</v>
      </c>
      <c r="G366" s="209">
        <v>1971</v>
      </c>
      <c r="H366" s="208" t="s">
        <v>328</v>
      </c>
      <c r="I366" s="210" t="str">
        <f>IF(ISBLANK(registrace[[#This Row],[prijmeni a jmeno]]),"-",IF(RIGHT(LEFT(registrace[[#This Row],[prijmeni a jmeno]],SEARCH(" ",registrace[[#This Row],[prijmeni a jmeno]])-1),1)="á","Z","M"))</f>
        <v>Z</v>
      </c>
      <c r="J36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66" s="17"/>
      <c r="L366" s="211">
        <f>COUNTIFS(F:F,registrace[[#This Row],[prijmeni a jmeno]],G:G,registrace[[#This Row],[nar]])</f>
        <v>1</v>
      </c>
      <c r="M36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66" s="212" t="str">
        <f>LEFT(registrace[[#This Row],[prijmeni a jmeno]],1)</f>
        <v>K</v>
      </c>
      <c r="O366" s="221" t="str">
        <f>IF(registrace[[#This Row],[závod]]="Hlavní závod",COUNTIF(HLAVNÍ!C:C,E366),"-")</f>
        <v>-</v>
      </c>
    </row>
    <row r="367" spans="2:15" ht="11.25">
      <c r="B36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2017::Dětský::15-16::M::84</v>
      </c>
      <c r="C367" s="207">
        <v>2017</v>
      </c>
      <c r="D367" s="208" t="s">
        <v>675</v>
      </c>
      <c r="E367" s="207">
        <v>84</v>
      </c>
      <c r="F367" s="17" t="s">
        <v>2828</v>
      </c>
      <c r="G367" s="209">
        <v>2001</v>
      </c>
      <c r="H367" s="208" t="s">
        <v>1039</v>
      </c>
      <c r="I367" s="210" t="str">
        <f>IF(ISBLANK(registrace[[#This Row],[prijmeni a jmeno]]),"-",IF(RIGHT(LEFT(registrace[[#This Row],[prijmeni a jmeno]],SEARCH(" ",registrace[[#This Row],[prijmeni a jmeno]])-1),1)="á","Z","M"))</f>
        <v>M</v>
      </c>
      <c r="J36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15-16</v>
      </c>
      <c r="K367" s="17"/>
      <c r="L367" s="213">
        <f>COUNTIFS(F:F,registrace[[#This Row],[prijmeni a jmeno]],G:G,registrace[[#This Row],[nar]])</f>
        <v>1</v>
      </c>
      <c r="M36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67" s="212" t="str">
        <f>LEFT(registrace[[#This Row],[prijmeni a jmeno]],1)</f>
        <v>K</v>
      </c>
      <c r="O367" s="222" t="str">
        <f>IF(registrace[[#This Row],[závod]]="Hlavní závod",COUNTIF(HLAVNÍ!C:C,E367),"-")</f>
        <v>-</v>
      </c>
    </row>
    <row r="368" spans="2:15" ht="11.25">
      <c r="B36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68" s="207">
        <v>2017</v>
      </c>
      <c r="D368" s="208"/>
      <c r="E368" s="207"/>
      <c r="F368" s="17" t="s">
        <v>77</v>
      </c>
      <c r="G368" s="209">
        <v>1937</v>
      </c>
      <c r="H368" s="17" t="s">
        <v>287</v>
      </c>
      <c r="I368" s="210" t="str">
        <f>IF(ISBLANK(registrace[[#This Row],[prijmeni a jmeno]]),"-",IF(RIGHT(LEFT(registrace[[#This Row],[prijmeni a jmeno]],SEARCH(" ",registrace[[#This Row],[prijmeni a jmeno]])-1),1)="á","Z","M"))</f>
        <v>M</v>
      </c>
      <c r="J36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68" s="17"/>
      <c r="L368" s="211">
        <f>COUNTIFS(F:F,registrace[[#This Row],[prijmeni a jmeno]],G:G,registrace[[#This Row],[nar]])</f>
        <v>1</v>
      </c>
      <c r="M36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68" s="212" t="str">
        <f>LEFT(registrace[[#This Row],[prijmeni a jmeno]],1)</f>
        <v>K</v>
      </c>
      <c r="O368" s="221" t="str">
        <f>IF(registrace[[#This Row],[závod]]="Hlavní závod",COUNTIF(HLAVNÍ!C:C,E368),"-")</f>
        <v>-</v>
      </c>
    </row>
    <row r="369" spans="2:15" ht="11.25">
      <c r="B36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69" s="207">
        <v>2017</v>
      </c>
      <c r="D369" s="208"/>
      <c r="E369" s="207"/>
      <c r="F369" s="17" t="s">
        <v>199</v>
      </c>
      <c r="G369" s="209">
        <v>1952</v>
      </c>
      <c r="H369" s="17" t="s">
        <v>648</v>
      </c>
      <c r="I369" s="210" t="str">
        <f>IF(ISBLANK(registrace[[#This Row],[prijmeni a jmeno]]),"-",IF(RIGHT(LEFT(registrace[[#This Row],[prijmeni a jmeno]],SEARCH(" ",registrace[[#This Row],[prijmeni a jmeno]])-1),1)="á","Z","M"))</f>
        <v>M</v>
      </c>
      <c r="J36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69" s="17"/>
      <c r="L369" s="211">
        <f>COUNTIFS(F:F,registrace[[#This Row],[prijmeni a jmeno]],G:G,registrace[[#This Row],[nar]])</f>
        <v>1</v>
      </c>
      <c r="M36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69" s="212" t="str">
        <f>LEFT(registrace[[#This Row],[prijmeni a jmeno]],1)</f>
        <v>K</v>
      </c>
      <c r="O369" s="221" t="str">
        <f>IF(registrace[[#This Row],[závod]]="Hlavní závod",COUNTIF(HLAVNÍ!C:C,E369),"-")</f>
        <v>-</v>
      </c>
    </row>
    <row r="370" spans="2:15" ht="11.25">
      <c r="B37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závod::B60</v>
      </c>
      <c r="C370" s="207">
        <v>2017</v>
      </c>
      <c r="D370" s="208" t="s">
        <v>672</v>
      </c>
      <c r="E370" s="207" t="s">
        <v>2756</v>
      </c>
      <c r="F370" s="17" t="s">
        <v>78</v>
      </c>
      <c r="G370" s="209">
        <v>1952</v>
      </c>
      <c r="H370" s="17" t="s">
        <v>669</v>
      </c>
      <c r="I370" s="210" t="str">
        <f>IF(ISBLANK(registrace[[#This Row],[prijmeni a jmeno]]),"-",IF(RIGHT(LEFT(registrace[[#This Row],[prijmeni a jmeno]],SEARCH(" ",registrace[[#This Row],[prijmeni a jmeno]])-1),1)="á","Z","M"))</f>
        <v>M</v>
      </c>
      <c r="J37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60-69</v>
      </c>
      <c r="K370" s="17"/>
      <c r="L370" s="211">
        <f>COUNTIFS(F:F,registrace[[#This Row],[prijmeni a jmeno]],G:G,registrace[[#This Row],[nar]])</f>
        <v>1</v>
      </c>
      <c r="M37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70" s="212" t="str">
        <f>LEFT(registrace[[#This Row],[prijmeni a jmeno]],1)</f>
        <v>K</v>
      </c>
      <c r="O370" s="221">
        <f>IF(registrace[[#This Row],[závod]]="Hlavní závod",COUNTIF(HLAVNÍ!C:C,E370),"-")</f>
        <v>1</v>
      </c>
    </row>
    <row r="371" spans="2:15" ht="11.25">
      <c r="B37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71" s="207">
        <v>2017</v>
      </c>
      <c r="D371" s="208"/>
      <c r="E371" s="207"/>
      <c r="F371" s="17" t="s">
        <v>170</v>
      </c>
      <c r="G371" s="209">
        <v>1983</v>
      </c>
      <c r="H371" s="17" t="s">
        <v>286</v>
      </c>
      <c r="I371" s="210" t="str">
        <f>IF(ISBLANK(registrace[[#This Row],[prijmeni a jmeno]]),"-",IF(RIGHT(LEFT(registrace[[#This Row],[prijmeni a jmeno]],SEARCH(" ",registrace[[#This Row],[prijmeni a jmeno]])-1),1)="á","Z","M"))</f>
        <v>M</v>
      </c>
      <c r="J37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71" s="17"/>
      <c r="L371" s="211">
        <f>COUNTIFS(F:F,registrace[[#This Row],[prijmeni a jmeno]],G:G,registrace[[#This Row],[nar]])</f>
        <v>1</v>
      </c>
      <c r="M37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71" s="212" t="str">
        <f>LEFT(registrace[[#This Row],[prijmeni a jmeno]],1)</f>
        <v>K</v>
      </c>
      <c r="O371" s="221" t="str">
        <f>IF(registrace[[#This Row],[závod]]="Hlavní závod",COUNTIF(HLAVNÍ!C:C,E371),"-")</f>
        <v>-</v>
      </c>
    </row>
    <row r="372" spans="2:15" ht="11.25">
      <c r="B37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starosty::7</v>
      </c>
      <c r="C372" s="207">
        <v>2017</v>
      </c>
      <c r="D372" s="208" t="s">
        <v>673</v>
      </c>
      <c r="E372" s="207">
        <v>7</v>
      </c>
      <c r="F372" s="17" t="s">
        <v>2375</v>
      </c>
      <c r="G372" s="209">
        <v>1993</v>
      </c>
      <c r="H372" s="208" t="s">
        <v>2373</v>
      </c>
      <c r="I372" s="210" t="str">
        <f>IF(ISBLANK(registrace[[#This Row],[prijmeni a jmeno]]),"-",IF(RIGHT(LEFT(registrace[[#This Row],[prijmeni a jmeno]],SEARCH(" ",registrace[[#This Row],[prijmeni a jmeno]])-1),1)="á","Z","M"))</f>
        <v>M</v>
      </c>
      <c r="J37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72" s="17"/>
      <c r="L372" s="213">
        <f>COUNTIFS(F:F,registrace[[#This Row],[prijmeni a jmeno]],G:G,registrace[[#This Row],[nar]])</f>
        <v>2</v>
      </c>
      <c r="M37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72" s="212" t="str">
        <f>LEFT(registrace[[#This Row],[prijmeni a jmeno]],1)</f>
        <v>K</v>
      </c>
      <c r="O372" s="222" t="str">
        <f>IF(registrace[[#This Row],[závod]]="Hlavní závod",COUNTIF(HLAVNÍ!C:C,E372),"-")</f>
        <v>-</v>
      </c>
    </row>
    <row r="373" spans="2:15" ht="11.25">
      <c r="B373" s="22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2017::Pivaři::1</v>
      </c>
      <c r="C373" s="225">
        <v>2017</v>
      </c>
      <c r="D373" s="226" t="s">
        <v>676</v>
      </c>
      <c r="E373" s="225">
        <v>1</v>
      </c>
      <c r="F373" s="227" t="s">
        <v>2375</v>
      </c>
      <c r="G373" s="228">
        <v>1993</v>
      </c>
      <c r="H373" s="208" t="s">
        <v>316</v>
      </c>
      <c r="I373" s="229" t="str">
        <f>IF(ISBLANK(registrace[[#This Row],[prijmeni a jmeno]]),"-",IF(RIGHT(LEFT(registrace[[#This Row],[prijmeni a jmeno]],SEARCH(" ",registrace[[#This Row],[prijmeni a jmeno]])-1),1)="á","Z","M"))</f>
        <v>M</v>
      </c>
      <c r="J373" s="229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73" s="227"/>
      <c r="L373" s="230">
        <f>COUNTIFS(F:F,registrace[[#This Row],[prijmeni a jmeno]],G:G,registrace[[#This Row],[nar]])</f>
        <v>2</v>
      </c>
      <c r="M373" s="231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73" s="232" t="str">
        <f>LEFT(registrace[[#This Row],[prijmeni a jmeno]],1)</f>
        <v>K</v>
      </c>
      <c r="O373" s="233" t="str">
        <f>IF(registrace[[#This Row],[závod]]="Hlavní závod",COUNTIF(HLAVNÍ!C:C,E373),"-")</f>
        <v>-</v>
      </c>
    </row>
    <row r="374" spans="2:15" ht="11.25">
      <c r="B37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74" s="207">
        <v>2017</v>
      </c>
      <c r="D374" s="208"/>
      <c r="E374" s="207"/>
      <c r="F374" s="17" t="s">
        <v>742</v>
      </c>
      <c r="G374" s="209">
        <v>1996</v>
      </c>
      <c r="H374" s="208" t="s">
        <v>198</v>
      </c>
      <c r="I374" s="210" t="str">
        <f>IF(ISBLANK(registrace[[#This Row],[prijmeni a jmeno]]),"-",IF(RIGHT(LEFT(registrace[[#This Row],[prijmeni a jmeno]],SEARCH(" ",registrace[[#This Row],[prijmeni a jmeno]])-1),1)="á","Z","M"))</f>
        <v>M</v>
      </c>
      <c r="J37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74" s="17"/>
      <c r="L374" s="211">
        <f>COUNTIFS(F:F,registrace[[#This Row],[prijmeni a jmeno]],G:G,registrace[[#This Row],[nar]])</f>
        <v>1</v>
      </c>
      <c r="M37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74" s="212" t="str">
        <f>LEFT(registrace[[#This Row],[prijmeni a jmeno]],1)</f>
        <v>K</v>
      </c>
      <c r="O374" s="221" t="str">
        <f>IF(registrace[[#This Row],[závod]]="Hlavní závod",COUNTIF(HLAVNÍ!C:C,E374),"-")</f>
        <v>-</v>
      </c>
    </row>
    <row r="375" spans="2:15" ht="11.25">
      <c r="B37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2017::Dětský::05-07::Z::47</v>
      </c>
      <c r="C375" s="207">
        <v>2017</v>
      </c>
      <c r="D375" s="208" t="s">
        <v>675</v>
      </c>
      <c r="E375" s="207">
        <v>47</v>
      </c>
      <c r="F375" s="17" t="s">
        <v>1036</v>
      </c>
      <c r="G375" s="209">
        <v>2012</v>
      </c>
      <c r="H375" s="208" t="s">
        <v>235</v>
      </c>
      <c r="I375" s="210" t="str">
        <f>IF(ISBLANK(registrace[[#This Row],[prijmeni a jmeno]]),"-",IF(RIGHT(LEFT(registrace[[#This Row],[prijmeni a jmeno]],SEARCH(" ",registrace[[#This Row],[prijmeni a jmeno]])-1),1)="á","Z","M"))</f>
        <v>Z</v>
      </c>
      <c r="J37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375" s="17"/>
      <c r="L375" s="213">
        <f>COUNTIFS(F:F,registrace[[#This Row],[prijmeni a jmeno]],G:G,registrace[[#This Row],[nar]])</f>
        <v>1</v>
      </c>
      <c r="M37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75" s="212" t="str">
        <f>LEFT(registrace[[#This Row],[prijmeni a jmeno]],1)</f>
        <v>K</v>
      </c>
      <c r="O375" s="222" t="str">
        <f>IF(registrace[[#This Row],[závod]]="Hlavní závod",COUNTIF(HLAVNÍ!C:C,E375),"-")</f>
        <v>-</v>
      </c>
    </row>
    <row r="376" spans="2:15" ht="11.25">
      <c r="B37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2017::Dětský::00-04::M::12</v>
      </c>
      <c r="C376" s="207">
        <v>2017</v>
      </c>
      <c r="D376" s="208" t="s">
        <v>675</v>
      </c>
      <c r="E376" s="207">
        <v>12</v>
      </c>
      <c r="F376" s="17" t="s">
        <v>2836</v>
      </c>
      <c r="G376" s="209">
        <v>2014</v>
      </c>
      <c r="H376" s="208" t="s">
        <v>328</v>
      </c>
      <c r="I376" s="210" t="str">
        <f>IF(ISBLANK(registrace[[#This Row],[prijmeni a jmeno]]),"-",IF(RIGHT(LEFT(registrace[[#This Row],[prijmeni a jmeno]],SEARCH(" ",registrace[[#This Row],[prijmeni a jmeno]])-1),1)="á","Z","M"))</f>
        <v>M</v>
      </c>
      <c r="J37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00-04</v>
      </c>
      <c r="K376" s="17"/>
      <c r="L376" s="213">
        <f>COUNTIFS(F:F,registrace[[#This Row],[prijmeni a jmeno]],G:G,registrace[[#This Row],[nar]])</f>
        <v>1</v>
      </c>
      <c r="M37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76" s="212" t="str">
        <f>LEFT(registrace[[#This Row],[prijmeni a jmeno]],1)</f>
        <v>K</v>
      </c>
      <c r="O376" s="222" t="str">
        <f>IF(registrace[[#This Row],[závod]]="Hlavní závod",COUNTIF(HLAVNÍ!C:C,E376),"-")</f>
        <v>-</v>
      </c>
    </row>
    <row r="377" spans="2:15" ht="11.25">
      <c r="B377" s="14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77" s="207">
        <v>2017</v>
      </c>
      <c r="D377" s="208"/>
      <c r="E377" s="207"/>
      <c r="F377" s="17" t="s">
        <v>430</v>
      </c>
      <c r="G377" s="209">
        <v>1977</v>
      </c>
      <c r="H377" s="208" t="s">
        <v>328</v>
      </c>
      <c r="I377" s="210" t="str">
        <f>IF(ISBLANK(registrace[[#This Row],[prijmeni a jmeno]]),"-",IF(RIGHT(LEFT(registrace[[#This Row],[prijmeni a jmeno]],SEARCH(" ",registrace[[#This Row],[prijmeni a jmeno]])-1),1)="á","Z","M"))</f>
        <v>M</v>
      </c>
      <c r="J37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77" s="17"/>
      <c r="L377" s="211">
        <f>COUNTIFS(F:F,registrace[[#This Row],[prijmeni a jmeno]],G:G,registrace[[#This Row],[nar]])</f>
        <v>1</v>
      </c>
      <c r="M37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77" s="212" t="str">
        <f>LEFT(registrace[[#This Row],[prijmeni a jmeno]],1)</f>
        <v>K</v>
      </c>
      <c r="O377" s="221" t="str">
        <f>IF(registrace[[#This Row],[závod]]="Hlavní závod",COUNTIF(HLAVNÍ!C:C,E377),"-")</f>
        <v>-</v>
      </c>
    </row>
    <row r="378" spans="2:15" ht="11.25">
      <c r="B37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78" s="207">
        <v>2017</v>
      </c>
      <c r="D378" s="208"/>
      <c r="E378" s="207"/>
      <c r="F378" s="17" t="s">
        <v>430</v>
      </c>
      <c r="G378" s="209">
        <v>2002</v>
      </c>
      <c r="H378" s="208" t="s">
        <v>328</v>
      </c>
      <c r="I378" s="210" t="str">
        <f>IF(ISBLANK(registrace[[#This Row],[prijmeni a jmeno]]),"-",IF(RIGHT(LEFT(registrace[[#This Row],[prijmeni a jmeno]],SEARCH(" ",registrace[[#This Row],[prijmeni a jmeno]])-1),1)="á","Z","M"))</f>
        <v>M</v>
      </c>
      <c r="J37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78" s="17"/>
      <c r="L378" s="211">
        <f>COUNTIFS(F:F,registrace[[#This Row],[prijmeni a jmeno]],G:G,registrace[[#This Row],[nar]])</f>
        <v>1</v>
      </c>
      <c r="M37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78" s="212" t="str">
        <f>LEFT(registrace[[#This Row],[prijmeni a jmeno]],1)</f>
        <v>K</v>
      </c>
      <c r="O378" s="221" t="str">
        <f>IF(registrace[[#This Row],[závod]]="Hlavní závod",COUNTIF(HLAVNÍ!C:C,E378),"-")</f>
        <v>-</v>
      </c>
    </row>
    <row r="379" spans="2:15" ht="11.25">
      <c r="B37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2017::Dětský::11-12::Z::43</v>
      </c>
      <c r="C379" s="207">
        <v>2017</v>
      </c>
      <c r="D379" s="208" t="s">
        <v>675</v>
      </c>
      <c r="E379" s="207">
        <v>43</v>
      </c>
      <c r="F379" s="17" t="s">
        <v>1006</v>
      </c>
      <c r="G379" s="209">
        <v>2006</v>
      </c>
      <c r="H379" s="208" t="s">
        <v>328</v>
      </c>
      <c r="I379" s="210" t="str">
        <f>IF(ISBLANK(registrace[[#This Row],[prijmeni a jmeno]]),"-",IF(RIGHT(LEFT(registrace[[#This Row],[prijmeni a jmeno]],SEARCH(" ",registrace[[#This Row],[prijmeni a jmeno]])-1),1)="á","Z","M"))</f>
        <v>Z</v>
      </c>
      <c r="J37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379" s="17"/>
      <c r="L379" s="213">
        <f>COUNTIFS(F:F,registrace[[#This Row],[prijmeni a jmeno]],G:G,registrace[[#This Row],[nar]])</f>
        <v>1</v>
      </c>
      <c r="M37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79" s="212" t="str">
        <f>LEFT(registrace[[#This Row],[prijmeni a jmeno]],1)</f>
        <v>K</v>
      </c>
      <c r="O379" s="222" t="str">
        <f>IF(registrace[[#This Row],[závod]]="Hlavní závod",COUNTIF(HLAVNÍ!C:C,E379),"-")</f>
        <v>-</v>
      </c>
    </row>
    <row r="380" spans="2:15" ht="11.25">
      <c r="B38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2017::Dětský::05-07::Z::46</v>
      </c>
      <c r="C380" s="207">
        <v>2017</v>
      </c>
      <c r="D380" s="208" t="s">
        <v>675</v>
      </c>
      <c r="E380" s="207">
        <v>46</v>
      </c>
      <c r="F380" s="17" t="s">
        <v>1019</v>
      </c>
      <c r="G380" s="209">
        <v>2010</v>
      </c>
      <c r="H380" s="208" t="s">
        <v>328</v>
      </c>
      <c r="I380" s="210" t="str">
        <f>IF(ISBLANK(registrace[[#This Row],[prijmeni a jmeno]]),"-",IF(RIGHT(LEFT(registrace[[#This Row],[prijmeni a jmeno]],SEARCH(" ",registrace[[#This Row],[prijmeni a jmeno]])-1),1)="á","Z","M"))</f>
        <v>Z</v>
      </c>
      <c r="J38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380" s="17"/>
      <c r="L380" s="213">
        <f>COUNTIFS(F:F,registrace[[#This Row],[prijmeni a jmeno]],G:G,registrace[[#This Row],[nar]])</f>
        <v>1</v>
      </c>
      <c r="M38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80" s="212" t="str">
        <f>LEFT(registrace[[#This Row],[prijmeni a jmeno]],1)</f>
        <v>K</v>
      </c>
      <c r="O380" s="222" t="str">
        <f>IF(registrace[[#This Row],[závod]]="Hlavní závod",COUNTIF(HLAVNÍ!C:C,E380),"-")</f>
        <v>-</v>
      </c>
    </row>
    <row r="381" spans="2:15" ht="11.25">
      <c r="B38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závod::106</v>
      </c>
      <c r="C381" s="207">
        <v>2017</v>
      </c>
      <c r="D381" s="208" t="s">
        <v>672</v>
      </c>
      <c r="E381" s="207">
        <v>106</v>
      </c>
      <c r="F381" s="17" t="s">
        <v>2300</v>
      </c>
      <c r="G381" s="209">
        <v>1990</v>
      </c>
      <c r="H381" s="208" t="s">
        <v>321</v>
      </c>
      <c r="I381" s="210" t="str">
        <f>IF(ISBLANK(registrace[[#This Row],[prijmeni a jmeno]]),"-",IF(RIGHT(LEFT(registrace[[#This Row],[prijmeni a jmeno]],SEARCH(" ",registrace[[#This Row],[prijmeni a jmeno]])-1),1)="á","Z","M"))</f>
        <v>M</v>
      </c>
      <c r="J38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381" s="17"/>
      <c r="L381" s="213">
        <f>COUNTIFS(F:F,registrace[[#This Row],[prijmeni a jmeno]],G:G,registrace[[#This Row],[nar]])</f>
        <v>1</v>
      </c>
      <c r="M38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81" s="212" t="str">
        <f>LEFT(registrace[[#This Row],[prijmeni a jmeno]],1)</f>
        <v>K</v>
      </c>
      <c r="O381" s="222">
        <f>IF(registrace[[#This Row],[závod]]="Hlavní závod",COUNTIF(HLAVNÍ!C:C,E381),"-")</f>
        <v>1</v>
      </c>
    </row>
    <row r="382" spans="2:15" ht="11.25">
      <c r="B38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2017::Dětský::08-10::Z::44</v>
      </c>
      <c r="C382" s="207">
        <v>2017</v>
      </c>
      <c r="D382" s="208" t="s">
        <v>675</v>
      </c>
      <c r="E382" s="207">
        <v>44</v>
      </c>
      <c r="F382" s="17" t="s">
        <v>2861</v>
      </c>
      <c r="G382" s="209">
        <v>2007</v>
      </c>
      <c r="H382" s="208" t="s">
        <v>559</v>
      </c>
      <c r="I382" s="210" t="str">
        <f>IF(ISBLANK(registrace[[#This Row],[prijmeni a jmeno]]),"-",IF(RIGHT(LEFT(registrace[[#This Row],[prijmeni a jmeno]],SEARCH(" ",registrace[[#This Row],[prijmeni a jmeno]])-1),1)="á","Z","M"))</f>
        <v>Z</v>
      </c>
      <c r="J38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382" s="17"/>
      <c r="L382" s="213">
        <f>COUNTIFS(F:F,registrace[[#This Row],[prijmeni a jmeno]],G:G,registrace[[#This Row],[nar]])</f>
        <v>1</v>
      </c>
      <c r="M38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82" s="212" t="str">
        <f>LEFT(registrace[[#This Row],[prijmeni a jmeno]],1)</f>
        <v>K</v>
      </c>
      <c r="O382" s="222" t="str">
        <f>IF(registrace[[#This Row],[závod]]="Hlavní závod",COUNTIF(HLAVNÍ!C:C,E382),"-")</f>
        <v>-</v>
      </c>
    </row>
    <row r="383" spans="2:15" ht="11.25">
      <c r="B38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83" s="207">
        <v>2017</v>
      </c>
      <c r="D383" s="208"/>
      <c r="E383" s="207"/>
      <c r="F383" s="17" t="s">
        <v>899</v>
      </c>
      <c r="G383" s="209">
        <v>1978</v>
      </c>
      <c r="H383" s="208" t="s">
        <v>900</v>
      </c>
      <c r="I383" s="210" t="str">
        <f>IF(ISBLANK(registrace[[#This Row],[prijmeni a jmeno]]),"-",IF(RIGHT(LEFT(registrace[[#This Row],[prijmeni a jmeno]],SEARCH(" ",registrace[[#This Row],[prijmeni a jmeno]])-1),1)="á","Z","M"))</f>
        <v>M</v>
      </c>
      <c r="J38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83" s="17"/>
      <c r="L383" s="211">
        <f>COUNTIFS(F:F,registrace[[#This Row],[prijmeni a jmeno]],G:G,registrace[[#This Row],[nar]])</f>
        <v>1</v>
      </c>
      <c r="M38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83" s="212" t="str">
        <f>LEFT(registrace[[#This Row],[prijmeni a jmeno]],1)</f>
        <v>K</v>
      </c>
      <c r="O383" s="221" t="str">
        <f>IF(registrace[[#This Row],[závod]]="Hlavní závod",COUNTIF(HLAVNÍ!C:C,E383),"-")</f>
        <v>-</v>
      </c>
    </row>
    <row r="384" spans="2:15" ht="11.25">
      <c r="B38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84" s="207">
        <v>2017</v>
      </c>
      <c r="D384" s="208"/>
      <c r="E384" s="207"/>
      <c r="F384" s="17" t="s">
        <v>1008</v>
      </c>
      <c r="G384" s="209">
        <v>2007</v>
      </c>
      <c r="H384" s="208" t="s">
        <v>559</v>
      </c>
      <c r="I384" s="210" t="str">
        <f>IF(ISBLANK(registrace[[#This Row],[prijmeni a jmeno]]),"-",IF(RIGHT(LEFT(registrace[[#This Row],[prijmeni a jmeno]],SEARCH(" ",registrace[[#This Row],[prijmeni a jmeno]])-1),1)="á","Z","M"))</f>
        <v>Z</v>
      </c>
      <c r="J38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84" s="17"/>
      <c r="L384" s="211">
        <f>COUNTIFS(F:F,registrace[[#This Row],[prijmeni a jmeno]],G:G,registrace[[#This Row],[nar]])</f>
        <v>1</v>
      </c>
      <c r="M38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84" s="212" t="str">
        <f>LEFT(registrace[[#This Row],[prijmeni a jmeno]],1)</f>
        <v>K</v>
      </c>
      <c r="O384" s="221" t="str">
        <f>IF(registrace[[#This Row],[závod]]="Hlavní závod",COUNTIF(HLAVNÍ!C:C,E384),"-")</f>
        <v>-</v>
      </c>
    </row>
    <row r="385" spans="2:15" ht="11.25">
      <c r="B38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2017::Dětský::08-10::M::35</v>
      </c>
      <c r="C385" s="207">
        <v>2017</v>
      </c>
      <c r="D385" s="208" t="s">
        <v>675</v>
      </c>
      <c r="E385" s="207">
        <v>35</v>
      </c>
      <c r="F385" s="17" t="s">
        <v>2867</v>
      </c>
      <c r="G385" s="209">
        <v>2008</v>
      </c>
      <c r="H385" s="208" t="s">
        <v>2711</v>
      </c>
      <c r="I385" s="210" t="str">
        <f>IF(ISBLANK(registrace[[#This Row],[prijmeni a jmeno]]),"-",IF(RIGHT(LEFT(registrace[[#This Row],[prijmeni a jmeno]],SEARCH(" ",registrace[[#This Row],[prijmeni a jmeno]])-1),1)="á","Z","M"))</f>
        <v>M</v>
      </c>
      <c r="J38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385" s="17"/>
      <c r="L385" s="213">
        <f>COUNTIFS(F:F,registrace[[#This Row],[prijmeni a jmeno]],G:G,registrace[[#This Row],[nar]])</f>
        <v>1</v>
      </c>
      <c r="M38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85" s="212" t="str">
        <f>LEFT(registrace[[#This Row],[prijmeni a jmeno]],1)</f>
        <v>K</v>
      </c>
      <c r="O385" s="222" t="str">
        <f>IF(registrace[[#This Row],[závod]]="Hlavní závod",COUNTIF(HLAVNÍ!C:C,E385),"-")</f>
        <v>-</v>
      </c>
    </row>
    <row r="386" spans="2:15" ht="11.25">
      <c r="B38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starosty::19</v>
      </c>
      <c r="C386" s="207">
        <v>2017</v>
      </c>
      <c r="D386" s="208" t="s">
        <v>673</v>
      </c>
      <c r="E386" s="207">
        <v>19</v>
      </c>
      <c r="F386" s="17" t="s">
        <v>2710</v>
      </c>
      <c r="G386" s="209">
        <v>2002</v>
      </c>
      <c r="H386" s="208" t="s">
        <v>2711</v>
      </c>
      <c r="I386" s="210" t="str">
        <f>IF(ISBLANK(registrace[[#This Row],[prijmeni a jmeno]]),"-",IF(RIGHT(LEFT(registrace[[#This Row],[prijmeni a jmeno]],SEARCH(" ",registrace[[#This Row],[prijmeni a jmeno]])-1),1)="á","Z","M"))</f>
        <v>M</v>
      </c>
      <c r="J38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86" s="17"/>
      <c r="L386" s="213">
        <f>COUNTIFS(F:F,registrace[[#This Row],[prijmeni a jmeno]],G:G,registrace[[#This Row],[nar]])</f>
        <v>1</v>
      </c>
      <c r="M38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86" s="212" t="str">
        <f>LEFT(registrace[[#This Row],[prijmeni a jmeno]],1)</f>
        <v>K</v>
      </c>
      <c r="O386" s="222" t="str">
        <f>IF(registrace[[#This Row],[závod]]="Hlavní závod",COUNTIF(HLAVNÍ!C:C,E386),"-")</f>
        <v>-</v>
      </c>
    </row>
    <row r="387" spans="2:15" ht="11.25">
      <c r="B38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87" s="207">
        <v>2017</v>
      </c>
      <c r="D387" s="208"/>
      <c r="E387" s="207"/>
      <c r="F387" s="17" t="s">
        <v>737</v>
      </c>
      <c r="G387" s="209">
        <v>1975</v>
      </c>
      <c r="H387" s="208" t="s">
        <v>285</v>
      </c>
      <c r="I387" s="210" t="str">
        <f>IF(ISBLANK(registrace[[#This Row],[prijmeni a jmeno]]),"-",IF(RIGHT(LEFT(registrace[[#This Row],[prijmeni a jmeno]],SEARCH(" ",registrace[[#This Row],[prijmeni a jmeno]])-1),1)="á","Z","M"))</f>
        <v>M</v>
      </c>
      <c r="J38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87" s="17"/>
      <c r="L387" s="211">
        <f>COUNTIFS(F:F,registrace[[#This Row],[prijmeni a jmeno]],G:G,registrace[[#This Row],[nar]])</f>
        <v>1</v>
      </c>
      <c r="M38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87" s="212" t="str">
        <f>LEFT(registrace[[#This Row],[prijmeni a jmeno]],1)</f>
        <v>K</v>
      </c>
      <c r="O387" s="221" t="str">
        <f>IF(registrace[[#This Row],[závod]]="Hlavní závod",COUNTIF(HLAVNÍ!C:C,E387),"-")</f>
        <v>-</v>
      </c>
    </row>
    <row r="388" spans="2:15" ht="11.25">
      <c r="B38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88" s="207">
        <v>2017</v>
      </c>
      <c r="D388" s="208"/>
      <c r="E388" s="207"/>
      <c r="F388" s="17" t="s">
        <v>79</v>
      </c>
      <c r="G388" s="209">
        <v>1973</v>
      </c>
      <c r="H388" s="208" t="s">
        <v>21</v>
      </c>
      <c r="I388" s="210" t="str">
        <f>IF(ISBLANK(registrace[[#This Row],[prijmeni a jmeno]]),"-",IF(RIGHT(LEFT(registrace[[#This Row],[prijmeni a jmeno]],SEARCH(" ",registrace[[#This Row],[prijmeni a jmeno]])-1),1)="á","Z","M"))</f>
        <v>M</v>
      </c>
      <c r="J38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88" s="17"/>
      <c r="L388" s="211">
        <f>COUNTIFS(F:F,registrace[[#This Row],[prijmeni a jmeno]],G:G,registrace[[#This Row],[nar]])</f>
        <v>1</v>
      </c>
      <c r="M38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88" s="212" t="str">
        <f>LEFT(registrace[[#This Row],[prijmeni a jmeno]],1)</f>
        <v>K</v>
      </c>
      <c r="O388" s="221" t="str">
        <f>IF(registrace[[#This Row],[závod]]="Hlavní závod",COUNTIF(HLAVNÍ!C:C,E388),"-")</f>
        <v>-</v>
      </c>
    </row>
    <row r="389" spans="2:15" ht="11.25">
      <c r="B389" s="14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89" s="207">
        <v>2017</v>
      </c>
      <c r="D389" s="208"/>
      <c r="E389" s="207"/>
      <c r="F389" s="17" t="s">
        <v>968</v>
      </c>
      <c r="G389" s="209">
        <v>2006</v>
      </c>
      <c r="H389" s="208" t="s">
        <v>21</v>
      </c>
      <c r="I389" s="210" t="str">
        <f>IF(ISBLANK(registrace[[#This Row],[prijmeni a jmeno]]),"-",IF(RIGHT(LEFT(registrace[[#This Row],[prijmeni a jmeno]],SEARCH(" ",registrace[[#This Row],[prijmeni a jmeno]])-1),1)="á","Z","M"))</f>
        <v>Z</v>
      </c>
      <c r="J38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89" s="17"/>
      <c r="L389" s="211">
        <f>COUNTIFS(F:F,registrace[[#This Row],[prijmeni a jmeno]],G:G,registrace[[#This Row],[nar]])</f>
        <v>1</v>
      </c>
      <c r="M38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89" s="212" t="str">
        <f>LEFT(registrace[[#This Row],[prijmeni a jmeno]],1)</f>
        <v>K</v>
      </c>
      <c r="O389" s="221" t="str">
        <f>IF(registrace[[#This Row],[závod]]="Hlavní závod",COUNTIF(HLAVNÍ!C:C,E389),"-")</f>
        <v>-</v>
      </c>
    </row>
    <row r="390" spans="2:15" ht="11.25">
      <c r="B390" s="14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90" s="207">
        <v>2017</v>
      </c>
      <c r="D390" s="208"/>
      <c r="E390" s="207"/>
      <c r="F390" s="17" t="s">
        <v>967</v>
      </c>
      <c r="G390" s="209">
        <v>2009</v>
      </c>
      <c r="H390" s="208" t="s">
        <v>21</v>
      </c>
      <c r="I390" s="210" t="str">
        <f>IF(ISBLANK(registrace[[#This Row],[prijmeni a jmeno]]),"-",IF(RIGHT(LEFT(registrace[[#This Row],[prijmeni a jmeno]],SEARCH(" ",registrace[[#This Row],[prijmeni a jmeno]])-1),1)="á","Z","M"))</f>
        <v>Z</v>
      </c>
      <c r="J39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90" s="17"/>
      <c r="L390" s="211">
        <f>COUNTIFS(F:F,registrace[[#This Row],[prijmeni a jmeno]],G:G,registrace[[#This Row],[nar]])</f>
        <v>1</v>
      </c>
      <c r="M39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90" s="212" t="str">
        <f>LEFT(registrace[[#This Row],[prijmeni a jmeno]],1)</f>
        <v>K</v>
      </c>
      <c r="O390" s="221" t="str">
        <f>IF(registrace[[#This Row],[závod]]="Hlavní závod",COUNTIF(HLAVNÍ!C:C,E390),"-")</f>
        <v>-</v>
      </c>
    </row>
    <row r="391" spans="2:15" ht="11.25">
      <c r="B39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91" s="207">
        <v>2017</v>
      </c>
      <c r="D391" s="208"/>
      <c r="E391" s="207"/>
      <c r="F391" s="17" t="s">
        <v>239</v>
      </c>
      <c r="G391" s="209">
        <v>1996</v>
      </c>
      <c r="H391" s="17" t="s">
        <v>741</v>
      </c>
      <c r="I391" s="210" t="str">
        <f>IF(ISBLANK(registrace[[#This Row],[prijmeni a jmeno]]),"-",IF(RIGHT(LEFT(registrace[[#This Row],[prijmeni a jmeno]],SEARCH(" ",registrace[[#This Row],[prijmeni a jmeno]])-1),1)="á","Z","M"))</f>
        <v>M</v>
      </c>
      <c r="J39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91" s="17"/>
      <c r="L391" s="211">
        <f>COUNTIFS(F:F,registrace[[#This Row],[prijmeni a jmeno]],G:G,registrace[[#This Row],[nar]])</f>
        <v>1</v>
      </c>
      <c r="M39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91" s="212" t="str">
        <f>LEFT(registrace[[#This Row],[prijmeni a jmeno]],1)</f>
        <v>K</v>
      </c>
      <c r="O391" s="221" t="str">
        <f>IF(registrace[[#This Row],[závod]]="Hlavní závod",COUNTIF(HLAVNÍ!C:C,E391),"-")</f>
        <v>-</v>
      </c>
    </row>
    <row r="392" spans="2:15" ht="11.25">
      <c r="B39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92" s="207">
        <v>2017</v>
      </c>
      <c r="D392" s="208"/>
      <c r="E392" s="207"/>
      <c r="F392" s="17" t="s">
        <v>823</v>
      </c>
      <c r="G392" s="209">
        <v>2007</v>
      </c>
      <c r="H392" s="208" t="s">
        <v>249</v>
      </c>
      <c r="I392" s="210" t="str">
        <f>IF(ISBLANK(registrace[[#This Row],[prijmeni a jmeno]]),"-",IF(RIGHT(LEFT(registrace[[#This Row],[prijmeni a jmeno]],SEARCH(" ",registrace[[#This Row],[prijmeni a jmeno]])-1),1)="á","Z","M"))</f>
        <v>M</v>
      </c>
      <c r="J39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92" s="17"/>
      <c r="L392" s="211">
        <f>COUNTIFS(F:F,registrace[[#This Row],[prijmeni a jmeno]],G:G,registrace[[#This Row],[nar]])</f>
        <v>1</v>
      </c>
      <c r="M39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92" s="212" t="str">
        <f>LEFT(registrace[[#This Row],[prijmeni a jmeno]],1)</f>
        <v>K</v>
      </c>
      <c r="O392" s="221" t="str">
        <f>IF(registrace[[#This Row],[závod]]="Hlavní závod",COUNTIF(HLAVNÍ!C:C,E392),"-")</f>
        <v>-</v>
      </c>
    </row>
    <row r="393" spans="2:15" ht="11.25">
      <c r="B39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93" s="207">
        <v>2017</v>
      </c>
      <c r="D393" s="208"/>
      <c r="E393" s="207"/>
      <c r="F393" s="17" t="s">
        <v>833</v>
      </c>
      <c r="G393" s="209">
        <v>2009</v>
      </c>
      <c r="H393" s="208" t="s">
        <v>249</v>
      </c>
      <c r="I393" s="210" t="str">
        <f>IF(ISBLANK(registrace[[#This Row],[prijmeni a jmeno]]),"-",IF(RIGHT(LEFT(registrace[[#This Row],[prijmeni a jmeno]],SEARCH(" ",registrace[[#This Row],[prijmeni a jmeno]])-1),1)="á","Z","M"))</f>
        <v>Z</v>
      </c>
      <c r="J39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93" s="17"/>
      <c r="L393" s="211">
        <f>COUNTIFS(F:F,registrace[[#This Row],[prijmeni a jmeno]],G:G,registrace[[#This Row],[nar]])</f>
        <v>1</v>
      </c>
      <c r="M39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93" s="212" t="str">
        <f>LEFT(registrace[[#This Row],[prijmeni a jmeno]],1)</f>
        <v>K</v>
      </c>
      <c r="O393" s="221" t="str">
        <f>IF(registrace[[#This Row],[závod]]="Hlavní závod",COUNTIF(HLAVNÍ!C:C,E393),"-")</f>
        <v>-</v>
      </c>
    </row>
    <row r="394" spans="2:15" ht="11.25">
      <c r="B39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94" s="207">
        <v>2017</v>
      </c>
      <c r="D394" s="208"/>
      <c r="E394" s="207"/>
      <c r="F394" s="17" t="s">
        <v>578</v>
      </c>
      <c r="G394" s="209">
        <v>2001</v>
      </c>
      <c r="H394" s="17" t="s">
        <v>235</v>
      </c>
      <c r="I394" s="210" t="str">
        <f>IF(ISBLANK(registrace[[#This Row],[prijmeni a jmeno]]),"-",IF(RIGHT(LEFT(registrace[[#This Row],[prijmeni a jmeno]],SEARCH(" ",registrace[[#This Row],[prijmeni a jmeno]])-1),1)="á","Z","M"))</f>
        <v>M</v>
      </c>
      <c r="J39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94" s="17"/>
      <c r="L394" s="211">
        <f>COUNTIFS(F:F,registrace[[#This Row],[prijmeni a jmeno]],G:G,registrace[[#This Row],[nar]])</f>
        <v>1</v>
      </c>
      <c r="M39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94" s="212" t="str">
        <f>LEFT(registrace[[#This Row],[prijmeni a jmeno]],1)</f>
        <v>K</v>
      </c>
      <c r="O394" s="221" t="str">
        <f>IF(registrace[[#This Row],[závod]]="Hlavní závod",COUNTIF(HLAVNÍ!C:C,E394),"-")</f>
        <v>-</v>
      </c>
    </row>
    <row r="395" spans="2:15" ht="11.25">
      <c r="B39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95" s="207">
        <v>2017</v>
      </c>
      <c r="D395" s="208"/>
      <c r="E395" s="207"/>
      <c r="F395" s="17" t="s">
        <v>502</v>
      </c>
      <c r="G395" s="209">
        <v>2002</v>
      </c>
      <c r="H395" s="17" t="s">
        <v>281</v>
      </c>
      <c r="I395" s="210" t="str">
        <f>IF(ISBLANK(registrace[[#This Row],[prijmeni a jmeno]]),"-",IF(RIGHT(LEFT(registrace[[#This Row],[prijmeni a jmeno]],SEARCH(" ",registrace[[#This Row],[prijmeni a jmeno]])-1),1)="á","Z","M"))</f>
        <v>M</v>
      </c>
      <c r="J39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95" s="17"/>
      <c r="L395" s="211">
        <f>COUNTIFS(F:F,registrace[[#This Row],[prijmeni a jmeno]],G:G,registrace[[#This Row],[nar]])</f>
        <v>1</v>
      </c>
      <c r="M39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95" s="212" t="str">
        <f>LEFT(registrace[[#This Row],[prijmeni a jmeno]],1)</f>
        <v>K</v>
      </c>
      <c r="O395" s="221" t="str">
        <f>IF(registrace[[#This Row],[závod]]="Hlavní závod",COUNTIF(HLAVNÍ!C:C,E395),"-")</f>
        <v>-</v>
      </c>
    </row>
    <row r="396" spans="2:15" ht="11.25">
      <c r="B39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závod::Z17</v>
      </c>
      <c r="C396" s="207">
        <v>2017</v>
      </c>
      <c r="D396" s="208" t="s">
        <v>672</v>
      </c>
      <c r="E396" s="207" t="s">
        <v>2787</v>
      </c>
      <c r="F396" s="17" t="s">
        <v>2302</v>
      </c>
      <c r="G396" s="209">
        <v>1990</v>
      </c>
      <c r="H396" s="208" t="s">
        <v>883</v>
      </c>
      <c r="I396" s="210" t="str">
        <f>IF(ISBLANK(registrace[[#This Row],[prijmeni a jmeno]]),"-",IF(RIGHT(LEFT(registrace[[#This Row],[prijmeni a jmeno]],SEARCH(" ",registrace[[#This Row],[prijmeni a jmeno]])-1),1)="á","Z","M"))</f>
        <v>Z</v>
      </c>
      <c r="J39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0-34</v>
      </c>
      <c r="K396" s="17"/>
      <c r="L396" s="213">
        <f>COUNTIFS(F:F,registrace[[#This Row],[prijmeni a jmeno]],G:G,registrace[[#This Row],[nar]])</f>
        <v>2</v>
      </c>
      <c r="M39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96" s="212" t="str">
        <f>LEFT(registrace[[#This Row],[prijmeni a jmeno]],1)</f>
        <v>K</v>
      </c>
      <c r="O396" s="222">
        <f>IF(registrace[[#This Row],[závod]]="Hlavní závod",COUNTIF(HLAVNÍ!C:C,E396),"-")</f>
        <v>1</v>
      </c>
    </row>
    <row r="397" spans="2:15" ht="11.25">
      <c r="B397" s="22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2017::Pivaři::73</v>
      </c>
      <c r="C397" s="225">
        <v>2017</v>
      </c>
      <c r="D397" s="226" t="s">
        <v>676</v>
      </c>
      <c r="E397" s="225">
        <v>73</v>
      </c>
      <c r="F397" s="227" t="s">
        <v>2302</v>
      </c>
      <c r="G397" s="228">
        <v>1990</v>
      </c>
      <c r="H397" s="208" t="s">
        <v>316</v>
      </c>
      <c r="I397" s="229" t="str">
        <f>IF(ISBLANK(registrace[[#This Row],[prijmeni a jmeno]]),"-",IF(RIGHT(LEFT(registrace[[#This Row],[prijmeni a jmeno]],SEARCH(" ",registrace[[#This Row],[prijmeni a jmeno]])-1),1)="á","Z","M"))</f>
        <v>Z</v>
      </c>
      <c r="J397" s="229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397" s="227"/>
      <c r="L397" s="230">
        <f>COUNTIFS(F:F,registrace[[#This Row],[prijmeni a jmeno]],G:G,registrace[[#This Row],[nar]])</f>
        <v>2</v>
      </c>
      <c r="M397" s="231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97" s="232" t="str">
        <f>LEFT(registrace[[#This Row],[prijmeni a jmeno]],1)</f>
        <v>K</v>
      </c>
      <c r="O397" s="233" t="str">
        <f>IF(registrace[[#This Row],[závod]]="Hlavní závod",COUNTIF(HLAVNÍ!C:C,E397),"-")</f>
        <v>-</v>
      </c>
    </row>
    <row r="398" spans="2:15" ht="11.25">
      <c r="B39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98" s="207">
        <v>2017</v>
      </c>
      <c r="D398" s="208"/>
      <c r="E398" s="207"/>
      <c r="F398" s="17" t="s">
        <v>313</v>
      </c>
      <c r="G398" s="209">
        <v>1959</v>
      </c>
      <c r="H398" s="17" t="s">
        <v>208</v>
      </c>
      <c r="I398" s="210" t="str">
        <f>IF(ISBLANK(registrace[[#This Row],[prijmeni a jmeno]]),"-",IF(RIGHT(LEFT(registrace[[#This Row],[prijmeni a jmeno]],SEARCH(" ",registrace[[#This Row],[prijmeni a jmeno]])-1),1)="á","Z","M"))</f>
        <v>M</v>
      </c>
      <c r="J39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98" s="17"/>
      <c r="L398" s="211">
        <f>COUNTIFS(F:F,registrace[[#This Row],[prijmeni a jmeno]],G:G,registrace[[#This Row],[nar]])</f>
        <v>1</v>
      </c>
      <c r="M39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98" s="212" t="str">
        <f>LEFT(registrace[[#This Row],[prijmeni a jmeno]],1)</f>
        <v>K</v>
      </c>
      <c r="O398" s="221" t="str">
        <f>IF(registrace[[#This Row],[závod]]="Hlavní závod",COUNTIF(HLAVNÍ!C:C,E398),"-")</f>
        <v>-</v>
      </c>
    </row>
    <row r="399" spans="2:15" ht="11.25">
      <c r="B39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399" s="207">
        <v>2017</v>
      </c>
      <c r="D399" s="208"/>
      <c r="E399" s="207"/>
      <c r="F399" s="17" t="s">
        <v>575</v>
      </c>
      <c r="G399" s="209">
        <v>1998</v>
      </c>
      <c r="H399" s="17" t="s">
        <v>332</v>
      </c>
      <c r="I399" s="210" t="s">
        <v>318</v>
      </c>
      <c r="J39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399" s="17"/>
      <c r="L399" s="211">
        <f>COUNTIFS(F:F,registrace[[#This Row],[prijmeni a jmeno]],G:G,registrace[[#This Row],[nar]])</f>
        <v>1</v>
      </c>
      <c r="M39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399" s="212" t="str">
        <f>LEFT(registrace[[#This Row],[prijmeni a jmeno]],1)</f>
        <v>K</v>
      </c>
      <c r="O399" s="221" t="str">
        <f>IF(registrace[[#This Row],[závod]]="Hlavní závod",COUNTIF(HLAVNÍ!C:C,E399),"-")</f>
        <v>-</v>
      </c>
    </row>
    <row r="400" spans="2:15" ht="11.25">
      <c r="B40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00" s="207">
        <v>2017</v>
      </c>
      <c r="D400" s="208"/>
      <c r="E400" s="207"/>
      <c r="F400" s="17" t="s">
        <v>80</v>
      </c>
      <c r="G400" s="209">
        <v>1972</v>
      </c>
      <c r="H400" s="17" t="s">
        <v>286</v>
      </c>
      <c r="I400" s="210" t="str">
        <f>IF(ISBLANK(registrace[[#This Row],[prijmeni a jmeno]]),"-",IF(RIGHT(LEFT(registrace[[#This Row],[prijmeni a jmeno]],SEARCH(" ",registrace[[#This Row],[prijmeni a jmeno]])-1),1)="á","Z","M"))</f>
        <v>M</v>
      </c>
      <c r="J40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0" s="17"/>
      <c r="L400" s="211">
        <f>COUNTIFS(F:F,registrace[[#This Row],[prijmeni a jmeno]],G:G,registrace[[#This Row],[nar]])</f>
        <v>1</v>
      </c>
      <c r="M40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00" s="212" t="str">
        <f>LEFT(registrace[[#This Row],[prijmeni a jmeno]],1)</f>
        <v>K</v>
      </c>
      <c r="O400" s="221" t="str">
        <f>IF(registrace[[#This Row],[závod]]="Hlavní závod",COUNTIF(HLAVNÍ!C:C,E400),"-")</f>
        <v>-</v>
      </c>
    </row>
    <row r="401" spans="2:15" ht="11.25">
      <c r="B40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01" s="207">
        <v>2017</v>
      </c>
      <c r="D401" s="208"/>
      <c r="E401" s="207"/>
      <c r="F401" s="17" t="s">
        <v>171</v>
      </c>
      <c r="G401" s="209">
        <v>1979</v>
      </c>
      <c r="H401" s="17" t="s">
        <v>286</v>
      </c>
      <c r="I401" s="210" t="str">
        <f>IF(ISBLANK(registrace[[#This Row],[prijmeni a jmeno]]),"-",IF(RIGHT(LEFT(registrace[[#This Row],[prijmeni a jmeno]],SEARCH(" ",registrace[[#This Row],[prijmeni a jmeno]])-1),1)="á","Z","M"))</f>
        <v>Z</v>
      </c>
      <c r="J40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1" s="17"/>
      <c r="L401" s="211">
        <f>COUNTIFS(F:F,registrace[[#This Row],[prijmeni a jmeno]],G:G,registrace[[#This Row],[nar]])</f>
        <v>1</v>
      </c>
      <c r="M40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01" s="212" t="str">
        <f>LEFT(registrace[[#This Row],[prijmeni a jmeno]],1)</f>
        <v>K</v>
      </c>
      <c r="O401" s="221" t="str">
        <f>IF(registrace[[#This Row],[závod]]="Hlavní závod",COUNTIF(HLAVNÍ!C:C,E401),"-")</f>
        <v>-</v>
      </c>
    </row>
    <row r="402" spans="2:15" ht="11.25">
      <c r="B40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02" s="207">
        <v>2017</v>
      </c>
      <c r="D402" s="208"/>
      <c r="E402" s="207"/>
      <c r="F402" s="17" t="s">
        <v>355</v>
      </c>
      <c r="G402" s="209">
        <v>2000</v>
      </c>
      <c r="H402" s="17" t="s">
        <v>402</v>
      </c>
      <c r="I402" s="210" t="str">
        <f>IF(ISBLANK(registrace[[#This Row],[prijmeni a jmeno]]),"-",IF(RIGHT(LEFT(registrace[[#This Row],[prijmeni a jmeno]],SEARCH(" ",registrace[[#This Row],[prijmeni a jmeno]])-1),1)="á","Z","M"))</f>
        <v>M</v>
      </c>
      <c r="J40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2" s="17"/>
      <c r="L402" s="211">
        <f>COUNTIFS(F:F,registrace[[#This Row],[prijmeni a jmeno]],G:G,registrace[[#This Row],[nar]])</f>
        <v>1</v>
      </c>
      <c r="M40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02" s="212" t="str">
        <f>LEFT(registrace[[#This Row],[prijmeni a jmeno]],1)</f>
        <v>K</v>
      </c>
      <c r="O402" s="221" t="str">
        <f>IF(registrace[[#This Row],[závod]]="Hlavní závod",COUNTIF(HLAVNÍ!C:C,E402),"-")</f>
        <v>-</v>
      </c>
    </row>
    <row r="403" spans="2:15" ht="11.25">
      <c r="B40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03" s="207">
        <v>2017</v>
      </c>
      <c r="D403" s="208"/>
      <c r="E403" s="207"/>
      <c r="F403" s="17" t="s">
        <v>82</v>
      </c>
      <c r="G403" s="209">
        <v>1967</v>
      </c>
      <c r="H403" s="17" t="s">
        <v>11</v>
      </c>
      <c r="I403" s="210" t="str">
        <f>IF(ISBLANK(registrace[[#This Row],[prijmeni a jmeno]]),"-",IF(RIGHT(LEFT(registrace[[#This Row],[prijmeni a jmeno]],SEARCH(" ",registrace[[#This Row],[prijmeni a jmeno]])-1),1)="á","Z","M"))</f>
        <v>M</v>
      </c>
      <c r="J40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3" s="17"/>
      <c r="L403" s="211">
        <f>COUNTIFS(F:F,registrace[[#This Row],[prijmeni a jmeno]],G:G,registrace[[#This Row],[nar]])</f>
        <v>1</v>
      </c>
      <c r="M40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03" s="212" t="str">
        <f>LEFT(registrace[[#This Row],[prijmeni a jmeno]],1)</f>
        <v>K</v>
      </c>
      <c r="O403" s="221" t="str">
        <f>IF(registrace[[#This Row],[závod]]="Hlavní závod",COUNTIF(HLAVNÍ!C:C,E403),"-")</f>
        <v>-</v>
      </c>
    </row>
    <row r="404" spans="2:15" ht="11.25">
      <c r="B40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04" s="207">
        <v>2017</v>
      </c>
      <c r="D404" s="208"/>
      <c r="E404" s="207"/>
      <c r="F404" s="17" t="s">
        <v>2394</v>
      </c>
      <c r="G404" s="209">
        <v>2008</v>
      </c>
      <c r="H404" s="208" t="s">
        <v>331</v>
      </c>
      <c r="I404" s="210" t="str">
        <f>IF(ISBLANK(registrace[[#This Row],[prijmeni a jmeno]]),"-",IF(RIGHT(LEFT(registrace[[#This Row],[prijmeni a jmeno]],SEARCH(" ",registrace[[#This Row],[prijmeni a jmeno]])-1),1)="á","Z","M"))</f>
        <v>Z</v>
      </c>
      <c r="J40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4" s="17"/>
      <c r="L404" s="213">
        <f>COUNTIFS(F:F,registrace[[#This Row],[prijmeni a jmeno]],G:G,registrace[[#This Row],[nar]])</f>
        <v>1</v>
      </c>
      <c r="M40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04" s="212" t="str">
        <f>LEFT(registrace[[#This Row],[prijmeni a jmeno]],1)</f>
        <v>K</v>
      </c>
      <c r="O404" s="222" t="str">
        <f>IF(registrace[[#This Row],[závod]]="Hlavní závod",COUNTIF(HLAVNÍ!C:C,E404),"-")</f>
        <v>-</v>
      </c>
    </row>
    <row r="405" spans="2:15" ht="11.25">
      <c r="B40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05" s="207">
        <v>2017</v>
      </c>
      <c r="D405" s="208"/>
      <c r="E405" s="207"/>
      <c r="F405" s="17" t="s">
        <v>989</v>
      </c>
      <c r="G405" s="209">
        <v>2004</v>
      </c>
      <c r="H405" s="208" t="s">
        <v>331</v>
      </c>
      <c r="I405" s="210" t="str">
        <f>IF(ISBLANK(registrace[[#This Row],[prijmeni a jmeno]]),"-",IF(RIGHT(LEFT(registrace[[#This Row],[prijmeni a jmeno]],SEARCH(" ",registrace[[#This Row],[prijmeni a jmeno]])-1),1)="á","Z","M"))</f>
        <v>Z</v>
      </c>
      <c r="J40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5" s="17"/>
      <c r="L405" s="211">
        <f>COUNTIFS(F:F,registrace[[#This Row],[prijmeni a jmeno]],G:G,registrace[[#This Row],[nar]])</f>
        <v>1</v>
      </c>
      <c r="M40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05" s="212" t="str">
        <f>LEFT(registrace[[#This Row],[prijmeni a jmeno]],1)</f>
        <v>K</v>
      </c>
      <c r="O405" s="221" t="str">
        <f>IF(registrace[[#This Row],[závod]]="Hlavní závod",COUNTIF(HLAVNÍ!C:C,E405),"-")</f>
        <v>-</v>
      </c>
    </row>
    <row r="406" spans="2:15" ht="11.25">
      <c r="B40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závod::C17</v>
      </c>
      <c r="C406" s="207">
        <v>2017</v>
      </c>
      <c r="D406" s="208" t="s">
        <v>672</v>
      </c>
      <c r="E406" s="207" t="s">
        <v>2815</v>
      </c>
      <c r="F406" s="17" t="s">
        <v>768</v>
      </c>
      <c r="G406" s="209">
        <v>1995</v>
      </c>
      <c r="H406" s="208" t="s">
        <v>769</v>
      </c>
      <c r="I406" s="210" t="str">
        <f>IF(ISBLANK(registrace[[#This Row],[prijmeni a jmeno]]),"-",IF(RIGHT(LEFT(registrace[[#This Row],[prijmeni a jmeno]],SEARCH(" ",registrace[[#This Row],[prijmeni a jmeno]])-1),1)="á","Z","M"))</f>
        <v>M</v>
      </c>
      <c r="J40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406" s="17"/>
      <c r="L406" s="211">
        <f>COUNTIFS(F:F,registrace[[#This Row],[prijmeni a jmeno]],G:G,registrace[[#This Row],[nar]])</f>
        <v>1</v>
      </c>
      <c r="M40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06" s="212" t="str">
        <f>LEFT(registrace[[#This Row],[prijmeni a jmeno]],1)</f>
        <v>K</v>
      </c>
      <c r="O406" s="221">
        <f>IF(registrace[[#This Row],[závod]]="Hlavní závod",COUNTIF(HLAVNÍ!C:C,E406),"-")</f>
        <v>1</v>
      </c>
    </row>
    <row r="407" spans="2:15" ht="11.25">
      <c r="B40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2017::Dětský::08-10::M::37</v>
      </c>
      <c r="C407" s="207">
        <v>2017</v>
      </c>
      <c r="D407" s="208" t="s">
        <v>675</v>
      </c>
      <c r="E407" s="207">
        <v>37</v>
      </c>
      <c r="F407" s="17" t="s">
        <v>2866</v>
      </c>
      <c r="G407" s="209">
        <v>2009</v>
      </c>
      <c r="H407" s="208" t="s">
        <v>2870</v>
      </c>
      <c r="I407" s="210" t="str">
        <f>IF(ISBLANK(registrace[[#This Row],[prijmeni a jmeno]]),"-",IF(RIGHT(LEFT(registrace[[#This Row],[prijmeni a jmeno]],SEARCH(" ",registrace[[#This Row],[prijmeni a jmeno]])-1),1)="á","Z","M"))</f>
        <v>M</v>
      </c>
      <c r="J40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407" s="17"/>
      <c r="L407" s="213">
        <f>COUNTIFS(F:F,registrace[[#This Row],[prijmeni a jmeno]],G:G,registrace[[#This Row],[nar]])</f>
        <v>1</v>
      </c>
      <c r="M40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07" s="212" t="str">
        <f>LEFT(registrace[[#This Row],[prijmeni a jmeno]],1)</f>
        <v>K</v>
      </c>
      <c r="O407" s="222" t="str">
        <f>IF(registrace[[#This Row],[závod]]="Hlavní závod",COUNTIF(HLAVNÍ!C:C,E407),"-")</f>
        <v>-</v>
      </c>
    </row>
    <row r="408" spans="2:15" ht="11.25">
      <c r="B40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08" s="207">
        <v>2017</v>
      </c>
      <c r="D408" s="208"/>
      <c r="E408" s="207"/>
      <c r="F408" s="17" t="s">
        <v>81</v>
      </c>
      <c r="G408" s="209">
        <v>1970</v>
      </c>
      <c r="H408" s="208" t="s">
        <v>648</v>
      </c>
      <c r="I408" s="210" t="str">
        <f>IF(ISBLANK(registrace[[#This Row],[prijmeni a jmeno]]),"-",IF(RIGHT(LEFT(registrace[[#This Row],[prijmeni a jmeno]],SEARCH(" ",registrace[[#This Row],[prijmeni a jmeno]])-1),1)="á","Z","M"))</f>
        <v>Z</v>
      </c>
      <c r="J40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8" s="17"/>
      <c r="L408" s="213">
        <f>COUNTIFS(F:F,registrace[[#This Row],[prijmeni a jmeno]],G:G,registrace[[#This Row],[nar]])</f>
        <v>1</v>
      </c>
      <c r="M40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08" s="212" t="str">
        <f>LEFT(registrace[[#This Row],[prijmeni a jmeno]],1)</f>
        <v>K</v>
      </c>
      <c r="O408" s="221" t="str">
        <f>IF(registrace[[#This Row],[závod]]="Hlavní závod",COUNTIF(HLAVNÍ!C:C,E408),"-")</f>
        <v>-</v>
      </c>
    </row>
    <row r="409" spans="2:15" ht="11.25">
      <c r="B40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09" s="207">
        <v>2017</v>
      </c>
      <c r="D409" s="208"/>
      <c r="E409" s="207"/>
      <c r="F409" s="17" t="s">
        <v>517</v>
      </c>
      <c r="G409" s="209">
        <v>2008</v>
      </c>
      <c r="H409" s="17" t="s">
        <v>284</v>
      </c>
      <c r="I409" s="210" t="str">
        <f>IF(ISBLANK(registrace[[#This Row],[prijmeni a jmeno]]),"-",IF(RIGHT(LEFT(registrace[[#This Row],[prijmeni a jmeno]],SEARCH(" ",registrace[[#This Row],[prijmeni a jmeno]])-1),1)="á","Z","M"))</f>
        <v>M</v>
      </c>
      <c r="J40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09" s="17"/>
      <c r="L409" s="211">
        <f>COUNTIFS(F:F,registrace[[#This Row],[prijmeni a jmeno]],G:G,registrace[[#This Row],[nar]])</f>
        <v>1</v>
      </c>
      <c r="M40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09" s="212" t="str">
        <f>LEFT(registrace[[#This Row],[prijmeni a jmeno]],1)</f>
        <v>K</v>
      </c>
      <c r="O409" s="221" t="str">
        <f>IF(registrace[[#This Row],[závod]]="Hlavní závod",COUNTIF(HLAVNÍ!C:C,E409),"-")</f>
        <v>-</v>
      </c>
    </row>
    <row r="410" spans="2:15" ht="11.25">
      <c r="B41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10" s="207">
        <v>2017</v>
      </c>
      <c r="D410" s="208"/>
      <c r="E410" s="207"/>
      <c r="F410" s="17" t="s">
        <v>972</v>
      </c>
      <c r="G410" s="209">
        <v>1968</v>
      </c>
      <c r="H410" s="208" t="s">
        <v>691</v>
      </c>
      <c r="I410" s="210" t="str">
        <f>IF(ISBLANK(registrace[[#This Row],[prijmeni a jmeno]]),"-",IF(RIGHT(LEFT(registrace[[#This Row],[prijmeni a jmeno]],SEARCH(" ",registrace[[#This Row],[prijmeni a jmeno]])-1),1)="á","Z","M"))</f>
        <v>M</v>
      </c>
      <c r="J41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0" s="17"/>
      <c r="L410" s="211">
        <f>COUNTIFS(F:F,registrace[[#This Row],[prijmeni a jmeno]],G:G,registrace[[#This Row],[nar]])</f>
        <v>1</v>
      </c>
      <c r="M41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10" s="212" t="str">
        <f>LEFT(registrace[[#This Row],[prijmeni a jmeno]],1)</f>
        <v>K</v>
      </c>
      <c r="O410" s="221" t="str">
        <f>IF(registrace[[#This Row],[závod]]="Hlavní závod",COUNTIF(HLAVNÍ!C:C,E410),"-")</f>
        <v>-</v>
      </c>
    </row>
    <row r="411" spans="2:15" ht="11.25">
      <c r="B41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11" s="207">
        <v>2017</v>
      </c>
      <c r="D411" s="208"/>
      <c r="E411" s="207"/>
      <c r="F411" s="17" t="s">
        <v>2396</v>
      </c>
      <c r="G411" s="209">
        <v>2007</v>
      </c>
      <c r="H411" s="208" t="s">
        <v>235</v>
      </c>
      <c r="I411" s="210" t="str">
        <f>IF(ISBLANK(registrace[[#This Row],[prijmeni a jmeno]]),"-",IF(RIGHT(LEFT(registrace[[#This Row],[prijmeni a jmeno]],SEARCH(" ",registrace[[#This Row],[prijmeni a jmeno]])-1),1)="á","Z","M"))</f>
        <v>Z</v>
      </c>
      <c r="J41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1" s="17"/>
      <c r="L411" s="213">
        <f>COUNTIFS(F:F,registrace[[#This Row],[prijmeni a jmeno]],G:G,registrace[[#This Row],[nar]])</f>
        <v>1</v>
      </c>
      <c r="M41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11" s="212" t="str">
        <f>LEFT(registrace[[#This Row],[prijmeni a jmeno]],1)</f>
        <v>K</v>
      </c>
      <c r="O411" s="222" t="str">
        <f>IF(registrace[[#This Row],[závod]]="Hlavní závod",COUNTIF(HLAVNÍ!C:C,E411),"-")</f>
        <v>-</v>
      </c>
    </row>
    <row r="412" spans="2:15" ht="11.25">
      <c r="B41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12" s="207">
        <v>2017</v>
      </c>
      <c r="D412" s="208"/>
      <c r="E412" s="207"/>
      <c r="F412" s="17" t="s">
        <v>414</v>
      </c>
      <c r="G412" s="209">
        <v>2004</v>
      </c>
      <c r="H412" s="17" t="s">
        <v>331</v>
      </c>
      <c r="I412" s="210" t="str">
        <f>IF(ISBLANK(registrace[[#This Row],[prijmeni a jmeno]]),"-",IF(RIGHT(LEFT(registrace[[#This Row],[prijmeni a jmeno]],SEARCH(" ",registrace[[#This Row],[prijmeni a jmeno]])-1),1)="á","Z","M"))</f>
        <v>Z</v>
      </c>
      <c r="J41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2" s="17"/>
      <c r="L412" s="211">
        <f>COUNTIFS(F:F,registrace[[#This Row],[prijmeni a jmeno]],G:G,registrace[[#This Row],[nar]])</f>
        <v>1</v>
      </c>
      <c r="M41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12" s="212" t="str">
        <f>LEFT(registrace[[#This Row],[prijmeni a jmeno]],1)</f>
        <v>K</v>
      </c>
      <c r="O412" s="221" t="str">
        <f>IF(registrace[[#This Row],[závod]]="Hlavní závod",COUNTIF(HLAVNÍ!C:C,E412),"-")</f>
        <v>-</v>
      </c>
    </row>
    <row r="413" spans="2:15" ht="11.25">
      <c r="B41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13" s="207">
        <v>2017</v>
      </c>
      <c r="D413" s="208"/>
      <c r="E413" s="207"/>
      <c r="F413" s="17" t="s">
        <v>521</v>
      </c>
      <c r="G413" s="209">
        <v>2004</v>
      </c>
      <c r="H413" s="17" t="s">
        <v>636</v>
      </c>
      <c r="I413" s="210" t="str">
        <f>IF(ISBLANK(registrace[[#This Row],[prijmeni a jmeno]]),"-",IF(RIGHT(LEFT(registrace[[#This Row],[prijmeni a jmeno]],SEARCH(" ",registrace[[#This Row],[prijmeni a jmeno]])-1),1)="á","Z","M"))</f>
        <v>Z</v>
      </c>
      <c r="J41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3" s="17"/>
      <c r="L413" s="211">
        <f>COUNTIFS(F:F,registrace[[#This Row],[prijmeni a jmeno]],G:G,registrace[[#This Row],[nar]])</f>
        <v>1</v>
      </c>
      <c r="M41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13" s="212" t="str">
        <f>LEFT(registrace[[#This Row],[prijmeni a jmeno]],1)</f>
        <v>K</v>
      </c>
      <c r="O413" s="221" t="str">
        <f>IF(registrace[[#This Row],[závod]]="Hlavní závod",COUNTIF(HLAVNÍ!C:C,E413),"-")</f>
        <v>-</v>
      </c>
    </row>
    <row r="414" spans="2:15" ht="11.25">
      <c r="B41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14" s="207">
        <v>2017</v>
      </c>
      <c r="D414" s="208"/>
      <c r="E414" s="207"/>
      <c r="F414" s="17" t="s">
        <v>522</v>
      </c>
      <c r="G414" s="209">
        <v>2006</v>
      </c>
      <c r="H414" s="17" t="s">
        <v>636</v>
      </c>
      <c r="I414" s="210" t="str">
        <f>IF(ISBLANK(registrace[[#This Row],[prijmeni a jmeno]]),"-",IF(RIGHT(LEFT(registrace[[#This Row],[prijmeni a jmeno]],SEARCH(" ",registrace[[#This Row],[prijmeni a jmeno]])-1),1)="á","Z","M"))</f>
        <v>Z</v>
      </c>
      <c r="J41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4" s="17"/>
      <c r="L414" s="211">
        <f>COUNTIFS(F:F,registrace[[#This Row],[prijmeni a jmeno]],G:G,registrace[[#This Row],[nar]])</f>
        <v>1</v>
      </c>
      <c r="M41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14" s="212" t="str">
        <f>LEFT(registrace[[#This Row],[prijmeni a jmeno]],1)</f>
        <v>K</v>
      </c>
      <c r="O414" s="221" t="str">
        <f>IF(registrace[[#This Row],[závod]]="Hlavní závod",COUNTIF(HLAVNÍ!C:C,E414),"-")</f>
        <v>-</v>
      </c>
    </row>
    <row r="415" spans="2:15" ht="11.25">
      <c r="B41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15" s="207">
        <v>2017</v>
      </c>
      <c r="D415" s="208"/>
      <c r="E415" s="207"/>
      <c r="F415" s="17" t="s">
        <v>270</v>
      </c>
      <c r="G415" s="209">
        <v>2002</v>
      </c>
      <c r="H415" s="17" t="s">
        <v>259</v>
      </c>
      <c r="I415" s="210" t="str">
        <f>IF(ISBLANK(registrace[[#This Row],[prijmeni a jmeno]]),"-",IF(RIGHT(LEFT(registrace[[#This Row],[prijmeni a jmeno]],SEARCH(" ",registrace[[#This Row],[prijmeni a jmeno]])-1),1)="á","Z","M"))</f>
        <v>M</v>
      </c>
      <c r="J41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5" s="17"/>
      <c r="L415" s="211">
        <f>COUNTIFS(F:F,registrace[[#This Row],[prijmeni a jmeno]],G:G,registrace[[#This Row],[nar]])</f>
        <v>1</v>
      </c>
      <c r="M41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15" s="212" t="str">
        <f>LEFT(registrace[[#This Row],[prijmeni a jmeno]],1)</f>
        <v>K</v>
      </c>
      <c r="O415" s="221" t="str">
        <f>IF(registrace[[#This Row],[závod]]="Hlavní závod",COUNTIF(HLAVNÍ!C:C,E415),"-")</f>
        <v>-</v>
      </c>
    </row>
    <row r="416" spans="2:15" ht="11.25">
      <c r="B41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16" s="207">
        <v>2017</v>
      </c>
      <c r="D416" s="208"/>
      <c r="E416" s="207"/>
      <c r="F416" s="17" t="s">
        <v>148</v>
      </c>
      <c r="G416" s="209">
        <v>1969</v>
      </c>
      <c r="H416" s="17" t="s">
        <v>461</v>
      </c>
      <c r="I416" s="210" t="str">
        <f>IF(ISBLANK(registrace[[#This Row],[prijmeni a jmeno]]),"-",IF(RIGHT(LEFT(registrace[[#This Row],[prijmeni a jmeno]],SEARCH(" ",registrace[[#This Row],[prijmeni a jmeno]])-1),1)="á","Z","M"))</f>
        <v>M</v>
      </c>
      <c r="J41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6" s="17"/>
      <c r="L416" s="211">
        <f>COUNTIFS(F:F,registrace[[#This Row],[prijmeni a jmeno]],G:G,registrace[[#This Row],[nar]])</f>
        <v>1</v>
      </c>
      <c r="M41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16" s="212" t="str">
        <f>LEFT(registrace[[#This Row],[prijmeni a jmeno]],1)</f>
        <v>K</v>
      </c>
      <c r="O416" s="221" t="str">
        <f>IF(registrace[[#This Row],[závod]]="Hlavní závod",COUNTIF(HLAVNÍ!C:C,E416),"-")</f>
        <v>-</v>
      </c>
    </row>
    <row r="417" spans="2:15" ht="11.25">
      <c r="B41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17" s="207">
        <v>2017</v>
      </c>
      <c r="D417" s="208"/>
      <c r="E417" s="207"/>
      <c r="F417" s="17" t="s">
        <v>352</v>
      </c>
      <c r="G417" s="209">
        <v>1999</v>
      </c>
      <c r="H417" s="17" t="s">
        <v>332</v>
      </c>
      <c r="I417" s="210" t="str">
        <f>IF(ISBLANK(registrace[[#This Row],[prijmeni a jmeno]]),"-",IF(RIGHT(LEFT(registrace[[#This Row],[prijmeni a jmeno]],SEARCH(" ",registrace[[#This Row],[prijmeni a jmeno]])-1),1)="á","Z","M"))</f>
        <v>Z</v>
      </c>
      <c r="J41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17" s="17"/>
      <c r="L417" s="211">
        <f>COUNTIFS(F:F,registrace[[#This Row],[prijmeni a jmeno]],G:G,registrace[[#This Row],[nar]])</f>
        <v>1</v>
      </c>
      <c r="M41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17" s="212" t="str">
        <f>LEFT(registrace[[#This Row],[prijmeni a jmeno]],1)</f>
        <v>K</v>
      </c>
      <c r="O417" s="221" t="str">
        <f>IF(registrace[[#This Row],[závod]]="Hlavní závod",COUNTIF(HLAVNÍ!C:C,E417),"-")</f>
        <v>-</v>
      </c>
    </row>
    <row r="418" spans="2:15" ht="11.25">
      <c r="B41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2017::Dětský::11-12::M::23</v>
      </c>
      <c r="C418" s="207">
        <v>2017</v>
      </c>
      <c r="D418" s="208" t="s">
        <v>675</v>
      </c>
      <c r="E418" s="207">
        <v>23</v>
      </c>
      <c r="F418" s="17" t="s">
        <v>2878</v>
      </c>
      <c r="G418" s="209">
        <v>2006</v>
      </c>
      <c r="H418" s="208" t="s">
        <v>328</v>
      </c>
      <c r="I418" s="210" t="str">
        <f>IF(ISBLANK(registrace[[#This Row],[prijmeni a jmeno]]),"-",IF(RIGHT(LEFT(registrace[[#This Row],[prijmeni a jmeno]],SEARCH(" ",registrace[[#This Row],[prijmeni a jmeno]])-1),1)="á","Z","M"))</f>
        <v>M</v>
      </c>
      <c r="J41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418" s="17"/>
      <c r="L418" s="213">
        <f>COUNTIFS(F:F,registrace[[#This Row],[prijmeni a jmeno]],G:G,registrace[[#This Row],[nar]])</f>
        <v>1</v>
      </c>
      <c r="M41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18" s="212" t="str">
        <f>LEFT(registrace[[#This Row],[prijmeni a jmeno]],1)</f>
        <v>K</v>
      </c>
      <c r="O418" s="222" t="str">
        <f>IF(registrace[[#This Row],[závod]]="Hlavní závod",COUNTIF(HLAVNÍ!C:C,E418),"-")</f>
        <v>-</v>
      </c>
    </row>
    <row r="419" spans="2:15" ht="11.25">
      <c r="B41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2017::Dětský::05-07::M::51</v>
      </c>
      <c r="C419" s="207">
        <v>2017</v>
      </c>
      <c r="D419" s="208" t="s">
        <v>675</v>
      </c>
      <c r="E419" s="207">
        <v>51</v>
      </c>
      <c r="F419" s="17" t="s">
        <v>2856</v>
      </c>
      <c r="G419" s="209">
        <v>2010</v>
      </c>
      <c r="H419" s="208" t="s">
        <v>328</v>
      </c>
      <c r="I419" s="210" t="str">
        <f>IF(ISBLANK(registrace[[#This Row],[prijmeni a jmeno]]),"-",IF(RIGHT(LEFT(registrace[[#This Row],[prijmeni a jmeno]],SEARCH(" ",registrace[[#This Row],[prijmeni a jmeno]])-1),1)="á","Z","M"))</f>
        <v>M</v>
      </c>
      <c r="J41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419" s="17"/>
      <c r="L419" s="213">
        <f>COUNTIFS(F:F,registrace[[#This Row],[prijmeni a jmeno]],G:G,registrace[[#This Row],[nar]])</f>
        <v>1</v>
      </c>
      <c r="M41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19" s="212" t="str">
        <f>LEFT(registrace[[#This Row],[prijmeni a jmeno]],1)</f>
        <v>K</v>
      </c>
      <c r="O419" s="222" t="str">
        <f>IF(registrace[[#This Row],[závod]]="Hlavní závod",COUNTIF(HLAVNÍ!C:C,E419),"-")</f>
        <v>-</v>
      </c>
    </row>
    <row r="420" spans="2:15" ht="11.25">
      <c r="B42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20" s="207">
        <v>2017</v>
      </c>
      <c r="D420" s="208"/>
      <c r="E420" s="207"/>
      <c r="F420" s="17" t="s">
        <v>196</v>
      </c>
      <c r="G420" s="209">
        <v>1964</v>
      </c>
      <c r="H420" s="17" t="s">
        <v>197</v>
      </c>
      <c r="I420" s="210" t="str">
        <f>IF(ISBLANK(registrace[[#This Row],[prijmeni a jmeno]]),"-",IF(RIGHT(LEFT(registrace[[#This Row],[prijmeni a jmeno]],SEARCH(" ",registrace[[#This Row],[prijmeni a jmeno]])-1),1)="á","Z","M"))</f>
        <v>M</v>
      </c>
      <c r="J42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0" s="17"/>
      <c r="L420" s="211">
        <f>COUNTIFS(F:F,registrace[[#This Row],[prijmeni a jmeno]],G:G,registrace[[#This Row],[nar]])</f>
        <v>1</v>
      </c>
      <c r="M42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20" s="212" t="str">
        <f>LEFT(registrace[[#This Row],[prijmeni a jmeno]],1)</f>
        <v>K</v>
      </c>
      <c r="O420" s="221" t="str">
        <f>IF(registrace[[#This Row],[závod]]="Hlavní závod",COUNTIF(HLAVNÍ!C:C,E420),"-")</f>
        <v>-</v>
      </c>
    </row>
    <row r="421" spans="2:15" ht="11.25">
      <c r="B42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21" s="207">
        <v>2017</v>
      </c>
      <c r="D421" s="208"/>
      <c r="E421" s="207"/>
      <c r="F421" s="17" t="s">
        <v>781</v>
      </c>
      <c r="G421" s="209">
        <v>1986</v>
      </c>
      <c r="H421" s="208" t="s">
        <v>14</v>
      </c>
      <c r="I421" s="210" t="str">
        <f>IF(ISBLANK(registrace[[#This Row],[prijmeni a jmeno]]),"-",IF(RIGHT(LEFT(registrace[[#This Row],[prijmeni a jmeno]],SEARCH(" ",registrace[[#This Row],[prijmeni a jmeno]])-1),1)="á","Z","M"))</f>
        <v>M</v>
      </c>
      <c r="J42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1" s="17"/>
      <c r="L421" s="211">
        <f>COUNTIFS(F:F,registrace[[#This Row],[prijmeni a jmeno]],G:G,registrace[[#This Row],[nar]])</f>
        <v>1</v>
      </c>
      <c r="M42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21" s="212" t="str">
        <f>LEFT(registrace[[#This Row],[prijmeni a jmeno]],1)</f>
        <v>K</v>
      </c>
      <c r="O421" s="221" t="str">
        <f>IF(registrace[[#This Row],[závod]]="Hlavní závod",COUNTIF(HLAVNÍ!C:C,E421),"-")</f>
        <v>-</v>
      </c>
    </row>
    <row r="422" spans="2:15" ht="11.25">
      <c r="B42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22" s="207">
        <v>2017</v>
      </c>
      <c r="D422" s="208"/>
      <c r="E422" s="207"/>
      <c r="F422" s="17" t="s">
        <v>952</v>
      </c>
      <c r="G422" s="209">
        <v>1959</v>
      </c>
      <c r="H422" s="208"/>
      <c r="I422" s="210" t="str">
        <f>IF(ISBLANK(registrace[[#This Row],[prijmeni a jmeno]]),"-",IF(RIGHT(LEFT(registrace[[#This Row],[prijmeni a jmeno]],SEARCH(" ",registrace[[#This Row],[prijmeni a jmeno]])-1),1)="á","Z","M"))</f>
        <v>M</v>
      </c>
      <c r="J42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2" s="17"/>
      <c r="L422" s="211">
        <f>COUNTIFS(F:F,registrace[[#This Row],[prijmeni a jmeno]],G:G,registrace[[#This Row],[nar]])</f>
        <v>1</v>
      </c>
      <c r="M42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22" s="212" t="str">
        <f>LEFT(registrace[[#This Row],[prijmeni a jmeno]],1)</f>
        <v>K</v>
      </c>
      <c r="O422" s="221" t="str">
        <f>IF(registrace[[#This Row],[závod]]="Hlavní závod",COUNTIF(HLAVNÍ!C:C,E422),"-")</f>
        <v>-</v>
      </c>
    </row>
    <row r="423" spans="2:15" ht="11.25">
      <c r="B42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závod::113</v>
      </c>
      <c r="C423" s="207">
        <v>2017</v>
      </c>
      <c r="D423" s="208" t="s">
        <v>672</v>
      </c>
      <c r="E423" s="207">
        <v>113</v>
      </c>
      <c r="F423" s="17" t="s">
        <v>2643</v>
      </c>
      <c r="G423" s="209">
        <v>1988</v>
      </c>
      <c r="H423" s="208" t="s">
        <v>284</v>
      </c>
      <c r="I423" s="210" t="str">
        <f>IF(ISBLANK(registrace[[#This Row],[prijmeni a jmeno]]),"-",IF(RIGHT(LEFT(registrace[[#This Row],[prijmeni a jmeno]],SEARCH(" ",registrace[[#This Row],[prijmeni a jmeno]])-1),1)="á","Z","M"))</f>
        <v>M</v>
      </c>
      <c r="J42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423" s="17"/>
      <c r="L423" s="213">
        <f>COUNTIFS(F:F,registrace[[#This Row],[prijmeni a jmeno]],G:G,registrace[[#This Row],[nar]])</f>
        <v>1</v>
      </c>
      <c r="M42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23" s="212" t="str">
        <f>LEFT(registrace[[#This Row],[prijmeni a jmeno]],1)</f>
        <v>K</v>
      </c>
      <c r="O423" s="222">
        <f>IF(registrace[[#This Row],[závod]]="Hlavní závod",COUNTIF(HLAVNÍ!C:C,E423),"-")</f>
        <v>1</v>
      </c>
    </row>
    <row r="424" spans="2:15" ht="11.25">
      <c r="B42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24" s="207">
        <v>2017</v>
      </c>
      <c r="D424" s="208"/>
      <c r="E424" s="207"/>
      <c r="F424" s="17" t="s">
        <v>1045</v>
      </c>
      <c r="G424" s="209">
        <v>2013</v>
      </c>
      <c r="H424" s="208" t="s">
        <v>1046</v>
      </c>
      <c r="I424" s="210" t="str">
        <f>IF(ISBLANK(registrace[[#This Row],[prijmeni a jmeno]]),"-",IF(RIGHT(LEFT(registrace[[#This Row],[prijmeni a jmeno]],SEARCH(" ",registrace[[#This Row],[prijmeni a jmeno]])-1),1)="á","Z","M"))</f>
        <v>M</v>
      </c>
      <c r="J42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4" s="17"/>
      <c r="L424" s="211">
        <f>COUNTIFS(F:F,registrace[[#This Row],[prijmeni a jmeno]],G:G,registrace[[#This Row],[nar]])</f>
        <v>1</v>
      </c>
      <c r="M42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24" s="212" t="str">
        <f>LEFT(registrace[[#This Row],[prijmeni a jmeno]],1)</f>
        <v>K</v>
      </c>
      <c r="O424" s="221" t="str">
        <f>IF(registrace[[#This Row],[závod]]="Hlavní závod",COUNTIF(HLAVNÍ!C:C,E424),"-")</f>
        <v>-</v>
      </c>
    </row>
    <row r="425" spans="2:15" ht="11.25">
      <c r="B42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2017::Dětský::13-14::Z::74</v>
      </c>
      <c r="C425" s="207">
        <v>2017</v>
      </c>
      <c r="D425" s="208" t="s">
        <v>675</v>
      </c>
      <c r="E425" s="207">
        <v>74</v>
      </c>
      <c r="F425" s="17" t="s">
        <v>2871</v>
      </c>
      <c r="G425" s="209">
        <v>2004</v>
      </c>
      <c r="H425" s="208" t="s">
        <v>328</v>
      </c>
      <c r="I425" s="210" t="str">
        <f>IF(ISBLANK(registrace[[#This Row],[prijmeni a jmeno]]),"-",IF(RIGHT(LEFT(registrace[[#This Row],[prijmeni a jmeno]],SEARCH(" ",registrace[[#This Row],[prijmeni a jmeno]])-1),1)="á","Z","M"))</f>
        <v>Z</v>
      </c>
      <c r="J42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13-14</v>
      </c>
      <c r="K425" s="17"/>
      <c r="L425" s="213">
        <f>COUNTIFS(F:F,registrace[[#This Row],[prijmeni a jmeno]],G:G,registrace[[#This Row],[nar]])</f>
        <v>1</v>
      </c>
      <c r="M42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25" s="212" t="str">
        <f>LEFT(registrace[[#This Row],[prijmeni a jmeno]],1)</f>
        <v>K</v>
      </c>
      <c r="O425" s="222" t="str">
        <f>IF(registrace[[#This Row],[závod]]="Hlavní závod",COUNTIF(HLAVNÍ!C:C,E425),"-")</f>
        <v>-</v>
      </c>
    </row>
    <row r="426" spans="2:15" ht="11.25">
      <c r="B42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26" s="207">
        <v>2017</v>
      </c>
      <c r="D426" s="208"/>
      <c r="E426" s="207"/>
      <c r="F426" s="17" t="s">
        <v>526</v>
      </c>
      <c r="G426" s="209">
        <v>2004</v>
      </c>
      <c r="H426" s="17" t="s">
        <v>328</v>
      </c>
      <c r="I426" s="210" t="str">
        <f>IF(ISBLANK(registrace[[#This Row],[prijmeni a jmeno]]),"-",IF(RIGHT(LEFT(registrace[[#This Row],[prijmeni a jmeno]],SEARCH(" ",registrace[[#This Row],[prijmeni a jmeno]])-1),1)="á","Z","M"))</f>
        <v>Z</v>
      </c>
      <c r="J42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6" s="17"/>
      <c r="L426" s="211">
        <f>COUNTIFS(F:F,registrace[[#This Row],[prijmeni a jmeno]],G:G,registrace[[#This Row],[nar]])</f>
        <v>1</v>
      </c>
      <c r="M42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26" s="212" t="str">
        <f>LEFT(registrace[[#This Row],[prijmeni a jmeno]],1)</f>
        <v>K</v>
      </c>
      <c r="O426" s="221" t="str">
        <f>IF(registrace[[#This Row],[závod]]="Hlavní závod",COUNTIF(HLAVNÍ!C:C,E426),"-")</f>
        <v>-</v>
      </c>
    </row>
    <row r="427" spans="2:15" ht="11.25">
      <c r="B42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27" s="207">
        <v>2017</v>
      </c>
      <c r="D427" s="208"/>
      <c r="E427" s="207"/>
      <c r="F427" s="17" t="s">
        <v>488</v>
      </c>
      <c r="G427" s="209">
        <v>2000</v>
      </c>
      <c r="H427" s="17" t="s">
        <v>328</v>
      </c>
      <c r="I427" s="210" t="str">
        <f>IF(ISBLANK(registrace[[#This Row],[prijmeni a jmeno]]),"-",IF(RIGHT(LEFT(registrace[[#This Row],[prijmeni a jmeno]],SEARCH(" ",registrace[[#This Row],[prijmeni a jmeno]])-1),1)="á","Z","M"))</f>
        <v>Z</v>
      </c>
      <c r="J42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7" s="17"/>
      <c r="L427" s="211">
        <f>COUNTIFS(F:F,registrace[[#This Row],[prijmeni a jmeno]],G:G,registrace[[#This Row],[nar]])</f>
        <v>1</v>
      </c>
      <c r="M42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27" s="212" t="str">
        <f>LEFT(registrace[[#This Row],[prijmeni a jmeno]],1)</f>
        <v>K</v>
      </c>
      <c r="O427" s="221" t="str">
        <f>IF(registrace[[#This Row],[závod]]="Hlavní závod",COUNTIF(HLAVNÍ!C:C,E427),"-")</f>
        <v>-</v>
      </c>
    </row>
    <row r="428" spans="2:15" ht="11.25">
      <c r="B42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28" s="207">
        <v>2017</v>
      </c>
      <c r="D428" s="208"/>
      <c r="E428" s="207"/>
      <c r="F428" s="17" t="s">
        <v>573</v>
      </c>
      <c r="G428" s="209">
        <v>1999</v>
      </c>
      <c r="H428" s="17" t="s">
        <v>559</v>
      </c>
      <c r="I428" s="210" t="str">
        <f>IF(ISBLANK(registrace[[#This Row],[prijmeni a jmeno]]),"-",IF(RIGHT(LEFT(registrace[[#This Row],[prijmeni a jmeno]],SEARCH(" ",registrace[[#This Row],[prijmeni a jmeno]])-1),1)="á","Z","M"))</f>
        <v>Z</v>
      </c>
      <c r="J42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8" s="17"/>
      <c r="L428" s="211">
        <f>COUNTIFS(F:F,registrace[[#This Row],[prijmeni a jmeno]],G:G,registrace[[#This Row],[nar]])</f>
        <v>1</v>
      </c>
      <c r="M42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28" s="212" t="str">
        <f>LEFT(registrace[[#This Row],[prijmeni a jmeno]],1)</f>
        <v>K</v>
      </c>
      <c r="O428" s="221" t="str">
        <f>IF(registrace[[#This Row],[závod]]="Hlavní závod",COUNTIF(HLAVNÍ!C:C,E428),"-")</f>
        <v>-</v>
      </c>
    </row>
    <row r="429" spans="2:15" ht="11.25">
      <c r="B42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29" s="207">
        <v>2017</v>
      </c>
      <c r="D429" s="208"/>
      <c r="E429" s="207"/>
      <c r="F429" s="17" t="s">
        <v>584</v>
      </c>
      <c r="G429" s="209">
        <v>2002</v>
      </c>
      <c r="H429" s="17" t="s">
        <v>259</v>
      </c>
      <c r="I429" s="210" t="str">
        <f>IF(ISBLANK(registrace[[#This Row],[prijmeni a jmeno]]),"-",IF(RIGHT(LEFT(registrace[[#This Row],[prijmeni a jmeno]],SEARCH(" ",registrace[[#This Row],[prijmeni a jmeno]])-1),1)="á","Z","M"))</f>
        <v>M</v>
      </c>
      <c r="J42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29" s="17"/>
      <c r="L429" s="211">
        <f>COUNTIFS(F:F,registrace[[#This Row],[prijmeni a jmeno]],G:G,registrace[[#This Row],[nar]])</f>
        <v>1</v>
      </c>
      <c r="M42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29" s="212" t="str">
        <f>LEFT(registrace[[#This Row],[prijmeni a jmeno]],1)</f>
        <v>K</v>
      </c>
      <c r="O429" s="221" t="str">
        <f>IF(registrace[[#This Row],[závod]]="Hlavní závod",COUNTIF(HLAVNÍ!C:C,E429),"-")</f>
        <v>-</v>
      </c>
    </row>
    <row r="430" spans="2:15" ht="11.25">
      <c r="B43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závod::9</v>
      </c>
      <c r="C430" s="207">
        <v>2017</v>
      </c>
      <c r="D430" s="208" t="s">
        <v>672</v>
      </c>
      <c r="E430" s="214">
        <v>9</v>
      </c>
      <c r="F430" s="17" t="s">
        <v>2644</v>
      </c>
      <c r="G430" s="209">
        <v>1986</v>
      </c>
      <c r="H430" s="208" t="s">
        <v>2645</v>
      </c>
      <c r="I430" s="210" t="str">
        <f>IF(ISBLANK(registrace[[#This Row],[prijmeni a jmeno]]),"-",IF(RIGHT(LEFT(registrace[[#This Row],[prijmeni a jmeno]],SEARCH(" ",registrace[[#This Row],[prijmeni a jmeno]])-1),1)="á","Z","M"))</f>
        <v>M</v>
      </c>
      <c r="J43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430" s="17"/>
      <c r="L430" s="213">
        <f>COUNTIFS(F:F,registrace[[#This Row],[prijmeni a jmeno]],G:G,registrace[[#This Row],[nar]])</f>
        <v>1</v>
      </c>
      <c r="M43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30" s="212" t="str">
        <f>LEFT(registrace[[#This Row],[prijmeni a jmeno]],1)</f>
        <v>K</v>
      </c>
      <c r="O430" s="222">
        <f>IF(registrace[[#This Row],[závod]]="Hlavní závod",COUNTIF(HLAVNÍ!C:C,E430),"-")</f>
        <v>1</v>
      </c>
    </row>
    <row r="431" spans="2:15" ht="11.25">
      <c r="B43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závod::C25</v>
      </c>
      <c r="C431" s="207">
        <v>2017</v>
      </c>
      <c r="D431" s="208" t="s">
        <v>672</v>
      </c>
      <c r="E431" s="207" t="s">
        <v>2816</v>
      </c>
      <c r="F431" s="17" t="s">
        <v>2355</v>
      </c>
      <c r="G431" s="209">
        <v>1978</v>
      </c>
      <c r="H431" s="208" t="s">
        <v>2275</v>
      </c>
      <c r="I431" s="210" t="str">
        <f>IF(ISBLANK(registrace[[#This Row],[prijmeni a jmeno]]),"-",IF(RIGHT(LEFT(registrace[[#This Row],[prijmeni a jmeno]],SEARCH(" ",registrace[[#This Row],[prijmeni a jmeno]])-1),1)="á","Z","M"))</f>
        <v>Z</v>
      </c>
      <c r="J43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431" s="17"/>
      <c r="L431" s="213">
        <f>COUNTIFS(F:F,registrace[[#This Row],[prijmeni a jmeno]],G:G,registrace[[#This Row],[nar]])</f>
        <v>1</v>
      </c>
      <c r="M43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31" s="212" t="str">
        <f>LEFT(registrace[[#This Row],[prijmeni a jmeno]],1)</f>
        <v>K</v>
      </c>
      <c r="O431" s="222">
        <f>IF(registrace[[#This Row],[závod]]="Hlavní závod",COUNTIF(HLAVNÍ!C:C,E431),"-")</f>
        <v>1</v>
      </c>
    </row>
    <row r="432" spans="2:15" ht="11.25">
      <c r="B43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2017::Dětský::11-12::Z::29</v>
      </c>
      <c r="C432" s="207">
        <v>2017</v>
      </c>
      <c r="D432" s="208" t="s">
        <v>675</v>
      </c>
      <c r="E432" s="207">
        <v>29</v>
      </c>
      <c r="F432" s="17" t="s">
        <v>2387</v>
      </c>
      <c r="G432" s="209">
        <v>2006</v>
      </c>
      <c r="H432" s="208" t="s">
        <v>984</v>
      </c>
      <c r="I432" s="210" t="str">
        <f>IF(ISBLANK(registrace[[#This Row],[prijmeni a jmeno]]),"-",IF(RIGHT(LEFT(registrace[[#This Row],[prijmeni a jmeno]],SEARCH(" ",registrace[[#This Row],[prijmeni a jmeno]])-1),1)="á","Z","M"))</f>
        <v>Z</v>
      </c>
      <c r="J43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432" s="17"/>
      <c r="L432" s="213">
        <f>COUNTIFS(F:F,registrace[[#This Row],[prijmeni a jmeno]],G:G,registrace[[#This Row],[nar]])</f>
        <v>1</v>
      </c>
      <c r="M43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32" s="212" t="str">
        <f>LEFT(registrace[[#This Row],[prijmeni a jmeno]],1)</f>
        <v>K</v>
      </c>
      <c r="O432" s="222" t="str">
        <f>IF(registrace[[#This Row],[závod]]="Hlavní závod",COUNTIF(HLAVNÍ!C:C,E432),"-")</f>
        <v>-</v>
      </c>
    </row>
    <row r="433" spans="2:15" ht="11.25">
      <c r="B43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33" s="207">
        <v>2017</v>
      </c>
      <c r="D433" s="208"/>
      <c r="E433" s="207"/>
      <c r="F433" s="17" t="s">
        <v>385</v>
      </c>
      <c r="G433" s="209">
        <v>1984</v>
      </c>
      <c r="H433" s="17" t="s">
        <v>284</v>
      </c>
      <c r="I433" s="210" t="str">
        <f>IF(ISBLANK(registrace[[#This Row],[prijmeni a jmeno]]),"-",IF(RIGHT(LEFT(registrace[[#This Row],[prijmeni a jmeno]],SEARCH(" ",registrace[[#This Row],[prijmeni a jmeno]])-1),1)="á","Z","M"))</f>
        <v>M</v>
      </c>
      <c r="J43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33" s="17"/>
      <c r="L433" s="211">
        <f>COUNTIFS(F:F,registrace[[#This Row],[prijmeni a jmeno]],G:G,registrace[[#This Row],[nar]])</f>
        <v>1</v>
      </c>
      <c r="M43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33" s="212" t="str">
        <f>LEFT(registrace[[#This Row],[prijmeni a jmeno]],1)</f>
        <v>K</v>
      </c>
      <c r="O433" s="221" t="str">
        <f>IF(registrace[[#This Row],[závod]]="Hlavní závod",COUNTIF(HLAVNÍ!C:C,E433),"-")</f>
        <v>-</v>
      </c>
    </row>
    <row r="434" spans="2:15" ht="11.25">
      <c r="B434" s="19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34" s="207">
        <v>2017</v>
      </c>
      <c r="D434" s="208"/>
      <c r="E434" s="207"/>
      <c r="F434" s="17" t="s">
        <v>2365</v>
      </c>
      <c r="G434" s="209">
        <v>1987</v>
      </c>
      <c r="H434" s="208" t="s">
        <v>336</v>
      </c>
      <c r="I434" s="210" t="str">
        <f>IF(ISBLANK(registrace[[#This Row],[prijmeni a jmeno]]),"-",IF(RIGHT(LEFT(registrace[[#This Row],[prijmeni a jmeno]],SEARCH(" ",registrace[[#This Row],[prijmeni a jmeno]])-1),1)="á","Z","M"))</f>
        <v>M</v>
      </c>
      <c r="J43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34" s="17"/>
      <c r="L434" s="213">
        <f>COUNTIFS(F:F,registrace[[#This Row],[prijmeni a jmeno]],G:G,registrace[[#This Row],[nar]])</f>
        <v>1</v>
      </c>
      <c r="M43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34" s="212" t="str">
        <f>LEFT(registrace[[#This Row],[prijmeni a jmeno]],1)</f>
        <v>K</v>
      </c>
      <c r="O434" s="221" t="str">
        <f>IF(registrace[[#This Row],[závod]]="Hlavní závod",COUNTIF(HLAVNÍ!C:C,E434),"-")</f>
        <v>-</v>
      </c>
    </row>
    <row r="435" spans="2:15" ht="11.25">
      <c r="B43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</v>
      </c>
      <c r="C435" s="207">
        <v>2017</v>
      </c>
      <c r="D435" s="208" t="s">
        <v>673</v>
      </c>
      <c r="E435" s="216"/>
      <c r="F435" s="17" t="s">
        <v>2688</v>
      </c>
      <c r="G435" s="209">
        <v>1963</v>
      </c>
      <c r="H435" s="208" t="s">
        <v>284</v>
      </c>
      <c r="I435" s="210" t="str">
        <f>IF(ISBLANK(registrace[[#This Row],[prijmeni a jmeno]]),"-",IF(RIGHT(LEFT(registrace[[#This Row],[prijmeni a jmeno]],SEARCH(" ",registrace[[#This Row],[prijmeni a jmeno]])-1),1)="á","Z","M"))</f>
        <v>M</v>
      </c>
      <c r="J43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435" s="17"/>
      <c r="L435" s="213">
        <f>COUNTIFS(F:F,registrace[[#This Row],[prijmeni a jmeno]],G:G,registrace[[#This Row],[nar]])</f>
        <v>1</v>
      </c>
      <c r="M43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35" s="212" t="str">
        <f>LEFT(registrace[[#This Row],[prijmeni a jmeno]],1)</f>
        <v>L</v>
      </c>
      <c r="O435" s="222" t="str">
        <f>IF(registrace[[#This Row],[závod]]="Hlavní závod",COUNTIF(HLAVNÍ!C:C,E435),"-")</f>
        <v>-</v>
      </c>
    </row>
    <row r="436" spans="2:15" ht="11.25">
      <c r="B43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</v>
      </c>
      <c r="C436" s="207">
        <v>2017</v>
      </c>
      <c r="D436" s="208" t="s">
        <v>673</v>
      </c>
      <c r="E436" s="216"/>
      <c r="F436" s="17" t="s">
        <v>2689</v>
      </c>
      <c r="G436" s="209">
        <v>1979</v>
      </c>
      <c r="H436" s="208" t="s">
        <v>284</v>
      </c>
      <c r="I436" s="210" t="str">
        <f>IF(ISBLANK(registrace[[#This Row],[prijmeni a jmeno]]),"-",IF(RIGHT(LEFT(registrace[[#This Row],[prijmeni a jmeno]],SEARCH(" ",registrace[[#This Row],[prijmeni a jmeno]])-1),1)="á","Z","M"))</f>
        <v>Z</v>
      </c>
      <c r="J43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436" s="17"/>
      <c r="L436" s="213">
        <f>COUNTIFS(F:F,registrace[[#This Row],[prijmeni a jmeno]],G:G,registrace[[#This Row],[nar]])</f>
        <v>1</v>
      </c>
      <c r="M43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36" s="212" t="str">
        <f>LEFT(registrace[[#This Row],[prijmeni a jmeno]],1)</f>
        <v>L</v>
      </c>
      <c r="O436" s="222" t="str">
        <f>IF(registrace[[#This Row],[závod]]="Hlavní závod",COUNTIF(HLAVNÍ!C:C,E436),"-")</f>
        <v>-</v>
      </c>
    </row>
    <row r="437" spans="2:15" ht="11.25">
      <c r="B43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37" s="207">
        <v>2017</v>
      </c>
      <c r="D437" s="208"/>
      <c r="E437" s="207"/>
      <c r="F437" s="17" t="s">
        <v>503</v>
      </c>
      <c r="G437" s="209">
        <v>2001</v>
      </c>
      <c r="H437" s="17" t="s">
        <v>639</v>
      </c>
      <c r="I437" s="210" t="str">
        <f>IF(ISBLANK(registrace[[#This Row],[prijmeni a jmeno]]),"-",IF(RIGHT(LEFT(registrace[[#This Row],[prijmeni a jmeno]],SEARCH(" ",registrace[[#This Row],[prijmeni a jmeno]])-1),1)="á","Z","M"))</f>
        <v>M</v>
      </c>
      <c r="J43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37" s="17"/>
      <c r="L437" s="211">
        <f>COUNTIFS(F:F,registrace[[#This Row],[prijmeni a jmeno]],G:G,registrace[[#This Row],[nar]])</f>
        <v>1</v>
      </c>
      <c r="M43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37" s="212" t="str">
        <f>LEFT(registrace[[#This Row],[prijmeni a jmeno]],1)</f>
        <v>L</v>
      </c>
      <c r="O437" s="221" t="str">
        <f>IF(registrace[[#This Row],[závod]]="Hlavní závod",COUNTIF(HLAVNÍ!C:C,E437),"-")</f>
        <v>-</v>
      </c>
    </row>
    <row r="438" spans="2:15" ht="11.25">
      <c r="B43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38" s="207">
        <v>2017</v>
      </c>
      <c r="D438" s="208"/>
      <c r="E438" s="207"/>
      <c r="F438" s="17" t="s">
        <v>516</v>
      </c>
      <c r="G438" s="209">
        <v>2006</v>
      </c>
      <c r="H438" s="17" t="s">
        <v>639</v>
      </c>
      <c r="I438" s="210" t="str">
        <f>IF(ISBLANK(registrace[[#This Row],[prijmeni a jmeno]]),"-",IF(RIGHT(LEFT(registrace[[#This Row],[prijmeni a jmeno]],SEARCH(" ",registrace[[#This Row],[prijmeni a jmeno]])-1),1)="á","Z","M"))</f>
        <v>M</v>
      </c>
      <c r="J43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38" s="17"/>
      <c r="L438" s="211">
        <f>COUNTIFS(F:F,registrace[[#This Row],[prijmeni a jmeno]],G:G,registrace[[#This Row],[nar]])</f>
        <v>1</v>
      </c>
      <c r="M43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38" s="212" t="str">
        <f>LEFT(registrace[[#This Row],[prijmeni a jmeno]],1)</f>
        <v>L</v>
      </c>
      <c r="O438" s="221" t="str">
        <f>IF(registrace[[#This Row],[závod]]="Hlavní závod",COUNTIF(HLAVNÍ!C:C,E438),"-")</f>
        <v>-</v>
      </c>
    </row>
    <row r="439" spans="2:15" ht="11.25">
      <c r="B43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39" s="207">
        <v>2017</v>
      </c>
      <c r="D439" s="208"/>
      <c r="E439" s="207"/>
      <c r="F439" s="17" t="s">
        <v>472</v>
      </c>
      <c r="G439" s="209">
        <v>1967</v>
      </c>
      <c r="H439" s="17" t="s">
        <v>284</v>
      </c>
      <c r="I439" s="210" t="str">
        <f>IF(ISBLANK(registrace[[#This Row],[prijmeni a jmeno]]),"-",IF(RIGHT(LEFT(registrace[[#This Row],[prijmeni a jmeno]],SEARCH(" ",registrace[[#This Row],[prijmeni a jmeno]])-1),1)="á","Z","M"))</f>
        <v>M</v>
      </c>
      <c r="J43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39" s="17"/>
      <c r="L439" s="211">
        <f>COUNTIFS(F:F,registrace[[#This Row],[prijmeni a jmeno]],G:G,registrace[[#This Row],[nar]])</f>
        <v>1</v>
      </c>
      <c r="M43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39" s="212" t="str">
        <f>LEFT(registrace[[#This Row],[prijmeni a jmeno]],1)</f>
        <v>L</v>
      </c>
      <c r="O439" s="221" t="str">
        <f>IF(registrace[[#This Row],[závod]]="Hlavní závod",COUNTIF(HLAVNÍ!C:C,E439),"-")</f>
        <v>-</v>
      </c>
    </row>
    <row r="440" spans="2:15" ht="11.25">
      <c r="B44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závod::70</v>
      </c>
      <c r="C440" s="207">
        <v>2017</v>
      </c>
      <c r="D440" s="208" t="s">
        <v>672</v>
      </c>
      <c r="E440" s="207">
        <v>70</v>
      </c>
      <c r="F440" s="17" t="s">
        <v>83</v>
      </c>
      <c r="G440" s="209">
        <v>1969</v>
      </c>
      <c r="H440" s="17" t="s">
        <v>299</v>
      </c>
      <c r="I440" s="210" t="str">
        <f>IF(ISBLANK(registrace[[#This Row],[prijmeni a jmeno]]),"-",IF(RIGHT(LEFT(registrace[[#This Row],[prijmeni a jmeno]],SEARCH(" ",registrace[[#This Row],[prijmeni a jmeno]])-1),1)="á","Z","M"))</f>
        <v>M</v>
      </c>
      <c r="J44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440" s="17"/>
      <c r="L440" s="213">
        <f>COUNTIFS(F:F,registrace[[#This Row],[prijmeni a jmeno]],G:G,registrace[[#This Row],[nar]])</f>
        <v>1</v>
      </c>
      <c r="M44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40" s="212" t="str">
        <f>LEFT(registrace[[#This Row],[prijmeni a jmeno]],1)</f>
        <v>L</v>
      </c>
      <c r="O440" s="222">
        <f>IF(registrace[[#This Row],[závod]]="Hlavní závod",COUNTIF(HLAVNÍ!C:C,E440),"-")</f>
        <v>1</v>
      </c>
    </row>
    <row r="441" spans="2:15" ht="11.25">
      <c r="B44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41" s="207">
        <v>2017</v>
      </c>
      <c r="D441" s="208"/>
      <c r="E441" s="207"/>
      <c r="F441" s="17" t="s">
        <v>509</v>
      </c>
      <c r="G441" s="209">
        <v>1971</v>
      </c>
      <c r="H441" s="17" t="s">
        <v>38</v>
      </c>
      <c r="I441" s="210" t="str">
        <f>IF(ISBLANK(registrace[[#This Row],[prijmeni a jmeno]]),"-",IF(RIGHT(LEFT(registrace[[#This Row],[prijmeni a jmeno]],SEARCH(" ",registrace[[#This Row],[prijmeni a jmeno]])-1),1)="á","Z","M"))</f>
        <v>M</v>
      </c>
      <c r="J44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41" s="17"/>
      <c r="L441" s="211">
        <f>COUNTIFS(F:F,registrace[[#This Row],[prijmeni a jmeno]],G:G,registrace[[#This Row],[nar]])</f>
        <v>1</v>
      </c>
      <c r="M44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41" s="212" t="str">
        <f>LEFT(registrace[[#This Row],[prijmeni a jmeno]],1)</f>
        <v>L</v>
      </c>
      <c r="O441" s="221" t="str">
        <f>IF(registrace[[#This Row],[závod]]="Hlavní závod",COUNTIF(HLAVNÍ!C:C,E441),"-")</f>
        <v>-</v>
      </c>
    </row>
    <row r="442" spans="2:15" ht="11.25">
      <c r="B44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42" s="207">
        <v>2017</v>
      </c>
      <c r="D442" s="208"/>
      <c r="E442" s="207"/>
      <c r="F442" s="17" t="s">
        <v>509</v>
      </c>
      <c r="G442" s="209">
        <v>2003</v>
      </c>
      <c r="H442" s="17" t="s">
        <v>639</v>
      </c>
      <c r="I442" s="210" t="str">
        <f>IF(ISBLANK(registrace[[#This Row],[prijmeni a jmeno]]),"-",IF(RIGHT(LEFT(registrace[[#This Row],[prijmeni a jmeno]],SEARCH(" ",registrace[[#This Row],[prijmeni a jmeno]])-1),1)="á","Z","M"))</f>
        <v>M</v>
      </c>
      <c r="J44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42" s="17"/>
      <c r="L442" s="211">
        <f>COUNTIFS(F:F,registrace[[#This Row],[prijmeni a jmeno]],G:G,registrace[[#This Row],[nar]])</f>
        <v>1</v>
      </c>
      <c r="M44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42" s="212" t="str">
        <f>LEFT(registrace[[#This Row],[prijmeni a jmeno]],1)</f>
        <v>L</v>
      </c>
      <c r="O442" s="221" t="str">
        <f>IF(registrace[[#This Row],[závod]]="Hlavní závod",COUNTIF(HLAVNÍ!C:C,E442),"-")</f>
        <v>-</v>
      </c>
    </row>
    <row r="443" spans="2:15" ht="11.25">
      <c r="B44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43" s="207">
        <v>2017</v>
      </c>
      <c r="D443" s="208"/>
      <c r="E443" s="207"/>
      <c r="F443" s="17" t="s">
        <v>1033</v>
      </c>
      <c r="G443" s="209">
        <v>2009</v>
      </c>
      <c r="H443" s="208" t="s">
        <v>38</v>
      </c>
      <c r="I443" s="210" t="str">
        <f>IF(ISBLANK(registrace[[#This Row],[prijmeni a jmeno]]),"-",IF(RIGHT(LEFT(registrace[[#This Row],[prijmeni a jmeno]],SEARCH(" ",registrace[[#This Row],[prijmeni a jmeno]])-1),1)="á","Z","M"))</f>
        <v>M</v>
      </c>
      <c r="J44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43" s="17"/>
      <c r="L443" s="211">
        <f>COUNTIFS(F:F,registrace[[#This Row],[prijmeni a jmeno]],G:G,registrace[[#This Row],[nar]])</f>
        <v>1</v>
      </c>
      <c r="M44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43" s="212" t="str">
        <f>LEFT(registrace[[#This Row],[prijmeni a jmeno]],1)</f>
        <v>L</v>
      </c>
      <c r="O443" s="221" t="str">
        <f>IF(registrace[[#This Row],[závod]]="Hlavní závod",COUNTIF(HLAVNÍ!C:C,E443),"-")</f>
        <v>-</v>
      </c>
    </row>
    <row r="444" spans="2:15" ht="11.25">
      <c r="B44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44" s="207">
        <v>2017</v>
      </c>
      <c r="D444" s="208"/>
      <c r="E444" s="207"/>
      <c r="F444" s="17" t="s">
        <v>471</v>
      </c>
      <c r="G444" s="209">
        <v>1971</v>
      </c>
      <c r="H444" s="17" t="s">
        <v>284</v>
      </c>
      <c r="I444" s="210" t="str">
        <f>IF(ISBLANK(registrace[[#This Row],[prijmeni a jmeno]]),"-",IF(RIGHT(LEFT(registrace[[#This Row],[prijmeni a jmeno]],SEARCH(" ",registrace[[#This Row],[prijmeni a jmeno]])-1),1)="á","Z","M"))</f>
        <v>Z</v>
      </c>
      <c r="J44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44" s="17"/>
      <c r="L444" s="211">
        <f>COUNTIFS(F:F,registrace[[#This Row],[prijmeni a jmeno]],G:G,registrace[[#This Row],[nar]])</f>
        <v>1</v>
      </c>
      <c r="M44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44" s="212" t="str">
        <f>LEFT(registrace[[#This Row],[prijmeni a jmeno]],1)</f>
        <v>L</v>
      </c>
      <c r="O444" s="221" t="str">
        <f>IF(registrace[[#This Row],[závod]]="Hlavní závod",COUNTIF(HLAVNÍ!C:C,E444),"-")</f>
        <v>-</v>
      </c>
    </row>
    <row r="445" spans="2:15" ht="11.25">
      <c r="B44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45" s="207">
        <v>2017</v>
      </c>
      <c r="D445" s="208"/>
      <c r="E445" s="207"/>
      <c r="F445" s="17" t="s">
        <v>1041</v>
      </c>
      <c r="G445" s="209">
        <v>2011</v>
      </c>
      <c r="H445" s="208" t="s">
        <v>38</v>
      </c>
      <c r="I445" s="210" t="str">
        <f>IF(ISBLANK(registrace[[#This Row],[prijmeni a jmeno]]),"-",IF(RIGHT(LEFT(registrace[[#This Row],[prijmeni a jmeno]],SEARCH(" ",registrace[[#This Row],[prijmeni a jmeno]])-1),1)="á","Z","M"))</f>
        <v>Z</v>
      </c>
      <c r="J44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45" s="17"/>
      <c r="L445" s="211">
        <f>COUNTIFS(F:F,registrace[[#This Row],[prijmeni a jmeno]],G:G,registrace[[#This Row],[nar]])</f>
        <v>1</v>
      </c>
      <c r="M44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45" s="212" t="str">
        <f>LEFT(registrace[[#This Row],[prijmeni a jmeno]],1)</f>
        <v>L</v>
      </c>
      <c r="O445" s="221" t="str">
        <f>IF(registrace[[#This Row],[závod]]="Hlavní závod",COUNTIF(HLAVNÍ!C:C,E445),"-")</f>
        <v>-</v>
      </c>
    </row>
    <row r="446" spans="2:15" ht="11.25">
      <c r="B44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2017::Dětský::08-10::Z::30</v>
      </c>
      <c r="C446" s="207">
        <v>2017</v>
      </c>
      <c r="D446" s="208" t="s">
        <v>675</v>
      </c>
      <c r="E446" s="207">
        <v>30</v>
      </c>
      <c r="F446" s="17" t="s">
        <v>2864</v>
      </c>
      <c r="G446" s="209">
        <v>2010</v>
      </c>
      <c r="H446" s="208" t="s">
        <v>566</v>
      </c>
      <c r="I446" s="210" t="str">
        <f>IF(ISBLANK(registrace[[#This Row],[prijmeni a jmeno]]),"-",IF(RIGHT(LEFT(registrace[[#This Row],[prijmeni a jmeno]],SEARCH(" ",registrace[[#This Row],[prijmeni a jmeno]])-1),1)="á","Z","M"))</f>
        <v>Z</v>
      </c>
      <c r="J446" s="223" t="s">
        <v>3185</v>
      </c>
      <c r="K446" s="17"/>
      <c r="L446" s="213">
        <f>COUNTIFS(F:F,registrace[[#This Row],[prijmeni a jmeno]],G:G,registrace[[#This Row],[nar]])</f>
        <v>1</v>
      </c>
      <c r="M44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46" s="212" t="str">
        <f>LEFT(registrace[[#This Row],[prijmeni a jmeno]],1)</f>
        <v>L</v>
      </c>
      <c r="O446" s="222" t="str">
        <f>IF(registrace[[#This Row],[závod]]="Hlavní závod",COUNTIF(HLAVNÍ!C:C,E446),"-")</f>
        <v>-</v>
      </c>
    </row>
    <row r="447" spans="2:15" ht="11.25">
      <c r="B44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2017::Dětský::05-07::Z::99</v>
      </c>
      <c r="C447" s="207">
        <v>2017</v>
      </c>
      <c r="D447" s="208" t="s">
        <v>675</v>
      </c>
      <c r="E447" s="207">
        <v>99</v>
      </c>
      <c r="F447" s="17" t="s">
        <v>2404</v>
      </c>
      <c r="G447" s="209">
        <v>2010</v>
      </c>
      <c r="H447" s="208" t="s">
        <v>566</v>
      </c>
      <c r="I447" s="210" t="str">
        <f>IF(ISBLANK(registrace[[#This Row],[prijmeni a jmeno]]),"-",IF(RIGHT(LEFT(registrace[[#This Row],[prijmeni a jmeno]],SEARCH(" ",registrace[[#This Row],[prijmeni a jmeno]])-1),1)="á","Z","M"))</f>
        <v>Z</v>
      </c>
      <c r="J44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447" s="17"/>
      <c r="L447" s="213">
        <f>COUNTIFS(F:F,registrace[[#This Row],[prijmeni a jmeno]],G:G,registrace[[#This Row],[nar]])</f>
        <v>1</v>
      </c>
      <c r="M44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47" s="212" t="str">
        <f>LEFT(registrace[[#This Row],[prijmeni a jmeno]],1)</f>
        <v>L</v>
      </c>
      <c r="O447" s="222" t="str">
        <f>IF(registrace[[#This Row],[závod]]="Hlavní závod",COUNTIF(HLAVNÍ!C:C,E447),"-")</f>
        <v>-</v>
      </c>
    </row>
    <row r="448" spans="2:15" ht="11.25">
      <c r="B44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48" s="207">
        <v>2017</v>
      </c>
      <c r="D448" s="208"/>
      <c r="E448" s="207"/>
      <c r="F448" s="17" t="s">
        <v>399</v>
      </c>
      <c r="G448" s="209">
        <v>1991</v>
      </c>
      <c r="H448" s="17" t="s">
        <v>650</v>
      </c>
      <c r="I448" s="210" t="str">
        <f>IF(ISBLANK(registrace[[#This Row],[prijmeni a jmeno]]),"-",IF(RIGHT(LEFT(registrace[[#This Row],[prijmeni a jmeno]],SEARCH(" ",registrace[[#This Row],[prijmeni a jmeno]])-1),1)="á","Z","M"))</f>
        <v>M</v>
      </c>
      <c r="J44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48" s="17"/>
      <c r="L448" s="211">
        <f>COUNTIFS(F:F,registrace[[#This Row],[prijmeni a jmeno]],G:G,registrace[[#This Row],[nar]])</f>
        <v>1</v>
      </c>
      <c r="M44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48" s="212" t="str">
        <f>LEFT(registrace[[#This Row],[prijmeni a jmeno]],1)</f>
        <v>L</v>
      </c>
      <c r="O448" s="221" t="str">
        <f>IF(registrace[[#This Row],[závod]]="Hlavní závod",COUNTIF(HLAVNÍ!C:C,E448),"-")</f>
        <v>-</v>
      </c>
    </row>
    <row r="449" spans="2:15" ht="11.25">
      <c r="B44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49" s="207">
        <v>2017</v>
      </c>
      <c r="D449" s="208"/>
      <c r="E449" s="207"/>
      <c r="F449" s="17" t="s">
        <v>400</v>
      </c>
      <c r="G449" s="209">
        <v>1953</v>
      </c>
      <c r="H449" s="17" t="s">
        <v>650</v>
      </c>
      <c r="I449" s="210" t="str">
        <f>IF(ISBLANK(registrace[[#This Row],[prijmeni a jmeno]]),"-",IF(RIGHT(LEFT(registrace[[#This Row],[prijmeni a jmeno]],SEARCH(" ",registrace[[#This Row],[prijmeni a jmeno]])-1),1)="á","Z","M"))</f>
        <v>Z</v>
      </c>
      <c r="J44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49" s="17"/>
      <c r="L449" s="211">
        <f>COUNTIFS(F:F,registrace[[#This Row],[prijmeni a jmeno]],G:G,registrace[[#This Row],[nar]])</f>
        <v>1</v>
      </c>
      <c r="M44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49" s="212" t="str">
        <f>LEFT(registrace[[#This Row],[prijmeni a jmeno]],1)</f>
        <v>L</v>
      </c>
      <c r="O449" s="221" t="str">
        <f>IF(registrace[[#This Row],[závod]]="Hlavní závod",COUNTIF(HLAVNÍ!C:C,E449),"-")</f>
        <v>-</v>
      </c>
    </row>
    <row r="450" spans="2:15" ht="11.25">
      <c r="B45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2017::Dětský::08-10::M::22</v>
      </c>
      <c r="C450" s="207">
        <v>2017</v>
      </c>
      <c r="D450" s="208" t="s">
        <v>675</v>
      </c>
      <c r="E450" s="207">
        <v>22</v>
      </c>
      <c r="F450" s="17" t="s">
        <v>605</v>
      </c>
      <c r="G450" s="209">
        <v>2007</v>
      </c>
      <c r="H450" s="208" t="s">
        <v>23</v>
      </c>
      <c r="I450" s="210" t="str">
        <f>IF(ISBLANK(registrace[[#This Row],[prijmeni a jmeno]]),"-",IF(RIGHT(LEFT(registrace[[#This Row],[prijmeni a jmeno]],SEARCH(" ",registrace[[#This Row],[prijmeni a jmeno]])-1),1)="á","Z","M"))</f>
        <v>M</v>
      </c>
      <c r="J45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450" s="17"/>
      <c r="L450" s="213">
        <f>COUNTIFS(F:F,registrace[[#This Row],[prijmeni a jmeno]],G:G,registrace[[#This Row],[nar]])</f>
        <v>1</v>
      </c>
      <c r="M45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50" s="212" t="str">
        <f>LEFT(registrace[[#This Row],[prijmeni a jmeno]],1)</f>
        <v>L</v>
      </c>
      <c r="O450" s="222" t="str">
        <f>IF(registrace[[#This Row],[závod]]="Hlavní závod",COUNTIF(HLAVNÍ!C:C,E450),"-")</f>
        <v>-</v>
      </c>
    </row>
    <row r="451" spans="2:15" ht="11.25">
      <c r="B45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51" s="207">
        <v>2017</v>
      </c>
      <c r="D451" s="208"/>
      <c r="E451" s="207"/>
      <c r="F451" s="17" t="s">
        <v>827</v>
      </c>
      <c r="G451" s="209">
        <v>2007</v>
      </c>
      <c r="H451" s="208" t="s">
        <v>23</v>
      </c>
      <c r="I451" s="210" t="str">
        <f>IF(ISBLANK(registrace[[#This Row],[prijmeni a jmeno]]),"-",IF(RIGHT(LEFT(registrace[[#This Row],[prijmeni a jmeno]],SEARCH(" ",registrace[[#This Row],[prijmeni a jmeno]])-1),1)="á","Z","M"))</f>
        <v>M</v>
      </c>
      <c r="J45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51" s="17"/>
      <c r="L451" s="211">
        <f>COUNTIFS(F:F,registrace[[#This Row],[prijmeni a jmeno]],G:G,registrace[[#This Row],[nar]])</f>
        <v>1</v>
      </c>
      <c r="M45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51" s="212" t="str">
        <f>LEFT(registrace[[#This Row],[prijmeni a jmeno]],1)</f>
        <v>L</v>
      </c>
      <c r="O451" s="221" t="str">
        <f>IF(registrace[[#This Row],[závod]]="Hlavní závod",COUNTIF(HLAVNÍ!C:C,E451),"-")</f>
        <v>-</v>
      </c>
    </row>
    <row r="452" spans="2:15" ht="11.25">
      <c r="B45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2017::Dětský::08-10::M::24</v>
      </c>
      <c r="C452" s="207">
        <v>2017</v>
      </c>
      <c r="D452" s="208" t="s">
        <v>675</v>
      </c>
      <c r="E452" s="207">
        <v>24</v>
      </c>
      <c r="F452" s="17" t="s">
        <v>827</v>
      </c>
      <c r="G452" s="209">
        <v>2009</v>
      </c>
      <c r="H452" s="208" t="s">
        <v>23</v>
      </c>
      <c r="I452" s="210" t="str">
        <f>IF(ISBLANK(registrace[[#This Row],[prijmeni a jmeno]]),"-",IF(RIGHT(LEFT(registrace[[#This Row],[prijmeni a jmeno]],SEARCH(" ",registrace[[#This Row],[prijmeni a jmeno]])-1),1)="á","Z","M"))</f>
        <v>M</v>
      </c>
      <c r="J45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452" s="17"/>
      <c r="L452" s="213">
        <f>COUNTIFS(F:F,registrace[[#This Row],[prijmeni a jmeno]],G:G,registrace[[#This Row],[nar]])</f>
        <v>1</v>
      </c>
      <c r="M45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52" s="212" t="str">
        <f>LEFT(registrace[[#This Row],[prijmeni a jmeno]],1)</f>
        <v>L</v>
      </c>
      <c r="O452" s="222" t="str">
        <f>IF(registrace[[#This Row],[závod]]="Hlavní závod",COUNTIF(HLAVNÍ!C:C,E452),"-")</f>
        <v>-</v>
      </c>
    </row>
    <row r="453" spans="2:15" ht="11.25">
      <c r="B45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závod::81</v>
      </c>
      <c r="C453" s="207">
        <v>2017</v>
      </c>
      <c r="D453" s="208" t="s">
        <v>672</v>
      </c>
      <c r="E453" s="207">
        <v>81</v>
      </c>
      <c r="F453" s="17" t="s">
        <v>546</v>
      </c>
      <c r="G453" s="209">
        <v>1981</v>
      </c>
      <c r="H453" s="208" t="s">
        <v>23</v>
      </c>
      <c r="I453" s="210" t="str">
        <f>IF(ISBLANK(registrace[[#This Row],[prijmeni a jmeno]]),"-",IF(RIGHT(LEFT(registrace[[#This Row],[prijmeni a jmeno]],SEARCH(" ",registrace[[#This Row],[prijmeni a jmeno]])-1),1)="á","Z","M"))</f>
        <v>Z</v>
      </c>
      <c r="J45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453" s="17"/>
      <c r="L453" s="213">
        <f>COUNTIFS(F:F,registrace[[#This Row],[prijmeni a jmeno]],G:G,registrace[[#This Row],[nar]])</f>
        <v>1</v>
      </c>
      <c r="M45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53" s="212" t="str">
        <f>LEFT(registrace[[#This Row],[prijmeni a jmeno]],1)</f>
        <v>L</v>
      </c>
      <c r="O453" s="222">
        <f>IF(registrace[[#This Row],[závod]]="Hlavní závod",COUNTIF(HLAVNÍ!C:C,E453),"-")</f>
        <v>1</v>
      </c>
    </row>
    <row r="454" spans="2:15" ht="11.25">
      <c r="B45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54" s="207">
        <v>2017</v>
      </c>
      <c r="D454" s="208"/>
      <c r="E454" s="207"/>
      <c r="F454" s="17" t="s">
        <v>1026</v>
      </c>
      <c r="G454" s="209">
        <v>2009</v>
      </c>
      <c r="H454" s="208" t="s">
        <v>23</v>
      </c>
      <c r="I454" s="210" t="str">
        <f>IF(ISBLANK(registrace[[#This Row],[prijmeni a jmeno]]),"-",IF(RIGHT(LEFT(registrace[[#This Row],[prijmeni a jmeno]],SEARCH(" ",registrace[[#This Row],[prijmeni a jmeno]])-1),1)="á","Z","M"))</f>
        <v>M</v>
      </c>
      <c r="J45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54" s="17"/>
      <c r="L454" s="211">
        <f>COUNTIFS(F:F,registrace[[#This Row],[prijmeni a jmeno]],G:G,registrace[[#This Row],[nar]])</f>
        <v>1</v>
      </c>
      <c r="M45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54" s="212" t="str">
        <f>LEFT(registrace[[#This Row],[prijmeni a jmeno]],1)</f>
        <v>L</v>
      </c>
      <c r="O454" s="221" t="str">
        <f>IF(registrace[[#This Row],[závod]]="Hlavní závod",COUNTIF(HLAVNÍ!C:C,E454),"-")</f>
        <v>-</v>
      </c>
    </row>
    <row r="455" spans="2:15" ht="11.25">
      <c r="B45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55" s="207">
        <v>2017</v>
      </c>
      <c r="D455" s="208"/>
      <c r="E455" s="207"/>
      <c r="F455" s="17" t="s">
        <v>431</v>
      </c>
      <c r="G455" s="209">
        <v>2003</v>
      </c>
      <c r="H455" s="17" t="s">
        <v>332</v>
      </c>
      <c r="I455" s="210" t="str">
        <f>IF(ISBLANK(registrace[[#This Row],[prijmeni a jmeno]]),"-",IF(RIGHT(LEFT(registrace[[#This Row],[prijmeni a jmeno]],SEARCH(" ",registrace[[#This Row],[prijmeni a jmeno]])-1),1)="á","Z","M"))</f>
        <v>M</v>
      </c>
      <c r="J45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55" s="17"/>
      <c r="L455" s="211">
        <f>COUNTIFS(F:F,registrace[[#This Row],[prijmeni a jmeno]],G:G,registrace[[#This Row],[nar]])</f>
        <v>1</v>
      </c>
      <c r="M45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55" s="212" t="str">
        <f>LEFT(registrace[[#This Row],[prijmeni a jmeno]],1)</f>
        <v>L</v>
      </c>
      <c r="O455" s="221" t="str">
        <f>IF(registrace[[#This Row],[závod]]="Hlavní závod",COUNTIF(HLAVNÍ!C:C,E455),"-")</f>
        <v>-</v>
      </c>
    </row>
    <row r="456" spans="2:15" ht="11.25">
      <c r="B45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56" s="207">
        <v>2017</v>
      </c>
      <c r="D456" s="208"/>
      <c r="E456" s="207"/>
      <c r="F456" s="17" t="s">
        <v>495</v>
      </c>
      <c r="G456" s="209">
        <v>1997</v>
      </c>
      <c r="H456" s="17" t="s">
        <v>332</v>
      </c>
      <c r="I456" s="210" t="str">
        <f>IF(ISBLANK(registrace[[#This Row],[prijmeni a jmeno]]),"-",IF(RIGHT(LEFT(registrace[[#This Row],[prijmeni a jmeno]],SEARCH(" ",registrace[[#This Row],[prijmeni a jmeno]])-1),1)="á","Z","M"))</f>
        <v>M</v>
      </c>
      <c r="J45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56" s="17"/>
      <c r="L456" s="211">
        <f>COUNTIFS(F:F,registrace[[#This Row],[prijmeni a jmeno]],G:G,registrace[[#This Row],[nar]])</f>
        <v>1</v>
      </c>
      <c r="M45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56" s="212" t="str">
        <f>LEFT(registrace[[#This Row],[prijmeni a jmeno]],1)</f>
        <v>L</v>
      </c>
      <c r="O456" s="221" t="str">
        <f>IF(registrace[[#This Row],[závod]]="Hlavní závod",COUNTIF(HLAVNÍ!C:C,E456),"-")</f>
        <v>-</v>
      </c>
    </row>
    <row r="457" spans="2:15" ht="11.25">
      <c r="B45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57" s="207">
        <v>2017</v>
      </c>
      <c r="D457" s="208"/>
      <c r="E457" s="207"/>
      <c r="F457" s="17" t="s">
        <v>2388</v>
      </c>
      <c r="G457" s="209">
        <v>2006</v>
      </c>
      <c r="H457" s="208" t="s">
        <v>984</v>
      </c>
      <c r="I457" s="210" t="str">
        <f>IF(ISBLANK(registrace[[#This Row],[prijmeni a jmeno]]),"-",IF(RIGHT(LEFT(registrace[[#This Row],[prijmeni a jmeno]],SEARCH(" ",registrace[[#This Row],[prijmeni a jmeno]])-1),1)="á","Z","M"))</f>
        <v>Z</v>
      </c>
      <c r="J45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57" s="17"/>
      <c r="L457" s="213">
        <f>COUNTIFS(F:F,registrace[[#This Row],[prijmeni a jmeno]],G:G,registrace[[#This Row],[nar]])</f>
        <v>1</v>
      </c>
      <c r="M45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57" s="212" t="str">
        <f>LEFT(registrace[[#This Row],[prijmeni a jmeno]],1)</f>
        <v>L</v>
      </c>
      <c r="O457" s="222" t="str">
        <f>IF(registrace[[#This Row],[závod]]="Hlavní závod",COUNTIF(HLAVNÍ!C:C,E457),"-")</f>
        <v>-</v>
      </c>
    </row>
    <row r="458" spans="2:15" ht="11.25">
      <c r="B45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závod::10</v>
      </c>
      <c r="C458" s="207">
        <v>2017</v>
      </c>
      <c r="D458" s="208" t="s">
        <v>672</v>
      </c>
      <c r="E458" s="214">
        <v>10</v>
      </c>
      <c r="F458" s="17" t="s">
        <v>929</v>
      </c>
      <c r="G458" s="209">
        <v>1983</v>
      </c>
      <c r="H458" s="208" t="s">
        <v>2646</v>
      </c>
      <c r="I458" s="210" t="str">
        <f>IF(ISBLANK(registrace[[#This Row],[prijmeni a jmeno]]),"-",IF(RIGHT(LEFT(registrace[[#This Row],[prijmeni a jmeno]],SEARCH(" ",registrace[[#This Row],[prijmeni a jmeno]])-1),1)="á","Z","M"))</f>
        <v>M</v>
      </c>
      <c r="J45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458" s="17"/>
      <c r="L458" s="213">
        <f>COUNTIFS(F:F,registrace[[#This Row],[prijmeni a jmeno]],G:G,registrace[[#This Row],[nar]])</f>
        <v>1</v>
      </c>
      <c r="M45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58" s="212" t="str">
        <f>LEFT(registrace[[#This Row],[prijmeni a jmeno]],1)</f>
        <v>L</v>
      </c>
      <c r="O458" s="222">
        <f>IF(registrace[[#This Row],[závod]]="Hlavní závod",COUNTIF(HLAVNÍ!C:C,E458),"-")</f>
        <v>1</v>
      </c>
    </row>
    <row r="459" spans="2:15" ht="11.25">
      <c r="B45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2017::Dětský::05-07::M::19</v>
      </c>
      <c r="C459" s="207">
        <v>2017</v>
      </c>
      <c r="D459" s="208" t="s">
        <v>675</v>
      </c>
      <c r="E459" s="207">
        <v>19</v>
      </c>
      <c r="F459" s="17" t="s">
        <v>2731</v>
      </c>
      <c r="G459" s="209">
        <v>2012</v>
      </c>
      <c r="H459" s="208" t="s">
        <v>285</v>
      </c>
      <c r="I459" s="210" t="str">
        <f>IF(ISBLANK(registrace[[#This Row],[prijmeni a jmeno]]),"-",IF(RIGHT(LEFT(registrace[[#This Row],[prijmeni a jmeno]],SEARCH(" ",registrace[[#This Row],[prijmeni a jmeno]])-1),1)="á","Z","M"))</f>
        <v>M</v>
      </c>
      <c r="J45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459" s="17"/>
      <c r="L459" s="213">
        <f>COUNTIFS(F:F,registrace[[#This Row],[prijmeni a jmeno]],G:G,registrace[[#This Row],[nar]])</f>
        <v>1</v>
      </c>
      <c r="M45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59" s="212" t="str">
        <f>LEFT(registrace[[#This Row],[prijmeni a jmeno]],1)</f>
        <v>L</v>
      </c>
      <c r="O459" s="222" t="str">
        <f>IF(registrace[[#This Row],[závod]]="Hlavní závod",COUNTIF(HLAVNÍ!C:C,E459),"-")</f>
        <v>-</v>
      </c>
    </row>
    <row r="460" spans="2:15" ht="11.25">
      <c r="B46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60" s="207">
        <v>2017</v>
      </c>
      <c r="D460" s="208"/>
      <c r="E460" s="207"/>
      <c r="F460" s="17" t="s">
        <v>193</v>
      </c>
      <c r="G460" s="209">
        <v>1971</v>
      </c>
      <c r="H460" s="17" t="s">
        <v>194</v>
      </c>
      <c r="I460" s="210" t="str">
        <f>IF(ISBLANK(registrace[[#This Row],[prijmeni a jmeno]]),"-",IF(RIGHT(LEFT(registrace[[#This Row],[prijmeni a jmeno]],SEARCH(" ",registrace[[#This Row],[prijmeni a jmeno]])-1),1)="á","Z","M"))</f>
        <v>M</v>
      </c>
      <c r="J46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60" s="17"/>
      <c r="L460" s="211">
        <f>COUNTIFS(F:F,registrace[[#This Row],[prijmeni a jmeno]],G:G,registrace[[#This Row],[nar]])</f>
        <v>1</v>
      </c>
      <c r="M46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60" s="212" t="str">
        <f>LEFT(registrace[[#This Row],[prijmeni a jmeno]],1)</f>
        <v>L</v>
      </c>
      <c r="O460" s="221" t="str">
        <f>IF(registrace[[#This Row],[závod]]="Hlavní závod",COUNTIF(HLAVNÍ!C:C,E460),"-")</f>
        <v>-</v>
      </c>
    </row>
    <row r="461" spans="2:15" ht="11.25">
      <c r="B46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61" s="207">
        <v>2017</v>
      </c>
      <c r="D461" s="208"/>
      <c r="E461" s="207"/>
      <c r="F461" s="17" t="s">
        <v>836</v>
      </c>
      <c r="G461" s="209">
        <v>1982</v>
      </c>
      <c r="H461" s="208" t="s">
        <v>841</v>
      </c>
      <c r="I461" s="210" t="str">
        <f>IF(ISBLANK(registrace[[#This Row],[prijmeni a jmeno]]),"-",IF(RIGHT(LEFT(registrace[[#This Row],[prijmeni a jmeno]],SEARCH(" ",registrace[[#This Row],[prijmeni a jmeno]])-1),1)="á","Z","M"))</f>
        <v>M</v>
      </c>
      <c r="J46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61" s="17"/>
      <c r="L461" s="211">
        <f>COUNTIFS(F:F,registrace[[#This Row],[prijmeni a jmeno]],G:G,registrace[[#This Row],[nar]])</f>
        <v>1</v>
      </c>
      <c r="M46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61" s="212" t="str">
        <f>LEFT(registrace[[#This Row],[prijmeni a jmeno]],1)</f>
        <v>L</v>
      </c>
      <c r="O461" s="221" t="str">
        <f>IF(registrace[[#This Row],[závod]]="Hlavní závod",COUNTIF(HLAVNÍ!C:C,E461),"-")</f>
        <v>-</v>
      </c>
    </row>
    <row r="462" spans="2:15" ht="11.25">
      <c r="B46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62" s="207">
        <v>2017</v>
      </c>
      <c r="D462" s="208"/>
      <c r="E462" s="207"/>
      <c r="F462" s="17" t="s">
        <v>357</v>
      </c>
      <c r="G462" s="209">
        <v>2002</v>
      </c>
      <c r="H462" s="17" t="s">
        <v>333</v>
      </c>
      <c r="I462" s="210" t="str">
        <f>IF(ISBLANK(registrace[[#This Row],[prijmeni a jmeno]]),"-",IF(RIGHT(LEFT(registrace[[#This Row],[prijmeni a jmeno]],SEARCH(" ",registrace[[#This Row],[prijmeni a jmeno]])-1),1)="á","Z","M"))</f>
        <v>M</v>
      </c>
      <c r="J46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62" s="17"/>
      <c r="L462" s="211">
        <f>COUNTIFS(F:F,registrace[[#This Row],[prijmeni a jmeno]],G:G,registrace[[#This Row],[nar]])</f>
        <v>1</v>
      </c>
      <c r="M46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62" s="212" t="str">
        <f>LEFT(registrace[[#This Row],[prijmeni a jmeno]],1)</f>
        <v>L</v>
      </c>
      <c r="O462" s="221" t="str">
        <f>IF(registrace[[#This Row],[závod]]="Hlavní závod",COUNTIF(HLAVNÍ!C:C,E462),"-")</f>
        <v>-</v>
      </c>
    </row>
    <row r="463" spans="2:15" ht="11.25">
      <c r="B46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63" s="207">
        <v>2017</v>
      </c>
      <c r="D463" s="208"/>
      <c r="E463" s="207"/>
      <c r="F463" s="17" t="s">
        <v>837</v>
      </c>
      <c r="G463" s="209">
        <v>1978</v>
      </c>
      <c r="H463" s="208" t="s">
        <v>841</v>
      </c>
      <c r="I463" s="210" t="str">
        <f>IF(ISBLANK(registrace[[#This Row],[prijmeni a jmeno]]),"-",IF(RIGHT(LEFT(registrace[[#This Row],[prijmeni a jmeno]],SEARCH(" ",registrace[[#This Row],[prijmeni a jmeno]])-1),1)="á","Z","M"))</f>
        <v>Z</v>
      </c>
      <c r="J46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63" s="17"/>
      <c r="L463" s="211">
        <f>COUNTIFS(F:F,registrace[[#This Row],[prijmeni a jmeno]],G:G,registrace[[#This Row],[nar]])</f>
        <v>1</v>
      </c>
      <c r="M46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63" s="212" t="str">
        <f>LEFT(registrace[[#This Row],[prijmeni a jmeno]],1)</f>
        <v>L</v>
      </c>
      <c r="O463" s="221" t="str">
        <f>IF(registrace[[#This Row],[závod]]="Hlavní závod",COUNTIF(HLAVNÍ!C:C,E463),"-")</f>
        <v>-</v>
      </c>
    </row>
    <row r="464" spans="2:15" ht="11.25">
      <c r="B46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2017::Dětský::05-07::Z::65</v>
      </c>
      <c r="C464" s="207">
        <v>2017</v>
      </c>
      <c r="D464" s="208" t="s">
        <v>675</v>
      </c>
      <c r="E464" s="207">
        <v>65</v>
      </c>
      <c r="F464" s="17" t="s">
        <v>744</v>
      </c>
      <c r="G464" s="209">
        <v>2010</v>
      </c>
      <c r="H464" s="208" t="s">
        <v>328</v>
      </c>
      <c r="I464" s="210" t="str">
        <f>IF(ISBLANK(registrace[[#This Row],[prijmeni a jmeno]]),"-",IF(RIGHT(LEFT(registrace[[#This Row],[prijmeni a jmeno]],SEARCH(" ",registrace[[#This Row],[prijmeni a jmeno]])-1),1)="á","Z","M"))</f>
        <v>Z</v>
      </c>
      <c r="J46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464" s="17"/>
      <c r="L464" s="213">
        <f>COUNTIFS(F:F,registrace[[#This Row],[prijmeni a jmeno]],G:G,registrace[[#This Row],[nar]])</f>
        <v>1</v>
      </c>
      <c r="M46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64" s="212" t="str">
        <f>LEFT(registrace[[#This Row],[prijmeni a jmeno]],1)</f>
        <v>L</v>
      </c>
      <c r="O464" s="222" t="str">
        <f>IF(registrace[[#This Row],[závod]]="Hlavní závod",COUNTIF(HLAVNÍ!C:C,E464),"-")</f>
        <v>-</v>
      </c>
    </row>
    <row r="465" spans="2:15" ht="11.25">
      <c r="B46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2017::Dětský::11-12::Z::50</v>
      </c>
      <c r="C465" s="207">
        <v>2017</v>
      </c>
      <c r="D465" s="208" t="s">
        <v>675</v>
      </c>
      <c r="E465" s="207">
        <v>50</v>
      </c>
      <c r="F465" s="17" t="s">
        <v>803</v>
      </c>
      <c r="G465" s="209">
        <v>2006</v>
      </c>
      <c r="H465" s="208" t="s">
        <v>328</v>
      </c>
      <c r="I465" s="210" t="str">
        <f>IF(ISBLANK(registrace[[#This Row],[prijmeni a jmeno]]),"-",IF(RIGHT(LEFT(registrace[[#This Row],[prijmeni a jmeno]],SEARCH(" ",registrace[[#This Row],[prijmeni a jmeno]])-1),1)="á","Z","M"))</f>
        <v>Z</v>
      </c>
      <c r="J46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465" s="17"/>
      <c r="L465" s="213">
        <f>COUNTIFS(F:F,registrace[[#This Row],[prijmeni a jmeno]],G:G,registrace[[#This Row],[nar]])</f>
        <v>1</v>
      </c>
      <c r="M46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65" s="212" t="str">
        <f>LEFT(registrace[[#This Row],[prijmeni a jmeno]],1)</f>
        <v>L</v>
      </c>
      <c r="O465" s="222" t="str">
        <f>IF(registrace[[#This Row],[závod]]="Hlavní závod",COUNTIF(HLAVNÍ!C:C,E465),"-")</f>
        <v>-</v>
      </c>
    </row>
    <row r="466" spans="2:15" ht="11.25">
      <c r="B466" s="19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starosty::16</v>
      </c>
      <c r="C466" s="207">
        <v>2017</v>
      </c>
      <c r="D466" s="208" t="s">
        <v>673</v>
      </c>
      <c r="E466" s="207">
        <v>16</v>
      </c>
      <c r="F466" s="17" t="s">
        <v>2348</v>
      </c>
      <c r="G466" s="209">
        <v>2003</v>
      </c>
      <c r="H466" s="208" t="s">
        <v>2346</v>
      </c>
      <c r="I466" s="210" t="str">
        <f>IF(ISBLANK(registrace[[#This Row],[prijmeni a jmeno]]),"-",IF(RIGHT(LEFT(registrace[[#This Row],[prijmeni a jmeno]],SEARCH(" ",registrace[[#This Row],[prijmeni a jmeno]])-1),1)="á","Z","M"))</f>
        <v>M</v>
      </c>
      <c r="J46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466" s="17"/>
      <c r="L466" s="213">
        <f>COUNTIFS(F:F,registrace[[#This Row],[prijmeni a jmeno]],G:G,registrace[[#This Row],[nar]])</f>
        <v>2</v>
      </c>
      <c r="M46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66" s="212" t="str">
        <f>LEFT(registrace[[#This Row],[prijmeni a jmeno]],1)</f>
        <v>L</v>
      </c>
      <c r="O466" s="221" t="str">
        <f>IF(registrace[[#This Row],[závod]]="Hlavní závod",COUNTIF(HLAVNÍ!C:C,E466),"-")</f>
        <v>-</v>
      </c>
    </row>
    <row r="467" spans="2:15" ht="11.25">
      <c r="B46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2017::Dětský::13-14::M::29</v>
      </c>
      <c r="C467" s="207">
        <v>2017</v>
      </c>
      <c r="D467" s="208" t="s">
        <v>675</v>
      </c>
      <c r="E467" s="207">
        <v>29</v>
      </c>
      <c r="F467" s="17" t="s">
        <v>2348</v>
      </c>
      <c r="G467" s="209">
        <v>2003</v>
      </c>
      <c r="H467" s="208" t="s">
        <v>2346</v>
      </c>
      <c r="I467" s="210" t="str">
        <f>IF(ISBLANK(registrace[[#This Row],[prijmeni a jmeno]]),"-",IF(RIGHT(LEFT(registrace[[#This Row],[prijmeni a jmeno]],SEARCH(" ",registrace[[#This Row],[prijmeni a jmeno]])-1),1)="á","Z","M"))</f>
        <v>M</v>
      </c>
      <c r="J46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13-14</v>
      </c>
      <c r="K467" s="17"/>
      <c r="L467" s="213">
        <f>COUNTIFS(F:F,registrace[[#This Row],[prijmeni a jmeno]],G:G,registrace[[#This Row],[nar]])</f>
        <v>2</v>
      </c>
      <c r="M46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67" s="212" t="str">
        <f>LEFT(registrace[[#This Row],[prijmeni a jmeno]],1)</f>
        <v>L</v>
      </c>
      <c r="O467" s="222" t="str">
        <f>IF(registrace[[#This Row],[závod]]="Hlavní závod",COUNTIF(HLAVNÍ!C:C,E467),"-")</f>
        <v>-</v>
      </c>
    </row>
    <row r="468" spans="2:15" ht="11.25">
      <c r="B468" s="19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68" s="207">
        <v>2017</v>
      </c>
      <c r="D468" s="208"/>
      <c r="E468" s="207"/>
      <c r="F468" s="17" t="s">
        <v>2350</v>
      </c>
      <c r="G468" s="209">
        <v>1976</v>
      </c>
      <c r="H468" s="208" t="s">
        <v>2349</v>
      </c>
      <c r="I468" s="210" t="str">
        <f>IF(ISBLANK(registrace[[#This Row],[prijmeni a jmeno]]),"-",IF(RIGHT(LEFT(registrace[[#This Row],[prijmeni a jmeno]],SEARCH(" ",registrace[[#This Row],[prijmeni a jmeno]])-1),1)="á","Z","M"))</f>
        <v>M</v>
      </c>
      <c r="J46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68" s="17"/>
      <c r="L468" s="213">
        <f>COUNTIFS(F:F,registrace[[#This Row],[prijmeni a jmeno]],G:G,registrace[[#This Row],[nar]])</f>
        <v>1</v>
      </c>
      <c r="M46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68" s="212" t="str">
        <f>LEFT(registrace[[#This Row],[prijmeni a jmeno]],1)</f>
        <v>L</v>
      </c>
      <c r="O468" s="221" t="str">
        <f>IF(registrace[[#This Row],[závod]]="Hlavní závod",COUNTIF(HLAVNÍ!C:C,E468),"-")</f>
        <v>-</v>
      </c>
    </row>
    <row r="469" spans="2:15" ht="11.25">
      <c r="B46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2017::Dětský::05-07::Z::63</v>
      </c>
      <c r="C469" s="207">
        <v>2017</v>
      </c>
      <c r="D469" s="208" t="s">
        <v>675</v>
      </c>
      <c r="E469" s="207">
        <v>63</v>
      </c>
      <c r="F469" s="17" t="s">
        <v>2844</v>
      </c>
      <c r="G469" s="209">
        <v>2010</v>
      </c>
      <c r="H469" s="208" t="s">
        <v>2848</v>
      </c>
      <c r="I469" s="210" t="str">
        <f>IF(ISBLANK(registrace[[#This Row],[prijmeni a jmeno]]),"-",IF(RIGHT(LEFT(registrace[[#This Row],[prijmeni a jmeno]],SEARCH(" ",registrace[[#This Row],[prijmeni a jmeno]])-1),1)="á","Z","M"))</f>
        <v>Z</v>
      </c>
      <c r="J46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469" s="17"/>
      <c r="L469" s="213">
        <f>COUNTIFS(F:F,registrace[[#This Row],[prijmeni a jmeno]],G:G,registrace[[#This Row],[nar]])</f>
        <v>1</v>
      </c>
      <c r="M46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69" s="212" t="str">
        <f>LEFT(registrace[[#This Row],[prijmeni a jmeno]],1)</f>
        <v>L</v>
      </c>
      <c r="O469" s="222" t="str">
        <f>IF(registrace[[#This Row],[závod]]="Hlavní závod",COUNTIF(HLAVNÍ!C:C,E469),"-")</f>
        <v>-</v>
      </c>
    </row>
    <row r="470" spans="2:15" ht="11.25">
      <c r="B47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závod::110</v>
      </c>
      <c r="C470" s="207">
        <v>2017</v>
      </c>
      <c r="D470" s="208" t="s">
        <v>672</v>
      </c>
      <c r="E470" s="207">
        <v>110</v>
      </c>
      <c r="F470" s="17" t="s">
        <v>2304</v>
      </c>
      <c r="G470" s="209">
        <v>1981</v>
      </c>
      <c r="H470" s="208" t="s">
        <v>2305</v>
      </c>
      <c r="I470" s="210" t="str">
        <f>IF(ISBLANK(registrace[[#This Row],[prijmeni a jmeno]]),"-",IF(RIGHT(LEFT(registrace[[#This Row],[prijmeni a jmeno]],SEARCH(" ",registrace[[#This Row],[prijmeni a jmeno]])-1),1)="á","Z","M"))</f>
        <v>M</v>
      </c>
      <c r="J47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470" s="17"/>
      <c r="L470" s="213">
        <f>COUNTIFS(F:F,registrace[[#This Row],[prijmeni a jmeno]],G:G,registrace[[#This Row],[nar]])</f>
        <v>1</v>
      </c>
      <c r="M47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70" s="212" t="str">
        <f>LEFT(registrace[[#This Row],[prijmeni a jmeno]],1)</f>
        <v>L</v>
      </c>
      <c r="O470" s="221">
        <f>IF(registrace[[#This Row],[závod]]="Hlavní závod",COUNTIF(HLAVNÍ!C:C,E470),"-")</f>
        <v>1</v>
      </c>
    </row>
    <row r="471" spans="2:15" ht="11.25">
      <c r="B47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závod::41</v>
      </c>
      <c r="C471" s="207">
        <v>2017</v>
      </c>
      <c r="D471" s="208" t="s">
        <v>672</v>
      </c>
      <c r="E471" s="207">
        <v>41</v>
      </c>
      <c r="F471" s="17" t="s">
        <v>901</v>
      </c>
      <c r="G471" s="209">
        <v>1975</v>
      </c>
      <c r="H471" s="208" t="s">
        <v>902</v>
      </c>
      <c r="I471" s="210" t="str">
        <f>IF(ISBLANK(registrace[[#This Row],[prijmeni a jmeno]]),"-",IF(RIGHT(LEFT(registrace[[#This Row],[prijmeni a jmeno]],SEARCH(" ",registrace[[#This Row],[prijmeni a jmeno]])-1),1)="á","Z","M"))</f>
        <v>Z</v>
      </c>
      <c r="J47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471" s="17"/>
      <c r="L471" s="213">
        <f>COUNTIFS(F:F,registrace[[#This Row],[prijmeni a jmeno]],G:G,registrace[[#This Row],[nar]])</f>
        <v>1</v>
      </c>
      <c r="M47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71" s="212" t="str">
        <f>LEFT(registrace[[#This Row],[prijmeni a jmeno]],1)</f>
        <v>L</v>
      </c>
      <c r="O471" s="222">
        <f>IF(registrace[[#This Row],[závod]]="Hlavní závod",COUNTIF(HLAVNÍ!C:C,E471),"-")</f>
        <v>1</v>
      </c>
    </row>
    <row r="472" spans="2:15" ht="11.25">
      <c r="B47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72" s="207">
        <v>2017</v>
      </c>
      <c r="D472" s="208"/>
      <c r="E472" s="207"/>
      <c r="F472" s="17" t="s">
        <v>596</v>
      </c>
      <c r="G472" s="209">
        <v>2002</v>
      </c>
      <c r="H472" s="17" t="s">
        <v>259</v>
      </c>
      <c r="I472" s="210" t="str">
        <f>IF(ISBLANK(registrace[[#This Row],[prijmeni a jmeno]]),"-",IF(RIGHT(LEFT(registrace[[#This Row],[prijmeni a jmeno]],SEARCH(" ",registrace[[#This Row],[prijmeni a jmeno]])-1),1)="á","Z","M"))</f>
        <v>Z</v>
      </c>
      <c r="J47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72" s="17"/>
      <c r="L472" s="211">
        <f>COUNTIFS(F:F,registrace[[#This Row],[prijmeni a jmeno]],G:G,registrace[[#This Row],[nar]])</f>
        <v>1</v>
      </c>
      <c r="M47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72" s="212" t="str">
        <f>LEFT(registrace[[#This Row],[prijmeni a jmeno]],1)</f>
        <v>L</v>
      </c>
      <c r="O472" s="221" t="str">
        <f>IF(registrace[[#This Row],[závod]]="Hlavní závod",COUNTIF(HLAVNÍ!C:C,E472),"-")</f>
        <v>-</v>
      </c>
    </row>
    <row r="473" spans="2:15" ht="11.25">
      <c r="B47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starosty::25</v>
      </c>
      <c r="C473" s="207">
        <v>2017</v>
      </c>
      <c r="D473" s="208" t="s">
        <v>673</v>
      </c>
      <c r="E473" s="207">
        <v>25</v>
      </c>
      <c r="F473" s="17" t="s">
        <v>2690</v>
      </c>
      <c r="G473" s="209">
        <v>1966</v>
      </c>
      <c r="H473" s="208" t="s">
        <v>535</v>
      </c>
      <c r="I473" s="210" t="str">
        <f>IF(ISBLANK(registrace[[#This Row],[prijmeni a jmeno]]),"-",IF(RIGHT(LEFT(registrace[[#This Row],[prijmeni a jmeno]],SEARCH(" ",registrace[[#This Row],[prijmeni a jmeno]])-1),1)="á","Z","M"))</f>
        <v>M</v>
      </c>
      <c r="J47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473" s="17"/>
      <c r="L473" s="213">
        <f>COUNTIFS(F:F,registrace[[#This Row],[prijmeni a jmeno]],G:G,registrace[[#This Row],[nar]])</f>
        <v>1</v>
      </c>
      <c r="M47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73" s="212" t="str">
        <f>LEFT(registrace[[#This Row],[prijmeni a jmeno]],1)</f>
        <v>L</v>
      </c>
      <c r="O473" s="222" t="str">
        <f>IF(registrace[[#This Row],[závod]]="Hlavní závod",COUNTIF(HLAVNÍ!C:C,E473),"-")</f>
        <v>-</v>
      </c>
    </row>
    <row r="474" spans="2:15" ht="11.25">
      <c r="B474" s="14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závod::Z31</v>
      </c>
      <c r="C474" s="207">
        <v>2017</v>
      </c>
      <c r="D474" s="208" t="s">
        <v>672</v>
      </c>
      <c r="E474" s="207" t="s">
        <v>2788</v>
      </c>
      <c r="F474" s="17" t="s">
        <v>961</v>
      </c>
      <c r="G474" s="209">
        <v>1975</v>
      </c>
      <c r="H474" s="208" t="s">
        <v>962</v>
      </c>
      <c r="I474" s="210" t="str">
        <f>IF(ISBLANK(registrace[[#This Row],[prijmeni a jmeno]]),"-",IF(RIGHT(LEFT(registrace[[#This Row],[prijmeni a jmeno]],SEARCH(" ",registrace[[#This Row],[prijmeni a jmeno]])-1),1)="á","Z","M"))</f>
        <v>M</v>
      </c>
      <c r="J47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474" s="17"/>
      <c r="L474" s="211">
        <f>COUNTIFS(F:F,registrace[[#This Row],[prijmeni a jmeno]],G:G,registrace[[#This Row],[nar]])</f>
        <v>1</v>
      </c>
      <c r="M47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74" s="212" t="str">
        <f>LEFT(registrace[[#This Row],[prijmeni a jmeno]],1)</f>
        <v>L</v>
      </c>
      <c r="O474" s="221">
        <f>IF(registrace[[#This Row],[závod]]="Hlavní závod",COUNTIF(HLAVNÍ!C:C,E474),"-")</f>
        <v>1</v>
      </c>
    </row>
    <row r="475" spans="2:15" ht="11.25">
      <c r="B47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75" s="207">
        <v>2017</v>
      </c>
      <c r="D475" s="208"/>
      <c r="E475" s="207"/>
      <c r="F475" s="17" t="s">
        <v>998</v>
      </c>
      <c r="G475" s="209">
        <v>2004</v>
      </c>
      <c r="H475" s="208" t="s">
        <v>281</v>
      </c>
      <c r="I475" s="210" t="str">
        <f>IF(ISBLANK(registrace[[#This Row],[prijmeni a jmeno]]),"-",IF(RIGHT(LEFT(registrace[[#This Row],[prijmeni a jmeno]],SEARCH(" ",registrace[[#This Row],[prijmeni a jmeno]])-1),1)="á","Z","M"))</f>
        <v>M</v>
      </c>
      <c r="J47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75" s="17"/>
      <c r="L475" s="211">
        <f>COUNTIFS(F:F,registrace[[#This Row],[prijmeni a jmeno]],G:G,registrace[[#This Row],[nar]])</f>
        <v>1</v>
      </c>
      <c r="M47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75" s="212" t="str">
        <f>LEFT(registrace[[#This Row],[prijmeni a jmeno]],1)</f>
        <v>L</v>
      </c>
      <c r="O475" s="221" t="str">
        <f>IF(registrace[[#This Row],[závod]]="Hlavní závod",COUNTIF(HLAVNÍ!C:C,E475),"-")</f>
        <v>-</v>
      </c>
    </row>
    <row r="476" spans="2:15" ht="11.25">
      <c r="B47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76" s="207">
        <v>2017</v>
      </c>
      <c r="D476" s="208"/>
      <c r="E476" s="207"/>
      <c r="F476" s="17" t="s">
        <v>987</v>
      </c>
      <c r="G476" s="209">
        <v>2003</v>
      </c>
      <c r="H476" s="208" t="s">
        <v>281</v>
      </c>
      <c r="I476" s="210" t="str">
        <f>IF(ISBLANK(registrace[[#This Row],[prijmeni a jmeno]]),"-",IF(RIGHT(LEFT(registrace[[#This Row],[prijmeni a jmeno]],SEARCH(" ",registrace[[#This Row],[prijmeni a jmeno]])-1),1)="á","Z","M"))</f>
        <v>Z</v>
      </c>
      <c r="J47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76" s="17"/>
      <c r="L476" s="211">
        <f>COUNTIFS(F:F,registrace[[#This Row],[prijmeni a jmeno]],G:G,registrace[[#This Row],[nar]])</f>
        <v>1</v>
      </c>
      <c r="M47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76" s="212" t="str">
        <f>LEFT(registrace[[#This Row],[prijmeni a jmeno]],1)</f>
        <v>L</v>
      </c>
      <c r="O476" s="221" t="str">
        <f>IF(registrace[[#This Row],[závod]]="Hlavní závod",COUNTIF(HLAVNÍ!C:C,E476),"-")</f>
        <v>-</v>
      </c>
    </row>
    <row r="477" spans="2:15" ht="11.25">
      <c r="B47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77" s="207">
        <v>2017</v>
      </c>
      <c r="D477" s="208"/>
      <c r="E477" s="207"/>
      <c r="F477" s="17" t="s">
        <v>349</v>
      </c>
      <c r="G477" s="209">
        <v>1998</v>
      </c>
      <c r="H477" s="17" t="s">
        <v>483</v>
      </c>
      <c r="I477" s="210" t="str">
        <f>IF(ISBLANK(registrace[[#This Row],[prijmeni a jmeno]]),"-",IF(RIGHT(LEFT(registrace[[#This Row],[prijmeni a jmeno]],SEARCH(" ",registrace[[#This Row],[prijmeni a jmeno]])-1),1)="á","Z","M"))</f>
        <v>M</v>
      </c>
      <c r="J47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77" s="17"/>
      <c r="L477" s="211">
        <f>COUNTIFS(F:F,registrace[[#This Row],[prijmeni a jmeno]],G:G,registrace[[#This Row],[nar]])</f>
        <v>1</v>
      </c>
      <c r="M47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77" s="212" t="str">
        <f>LEFT(registrace[[#This Row],[prijmeni a jmeno]],1)</f>
        <v>L</v>
      </c>
      <c r="O477" s="221" t="str">
        <f>IF(registrace[[#This Row],[závod]]="Hlavní závod",COUNTIF(HLAVNÍ!C:C,E477),"-")</f>
        <v>-</v>
      </c>
    </row>
    <row r="478" spans="2:15" ht="11.25">
      <c r="B47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78" s="207">
        <v>2017</v>
      </c>
      <c r="D478" s="208"/>
      <c r="E478" s="207"/>
      <c r="F478" s="17" t="s">
        <v>225</v>
      </c>
      <c r="G478" s="209">
        <v>1973</v>
      </c>
      <c r="H478" s="17" t="s">
        <v>226</v>
      </c>
      <c r="I478" s="210" t="str">
        <f>IF(ISBLANK(registrace[[#This Row],[prijmeni a jmeno]]),"-",IF(RIGHT(LEFT(registrace[[#This Row],[prijmeni a jmeno]],SEARCH(" ",registrace[[#This Row],[prijmeni a jmeno]])-1),1)="á","Z","M"))</f>
        <v>M</v>
      </c>
      <c r="J47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78" s="17"/>
      <c r="L478" s="211">
        <f>COUNTIFS(F:F,registrace[[#This Row],[prijmeni a jmeno]],G:G,registrace[[#This Row],[nar]])</f>
        <v>1</v>
      </c>
      <c r="M47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78" s="212" t="str">
        <f>LEFT(registrace[[#This Row],[prijmeni a jmeno]],1)</f>
        <v>L</v>
      </c>
      <c r="O478" s="221" t="str">
        <f>IF(registrace[[#This Row],[závod]]="Hlavní závod",COUNTIF(HLAVNÍ!C:C,E478),"-")</f>
        <v>-</v>
      </c>
    </row>
    <row r="479" spans="2:15" ht="11.25">
      <c r="B47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79" s="207">
        <v>2017</v>
      </c>
      <c r="D479" s="208"/>
      <c r="E479" s="207"/>
      <c r="F479" s="17" t="s">
        <v>347</v>
      </c>
      <c r="G479" s="209">
        <v>1996</v>
      </c>
      <c r="H479" s="17" t="s">
        <v>235</v>
      </c>
      <c r="I479" s="210" t="str">
        <f>IF(ISBLANK(registrace[[#This Row],[prijmeni a jmeno]]),"-",IF(RIGHT(LEFT(registrace[[#This Row],[prijmeni a jmeno]],SEARCH(" ",registrace[[#This Row],[prijmeni a jmeno]])-1),1)="á","Z","M"))</f>
        <v>Z</v>
      </c>
      <c r="J47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79" s="17"/>
      <c r="L479" s="211">
        <f>COUNTIFS(F:F,registrace[[#This Row],[prijmeni a jmeno]],G:G,registrace[[#This Row],[nar]])</f>
        <v>1</v>
      </c>
      <c r="M47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79" s="212" t="str">
        <f>LEFT(registrace[[#This Row],[prijmeni a jmeno]],1)</f>
        <v>L</v>
      </c>
      <c r="O479" s="221" t="str">
        <f>IF(registrace[[#This Row],[závod]]="Hlavní závod",COUNTIF(HLAVNÍ!C:C,E479),"-")</f>
        <v>-</v>
      </c>
    </row>
    <row r="480" spans="2:15" ht="11.25">
      <c r="B48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80" s="207">
        <v>2017</v>
      </c>
      <c r="D480" s="208"/>
      <c r="E480" s="207"/>
      <c r="F480" s="17" t="s">
        <v>370</v>
      </c>
      <c r="G480" s="209">
        <v>2003</v>
      </c>
      <c r="H480" s="17" t="s">
        <v>331</v>
      </c>
      <c r="I480" s="210" t="str">
        <f>IF(ISBLANK(registrace[[#This Row],[prijmeni a jmeno]]),"-",IF(RIGHT(LEFT(registrace[[#This Row],[prijmeni a jmeno]],SEARCH(" ",registrace[[#This Row],[prijmeni a jmeno]])-1),1)="á","Z","M"))</f>
        <v>Z</v>
      </c>
      <c r="J48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80" s="17"/>
      <c r="L480" s="211">
        <f>COUNTIFS(F:F,registrace[[#This Row],[prijmeni a jmeno]],G:G,registrace[[#This Row],[nar]])</f>
        <v>1</v>
      </c>
      <c r="M48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80" s="212" t="str">
        <f>LEFT(registrace[[#This Row],[prijmeni a jmeno]],1)</f>
        <v>L</v>
      </c>
      <c r="O480" s="221" t="str">
        <f>IF(registrace[[#This Row],[závod]]="Hlavní závod",COUNTIF(HLAVNÍ!C:C,E480),"-")</f>
        <v>-</v>
      </c>
    </row>
    <row r="481" spans="2:15" ht="11.25">
      <c r="B48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závod::89</v>
      </c>
      <c r="C481" s="207">
        <v>2017</v>
      </c>
      <c r="D481" s="208" t="s">
        <v>672</v>
      </c>
      <c r="E481" s="207">
        <v>89</v>
      </c>
      <c r="F481" s="17" t="s">
        <v>84</v>
      </c>
      <c r="G481" s="209">
        <v>1979</v>
      </c>
      <c r="H481" s="208" t="s">
        <v>284</v>
      </c>
      <c r="I481" s="210" t="str">
        <f>IF(ISBLANK(registrace[[#This Row],[prijmeni a jmeno]]),"-",IF(RIGHT(LEFT(registrace[[#This Row],[prijmeni a jmeno]],SEARCH(" ",registrace[[#This Row],[prijmeni a jmeno]])-1),1)="á","Z","M"))</f>
        <v>M</v>
      </c>
      <c r="J48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481" s="17"/>
      <c r="L481" s="213">
        <f>COUNTIFS(F:F,registrace[[#This Row],[prijmeni a jmeno]],G:G,registrace[[#This Row],[nar]])</f>
        <v>1</v>
      </c>
      <c r="M48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81" s="212" t="str">
        <f>LEFT(registrace[[#This Row],[prijmeni a jmeno]],1)</f>
        <v>M</v>
      </c>
      <c r="O481" s="221">
        <f>IF(registrace[[#This Row],[závod]]="Hlavní závod",COUNTIF(HLAVNÍ!C:C,E481),"-")</f>
        <v>1</v>
      </c>
    </row>
    <row r="482" spans="2:15" ht="11.25">
      <c r="B48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82" s="207">
        <v>2017</v>
      </c>
      <c r="D482" s="208"/>
      <c r="E482" s="207"/>
      <c r="F482" s="17" t="s">
        <v>85</v>
      </c>
      <c r="G482" s="209">
        <v>1979</v>
      </c>
      <c r="H482" s="208" t="s">
        <v>24</v>
      </c>
      <c r="I482" s="210" t="str">
        <f>IF(ISBLANK(registrace[[#This Row],[prijmeni a jmeno]]),"-",IF(RIGHT(LEFT(registrace[[#This Row],[prijmeni a jmeno]],SEARCH(" ",registrace[[#This Row],[prijmeni a jmeno]])-1),1)="á","Z","M"))</f>
        <v>M</v>
      </c>
      <c r="J48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82" s="17"/>
      <c r="L482" s="211">
        <f>COUNTIFS(F:F,registrace[[#This Row],[prijmeni a jmeno]],G:G,registrace[[#This Row],[nar]])</f>
        <v>1</v>
      </c>
      <c r="M48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82" s="212" t="str">
        <f>LEFT(registrace[[#This Row],[prijmeni a jmeno]],1)</f>
        <v>M</v>
      </c>
      <c r="O482" s="221" t="str">
        <f>IF(registrace[[#This Row],[závod]]="Hlavní závod",COUNTIF(HLAVNÍ!C:C,E482),"-")</f>
        <v>-</v>
      </c>
    </row>
    <row r="483" spans="2:15" ht="11.25">
      <c r="B48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83" s="207">
        <v>2017</v>
      </c>
      <c r="D483" s="208"/>
      <c r="E483" s="207"/>
      <c r="F483" s="17" t="s">
        <v>354</v>
      </c>
      <c r="G483" s="209">
        <v>2001</v>
      </c>
      <c r="H483" s="17" t="s">
        <v>331</v>
      </c>
      <c r="I483" s="210" t="str">
        <f>IF(ISBLANK(registrace[[#This Row],[prijmeni a jmeno]]),"-",IF(RIGHT(LEFT(registrace[[#This Row],[prijmeni a jmeno]],SEARCH(" ",registrace[[#This Row],[prijmeni a jmeno]])-1),1)="á","Z","M"))</f>
        <v>M</v>
      </c>
      <c r="J48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83" s="17"/>
      <c r="L483" s="211">
        <f>COUNTIFS(F:F,registrace[[#This Row],[prijmeni a jmeno]],G:G,registrace[[#This Row],[nar]])</f>
        <v>1</v>
      </c>
      <c r="M48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83" s="212" t="str">
        <f>LEFT(registrace[[#This Row],[prijmeni a jmeno]],1)</f>
        <v>M</v>
      </c>
      <c r="O483" s="221" t="str">
        <f>IF(registrace[[#This Row],[závod]]="Hlavní závod",COUNTIF(HLAVNÍ!C:C,E483),"-")</f>
        <v>-</v>
      </c>
    </row>
    <row r="484" spans="2:15" ht="11.25">
      <c r="B48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84" s="207">
        <v>2017</v>
      </c>
      <c r="D484" s="208"/>
      <c r="E484" s="207"/>
      <c r="F484" s="17" t="s">
        <v>307</v>
      </c>
      <c r="G484" s="209">
        <v>1979</v>
      </c>
      <c r="H484" s="17" t="s">
        <v>284</v>
      </c>
      <c r="I484" s="210" t="str">
        <f>IF(ISBLANK(registrace[[#This Row],[prijmeni a jmeno]]),"-",IF(RIGHT(LEFT(registrace[[#This Row],[prijmeni a jmeno]],SEARCH(" ",registrace[[#This Row],[prijmeni a jmeno]])-1),1)="á","Z","M"))</f>
        <v>M</v>
      </c>
      <c r="J48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84" s="17"/>
      <c r="L484" s="211">
        <f>COUNTIFS(F:F,registrace[[#This Row],[prijmeni a jmeno]],G:G,registrace[[#This Row],[nar]])</f>
        <v>1</v>
      </c>
      <c r="M48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84" s="212" t="str">
        <f>LEFT(registrace[[#This Row],[prijmeni a jmeno]],1)</f>
        <v>M</v>
      </c>
      <c r="O484" s="221" t="str">
        <f>IF(registrace[[#This Row],[závod]]="Hlavní závod",COUNTIF(HLAVNÍ!C:C,E484),"-")</f>
        <v>-</v>
      </c>
    </row>
    <row r="485" spans="2:15" ht="11.25">
      <c r="B48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2017::Dětský::05-07::Z::49</v>
      </c>
      <c r="C485" s="207">
        <v>2017</v>
      </c>
      <c r="D485" s="208" t="s">
        <v>675</v>
      </c>
      <c r="E485" s="207">
        <v>49</v>
      </c>
      <c r="F485" s="17" t="s">
        <v>2842</v>
      </c>
      <c r="G485" s="209">
        <v>2012</v>
      </c>
      <c r="H485" s="208" t="s">
        <v>559</v>
      </c>
      <c r="I485" s="210" t="str">
        <f>IF(ISBLANK(registrace[[#This Row],[prijmeni a jmeno]]),"-",IF(RIGHT(LEFT(registrace[[#This Row],[prijmeni a jmeno]],SEARCH(" ",registrace[[#This Row],[prijmeni a jmeno]])-1),1)="á","Z","M"))</f>
        <v>Z</v>
      </c>
      <c r="J48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485" s="17"/>
      <c r="L485" s="213">
        <f>COUNTIFS(F:F,registrace[[#This Row],[prijmeni a jmeno]],G:G,registrace[[#This Row],[nar]])</f>
        <v>1</v>
      </c>
      <c r="M48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85" s="212" t="str">
        <f>LEFT(registrace[[#This Row],[prijmeni a jmeno]],1)</f>
        <v>M</v>
      </c>
      <c r="O485" s="222" t="str">
        <f>IF(registrace[[#This Row],[závod]]="Hlavní závod",COUNTIF(HLAVNÍ!C:C,E485),"-")</f>
        <v>-</v>
      </c>
    </row>
    <row r="486" spans="2:15" ht="11.25">
      <c r="B48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86" s="207">
        <v>2017</v>
      </c>
      <c r="D486" s="208"/>
      <c r="E486" s="207"/>
      <c r="F486" s="17" t="s">
        <v>993</v>
      </c>
      <c r="G486" s="209">
        <v>2004</v>
      </c>
      <c r="H486" s="208" t="s">
        <v>984</v>
      </c>
      <c r="I486" s="210" t="str">
        <f>IF(ISBLANK(registrace[[#This Row],[prijmeni a jmeno]]),"-",IF(RIGHT(LEFT(registrace[[#This Row],[prijmeni a jmeno]],SEARCH(" ",registrace[[#This Row],[prijmeni a jmeno]])-1),1)="á","Z","M"))</f>
        <v>M</v>
      </c>
      <c r="J48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86" s="17"/>
      <c r="L486" s="211">
        <f>COUNTIFS(F:F,registrace[[#This Row],[prijmeni a jmeno]],G:G,registrace[[#This Row],[nar]])</f>
        <v>1</v>
      </c>
      <c r="M48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86" s="212" t="str">
        <f>LEFT(registrace[[#This Row],[prijmeni a jmeno]],1)</f>
        <v>M</v>
      </c>
      <c r="O486" s="221" t="str">
        <f>IF(registrace[[#This Row],[závod]]="Hlavní závod",COUNTIF(HLAVNÍ!C:C,E486),"-")</f>
        <v>-</v>
      </c>
    </row>
    <row r="487" spans="2:15" ht="11.25">
      <c r="B48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87" s="207">
        <v>2017</v>
      </c>
      <c r="D487" s="208"/>
      <c r="E487" s="207"/>
      <c r="F487" s="17" t="s">
        <v>86</v>
      </c>
      <c r="G487" s="209">
        <v>1966</v>
      </c>
      <c r="H487" s="17" t="s">
        <v>11</v>
      </c>
      <c r="I487" s="210" t="str">
        <f>IF(ISBLANK(registrace[[#This Row],[prijmeni a jmeno]]),"-",IF(RIGHT(LEFT(registrace[[#This Row],[prijmeni a jmeno]],SEARCH(" ",registrace[[#This Row],[prijmeni a jmeno]])-1),1)="á","Z","M"))</f>
        <v>M</v>
      </c>
      <c r="J48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87" s="17"/>
      <c r="L487" s="211">
        <f>COUNTIFS(F:F,registrace[[#This Row],[prijmeni a jmeno]],G:G,registrace[[#This Row],[nar]])</f>
        <v>1</v>
      </c>
      <c r="M48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87" s="212" t="str">
        <f>LEFT(registrace[[#This Row],[prijmeni a jmeno]],1)</f>
        <v>M</v>
      </c>
      <c r="O487" s="221" t="str">
        <f>IF(registrace[[#This Row],[závod]]="Hlavní závod",COUNTIF(HLAVNÍ!C:C,E487),"-")</f>
        <v>-</v>
      </c>
    </row>
    <row r="488" spans="2:15" ht="11.25">
      <c r="B48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88" s="207">
        <v>2017</v>
      </c>
      <c r="D488" s="208"/>
      <c r="E488" s="207"/>
      <c r="F488" s="17" t="s">
        <v>761</v>
      </c>
      <c r="G488" s="209">
        <v>1977</v>
      </c>
      <c r="H488" s="208" t="s">
        <v>11</v>
      </c>
      <c r="I488" s="210" t="str">
        <f>IF(ISBLANK(registrace[[#This Row],[prijmeni a jmeno]]),"-",IF(RIGHT(LEFT(registrace[[#This Row],[prijmeni a jmeno]],SEARCH(" ",registrace[[#This Row],[prijmeni a jmeno]])-1),1)="á","Z","M"))</f>
        <v>Z</v>
      </c>
      <c r="J48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88" s="17"/>
      <c r="L488" s="211">
        <f>COUNTIFS(F:F,registrace[[#This Row],[prijmeni a jmeno]],G:G,registrace[[#This Row],[nar]])</f>
        <v>1</v>
      </c>
      <c r="M48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88" s="212" t="str">
        <f>LEFT(registrace[[#This Row],[prijmeni a jmeno]],1)</f>
        <v>M</v>
      </c>
      <c r="O488" s="221" t="str">
        <f>IF(registrace[[#This Row],[závod]]="Hlavní závod",COUNTIF(HLAVNÍ!C:C,E488),"-")</f>
        <v>-</v>
      </c>
    </row>
    <row r="489" spans="2:15" ht="11.25">
      <c r="B48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89" s="207">
        <v>2017</v>
      </c>
      <c r="D489" s="208"/>
      <c r="E489" s="207"/>
      <c r="F489" s="17" t="s">
        <v>449</v>
      </c>
      <c r="G489" s="209">
        <v>1999</v>
      </c>
      <c r="H489" s="17" t="s">
        <v>401</v>
      </c>
      <c r="I489" s="210" t="str">
        <f>IF(ISBLANK(registrace[[#This Row],[prijmeni a jmeno]]),"-",IF(RIGHT(LEFT(registrace[[#This Row],[prijmeni a jmeno]],SEARCH(" ",registrace[[#This Row],[prijmeni a jmeno]])-1),1)="á","Z","M"))</f>
        <v>Z</v>
      </c>
      <c r="J48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89" s="17"/>
      <c r="L489" s="211">
        <f>COUNTIFS(F:F,registrace[[#This Row],[prijmeni a jmeno]],G:G,registrace[[#This Row],[nar]])</f>
        <v>1</v>
      </c>
      <c r="M48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89" s="212" t="str">
        <f>LEFT(registrace[[#This Row],[prijmeni a jmeno]],1)</f>
        <v>M</v>
      </c>
      <c r="O489" s="221" t="str">
        <f>IF(registrace[[#This Row],[závod]]="Hlavní závod",COUNTIF(HLAVNÍ!C:C,E489),"-")</f>
        <v>-</v>
      </c>
    </row>
    <row r="490" spans="2:15" ht="11.25">
      <c r="B49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90" s="207">
        <v>2017</v>
      </c>
      <c r="D490" s="208"/>
      <c r="E490" s="207"/>
      <c r="F490" s="17" t="s">
        <v>440</v>
      </c>
      <c r="G490" s="209">
        <v>1995</v>
      </c>
      <c r="H490" s="17" t="s">
        <v>401</v>
      </c>
      <c r="I490" s="210" t="str">
        <f>IF(ISBLANK(registrace[[#This Row],[prijmeni a jmeno]]),"-",IF(RIGHT(LEFT(registrace[[#This Row],[prijmeni a jmeno]],SEARCH(" ",registrace[[#This Row],[prijmeni a jmeno]])-1),1)="á","Z","M"))</f>
        <v>Z</v>
      </c>
      <c r="J49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90" s="17"/>
      <c r="L490" s="211">
        <f>COUNTIFS(F:F,registrace[[#This Row],[prijmeni a jmeno]],G:G,registrace[[#This Row],[nar]])</f>
        <v>1</v>
      </c>
      <c r="M49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90" s="212" t="str">
        <f>LEFT(registrace[[#This Row],[prijmeni a jmeno]],1)</f>
        <v>M</v>
      </c>
      <c r="O490" s="221" t="str">
        <f>IF(registrace[[#This Row],[závod]]="Hlavní závod",COUNTIF(HLAVNÍ!C:C,E490),"-")</f>
        <v>-</v>
      </c>
    </row>
    <row r="491" spans="2:15" ht="11.25">
      <c r="B49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91" s="207">
        <v>2017</v>
      </c>
      <c r="D491" s="208"/>
      <c r="E491" s="207"/>
      <c r="F491" s="17" t="s">
        <v>632</v>
      </c>
      <c r="G491" s="209">
        <v>2002</v>
      </c>
      <c r="H491" s="17" t="s">
        <v>401</v>
      </c>
      <c r="I491" s="210" t="str">
        <f>IF(ISBLANK(registrace[[#This Row],[prijmeni a jmeno]]),"-",IF(RIGHT(LEFT(registrace[[#This Row],[prijmeni a jmeno]],SEARCH(" ",registrace[[#This Row],[prijmeni a jmeno]])-1),1)="á","Z","M"))</f>
        <v>M</v>
      </c>
      <c r="J49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91" s="17"/>
      <c r="L491" s="211">
        <f>COUNTIFS(F:F,registrace[[#This Row],[prijmeni a jmeno]],G:G,registrace[[#This Row],[nar]])</f>
        <v>1</v>
      </c>
      <c r="M49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91" s="212" t="str">
        <f>LEFT(registrace[[#This Row],[prijmeni a jmeno]],1)</f>
        <v>M</v>
      </c>
      <c r="O491" s="221" t="str">
        <f>IF(registrace[[#This Row],[závod]]="Hlavní závod",COUNTIF(HLAVNÍ!C:C,E491),"-")</f>
        <v>-</v>
      </c>
    </row>
    <row r="492" spans="2:15" ht="11.25">
      <c r="B49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92" s="207">
        <v>2017</v>
      </c>
      <c r="D492" s="208"/>
      <c r="E492" s="207"/>
      <c r="F492" s="17" t="s">
        <v>446</v>
      </c>
      <c r="G492" s="209">
        <v>1998</v>
      </c>
      <c r="H492" s="17" t="s">
        <v>235</v>
      </c>
      <c r="I492" s="210" t="str">
        <f>IF(ISBLANK(registrace[[#This Row],[prijmeni a jmeno]]),"-",IF(RIGHT(LEFT(registrace[[#This Row],[prijmeni a jmeno]],SEARCH(" ",registrace[[#This Row],[prijmeni a jmeno]])-1),1)="á","Z","M"))</f>
        <v>M</v>
      </c>
      <c r="J49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92" s="17"/>
      <c r="L492" s="211">
        <f>COUNTIFS(F:F,registrace[[#This Row],[prijmeni a jmeno]],G:G,registrace[[#This Row],[nar]])</f>
        <v>1</v>
      </c>
      <c r="M49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92" s="212" t="str">
        <f>LEFT(registrace[[#This Row],[prijmeni a jmeno]],1)</f>
        <v>M</v>
      </c>
      <c r="O492" s="221" t="str">
        <f>IF(registrace[[#This Row],[závod]]="Hlavní závod",COUNTIF(HLAVNÍ!C:C,E492),"-")</f>
        <v>-</v>
      </c>
    </row>
    <row r="493" spans="2:15" ht="11.25">
      <c r="B49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závod::116</v>
      </c>
      <c r="C493" s="207">
        <v>2017</v>
      </c>
      <c r="D493" s="208" t="s">
        <v>672</v>
      </c>
      <c r="E493" s="207">
        <v>116</v>
      </c>
      <c r="F493" s="17" t="s">
        <v>87</v>
      </c>
      <c r="G493" s="209">
        <v>1991</v>
      </c>
      <c r="H493" s="208" t="s">
        <v>2635</v>
      </c>
      <c r="I493" s="210" t="str">
        <f>IF(ISBLANK(registrace[[#This Row],[prijmeni a jmeno]]),"-",IF(RIGHT(LEFT(registrace[[#This Row],[prijmeni a jmeno]],SEARCH(" ",registrace[[#This Row],[prijmeni a jmeno]])-1),1)="á","Z","M"))</f>
        <v>M</v>
      </c>
      <c r="J49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493" s="17"/>
      <c r="L493" s="213">
        <f>COUNTIFS(F:F,registrace[[#This Row],[prijmeni a jmeno]],G:G,registrace[[#This Row],[nar]])</f>
        <v>1</v>
      </c>
      <c r="M49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93" s="212" t="str">
        <f>LEFT(registrace[[#This Row],[prijmeni a jmeno]],1)</f>
        <v>M</v>
      </c>
      <c r="O493" s="222">
        <f>IF(registrace[[#This Row],[závod]]="Hlavní závod",COUNTIF(HLAVNÍ!C:C,E493),"-")</f>
        <v>1</v>
      </c>
    </row>
    <row r="494" spans="2:15" ht="11.25">
      <c r="B49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94" s="207">
        <v>2017</v>
      </c>
      <c r="D494" s="208"/>
      <c r="E494" s="207"/>
      <c r="F494" s="17" t="s">
        <v>88</v>
      </c>
      <c r="G494" s="209">
        <v>1969</v>
      </c>
      <c r="H494" s="17" t="s">
        <v>670</v>
      </c>
      <c r="I494" s="210" t="str">
        <f>IF(ISBLANK(registrace[[#This Row],[prijmeni a jmeno]]),"-",IF(RIGHT(LEFT(registrace[[#This Row],[prijmeni a jmeno]],SEARCH(" ",registrace[[#This Row],[prijmeni a jmeno]])-1),1)="á","Z","M"))</f>
        <v>M</v>
      </c>
      <c r="J49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94" s="17"/>
      <c r="L494" s="211">
        <f>COUNTIFS(F:F,registrace[[#This Row],[prijmeni a jmeno]],G:G,registrace[[#This Row],[nar]])</f>
        <v>1</v>
      </c>
      <c r="M49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94" s="212" t="str">
        <f>LEFT(registrace[[#This Row],[prijmeni a jmeno]],1)</f>
        <v>M</v>
      </c>
      <c r="O494" s="221" t="str">
        <f>IF(registrace[[#This Row],[závod]]="Hlavní závod",COUNTIF(HLAVNÍ!C:C,E494),"-")</f>
        <v>-</v>
      </c>
    </row>
    <row r="495" spans="2:15" ht="11.25">
      <c r="B49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závod::47</v>
      </c>
      <c r="C495" s="207">
        <v>2017</v>
      </c>
      <c r="D495" s="208" t="s">
        <v>672</v>
      </c>
      <c r="E495" s="207">
        <v>47</v>
      </c>
      <c r="F495" s="17" t="s">
        <v>2647</v>
      </c>
      <c r="G495" s="209">
        <v>1968</v>
      </c>
      <c r="H495" s="208" t="s">
        <v>2648</v>
      </c>
      <c r="I495" s="210" t="str">
        <f>IF(ISBLANK(registrace[[#This Row],[prijmeni a jmeno]]),"-",IF(RIGHT(LEFT(registrace[[#This Row],[prijmeni a jmeno]],SEARCH(" ",registrace[[#This Row],[prijmeni a jmeno]])-1),1)="á","Z","M"))</f>
        <v>M</v>
      </c>
      <c r="J49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495" s="17"/>
      <c r="L495" s="213">
        <f>COUNTIFS(F:F,registrace[[#This Row],[prijmeni a jmeno]],G:G,registrace[[#This Row],[nar]])</f>
        <v>1</v>
      </c>
      <c r="M49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95" s="212" t="str">
        <f>LEFT(registrace[[#This Row],[prijmeni a jmeno]],1)</f>
        <v>M</v>
      </c>
      <c r="O495" s="222">
        <f>IF(registrace[[#This Row],[závod]]="Hlavní závod",COUNTIF(HLAVNÍ!C:C,E495),"-")</f>
        <v>1</v>
      </c>
    </row>
    <row r="496" spans="2:15" ht="11.25">
      <c r="B496" s="22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2017::Pivaři::94</v>
      </c>
      <c r="C496" s="225">
        <v>2017</v>
      </c>
      <c r="D496" s="226" t="s">
        <v>676</v>
      </c>
      <c r="E496" s="225">
        <v>94</v>
      </c>
      <c r="F496" s="227" t="s">
        <v>2882</v>
      </c>
      <c r="G496" s="228">
        <v>1968</v>
      </c>
      <c r="H496" s="208" t="s">
        <v>316</v>
      </c>
      <c r="I496" s="229" t="str">
        <f>IF(ISBLANK(registrace[[#This Row],[prijmeni a jmeno]]),"-",IF(RIGHT(LEFT(registrace[[#This Row],[prijmeni a jmeno]],SEARCH(" ",registrace[[#This Row],[prijmeni a jmeno]])-1),1)="á","Z","M"))</f>
        <v>Z</v>
      </c>
      <c r="J496" s="229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496" s="227"/>
      <c r="L496" s="230">
        <f>COUNTIFS(F:F,registrace[[#This Row],[prijmeni a jmeno]],G:G,registrace[[#This Row],[nar]])</f>
        <v>1</v>
      </c>
      <c r="M496" s="231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96" s="232" t="str">
        <f>LEFT(registrace[[#This Row],[prijmeni a jmeno]],1)</f>
        <v>M</v>
      </c>
      <c r="O496" s="233" t="str">
        <f>IF(registrace[[#This Row],[závod]]="Hlavní závod",COUNTIF(HLAVNÍ!C:C,E496),"-")</f>
        <v>-</v>
      </c>
    </row>
    <row r="497" spans="2:15" ht="11.25">
      <c r="B49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497" s="207">
        <v>2017</v>
      </c>
      <c r="D497" s="208"/>
      <c r="E497" s="207"/>
      <c r="F497" s="17" t="s">
        <v>809</v>
      </c>
      <c r="G497" s="209">
        <v>2004</v>
      </c>
      <c r="H497" s="208" t="s">
        <v>259</v>
      </c>
      <c r="I497" s="210" t="str">
        <f>IF(ISBLANK(registrace[[#This Row],[prijmeni a jmeno]]),"-",IF(RIGHT(LEFT(registrace[[#This Row],[prijmeni a jmeno]],SEARCH(" ",registrace[[#This Row],[prijmeni a jmeno]])-1),1)="á","Z","M"))</f>
        <v>Z</v>
      </c>
      <c r="J49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497" s="17"/>
      <c r="L497" s="211">
        <f>COUNTIFS(F:F,registrace[[#This Row],[prijmeni a jmeno]],G:G,registrace[[#This Row],[nar]])</f>
        <v>1</v>
      </c>
      <c r="M49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97" s="212" t="str">
        <f>LEFT(registrace[[#This Row],[prijmeni a jmeno]],1)</f>
        <v>M</v>
      </c>
      <c r="O497" s="221" t="str">
        <f>IF(registrace[[#This Row],[závod]]="Hlavní závod",COUNTIF(HLAVNÍ!C:C,E497),"-")</f>
        <v>-</v>
      </c>
    </row>
    <row r="498" spans="2:15" ht="11.25">
      <c r="B49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starosty::18</v>
      </c>
      <c r="C498" s="207">
        <v>2017</v>
      </c>
      <c r="D498" s="208" t="s">
        <v>673</v>
      </c>
      <c r="E498" s="207">
        <v>18</v>
      </c>
      <c r="F498" s="17" t="s">
        <v>2708</v>
      </c>
      <c r="G498" s="209">
        <v>2002</v>
      </c>
      <c r="H498" s="208" t="s">
        <v>2709</v>
      </c>
      <c r="I498" s="210" t="str">
        <f>IF(ISBLANK(registrace[[#This Row],[prijmeni a jmeno]]),"-",IF(RIGHT(LEFT(registrace[[#This Row],[prijmeni a jmeno]],SEARCH(" ",registrace[[#This Row],[prijmeni a jmeno]])-1),1)="á","Z","M"))</f>
        <v>M</v>
      </c>
      <c r="J49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498" s="17"/>
      <c r="L498" s="213">
        <f>COUNTIFS(F:F,registrace[[#This Row],[prijmeni a jmeno]],G:G,registrace[[#This Row],[nar]])</f>
        <v>2</v>
      </c>
      <c r="M49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98" s="212" t="str">
        <f>LEFT(registrace[[#This Row],[prijmeni a jmeno]],1)</f>
        <v>M</v>
      </c>
      <c r="O498" s="222" t="str">
        <f>IF(registrace[[#This Row],[závod]]="Hlavní závod",COUNTIF(HLAVNÍ!C:C,E498),"-")</f>
        <v>-</v>
      </c>
    </row>
    <row r="499" spans="2:15" ht="11.25">
      <c r="B49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2017::Dětský::15-16::M::72</v>
      </c>
      <c r="C499" s="207">
        <v>2017</v>
      </c>
      <c r="D499" s="208" t="s">
        <v>675</v>
      </c>
      <c r="E499" s="207">
        <v>72</v>
      </c>
      <c r="F499" s="17" t="s">
        <v>2708</v>
      </c>
      <c r="G499" s="209">
        <v>2002</v>
      </c>
      <c r="H499" s="208" t="s">
        <v>1039</v>
      </c>
      <c r="I499" s="210" t="str">
        <f>IF(ISBLANK(registrace[[#This Row],[prijmeni a jmeno]]),"-",IF(RIGHT(LEFT(registrace[[#This Row],[prijmeni a jmeno]],SEARCH(" ",registrace[[#This Row],[prijmeni a jmeno]])-1),1)="á","Z","M"))</f>
        <v>M</v>
      </c>
      <c r="J49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15-16</v>
      </c>
      <c r="K499" s="17"/>
      <c r="L499" s="213">
        <f>COUNTIFS(F:F,registrace[[#This Row],[prijmeni a jmeno]],G:G,registrace[[#This Row],[nar]])</f>
        <v>2</v>
      </c>
      <c r="M49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499" s="212" t="str">
        <f>LEFT(registrace[[#This Row],[prijmeni a jmeno]],1)</f>
        <v>M</v>
      </c>
      <c r="O499" s="222" t="str">
        <f>IF(registrace[[#This Row],[závod]]="Hlavní závod",COUNTIF(HLAVNÍ!C:C,E499),"-")</f>
        <v>-</v>
      </c>
    </row>
    <row r="500" spans="2:15" ht="11.25">
      <c r="B50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00" s="207">
        <v>2017</v>
      </c>
      <c r="D500" s="208"/>
      <c r="E500" s="207"/>
      <c r="F500" s="17" t="s">
        <v>903</v>
      </c>
      <c r="G500" s="209">
        <v>1966</v>
      </c>
      <c r="H500" s="208" t="s">
        <v>648</v>
      </c>
      <c r="I500" s="210" t="str">
        <f>IF(ISBLANK(registrace[[#This Row],[prijmeni a jmeno]]),"-",IF(RIGHT(LEFT(registrace[[#This Row],[prijmeni a jmeno]],SEARCH(" ",registrace[[#This Row],[prijmeni a jmeno]])-1),1)="á","Z","M"))</f>
        <v>M</v>
      </c>
      <c r="J50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00" s="17"/>
      <c r="L500" s="211">
        <f>COUNTIFS(F:F,registrace[[#This Row],[prijmeni a jmeno]],G:G,registrace[[#This Row],[nar]])</f>
        <v>1</v>
      </c>
      <c r="M50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00" s="212" t="str">
        <f>LEFT(registrace[[#This Row],[prijmeni a jmeno]],1)</f>
        <v>M</v>
      </c>
      <c r="O500" s="221" t="str">
        <f>IF(registrace[[#This Row],[závod]]="Hlavní závod",COUNTIF(HLAVNÍ!C:C,E500),"-")</f>
        <v>-</v>
      </c>
    </row>
    <row r="501" spans="2:15" ht="11.25">
      <c r="B50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01" s="207">
        <v>2017</v>
      </c>
      <c r="D501" s="208"/>
      <c r="E501" s="207"/>
      <c r="F501" s="17" t="s">
        <v>514</v>
      </c>
      <c r="G501" s="209">
        <v>2004</v>
      </c>
      <c r="H501" s="17" t="s">
        <v>331</v>
      </c>
      <c r="I501" s="210" t="str">
        <f>IF(ISBLANK(registrace[[#This Row],[prijmeni a jmeno]]),"-",IF(RIGHT(LEFT(registrace[[#This Row],[prijmeni a jmeno]],SEARCH(" ",registrace[[#This Row],[prijmeni a jmeno]])-1),1)="á","Z","M"))</f>
        <v>M</v>
      </c>
      <c r="J50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01" s="17"/>
      <c r="L501" s="211">
        <f>COUNTIFS(F:F,registrace[[#This Row],[prijmeni a jmeno]],G:G,registrace[[#This Row],[nar]])</f>
        <v>1</v>
      </c>
      <c r="M50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01" s="212" t="str">
        <f>LEFT(registrace[[#This Row],[prijmeni a jmeno]],1)</f>
        <v>M</v>
      </c>
      <c r="O501" s="221" t="str">
        <f>IF(registrace[[#This Row],[závod]]="Hlavní závod",COUNTIF(HLAVNÍ!C:C,E501),"-")</f>
        <v>-</v>
      </c>
    </row>
    <row r="502" spans="2:15" ht="11.25">
      <c r="B50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02" s="207">
        <v>2017</v>
      </c>
      <c r="D502" s="208"/>
      <c r="E502" s="207"/>
      <c r="F502" s="17" t="s">
        <v>365</v>
      </c>
      <c r="G502" s="209">
        <v>2005</v>
      </c>
      <c r="H502" s="17" t="s">
        <v>328</v>
      </c>
      <c r="I502" s="210" t="str">
        <f>IF(ISBLANK(registrace[[#This Row],[prijmeni a jmeno]]),"-",IF(RIGHT(LEFT(registrace[[#This Row],[prijmeni a jmeno]],SEARCH(" ",registrace[[#This Row],[prijmeni a jmeno]])-1),1)="á","Z","M"))</f>
        <v>M</v>
      </c>
      <c r="J50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02" s="17"/>
      <c r="L502" s="211">
        <f>COUNTIFS(F:F,registrace[[#This Row],[prijmeni a jmeno]],G:G,registrace[[#This Row],[nar]])</f>
        <v>1</v>
      </c>
      <c r="M50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02" s="212" t="str">
        <f>LEFT(registrace[[#This Row],[prijmeni a jmeno]],1)</f>
        <v>M</v>
      </c>
      <c r="O502" s="221" t="str">
        <f>IF(registrace[[#This Row],[závod]]="Hlavní závod",COUNTIF(HLAVNÍ!C:C,E502),"-")</f>
        <v>-</v>
      </c>
    </row>
    <row r="503" spans="2:15" ht="11.25">
      <c r="B50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03" s="207">
        <v>2017</v>
      </c>
      <c r="D503" s="208"/>
      <c r="E503" s="207"/>
      <c r="F503" s="17" t="s">
        <v>493</v>
      </c>
      <c r="G503" s="209">
        <v>1997</v>
      </c>
      <c r="H503" s="17" t="s">
        <v>331</v>
      </c>
      <c r="I503" s="210" t="str">
        <f>IF(ISBLANK(registrace[[#This Row],[prijmeni a jmeno]]),"-",IF(RIGHT(LEFT(registrace[[#This Row],[prijmeni a jmeno]],SEARCH(" ",registrace[[#This Row],[prijmeni a jmeno]])-1),1)="á","Z","M"))</f>
        <v>M</v>
      </c>
      <c r="J50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03" s="17"/>
      <c r="L503" s="211">
        <f>COUNTIFS(F:F,registrace[[#This Row],[prijmeni a jmeno]],G:G,registrace[[#This Row],[nar]])</f>
        <v>1</v>
      </c>
      <c r="M50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03" s="212" t="str">
        <f>LEFT(registrace[[#This Row],[prijmeni a jmeno]],1)</f>
        <v>M</v>
      </c>
      <c r="O503" s="221" t="str">
        <f>IF(registrace[[#This Row],[závod]]="Hlavní závod",COUNTIF(HLAVNÍ!C:C,E503),"-")</f>
        <v>-</v>
      </c>
    </row>
    <row r="504" spans="2:15" ht="11.25">
      <c r="B50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04" s="207">
        <v>2017</v>
      </c>
      <c r="D504" s="208"/>
      <c r="E504" s="207"/>
      <c r="F504" s="17" t="s">
        <v>511</v>
      </c>
      <c r="G504" s="209">
        <v>2001</v>
      </c>
      <c r="H504" s="17"/>
      <c r="I504" s="210" t="str">
        <f>IF(ISBLANK(registrace[[#This Row],[prijmeni a jmeno]]),"-",IF(RIGHT(LEFT(registrace[[#This Row],[prijmeni a jmeno]],SEARCH(" ",registrace[[#This Row],[prijmeni a jmeno]])-1),1)="á","Z","M"))</f>
        <v>Z</v>
      </c>
      <c r="J50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04" s="17"/>
      <c r="L504" s="211">
        <f>COUNTIFS(F:F,registrace[[#This Row],[prijmeni a jmeno]],G:G,registrace[[#This Row],[nar]])</f>
        <v>1</v>
      </c>
      <c r="M50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04" s="212" t="str">
        <f>LEFT(registrace[[#This Row],[prijmeni a jmeno]],1)</f>
        <v>M</v>
      </c>
      <c r="O504" s="221" t="str">
        <f>IF(registrace[[#This Row],[závod]]="Hlavní závod",COUNTIF(HLAVNÍ!C:C,E504),"-")</f>
        <v>-</v>
      </c>
    </row>
    <row r="505" spans="2:15" ht="11.25">
      <c r="B50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05" s="207">
        <v>2017</v>
      </c>
      <c r="D505" s="208"/>
      <c r="E505" s="207"/>
      <c r="F505" s="17" t="s">
        <v>756</v>
      </c>
      <c r="G505" s="209">
        <v>1962</v>
      </c>
      <c r="H505" s="17" t="s">
        <v>405</v>
      </c>
      <c r="I505" s="210" t="str">
        <f>IF(ISBLANK(registrace[[#This Row],[prijmeni a jmeno]]),"-",IF(RIGHT(LEFT(registrace[[#This Row],[prijmeni a jmeno]],SEARCH(" ",registrace[[#This Row],[prijmeni a jmeno]])-1),1)="á","Z","M"))</f>
        <v>M</v>
      </c>
      <c r="J50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05" s="17"/>
      <c r="L505" s="211">
        <f>COUNTIFS(F:F,registrace[[#This Row],[prijmeni a jmeno]],G:G,registrace[[#This Row],[nar]])</f>
        <v>1</v>
      </c>
      <c r="M50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05" s="212" t="str">
        <f>LEFT(registrace[[#This Row],[prijmeni a jmeno]],1)</f>
        <v>M</v>
      </c>
      <c r="O505" s="221" t="str">
        <f>IF(registrace[[#This Row],[závod]]="Hlavní závod",COUNTIF(HLAVNÍ!C:C,E505),"-")</f>
        <v>-</v>
      </c>
    </row>
    <row r="506" spans="2:15" ht="11.25">
      <c r="B50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06" s="207">
        <v>2017</v>
      </c>
      <c r="D506" s="208"/>
      <c r="E506" s="207"/>
      <c r="F506" s="17" t="s">
        <v>756</v>
      </c>
      <c r="G506" s="209">
        <v>2000</v>
      </c>
      <c r="H506" s="17" t="s">
        <v>281</v>
      </c>
      <c r="I506" s="210" t="str">
        <f>IF(ISBLANK(registrace[[#This Row],[prijmeni a jmeno]]),"-",IF(RIGHT(LEFT(registrace[[#This Row],[prijmeni a jmeno]],SEARCH(" ",registrace[[#This Row],[prijmeni a jmeno]])-1),1)="á","Z","M"))</f>
        <v>M</v>
      </c>
      <c r="J50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06" s="17"/>
      <c r="L506" s="211">
        <f>COUNTIFS(F:F,registrace[[#This Row],[prijmeni a jmeno]],G:G,registrace[[#This Row],[nar]])</f>
        <v>1</v>
      </c>
      <c r="M50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06" s="212" t="str">
        <f>LEFT(registrace[[#This Row],[prijmeni a jmeno]],1)</f>
        <v>M</v>
      </c>
      <c r="O506" s="221" t="str">
        <f>IF(registrace[[#This Row],[závod]]="Hlavní závod",COUNTIF(HLAVNÍ!C:C,E506),"-")</f>
        <v>-</v>
      </c>
    </row>
    <row r="507" spans="2:15" ht="11.25">
      <c r="B50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závod::11</v>
      </c>
      <c r="C507" s="207">
        <v>2017</v>
      </c>
      <c r="D507" s="208" t="s">
        <v>672</v>
      </c>
      <c r="E507" s="214">
        <v>11</v>
      </c>
      <c r="F507" s="17" t="s">
        <v>2306</v>
      </c>
      <c r="G507" s="209">
        <v>1973</v>
      </c>
      <c r="H507" s="208" t="s">
        <v>883</v>
      </c>
      <c r="I507" s="210" t="str">
        <f>IF(ISBLANK(registrace[[#This Row],[prijmeni a jmeno]]),"-",IF(RIGHT(LEFT(registrace[[#This Row],[prijmeni a jmeno]],SEARCH(" ",registrace[[#This Row],[prijmeni a jmeno]])-1),1)="á","Z","M"))</f>
        <v>Z</v>
      </c>
      <c r="J50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507" s="17"/>
      <c r="L507" s="213">
        <f>COUNTIFS(F:F,registrace[[#This Row],[prijmeni a jmeno]],G:G,registrace[[#This Row],[nar]])</f>
        <v>1</v>
      </c>
      <c r="M50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07" s="212" t="str">
        <f>LEFT(registrace[[#This Row],[prijmeni a jmeno]],1)</f>
        <v>M</v>
      </c>
      <c r="O507" s="222">
        <f>IF(registrace[[#This Row],[závod]]="Hlavní závod",COUNTIF(HLAVNÍ!C:C,E507),"-")</f>
        <v>1</v>
      </c>
    </row>
    <row r="508" spans="2:15" ht="11.25">
      <c r="B50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08" s="207">
        <v>2017</v>
      </c>
      <c r="D508" s="208"/>
      <c r="E508" s="207"/>
      <c r="F508" s="17" t="s">
        <v>260</v>
      </c>
      <c r="G508" s="209">
        <v>2004</v>
      </c>
      <c r="H508" s="17" t="s">
        <v>331</v>
      </c>
      <c r="I508" s="210" t="str">
        <f>IF(ISBLANK(registrace[[#This Row],[prijmeni a jmeno]]),"-",IF(RIGHT(LEFT(registrace[[#This Row],[prijmeni a jmeno]],SEARCH(" ",registrace[[#This Row],[prijmeni a jmeno]])-1),1)="á","Z","M"))</f>
        <v>M</v>
      </c>
      <c r="J50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08" s="17"/>
      <c r="L508" s="211">
        <f>COUNTIFS(F:F,registrace[[#This Row],[prijmeni a jmeno]],G:G,registrace[[#This Row],[nar]])</f>
        <v>1</v>
      </c>
      <c r="M50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08" s="212" t="str">
        <f>LEFT(registrace[[#This Row],[prijmeni a jmeno]],1)</f>
        <v>M</v>
      </c>
      <c r="O508" s="221" t="str">
        <f>IF(registrace[[#This Row],[závod]]="Hlavní závod",COUNTIF(HLAVNÍ!C:C,E508),"-")</f>
        <v>-</v>
      </c>
    </row>
    <row r="509" spans="2:15" ht="11.25">
      <c r="B50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09" s="207">
        <v>2017</v>
      </c>
      <c r="D509" s="208"/>
      <c r="E509" s="207"/>
      <c r="F509" s="17" t="s">
        <v>247</v>
      </c>
      <c r="G509" s="209">
        <v>2011</v>
      </c>
      <c r="H509" s="17" t="s">
        <v>235</v>
      </c>
      <c r="I509" s="210" t="str">
        <f>IF(ISBLANK(registrace[[#This Row],[prijmeni a jmeno]]),"-",IF(RIGHT(LEFT(registrace[[#This Row],[prijmeni a jmeno]],SEARCH(" ",registrace[[#This Row],[prijmeni a jmeno]])-1),1)="á","Z","M"))</f>
        <v>M</v>
      </c>
      <c r="J50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09" s="17"/>
      <c r="L509" s="211">
        <f>COUNTIFS(F:F,registrace[[#This Row],[prijmeni a jmeno]],G:G,registrace[[#This Row],[nar]])</f>
        <v>1</v>
      </c>
      <c r="M50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09" s="212" t="str">
        <f>LEFT(registrace[[#This Row],[prijmeni a jmeno]],1)</f>
        <v>M</v>
      </c>
      <c r="O509" s="221" t="str">
        <f>IF(registrace[[#This Row],[závod]]="Hlavní závod",COUNTIF(HLAVNÍ!C:C,E509),"-")</f>
        <v>-</v>
      </c>
    </row>
    <row r="510" spans="2:15" ht="11.25">
      <c r="B51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10" s="207">
        <v>2017</v>
      </c>
      <c r="D510" s="208"/>
      <c r="E510" s="207"/>
      <c r="F510" s="17" t="s">
        <v>589</v>
      </c>
      <c r="G510" s="209">
        <v>2004</v>
      </c>
      <c r="H510" s="17" t="s">
        <v>331</v>
      </c>
      <c r="I510" s="210" t="str">
        <f>IF(ISBLANK(registrace[[#This Row],[prijmeni a jmeno]]),"-",IF(RIGHT(LEFT(registrace[[#This Row],[prijmeni a jmeno]],SEARCH(" ",registrace[[#This Row],[prijmeni a jmeno]])-1),1)="á","Z","M"))</f>
        <v>M</v>
      </c>
      <c r="J51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10" s="17"/>
      <c r="L510" s="211">
        <f>COUNTIFS(F:F,registrace[[#This Row],[prijmeni a jmeno]],G:G,registrace[[#This Row],[nar]])</f>
        <v>1</v>
      </c>
      <c r="M51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10" s="212" t="str">
        <f>LEFT(registrace[[#This Row],[prijmeni a jmeno]],1)</f>
        <v>M</v>
      </c>
      <c r="O510" s="221" t="str">
        <f>IF(registrace[[#This Row],[závod]]="Hlavní závod",COUNTIF(HLAVNÍ!C:C,E510),"-")</f>
        <v>-</v>
      </c>
    </row>
    <row r="511" spans="2:15" ht="11.25">
      <c r="B51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11" s="207">
        <v>2017</v>
      </c>
      <c r="D511" s="208"/>
      <c r="E511" s="207"/>
      <c r="F511" s="17" t="s">
        <v>267</v>
      </c>
      <c r="G511" s="209">
        <v>2002</v>
      </c>
      <c r="H511" s="17" t="s">
        <v>285</v>
      </c>
      <c r="I511" s="210" t="str">
        <f>IF(ISBLANK(registrace[[#This Row],[prijmeni a jmeno]]),"-",IF(RIGHT(LEFT(registrace[[#This Row],[prijmeni a jmeno]],SEARCH(" ",registrace[[#This Row],[prijmeni a jmeno]])-1),1)="á","Z","M"))</f>
        <v>Z</v>
      </c>
      <c r="J51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11" s="17"/>
      <c r="L511" s="211">
        <f>COUNTIFS(F:F,registrace[[#This Row],[prijmeni a jmeno]],G:G,registrace[[#This Row],[nar]])</f>
        <v>1</v>
      </c>
      <c r="M51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11" s="212" t="str">
        <f>LEFT(registrace[[#This Row],[prijmeni a jmeno]],1)</f>
        <v>M</v>
      </c>
      <c r="O511" s="221" t="str">
        <f>IF(registrace[[#This Row],[závod]]="Hlavní závod",COUNTIF(HLAVNÍ!C:C,E511),"-")</f>
        <v>-</v>
      </c>
    </row>
    <row r="512" spans="2:15" ht="11.25">
      <c r="B51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12" s="207">
        <v>2017</v>
      </c>
      <c r="D512" s="208"/>
      <c r="E512" s="207"/>
      <c r="F512" s="17" t="s">
        <v>437</v>
      </c>
      <c r="G512" s="209">
        <v>1999</v>
      </c>
      <c r="H512" s="17" t="s">
        <v>332</v>
      </c>
      <c r="I512" s="210" t="str">
        <f>IF(ISBLANK(registrace[[#This Row],[prijmeni a jmeno]]),"-",IF(RIGHT(LEFT(registrace[[#This Row],[prijmeni a jmeno]],SEARCH(" ",registrace[[#This Row],[prijmeni a jmeno]])-1),1)="á","Z","M"))</f>
        <v>Z</v>
      </c>
      <c r="J51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12" s="17"/>
      <c r="L512" s="211">
        <f>COUNTIFS(F:F,registrace[[#This Row],[prijmeni a jmeno]],G:G,registrace[[#This Row],[nar]])</f>
        <v>1</v>
      </c>
      <c r="M51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12" s="212" t="str">
        <f>LEFT(registrace[[#This Row],[prijmeni a jmeno]],1)</f>
        <v>M</v>
      </c>
      <c r="O512" s="221" t="str">
        <f>IF(registrace[[#This Row],[závod]]="Hlavní závod",COUNTIF(HLAVNÍ!C:C,E512),"-")</f>
        <v>-</v>
      </c>
    </row>
    <row r="513" spans="2:15" ht="11.25">
      <c r="B51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starosty::112</v>
      </c>
      <c r="C513" s="207">
        <v>2017</v>
      </c>
      <c r="D513" s="208" t="s">
        <v>673</v>
      </c>
      <c r="E513" s="216">
        <v>112</v>
      </c>
      <c r="F513" s="17" t="s">
        <v>2307</v>
      </c>
      <c r="G513" s="209">
        <v>1980</v>
      </c>
      <c r="H513" s="208" t="s">
        <v>284</v>
      </c>
      <c r="I513" s="210" t="str">
        <f>IF(ISBLANK(registrace[[#This Row],[prijmeni a jmeno]]),"-",IF(RIGHT(LEFT(registrace[[#This Row],[prijmeni a jmeno]],SEARCH(" ",registrace[[#This Row],[prijmeni a jmeno]])-1),1)="á","Z","M"))</f>
        <v>Z</v>
      </c>
      <c r="J51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513" s="17"/>
      <c r="L513" s="213">
        <f>COUNTIFS(F:F,registrace[[#This Row],[prijmeni a jmeno]],G:G,registrace[[#This Row],[nar]])</f>
        <v>1</v>
      </c>
      <c r="M51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13" s="212" t="str">
        <f>LEFT(registrace[[#This Row],[prijmeni a jmeno]],1)</f>
        <v>M</v>
      </c>
      <c r="O513" s="222" t="str">
        <f>IF(registrace[[#This Row],[závod]]="Hlavní závod",COUNTIF(HLAVNÍ!C:C,E513),"-")</f>
        <v>-</v>
      </c>
    </row>
    <row r="514" spans="2:15" ht="11.25">
      <c r="B51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2017::Dětský::08-10::Z::78</v>
      </c>
      <c r="C514" s="207">
        <v>2017</v>
      </c>
      <c r="D514" s="208" t="s">
        <v>675</v>
      </c>
      <c r="E514" s="207">
        <v>78</v>
      </c>
      <c r="F514" s="17" t="s">
        <v>2858</v>
      </c>
      <c r="G514" s="209">
        <v>2007</v>
      </c>
      <c r="H514" s="208" t="s">
        <v>328</v>
      </c>
      <c r="I514" s="210" t="str">
        <f>IF(ISBLANK(registrace[[#This Row],[prijmeni a jmeno]]),"-",IF(RIGHT(LEFT(registrace[[#This Row],[prijmeni a jmeno]],SEARCH(" ",registrace[[#This Row],[prijmeni a jmeno]])-1),1)="á","Z","M"))</f>
        <v>Z</v>
      </c>
      <c r="J51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514" s="17"/>
      <c r="L514" s="213">
        <f>COUNTIFS(F:F,registrace[[#This Row],[prijmeni a jmeno]],G:G,registrace[[#This Row],[nar]])</f>
        <v>1</v>
      </c>
      <c r="M51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14" s="212" t="str">
        <f>LEFT(registrace[[#This Row],[prijmeni a jmeno]],1)</f>
        <v>M</v>
      </c>
      <c r="O514" s="222" t="str">
        <f>IF(registrace[[#This Row],[závod]]="Hlavní závod",COUNTIF(HLAVNÍ!C:C,E514),"-")</f>
        <v>-</v>
      </c>
    </row>
    <row r="515" spans="2:15" ht="11.25">
      <c r="B51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15" s="207">
        <v>2017</v>
      </c>
      <c r="D515" s="208"/>
      <c r="E515" s="207"/>
      <c r="F515" s="17" t="s">
        <v>2392</v>
      </c>
      <c r="G515" s="209">
        <v>2007</v>
      </c>
      <c r="H515" s="208" t="s">
        <v>328</v>
      </c>
      <c r="I515" s="210" t="str">
        <f>IF(ISBLANK(registrace[[#This Row],[prijmeni a jmeno]]),"-",IF(RIGHT(LEFT(registrace[[#This Row],[prijmeni a jmeno]],SEARCH(" ",registrace[[#This Row],[prijmeni a jmeno]])-1),1)="á","Z","M"))</f>
        <v>Z</v>
      </c>
      <c r="J51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15" s="17"/>
      <c r="L515" s="213">
        <f>COUNTIFS(F:F,registrace[[#This Row],[prijmeni a jmeno]],G:G,registrace[[#This Row],[nar]])</f>
        <v>1</v>
      </c>
      <c r="M51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15" s="212" t="str">
        <f>LEFT(registrace[[#This Row],[prijmeni a jmeno]],1)</f>
        <v>M</v>
      </c>
      <c r="O515" s="222" t="str">
        <f>IF(registrace[[#This Row],[závod]]="Hlavní závod",COUNTIF(HLAVNÍ!C:C,E515),"-")</f>
        <v>-</v>
      </c>
    </row>
    <row r="516" spans="2:15" ht="11.25">
      <c r="B51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16" s="207">
        <v>2017</v>
      </c>
      <c r="D516" s="208"/>
      <c r="E516" s="207"/>
      <c r="F516" s="17" t="s">
        <v>149</v>
      </c>
      <c r="G516" s="209">
        <v>1996</v>
      </c>
      <c r="H516" s="17" t="s">
        <v>741</v>
      </c>
      <c r="I516" s="210" t="str">
        <f>IF(ISBLANK(registrace[[#This Row],[prijmeni a jmeno]]),"-",IF(RIGHT(LEFT(registrace[[#This Row],[prijmeni a jmeno]],SEARCH(" ",registrace[[#This Row],[prijmeni a jmeno]])-1),1)="á","Z","M"))</f>
        <v>M</v>
      </c>
      <c r="J51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16" s="17"/>
      <c r="L516" s="211">
        <f>COUNTIFS(F:F,registrace[[#This Row],[prijmeni a jmeno]],G:G,registrace[[#This Row],[nar]])</f>
        <v>1</v>
      </c>
      <c r="M51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16" s="212" t="str">
        <f>LEFT(registrace[[#This Row],[prijmeni a jmeno]],1)</f>
        <v>M</v>
      </c>
      <c r="O516" s="221" t="str">
        <f>IF(registrace[[#This Row],[závod]]="Hlavní závod",COUNTIF(HLAVNÍ!C:C,E516),"-")</f>
        <v>-</v>
      </c>
    </row>
    <row r="517" spans="2:15" ht="11.25">
      <c r="B51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17" s="207">
        <v>2017</v>
      </c>
      <c r="D517" s="208"/>
      <c r="E517" s="207"/>
      <c r="F517" s="17" t="s">
        <v>150</v>
      </c>
      <c r="G517" s="209">
        <v>1965</v>
      </c>
      <c r="H517" s="17" t="s">
        <v>741</v>
      </c>
      <c r="I517" s="210" t="str">
        <f>IF(ISBLANK(registrace[[#This Row],[prijmeni a jmeno]]),"-",IF(RIGHT(LEFT(registrace[[#This Row],[prijmeni a jmeno]],SEARCH(" ",registrace[[#This Row],[prijmeni a jmeno]])-1),1)="á","Z","M"))</f>
        <v>M</v>
      </c>
      <c r="J51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17" s="17"/>
      <c r="L517" s="211">
        <f>COUNTIFS(F:F,registrace[[#This Row],[prijmeni a jmeno]],G:G,registrace[[#This Row],[nar]])</f>
        <v>1</v>
      </c>
      <c r="M51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17" s="212" t="str">
        <f>LEFT(registrace[[#This Row],[prijmeni a jmeno]],1)</f>
        <v>M</v>
      </c>
      <c r="O517" s="221" t="str">
        <f>IF(registrace[[#This Row],[závod]]="Hlavní závod",COUNTIF(HLAVNÍ!C:C,E517),"-")</f>
        <v>-</v>
      </c>
    </row>
    <row r="518" spans="2:15" ht="11.25">
      <c r="B51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18" s="207">
        <v>2017</v>
      </c>
      <c r="D518" s="208"/>
      <c r="E518" s="207"/>
      <c r="F518" s="17" t="s">
        <v>432</v>
      </c>
      <c r="G518" s="209">
        <v>2003</v>
      </c>
      <c r="H518" s="208" t="s">
        <v>796</v>
      </c>
      <c r="I518" s="210" t="str">
        <f>IF(ISBLANK(registrace[[#This Row],[prijmeni a jmeno]]),"-",IF(RIGHT(LEFT(registrace[[#This Row],[prijmeni a jmeno]],SEARCH(" ",registrace[[#This Row],[prijmeni a jmeno]])-1),1)="á","Z","M"))</f>
        <v>M</v>
      </c>
      <c r="J51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18" s="17"/>
      <c r="L518" s="211">
        <f>COUNTIFS(F:F,registrace[[#This Row],[prijmeni a jmeno]],G:G,registrace[[#This Row],[nar]])</f>
        <v>1</v>
      </c>
      <c r="M51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18" s="212" t="str">
        <f>LEFT(registrace[[#This Row],[prijmeni a jmeno]],1)</f>
        <v>M</v>
      </c>
      <c r="O518" s="221" t="str">
        <f>IF(registrace[[#This Row],[závod]]="Hlavní závod",COUNTIF(HLAVNÍ!C:C,E518),"-")</f>
        <v>-</v>
      </c>
    </row>
    <row r="519" spans="2:15" ht="11.25">
      <c r="B51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závod::35</v>
      </c>
      <c r="C519" s="207">
        <v>2017</v>
      </c>
      <c r="D519" s="208" t="s">
        <v>672</v>
      </c>
      <c r="E519" s="214">
        <v>35</v>
      </c>
      <c r="F519" s="17" t="s">
        <v>89</v>
      </c>
      <c r="G519" s="209">
        <v>1982</v>
      </c>
      <c r="H519" s="208" t="s">
        <v>796</v>
      </c>
      <c r="I519" s="210" t="str">
        <f>IF(ISBLANK(registrace[[#This Row],[prijmeni a jmeno]]),"-",IF(RIGHT(LEFT(registrace[[#This Row],[prijmeni a jmeno]],SEARCH(" ",registrace[[#This Row],[prijmeni a jmeno]])-1),1)="á","Z","M"))</f>
        <v>M</v>
      </c>
      <c r="J51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519" s="17"/>
      <c r="L519" s="213">
        <f>COUNTIFS(F:F,registrace[[#This Row],[prijmeni a jmeno]],G:G,registrace[[#This Row],[nar]])</f>
        <v>1</v>
      </c>
      <c r="M51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19" s="212" t="str">
        <f>LEFT(registrace[[#This Row],[prijmeni a jmeno]],1)</f>
        <v>M</v>
      </c>
      <c r="O519" s="222">
        <f>IF(registrace[[#This Row],[závod]]="Hlavní závod",COUNTIF(HLAVNÍ!C:C,E519),"-")</f>
        <v>1</v>
      </c>
    </row>
    <row r="520" spans="2:15" ht="11.25">
      <c r="B52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20" s="207">
        <v>2017</v>
      </c>
      <c r="D520" s="208"/>
      <c r="E520" s="207"/>
      <c r="F520" s="17" t="s">
        <v>89</v>
      </c>
      <c r="G520" s="209">
        <v>2005</v>
      </c>
      <c r="H520" s="17" t="s">
        <v>235</v>
      </c>
      <c r="I520" s="210" t="str">
        <f>IF(ISBLANK(registrace[[#This Row],[prijmeni a jmeno]]),"-",IF(RIGHT(LEFT(registrace[[#This Row],[prijmeni a jmeno]],SEARCH(" ",registrace[[#This Row],[prijmeni a jmeno]])-1),1)="á","Z","M"))</f>
        <v>M</v>
      </c>
      <c r="J52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20" s="17"/>
      <c r="L520" s="211">
        <f>COUNTIFS(F:F,registrace[[#This Row],[prijmeni a jmeno]],G:G,registrace[[#This Row],[nar]])</f>
        <v>1</v>
      </c>
      <c r="M52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20" s="212" t="str">
        <f>LEFT(registrace[[#This Row],[prijmeni a jmeno]],1)</f>
        <v>M</v>
      </c>
      <c r="O520" s="221" t="str">
        <f>IF(registrace[[#This Row],[závod]]="Hlavní závod",COUNTIF(HLAVNÍ!C:C,E520),"-")</f>
        <v>-</v>
      </c>
    </row>
    <row r="521" spans="2:15" ht="11.25">
      <c r="B52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závod::Z25</v>
      </c>
      <c r="C521" s="207">
        <v>2017</v>
      </c>
      <c r="D521" s="208" t="s">
        <v>672</v>
      </c>
      <c r="E521" s="207" t="s">
        <v>2789</v>
      </c>
      <c r="F521" s="17" t="s">
        <v>90</v>
      </c>
      <c r="G521" s="209">
        <v>1973</v>
      </c>
      <c r="H521" s="17" t="s">
        <v>648</v>
      </c>
      <c r="I521" s="210" t="str">
        <f>IF(ISBLANK(registrace[[#This Row],[prijmeni a jmeno]]),"-",IF(RIGHT(LEFT(registrace[[#This Row],[prijmeni a jmeno]],SEARCH(" ",registrace[[#This Row],[prijmeni a jmeno]])-1),1)="á","Z","M"))</f>
        <v>Z</v>
      </c>
      <c r="J52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521" s="17"/>
      <c r="L521" s="213">
        <f>COUNTIFS(F:F,registrace[[#This Row],[prijmeni a jmeno]],G:G,registrace[[#This Row],[nar]])</f>
        <v>1</v>
      </c>
      <c r="M52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21" s="212" t="str">
        <f>LEFT(registrace[[#This Row],[prijmeni a jmeno]],1)</f>
        <v>M</v>
      </c>
      <c r="O521" s="222">
        <f>IF(registrace[[#This Row],[závod]]="Hlavní závod",COUNTIF(HLAVNÍ!C:C,E521),"-")</f>
        <v>1</v>
      </c>
    </row>
    <row r="522" spans="2:15" ht="11.25">
      <c r="B52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22" s="207">
        <v>2017</v>
      </c>
      <c r="D522" s="208"/>
      <c r="E522" s="207"/>
      <c r="F522" s="17" t="s">
        <v>930</v>
      </c>
      <c r="G522" s="209">
        <v>1977</v>
      </c>
      <c r="H522" s="208" t="s">
        <v>284</v>
      </c>
      <c r="I522" s="210" t="str">
        <f>IF(ISBLANK(registrace[[#This Row],[prijmeni a jmeno]]),"-",IF(RIGHT(LEFT(registrace[[#This Row],[prijmeni a jmeno]],SEARCH(" ",registrace[[#This Row],[prijmeni a jmeno]])-1),1)="á","Z","M"))</f>
        <v>Z</v>
      </c>
      <c r="J52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22" s="17"/>
      <c r="L522" s="211">
        <f>COUNTIFS(F:F,registrace[[#This Row],[prijmeni a jmeno]],G:G,registrace[[#This Row],[nar]])</f>
        <v>1</v>
      </c>
      <c r="M52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22" s="212" t="str">
        <f>LEFT(registrace[[#This Row],[prijmeni a jmeno]],1)</f>
        <v>M</v>
      </c>
      <c r="O522" s="221" t="str">
        <f>IF(registrace[[#This Row],[závod]]="Hlavní závod",COUNTIF(HLAVNÍ!C:C,E522),"-")</f>
        <v>-</v>
      </c>
    </row>
    <row r="523" spans="2:15" ht="11.25">
      <c r="B52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23" s="207">
        <v>2017</v>
      </c>
      <c r="D523" s="208"/>
      <c r="E523" s="207"/>
      <c r="F523" s="17" t="s">
        <v>276</v>
      </c>
      <c r="G523" s="209">
        <v>1999</v>
      </c>
      <c r="H523" s="17" t="s">
        <v>259</v>
      </c>
      <c r="I523" s="210" t="str">
        <f>IF(ISBLANK(registrace[[#This Row],[prijmeni a jmeno]]),"-",IF(RIGHT(LEFT(registrace[[#This Row],[prijmeni a jmeno]],SEARCH(" ",registrace[[#This Row],[prijmeni a jmeno]])-1),1)="á","Z","M"))</f>
        <v>M</v>
      </c>
      <c r="J52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23" s="17"/>
      <c r="L523" s="211">
        <f>COUNTIFS(F:F,registrace[[#This Row],[prijmeni a jmeno]],G:G,registrace[[#This Row],[nar]])</f>
        <v>1</v>
      </c>
      <c r="M52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23" s="212" t="str">
        <f>LEFT(registrace[[#This Row],[prijmeni a jmeno]],1)</f>
        <v>M</v>
      </c>
      <c r="O523" s="221" t="str">
        <f>IF(registrace[[#This Row],[závod]]="Hlavní závod",COUNTIF(HLAVNÍ!C:C,E523),"-")</f>
        <v>-</v>
      </c>
    </row>
    <row r="524" spans="2:15" ht="11.25">
      <c r="B52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24" s="207">
        <v>2017</v>
      </c>
      <c r="D524" s="208"/>
      <c r="E524" s="207"/>
      <c r="F524" s="17" t="s">
        <v>265</v>
      </c>
      <c r="G524" s="209">
        <v>2001</v>
      </c>
      <c r="H524" s="17" t="s">
        <v>259</v>
      </c>
      <c r="I524" s="210" t="str">
        <f>IF(ISBLANK(registrace[[#This Row],[prijmeni a jmeno]]),"-",IF(RIGHT(LEFT(registrace[[#This Row],[prijmeni a jmeno]],SEARCH(" ",registrace[[#This Row],[prijmeni a jmeno]])-1),1)="á","Z","M"))</f>
        <v>Z</v>
      </c>
      <c r="J52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24" s="17"/>
      <c r="L524" s="211">
        <f>COUNTIFS(F:F,registrace[[#This Row],[prijmeni a jmeno]],G:G,registrace[[#This Row],[nar]])</f>
        <v>1</v>
      </c>
      <c r="M52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24" s="212" t="str">
        <f>LEFT(registrace[[#This Row],[prijmeni a jmeno]],1)</f>
        <v>M</v>
      </c>
      <c r="O524" s="221" t="str">
        <f>IF(registrace[[#This Row],[závod]]="Hlavní závod",COUNTIF(HLAVNÍ!C:C,E524),"-")</f>
        <v>-</v>
      </c>
    </row>
    <row r="525" spans="2:15" ht="11.25">
      <c r="B52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25" s="207">
        <v>2017</v>
      </c>
      <c r="D525" s="208"/>
      <c r="E525" s="207"/>
      <c r="F525" s="17" t="s">
        <v>350</v>
      </c>
      <c r="G525" s="209">
        <v>1996</v>
      </c>
      <c r="H525" s="17" t="s">
        <v>330</v>
      </c>
      <c r="I525" s="210" t="str">
        <f>IF(ISBLANK(registrace[[#This Row],[prijmeni a jmeno]]),"-",IF(RIGHT(LEFT(registrace[[#This Row],[prijmeni a jmeno]],SEARCH(" ",registrace[[#This Row],[prijmeni a jmeno]])-1),1)="á","Z","M"))</f>
        <v>M</v>
      </c>
      <c r="J52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25" s="17"/>
      <c r="L525" s="211">
        <f>COUNTIFS(F:F,registrace[[#This Row],[prijmeni a jmeno]],G:G,registrace[[#This Row],[nar]])</f>
        <v>1</v>
      </c>
      <c r="M52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25" s="212" t="str">
        <f>LEFT(registrace[[#This Row],[prijmeni a jmeno]],1)</f>
        <v>M</v>
      </c>
      <c r="O525" s="221" t="str">
        <f>IF(registrace[[#This Row],[závod]]="Hlavní závod",COUNTIF(HLAVNÍ!C:C,E525),"-")</f>
        <v>-</v>
      </c>
    </row>
    <row r="526" spans="2:15" ht="11.25">
      <c r="B52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26" s="207">
        <v>2017</v>
      </c>
      <c r="D526" s="208"/>
      <c r="E526" s="207"/>
      <c r="F526" s="17" t="s">
        <v>341</v>
      </c>
      <c r="G526" s="209">
        <v>1991</v>
      </c>
      <c r="H526" s="17" t="s">
        <v>330</v>
      </c>
      <c r="I526" s="210" t="str">
        <f>IF(ISBLANK(registrace[[#This Row],[prijmeni a jmeno]]),"-",IF(RIGHT(LEFT(registrace[[#This Row],[prijmeni a jmeno]],SEARCH(" ",registrace[[#This Row],[prijmeni a jmeno]])-1),1)="á","Z","M"))</f>
        <v>M</v>
      </c>
      <c r="J52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26" s="17"/>
      <c r="L526" s="211">
        <f>COUNTIFS(F:F,registrace[[#This Row],[prijmeni a jmeno]],G:G,registrace[[#This Row],[nar]])</f>
        <v>1</v>
      </c>
      <c r="M52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26" s="212" t="str">
        <f>LEFT(registrace[[#This Row],[prijmeni a jmeno]],1)</f>
        <v>M</v>
      </c>
      <c r="O526" s="221" t="str">
        <f>IF(registrace[[#This Row],[závod]]="Hlavní závod",COUNTIF(HLAVNÍ!C:C,E526),"-")</f>
        <v>-</v>
      </c>
    </row>
    <row r="527" spans="2:15" ht="11.25">
      <c r="B52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27" s="207">
        <v>2017</v>
      </c>
      <c r="D527" s="208"/>
      <c r="E527" s="207"/>
      <c r="F527" s="17" t="s">
        <v>2374</v>
      </c>
      <c r="G527" s="209">
        <v>1985</v>
      </c>
      <c r="H527" s="208" t="s">
        <v>720</v>
      </c>
      <c r="I527" s="210" t="str">
        <f>IF(ISBLANK(registrace[[#This Row],[prijmeni a jmeno]]),"-",IF(RIGHT(LEFT(registrace[[#This Row],[prijmeni a jmeno]],SEARCH(" ",registrace[[#This Row],[prijmeni a jmeno]])-1),1)="á","Z","M"))</f>
        <v>M</v>
      </c>
      <c r="J52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27" s="17"/>
      <c r="L527" s="213">
        <f>COUNTIFS(F:F,registrace[[#This Row],[prijmeni a jmeno]],G:G,registrace[[#This Row],[nar]])</f>
        <v>1</v>
      </c>
      <c r="M52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27" s="212" t="str">
        <f>LEFT(registrace[[#This Row],[prijmeni a jmeno]],1)</f>
        <v>M</v>
      </c>
      <c r="O527" s="222" t="str">
        <f>IF(registrace[[#This Row],[závod]]="Hlavní závod",COUNTIF(HLAVNÍ!C:C,E527),"-")</f>
        <v>-</v>
      </c>
    </row>
    <row r="528" spans="2:15" ht="11.25">
      <c r="B52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2017::Dětský::08-10::Z::86</v>
      </c>
      <c r="C528" s="207">
        <v>2017</v>
      </c>
      <c r="D528" s="208" t="s">
        <v>675</v>
      </c>
      <c r="E528" s="207">
        <v>86</v>
      </c>
      <c r="F528" s="17" t="s">
        <v>2391</v>
      </c>
      <c r="G528" s="209">
        <v>2007</v>
      </c>
      <c r="H528" s="208" t="s">
        <v>984</v>
      </c>
      <c r="I528" s="210" t="str">
        <f>IF(ISBLANK(registrace[[#This Row],[prijmeni a jmeno]]),"-",IF(RIGHT(LEFT(registrace[[#This Row],[prijmeni a jmeno]],SEARCH(" ",registrace[[#This Row],[prijmeni a jmeno]])-1),1)="á","Z","M"))</f>
        <v>Z</v>
      </c>
      <c r="J52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528" s="17"/>
      <c r="L528" s="213">
        <f>COUNTIFS(F:F,registrace[[#This Row],[prijmeni a jmeno]],G:G,registrace[[#This Row],[nar]])</f>
        <v>1</v>
      </c>
      <c r="M52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28" s="212" t="str">
        <f>LEFT(registrace[[#This Row],[prijmeni a jmeno]],1)</f>
        <v>M</v>
      </c>
      <c r="O528" s="222" t="str">
        <f>IF(registrace[[#This Row],[závod]]="Hlavní závod",COUNTIF(HLAVNÍ!C:C,E528),"-")</f>
        <v>-</v>
      </c>
    </row>
    <row r="529" spans="2:15" ht="11.25">
      <c r="B52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29" s="207">
        <v>2017</v>
      </c>
      <c r="D529" s="208"/>
      <c r="E529" s="207"/>
      <c r="F529" s="17" t="s">
        <v>1018</v>
      </c>
      <c r="G529" s="209">
        <v>2006</v>
      </c>
      <c r="H529" s="208" t="s">
        <v>235</v>
      </c>
      <c r="I529" s="210" t="str">
        <f>IF(ISBLANK(registrace[[#This Row],[prijmeni a jmeno]]),"-",IF(RIGHT(LEFT(registrace[[#This Row],[prijmeni a jmeno]],SEARCH(" ",registrace[[#This Row],[prijmeni a jmeno]])-1),1)="á","Z","M"))</f>
        <v>M</v>
      </c>
      <c r="J52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29" s="17"/>
      <c r="L529" s="211">
        <f>COUNTIFS(F:F,registrace[[#This Row],[prijmeni a jmeno]],G:G,registrace[[#This Row],[nar]])</f>
        <v>1</v>
      </c>
      <c r="M52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29" s="212" t="str">
        <f>LEFT(registrace[[#This Row],[prijmeni a jmeno]],1)</f>
        <v>M</v>
      </c>
      <c r="O529" s="221" t="str">
        <f>IF(registrace[[#This Row],[závod]]="Hlavní závod",COUNTIF(HLAVNÍ!C:C,E529),"-")</f>
        <v>-</v>
      </c>
    </row>
    <row r="530" spans="2:15" ht="11.25">
      <c r="B53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30" s="207">
        <v>2017</v>
      </c>
      <c r="D530" s="208"/>
      <c r="E530" s="207"/>
      <c r="F530" s="17" t="s">
        <v>91</v>
      </c>
      <c r="G530" s="209">
        <v>1976</v>
      </c>
      <c r="H530" s="208" t="s">
        <v>669</v>
      </c>
      <c r="I530" s="210" t="str">
        <f>IF(ISBLANK(registrace[[#This Row],[prijmeni a jmeno]]),"-",IF(RIGHT(LEFT(registrace[[#This Row],[prijmeni a jmeno]],SEARCH(" ",registrace[[#This Row],[prijmeni a jmeno]])-1),1)="á","Z","M"))</f>
        <v>Z</v>
      </c>
      <c r="J53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30" s="17"/>
      <c r="L530" s="211">
        <f>COUNTIFS(F:F,registrace[[#This Row],[prijmeni a jmeno]],G:G,registrace[[#This Row],[nar]])</f>
        <v>1</v>
      </c>
      <c r="M53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30" s="212" t="str">
        <f>LEFT(registrace[[#This Row],[prijmeni a jmeno]],1)</f>
        <v>M</v>
      </c>
      <c r="O530" s="221" t="str">
        <f>IF(registrace[[#This Row],[závod]]="Hlavní závod",COUNTIF(HLAVNÍ!C:C,E530),"-")</f>
        <v>-</v>
      </c>
    </row>
    <row r="531" spans="2:15" ht="11.25">
      <c r="B53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31" s="207">
        <v>2017</v>
      </c>
      <c r="D531" s="208"/>
      <c r="E531" s="207"/>
      <c r="F531" s="17" t="s">
        <v>429</v>
      </c>
      <c r="G531" s="209">
        <v>2000</v>
      </c>
      <c r="H531" s="17" t="s">
        <v>407</v>
      </c>
      <c r="I531" s="210" t="str">
        <f>IF(ISBLANK(registrace[[#This Row],[prijmeni a jmeno]]),"-",IF(RIGHT(LEFT(registrace[[#This Row],[prijmeni a jmeno]],SEARCH(" ",registrace[[#This Row],[prijmeni a jmeno]])-1),1)="á","Z","M"))</f>
        <v>Z</v>
      </c>
      <c r="J53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31" s="17"/>
      <c r="L531" s="211">
        <f>COUNTIFS(F:F,registrace[[#This Row],[prijmeni a jmeno]],G:G,registrace[[#This Row],[nar]])</f>
        <v>1</v>
      </c>
      <c r="M53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31" s="212" t="str">
        <f>LEFT(registrace[[#This Row],[prijmeni a jmeno]],1)</f>
        <v>M</v>
      </c>
      <c r="O531" s="221" t="str">
        <f>IF(registrace[[#This Row],[závod]]="Hlavní závod",COUNTIF(HLAVNÍ!C:C,E531),"-")</f>
        <v>-</v>
      </c>
    </row>
    <row r="532" spans="2:15" ht="11.25">
      <c r="B53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závod::114</v>
      </c>
      <c r="C532" s="207">
        <v>2017</v>
      </c>
      <c r="D532" s="208" t="s">
        <v>672</v>
      </c>
      <c r="E532" s="207">
        <v>114</v>
      </c>
      <c r="F532" s="17" t="s">
        <v>2309</v>
      </c>
      <c r="G532" s="209">
        <v>1965</v>
      </c>
      <c r="H532" s="208" t="s">
        <v>2649</v>
      </c>
      <c r="I532" s="210" t="str">
        <f>IF(ISBLANK(registrace[[#This Row],[prijmeni a jmeno]]),"-",IF(RIGHT(LEFT(registrace[[#This Row],[prijmeni a jmeno]],SEARCH(" ",registrace[[#This Row],[prijmeni a jmeno]])-1),1)="á","Z","M"))</f>
        <v>M</v>
      </c>
      <c r="J53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532" s="17"/>
      <c r="L532" s="213">
        <f>COUNTIFS(F:F,registrace[[#This Row],[prijmeni a jmeno]],G:G,registrace[[#This Row],[nar]])</f>
        <v>1</v>
      </c>
      <c r="M53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32" s="212" t="str">
        <f>LEFT(registrace[[#This Row],[prijmeni a jmeno]],1)</f>
        <v>M</v>
      </c>
      <c r="O532" s="222">
        <f>IF(registrace[[#This Row],[závod]]="Hlavní závod",COUNTIF(HLAVNÍ!C:C,E532),"-")</f>
        <v>1</v>
      </c>
    </row>
    <row r="533" spans="2:15" ht="11.25">
      <c r="B53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závod::Z40</v>
      </c>
      <c r="C533" s="207">
        <v>2017</v>
      </c>
      <c r="D533" s="208" t="s">
        <v>672</v>
      </c>
      <c r="E533" s="207" t="s">
        <v>2798</v>
      </c>
      <c r="F533" s="17" t="s">
        <v>2764</v>
      </c>
      <c r="G533" s="209">
        <v>1961</v>
      </c>
      <c r="H533" s="208" t="s">
        <v>286</v>
      </c>
      <c r="I533" s="210" t="str">
        <f>IF(ISBLANK(registrace[[#This Row],[prijmeni a jmeno]]),"-",IF(RIGHT(LEFT(registrace[[#This Row],[prijmeni a jmeno]],SEARCH(" ",registrace[[#This Row],[prijmeni a jmeno]])-1),1)="á","Z","M"))</f>
        <v>M</v>
      </c>
      <c r="J53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533" s="17"/>
      <c r="L533" s="213">
        <f>COUNTIFS(F:F,registrace[[#This Row],[prijmeni a jmeno]],G:G,registrace[[#This Row],[nar]])</f>
        <v>1</v>
      </c>
      <c r="M53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33" s="212" t="str">
        <f>LEFT(registrace[[#This Row],[prijmeni a jmeno]],1)</f>
        <v>M</v>
      </c>
      <c r="O533" s="222">
        <f>IF(registrace[[#This Row],[závod]]="Hlavní závod",COUNTIF(HLAVNÍ!C:C,E533),"-")</f>
        <v>1</v>
      </c>
    </row>
    <row r="534" spans="2:15" ht="11.25">
      <c r="B53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závod::Z22</v>
      </c>
      <c r="C534" s="207">
        <v>2017</v>
      </c>
      <c r="D534" s="208" t="s">
        <v>672</v>
      </c>
      <c r="E534" s="207" t="s">
        <v>2799</v>
      </c>
      <c r="F534" s="17" t="s">
        <v>2765</v>
      </c>
      <c r="G534" s="209">
        <v>1995</v>
      </c>
      <c r="H534" s="208" t="s">
        <v>286</v>
      </c>
      <c r="I534" s="210" t="str">
        <f>IF(ISBLANK(registrace[[#This Row],[prijmeni a jmeno]]),"-",IF(RIGHT(LEFT(registrace[[#This Row],[prijmeni a jmeno]],SEARCH(" ",registrace[[#This Row],[prijmeni a jmeno]])-1),1)="á","Z","M"))</f>
        <v>M</v>
      </c>
      <c r="J53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534" s="17"/>
      <c r="L534" s="213">
        <f>COUNTIFS(F:F,registrace[[#This Row],[prijmeni a jmeno]],G:G,registrace[[#This Row],[nar]])</f>
        <v>1</v>
      </c>
      <c r="M53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34" s="212" t="str">
        <f>LEFT(registrace[[#This Row],[prijmeni a jmeno]],1)</f>
        <v>M</v>
      </c>
      <c r="O534" s="222">
        <f>IF(registrace[[#This Row],[závod]]="Hlavní závod",COUNTIF(HLAVNÍ!C:C,E534),"-")</f>
        <v>1</v>
      </c>
    </row>
    <row r="535" spans="2:15" ht="11.25">
      <c r="B53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závod::65</v>
      </c>
      <c r="C535" s="207">
        <v>2017</v>
      </c>
      <c r="D535" s="208" t="s">
        <v>672</v>
      </c>
      <c r="E535" s="214">
        <v>65</v>
      </c>
      <c r="F535" s="17" t="s">
        <v>92</v>
      </c>
      <c r="G535" s="209">
        <v>1965</v>
      </c>
      <c r="H535" s="208" t="s">
        <v>25</v>
      </c>
      <c r="I535" s="210" t="str">
        <f>IF(ISBLANK(registrace[[#This Row],[prijmeni a jmeno]]),"-",IF(RIGHT(LEFT(registrace[[#This Row],[prijmeni a jmeno]],SEARCH(" ",registrace[[#This Row],[prijmeni a jmeno]])-1),1)="á","Z","M"))</f>
        <v>M</v>
      </c>
      <c r="J53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535" s="17"/>
      <c r="L535" s="213">
        <f>COUNTIFS(F:F,registrace[[#This Row],[prijmeni a jmeno]],G:G,registrace[[#This Row],[nar]])</f>
        <v>1</v>
      </c>
      <c r="M53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35" s="212" t="str">
        <f>LEFT(registrace[[#This Row],[prijmeni a jmeno]],1)</f>
        <v>M</v>
      </c>
      <c r="O535" s="222">
        <f>IF(registrace[[#This Row],[závod]]="Hlavní závod",COUNTIF(HLAVNÍ!C:C,E535),"-")</f>
        <v>1</v>
      </c>
    </row>
    <row r="536" spans="2:15" ht="11.25">
      <c r="B53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2017::Dětský::11-12::M::47</v>
      </c>
      <c r="C536" s="207">
        <v>2017</v>
      </c>
      <c r="D536" s="208" t="s">
        <v>675</v>
      </c>
      <c r="E536" s="207">
        <v>47</v>
      </c>
      <c r="F536" s="17" t="s">
        <v>253</v>
      </c>
      <c r="G536" s="209">
        <v>2006</v>
      </c>
      <c r="H536" s="208" t="s">
        <v>41</v>
      </c>
      <c r="I536" s="210" t="str">
        <f>IF(ISBLANK(registrace[[#This Row],[prijmeni a jmeno]]),"-",IF(RIGHT(LEFT(registrace[[#This Row],[prijmeni a jmeno]],SEARCH(" ",registrace[[#This Row],[prijmeni a jmeno]])-1),1)="á","Z","M"))</f>
        <v>M</v>
      </c>
      <c r="J53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536" s="17"/>
      <c r="L536" s="213">
        <f>COUNTIFS(F:F,registrace[[#This Row],[prijmeni a jmeno]],G:G,registrace[[#This Row],[nar]])</f>
        <v>1</v>
      </c>
      <c r="M53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36" s="212" t="str">
        <f>LEFT(registrace[[#This Row],[prijmeni a jmeno]],1)</f>
        <v>M</v>
      </c>
      <c r="O536" s="222" t="str">
        <f>IF(registrace[[#This Row],[závod]]="Hlavní závod",COUNTIF(HLAVNÍ!C:C,E536),"-")</f>
        <v>-</v>
      </c>
    </row>
    <row r="537" spans="2:15" ht="11.25">
      <c r="B53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37" s="207">
        <v>2017</v>
      </c>
      <c r="D537" s="208"/>
      <c r="E537" s="207"/>
      <c r="F537" s="17" t="s">
        <v>151</v>
      </c>
      <c r="G537" s="209">
        <v>1999</v>
      </c>
      <c r="H537" s="17" t="s">
        <v>647</v>
      </c>
      <c r="I537" s="210" t="str">
        <f>IF(ISBLANK(registrace[[#This Row],[prijmeni a jmeno]]),"-",IF(RIGHT(LEFT(registrace[[#This Row],[prijmeni a jmeno]],SEARCH(" ",registrace[[#This Row],[prijmeni a jmeno]])-1),1)="á","Z","M"))</f>
        <v>M</v>
      </c>
      <c r="J53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37" s="17"/>
      <c r="L537" s="211">
        <f>COUNTIFS(F:F,registrace[[#This Row],[prijmeni a jmeno]],G:G,registrace[[#This Row],[nar]])</f>
        <v>1</v>
      </c>
      <c r="M53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37" s="212" t="str">
        <f>LEFT(registrace[[#This Row],[prijmeni a jmeno]],1)</f>
        <v>M</v>
      </c>
      <c r="O537" s="221" t="str">
        <f>IF(registrace[[#This Row],[závod]]="Hlavní závod",COUNTIF(HLAVNÍ!C:C,E537),"-")</f>
        <v>-</v>
      </c>
    </row>
    <row r="538" spans="2:15" ht="11.25">
      <c r="B53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38" s="207">
        <v>2017</v>
      </c>
      <c r="D538" s="208"/>
      <c r="E538" s="207"/>
      <c r="F538" s="17" t="s">
        <v>93</v>
      </c>
      <c r="G538" s="209">
        <v>1972</v>
      </c>
      <c r="H538" s="17" t="s">
        <v>904</v>
      </c>
      <c r="I538" s="210" t="str">
        <f>IF(ISBLANK(registrace[[#This Row],[prijmeni a jmeno]]),"-",IF(RIGHT(LEFT(registrace[[#This Row],[prijmeni a jmeno]],SEARCH(" ",registrace[[#This Row],[prijmeni a jmeno]])-1),1)="á","Z","M"))</f>
        <v>M</v>
      </c>
      <c r="J53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38" s="17"/>
      <c r="L538" s="211">
        <f>COUNTIFS(F:F,registrace[[#This Row],[prijmeni a jmeno]],G:G,registrace[[#This Row],[nar]])</f>
        <v>1</v>
      </c>
      <c r="M53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38" s="212" t="str">
        <f>LEFT(registrace[[#This Row],[prijmeni a jmeno]],1)</f>
        <v>M</v>
      </c>
      <c r="O538" s="221" t="str">
        <f>IF(registrace[[#This Row],[závod]]="Hlavní závod",COUNTIF(HLAVNÍ!C:C,E538),"-")</f>
        <v>-</v>
      </c>
    </row>
    <row r="539" spans="2:15" ht="11.25">
      <c r="B53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2017::Dětský::11-12::M::7</v>
      </c>
      <c r="C539" s="207">
        <v>2017</v>
      </c>
      <c r="D539" s="208" t="s">
        <v>675</v>
      </c>
      <c r="E539" s="207">
        <v>7</v>
      </c>
      <c r="F539" s="17" t="s">
        <v>93</v>
      </c>
      <c r="G539" s="209">
        <v>2005</v>
      </c>
      <c r="H539" s="208" t="s">
        <v>41</v>
      </c>
      <c r="I539" s="210" t="str">
        <f>IF(ISBLANK(registrace[[#This Row],[prijmeni a jmeno]]),"-",IF(RIGHT(LEFT(registrace[[#This Row],[prijmeni a jmeno]],SEARCH(" ",registrace[[#This Row],[prijmeni a jmeno]])-1),1)="á","Z","M"))</f>
        <v>M</v>
      </c>
      <c r="J53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539" s="17"/>
      <c r="L539" s="213">
        <f>COUNTIFS(F:F,registrace[[#This Row],[prijmeni a jmeno]],G:G,registrace[[#This Row],[nar]])</f>
        <v>1</v>
      </c>
      <c r="M53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39" s="212" t="str">
        <f>LEFT(registrace[[#This Row],[prijmeni a jmeno]],1)</f>
        <v>M</v>
      </c>
      <c r="O539" s="222" t="str">
        <f>IF(registrace[[#This Row],[závod]]="Hlavní závod",COUNTIF(HLAVNÍ!C:C,E539),"-")</f>
        <v>-</v>
      </c>
    </row>
    <row r="540" spans="2:15" ht="11.25">
      <c r="B54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40" s="207">
        <v>2017</v>
      </c>
      <c r="D540" s="208"/>
      <c r="E540" s="207"/>
      <c r="F540" s="17" t="s">
        <v>94</v>
      </c>
      <c r="G540" s="209">
        <v>1945</v>
      </c>
      <c r="H540" s="17" t="s">
        <v>697</v>
      </c>
      <c r="I540" s="210" t="str">
        <f>IF(ISBLANK(registrace[[#This Row],[prijmeni a jmeno]]),"-",IF(RIGHT(LEFT(registrace[[#This Row],[prijmeni a jmeno]],SEARCH(" ",registrace[[#This Row],[prijmeni a jmeno]])-1),1)="á","Z","M"))</f>
        <v>M</v>
      </c>
      <c r="J54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40" s="17"/>
      <c r="L540" s="213">
        <f>COUNTIFS(F:F,registrace[[#This Row],[prijmeni a jmeno]],G:G,registrace[[#This Row],[nar]])</f>
        <v>1</v>
      </c>
      <c r="M54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40" s="212" t="str">
        <f>LEFT(registrace[[#This Row],[prijmeni a jmeno]],1)</f>
        <v>M</v>
      </c>
      <c r="O540" s="221" t="str">
        <f>IF(registrace[[#This Row],[závod]]="Hlavní závod",COUNTIF(HLAVNÍ!C:C,E540),"-")</f>
        <v>-</v>
      </c>
    </row>
    <row r="541" spans="2:15" ht="11.25">
      <c r="B54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41" s="207">
        <v>2017</v>
      </c>
      <c r="D541" s="208"/>
      <c r="E541" s="207"/>
      <c r="F541" s="17" t="s">
        <v>780</v>
      </c>
      <c r="G541" s="209">
        <v>1979</v>
      </c>
      <c r="H541" s="208" t="s">
        <v>14</v>
      </c>
      <c r="I541" s="210" t="str">
        <f>IF(ISBLANK(registrace[[#This Row],[prijmeni a jmeno]]),"-",IF(RIGHT(LEFT(registrace[[#This Row],[prijmeni a jmeno]],SEARCH(" ",registrace[[#This Row],[prijmeni a jmeno]])-1),1)="á","Z","M"))</f>
        <v>M</v>
      </c>
      <c r="J54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41" s="17"/>
      <c r="L541" s="211">
        <f>COUNTIFS(F:F,registrace[[#This Row],[prijmeni a jmeno]],G:G,registrace[[#This Row],[nar]])</f>
        <v>1</v>
      </c>
      <c r="M54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41" s="212" t="str">
        <f>LEFT(registrace[[#This Row],[prijmeni a jmeno]],1)</f>
        <v>M</v>
      </c>
      <c r="O541" s="221" t="str">
        <f>IF(registrace[[#This Row],[závod]]="Hlavní závod",COUNTIF(HLAVNÍ!C:C,E541),"-")</f>
        <v>-</v>
      </c>
    </row>
    <row r="542" spans="2:15" ht="11.25">
      <c r="B542" s="19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42" s="207">
        <v>2017</v>
      </c>
      <c r="D542" s="208"/>
      <c r="E542" s="207"/>
      <c r="F542" s="17" t="s">
        <v>2408</v>
      </c>
      <c r="G542" s="209" t="s">
        <v>316</v>
      </c>
      <c r="H542" s="208" t="s">
        <v>316</v>
      </c>
      <c r="I542" s="210" t="str">
        <f>IF(ISBLANK(registrace[[#This Row],[prijmeni a jmeno]]),"-",IF(RIGHT(LEFT(registrace[[#This Row],[prijmeni a jmeno]],SEARCH(" ",registrace[[#This Row],[prijmeni a jmeno]])-1),1)="á","Z","M"))</f>
        <v>Z</v>
      </c>
      <c r="J54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42" s="17"/>
      <c r="L542" s="213">
        <f>COUNTIFS(F:F,registrace[[#This Row],[prijmeni a jmeno]],G:G,registrace[[#This Row],[nar]])</f>
        <v>1</v>
      </c>
      <c r="M54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42" s="212" t="str">
        <f>LEFT(registrace[[#This Row],[prijmeni a jmeno]],1)</f>
        <v>M</v>
      </c>
      <c r="O542" s="222" t="str">
        <f>IF(registrace[[#This Row],[závod]]="Hlavní závod",COUNTIF(HLAVNÍ!C:C,E542),"-")</f>
        <v>-</v>
      </c>
    </row>
    <row r="543" spans="2:15" ht="11.25">
      <c r="B54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43" s="207">
        <v>2017</v>
      </c>
      <c r="D543" s="208"/>
      <c r="E543" s="207"/>
      <c r="F543" s="17" t="s">
        <v>558</v>
      </c>
      <c r="G543" s="209">
        <v>1987</v>
      </c>
      <c r="H543" s="17" t="s">
        <v>328</v>
      </c>
      <c r="I543" s="210" t="str">
        <f>IF(ISBLANK(registrace[[#This Row],[prijmeni a jmeno]]),"-",IF(RIGHT(LEFT(registrace[[#This Row],[prijmeni a jmeno]],SEARCH(" ",registrace[[#This Row],[prijmeni a jmeno]])-1),1)="á","Z","M"))</f>
        <v>Z</v>
      </c>
      <c r="J54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43" s="17"/>
      <c r="L543" s="211">
        <f>COUNTIFS(F:F,registrace[[#This Row],[prijmeni a jmeno]],G:G,registrace[[#This Row],[nar]])</f>
        <v>1</v>
      </c>
      <c r="M54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43" s="212" t="str">
        <f>LEFT(registrace[[#This Row],[prijmeni a jmeno]],1)</f>
        <v>M</v>
      </c>
      <c r="O543" s="221" t="str">
        <f>IF(registrace[[#This Row],[závod]]="Hlavní závod",COUNTIF(HLAVNÍ!C:C,E543),"-")</f>
        <v>-</v>
      </c>
    </row>
    <row r="544" spans="2:15" ht="11.25">
      <c r="B54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2017::Dětský::00-04::M::36</v>
      </c>
      <c r="C544" s="207">
        <v>2017</v>
      </c>
      <c r="D544" s="208" t="s">
        <v>675</v>
      </c>
      <c r="E544" s="207">
        <v>36</v>
      </c>
      <c r="F544" s="17" t="s">
        <v>2840</v>
      </c>
      <c r="G544" s="209">
        <v>2014</v>
      </c>
      <c r="H544" s="208" t="s">
        <v>284</v>
      </c>
      <c r="I544" s="210" t="str">
        <f>IF(ISBLANK(registrace[[#This Row],[prijmeni a jmeno]]),"-",IF(RIGHT(LEFT(registrace[[#This Row],[prijmeni a jmeno]],SEARCH(" ",registrace[[#This Row],[prijmeni a jmeno]])-1),1)="á","Z","M"))</f>
        <v>M</v>
      </c>
      <c r="J54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00-04</v>
      </c>
      <c r="K544" s="17"/>
      <c r="L544" s="213">
        <f>COUNTIFS(F:F,registrace[[#This Row],[prijmeni a jmeno]],G:G,registrace[[#This Row],[nar]])</f>
        <v>1</v>
      </c>
      <c r="M54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44" s="212" t="str">
        <f>LEFT(registrace[[#This Row],[prijmeni a jmeno]],1)</f>
        <v>M</v>
      </c>
      <c r="O544" s="222" t="str">
        <f>IF(registrace[[#This Row],[závod]]="Hlavní závod",COUNTIF(HLAVNÍ!C:C,E544),"-")</f>
        <v>-</v>
      </c>
    </row>
    <row r="545" spans="2:15" ht="11.25">
      <c r="B54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45" s="207">
        <v>2017</v>
      </c>
      <c r="D545" s="208"/>
      <c r="E545" s="207"/>
      <c r="F545" s="17" t="s">
        <v>152</v>
      </c>
      <c r="G545" s="209">
        <v>1966</v>
      </c>
      <c r="H545" s="17" t="s">
        <v>299</v>
      </c>
      <c r="I545" s="210" t="str">
        <f>IF(ISBLANK(registrace[[#This Row],[prijmeni a jmeno]]),"-",IF(RIGHT(LEFT(registrace[[#This Row],[prijmeni a jmeno]],SEARCH(" ",registrace[[#This Row],[prijmeni a jmeno]])-1),1)="á","Z","M"))</f>
        <v>M</v>
      </c>
      <c r="J54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45" s="17"/>
      <c r="L545" s="211">
        <f>COUNTIFS(F:F,registrace[[#This Row],[prijmeni a jmeno]],G:G,registrace[[#This Row],[nar]])</f>
        <v>1</v>
      </c>
      <c r="M54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45" s="212" t="str">
        <f>LEFT(registrace[[#This Row],[prijmeni a jmeno]],1)</f>
        <v>M</v>
      </c>
      <c r="O545" s="221" t="str">
        <f>IF(registrace[[#This Row],[závod]]="Hlavní závod",COUNTIF(HLAVNÍ!C:C,E545),"-")</f>
        <v>-</v>
      </c>
    </row>
    <row r="546" spans="2:15" ht="11.25">
      <c r="B54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46" s="207">
        <v>2017</v>
      </c>
      <c r="D546" s="208"/>
      <c r="E546" s="207"/>
      <c r="F546" s="17" t="s">
        <v>394</v>
      </c>
      <c r="G546" s="209">
        <v>1971</v>
      </c>
      <c r="H546" s="17" t="s">
        <v>198</v>
      </c>
      <c r="I546" s="210" t="str">
        <f>IF(ISBLANK(registrace[[#This Row],[prijmeni a jmeno]]),"-",IF(RIGHT(LEFT(registrace[[#This Row],[prijmeni a jmeno]],SEARCH(" ",registrace[[#This Row],[prijmeni a jmeno]])-1),1)="á","Z","M"))</f>
        <v>M</v>
      </c>
      <c r="J54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46" s="17"/>
      <c r="L546" s="211">
        <f>COUNTIFS(F:F,registrace[[#This Row],[prijmeni a jmeno]],G:G,registrace[[#This Row],[nar]])</f>
        <v>1</v>
      </c>
      <c r="M54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46" s="212" t="str">
        <f>LEFT(registrace[[#This Row],[prijmeni a jmeno]],1)</f>
        <v>M</v>
      </c>
      <c r="O546" s="221" t="str">
        <f>IF(registrace[[#This Row],[závod]]="Hlavní závod",COUNTIF(HLAVNÍ!C:C,E546),"-")</f>
        <v>-</v>
      </c>
    </row>
    <row r="547" spans="2:15" ht="11.25">
      <c r="B54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47" s="207">
        <v>2017</v>
      </c>
      <c r="D547" s="208"/>
      <c r="E547" s="207"/>
      <c r="F547" s="17" t="s">
        <v>608</v>
      </c>
      <c r="G547" s="209">
        <v>2006</v>
      </c>
      <c r="H547" s="17" t="s">
        <v>285</v>
      </c>
      <c r="I547" s="210" t="str">
        <f>IF(ISBLANK(registrace[[#This Row],[prijmeni a jmeno]]),"-",IF(RIGHT(LEFT(registrace[[#This Row],[prijmeni a jmeno]],SEARCH(" ",registrace[[#This Row],[prijmeni a jmeno]])-1),1)="á","Z","M"))</f>
        <v>Z</v>
      </c>
      <c r="J54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47" s="17"/>
      <c r="L547" s="211">
        <f>COUNTIFS(F:F,registrace[[#This Row],[prijmeni a jmeno]],G:G,registrace[[#This Row],[nar]])</f>
        <v>1</v>
      </c>
      <c r="M54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47" s="212" t="str">
        <f>LEFT(registrace[[#This Row],[prijmeni a jmeno]],1)</f>
        <v>M</v>
      </c>
      <c r="O547" s="221" t="str">
        <f>IF(registrace[[#This Row],[závod]]="Hlavní závod",COUNTIF(HLAVNÍ!C:C,E547),"-")</f>
        <v>-</v>
      </c>
    </row>
    <row r="548" spans="2:15" ht="11.25">
      <c r="B54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48" s="207">
        <v>2017</v>
      </c>
      <c r="D548" s="208"/>
      <c r="E548" s="207"/>
      <c r="F548" s="17" t="s">
        <v>556</v>
      </c>
      <c r="G548" s="209">
        <v>1978</v>
      </c>
      <c r="H548" s="17" t="s">
        <v>285</v>
      </c>
      <c r="I548" s="210" t="str">
        <f>IF(ISBLANK(registrace[[#This Row],[prijmeni a jmeno]]),"-",IF(RIGHT(LEFT(registrace[[#This Row],[prijmeni a jmeno]],SEARCH(" ",registrace[[#This Row],[prijmeni a jmeno]])-1),1)="á","Z","M"))</f>
        <v>Z</v>
      </c>
      <c r="J54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48" s="17"/>
      <c r="L548" s="211">
        <f>COUNTIFS(F:F,registrace[[#This Row],[prijmeni a jmeno]],G:G,registrace[[#This Row],[nar]])</f>
        <v>1</v>
      </c>
      <c r="M54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48" s="212" t="str">
        <f>LEFT(registrace[[#This Row],[prijmeni a jmeno]],1)</f>
        <v>M</v>
      </c>
      <c r="O548" s="221" t="str">
        <f>IF(registrace[[#This Row],[závod]]="Hlavní závod",COUNTIF(HLAVNÍ!C:C,E548),"-")</f>
        <v>-</v>
      </c>
    </row>
    <row r="549" spans="2:15" ht="11.25">
      <c r="B54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49" s="207">
        <v>2017</v>
      </c>
      <c r="D549" s="208"/>
      <c r="E549" s="207"/>
      <c r="F549" s="17" t="s">
        <v>489</v>
      </c>
      <c r="G549" s="209">
        <v>2000</v>
      </c>
      <c r="H549" s="17" t="s">
        <v>331</v>
      </c>
      <c r="I549" s="210" t="str">
        <f>IF(ISBLANK(registrace[[#This Row],[prijmeni a jmeno]]),"-",IF(RIGHT(LEFT(registrace[[#This Row],[prijmeni a jmeno]],SEARCH(" ",registrace[[#This Row],[prijmeni a jmeno]])-1),1)="á","Z","M"))</f>
        <v>Z</v>
      </c>
      <c r="J54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49" s="17"/>
      <c r="L549" s="211">
        <f>COUNTIFS(F:F,registrace[[#This Row],[prijmeni a jmeno]],G:G,registrace[[#This Row],[nar]])</f>
        <v>1</v>
      </c>
      <c r="M54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49" s="212" t="str">
        <f>LEFT(registrace[[#This Row],[prijmeni a jmeno]],1)</f>
        <v>M</v>
      </c>
      <c r="O549" s="221" t="str">
        <f>IF(registrace[[#This Row],[závod]]="Hlavní závod",COUNTIF(HLAVNÍ!C:C,E549),"-")</f>
        <v>-</v>
      </c>
    </row>
    <row r="550" spans="2:15" ht="11.25">
      <c r="B55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2017::Dětský::13-14::M::32</v>
      </c>
      <c r="C550" s="207">
        <v>2017</v>
      </c>
      <c r="D550" s="208" t="s">
        <v>675</v>
      </c>
      <c r="E550" s="207">
        <v>32</v>
      </c>
      <c r="F550" s="17" t="s">
        <v>2881</v>
      </c>
      <c r="G550" s="209">
        <v>2003</v>
      </c>
      <c r="H550" s="208" t="s">
        <v>328</v>
      </c>
      <c r="I550" s="210" t="str">
        <f>IF(ISBLANK(registrace[[#This Row],[prijmeni a jmeno]]),"-",IF(RIGHT(LEFT(registrace[[#This Row],[prijmeni a jmeno]],SEARCH(" ",registrace[[#This Row],[prijmeni a jmeno]])-1),1)="á","Z","M"))</f>
        <v>M</v>
      </c>
      <c r="J55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13-14</v>
      </c>
      <c r="K550" s="17"/>
      <c r="L550" s="213">
        <f>COUNTIFS(F:F,registrace[[#This Row],[prijmeni a jmeno]],G:G,registrace[[#This Row],[nar]])</f>
        <v>1</v>
      </c>
      <c r="M55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50" s="212" t="str">
        <f>LEFT(registrace[[#This Row],[prijmeni a jmeno]],1)</f>
        <v>M</v>
      </c>
      <c r="O550" s="222" t="str">
        <f>IF(registrace[[#This Row],[závod]]="Hlavní závod",COUNTIF(HLAVNÍ!C:C,E550),"-")</f>
        <v>-</v>
      </c>
    </row>
    <row r="551" spans="2:15" ht="11.25">
      <c r="B55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51" s="207">
        <v>2017</v>
      </c>
      <c r="D551" s="208"/>
      <c r="E551" s="207"/>
      <c r="F551" s="17" t="s">
        <v>592</v>
      </c>
      <c r="G551" s="209">
        <v>2003</v>
      </c>
      <c r="H551" s="17" t="s">
        <v>328</v>
      </c>
      <c r="I551" s="210" t="str">
        <f>IF(ISBLANK(registrace[[#This Row],[prijmeni a jmeno]]),"-",IF(RIGHT(LEFT(registrace[[#This Row],[prijmeni a jmeno]],SEARCH(" ",registrace[[#This Row],[prijmeni a jmeno]])-1),1)="á","Z","M"))</f>
        <v>M</v>
      </c>
      <c r="J55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51" s="17"/>
      <c r="L551" s="211">
        <f>COUNTIFS(F:F,registrace[[#This Row],[prijmeni a jmeno]],G:G,registrace[[#This Row],[nar]])</f>
        <v>1</v>
      </c>
      <c r="M55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51" s="212" t="str">
        <f>LEFT(registrace[[#This Row],[prijmeni a jmeno]],1)</f>
        <v>M</v>
      </c>
      <c r="O551" s="221" t="str">
        <f>IF(registrace[[#This Row],[závod]]="Hlavní závod",COUNTIF(HLAVNÍ!C:C,E551),"-")</f>
        <v>-</v>
      </c>
    </row>
    <row r="552" spans="2:15" ht="11.25">
      <c r="B55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52" s="207">
        <v>2017</v>
      </c>
      <c r="D552" s="208"/>
      <c r="E552" s="207"/>
      <c r="F552" s="17" t="s">
        <v>234</v>
      </c>
      <c r="G552" s="209">
        <v>1959</v>
      </c>
      <c r="H552" s="17" t="s">
        <v>235</v>
      </c>
      <c r="I552" s="210" t="str">
        <f>IF(ISBLANK(registrace[[#This Row],[prijmeni a jmeno]]),"-",IF(RIGHT(LEFT(registrace[[#This Row],[prijmeni a jmeno]],SEARCH(" ",registrace[[#This Row],[prijmeni a jmeno]])-1),1)="á","Z","M"))</f>
        <v>M</v>
      </c>
      <c r="J55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52" s="17"/>
      <c r="L552" s="211">
        <f>COUNTIFS(F:F,registrace[[#This Row],[prijmeni a jmeno]],G:G,registrace[[#This Row],[nar]])</f>
        <v>1</v>
      </c>
      <c r="M55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52" s="212" t="str">
        <f>LEFT(registrace[[#This Row],[prijmeni a jmeno]],1)</f>
        <v>M</v>
      </c>
      <c r="O552" s="221" t="str">
        <f>IF(registrace[[#This Row],[závod]]="Hlavní závod",COUNTIF(HLAVNÍ!C:C,E552),"-")</f>
        <v>-</v>
      </c>
    </row>
    <row r="553" spans="2:15" ht="11.25">
      <c r="B55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2017::Dětský::08-10::M::69</v>
      </c>
      <c r="C553" s="207">
        <v>2017</v>
      </c>
      <c r="D553" s="208" t="s">
        <v>675</v>
      </c>
      <c r="E553" s="207">
        <v>69</v>
      </c>
      <c r="F553" s="17" t="s">
        <v>2400</v>
      </c>
      <c r="G553" s="209">
        <v>2009</v>
      </c>
      <c r="H553" s="208" t="s">
        <v>559</v>
      </c>
      <c r="I553" s="210" t="str">
        <f>IF(ISBLANK(registrace[[#This Row],[prijmeni a jmeno]]),"-",IF(RIGHT(LEFT(registrace[[#This Row],[prijmeni a jmeno]],SEARCH(" ",registrace[[#This Row],[prijmeni a jmeno]])-1),1)="á","Z","M"))</f>
        <v>M</v>
      </c>
      <c r="J55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553" s="17"/>
      <c r="L553" s="213">
        <f>COUNTIFS(F:F,registrace[[#This Row],[prijmeni a jmeno]],G:G,registrace[[#This Row],[nar]])</f>
        <v>1</v>
      </c>
      <c r="M55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53" s="212" t="str">
        <f>LEFT(registrace[[#This Row],[prijmeni a jmeno]],1)</f>
        <v>M</v>
      </c>
      <c r="O553" s="222" t="str">
        <f>IF(registrace[[#This Row],[závod]]="Hlavní závod",COUNTIF(HLAVNÍ!C:C,E553),"-")</f>
        <v>-</v>
      </c>
    </row>
    <row r="554" spans="2:15" ht="11.25">
      <c r="B554" s="14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54" s="207">
        <v>2017</v>
      </c>
      <c r="D554" s="208"/>
      <c r="E554" s="207"/>
      <c r="F554" s="17" t="s">
        <v>258</v>
      </c>
      <c r="G554" s="209">
        <v>1971</v>
      </c>
      <c r="H554" s="208" t="s">
        <v>559</v>
      </c>
      <c r="I554" s="210" t="str">
        <f>IF(ISBLANK(registrace[[#This Row],[prijmeni a jmeno]]),"-",IF(RIGHT(LEFT(registrace[[#This Row],[prijmeni a jmeno]],SEARCH(" ",registrace[[#This Row],[prijmeni a jmeno]])-1),1)="á","Z","M"))</f>
        <v>M</v>
      </c>
      <c r="J55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54" s="17"/>
      <c r="L554" s="211">
        <f>COUNTIFS(F:F,registrace[[#This Row],[prijmeni a jmeno]],G:G,registrace[[#This Row],[nar]])</f>
        <v>1</v>
      </c>
      <c r="M55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54" s="212" t="str">
        <f>LEFT(registrace[[#This Row],[prijmeni a jmeno]],1)</f>
        <v>M</v>
      </c>
      <c r="O554" s="221" t="str">
        <f>IF(registrace[[#This Row],[závod]]="Hlavní závod",COUNTIF(HLAVNÍ!C:C,E554),"-")</f>
        <v>-</v>
      </c>
    </row>
    <row r="555" spans="2:15" ht="11.25">
      <c r="B55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závod::13</v>
      </c>
      <c r="C555" s="207">
        <v>2017</v>
      </c>
      <c r="D555" s="208" t="s">
        <v>672</v>
      </c>
      <c r="E555" s="214">
        <v>13</v>
      </c>
      <c r="F555" s="17" t="s">
        <v>2650</v>
      </c>
      <c r="G555" s="209">
        <v>1988</v>
      </c>
      <c r="H555" s="208" t="s">
        <v>2622</v>
      </c>
      <c r="I555" s="210" t="str">
        <f>IF(ISBLANK(registrace[[#This Row],[prijmeni a jmeno]]),"-",IF(RIGHT(LEFT(registrace[[#This Row],[prijmeni a jmeno]],SEARCH(" ",registrace[[#This Row],[prijmeni a jmeno]])-1),1)="á","Z","M"))</f>
        <v>M</v>
      </c>
      <c r="J55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555" s="17"/>
      <c r="L555" s="213">
        <f>COUNTIFS(F:F,registrace[[#This Row],[prijmeni a jmeno]],G:G,registrace[[#This Row],[nar]])</f>
        <v>1</v>
      </c>
      <c r="M55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55" s="212" t="str">
        <f>LEFT(registrace[[#This Row],[prijmeni a jmeno]],1)</f>
        <v>M</v>
      </c>
      <c r="O555" s="222">
        <f>IF(registrace[[#This Row],[závod]]="Hlavní závod",COUNTIF(HLAVNÍ!C:C,E555),"-")</f>
        <v>1</v>
      </c>
    </row>
    <row r="556" spans="2:15" ht="11.25">
      <c r="B55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závod::14</v>
      </c>
      <c r="C556" s="207">
        <v>2017</v>
      </c>
      <c r="D556" s="208" t="s">
        <v>672</v>
      </c>
      <c r="E556" s="214">
        <v>14</v>
      </c>
      <c r="F556" s="17" t="s">
        <v>2651</v>
      </c>
      <c r="G556" s="209">
        <v>1989</v>
      </c>
      <c r="H556" s="208" t="s">
        <v>2622</v>
      </c>
      <c r="I556" s="210" t="str">
        <f>IF(ISBLANK(registrace[[#This Row],[prijmeni a jmeno]]),"-",IF(RIGHT(LEFT(registrace[[#This Row],[prijmeni a jmeno]],SEARCH(" ",registrace[[#This Row],[prijmeni a jmeno]])-1),1)="á","Z","M"))</f>
        <v>Z</v>
      </c>
      <c r="J55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0-34</v>
      </c>
      <c r="K556" s="17"/>
      <c r="L556" s="213">
        <f>COUNTIFS(F:F,registrace[[#This Row],[prijmeni a jmeno]],G:G,registrace[[#This Row],[nar]])</f>
        <v>1</v>
      </c>
      <c r="M55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56" s="212" t="str">
        <f>LEFT(registrace[[#This Row],[prijmeni a jmeno]],1)</f>
        <v>M</v>
      </c>
      <c r="O556" s="222">
        <f>IF(registrace[[#This Row],[závod]]="Hlavní závod",COUNTIF(HLAVNÍ!C:C,E556),"-")</f>
        <v>1</v>
      </c>
    </row>
    <row r="557" spans="2:15" ht="11.25">
      <c r="B55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2017::Dětský::15-16::M::85</v>
      </c>
      <c r="C557" s="207">
        <v>2017</v>
      </c>
      <c r="D557" s="208" t="s">
        <v>675</v>
      </c>
      <c r="E557" s="207">
        <v>85</v>
      </c>
      <c r="F557" s="17" t="s">
        <v>2827</v>
      </c>
      <c r="G557" s="209">
        <v>2001</v>
      </c>
      <c r="H557" s="208" t="s">
        <v>1039</v>
      </c>
      <c r="I557" s="210" t="str">
        <f>IF(ISBLANK(registrace[[#This Row],[prijmeni a jmeno]]),"-",IF(RIGHT(LEFT(registrace[[#This Row],[prijmeni a jmeno]],SEARCH(" ",registrace[[#This Row],[prijmeni a jmeno]])-1),1)="á","Z","M"))</f>
        <v>M</v>
      </c>
      <c r="J55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15-16</v>
      </c>
      <c r="K557" s="17"/>
      <c r="L557" s="213">
        <f>COUNTIFS(F:F,registrace[[#This Row],[prijmeni a jmeno]],G:G,registrace[[#This Row],[nar]])</f>
        <v>1</v>
      </c>
      <c r="M55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57" s="212" t="str">
        <f>LEFT(registrace[[#This Row],[prijmeni a jmeno]],1)</f>
        <v>N</v>
      </c>
      <c r="O557" s="222" t="str">
        <f>IF(registrace[[#This Row],[závod]]="Hlavní závod",COUNTIF(HLAVNÍ!C:C,E557),"-")</f>
        <v>-</v>
      </c>
    </row>
    <row r="558" spans="2:15" ht="11.25">
      <c r="B55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58" s="207">
        <v>2017</v>
      </c>
      <c r="D558" s="208"/>
      <c r="E558" s="207"/>
      <c r="F558" s="17" t="s">
        <v>754</v>
      </c>
      <c r="G558" s="209">
        <v>1997</v>
      </c>
      <c r="H558" s="208" t="s">
        <v>755</v>
      </c>
      <c r="I558" s="210" t="str">
        <f>IF(ISBLANK(registrace[[#This Row],[prijmeni a jmeno]]),"-",IF(RIGHT(LEFT(registrace[[#This Row],[prijmeni a jmeno]],SEARCH(" ",registrace[[#This Row],[prijmeni a jmeno]])-1),1)="á","Z","M"))</f>
        <v>Z</v>
      </c>
      <c r="J55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58" s="17"/>
      <c r="L558" s="211">
        <f>COUNTIFS(F:F,registrace[[#This Row],[prijmeni a jmeno]],G:G,registrace[[#This Row],[nar]])</f>
        <v>1</v>
      </c>
      <c r="M55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58" s="212" t="str">
        <f>LEFT(registrace[[#This Row],[prijmeni a jmeno]],1)</f>
        <v>N</v>
      </c>
      <c r="O558" s="221" t="str">
        <f>IF(registrace[[#This Row],[závod]]="Hlavní závod",COUNTIF(HLAVNÍ!C:C,E558),"-")</f>
        <v>-</v>
      </c>
    </row>
    <row r="559" spans="2:15" ht="11.25">
      <c r="B55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59" s="207">
        <v>2017</v>
      </c>
      <c r="D559" s="208"/>
      <c r="E559" s="207"/>
      <c r="F559" s="17" t="s">
        <v>791</v>
      </c>
      <c r="G559" s="209">
        <v>2001</v>
      </c>
      <c r="H559" s="208" t="s">
        <v>284</v>
      </c>
      <c r="I559" s="210" t="str">
        <f>IF(ISBLANK(registrace[[#This Row],[prijmeni a jmeno]]),"-",IF(RIGHT(LEFT(registrace[[#This Row],[prijmeni a jmeno]],SEARCH(" ",registrace[[#This Row],[prijmeni a jmeno]])-1),1)="á","Z","M"))</f>
        <v>Z</v>
      </c>
      <c r="J55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59" s="17"/>
      <c r="L559" s="211">
        <f>COUNTIFS(F:F,registrace[[#This Row],[prijmeni a jmeno]],G:G,registrace[[#This Row],[nar]])</f>
        <v>1</v>
      </c>
      <c r="M55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59" s="212" t="str">
        <f>LEFT(registrace[[#This Row],[prijmeni a jmeno]],1)</f>
        <v>N</v>
      </c>
      <c r="O559" s="221" t="str">
        <f>IF(registrace[[#This Row],[závod]]="Hlavní závod",COUNTIF(HLAVNÍ!C:C,E559),"-")</f>
        <v>-</v>
      </c>
    </row>
    <row r="560" spans="2:15" ht="11.25">
      <c r="B56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60" s="207">
        <v>2017</v>
      </c>
      <c r="D560" s="208"/>
      <c r="E560" s="207"/>
      <c r="F560" s="17" t="s">
        <v>427</v>
      </c>
      <c r="G560" s="209">
        <v>2000</v>
      </c>
      <c r="H560" s="17" t="s">
        <v>331</v>
      </c>
      <c r="I560" s="210" t="str">
        <f>IF(ISBLANK(registrace[[#This Row],[prijmeni a jmeno]]),"-",IF(RIGHT(LEFT(registrace[[#This Row],[prijmeni a jmeno]],SEARCH(" ",registrace[[#This Row],[prijmeni a jmeno]])-1),1)="á","Z","M"))</f>
        <v>Z</v>
      </c>
      <c r="J56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60" s="17"/>
      <c r="L560" s="211">
        <f>COUNTIFS(F:F,registrace[[#This Row],[prijmeni a jmeno]],G:G,registrace[[#This Row],[nar]])</f>
        <v>1</v>
      </c>
      <c r="M56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60" s="212" t="str">
        <f>LEFT(registrace[[#This Row],[prijmeni a jmeno]],1)</f>
        <v>N</v>
      </c>
      <c r="O560" s="221" t="str">
        <f>IF(registrace[[#This Row],[závod]]="Hlavní závod",COUNTIF(HLAVNÍ!C:C,E560),"-")</f>
        <v>-</v>
      </c>
    </row>
    <row r="561" spans="2:15" ht="11.25">
      <c r="B56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61" s="207">
        <v>2017</v>
      </c>
      <c r="D561" s="208"/>
      <c r="E561" s="207"/>
      <c r="F561" s="17" t="s">
        <v>398</v>
      </c>
      <c r="G561" s="209">
        <v>1994</v>
      </c>
      <c r="H561" s="208" t="s">
        <v>709</v>
      </c>
      <c r="I561" s="210" t="str">
        <f>IF(ISBLANK(registrace[[#This Row],[prijmeni a jmeno]]),"-",IF(RIGHT(LEFT(registrace[[#This Row],[prijmeni a jmeno]],SEARCH(" ",registrace[[#This Row],[prijmeni a jmeno]])-1),1)="á","Z","M"))</f>
        <v>Z</v>
      </c>
      <c r="J56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61" s="17"/>
      <c r="L561" s="211">
        <f>COUNTIFS(F:F,registrace[[#This Row],[prijmeni a jmeno]],G:G,registrace[[#This Row],[nar]])</f>
        <v>1</v>
      </c>
      <c r="M56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61" s="212" t="str">
        <f>LEFT(registrace[[#This Row],[prijmeni a jmeno]],1)</f>
        <v>N</v>
      </c>
      <c r="O561" s="221" t="str">
        <f>IF(registrace[[#This Row],[závod]]="Hlavní závod",COUNTIF(HLAVNÍ!C:C,E561),"-")</f>
        <v>-</v>
      </c>
    </row>
    <row r="562" spans="2:15" ht="11.25">
      <c r="B56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62" s="207">
        <v>2017</v>
      </c>
      <c r="D562" s="208"/>
      <c r="E562" s="207"/>
      <c r="F562" s="17" t="s">
        <v>482</v>
      </c>
      <c r="G562" s="209">
        <v>2003</v>
      </c>
      <c r="H562" s="17" t="s">
        <v>331</v>
      </c>
      <c r="I562" s="210" t="str">
        <f>IF(ISBLANK(registrace[[#This Row],[prijmeni a jmeno]]),"-",IF(RIGHT(LEFT(registrace[[#This Row],[prijmeni a jmeno]],SEARCH(" ",registrace[[#This Row],[prijmeni a jmeno]])-1),1)="á","Z","M"))</f>
        <v>M</v>
      </c>
      <c r="J56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62" s="17"/>
      <c r="L562" s="211">
        <f>COUNTIFS(F:F,registrace[[#This Row],[prijmeni a jmeno]],G:G,registrace[[#This Row],[nar]])</f>
        <v>1</v>
      </c>
      <c r="M56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62" s="212" t="str">
        <f>LEFT(registrace[[#This Row],[prijmeni a jmeno]],1)</f>
        <v>N</v>
      </c>
      <c r="O562" s="221" t="str">
        <f>IF(registrace[[#This Row],[závod]]="Hlavní závod",COUNTIF(HLAVNÍ!C:C,E562),"-")</f>
        <v>-</v>
      </c>
    </row>
    <row r="563" spans="2:15" ht="11.25">
      <c r="B56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63" s="207">
        <v>2017</v>
      </c>
      <c r="D563" s="208"/>
      <c r="E563" s="207"/>
      <c r="F563" s="17" t="s">
        <v>549</v>
      </c>
      <c r="G563" s="209">
        <v>1966</v>
      </c>
      <c r="H563" s="17" t="s">
        <v>28</v>
      </c>
      <c r="I563" s="210" t="str">
        <f>IF(ISBLANK(registrace[[#This Row],[prijmeni a jmeno]]),"-",IF(RIGHT(LEFT(registrace[[#This Row],[prijmeni a jmeno]],SEARCH(" ",registrace[[#This Row],[prijmeni a jmeno]])-1),1)="á","Z","M"))</f>
        <v>Z</v>
      </c>
      <c r="J56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63" s="17"/>
      <c r="L563" s="211">
        <f>COUNTIFS(F:F,registrace[[#This Row],[prijmeni a jmeno]],G:G,registrace[[#This Row],[nar]])</f>
        <v>1</v>
      </c>
      <c r="M56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63" s="212" t="str">
        <f>LEFT(registrace[[#This Row],[prijmeni a jmeno]],1)</f>
        <v>N</v>
      </c>
      <c r="O563" s="221" t="str">
        <f>IF(registrace[[#This Row],[závod]]="Hlavní závod",COUNTIF(HLAVNÍ!C:C,E563),"-")</f>
        <v>-</v>
      </c>
    </row>
    <row r="564" spans="2:15" ht="11.25">
      <c r="B56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2017::Dětský::11-12::M::24</v>
      </c>
      <c r="C564" s="207">
        <v>2017</v>
      </c>
      <c r="D564" s="208" t="s">
        <v>675</v>
      </c>
      <c r="E564" s="207">
        <v>24</v>
      </c>
      <c r="F564" s="17" t="s">
        <v>2879</v>
      </c>
      <c r="G564" s="209">
        <v>2006</v>
      </c>
      <c r="H564" s="208" t="s">
        <v>285</v>
      </c>
      <c r="I564" s="210" t="str">
        <f>IF(ISBLANK(registrace[[#This Row],[prijmeni a jmeno]]),"-",IF(RIGHT(LEFT(registrace[[#This Row],[prijmeni a jmeno]],SEARCH(" ",registrace[[#This Row],[prijmeni a jmeno]])-1),1)="á","Z","M"))</f>
        <v>M</v>
      </c>
      <c r="J56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564" s="17"/>
      <c r="L564" s="213">
        <f>COUNTIFS(F:F,registrace[[#This Row],[prijmeni a jmeno]],G:G,registrace[[#This Row],[nar]])</f>
        <v>1</v>
      </c>
      <c r="M56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64" s="212" t="str">
        <f>LEFT(registrace[[#This Row],[prijmeni a jmeno]],1)</f>
        <v>N</v>
      </c>
      <c r="O564" s="222" t="str">
        <f>IF(registrace[[#This Row],[závod]]="Hlavní závod",COUNTIF(HLAVNÍ!C:C,E564),"-")</f>
        <v>-</v>
      </c>
    </row>
    <row r="565" spans="2:15" ht="11.25">
      <c r="B56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2017::Dětský::11-12::Z::21</v>
      </c>
      <c r="C565" s="207">
        <v>2017</v>
      </c>
      <c r="D565" s="208" t="s">
        <v>675</v>
      </c>
      <c r="E565" s="207">
        <v>21</v>
      </c>
      <c r="F565" s="17" t="s">
        <v>2395</v>
      </c>
      <c r="G565" s="209">
        <v>2006</v>
      </c>
      <c r="H565" s="208" t="s">
        <v>285</v>
      </c>
      <c r="I565" s="210" t="str">
        <f>IF(ISBLANK(registrace[[#This Row],[prijmeni a jmeno]]),"-",IF(RIGHT(LEFT(registrace[[#This Row],[prijmeni a jmeno]],SEARCH(" ",registrace[[#This Row],[prijmeni a jmeno]])-1),1)="á","Z","M"))</f>
        <v>Z</v>
      </c>
      <c r="J56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565" s="17"/>
      <c r="L565" s="213">
        <f>COUNTIFS(F:F,registrace[[#This Row],[prijmeni a jmeno]],G:G,registrace[[#This Row],[nar]])</f>
        <v>1</v>
      </c>
      <c r="M56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65" s="212" t="str">
        <f>LEFT(registrace[[#This Row],[prijmeni a jmeno]],1)</f>
        <v>N</v>
      </c>
      <c r="O565" s="222" t="str">
        <f>IF(registrace[[#This Row],[závod]]="Hlavní závod",COUNTIF(HLAVNÍ!C:C,E565),"-")</f>
        <v>-</v>
      </c>
    </row>
    <row r="566" spans="2:15" ht="11.25">
      <c r="B56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66" s="207">
        <v>2017</v>
      </c>
      <c r="D566" s="208"/>
      <c r="E566" s="207"/>
      <c r="F566" s="17" t="s">
        <v>201</v>
      </c>
      <c r="G566" s="209">
        <v>1974</v>
      </c>
      <c r="H566" s="208" t="s">
        <v>11</v>
      </c>
      <c r="I566" s="210" t="str">
        <f>IF(ISBLANK(registrace[[#This Row],[prijmeni a jmeno]]),"-",IF(RIGHT(LEFT(registrace[[#This Row],[prijmeni a jmeno]],SEARCH(" ",registrace[[#This Row],[prijmeni a jmeno]])-1),1)="á","Z","M"))</f>
        <v>M</v>
      </c>
      <c r="J56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66" s="17"/>
      <c r="L566" s="211">
        <f>COUNTIFS(F:F,registrace[[#This Row],[prijmeni a jmeno]],G:G,registrace[[#This Row],[nar]])</f>
        <v>1</v>
      </c>
      <c r="M56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66" s="212" t="str">
        <f>LEFT(registrace[[#This Row],[prijmeni a jmeno]],1)</f>
        <v>N</v>
      </c>
      <c r="O566" s="221" t="str">
        <f>IF(registrace[[#This Row],[závod]]="Hlavní závod",COUNTIF(HLAVNÍ!C:C,E566),"-")</f>
        <v>-</v>
      </c>
    </row>
    <row r="567" spans="2:15" ht="11.25">
      <c r="B56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67" s="207">
        <v>2017</v>
      </c>
      <c r="D567" s="208"/>
      <c r="E567" s="207"/>
      <c r="F567" s="17" t="s">
        <v>760</v>
      </c>
      <c r="G567" s="209">
        <v>1974</v>
      </c>
      <c r="H567" s="208" t="s">
        <v>11</v>
      </c>
      <c r="I567" s="210" t="str">
        <f>IF(ISBLANK(registrace[[#This Row],[prijmeni a jmeno]]),"-",IF(RIGHT(LEFT(registrace[[#This Row],[prijmeni a jmeno]],SEARCH(" ",registrace[[#This Row],[prijmeni a jmeno]])-1),1)="á","Z","M"))</f>
        <v>Z</v>
      </c>
      <c r="J56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67" s="17"/>
      <c r="L567" s="211">
        <f>COUNTIFS(F:F,registrace[[#This Row],[prijmeni a jmeno]],G:G,registrace[[#This Row],[nar]])</f>
        <v>1</v>
      </c>
      <c r="M56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67" s="212" t="str">
        <f>LEFT(registrace[[#This Row],[prijmeni a jmeno]],1)</f>
        <v>N</v>
      </c>
      <c r="O567" s="221" t="str">
        <f>IF(registrace[[#This Row],[závod]]="Hlavní závod",COUNTIF(HLAVNÍ!C:C,E567),"-")</f>
        <v>-</v>
      </c>
    </row>
    <row r="568" spans="2:15" ht="11.25">
      <c r="B56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68" s="207">
        <v>2017</v>
      </c>
      <c r="D568" s="208"/>
      <c r="E568" s="207"/>
      <c r="F568" s="17" t="s">
        <v>2399</v>
      </c>
      <c r="G568" s="209">
        <v>2011</v>
      </c>
      <c r="H568" s="208" t="s">
        <v>732</v>
      </c>
      <c r="I568" s="210" t="str">
        <f>IF(ISBLANK(registrace[[#This Row],[prijmeni a jmeno]]),"-",IF(RIGHT(LEFT(registrace[[#This Row],[prijmeni a jmeno]],SEARCH(" ",registrace[[#This Row],[prijmeni a jmeno]])-1),1)="á","Z","M"))</f>
        <v>M</v>
      </c>
      <c r="J56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68" s="17"/>
      <c r="L568" s="213">
        <f>COUNTIFS(F:F,registrace[[#This Row],[prijmeni a jmeno]],G:G,registrace[[#This Row],[nar]])</f>
        <v>1</v>
      </c>
      <c r="M56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68" s="212" t="str">
        <f>LEFT(registrace[[#This Row],[prijmeni a jmeno]],1)</f>
        <v>N</v>
      </c>
      <c r="O568" s="222" t="str">
        <f>IF(registrace[[#This Row],[závod]]="Hlavní závod",COUNTIF(HLAVNÍ!C:C,E568),"-")</f>
        <v>-</v>
      </c>
    </row>
    <row r="569" spans="2:15" ht="11.25">
      <c r="B56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závod::15</v>
      </c>
      <c r="C569" s="207">
        <v>2017</v>
      </c>
      <c r="D569" s="208" t="s">
        <v>672</v>
      </c>
      <c r="E569" s="214">
        <v>15</v>
      </c>
      <c r="F569" s="17" t="s">
        <v>731</v>
      </c>
      <c r="G569" s="209">
        <v>1982</v>
      </c>
      <c r="H569" s="208" t="s">
        <v>732</v>
      </c>
      <c r="I569" s="210" t="str">
        <f>IF(ISBLANK(registrace[[#This Row],[prijmeni a jmeno]]),"-",IF(RIGHT(LEFT(registrace[[#This Row],[prijmeni a jmeno]],SEARCH(" ",registrace[[#This Row],[prijmeni a jmeno]])-1),1)="á","Z","M"))</f>
        <v>M</v>
      </c>
      <c r="J56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569" s="17"/>
      <c r="L569" s="213">
        <f>COUNTIFS(F:F,registrace[[#This Row],[prijmeni a jmeno]],G:G,registrace[[#This Row],[nar]])</f>
        <v>1</v>
      </c>
      <c r="M56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69" s="212" t="str">
        <f>LEFT(registrace[[#This Row],[prijmeni a jmeno]],1)</f>
        <v>N</v>
      </c>
      <c r="O569" s="222">
        <f>IF(registrace[[#This Row],[závod]]="Hlavní závod",COUNTIF(HLAVNÍ!C:C,E569),"-")</f>
        <v>1</v>
      </c>
    </row>
    <row r="570" spans="2:15" ht="11.25">
      <c r="B57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závod::16</v>
      </c>
      <c r="C570" s="207">
        <v>2017</v>
      </c>
      <c r="D570" s="208" t="s">
        <v>672</v>
      </c>
      <c r="E570" s="214">
        <v>16</v>
      </c>
      <c r="F570" s="17" t="s">
        <v>2652</v>
      </c>
      <c r="G570" s="209">
        <v>1978</v>
      </c>
      <c r="H570" s="208" t="s">
        <v>284</v>
      </c>
      <c r="I570" s="210" t="str">
        <f>IF(ISBLANK(registrace[[#This Row],[prijmeni a jmeno]]),"-",IF(RIGHT(LEFT(registrace[[#This Row],[prijmeni a jmeno]],SEARCH(" ",registrace[[#This Row],[prijmeni a jmeno]])-1),1)="á","Z","M"))</f>
        <v>M</v>
      </c>
      <c r="J57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570" s="17"/>
      <c r="L570" s="213">
        <f>COUNTIFS(F:F,registrace[[#This Row],[prijmeni a jmeno]],G:G,registrace[[#This Row],[nar]])</f>
        <v>1</v>
      </c>
      <c r="M57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70" s="212" t="str">
        <f>LEFT(registrace[[#This Row],[prijmeni a jmeno]],1)</f>
        <v>N</v>
      </c>
      <c r="O570" s="222">
        <f>IF(registrace[[#This Row],[závod]]="Hlavní závod",COUNTIF(HLAVNÍ!C:C,E570),"-")</f>
        <v>1</v>
      </c>
    </row>
    <row r="571" spans="2:15" ht="11.25">
      <c r="B57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závod::Z21</v>
      </c>
      <c r="C571" s="207">
        <v>2017</v>
      </c>
      <c r="D571" s="208" t="s">
        <v>672</v>
      </c>
      <c r="E571" s="207" t="s">
        <v>2790</v>
      </c>
      <c r="F571" s="17" t="s">
        <v>905</v>
      </c>
      <c r="G571" s="209">
        <v>1984</v>
      </c>
      <c r="H571" s="208" t="s">
        <v>235</v>
      </c>
      <c r="I571" s="210" t="str">
        <f>IF(ISBLANK(registrace[[#This Row],[prijmeni a jmeno]]),"-",IF(RIGHT(LEFT(registrace[[#This Row],[prijmeni a jmeno]],SEARCH(" ",registrace[[#This Row],[prijmeni a jmeno]])-1),1)="á","Z","M"))</f>
        <v>Z</v>
      </c>
      <c r="J57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0-34</v>
      </c>
      <c r="K571" s="17"/>
      <c r="L571" s="213">
        <f>COUNTIFS(F:F,registrace[[#This Row],[prijmeni a jmeno]],G:G,registrace[[#This Row],[nar]])</f>
        <v>1</v>
      </c>
      <c r="M57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71" s="212" t="str">
        <f>LEFT(registrace[[#This Row],[prijmeni a jmeno]],1)</f>
        <v>N</v>
      </c>
      <c r="O571" s="222">
        <f>IF(registrace[[#This Row],[závod]]="Hlavní závod",COUNTIF(HLAVNÍ!C:C,E571),"-")</f>
        <v>1</v>
      </c>
    </row>
    <row r="572" spans="2:15" ht="11.25">
      <c r="B57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72" s="207">
        <v>2017</v>
      </c>
      <c r="D572" s="208"/>
      <c r="E572" s="207"/>
      <c r="F572" s="17" t="s">
        <v>832</v>
      </c>
      <c r="G572" s="209">
        <v>2007</v>
      </c>
      <c r="H572" s="208" t="s">
        <v>816</v>
      </c>
      <c r="I572" s="210" t="str">
        <f>IF(ISBLANK(registrace[[#This Row],[prijmeni a jmeno]]),"-",IF(RIGHT(LEFT(registrace[[#This Row],[prijmeni a jmeno]],SEARCH(" ",registrace[[#This Row],[prijmeni a jmeno]])-1),1)="á","Z","M"))</f>
        <v>Z</v>
      </c>
      <c r="J57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2" s="17"/>
      <c r="L572" s="211">
        <f>COUNTIFS(F:F,registrace[[#This Row],[prijmeni a jmeno]],G:G,registrace[[#This Row],[nar]])</f>
        <v>1</v>
      </c>
      <c r="M57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72" s="212" t="str">
        <f>LEFT(registrace[[#This Row],[prijmeni a jmeno]],1)</f>
        <v>N</v>
      </c>
      <c r="O572" s="221" t="str">
        <f>IF(registrace[[#This Row],[závod]]="Hlavní závod",COUNTIF(HLAVNÍ!C:C,E572),"-")</f>
        <v>-</v>
      </c>
    </row>
    <row r="573" spans="2:15" ht="11.25">
      <c r="B57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závod::56</v>
      </c>
      <c r="C573" s="207">
        <v>2017</v>
      </c>
      <c r="D573" s="208" t="s">
        <v>672</v>
      </c>
      <c r="E573" s="207">
        <v>56</v>
      </c>
      <c r="F573" s="17" t="s">
        <v>2653</v>
      </c>
      <c r="G573" s="209">
        <v>1975</v>
      </c>
      <c r="H573" s="208" t="s">
        <v>2642</v>
      </c>
      <c r="I573" s="210" t="str">
        <f>IF(ISBLANK(registrace[[#This Row],[prijmeni a jmeno]]),"-",IF(RIGHT(LEFT(registrace[[#This Row],[prijmeni a jmeno]],SEARCH(" ",registrace[[#This Row],[prijmeni a jmeno]])-1),1)="á","Z","M"))</f>
        <v>Z</v>
      </c>
      <c r="J57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573" s="17"/>
      <c r="L573" s="213">
        <f>COUNTIFS(F:F,registrace[[#This Row],[prijmeni a jmeno]],G:G,registrace[[#This Row],[nar]])</f>
        <v>1</v>
      </c>
      <c r="M57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73" s="212" t="str">
        <f>LEFT(registrace[[#This Row],[prijmeni a jmeno]],1)</f>
        <v>N</v>
      </c>
      <c r="O573" s="222">
        <f>IF(registrace[[#This Row],[závod]]="Hlavní závod",COUNTIF(HLAVNÍ!C:C,E573),"-")</f>
        <v>1</v>
      </c>
    </row>
    <row r="574" spans="2:15" ht="11.25">
      <c r="B57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závod::57</v>
      </c>
      <c r="C574" s="207">
        <v>2017</v>
      </c>
      <c r="D574" s="208" t="s">
        <v>672</v>
      </c>
      <c r="E574" s="207">
        <v>57</v>
      </c>
      <c r="F574" s="17" t="s">
        <v>2655</v>
      </c>
      <c r="G574" s="209">
        <v>1999</v>
      </c>
      <c r="H574" s="208" t="s">
        <v>2654</v>
      </c>
      <c r="I574" s="210" t="str">
        <f>IF(ISBLANK(registrace[[#This Row],[prijmeni a jmeno]]),"-",IF(RIGHT(LEFT(registrace[[#This Row],[prijmeni a jmeno]],SEARCH(" ",registrace[[#This Row],[prijmeni a jmeno]])-1),1)="á","Z","M"))</f>
        <v>Z</v>
      </c>
      <c r="J57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0-34</v>
      </c>
      <c r="K574" s="17"/>
      <c r="L574" s="213">
        <f>COUNTIFS(F:F,registrace[[#This Row],[prijmeni a jmeno]],G:G,registrace[[#This Row],[nar]])</f>
        <v>1</v>
      </c>
      <c r="M57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74" s="212" t="str">
        <f>LEFT(registrace[[#This Row],[prijmeni a jmeno]],1)</f>
        <v>N</v>
      </c>
      <c r="O574" s="222">
        <f>IF(registrace[[#This Row],[závod]]="Hlavní závod",COUNTIF(HLAVNÍ!C:C,E574),"-")</f>
        <v>1</v>
      </c>
    </row>
    <row r="575" spans="2:15" ht="11.25">
      <c r="B57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75" s="207">
        <v>2017</v>
      </c>
      <c r="D575" s="208"/>
      <c r="E575" s="207"/>
      <c r="F575" s="17" t="s">
        <v>906</v>
      </c>
      <c r="G575" s="209">
        <v>1983</v>
      </c>
      <c r="H575" s="208" t="s">
        <v>223</v>
      </c>
      <c r="I575" s="210" t="str">
        <f>IF(ISBLANK(registrace[[#This Row],[prijmeni a jmeno]]),"-",IF(RIGHT(LEFT(registrace[[#This Row],[prijmeni a jmeno]],SEARCH(" ",registrace[[#This Row],[prijmeni a jmeno]])-1),1)="á","Z","M"))</f>
        <v>Z</v>
      </c>
      <c r="J57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5" s="17"/>
      <c r="L575" s="211">
        <f>COUNTIFS(F:F,registrace[[#This Row],[prijmeni a jmeno]],G:G,registrace[[#This Row],[nar]])</f>
        <v>1</v>
      </c>
      <c r="M57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75" s="212" t="str">
        <f>LEFT(registrace[[#This Row],[prijmeni a jmeno]],1)</f>
        <v>N</v>
      </c>
      <c r="O575" s="221" t="str">
        <f>IF(registrace[[#This Row],[závod]]="Hlavní závod",COUNTIF(HLAVNÍ!C:C,E575),"-")</f>
        <v>-</v>
      </c>
    </row>
    <row r="576" spans="2:15" ht="11.25">
      <c r="B57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76" s="207">
        <v>2017</v>
      </c>
      <c r="D576" s="208"/>
      <c r="E576" s="207"/>
      <c r="F576" s="17" t="s">
        <v>95</v>
      </c>
      <c r="G576" s="209">
        <v>1964</v>
      </c>
      <c r="H576" s="17" t="s">
        <v>893</v>
      </c>
      <c r="I576" s="210" t="str">
        <f>IF(ISBLANK(registrace[[#This Row],[prijmeni a jmeno]]),"-",IF(RIGHT(LEFT(registrace[[#This Row],[prijmeni a jmeno]],SEARCH(" ",registrace[[#This Row],[prijmeni a jmeno]])-1),1)="á","Z","M"))</f>
        <v>M</v>
      </c>
      <c r="J57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6" s="17"/>
      <c r="L576" s="211">
        <f>COUNTIFS(F:F,registrace[[#This Row],[prijmeni a jmeno]],G:G,registrace[[#This Row],[nar]])</f>
        <v>1</v>
      </c>
      <c r="M57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76" s="212" t="str">
        <f>LEFT(registrace[[#This Row],[prijmeni a jmeno]],1)</f>
        <v>N</v>
      </c>
      <c r="O576" s="221" t="str">
        <f>IF(registrace[[#This Row],[závod]]="Hlavní závod",COUNTIF(HLAVNÍ!C:C,E576),"-")</f>
        <v>-</v>
      </c>
    </row>
    <row r="577" spans="2:15" ht="11.25">
      <c r="B57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77" s="207">
        <v>2017</v>
      </c>
      <c r="D577" s="208"/>
      <c r="E577" s="207"/>
      <c r="F577" s="17" t="s">
        <v>262</v>
      </c>
      <c r="G577" s="209">
        <v>2005</v>
      </c>
      <c r="H577" s="17" t="s">
        <v>331</v>
      </c>
      <c r="I577" s="210" t="str">
        <f>IF(ISBLANK(registrace[[#This Row],[prijmeni a jmeno]]),"-",IF(RIGHT(LEFT(registrace[[#This Row],[prijmeni a jmeno]],SEARCH(" ",registrace[[#This Row],[prijmeni a jmeno]])-1),1)="á","Z","M"))</f>
        <v>M</v>
      </c>
      <c r="J57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7" s="17"/>
      <c r="L577" s="211">
        <f>COUNTIFS(F:F,registrace[[#This Row],[prijmeni a jmeno]],G:G,registrace[[#This Row],[nar]])</f>
        <v>1</v>
      </c>
      <c r="M57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77" s="212" t="str">
        <f>LEFT(registrace[[#This Row],[prijmeni a jmeno]],1)</f>
        <v>N</v>
      </c>
      <c r="O577" s="221" t="str">
        <f>IF(registrace[[#This Row],[závod]]="Hlavní závod",COUNTIF(HLAVNÍ!C:C,E577),"-")</f>
        <v>-</v>
      </c>
    </row>
    <row r="578" spans="2:15" ht="11.25">
      <c r="B57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78" s="207">
        <v>2017</v>
      </c>
      <c r="D578" s="208"/>
      <c r="E578" s="207"/>
      <c r="F578" s="17" t="s">
        <v>250</v>
      </c>
      <c r="G578" s="209">
        <v>2006</v>
      </c>
      <c r="H578" s="17" t="s">
        <v>331</v>
      </c>
      <c r="I578" s="210" t="str">
        <f>IF(ISBLANK(registrace[[#This Row],[prijmeni a jmeno]]),"-",IF(RIGHT(LEFT(registrace[[#This Row],[prijmeni a jmeno]],SEARCH(" ",registrace[[#This Row],[prijmeni a jmeno]])-1),1)="á","Z","M"))</f>
        <v>M</v>
      </c>
      <c r="J57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8" s="17"/>
      <c r="L578" s="211">
        <f>COUNTIFS(F:F,registrace[[#This Row],[prijmeni a jmeno]],G:G,registrace[[#This Row],[nar]])</f>
        <v>1</v>
      </c>
      <c r="M57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78" s="212" t="str">
        <f>LEFT(registrace[[#This Row],[prijmeni a jmeno]],1)</f>
        <v>N</v>
      </c>
      <c r="O578" s="221" t="str">
        <f>IF(registrace[[#This Row],[závod]]="Hlavní závod",COUNTIF(HLAVNÍ!C:C,E578),"-")</f>
        <v>-</v>
      </c>
    </row>
    <row r="579" spans="2:15" ht="11.25">
      <c r="B57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79" s="207">
        <v>2017</v>
      </c>
      <c r="D579" s="208"/>
      <c r="E579" s="207"/>
      <c r="F579" s="17" t="s">
        <v>96</v>
      </c>
      <c r="G579" s="209">
        <v>1996</v>
      </c>
      <c r="H579" s="208" t="s">
        <v>29</v>
      </c>
      <c r="I579" s="210" t="str">
        <f>IF(ISBLANK(registrace[[#This Row],[prijmeni a jmeno]]),"-",IF(RIGHT(LEFT(registrace[[#This Row],[prijmeni a jmeno]],SEARCH(" ",registrace[[#This Row],[prijmeni a jmeno]])-1),1)="á","Z","M"))</f>
        <v>M</v>
      </c>
      <c r="J57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79" s="17"/>
      <c r="L579" s="211">
        <f>COUNTIFS(F:F,registrace[[#This Row],[prijmeni a jmeno]],G:G,registrace[[#This Row],[nar]])</f>
        <v>1</v>
      </c>
      <c r="M57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79" s="212" t="str">
        <f>LEFT(registrace[[#This Row],[prijmeni a jmeno]],1)</f>
        <v>N</v>
      </c>
      <c r="O579" s="221" t="str">
        <f>IF(registrace[[#This Row],[závod]]="Hlavní závod",COUNTIF(HLAVNÍ!C:C,E579),"-")</f>
        <v>-</v>
      </c>
    </row>
    <row r="580" spans="2:15" ht="11.25">
      <c r="B58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80" s="207">
        <v>2017</v>
      </c>
      <c r="D580" s="208"/>
      <c r="E580" s="207"/>
      <c r="F580" s="17" t="s">
        <v>611</v>
      </c>
      <c r="G580" s="209">
        <v>2008</v>
      </c>
      <c r="H580" s="17" t="s">
        <v>23</v>
      </c>
      <c r="I580" s="210" t="str">
        <f>IF(ISBLANK(registrace[[#This Row],[prijmeni a jmeno]]),"-",IF(RIGHT(LEFT(registrace[[#This Row],[prijmeni a jmeno]],SEARCH(" ",registrace[[#This Row],[prijmeni a jmeno]])-1),1)="á","Z","M"))</f>
        <v>Z</v>
      </c>
      <c r="J58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0" s="17"/>
      <c r="L580" s="211">
        <f>COUNTIFS(F:F,registrace[[#This Row],[prijmeni a jmeno]],G:G,registrace[[#This Row],[nar]])</f>
        <v>1</v>
      </c>
      <c r="M58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80" s="212" t="str">
        <f>LEFT(registrace[[#This Row],[prijmeni a jmeno]],1)</f>
        <v>N</v>
      </c>
      <c r="O580" s="221" t="str">
        <f>IF(registrace[[#This Row],[závod]]="Hlavní závod",COUNTIF(HLAVNÍ!C:C,E580),"-")</f>
        <v>-</v>
      </c>
    </row>
    <row r="581" spans="2:15" ht="11.25">
      <c r="B58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81" s="207">
        <v>2017</v>
      </c>
      <c r="D581" s="208"/>
      <c r="E581" s="207"/>
      <c r="F581" s="17" t="s">
        <v>513</v>
      </c>
      <c r="G581" s="209">
        <v>2001</v>
      </c>
      <c r="H581" s="17" t="s">
        <v>333</v>
      </c>
      <c r="I581" s="210" t="str">
        <f>IF(ISBLANK(registrace[[#This Row],[prijmeni a jmeno]]),"-",IF(RIGHT(LEFT(registrace[[#This Row],[prijmeni a jmeno]],SEARCH(" ",registrace[[#This Row],[prijmeni a jmeno]])-1),1)="á","Z","M"))</f>
        <v>Z</v>
      </c>
      <c r="J58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1" s="17"/>
      <c r="L581" s="211">
        <f>COUNTIFS(F:F,registrace[[#This Row],[prijmeni a jmeno]],G:G,registrace[[#This Row],[nar]])</f>
        <v>1</v>
      </c>
      <c r="M58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81" s="212" t="str">
        <f>LEFT(registrace[[#This Row],[prijmeni a jmeno]],1)</f>
        <v>N</v>
      </c>
      <c r="O581" s="221" t="str">
        <f>IF(registrace[[#This Row],[závod]]="Hlavní závod",COUNTIF(HLAVNÍ!C:C,E581),"-")</f>
        <v>-</v>
      </c>
    </row>
    <row r="582" spans="2:15" ht="11.25">
      <c r="B58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82" s="207">
        <v>2017</v>
      </c>
      <c r="D582" s="208"/>
      <c r="E582" s="207"/>
      <c r="F582" s="17" t="s">
        <v>241</v>
      </c>
      <c r="G582" s="209">
        <v>2009</v>
      </c>
      <c r="H582" s="17" t="s">
        <v>235</v>
      </c>
      <c r="I582" s="210" t="str">
        <f>IF(ISBLANK(registrace[[#This Row],[prijmeni a jmeno]]),"-",IF(RIGHT(LEFT(registrace[[#This Row],[prijmeni a jmeno]],SEARCH(" ",registrace[[#This Row],[prijmeni a jmeno]])-1),1)="á","Z","M"))</f>
        <v>Z</v>
      </c>
      <c r="J58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2" s="17"/>
      <c r="L582" s="211">
        <f>COUNTIFS(F:F,registrace[[#This Row],[prijmeni a jmeno]],G:G,registrace[[#This Row],[nar]])</f>
        <v>1</v>
      </c>
      <c r="M58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82" s="212" t="str">
        <f>LEFT(registrace[[#This Row],[prijmeni a jmeno]],1)</f>
        <v>N</v>
      </c>
      <c r="O582" s="221" t="str">
        <f>IF(registrace[[#This Row],[závod]]="Hlavní závod",COUNTIF(HLAVNÍ!C:C,E582),"-")</f>
        <v>-</v>
      </c>
    </row>
    <row r="583" spans="2:15" ht="11.25">
      <c r="B58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83" s="207">
        <v>2017</v>
      </c>
      <c r="D583" s="208"/>
      <c r="E583" s="207"/>
      <c r="F583" s="17" t="s">
        <v>369</v>
      </c>
      <c r="G583" s="209">
        <v>2006</v>
      </c>
      <c r="H583" s="17" t="s">
        <v>331</v>
      </c>
      <c r="I583" s="210" t="str">
        <f>IF(ISBLANK(registrace[[#This Row],[prijmeni a jmeno]]),"-",IF(RIGHT(LEFT(registrace[[#This Row],[prijmeni a jmeno]],SEARCH(" ",registrace[[#This Row],[prijmeni a jmeno]])-1),1)="á","Z","M"))</f>
        <v>Z</v>
      </c>
      <c r="J58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3" s="17"/>
      <c r="L583" s="211">
        <f>COUNTIFS(F:F,registrace[[#This Row],[prijmeni a jmeno]],G:G,registrace[[#This Row],[nar]])</f>
        <v>1</v>
      </c>
      <c r="M58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83" s="212" t="str">
        <f>LEFT(registrace[[#This Row],[prijmeni a jmeno]],1)</f>
        <v>N</v>
      </c>
      <c r="O583" s="221" t="str">
        <f>IF(registrace[[#This Row],[závod]]="Hlavní závod",COUNTIF(HLAVNÍ!C:C,E583),"-")</f>
        <v>-</v>
      </c>
    </row>
    <row r="584" spans="2:15" ht="11.25">
      <c r="B58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84" s="207">
        <v>2017</v>
      </c>
      <c r="D584" s="208"/>
      <c r="E584" s="207"/>
      <c r="F584" s="17" t="s">
        <v>557</v>
      </c>
      <c r="G584" s="209">
        <v>1979</v>
      </c>
      <c r="H584" s="17" t="s">
        <v>23</v>
      </c>
      <c r="I584" s="210" t="str">
        <f>IF(ISBLANK(registrace[[#This Row],[prijmeni a jmeno]]),"-",IF(RIGHT(LEFT(registrace[[#This Row],[prijmeni a jmeno]],SEARCH(" ",registrace[[#This Row],[prijmeni a jmeno]])-1),1)="á","Z","M"))</f>
        <v>Z</v>
      </c>
      <c r="J58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4" s="17"/>
      <c r="L584" s="211">
        <f>COUNTIFS(F:F,registrace[[#This Row],[prijmeni a jmeno]],G:G,registrace[[#This Row],[nar]])</f>
        <v>1</v>
      </c>
      <c r="M58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84" s="212" t="str">
        <f>LEFT(registrace[[#This Row],[prijmeni a jmeno]],1)</f>
        <v>N</v>
      </c>
      <c r="O584" s="221" t="str">
        <f>IF(registrace[[#This Row],[závod]]="Hlavní závod",COUNTIF(HLAVNÍ!C:C,E584),"-")</f>
        <v>-</v>
      </c>
    </row>
    <row r="585" spans="2:15" ht="11.25">
      <c r="B58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85" s="207">
        <v>2017</v>
      </c>
      <c r="D585" s="208"/>
      <c r="E585" s="207"/>
      <c r="F585" s="17" t="s">
        <v>373</v>
      </c>
      <c r="G585" s="209">
        <v>2003</v>
      </c>
      <c r="H585" s="17" t="s">
        <v>331</v>
      </c>
      <c r="I585" s="210" t="str">
        <f>IF(ISBLANK(registrace[[#This Row],[prijmeni a jmeno]]),"-",IF(RIGHT(LEFT(registrace[[#This Row],[prijmeni a jmeno]],SEARCH(" ",registrace[[#This Row],[prijmeni a jmeno]])-1),1)="á","Z","M"))</f>
        <v>Z</v>
      </c>
      <c r="J58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5" s="17"/>
      <c r="L585" s="211">
        <f>COUNTIFS(F:F,registrace[[#This Row],[prijmeni a jmeno]],G:G,registrace[[#This Row],[nar]])</f>
        <v>1</v>
      </c>
      <c r="M58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85" s="212" t="str">
        <f>LEFT(registrace[[#This Row],[prijmeni a jmeno]],1)</f>
        <v>N</v>
      </c>
      <c r="O585" s="221" t="str">
        <f>IF(registrace[[#This Row],[závod]]="Hlavní závod",COUNTIF(HLAVNÍ!C:C,E585),"-")</f>
        <v>-</v>
      </c>
    </row>
    <row r="586" spans="2:15" ht="11.25">
      <c r="B58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86" s="207">
        <v>2017</v>
      </c>
      <c r="D586" s="208"/>
      <c r="E586" s="207"/>
      <c r="F586" s="17" t="s">
        <v>373</v>
      </c>
      <c r="G586" s="209">
        <v>2006</v>
      </c>
      <c r="H586" s="17" t="s">
        <v>331</v>
      </c>
      <c r="I586" s="210" t="str">
        <f>IF(ISBLANK(registrace[[#This Row],[prijmeni a jmeno]]),"-",IF(RIGHT(LEFT(registrace[[#This Row],[prijmeni a jmeno]],SEARCH(" ",registrace[[#This Row],[prijmeni a jmeno]])-1),1)="á","Z","M"))</f>
        <v>Z</v>
      </c>
      <c r="J58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6" s="17"/>
      <c r="L586" s="211">
        <f>COUNTIFS(F:F,registrace[[#This Row],[prijmeni a jmeno]],G:G,registrace[[#This Row],[nar]])</f>
        <v>1</v>
      </c>
      <c r="M58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86" s="212" t="str">
        <f>LEFT(registrace[[#This Row],[prijmeni a jmeno]],1)</f>
        <v>N</v>
      </c>
      <c r="O586" s="221" t="str">
        <f>IF(registrace[[#This Row],[závod]]="Hlavní závod",COUNTIF(HLAVNÍ!C:C,E586),"-")</f>
        <v>-</v>
      </c>
    </row>
    <row r="587" spans="2:15" ht="11.25">
      <c r="B58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závod::36</v>
      </c>
      <c r="C587" s="207">
        <v>2017</v>
      </c>
      <c r="D587" s="208" t="s">
        <v>672</v>
      </c>
      <c r="E587" s="207">
        <v>36</v>
      </c>
      <c r="F587" s="17" t="s">
        <v>492</v>
      </c>
      <c r="G587" s="209">
        <v>1997</v>
      </c>
      <c r="H587" s="17" t="s">
        <v>328</v>
      </c>
      <c r="I587" s="210" t="str">
        <f>IF(ISBLANK(registrace[[#This Row],[prijmeni a jmeno]]),"-",IF(RIGHT(LEFT(registrace[[#This Row],[prijmeni a jmeno]],SEARCH(" ",registrace[[#This Row],[prijmeni a jmeno]])-1),1)="á","Z","M"))</f>
        <v>Z</v>
      </c>
      <c r="J58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0-34</v>
      </c>
      <c r="K587" s="17"/>
      <c r="L587" s="211">
        <f>COUNTIFS(F:F,registrace[[#This Row],[prijmeni a jmeno]],G:G,registrace[[#This Row],[nar]])</f>
        <v>1</v>
      </c>
      <c r="M58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87" s="212" t="str">
        <f>LEFT(registrace[[#This Row],[prijmeni a jmeno]],1)</f>
        <v>N</v>
      </c>
      <c r="O587" s="221">
        <f>IF(registrace[[#This Row],[závod]]="Hlavní závod",COUNTIF(HLAVNÍ!C:C,E587),"-")</f>
        <v>1</v>
      </c>
    </row>
    <row r="588" spans="2:15" ht="11.25">
      <c r="B58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88" s="207">
        <v>2017</v>
      </c>
      <c r="D588" s="208"/>
      <c r="E588" s="207"/>
      <c r="F588" s="17" t="s">
        <v>631</v>
      </c>
      <c r="G588" s="209">
        <v>2003</v>
      </c>
      <c r="H588" s="17" t="s">
        <v>249</v>
      </c>
      <c r="I588" s="210" t="str">
        <f>IF(ISBLANK(registrace[[#This Row],[prijmeni a jmeno]]),"-",IF(RIGHT(LEFT(registrace[[#This Row],[prijmeni a jmeno]],SEARCH(" ",registrace[[#This Row],[prijmeni a jmeno]])-1),1)="á","Z","M"))</f>
        <v>Z</v>
      </c>
      <c r="J58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88" s="17"/>
      <c r="L588" s="211">
        <f>COUNTIFS(F:F,registrace[[#This Row],[prijmeni a jmeno]],G:G,registrace[[#This Row],[nar]])</f>
        <v>1</v>
      </c>
      <c r="M58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88" s="212" t="str">
        <f>LEFT(registrace[[#This Row],[prijmeni a jmeno]],1)</f>
        <v>N</v>
      </c>
      <c r="O588" s="221" t="str">
        <f>IF(registrace[[#This Row],[závod]]="Hlavní závod",COUNTIF(HLAVNÍ!C:C,E588),"-")</f>
        <v>-</v>
      </c>
    </row>
    <row r="589" spans="2:15" ht="11.25">
      <c r="B58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závod::Z34</v>
      </c>
      <c r="C589" s="207">
        <v>2017</v>
      </c>
      <c r="D589" s="208" t="s">
        <v>672</v>
      </c>
      <c r="E589" s="207" t="s">
        <v>2807</v>
      </c>
      <c r="F589" s="17" t="s">
        <v>2775</v>
      </c>
      <c r="G589" s="209">
        <v>1967</v>
      </c>
      <c r="H589" s="208" t="s">
        <v>2776</v>
      </c>
      <c r="I589" s="210" t="str">
        <f>IF(ISBLANK(registrace[[#This Row],[prijmeni a jmeno]]),"-",IF(RIGHT(LEFT(registrace[[#This Row],[prijmeni a jmeno]],SEARCH(" ",registrace[[#This Row],[prijmeni a jmeno]])-1),1)="á","Z","M"))</f>
        <v>M</v>
      </c>
      <c r="J58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589" s="17"/>
      <c r="L589" s="213">
        <f>COUNTIFS(F:F,registrace[[#This Row],[prijmeni a jmeno]],G:G,registrace[[#This Row],[nar]])</f>
        <v>1</v>
      </c>
      <c r="M58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89" s="212" t="str">
        <f>LEFT(registrace[[#This Row],[prijmeni a jmeno]],1)</f>
        <v>N</v>
      </c>
      <c r="O589" s="222">
        <f>IF(registrace[[#This Row],[závod]]="Hlavní závod",COUNTIF(HLAVNÍ!C:C,E589),"-")</f>
        <v>1</v>
      </c>
    </row>
    <row r="590" spans="2:15" ht="11.25">
      <c r="B59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závod::C33</v>
      </c>
      <c r="C590" s="207">
        <v>2017</v>
      </c>
      <c r="D590" s="208" t="s">
        <v>672</v>
      </c>
      <c r="E590" s="207" t="s">
        <v>2817</v>
      </c>
      <c r="F590" s="17" t="s">
        <v>383</v>
      </c>
      <c r="G590" s="209">
        <v>1976</v>
      </c>
      <c r="H590" s="17" t="s">
        <v>784</v>
      </c>
      <c r="I590" s="210" t="str">
        <f>IF(ISBLANK(registrace[[#This Row],[prijmeni a jmeno]]),"-",IF(RIGHT(LEFT(registrace[[#This Row],[prijmeni a jmeno]],SEARCH(" ",registrace[[#This Row],[prijmeni a jmeno]])-1),1)="á","Z","M"))</f>
        <v>M</v>
      </c>
      <c r="J59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590" s="17"/>
      <c r="L590" s="211">
        <f>COUNTIFS(F:F,registrace[[#This Row],[prijmeni a jmeno]],G:G,registrace[[#This Row],[nar]])</f>
        <v>1</v>
      </c>
      <c r="M59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90" s="212" t="str">
        <f>LEFT(registrace[[#This Row],[prijmeni a jmeno]],1)</f>
        <v>N</v>
      </c>
      <c r="O590" s="221">
        <f>IF(registrace[[#This Row],[závod]]="Hlavní závod",COUNTIF(HLAVNÍ!C:C,E590),"-")</f>
        <v>1</v>
      </c>
    </row>
    <row r="591" spans="2:15" ht="11.25">
      <c r="B59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91" s="207">
        <v>2017</v>
      </c>
      <c r="D591" s="208"/>
      <c r="E591" s="207"/>
      <c r="F591" s="17" t="s">
        <v>815</v>
      </c>
      <c r="G591" s="209">
        <v>2005</v>
      </c>
      <c r="H591" s="208" t="s">
        <v>816</v>
      </c>
      <c r="I591" s="210" t="str">
        <f>IF(ISBLANK(registrace[[#This Row],[prijmeni a jmeno]]),"-",IF(RIGHT(LEFT(registrace[[#This Row],[prijmeni a jmeno]],SEARCH(" ",registrace[[#This Row],[prijmeni a jmeno]])-1),1)="á","Z","M"))</f>
        <v>M</v>
      </c>
      <c r="J59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91" s="17"/>
      <c r="L591" s="211">
        <f>COUNTIFS(F:F,registrace[[#This Row],[prijmeni a jmeno]],G:G,registrace[[#This Row],[nar]])</f>
        <v>1</v>
      </c>
      <c r="M59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91" s="212" t="str">
        <f>LEFT(registrace[[#This Row],[prijmeni a jmeno]],1)</f>
        <v>N</v>
      </c>
      <c r="O591" s="221" t="str">
        <f>IF(registrace[[#This Row],[závod]]="Hlavní závod",COUNTIF(HLAVNÍ!C:C,E591),"-")</f>
        <v>-</v>
      </c>
    </row>
    <row r="592" spans="2:15" ht="11.25">
      <c r="B59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92" s="207">
        <v>2017</v>
      </c>
      <c r="D592" s="208"/>
      <c r="E592" s="207"/>
      <c r="F592" s="17" t="s">
        <v>97</v>
      </c>
      <c r="G592" s="209">
        <v>1959</v>
      </c>
      <c r="H592" s="208" t="s">
        <v>30</v>
      </c>
      <c r="I592" s="210" t="str">
        <f>IF(ISBLANK(registrace[[#This Row],[prijmeni a jmeno]]),"-",IF(RIGHT(LEFT(registrace[[#This Row],[prijmeni a jmeno]],SEARCH(" ",registrace[[#This Row],[prijmeni a jmeno]])-1),1)="á","Z","M"))</f>
        <v>M</v>
      </c>
      <c r="J59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92" s="17"/>
      <c r="L592" s="211">
        <f>COUNTIFS(F:F,registrace[[#This Row],[prijmeni a jmeno]],G:G,registrace[[#This Row],[nar]])</f>
        <v>1</v>
      </c>
      <c r="M59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92" s="212" t="str">
        <f>LEFT(registrace[[#This Row],[prijmeni a jmeno]],1)</f>
        <v>O</v>
      </c>
      <c r="O592" s="221" t="str">
        <f>IF(registrace[[#This Row],[závod]]="Hlavní závod",COUNTIF(HLAVNÍ!C:C,E592),"-")</f>
        <v>-</v>
      </c>
    </row>
    <row r="593" spans="2:15" ht="11.25">
      <c r="B593" s="131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93" s="207">
        <v>2017</v>
      </c>
      <c r="D593" s="208"/>
      <c r="E593" s="207"/>
      <c r="F593" s="17" t="s">
        <v>733</v>
      </c>
      <c r="G593" s="209">
        <v>1988</v>
      </c>
      <c r="H593" s="208" t="s">
        <v>235</v>
      </c>
      <c r="I593" s="210" t="str">
        <f>IF(ISBLANK(registrace[[#This Row],[prijmeni a jmeno]]),"-",IF(RIGHT(LEFT(registrace[[#This Row],[prijmeni a jmeno]],SEARCH(" ",registrace[[#This Row],[prijmeni a jmeno]])-1),1)="á","Z","M"))</f>
        <v>M</v>
      </c>
      <c r="J59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93" s="17"/>
      <c r="L593" s="211">
        <f>COUNTIFS(F:F,registrace[[#This Row],[prijmeni a jmeno]],G:G,registrace[[#This Row],[nar]])</f>
        <v>1</v>
      </c>
      <c r="M59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93" s="212" t="str">
        <f>LEFT(registrace[[#This Row],[prijmeni a jmeno]],1)</f>
        <v>O</v>
      </c>
      <c r="O593" s="221" t="str">
        <f>IF(registrace[[#This Row],[závod]]="Hlavní závod",COUNTIF(HLAVNÍ!C:C,E593),"-")</f>
        <v>-</v>
      </c>
    </row>
    <row r="594" spans="2:15" ht="11.25">
      <c r="B59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94" s="207">
        <v>2017</v>
      </c>
      <c r="D594" s="208"/>
      <c r="E594" s="207"/>
      <c r="F594" s="17" t="s">
        <v>572</v>
      </c>
      <c r="G594" s="209">
        <v>1998</v>
      </c>
      <c r="H594" s="17" t="s">
        <v>559</v>
      </c>
      <c r="I594" s="210" t="str">
        <f>IF(ISBLANK(registrace[[#This Row],[prijmeni a jmeno]]),"-",IF(RIGHT(LEFT(registrace[[#This Row],[prijmeni a jmeno]],SEARCH(" ",registrace[[#This Row],[prijmeni a jmeno]])-1),1)="á","Z","M"))</f>
        <v>Z</v>
      </c>
      <c r="J59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94" s="17"/>
      <c r="L594" s="211">
        <f>COUNTIFS(F:F,registrace[[#This Row],[prijmeni a jmeno]],G:G,registrace[[#This Row],[nar]])</f>
        <v>1</v>
      </c>
      <c r="M59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94" s="212" t="str">
        <f>LEFT(registrace[[#This Row],[prijmeni a jmeno]],1)</f>
        <v>O</v>
      </c>
      <c r="O594" s="221" t="str">
        <f>IF(registrace[[#This Row],[závod]]="Hlavní závod",COUNTIF(HLAVNÍ!C:C,E594),"-")</f>
        <v>-</v>
      </c>
    </row>
    <row r="595" spans="2:15" ht="11.25">
      <c r="B59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2017::Dětský::08-10::Z::42</v>
      </c>
      <c r="C595" s="207">
        <v>2017</v>
      </c>
      <c r="D595" s="208" t="s">
        <v>675</v>
      </c>
      <c r="E595" s="207">
        <v>42</v>
      </c>
      <c r="F595" s="17" t="s">
        <v>2403</v>
      </c>
      <c r="G595" s="209">
        <v>2009</v>
      </c>
      <c r="H595" s="208" t="s">
        <v>2275</v>
      </c>
      <c r="I595" s="210" t="str">
        <f>IF(ISBLANK(registrace[[#This Row],[prijmeni a jmeno]]),"-",IF(RIGHT(LEFT(registrace[[#This Row],[prijmeni a jmeno]],SEARCH(" ",registrace[[#This Row],[prijmeni a jmeno]])-1),1)="á","Z","M"))</f>
        <v>Z</v>
      </c>
      <c r="J59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595" s="17"/>
      <c r="L595" s="213">
        <f>COUNTIFS(F:F,registrace[[#This Row],[prijmeni a jmeno]],G:G,registrace[[#This Row],[nar]])</f>
        <v>1</v>
      </c>
      <c r="M59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95" s="212" t="str">
        <f>LEFT(registrace[[#This Row],[prijmeni a jmeno]],1)</f>
        <v>O</v>
      </c>
      <c r="O595" s="222" t="str">
        <f>IF(registrace[[#This Row],[závod]]="Hlavní závod",COUNTIF(HLAVNÍ!C:C,E595),"-")</f>
        <v>-</v>
      </c>
    </row>
    <row r="596" spans="2:15" ht="11.25">
      <c r="B59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závod::58</v>
      </c>
      <c r="C596" s="207">
        <v>2017</v>
      </c>
      <c r="D596" s="208" t="s">
        <v>672</v>
      </c>
      <c r="E596" s="207">
        <v>58</v>
      </c>
      <c r="F596" s="17" t="s">
        <v>2339</v>
      </c>
      <c r="G596" s="209">
        <v>1977</v>
      </c>
      <c r="H596" s="208" t="s">
        <v>2275</v>
      </c>
      <c r="I596" s="210" t="str">
        <f>IF(ISBLANK(registrace[[#This Row],[prijmeni a jmeno]]),"-",IF(RIGHT(LEFT(registrace[[#This Row],[prijmeni a jmeno]],SEARCH(" ",registrace[[#This Row],[prijmeni a jmeno]])-1),1)="á","Z","M"))</f>
        <v>Z</v>
      </c>
      <c r="J59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596" s="17"/>
      <c r="L596" s="213">
        <f>COUNTIFS(F:F,registrace[[#This Row],[prijmeni a jmeno]],G:G,registrace[[#This Row],[nar]])</f>
        <v>1</v>
      </c>
      <c r="M59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96" s="212" t="str">
        <f>LEFT(registrace[[#This Row],[prijmeni a jmeno]],1)</f>
        <v>O</v>
      </c>
      <c r="O596" s="222">
        <f>IF(registrace[[#This Row],[závod]]="Hlavní závod",COUNTIF(HLAVNÍ!C:C,E596),"-")</f>
        <v>1</v>
      </c>
    </row>
    <row r="597" spans="2:15" ht="11.25">
      <c r="B59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2017::Dětský::11-12::M::41</v>
      </c>
      <c r="C597" s="207">
        <v>2017</v>
      </c>
      <c r="D597" s="208" t="s">
        <v>675</v>
      </c>
      <c r="E597" s="207">
        <v>41</v>
      </c>
      <c r="F597" s="17" t="s">
        <v>2382</v>
      </c>
      <c r="G597" s="209">
        <v>2005</v>
      </c>
      <c r="H597" s="208" t="s">
        <v>2275</v>
      </c>
      <c r="I597" s="210" t="str">
        <f>IF(ISBLANK(registrace[[#This Row],[prijmeni a jmeno]]),"-",IF(RIGHT(LEFT(registrace[[#This Row],[prijmeni a jmeno]],SEARCH(" ",registrace[[#This Row],[prijmeni a jmeno]])-1),1)="á","Z","M"))</f>
        <v>M</v>
      </c>
      <c r="J59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597" s="17"/>
      <c r="L597" s="213">
        <f>COUNTIFS(F:F,registrace[[#This Row],[prijmeni a jmeno]],G:G,registrace[[#This Row],[nar]])</f>
        <v>1</v>
      </c>
      <c r="M59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97" s="212" t="str">
        <f>LEFT(registrace[[#This Row],[prijmeni a jmeno]],1)</f>
        <v>O</v>
      </c>
      <c r="O597" s="222" t="str">
        <f>IF(registrace[[#This Row],[závod]]="Hlavní závod",COUNTIF(HLAVNÍ!C:C,E597),"-")</f>
        <v>-</v>
      </c>
    </row>
    <row r="598" spans="2:15" ht="11.25">
      <c r="B59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98" s="207">
        <v>2017</v>
      </c>
      <c r="D598" s="208"/>
      <c r="E598" s="207"/>
      <c r="F598" s="17" t="s">
        <v>794</v>
      </c>
      <c r="G598" s="209">
        <v>2001</v>
      </c>
      <c r="H598" s="208" t="s">
        <v>259</v>
      </c>
      <c r="I598" s="210" t="str">
        <f>IF(ISBLANK(registrace[[#This Row],[prijmeni a jmeno]]),"-",IF(RIGHT(LEFT(registrace[[#This Row],[prijmeni a jmeno]],SEARCH(" ",registrace[[#This Row],[prijmeni a jmeno]])-1),1)="á","Z","M"))</f>
        <v>M</v>
      </c>
      <c r="J59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98" s="17"/>
      <c r="L598" s="211">
        <f>COUNTIFS(F:F,registrace[[#This Row],[prijmeni a jmeno]],G:G,registrace[[#This Row],[nar]])</f>
        <v>1</v>
      </c>
      <c r="M59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98" s="212" t="str">
        <f>LEFT(registrace[[#This Row],[prijmeni a jmeno]],1)</f>
        <v>O</v>
      </c>
      <c r="O598" s="221" t="str">
        <f>IF(registrace[[#This Row],[závod]]="Hlavní závod",COUNTIF(HLAVNÍ!C:C,E598),"-")</f>
        <v>-</v>
      </c>
    </row>
    <row r="599" spans="2:15" ht="11.25">
      <c r="B59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599" s="207">
        <v>2017</v>
      </c>
      <c r="D599" s="208"/>
      <c r="E599" s="207"/>
      <c r="F599" s="17" t="s">
        <v>808</v>
      </c>
      <c r="G599" s="209">
        <v>2005</v>
      </c>
      <c r="H599" s="208" t="s">
        <v>259</v>
      </c>
      <c r="I599" s="210" t="str">
        <f>IF(ISBLANK(registrace[[#This Row],[prijmeni a jmeno]]),"-",IF(RIGHT(LEFT(registrace[[#This Row],[prijmeni a jmeno]],SEARCH(" ",registrace[[#This Row],[prijmeni a jmeno]])-1),1)="á","Z","M"))</f>
        <v>Z</v>
      </c>
      <c r="J59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599" s="17"/>
      <c r="L599" s="211">
        <f>COUNTIFS(F:F,registrace[[#This Row],[prijmeni a jmeno]],G:G,registrace[[#This Row],[nar]])</f>
        <v>1</v>
      </c>
      <c r="M59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599" s="212" t="str">
        <f>LEFT(registrace[[#This Row],[prijmeni a jmeno]],1)</f>
        <v>O</v>
      </c>
      <c r="O599" s="221" t="str">
        <f>IF(registrace[[#This Row],[závod]]="Hlavní závod",COUNTIF(HLAVNÍ!C:C,E599),"-")</f>
        <v>-</v>
      </c>
    </row>
    <row r="600" spans="2:15" ht="11.25">
      <c r="B60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00" s="207">
        <v>2017</v>
      </c>
      <c r="D600" s="208"/>
      <c r="E600" s="207"/>
      <c r="F600" s="17" t="s">
        <v>497</v>
      </c>
      <c r="G600" s="209">
        <v>2000</v>
      </c>
      <c r="H600" s="17" t="s">
        <v>235</v>
      </c>
      <c r="I600" s="210" t="str">
        <f>IF(ISBLANK(registrace[[#This Row],[prijmeni a jmeno]]),"-",IF(RIGHT(LEFT(registrace[[#This Row],[prijmeni a jmeno]],SEARCH(" ",registrace[[#This Row],[prijmeni a jmeno]])-1),1)="á","Z","M"))</f>
        <v>M</v>
      </c>
      <c r="J60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0" s="17"/>
      <c r="L600" s="211">
        <f>COUNTIFS(F:F,registrace[[#This Row],[prijmeni a jmeno]],G:G,registrace[[#This Row],[nar]])</f>
        <v>1</v>
      </c>
      <c r="M60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00" s="212" t="str">
        <f>LEFT(registrace[[#This Row],[prijmeni a jmeno]],1)</f>
        <v>P</v>
      </c>
      <c r="O600" s="221" t="str">
        <f>IF(registrace[[#This Row],[závod]]="Hlavní závod",COUNTIF(HLAVNÍ!C:C,E600),"-")</f>
        <v>-</v>
      </c>
    </row>
    <row r="601" spans="2:15" ht="11.25">
      <c r="B60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starosty::37</v>
      </c>
      <c r="C601" s="207">
        <v>2017</v>
      </c>
      <c r="D601" s="208" t="s">
        <v>673</v>
      </c>
      <c r="E601" s="207">
        <v>37</v>
      </c>
      <c r="F601" s="17" t="s">
        <v>98</v>
      </c>
      <c r="G601" s="209">
        <v>1973</v>
      </c>
      <c r="H601" s="208" t="s">
        <v>31</v>
      </c>
      <c r="I601" s="210" t="str">
        <f>IF(ISBLANK(registrace[[#This Row],[prijmeni a jmeno]]),"-",IF(RIGHT(LEFT(registrace[[#This Row],[prijmeni a jmeno]],SEARCH(" ",registrace[[#This Row],[prijmeni a jmeno]])-1),1)="á","Z","M"))</f>
        <v>M</v>
      </c>
      <c r="J60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601" s="17"/>
      <c r="L601" s="211">
        <f>COUNTIFS(F:F,registrace[[#This Row],[prijmeni a jmeno]],G:G,registrace[[#This Row],[nar]])</f>
        <v>1</v>
      </c>
      <c r="M60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01" s="212" t="str">
        <f>LEFT(registrace[[#This Row],[prijmeni a jmeno]],1)</f>
        <v>P</v>
      </c>
      <c r="O601" s="221" t="str">
        <f>IF(registrace[[#This Row],[závod]]="Hlavní závod",COUNTIF(HLAVNÍ!C:C,E601),"-")</f>
        <v>-</v>
      </c>
    </row>
    <row r="602" spans="2:15" ht="11.25">
      <c r="B60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závod::91</v>
      </c>
      <c r="C602" s="207">
        <v>2017</v>
      </c>
      <c r="D602" s="208" t="s">
        <v>672</v>
      </c>
      <c r="E602" s="207">
        <v>91</v>
      </c>
      <c r="F602" s="17" t="s">
        <v>99</v>
      </c>
      <c r="G602" s="209">
        <v>1984</v>
      </c>
      <c r="H602" s="208" t="s">
        <v>2656</v>
      </c>
      <c r="I602" s="210" t="str">
        <f>IF(ISBLANK(registrace[[#This Row],[prijmeni a jmeno]]),"-",IF(RIGHT(LEFT(registrace[[#This Row],[prijmeni a jmeno]],SEARCH(" ",registrace[[#This Row],[prijmeni a jmeno]])-1),1)="á","Z","M"))</f>
        <v>M</v>
      </c>
      <c r="J60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602" s="17"/>
      <c r="L602" s="213">
        <f>COUNTIFS(F:F,registrace[[#This Row],[prijmeni a jmeno]],G:G,registrace[[#This Row],[nar]])</f>
        <v>1</v>
      </c>
      <c r="M60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02" s="212" t="str">
        <f>LEFT(registrace[[#This Row],[prijmeni a jmeno]],1)</f>
        <v>P</v>
      </c>
      <c r="O602" s="222">
        <f>IF(registrace[[#This Row],[závod]]="Hlavní závod",COUNTIF(HLAVNÍ!C:C,E602),"-")</f>
        <v>1</v>
      </c>
    </row>
    <row r="603" spans="2:15" ht="11.25">
      <c r="B60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03" s="207">
        <v>2017</v>
      </c>
      <c r="D603" s="208"/>
      <c r="E603" s="207"/>
      <c r="F603" s="17" t="s">
        <v>100</v>
      </c>
      <c r="G603" s="209">
        <v>1939</v>
      </c>
      <c r="H603" s="17" t="s">
        <v>208</v>
      </c>
      <c r="I603" s="210" t="str">
        <f>IF(ISBLANK(registrace[[#This Row],[prijmeni a jmeno]]),"-",IF(RIGHT(LEFT(registrace[[#This Row],[prijmeni a jmeno]],SEARCH(" ",registrace[[#This Row],[prijmeni a jmeno]])-1),1)="á","Z","M"))</f>
        <v>M</v>
      </c>
      <c r="J60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3" s="17"/>
      <c r="L603" s="211">
        <f>COUNTIFS(F:F,registrace[[#This Row],[prijmeni a jmeno]],G:G,registrace[[#This Row],[nar]])</f>
        <v>1</v>
      </c>
      <c r="M60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03" s="212" t="str">
        <f>LEFT(registrace[[#This Row],[prijmeni a jmeno]],1)</f>
        <v>P</v>
      </c>
      <c r="O603" s="221" t="str">
        <f>IF(registrace[[#This Row],[závod]]="Hlavní závod",COUNTIF(HLAVNÍ!C:C,E603),"-")</f>
        <v>-</v>
      </c>
    </row>
    <row r="604" spans="2:15" ht="11.25">
      <c r="B60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závod::85</v>
      </c>
      <c r="C604" s="207">
        <v>2017</v>
      </c>
      <c r="D604" s="208" t="s">
        <v>672</v>
      </c>
      <c r="E604" s="207">
        <v>85</v>
      </c>
      <c r="F604" s="17" t="s">
        <v>2734</v>
      </c>
      <c r="G604" s="209">
        <v>1964</v>
      </c>
      <c r="H604" s="208" t="s">
        <v>12</v>
      </c>
      <c r="I604" s="210" t="str">
        <f>IF(ISBLANK(registrace[[#This Row],[prijmeni a jmeno]]),"-",IF(RIGHT(LEFT(registrace[[#This Row],[prijmeni a jmeno]],SEARCH(" ",registrace[[#This Row],[prijmeni a jmeno]])-1),1)="á","Z","M"))</f>
        <v>M</v>
      </c>
      <c r="J60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604" s="17"/>
      <c r="L604" s="213">
        <f>COUNTIFS(F:F,registrace[[#This Row],[prijmeni a jmeno]],G:G,registrace[[#This Row],[nar]])</f>
        <v>1</v>
      </c>
      <c r="M60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04" s="212" t="str">
        <f>LEFT(registrace[[#This Row],[prijmeni a jmeno]],1)</f>
        <v>P</v>
      </c>
      <c r="O604" s="222">
        <f>IF(registrace[[#This Row],[závod]]="Hlavní závod",COUNTIF(HLAVNÍ!C:C,E604),"-")</f>
        <v>1</v>
      </c>
    </row>
    <row r="605" spans="2:15" ht="11.25">
      <c r="B60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05" s="207">
        <v>2017</v>
      </c>
      <c r="D605" s="208"/>
      <c r="E605" s="207"/>
      <c r="F605" s="17" t="s">
        <v>337</v>
      </c>
      <c r="G605" s="209">
        <v>1990</v>
      </c>
      <c r="H605" s="17" t="s">
        <v>235</v>
      </c>
      <c r="I605" s="210" t="str">
        <f>IF(ISBLANK(registrace[[#This Row],[prijmeni a jmeno]]),"-",IF(RIGHT(LEFT(registrace[[#This Row],[prijmeni a jmeno]],SEARCH(" ",registrace[[#This Row],[prijmeni a jmeno]])-1),1)="á","Z","M"))</f>
        <v>M</v>
      </c>
      <c r="J60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5" s="17"/>
      <c r="L605" s="211">
        <f>COUNTIFS(F:F,registrace[[#This Row],[prijmeni a jmeno]],G:G,registrace[[#This Row],[nar]])</f>
        <v>1</v>
      </c>
      <c r="M60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05" s="212" t="str">
        <f>LEFT(registrace[[#This Row],[prijmeni a jmeno]],1)</f>
        <v>P</v>
      </c>
      <c r="O605" s="221" t="str">
        <f>IF(registrace[[#This Row],[závod]]="Hlavní závod",COUNTIF(HLAVNÍ!C:C,E605),"-")</f>
        <v>-</v>
      </c>
    </row>
    <row r="606" spans="2:15" ht="11.25">
      <c r="B60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06" s="207">
        <v>2017</v>
      </c>
      <c r="D606" s="208"/>
      <c r="E606" s="207"/>
      <c r="F606" s="17" t="s">
        <v>224</v>
      </c>
      <c r="G606" s="209">
        <v>1994</v>
      </c>
      <c r="H606" s="17" t="s">
        <v>221</v>
      </c>
      <c r="I606" s="210" t="str">
        <f>IF(ISBLANK(registrace[[#This Row],[prijmeni a jmeno]]),"-",IF(RIGHT(LEFT(registrace[[#This Row],[prijmeni a jmeno]],SEARCH(" ",registrace[[#This Row],[prijmeni a jmeno]])-1),1)="á","Z","M"))</f>
        <v>M</v>
      </c>
      <c r="J60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6" s="17"/>
      <c r="L606" s="211">
        <f>COUNTIFS(F:F,registrace[[#This Row],[prijmeni a jmeno]],G:G,registrace[[#This Row],[nar]])</f>
        <v>1</v>
      </c>
      <c r="M60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06" s="212" t="str">
        <f>LEFT(registrace[[#This Row],[prijmeni a jmeno]],1)</f>
        <v>P</v>
      </c>
      <c r="O606" s="221" t="str">
        <f>IF(registrace[[#This Row],[závod]]="Hlavní závod",COUNTIF(HLAVNÍ!C:C,E606),"-")</f>
        <v>-</v>
      </c>
    </row>
    <row r="607" spans="2:15" ht="11.25">
      <c r="B60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07" s="207">
        <v>2017</v>
      </c>
      <c r="D607" s="208"/>
      <c r="E607" s="207"/>
      <c r="F607" s="17" t="s">
        <v>224</v>
      </c>
      <c r="G607" s="209">
        <v>1997</v>
      </c>
      <c r="H607" s="208" t="s">
        <v>2312</v>
      </c>
      <c r="I607" s="210" t="str">
        <f>IF(ISBLANK(registrace[[#This Row],[prijmeni a jmeno]]),"-",IF(RIGHT(LEFT(registrace[[#This Row],[prijmeni a jmeno]],SEARCH(" ",registrace[[#This Row],[prijmeni a jmeno]])-1),1)="á","Z","M"))</f>
        <v>M</v>
      </c>
      <c r="J60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7" s="17"/>
      <c r="L607" s="213">
        <f>COUNTIFS(F:F,registrace[[#This Row],[prijmeni a jmeno]],G:G,registrace[[#This Row],[nar]])</f>
        <v>1</v>
      </c>
      <c r="M60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07" s="212" t="str">
        <f>LEFT(registrace[[#This Row],[prijmeni a jmeno]],1)</f>
        <v>P</v>
      </c>
      <c r="O607" s="221" t="str">
        <f>IF(registrace[[#This Row],[závod]]="Hlavní závod",COUNTIF(HLAVNÍ!C:C,E607),"-")</f>
        <v>-</v>
      </c>
    </row>
    <row r="608" spans="2:15" ht="11.25">
      <c r="B60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závod::B38</v>
      </c>
      <c r="C608" s="207">
        <v>2017</v>
      </c>
      <c r="D608" s="208" t="s">
        <v>672</v>
      </c>
      <c r="E608" s="207" t="s">
        <v>2757</v>
      </c>
      <c r="F608" s="17" t="s">
        <v>2313</v>
      </c>
      <c r="G608" s="209">
        <v>1970</v>
      </c>
      <c r="H608" s="208" t="s">
        <v>2275</v>
      </c>
      <c r="I608" s="210" t="str">
        <f>IF(ISBLANK(registrace[[#This Row],[prijmeni a jmeno]]),"-",IF(RIGHT(LEFT(registrace[[#This Row],[prijmeni a jmeno]],SEARCH(" ",registrace[[#This Row],[prijmeni a jmeno]])-1),1)="á","Z","M"))</f>
        <v>M</v>
      </c>
      <c r="J60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608" s="17"/>
      <c r="L608" s="213">
        <f>COUNTIFS(F:F,registrace[[#This Row],[prijmeni a jmeno]],G:G,registrace[[#This Row],[nar]])</f>
        <v>1</v>
      </c>
      <c r="M60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08" s="212" t="str">
        <f>LEFT(registrace[[#This Row],[prijmeni a jmeno]],1)</f>
        <v>P</v>
      </c>
      <c r="O608" s="222">
        <f>IF(registrace[[#This Row],[závod]]="Hlavní závod",COUNTIF(HLAVNÍ!C:C,E608),"-")</f>
        <v>1</v>
      </c>
    </row>
    <row r="609" spans="2:15" ht="11.25">
      <c r="B60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09" s="207">
        <v>2017</v>
      </c>
      <c r="D609" s="208"/>
      <c r="E609" s="207"/>
      <c r="F609" s="17" t="s">
        <v>436</v>
      </c>
      <c r="G609" s="209">
        <v>2001</v>
      </c>
      <c r="H609" s="17" t="s">
        <v>331</v>
      </c>
      <c r="I609" s="210" t="str">
        <f>IF(ISBLANK(registrace[[#This Row],[prijmeni a jmeno]]),"-",IF(RIGHT(LEFT(registrace[[#This Row],[prijmeni a jmeno]],SEARCH(" ",registrace[[#This Row],[prijmeni a jmeno]])-1),1)="á","Z","M"))</f>
        <v>M</v>
      </c>
      <c r="J60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09" s="17"/>
      <c r="L609" s="211">
        <f>COUNTIFS(F:F,registrace[[#This Row],[prijmeni a jmeno]],G:G,registrace[[#This Row],[nar]])</f>
        <v>1</v>
      </c>
      <c r="M60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09" s="212" t="str">
        <f>LEFT(registrace[[#This Row],[prijmeni a jmeno]],1)</f>
        <v>P</v>
      </c>
      <c r="O609" s="221" t="str">
        <f>IF(registrace[[#This Row],[závod]]="Hlavní závod",COUNTIF(HLAVNÍ!C:C,E609),"-")</f>
        <v>-</v>
      </c>
    </row>
    <row r="610" spans="2:15" ht="11.25">
      <c r="B61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10" s="207">
        <v>2017</v>
      </c>
      <c r="D610" s="208"/>
      <c r="E610" s="207"/>
      <c r="F610" s="17" t="s">
        <v>423</v>
      </c>
      <c r="G610" s="209">
        <v>2004</v>
      </c>
      <c r="H610" s="17" t="s">
        <v>331</v>
      </c>
      <c r="I610" s="210" t="str">
        <f>IF(ISBLANK(registrace[[#This Row],[prijmeni a jmeno]]),"-",IF(RIGHT(LEFT(registrace[[#This Row],[prijmeni a jmeno]],SEARCH(" ",registrace[[#This Row],[prijmeni a jmeno]])-1),1)="á","Z","M"))</f>
        <v>M</v>
      </c>
      <c r="J61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10" s="17"/>
      <c r="L610" s="211">
        <f>COUNTIFS(F:F,registrace[[#This Row],[prijmeni a jmeno]],G:G,registrace[[#This Row],[nar]])</f>
        <v>1</v>
      </c>
      <c r="M61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10" s="212" t="str">
        <f>LEFT(registrace[[#This Row],[prijmeni a jmeno]],1)</f>
        <v>P</v>
      </c>
      <c r="O610" s="221" t="str">
        <f>IF(registrace[[#This Row],[závod]]="Hlavní závod",COUNTIF(HLAVNÍ!C:C,E610),"-")</f>
        <v>-</v>
      </c>
    </row>
    <row r="611" spans="2:15" ht="11.25">
      <c r="B61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11" s="207">
        <v>2017</v>
      </c>
      <c r="D611" s="208"/>
      <c r="E611" s="207"/>
      <c r="F611" s="17" t="s">
        <v>1047</v>
      </c>
      <c r="G611" s="209">
        <v>2011</v>
      </c>
      <c r="H611" s="208" t="s">
        <v>1039</v>
      </c>
      <c r="I611" s="210" t="str">
        <f>IF(ISBLANK(registrace[[#This Row],[prijmeni a jmeno]]),"-",IF(RIGHT(LEFT(registrace[[#This Row],[prijmeni a jmeno]],SEARCH(" ",registrace[[#This Row],[prijmeni a jmeno]])-1),1)="á","Z","M"))</f>
        <v>M</v>
      </c>
      <c r="J61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11" s="17"/>
      <c r="L611" s="211">
        <f>COUNTIFS(F:F,registrace[[#This Row],[prijmeni a jmeno]],G:G,registrace[[#This Row],[nar]])</f>
        <v>1</v>
      </c>
      <c r="M61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11" s="212" t="str">
        <f>LEFT(registrace[[#This Row],[prijmeni a jmeno]],1)</f>
        <v>P</v>
      </c>
      <c r="O611" s="221" t="str">
        <f>IF(registrace[[#This Row],[závod]]="Hlavní závod",COUNTIF(HLAVNÍ!C:C,E611),"-")</f>
        <v>-</v>
      </c>
    </row>
    <row r="612" spans="2:15" ht="11.25">
      <c r="B61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12" s="207">
        <v>2017</v>
      </c>
      <c r="D612" s="208"/>
      <c r="E612" s="207"/>
      <c r="F612" s="17" t="s">
        <v>907</v>
      </c>
      <c r="G612" s="209">
        <v>1979</v>
      </c>
      <c r="H612" s="208" t="s">
        <v>702</v>
      </c>
      <c r="I612" s="210" t="str">
        <f>IF(ISBLANK(registrace[[#This Row],[prijmeni a jmeno]]),"-",IF(RIGHT(LEFT(registrace[[#This Row],[prijmeni a jmeno]],SEARCH(" ",registrace[[#This Row],[prijmeni a jmeno]])-1),1)="á","Z","M"))</f>
        <v>M</v>
      </c>
      <c r="J61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12" s="17"/>
      <c r="L612" s="211">
        <f>COUNTIFS(F:F,registrace[[#This Row],[prijmeni a jmeno]],G:G,registrace[[#This Row],[nar]])</f>
        <v>1</v>
      </c>
      <c r="M61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12" s="212" t="str">
        <f>LEFT(registrace[[#This Row],[prijmeni a jmeno]],1)</f>
        <v>P</v>
      </c>
      <c r="O612" s="221" t="str">
        <f>IF(registrace[[#This Row],[závod]]="Hlavní závod",COUNTIF(HLAVNÍ!C:C,E612),"-")</f>
        <v>-</v>
      </c>
    </row>
    <row r="613" spans="2:15" ht="11.25">
      <c r="B61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13" s="207">
        <v>2017</v>
      </c>
      <c r="D613" s="208"/>
      <c r="E613" s="207"/>
      <c r="F613" s="17" t="s">
        <v>1038</v>
      </c>
      <c r="G613" s="209">
        <v>2012</v>
      </c>
      <c r="H613" s="208" t="s">
        <v>1039</v>
      </c>
      <c r="I613" s="210" t="str">
        <f>IF(ISBLANK(registrace[[#This Row],[prijmeni a jmeno]]),"-",IF(RIGHT(LEFT(registrace[[#This Row],[prijmeni a jmeno]],SEARCH(" ",registrace[[#This Row],[prijmeni a jmeno]])-1),1)="á","Z","M"))</f>
        <v>Z</v>
      </c>
      <c r="J61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13" s="17"/>
      <c r="L613" s="211">
        <f>COUNTIFS(F:F,registrace[[#This Row],[prijmeni a jmeno]],G:G,registrace[[#This Row],[nar]])</f>
        <v>1</v>
      </c>
      <c r="M61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13" s="212" t="str">
        <f>LEFT(registrace[[#This Row],[prijmeni a jmeno]],1)</f>
        <v>P</v>
      </c>
      <c r="O613" s="221" t="str">
        <f>IF(registrace[[#This Row],[závod]]="Hlavní závod",COUNTIF(HLAVNÍ!C:C,E613),"-")</f>
        <v>-</v>
      </c>
    </row>
    <row r="614" spans="2:15" ht="11.25">
      <c r="B61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závod::Z48</v>
      </c>
      <c r="C614" s="207">
        <v>2017</v>
      </c>
      <c r="D614" s="208" t="s">
        <v>672</v>
      </c>
      <c r="E614" s="207" t="s">
        <v>2791</v>
      </c>
      <c r="F614" s="17" t="s">
        <v>721</v>
      </c>
      <c r="G614" s="209">
        <v>1973</v>
      </c>
      <c r="H614" s="208" t="s">
        <v>32</v>
      </c>
      <c r="I614" s="210" t="str">
        <f>IF(ISBLANK(registrace[[#This Row],[prijmeni a jmeno]]),"-",IF(RIGHT(LEFT(registrace[[#This Row],[prijmeni a jmeno]],SEARCH(" ",registrace[[#This Row],[prijmeni a jmeno]])-1),1)="á","Z","M"))</f>
        <v>M</v>
      </c>
      <c r="J61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614" s="17"/>
      <c r="L614" s="211">
        <f>COUNTIFS(F:F,registrace[[#This Row],[prijmeni a jmeno]],G:G,registrace[[#This Row],[nar]])</f>
        <v>1</v>
      </c>
      <c r="M61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14" s="212" t="str">
        <f>LEFT(registrace[[#This Row],[prijmeni a jmeno]],1)</f>
        <v>P</v>
      </c>
      <c r="O614" s="221">
        <f>IF(registrace[[#This Row],[závod]]="Hlavní závod",COUNTIF(HLAVNÍ!C:C,E614),"-")</f>
        <v>1</v>
      </c>
    </row>
    <row r="615" spans="2:15" ht="11.25">
      <c r="B61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starosty::38</v>
      </c>
      <c r="C615" s="207">
        <v>2017</v>
      </c>
      <c r="D615" s="208" t="s">
        <v>673</v>
      </c>
      <c r="E615" s="207">
        <v>38</v>
      </c>
      <c r="F615" s="17" t="s">
        <v>2730</v>
      </c>
      <c r="G615" s="209">
        <v>1983</v>
      </c>
      <c r="H615" s="208" t="s">
        <v>2732</v>
      </c>
      <c r="I615" s="210" t="str">
        <f>IF(ISBLANK(registrace[[#This Row],[prijmeni a jmeno]]),"-",IF(RIGHT(LEFT(registrace[[#This Row],[prijmeni a jmeno]],SEARCH(" ",registrace[[#This Row],[prijmeni a jmeno]])-1),1)="á","Z","M"))</f>
        <v>Z</v>
      </c>
      <c r="J61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615" s="17"/>
      <c r="L615" s="213">
        <f>COUNTIFS(F:F,registrace[[#This Row],[prijmeni a jmeno]],G:G,registrace[[#This Row],[nar]])</f>
        <v>1</v>
      </c>
      <c r="M61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15" s="212" t="str">
        <f>LEFT(registrace[[#This Row],[prijmeni a jmeno]],1)</f>
        <v>P</v>
      </c>
      <c r="O615" s="222" t="str">
        <f>IF(registrace[[#This Row],[závod]]="Hlavní závod",COUNTIF(HLAVNÍ!C:C,E615),"-")</f>
        <v>-</v>
      </c>
    </row>
    <row r="616" spans="2:15" ht="11.25">
      <c r="B61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16" s="207">
        <v>2017</v>
      </c>
      <c r="D616" s="208"/>
      <c r="E616" s="207"/>
      <c r="F616" s="17" t="s">
        <v>790</v>
      </c>
      <c r="G616" s="209">
        <v>2001</v>
      </c>
      <c r="H616" s="208" t="s">
        <v>284</v>
      </c>
      <c r="I616" s="210" t="str">
        <f>IF(ISBLANK(registrace[[#This Row],[prijmeni a jmeno]]),"-",IF(RIGHT(LEFT(registrace[[#This Row],[prijmeni a jmeno]],SEARCH(" ",registrace[[#This Row],[prijmeni a jmeno]])-1),1)="á","Z","M"))</f>
        <v>Z</v>
      </c>
      <c r="J61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16" s="17"/>
      <c r="L616" s="211">
        <f>COUNTIFS(F:F,registrace[[#This Row],[prijmeni a jmeno]],G:G,registrace[[#This Row],[nar]])</f>
        <v>1</v>
      </c>
      <c r="M61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16" s="212" t="str">
        <f>LEFT(registrace[[#This Row],[prijmeni a jmeno]],1)</f>
        <v>P</v>
      </c>
      <c r="O616" s="221" t="str">
        <f>IF(registrace[[#This Row],[závod]]="Hlavní závod",COUNTIF(HLAVNÍ!C:C,E616),"-")</f>
        <v>-</v>
      </c>
    </row>
    <row r="617" spans="2:15" ht="11.25">
      <c r="B61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17" s="207">
        <v>2017</v>
      </c>
      <c r="D617" s="208"/>
      <c r="E617" s="207"/>
      <c r="F617" s="17" t="s">
        <v>785</v>
      </c>
      <c r="G617" s="209">
        <v>1969</v>
      </c>
      <c r="H617" s="208" t="s">
        <v>908</v>
      </c>
      <c r="I617" s="210" t="str">
        <f>IF(ISBLANK(registrace[[#This Row],[prijmeni a jmeno]]),"-",IF(RIGHT(LEFT(registrace[[#This Row],[prijmeni a jmeno]],SEARCH(" ",registrace[[#This Row],[prijmeni a jmeno]])-1),1)="á","Z","M"))</f>
        <v>Z</v>
      </c>
      <c r="J61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17" s="17"/>
      <c r="L617" s="211">
        <f>COUNTIFS(F:F,registrace[[#This Row],[prijmeni a jmeno]],G:G,registrace[[#This Row],[nar]])</f>
        <v>1</v>
      </c>
      <c r="M61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17" s="212" t="str">
        <f>LEFT(registrace[[#This Row],[prijmeni a jmeno]],1)</f>
        <v>P</v>
      </c>
      <c r="O617" s="221" t="str">
        <f>IF(registrace[[#This Row],[závod]]="Hlavní závod",COUNTIF(HLAVNÍ!C:C,E617),"-")</f>
        <v>-</v>
      </c>
    </row>
    <row r="618" spans="2:15" ht="11.25">
      <c r="B61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závod::B47</v>
      </c>
      <c r="C618" s="207">
        <v>2017</v>
      </c>
      <c r="D618" s="208" t="s">
        <v>672</v>
      </c>
      <c r="E618" s="207" t="s">
        <v>2758</v>
      </c>
      <c r="F618" s="17" t="s">
        <v>909</v>
      </c>
      <c r="G618" s="209">
        <v>1962</v>
      </c>
      <c r="H618" s="208" t="s">
        <v>910</v>
      </c>
      <c r="I618" s="210" t="str">
        <f>IF(ISBLANK(registrace[[#This Row],[prijmeni a jmeno]]),"-",IF(RIGHT(LEFT(registrace[[#This Row],[prijmeni a jmeno]],SEARCH(" ",registrace[[#This Row],[prijmeni a jmeno]])-1),1)="á","Z","M"))</f>
        <v>M</v>
      </c>
      <c r="J61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618" s="17"/>
      <c r="L618" s="211">
        <f>COUNTIFS(F:F,registrace[[#This Row],[prijmeni a jmeno]],G:G,registrace[[#This Row],[nar]])</f>
        <v>1</v>
      </c>
      <c r="M61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18" s="212" t="str">
        <f>LEFT(registrace[[#This Row],[prijmeni a jmeno]],1)</f>
        <v>P</v>
      </c>
      <c r="O618" s="221">
        <f>IF(registrace[[#This Row],[závod]]="Hlavní závod",COUNTIF(HLAVNÍ!C:C,E618),"-")</f>
        <v>1</v>
      </c>
    </row>
    <row r="619" spans="2:15" ht="11.25">
      <c r="B61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závod::99</v>
      </c>
      <c r="C619" s="207">
        <v>2017</v>
      </c>
      <c r="D619" s="208" t="s">
        <v>672</v>
      </c>
      <c r="E619" s="207">
        <v>99</v>
      </c>
      <c r="F619" s="17" t="s">
        <v>2735</v>
      </c>
      <c r="G619" s="209">
        <v>1982</v>
      </c>
      <c r="H619" s="208" t="s">
        <v>2736</v>
      </c>
      <c r="I619" s="210" t="str">
        <f>IF(ISBLANK(registrace[[#This Row],[prijmeni a jmeno]]),"-",IF(RIGHT(LEFT(registrace[[#This Row],[prijmeni a jmeno]],SEARCH(" ",registrace[[#This Row],[prijmeni a jmeno]])-1),1)="á","Z","M"))</f>
        <v>Z</v>
      </c>
      <c r="J61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619" s="17"/>
      <c r="L619" s="213">
        <f>COUNTIFS(F:F,registrace[[#This Row],[prijmeni a jmeno]],G:G,registrace[[#This Row],[nar]])</f>
        <v>1</v>
      </c>
      <c r="M61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19" s="212" t="str">
        <f>LEFT(registrace[[#This Row],[prijmeni a jmeno]],1)</f>
        <v>P</v>
      </c>
      <c r="O619" s="222">
        <f>IF(registrace[[#This Row],[závod]]="Hlavní závod",COUNTIF(HLAVNÍ!C:C,E619),"-")</f>
        <v>1</v>
      </c>
    </row>
    <row r="620" spans="2:15" ht="11.25">
      <c r="B62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20" s="207">
        <v>2017</v>
      </c>
      <c r="D620" s="208"/>
      <c r="E620" s="207"/>
      <c r="F620" s="17" t="s">
        <v>2314</v>
      </c>
      <c r="G620" s="209">
        <v>1973</v>
      </c>
      <c r="H620" s="208" t="s">
        <v>14</v>
      </c>
      <c r="I620" s="210" t="str">
        <f>IF(ISBLANK(registrace[[#This Row],[prijmeni a jmeno]]),"-",IF(RIGHT(LEFT(registrace[[#This Row],[prijmeni a jmeno]],SEARCH(" ",registrace[[#This Row],[prijmeni a jmeno]])-1),1)="á","Z","M"))</f>
        <v>Z</v>
      </c>
      <c r="J62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20" s="17"/>
      <c r="L620" s="213">
        <f>COUNTIFS(F:F,registrace[[#This Row],[prijmeni a jmeno]],G:G,registrace[[#This Row],[nar]])</f>
        <v>1</v>
      </c>
      <c r="M62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20" s="212" t="str">
        <f>LEFT(registrace[[#This Row],[prijmeni a jmeno]],1)</f>
        <v>P</v>
      </c>
      <c r="O620" s="221" t="str">
        <f>IF(registrace[[#This Row],[závod]]="Hlavní závod",COUNTIF(HLAVNÍ!C:C,E620),"-")</f>
        <v>-</v>
      </c>
    </row>
    <row r="621" spans="2:15" ht="11.25">
      <c r="B62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závod::44</v>
      </c>
      <c r="C621" s="207">
        <v>2017</v>
      </c>
      <c r="D621" s="208" t="s">
        <v>672</v>
      </c>
      <c r="E621" s="207">
        <v>44</v>
      </c>
      <c r="F621" s="17" t="s">
        <v>2657</v>
      </c>
      <c r="G621" s="209">
        <v>1976</v>
      </c>
      <c r="H621" s="208" t="s">
        <v>2658</v>
      </c>
      <c r="I621" s="210" t="str">
        <f>IF(ISBLANK(registrace[[#This Row],[prijmeni a jmeno]]),"-",IF(RIGHT(LEFT(registrace[[#This Row],[prijmeni a jmeno]],SEARCH(" ",registrace[[#This Row],[prijmeni a jmeno]])-1),1)="á","Z","M"))</f>
        <v>M</v>
      </c>
      <c r="J62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621" s="17"/>
      <c r="L621" s="213">
        <f>COUNTIFS(F:F,registrace[[#This Row],[prijmeni a jmeno]],G:G,registrace[[#This Row],[nar]])</f>
        <v>1</v>
      </c>
      <c r="M62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21" s="212" t="str">
        <f>LEFT(registrace[[#This Row],[prijmeni a jmeno]],1)</f>
        <v>P</v>
      </c>
      <c r="O621" s="222">
        <f>IF(registrace[[#This Row],[závod]]="Hlavní závod",COUNTIF(HLAVNÍ!C:C,E621),"-")</f>
        <v>1</v>
      </c>
    </row>
    <row r="622" spans="2:15" ht="11.25">
      <c r="B62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starosty::11</v>
      </c>
      <c r="C622" s="207">
        <v>2017</v>
      </c>
      <c r="D622" s="208" t="s">
        <v>673</v>
      </c>
      <c r="E622" s="207">
        <v>11</v>
      </c>
      <c r="F622" s="17" t="s">
        <v>555</v>
      </c>
      <c r="G622" s="209">
        <v>1978</v>
      </c>
      <c r="H622" s="17" t="s">
        <v>23</v>
      </c>
      <c r="I622" s="210" t="str">
        <f>IF(ISBLANK(registrace[[#This Row],[prijmeni a jmeno]]),"-",IF(RIGHT(LEFT(registrace[[#This Row],[prijmeni a jmeno]],SEARCH(" ",registrace[[#This Row],[prijmeni a jmeno]])-1),1)="á","Z","M"))</f>
        <v>M</v>
      </c>
      <c r="J62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622" s="17"/>
      <c r="L622" s="211">
        <f>COUNTIFS(F:F,registrace[[#This Row],[prijmeni a jmeno]],G:G,registrace[[#This Row],[nar]])</f>
        <v>1</v>
      </c>
      <c r="M62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22" s="212" t="str">
        <f>LEFT(registrace[[#This Row],[prijmeni a jmeno]],1)</f>
        <v>P</v>
      </c>
      <c r="O622" s="221" t="str">
        <f>IF(registrace[[#This Row],[závod]]="Hlavní závod",COUNTIF(HLAVNÍ!C:C,E622),"-")</f>
        <v>-</v>
      </c>
    </row>
    <row r="623" spans="2:15" ht="11.25">
      <c r="B62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závod::109</v>
      </c>
      <c r="C623" s="207">
        <v>2017</v>
      </c>
      <c r="D623" s="208" t="s">
        <v>672</v>
      </c>
      <c r="E623" s="207">
        <v>109</v>
      </c>
      <c r="F623" s="17" t="s">
        <v>2740</v>
      </c>
      <c r="G623" s="209">
        <v>1976</v>
      </c>
      <c r="H623" s="208" t="s">
        <v>2741</v>
      </c>
      <c r="I623" s="210" t="str">
        <f>IF(ISBLANK(registrace[[#This Row],[prijmeni a jmeno]]),"-",IF(RIGHT(LEFT(registrace[[#This Row],[prijmeni a jmeno]],SEARCH(" ",registrace[[#This Row],[prijmeni a jmeno]])-1),1)="á","Z","M"))</f>
        <v>M</v>
      </c>
      <c r="J62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623" s="17"/>
      <c r="L623" s="213">
        <f>COUNTIFS(F:F,registrace[[#This Row],[prijmeni a jmeno]],G:G,registrace[[#This Row],[nar]])</f>
        <v>1</v>
      </c>
      <c r="M62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23" s="212" t="str">
        <f>LEFT(registrace[[#This Row],[prijmeni a jmeno]],1)</f>
        <v>P</v>
      </c>
      <c r="O623" s="222">
        <f>IF(registrace[[#This Row],[závod]]="Hlavní závod",COUNTIF(HLAVNÍ!C:C,E623),"-")</f>
        <v>1</v>
      </c>
    </row>
    <row r="624" spans="2:15" ht="11.25">
      <c r="B62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závod::C07</v>
      </c>
      <c r="C624" s="207">
        <v>2017</v>
      </c>
      <c r="D624" s="208" t="s">
        <v>672</v>
      </c>
      <c r="E624" s="207" t="s">
        <v>2818</v>
      </c>
      <c r="F624" s="17" t="s">
        <v>174</v>
      </c>
      <c r="G624" s="209">
        <v>1964</v>
      </c>
      <c r="H624" s="17" t="s">
        <v>33</v>
      </c>
      <c r="I624" s="210" t="str">
        <f>IF(ISBLANK(registrace[[#This Row],[prijmeni a jmeno]]),"-",IF(RIGHT(LEFT(registrace[[#This Row],[prijmeni a jmeno]],SEARCH(" ",registrace[[#This Row],[prijmeni a jmeno]])-1),1)="á","Z","M"))</f>
        <v>M</v>
      </c>
      <c r="J62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624" s="17"/>
      <c r="L624" s="211">
        <f>COUNTIFS(F:F,registrace[[#This Row],[prijmeni a jmeno]],G:G,registrace[[#This Row],[nar]])</f>
        <v>1</v>
      </c>
      <c r="M62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24" s="212" t="str">
        <f>LEFT(registrace[[#This Row],[prijmeni a jmeno]],1)</f>
        <v>P</v>
      </c>
      <c r="O624" s="221">
        <f>IF(registrace[[#This Row],[závod]]="Hlavní závod",COUNTIF(HLAVNÍ!C:C,E624),"-")</f>
        <v>1</v>
      </c>
    </row>
    <row r="625" spans="2:15" ht="11.25">
      <c r="B62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25" s="207">
        <v>2017</v>
      </c>
      <c r="D625" s="208"/>
      <c r="E625" s="207"/>
      <c r="F625" s="17" t="s">
        <v>374</v>
      </c>
      <c r="G625" s="209">
        <v>2004</v>
      </c>
      <c r="H625" s="17" t="s">
        <v>328</v>
      </c>
      <c r="I625" s="210" t="str">
        <f>IF(ISBLANK(registrace[[#This Row],[prijmeni a jmeno]]),"-",IF(RIGHT(LEFT(registrace[[#This Row],[prijmeni a jmeno]],SEARCH(" ",registrace[[#This Row],[prijmeni a jmeno]])-1),1)="á","Z","M"))</f>
        <v>Z</v>
      </c>
      <c r="J62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25" s="17"/>
      <c r="L625" s="211">
        <f>COUNTIFS(F:F,registrace[[#This Row],[prijmeni a jmeno]],G:G,registrace[[#This Row],[nar]])</f>
        <v>1</v>
      </c>
      <c r="M62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25" s="212" t="str">
        <f>LEFT(registrace[[#This Row],[prijmeni a jmeno]],1)</f>
        <v>P</v>
      </c>
      <c r="O625" s="221" t="str">
        <f>IF(registrace[[#This Row],[závod]]="Hlavní závod",COUNTIF(HLAVNÍ!C:C,E625),"-")</f>
        <v>-</v>
      </c>
    </row>
    <row r="626" spans="2:15" ht="11.25">
      <c r="B626" s="19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26" s="207">
        <v>2017</v>
      </c>
      <c r="D626" s="208"/>
      <c r="E626" s="207"/>
      <c r="F626" s="17" t="s">
        <v>2351</v>
      </c>
      <c r="G626" s="209">
        <v>1959</v>
      </c>
      <c r="H626" s="208" t="s">
        <v>2352</v>
      </c>
      <c r="I626" s="210" t="str">
        <f>IF(ISBLANK(registrace[[#This Row],[prijmeni a jmeno]]),"-",IF(RIGHT(LEFT(registrace[[#This Row],[prijmeni a jmeno]],SEARCH(" ",registrace[[#This Row],[prijmeni a jmeno]])-1),1)="á","Z","M"))</f>
        <v>M</v>
      </c>
      <c r="J62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26" s="17"/>
      <c r="L626" s="213">
        <f>COUNTIFS(F:F,registrace[[#This Row],[prijmeni a jmeno]],G:G,registrace[[#This Row],[nar]])</f>
        <v>1</v>
      </c>
      <c r="M62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26" s="212" t="str">
        <f>LEFT(registrace[[#This Row],[prijmeni a jmeno]],1)</f>
        <v>P</v>
      </c>
      <c r="O626" s="221" t="str">
        <f>IF(registrace[[#This Row],[závod]]="Hlavní závod",COUNTIF(HLAVNÍ!C:C,E626),"-")</f>
        <v>-</v>
      </c>
    </row>
    <row r="627" spans="2:15" ht="11.25">
      <c r="B62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závod::C22</v>
      </c>
      <c r="C627" s="207">
        <v>2017</v>
      </c>
      <c r="D627" s="208" t="s">
        <v>672</v>
      </c>
      <c r="E627" s="207" t="s">
        <v>2819</v>
      </c>
      <c r="F627" s="17" t="s">
        <v>386</v>
      </c>
      <c r="G627" s="209">
        <v>1974</v>
      </c>
      <c r="H627" s="17" t="s">
        <v>284</v>
      </c>
      <c r="I627" s="210" t="str">
        <f>IF(ISBLANK(registrace[[#This Row],[prijmeni a jmeno]]),"-",IF(RIGHT(LEFT(registrace[[#This Row],[prijmeni a jmeno]],SEARCH(" ",registrace[[#This Row],[prijmeni a jmeno]])-1),1)="á","Z","M"))</f>
        <v>M</v>
      </c>
      <c r="J62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627" s="17"/>
      <c r="L627" s="211">
        <f>COUNTIFS(F:F,registrace[[#This Row],[prijmeni a jmeno]],G:G,registrace[[#This Row],[nar]])</f>
        <v>1</v>
      </c>
      <c r="M62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27" s="212" t="str">
        <f>LEFT(registrace[[#This Row],[prijmeni a jmeno]],1)</f>
        <v>P</v>
      </c>
      <c r="O627" s="221">
        <f>IF(registrace[[#This Row],[závod]]="Hlavní závod",COUNTIF(HLAVNÍ!C:C,E627),"-")</f>
        <v>1</v>
      </c>
    </row>
    <row r="628" spans="2:15" ht="11.25">
      <c r="B62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28" s="207">
        <v>2017</v>
      </c>
      <c r="D628" s="208"/>
      <c r="E628" s="207"/>
      <c r="F628" s="17" t="s">
        <v>101</v>
      </c>
      <c r="G628" s="209">
        <v>1977</v>
      </c>
      <c r="H628" s="208" t="s">
        <v>34</v>
      </c>
      <c r="I628" s="210" t="str">
        <f>IF(ISBLANK(registrace[[#This Row],[prijmeni a jmeno]]),"-",IF(RIGHT(LEFT(registrace[[#This Row],[prijmeni a jmeno]],SEARCH(" ",registrace[[#This Row],[prijmeni a jmeno]])-1),1)="á","Z","M"))</f>
        <v>M</v>
      </c>
      <c r="J62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28" s="17"/>
      <c r="L628" s="211">
        <f>COUNTIFS(F:F,registrace[[#This Row],[prijmeni a jmeno]],G:G,registrace[[#This Row],[nar]])</f>
        <v>1</v>
      </c>
      <c r="M62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28" s="212" t="str">
        <f>LEFT(registrace[[#This Row],[prijmeni a jmeno]],1)</f>
        <v>P</v>
      </c>
      <c r="O628" s="221" t="str">
        <f>IF(registrace[[#This Row],[závod]]="Hlavní závod",COUNTIF(HLAVNÍ!C:C,E628),"-")</f>
        <v>-</v>
      </c>
    </row>
    <row r="629" spans="2:15" ht="11.25">
      <c r="B62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závod::103</v>
      </c>
      <c r="C629" s="207">
        <v>2017</v>
      </c>
      <c r="D629" s="208" t="s">
        <v>672</v>
      </c>
      <c r="E629" s="207">
        <v>103</v>
      </c>
      <c r="F629" s="17" t="s">
        <v>102</v>
      </c>
      <c r="G629" s="209">
        <v>1952</v>
      </c>
      <c r="H629" s="17" t="s">
        <v>2356</v>
      </c>
      <c r="I629" s="210" t="str">
        <f>IF(ISBLANK(registrace[[#This Row],[prijmeni a jmeno]]),"-",IF(RIGHT(LEFT(registrace[[#This Row],[prijmeni a jmeno]],SEARCH(" ",registrace[[#This Row],[prijmeni a jmeno]])-1),1)="á","Z","M"))</f>
        <v>M</v>
      </c>
      <c r="J62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60-69</v>
      </c>
      <c r="K629" s="17"/>
      <c r="L629" s="211">
        <f>COUNTIFS(F:F,registrace[[#This Row],[prijmeni a jmeno]],G:G,registrace[[#This Row],[nar]])</f>
        <v>1</v>
      </c>
      <c r="M62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29" s="212" t="str">
        <f>LEFT(registrace[[#This Row],[prijmeni a jmeno]],1)</f>
        <v>P</v>
      </c>
      <c r="O629" s="221">
        <f>IF(registrace[[#This Row],[závod]]="Hlavní závod",COUNTIF(HLAVNÍ!C:C,E629),"-")</f>
        <v>1</v>
      </c>
    </row>
    <row r="630" spans="2:15" ht="11.25">
      <c r="B63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závod::17</v>
      </c>
      <c r="C630" s="207">
        <v>2017</v>
      </c>
      <c r="D630" s="208" t="s">
        <v>672</v>
      </c>
      <c r="E630" s="214">
        <v>17</v>
      </c>
      <c r="F630" s="17" t="s">
        <v>103</v>
      </c>
      <c r="G630" s="209">
        <v>1968</v>
      </c>
      <c r="H630" s="208" t="s">
        <v>533</v>
      </c>
      <c r="I630" s="210" t="str">
        <f>IF(ISBLANK(registrace[[#This Row],[prijmeni a jmeno]]),"-",IF(RIGHT(LEFT(registrace[[#This Row],[prijmeni a jmeno]],SEARCH(" ",registrace[[#This Row],[prijmeni a jmeno]])-1),1)="á","Z","M"))</f>
        <v>M</v>
      </c>
      <c r="J63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630" s="17"/>
      <c r="L630" s="213">
        <f>COUNTIFS(F:F,registrace[[#This Row],[prijmeni a jmeno]],G:G,registrace[[#This Row],[nar]])</f>
        <v>1</v>
      </c>
      <c r="M63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30" s="212" t="str">
        <f>LEFT(registrace[[#This Row],[prijmeni a jmeno]],1)</f>
        <v>P</v>
      </c>
      <c r="O630" s="222">
        <f>IF(registrace[[#This Row],[závod]]="Hlavní závod",COUNTIF(HLAVNÍ!C:C,E630),"-")</f>
        <v>1</v>
      </c>
    </row>
    <row r="631" spans="2:15" ht="11.25">
      <c r="B63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31" s="207">
        <v>2017</v>
      </c>
      <c r="D631" s="208"/>
      <c r="E631" s="207"/>
      <c r="F631" s="17" t="s">
        <v>104</v>
      </c>
      <c r="G631" s="209">
        <v>1990</v>
      </c>
      <c r="H631" s="208" t="s">
        <v>283</v>
      </c>
      <c r="I631" s="210" t="str">
        <f>IF(ISBLANK(registrace[[#This Row],[prijmeni a jmeno]]),"-",IF(RIGHT(LEFT(registrace[[#This Row],[prijmeni a jmeno]],SEARCH(" ",registrace[[#This Row],[prijmeni a jmeno]])-1),1)="á","Z","M"))</f>
        <v>M</v>
      </c>
      <c r="J63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31" s="17"/>
      <c r="L631" s="211">
        <f>COUNTIFS(F:F,registrace[[#This Row],[prijmeni a jmeno]],G:G,registrace[[#This Row],[nar]])</f>
        <v>1</v>
      </c>
      <c r="M63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31" s="212" t="str">
        <f>LEFT(registrace[[#This Row],[prijmeni a jmeno]],1)</f>
        <v>P</v>
      </c>
      <c r="O631" s="221" t="str">
        <f>IF(registrace[[#This Row],[závod]]="Hlavní závod",COUNTIF(HLAVNÍ!C:C,E631),"-")</f>
        <v>-</v>
      </c>
    </row>
    <row r="632" spans="2:15" ht="11.25">
      <c r="B63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závod::C27</v>
      </c>
      <c r="C632" s="207">
        <v>2017</v>
      </c>
      <c r="D632" s="208" t="s">
        <v>672</v>
      </c>
      <c r="E632" s="207" t="s">
        <v>2820</v>
      </c>
      <c r="F632" s="17" t="s">
        <v>2659</v>
      </c>
      <c r="G632" s="209">
        <v>1980</v>
      </c>
      <c r="H632" s="208" t="s">
        <v>2660</v>
      </c>
      <c r="I632" s="210" t="str">
        <f>IF(ISBLANK(registrace[[#This Row],[prijmeni a jmeno]]),"-",IF(RIGHT(LEFT(registrace[[#This Row],[prijmeni a jmeno]],SEARCH(" ",registrace[[#This Row],[prijmeni a jmeno]])-1),1)="á","Z","M"))</f>
        <v>M</v>
      </c>
      <c r="J63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632" s="17"/>
      <c r="L632" s="213">
        <f>COUNTIFS(F:F,registrace[[#This Row],[prijmeni a jmeno]],G:G,registrace[[#This Row],[nar]])</f>
        <v>1</v>
      </c>
      <c r="M63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32" s="212" t="str">
        <f>LEFT(registrace[[#This Row],[prijmeni a jmeno]],1)</f>
        <v>P</v>
      </c>
      <c r="O632" s="222">
        <f>IF(registrace[[#This Row],[závod]]="Hlavní závod",COUNTIF(HLAVNÍ!C:C,E632),"-")</f>
        <v>1</v>
      </c>
    </row>
    <row r="633" spans="2:15" ht="11.25">
      <c r="B63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33" s="207">
        <v>2017</v>
      </c>
      <c r="D633" s="208"/>
      <c r="E633" s="207"/>
      <c r="F633" s="17" t="s">
        <v>953</v>
      </c>
      <c r="G633" s="209">
        <v>1954</v>
      </c>
      <c r="H633" s="208" t="s">
        <v>257</v>
      </c>
      <c r="I633" s="210" t="str">
        <f>IF(ISBLANK(registrace[[#This Row],[prijmeni a jmeno]]),"-",IF(RIGHT(LEFT(registrace[[#This Row],[prijmeni a jmeno]],SEARCH(" ",registrace[[#This Row],[prijmeni a jmeno]])-1),1)="á","Z","M"))</f>
        <v>Z</v>
      </c>
      <c r="J63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33" s="17"/>
      <c r="L633" s="213">
        <f>COUNTIFS(F:F,registrace[[#This Row],[prijmeni a jmeno]],G:G,registrace[[#This Row],[nar]])</f>
        <v>1</v>
      </c>
      <c r="M63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33" s="212" t="str">
        <f>LEFT(registrace[[#This Row],[prijmeni a jmeno]],1)</f>
        <v>P</v>
      </c>
      <c r="O633" s="221" t="str">
        <f>IF(registrace[[#This Row],[závod]]="Hlavní závod",COUNTIF(HLAVNÍ!C:C,E633),"-")</f>
        <v>-</v>
      </c>
    </row>
    <row r="634" spans="2:15" ht="11.25">
      <c r="B63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34" s="207">
        <v>2017</v>
      </c>
      <c r="D634" s="208"/>
      <c r="E634" s="207"/>
      <c r="F634" s="17" t="s">
        <v>788</v>
      </c>
      <c r="G634" s="209">
        <v>1966</v>
      </c>
      <c r="H634" s="208" t="s">
        <v>789</v>
      </c>
      <c r="I634" s="210" t="str">
        <f>IF(ISBLANK(registrace[[#This Row],[prijmeni a jmeno]]),"-",IF(RIGHT(LEFT(registrace[[#This Row],[prijmeni a jmeno]],SEARCH(" ",registrace[[#This Row],[prijmeni a jmeno]])-1),1)="á","Z","M"))</f>
        <v>M</v>
      </c>
      <c r="J63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34" s="17"/>
      <c r="L634" s="211">
        <f>COUNTIFS(F:F,registrace[[#This Row],[prijmeni a jmeno]],G:G,registrace[[#This Row],[nar]])</f>
        <v>1</v>
      </c>
      <c r="M63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34" s="212" t="str">
        <f>LEFT(registrace[[#This Row],[prijmeni a jmeno]],1)</f>
        <v>P</v>
      </c>
      <c r="O634" s="221" t="str">
        <f>IF(registrace[[#This Row],[závod]]="Hlavní závod",COUNTIF(HLAVNÍ!C:C,E634),"-")</f>
        <v>-</v>
      </c>
    </row>
    <row r="635" spans="2:15" ht="11.25">
      <c r="B63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závod::C23</v>
      </c>
      <c r="C635" s="207">
        <v>2017</v>
      </c>
      <c r="D635" s="208" t="s">
        <v>672</v>
      </c>
      <c r="E635" s="207" t="s">
        <v>2821</v>
      </c>
      <c r="F635" s="17" t="s">
        <v>2661</v>
      </c>
      <c r="G635" s="209">
        <v>1988</v>
      </c>
      <c r="H635" s="208" t="s">
        <v>284</v>
      </c>
      <c r="I635" s="210" t="str">
        <f>IF(ISBLANK(registrace[[#This Row],[prijmeni a jmeno]]),"-",IF(RIGHT(LEFT(registrace[[#This Row],[prijmeni a jmeno]],SEARCH(" ",registrace[[#This Row],[prijmeni a jmeno]])-1),1)="á","Z","M"))</f>
        <v>Z</v>
      </c>
      <c r="J63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0-34</v>
      </c>
      <c r="K635" s="17"/>
      <c r="L635" s="213">
        <f>COUNTIFS(F:F,registrace[[#This Row],[prijmeni a jmeno]],G:G,registrace[[#This Row],[nar]])</f>
        <v>2</v>
      </c>
      <c r="M63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35" s="212" t="str">
        <f>LEFT(registrace[[#This Row],[prijmeni a jmeno]],1)</f>
        <v>P</v>
      </c>
      <c r="O635" s="222">
        <f>IF(registrace[[#This Row],[závod]]="Hlavní závod",COUNTIF(HLAVNÍ!C:C,E635),"-")</f>
        <v>1</v>
      </c>
    </row>
    <row r="636" spans="2:15" ht="11.25">
      <c r="B636" s="22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2017::Pivaři::68</v>
      </c>
      <c r="C636" s="225">
        <v>2017</v>
      </c>
      <c r="D636" s="226" t="s">
        <v>676</v>
      </c>
      <c r="E636" s="225">
        <v>68</v>
      </c>
      <c r="F636" s="227" t="s">
        <v>2661</v>
      </c>
      <c r="G636" s="228">
        <v>1988</v>
      </c>
      <c r="H636" s="208" t="s">
        <v>316</v>
      </c>
      <c r="I636" s="229" t="str">
        <f>IF(ISBLANK(registrace[[#This Row],[prijmeni a jmeno]]),"-",IF(RIGHT(LEFT(registrace[[#This Row],[prijmeni a jmeno]],SEARCH(" ",registrace[[#This Row],[prijmeni a jmeno]])-1),1)="á","Z","M"))</f>
        <v>Z</v>
      </c>
      <c r="J636" s="229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636" s="227"/>
      <c r="L636" s="230">
        <f>COUNTIFS(F:F,registrace[[#This Row],[prijmeni a jmeno]],G:G,registrace[[#This Row],[nar]])</f>
        <v>2</v>
      </c>
      <c r="M636" s="231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36" s="232" t="str">
        <f>LEFT(registrace[[#This Row],[prijmeni a jmeno]],1)</f>
        <v>P</v>
      </c>
      <c r="O636" s="233" t="str">
        <f>IF(registrace[[#This Row],[závod]]="Hlavní závod",COUNTIF(HLAVNÍ!C:C,E636),"-")</f>
        <v>-</v>
      </c>
    </row>
    <row r="637" spans="2:15" ht="11.25">
      <c r="B63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2017::Dětský::05-07::Z::73</v>
      </c>
      <c r="C637" s="207">
        <v>2017</v>
      </c>
      <c r="D637" s="208" t="s">
        <v>675</v>
      </c>
      <c r="E637" s="207">
        <v>73</v>
      </c>
      <c r="F637" s="17" t="s">
        <v>2846</v>
      </c>
      <c r="G637" s="209">
        <v>2011</v>
      </c>
      <c r="H637" s="208" t="s">
        <v>2715</v>
      </c>
      <c r="I637" s="210" t="str">
        <f>IF(ISBLANK(registrace[[#This Row],[prijmeni a jmeno]]),"-",IF(RIGHT(LEFT(registrace[[#This Row],[prijmeni a jmeno]],SEARCH(" ",registrace[[#This Row],[prijmeni a jmeno]])-1),1)="á","Z","M"))</f>
        <v>Z</v>
      </c>
      <c r="J63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637" s="17"/>
      <c r="L637" s="213">
        <f>COUNTIFS(F:F,registrace[[#This Row],[prijmeni a jmeno]],G:G,registrace[[#This Row],[nar]])</f>
        <v>1</v>
      </c>
      <c r="M63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37" s="212" t="str">
        <f>LEFT(registrace[[#This Row],[prijmeni a jmeno]],1)</f>
        <v>P</v>
      </c>
      <c r="O637" s="222" t="str">
        <f>IF(registrace[[#This Row],[závod]]="Hlavní závod",COUNTIF(HLAVNÍ!C:C,E637),"-")</f>
        <v>-</v>
      </c>
    </row>
    <row r="638" spans="2:15" ht="11.25">
      <c r="B63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2017::Dětský::08-10::Z::39</v>
      </c>
      <c r="C638" s="207">
        <v>2017</v>
      </c>
      <c r="D638" s="208" t="s">
        <v>675</v>
      </c>
      <c r="E638" s="207">
        <v>39</v>
      </c>
      <c r="F638" s="17" t="s">
        <v>2862</v>
      </c>
      <c r="G638" s="209">
        <v>2009</v>
      </c>
      <c r="H638" s="208" t="s">
        <v>2715</v>
      </c>
      <c r="I638" s="210" t="str">
        <f>IF(ISBLANK(registrace[[#This Row],[prijmeni a jmeno]]),"-",IF(RIGHT(LEFT(registrace[[#This Row],[prijmeni a jmeno]],SEARCH(" ",registrace[[#This Row],[prijmeni a jmeno]])-1),1)="á","Z","M"))</f>
        <v>Z</v>
      </c>
      <c r="J63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638" s="17"/>
      <c r="L638" s="213">
        <f>COUNTIFS(F:F,registrace[[#This Row],[prijmeni a jmeno]],G:G,registrace[[#This Row],[nar]])</f>
        <v>1</v>
      </c>
      <c r="M63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38" s="212" t="str">
        <f>LEFT(registrace[[#This Row],[prijmeni a jmeno]],1)</f>
        <v>P</v>
      </c>
      <c r="O638" s="222" t="str">
        <f>IF(registrace[[#This Row],[závod]]="Hlavní závod",COUNTIF(HLAVNÍ!C:C,E638),"-")</f>
        <v>-</v>
      </c>
    </row>
    <row r="639" spans="2:15" ht="11.25">
      <c r="B63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39" s="207">
        <v>2017</v>
      </c>
      <c r="D639" s="208"/>
      <c r="E639" s="207"/>
      <c r="F639" s="17" t="s">
        <v>340</v>
      </c>
      <c r="G639" s="209">
        <v>1993</v>
      </c>
      <c r="H639" s="17" t="s">
        <v>328</v>
      </c>
      <c r="I639" s="210" t="str">
        <f>IF(ISBLANK(registrace[[#This Row],[prijmeni a jmeno]]),"-",IF(RIGHT(LEFT(registrace[[#This Row],[prijmeni a jmeno]],SEARCH(" ",registrace[[#This Row],[prijmeni a jmeno]])-1),1)="á","Z","M"))</f>
        <v>M</v>
      </c>
      <c r="J63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39" s="17"/>
      <c r="L639" s="211">
        <f>COUNTIFS(F:F,registrace[[#This Row],[prijmeni a jmeno]],G:G,registrace[[#This Row],[nar]])</f>
        <v>1</v>
      </c>
      <c r="M63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39" s="212" t="str">
        <f>LEFT(registrace[[#This Row],[prijmeni a jmeno]],1)</f>
        <v>P</v>
      </c>
      <c r="O639" s="221" t="str">
        <f>IF(registrace[[#This Row],[závod]]="Hlavní závod",COUNTIF(HLAVNÍ!C:C,E639),"-")</f>
        <v>-</v>
      </c>
    </row>
    <row r="640" spans="2:15" ht="11.25">
      <c r="B64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40" s="207">
        <v>2017</v>
      </c>
      <c r="D640" s="208"/>
      <c r="E640" s="207"/>
      <c r="F640" s="17" t="s">
        <v>434</v>
      </c>
      <c r="G640" s="209">
        <v>2002</v>
      </c>
      <c r="H640" s="17" t="s">
        <v>332</v>
      </c>
      <c r="I640" s="210" t="str">
        <f>IF(ISBLANK(registrace[[#This Row],[prijmeni a jmeno]]),"-",IF(RIGHT(LEFT(registrace[[#This Row],[prijmeni a jmeno]],SEARCH(" ",registrace[[#This Row],[prijmeni a jmeno]])-1),1)="á","Z","M"))</f>
        <v>M</v>
      </c>
      <c r="J64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40" s="17"/>
      <c r="L640" s="211">
        <f>COUNTIFS(F:F,registrace[[#This Row],[prijmeni a jmeno]],G:G,registrace[[#This Row],[nar]])</f>
        <v>1</v>
      </c>
      <c r="M64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40" s="212" t="str">
        <f>LEFT(registrace[[#This Row],[prijmeni a jmeno]],1)</f>
        <v>P</v>
      </c>
      <c r="O640" s="221" t="str">
        <f>IF(registrace[[#This Row],[závod]]="Hlavní závod",COUNTIF(HLAVNÍ!C:C,E640),"-")</f>
        <v>-</v>
      </c>
    </row>
    <row r="641" spans="2:15" ht="11.25">
      <c r="B64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41" s="207">
        <v>2017</v>
      </c>
      <c r="D641" s="208"/>
      <c r="E641" s="207"/>
      <c r="F641" s="17" t="s">
        <v>442</v>
      </c>
      <c r="G641" s="209">
        <v>1997</v>
      </c>
      <c r="H641" s="17" t="s">
        <v>653</v>
      </c>
      <c r="I641" s="210" t="str">
        <f>IF(ISBLANK(registrace[[#This Row],[prijmeni a jmeno]]),"-",IF(RIGHT(LEFT(registrace[[#This Row],[prijmeni a jmeno]],SEARCH(" ",registrace[[#This Row],[prijmeni a jmeno]])-1),1)="á","Z","M"))</f>
        <v>Z</v>
      </c>
      <c r="J64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41" s="17"/>
      <c r="L641" s="211">
        <f>COUNTIFS(F:F,registrace[[#This Row],[prijmeni a jmeno]],G:G,registrace[[#This Row],[nar]])</f>
        <v>1</v>
      </c>
      <c r="M64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41" s="212" t="str">
        <f>LEFT(registrace[[#This Row],[prijmeni a jmeno]],1)</f>
        <v>P</v>
      </c>
      <c r="O641" s="221" t="str">
        <f>IF(registrace[[#This Row],[závod]]="Hlavní závod",COUNTIF(HLAVNÍ!C:C,E641),"-")</f>
        <v>-</v>
      </c>
    </row>
    <row r="642" spans="2:15" ht="11.25">
      <c r="B64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42" s="207">
        <v>2017</v>
      </c>
      <c r="D642" s="208"/>
      <c r="E642" s="207"/>
      <c r="F642" s="17" t="s">
        <v>2315</v>
      </c>
      <c r="G642" s="209">
        <v>1974</v>
      </c>
      <c r="H642" s="208" t="s">
        <v>284</v>
      </c>
      <c r="I642" s="210" t="str">
        <f>IF(ISBLANK(registrace[[#This Row],[prijmeni a jmeno]]),"-",IF(RIGHT(LEFT(registrace[[#This Row],[prijmeni a jmeno]],SEARCH(" ",registrace[[#This Row],[prijmeni a jmeno]])-1),1)="á","Z","M"))</f>
        <v>Z</v>
      </c>
      <c r="J64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42" s="17"/>
      <c r="L642" s="213">
        <f>COUNTIFS(F:F,registrace[[#This Row],[prijmeni a jmeno]],G:G,registrace[[#This Row],[nar]])</f>
        <v>1</v>
      </c>
      <c r="M64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42" s="212" t="str">
        <f>LEFT(registrace[[#This Row],[prijmeni a jmeno]],1)</f>
        <v>P</v>
      </c>
      <c r="O642" s="221" t="str">
        <f>IF(registrace[[#This Row],[závod]]="Hlavní závod",COUNTIF(HLAVNÍ!C:C,E642),"-")</f>
        <v>-</v>
      </c>
    </row>
    <row r="643" spans="2:15" ht="11.25">
      <c r="B64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závod::18</v>
      </c>
      <c r="C643" s="207">
        <v>2017</v>
      </c>
      <c r="D643" s="208" t="s">
        <v>672</v>
      </c>
      <c r="E643" s="214">
        <v>18</v>
      </c>
      <c r="F643" s="17" t="s">
        <v>2316</v>
      </c>
      <c r="G643" s="209">
        <v>1977</v>
      </c>
      <c r="H643" s="208" t="s">
        <v>284</v>
      </c>
      <c r="I643" s="210" t="str">
        <f>IF(ISBLANK(registrace[[#This Row],[prijmeni a jmeno]]),"-",IF(RIGHT(LEFT(registrace[[#This Row],[prijmeni a jmeno]],SEARCH(" ",registrace[[#This Row],[prijmeni a jmeno]])-1),1)="á","Z","M"))</f>
        <v>M</v>
      </c>
      <c r="J64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643" s="17"/>
      <c r="L643" s="213">
        <f>COUNTIFS(F:F,registrace[[#This Row],[prijmeni a jmeno]],G:G,registrace[[#This Row],[nar]])</f>
        <v>1</v>
      </c>
      <c r="M64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43" s="212" t="str">
        <f>LEFT(registrace[[#This Row],[prijmeni a jmeno]],1)</f>
        <v>P</v>
      </c>
      <c r="O643" s="222">
        <f>IF(registrace[[#This Row],[závod]]="Hlavní závod",COUNTIF(HLAVNÍ!C:C,E643),"-")</f>
        <v>1</v>
      </c>
    </row>
    <row r="644" spans="2:15" ht="11.25">
      <c r="B64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44" s="207">
        <v>2017</v>
      </c>
      <c r="D644" s="208"/>
      <c r="E644" s="207"/>
      <c r="F644" s="17" t="s">
        <v>447</v>
      </c>
      <c r="G644" s="209">
        <v>1998</v>
      </c>
      <c r="H644" s="17" t="s">
        <v>235</v>
      </c>
      <c r="I644" s="210" t="str">
        <f>IF(ISBLANK(registrace[[#This Row],[prijmeni a jmeno]]),"-",IF(RIGHT(LEFT(registrace[[#This Row],[prijmeni a jmeno]],SEARCH(" ",registrace[[#This Row],[prijmeni a jmeno]])-1),1)="á","Z","M"))</f>
        <v>M</v>
      </c>
      <c r="J64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44" s="17"/>
      <c r="L644" s="211">
        <f>COUNTIFS(F:F,registrace[[#This Row],[prijmeni a jmeno]],G:G,registrace[[#This Row],[nar]])</f>
        <v>1</v>
      </c>
      <c r="M64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44" s="212" t="str">
        <f>LEFT(registrace[[#This Row],[prijmeni a jmeno]],1)</f>
        <v>P</v>
      </c>
      <c r="O644" s="221" t="str">
        <f>IF(registrace[[#This Row],[závod]]="Hlavní závod",COUNTIF(HLAVNÍ!C:C,E644),"-")</f>
        <v>-</v>
      </c>
    </row>
    <row r="645" spans="2:15" ht="11.25">
      <c r="B64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45" s="207">
        <v>2017</v>
      </c>
      <c r="D645" s="208"/>
      <c r="E645" s="207"/>
      <c r="F645" s="17" t="s">
        <v>422</v>
      </c>
      <c r="G645" s="209">
        <v>2004</v>
      </c>
      <c r="H645" s="17" t="s">
        <v>242</v>
      </c>
      <c r="I645" s="210" t="str">
        <f>IF(ISBLANK(registrace[[#This Row],[prijmeni a jmeno]]),"-",IF(RIGHT(LEFT(registrace[[#This Row],[prijmeni a jmeno]],SEARCH(" ",registrace[[#This Row],[prijmeni a jmeno]])-1),1)="á","Z","M"))</f>
        <v>M</v>
      </c>
      <c r="J64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45" s="17"/>
      <c r="L645" s="211">
        <f>COUNTIFS(F:F,registrace[[#This Row],[prijmeni a jmeno]],G:G,registrace[[#This Row],[nar]])</f>
        <v>1</v>
      </c>
      <c r="M64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45" s="212" t="str">
        <f>LEFT(registrace[[#This Row],[prijmeni a jmeno]],1)</f>
        <v>P</v>
      </c>
      <c r="O645" s="221" t="str">
        <f>IF(registrace[[#This Row],[závod]]="Hlavní závod",COUNTIF(HLAVNÍ!C:C,E645),"-")</f>
        <v>-</v>
      </c>
    </row>
    <row r="646" spans="2:15" ht="11.25">
      <c r="B64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starosty::23</v>
      </c>
      <c r="C646" s="207">
        <v>2017</v>
      </c>
      <c r="D646" s="208" t="s">
        <v>673</v>
      </c>
      <c r="E646" s="207">
        <v>23</v>
      </c>
      <c r="F646" s="17" t="s">
        <v>2691</v>
      </c>
      <c r="G646" s="209">
        <v>1989</v>
      </c>
      <c r="H646" s="208" t="s">
        <v>28</v>
      </c>
      <c r="I646" s="210" t="str">
        <f>IF(ISBLANK(registrace[[#This Row],[prijmeni a jmeno]]),"-",IF(RIGHT(LEFT(registrace[[#This Row],[prijmeni a jmeno]],SEARCH(" ",registrace[[#This Row],[prijmeni a jmeno]])-1),1)="á","Z","M"))</f>
        <v>Z</v>
      </c>
      <c r="J64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646" s="17"/>
      <c r="L646" s="213">
        <f>COUNTIFS(F:F,registrace[[#This Row],[prijmeni a jmeno]],G:G,registrace[[#This Row],[nar]])</f>
        <v>1</v>
      </c>
      <c r="M64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46" s="212" t="str">
        <f>LEFT(registrace[[#This Row],[prijmeni a jmeno]],1)</f>
        <v>P</v>
      </c>
      <c r="O646" s="222" t="str">
        <f>IF(registrace[[#This Row],[závod]]="Hlavní závod",COUNTIF(HLAVNÍ!C:C,E646),"-")</f>
        <v>-</v>
      </c>
    </row>
    <row r="647" spans="2:15" ht="11.25">
      <c r="B64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47" s="207">
        <v>2017</v>
      </c>
      <c r="D647" s="208"/>
      <c r="E647" s="207"/>
      <c r="F647" s="17" t="s">
        <v>792</v>
      </c>
      <c r="G647" s="209">
        <v>2000</v>
      </c>
      <c r="H647" s="208" t="s">
        <v>259</v>
      </c>
      <c r="I647" s="210" t="str">
        <f>IF(ISBLANK(registrace[[#This Row],[prijmeni a jmeno]]),"-",IF(RIGHT(LEFT(registrace[[#This Row],[prijmeni a jmeno]],SEARCH(" ",registrace[[#This Row],[prijmeni a jmeno]])-1),1)="á","Z","M"))</f>
        <v>Z</v>
      </c>
      <c r="J64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47" s="17"/>
      <c r="L647" s="211">
        <f>COUNTIFS(F:F,registrace[[#This Row],[prijmeni a jmeno]],G:G,registrace[[#This Row],[nar]])</f>
        <v>1</v>
      </c>
      <c r="M64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47" s="212" t="str">
        <f>LEFT(registrace[[#This Row],[prijmeni a jmeno]],1)</f>
        <v>P</v>
      </c>
      <c r="O647" s="221" t="str">
        <f>IF(registrace[[#This Row],[závod]]="Hlavní závod",COUNTIF(HLAVNÍ!C:C,E647),"-")</f>
        <v>-</v>
      </c>
    </row>
    <row r="648" spans="2:15" ht="11.25">
      <c r="B64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48" s="207">
        <v>2017</v>
      </c>
      <c r="D648" s="208"/>
      <c r="E648" s="207"/>
      <c r="F648" s="17" t="s">
        <v>694</v>
      </c>
      <c r="G648" s="209">
        <v>1975</v>
      </c>
      <c r="H648" s="208" t="s">
        <v>695</v>
      </c>
      <c r="I648" s="210" t="str">
        <f>IF(ISBLANK(registrace[[#This Row],[prijmeni a jmeno]]),"-",IF(RIGHT(LEFT(registrace[[#This Row],[prijmeni a jmeno]],SEARCH(" ",registrace[[#This Row],[prijmeni a jmeno]])-1),1)="á","Z","M"))</f>
        <v>Z</v>
      </c>
      <c r="J64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48" s="17"/>
      <c r="L648" s="211">
        <f>COUNTIFS(F:F,registrace[[#This Row],[prijmeni a jmeno]],G:G,registrace[[#This Row],[nar]])</f>
        <v>1</v>
      </c>
      <c r="M64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48" s="212" t="str">
        <f>LEFT(registrace[[#This Row],[prijmeni a jmeno]],1)</f>
        <v>P</v>
      </c>
      <c r="O648" s="221" t="str">
        <f>IF(registrace[[#This Row],[závod]]="Hlavní závod",COUNTIF(HLAVNÍ!C:C,E648),"-")</f>
        <v>-</v>
      </c>
    </row>
    <row r="649" spans="2:15" ht="11.25">
      <c r="B649" s="19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závod::97</v>
      </c>
      <c r="C649" s="207">
        <v>2017</v>
      </c>
      <c r="D649" s="208" t="s">
        <v>672</v>
      </c>
      <c r="E649" s="207">
        <v>97</v>
      </c>
      <c r="F649" s="17" t="s">
        <v>2358</v>
      </c>
      <c r="G649" s="209">
        <v>1957</v>
      </c>
      <c r="H649" s="208" t="s">
        <v>316</v>
      </c>
      <c r="I649" s="210" t="str">
        <f>IF(ISBLANK(registrace[[#This Row],[prijmeni a jmeno]]),"-",IF(RIGHT(LEFT(registrace[[#This Row],[prijmeni a jmeno]],SEARCH(" ",registrace[[#This Row],[prijmeni a jmeno]])-1),1)="á","Z","M"))</f>
        <v>Z</v>
      </c>
      <c r="J64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45+</v>
      </c>
      <c r="K649" s="17"/>
      <c r="L649" s="213">
        <f>COUNTIFS(F:F,registrace[[#This Row],[prijmeni a jmeno]],G:G,registrace[[#This Row],[nar]])</f>
        <v>1</v>
      </c>
      <c r="M64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49" s="212" t="str">
        <f>LEFT(registrace[[#This Row],[prijmeni a jmeno]],1)</f>
        <v>P</v>
      </c>
      <c r="O649" s="221">
        <f>IF(registrace[[#This Row],[závod]]="Hlavní závod",COUNTIF(HLAVNÍ!C:C,E649),"-")</f>
        <v>1</v>
      </c>
    </row>
    <row r="650" spans="2:15" ht="11.25">
      <c r="B65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50" s="207">
        <v>2017</v>
      </c>
      <c r="D650" s="208"/>
      <c r="E650" s="207"/>
      <c r="F650" s="17" t="s">
        <v>153</v>
      </c>
      <c r="G650" s="209">
        <v>1975</v>
      </c>
      <c r="H650" s="17" t="s">
        <v>537</v>
      </c>
      <c r="I650" s="210" t="str">
        <f>IF(ISBLANK(registrace[[#This Row],[prijmeni a jmeno]]),"-",IF(RIGHT(LEFT(registrace[[#This Row],[prijmeni a jmeno]],SEARCH(" ",registrace[[#This Row],[prijmeni a jmeno]])-1),1)="á","Z","M"))</f>
        <v>Z</v>
      </c>
      <c r="J65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50" s="17"/>
      <c r="L650" s="211">
        <f>COUNTIFS(F:F,registrace[[#This Row],[prijmeni a jmeno]],G:G,registrace[[#This Row],[nar]])</f>
        <v>1</v>
      </c>
      <c r="M65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50" s="212" t="str">
        <f>LEFT(registrace[[#This Row],[prijmeni a jmeno]],1)</f>
        <v>P</v>
      </c>
      <c r="O650" s="221" t="str">
        <f>IF(registrace[[#This Row],[závod]]="Hlavní závod",COUNTIF(HLAVNÍ!C:C,E650),"-")</f>
        <v>-</v>
      </c>
    </row>
    <row r="651" spans="2:15" ht="11.25">
      <c r="B65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závod::62</v>
      </c>
      <c r="C651" s="207">
        <v>2017</v>
      </c>
      <c r="D651" s="208" t="s">
        <v>672</v>
      </c>
      <c r="E651" s="207">
        <v>62</v>
      </c>
      <c r="F651" s="17" t="s">
        <v>200</v>
      </c>
      <c r="G651" s="209">
        <v>1977</v>
      </c>
      <c r="H651" s="17" t="s">
        <v>17</v>
      </c>
      <c r="I651" s="210" t="str">
        <f>IF(ISBLANK(registrace[[#This Row],[prijmeni a jmeno]]),"-",IF(RIGHT(LEFT(registrace[[#This Row],[prijmeni a jmeno]],SEARCH(" ",registrace[[#This Row],[prijmeni a jmeno]])-1),1)="á","Z","M"))</f>
        <v>M</v>
      </c>
      <c r="J65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651" s="17"/>
      <c r="L651" s="211">
        <f>COUNTIFS(F:F,registrace[[#This Row],[prijmeni a jmeno]],G:G,registrace[[#This Row],[nar]])</f>
        <v>1</v>
      </c>
      <c r="M65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51" s="212" t="str">
        <f>LEFT(registrace[[#This Row],[prijmeni a jmeno]],1)</f>
        <v>P</v>
      </c>
      <c r="O651" s="221">
        <f>IF(registrace[[#This Row],[závod]]="Hlavní závod",COUNTIF(HLAVNÍ!C:C,E651),"-")</f>
        <v>1</v>
      </c>
    </row>
    <row r="652" spans="2:15" ht="11.25">
      <c r="B65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52" s="207">
        <v>2017</v>
      </c>
      <c r="D652" s="208"/>
      <c r="E652" s="207"/>
      <c r="F652" s="17" t="s">
        <v>738</v>
      </c>
      <c r="G652" s="209">
        <v>1998</v>
      </c>
      <c r="H652" s="17" t="s">
        <v>281</v>
      </c>
      <c r="I652" s="210" t="str">
        <f>IF(ISBLANK(registrace[[#This Row],[prijmeni a jmeno]]),"-",IF(RIGHT(LEFT(registrace[[#This Row],[prijmeni a jmeno]],SEARCH(" ",registrace[[#This Row],[prijmeni a jmeno]])-1),1)="á","Z","M"))</f>
        <v>M</v>
      </c>
      <c r="J65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52" s="17"/>
      <c r="L652" s="211">
        <f>COUNTIFS(F:F,registrace[[#This Row],[prijmeni a jmeno]],G:G,registrace[[#This Row],[nar]])</f>
        <v>1</v>
      </c>
      <c r="M65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52" s="212" t="str">
        <f>LEFT(registrace[[#This Row],[prijmeni a jmeno]],1)</f>
        <v>P</v>
      </c>
      <c r="O652" s="221" t="str">
        <f>IF(registrace[[#This Row],[závod]]="Hlavní závod",COUNTIF(HLAVNÍ!C:C,E652),"-")</f>
        <v>-</v>
      </c>
    </row>
    <row r="653" spans="2:15" ht="11.25">
      <c r="B65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53" s="207">
        <v>2017</v>
      </c>
      <c r="D653" s="208"/>
      <c r="E653" s="207"/>
      <c r="F653" s="17" t="s">
        <v>2318</v>
      </c>
      <c r="G653" s="209">
        <v>1987</v>
      </c>
      <c r="H653" s="208" t="s">
        <v>2319</v>
      </c>
      <c r="I653" s="210" t="str">
        <f>IF(ISBLANK(registrace[[#This Row],[prijmeni a jmeno]]),"-",IF(RIGHT(LEFT(registrace[[#This Row],[prijmeni a jmeno]],SEARCH(" ",registrace[[#This Row],[prijmeni a jmeno]])-1),1)="á","Z","M"))</f>
        <v>M</v>
      </c>
      <c r="J65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53" s="17"/>
      <c r="L653" s="213">
        <f>COUNTIFS(F:F,registrace[[#This Row],[prijmeni a jmeno]],G:G,registrace[[#This Row],[nar]])</f>
        <v>1</v>
      </c>
      <c r="M65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53" s="212" t="str">
        <f>LEFT(registrace[[#This Row],[prijmeni a jmeno]],1)</f>
        <v>P</v>
      </c>
      <c r="O653" s="221" t="str">
        <f>IF(registrace[[#This Row],[závod]]="Hlavní závod",COUNTIF(HLAVNÍ!C:C,E653),"-")</f>
        <v>-</v>
      </c>
    </row>
    <row r="654" spans="2:15" ht="11.25">
      <c r="B65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2017::Dětský::08-10::M::9</v>
      </c>
      <c r="C654" s="207">
        <v>2017</v>
      </c>
      <c r="D654" s="208" t="s">
        <v>675</v>
      </c>
      <c r="E654" s="207">
        <v>9</v>
      </c>
      <c r="F654" s="17" t="s">
        <v>243</v>
      </c>
      <c r="G654" s="209">
        <v>2009</v>
      </c>
      <c r="H654" s="208" t="s">
        <v>2723</v>
      </c>
      <c r="I654" s="210" t="str">
        <f>IF(ISBLANK(registrace[[#This Row],[prijmeni a jmeno]]),"-",IF(RIGHT(LEFT(registrace[[#This Row],[prijmeni a jmeno]],SEARCH(" ",registrace[[#This Row],[prijmeni a jmeno]])-1),1)="á","Z","M"))</f>
        <v>M</v>
      </c>
      <c r="J65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654" s="17"/>
      <c r="L654" s="213">
        <f>COUNTIFS(F:F,registrace[[#This Row],[prijmeni a jmeno]],G:G,registrace[[#This Row],[nar]])</f>
        <v>1</v>
      </c>
      <c r="M65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54" s="212" t="str">
        <f>LEFT(registrace[[#This Row],[prijmeni a jmeno]],1)</f>
        <v>P</v>
      </c>
      <c r="O654" s="222" t="str">
        <f>IF(registrace[[#This Row],[závod]]="Hlavní závod",COUNTIF(HLAVNÍ!C:C,E654),"-")</f>
        <v>-</v>
      </c>
    </row>
    <row r="655" spans="2:15" ht="11.25">
      <c r="B65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2017::Dětský::11-12::Z::22</v>
      </c>
      <c r="C655" s="207">
        <v>2017</v>
      </c>
      <c r="D655" s="208" t="s">
        <v>675</v>
      </c>
      <c r="E655" s="207">
        <v>22</v>
      </c>
      <c r="F655" s="17" t="s">
        <v>2875</v>
      </c>
      <c r="G655" s="209">
        <v>2006</v>
      </c>
      <c r="H655" s="208" t="s">
        <v>2723</v>
      </c>
      <c r="I655" s="210" t="str">
        <f>IF(ISBLANK(registrace[[#This Row],[prijmeni a jmeno]]),"-",IF(RIGHT(LEFT(registrace[[#This Row],[prijmeni a jmeno]],SEARCH(" ",registrace[[#This Row],[prijmeni a jmeno]])-1),1)="á","Z","M"))</f>
        <v>Z</v>
      </c>
      <c r="J65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655" s="17"/>
      <c r="L655" s="213">
        <f>COUNTIFS(F:F,registrace[[#This Row],[prijmeni a jmeno]],G:G,registrace[[#This Row],[nar]])</f>
        <v>1</v>
      </c>
      <c r="M65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55" s="212" t="str">
        <f>LEFT(registrace[[#This Row],[prijmeni a jmeno]],1)</f>
        <v>P</v>
      </c>
      <c r="O655" s="222" t="str">
        <f>IF(registrace[[#This Row],[závod]]="Hlavní závod",COUNTIF(HLAVNÍ!C:C,E655),"-")</f>
        <v>-</v>
      </c>
    </row>
    <row r="656" spans="2:15" ht="11.25">
      <c r="B65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starosty::35</v>
      </c>
      <c r="C656" s="207">
        <v>2017</v>
      </c>
      <c r="D656" s="208" t="s">
        <v>673</v>
      </c>
      <c r="E656" s="207">
        <v>35</v>
      </c>
      <c r="F656" s="17" t="s">
        <v>2722</v>
      </c>
      <c r="G656" s="209">
        <v>1978</v>
      </c>
      <c r="H656" s="208" t="s">
        <v>2723</v>
      </c>
      <c r="I656" s="210" t="str">
        <f>IF(ISBLANK(registrace[[#This Row],[prijmeni a jmeno]]),"-",IF(RIGHT(LEFT(registrace[[#This Row],[prijmeni a jmeno]],SEARCH(" ",registrace[[#This Row],[prijmeni a jmeno]])-1),1)="á","Z","M"))</f>
        <v>Z</v>
      </c>
      <c r="J65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656" s="17"/>
      <c r="L656" s="213">
        <f>COUNTIFS(F:F,registrace[[#This Row],[prijmeni a jmeno]],G:G,registrace[[#This Row],[nar]])</f>
        <v>1</v>
      </c>
      <c r="M65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56" s="212" t="str">
        <f>LEFT(registrace[[#This Row],[prijmeni a jmeno]],1)</f>
        <v>P</v>
      </c>
      <c r="O656" s="222" t="str">
        <f>IF(registrace[[#This Row],[závod]]="Hlavní závod",COUNTIF(HLAVNÍ!C:C,E656),"-")</f>
        <v>-</v>
      </c>
    </row>
    <row r="657" spans="2:15" ht="11.25">
      <c r="B65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2017::Dětský::00-04::M::5</v>
      </c>
      <c r="C657" s="207">
        <v>2017</v>
      </c>
      <c r="D657" s="208" t="s">
        <v>675</v>
      </c>
      <c r="E657" s="207">
        <v>5</v>
      </c>
      <c r="F657" s="17" t="s">
        <v>2838</v>
      </c>
      <c r="G657" s="209">
        <v>2015</v>
      </c>
      <c r="H657" s="208" t="s">
        <v>285</v>
      </c>
      <c r="I657" s="210" t="str">
        <f>IF(ISBLANK(registrace[[#This Row],[prijmeni a jmeno]]),"-",IF(RIGHT(LEFT(registrace[[#This Row],[prijmeni a jmeno]],SEARCH(" ",registrace[[#This Row],[prijmeni a jmeno]])-1),1)="á","Z","M"))</f>
        <v>M</v>
      </c>
      <c r="J65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00-04</v>
      </c>
      <c r="K657" s="17"/>
      <c r="L657" s="213">
        <f>COUNTIFS(F:F,registrace[[#This Row],[prijmeni a jmeno]],G:G,registrace[[#This Row],[nar]])</f>
        <v>1</v>
      </c>
      <c r="M65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57" s="212" t="str">
        <f>LEFT(registrace[[#This Row],[prijmeni a jmeno]],1)</f>
        <v>P</v>
      </c>
      <c r="O657" s="222" t="str">
        <f>IF(registrace[[#This Row],[závod]]="Hlavní závod",COUNTIF(HLAVNÍ!C:C,E657),"-")</f>
        <v>-</v>
      </c>
    </row>
    <row r="658" spans="2:15" ht="11.25">
      <c r="B65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58" s="207">
        <v>2017</v>
      </c>
      <c r="D658" s="208"/>
      <c r="E658" s="207"/>
      <c r="F658" s="17" t="s">
        <v>105</v>
      </c>
      <c r="G658" s="209">
        <v>1939</v>
      </c>
      <c r="H658" s="17" t="s">
        <v>8</v>
      </c>
      <c r="I658" s="210" t="str">
        <f>IF(ISBLANK(registrace[[#This Row],[prijmeni a jmeno]]),"-",IF(RIGHT(LEFT(registrace[[#This Row],[prijmeni a jmeno]],SEARCH(" ",registrace[[#This Row],[prijmeni a jmeno]])-1),1)="á","Z","M"))</f>
        <v>M</v>
      </c>
      <c r="J65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58" s="17"/>
      <c r="L658" s="211">
        <f>COUNTIFS(F:F,registrace[[#This Row],[prijmeni a jmeno]],G:G,registrace[[#This Row],[nar]])</f>
        <v>1</v>
      </c>
      <c r="M65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58" s="212" t="str">
        <f>LEFT(registrace[[#This Row],[prijmeni a jmeno]],1)</f>
        <v>P</v>
      </c>
      <c r="O658" s="221" t="str">
        <f>IF(registrace[[#This Row],[závod]]="Hlavní závod",COUNTIF(HLAVNÍ!C:C,E658),"-")</f>
        <v>-</v>
      </c>
    </row>
    <row r="659" spans="2:15" ht="11.25">
      <c r="B65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2017::Dětský::05-07::M::10</v>
      </c>
      <c r="C659" s="207">
        <v>2017</v>
      </c>
      <c r="D659" s="208" t="s">
        <v>675</v>
      </c>
      <c r="E659" s="207">
        <v>10</v>
      </c>
      <c r="F659" s="17" t="s">
        <v>2855</v>
      </c>
      <c r="G659" s="209">
        <v>2012</v>
      </c>
      <c r="H659" s="208" t="s">
        <v>285</v>
      </c>
      <c r="I659" s="210" t="str">
        <f>IF(ISBLANK(registrace[[#This Row],[prijmeni a jmeno]]),"-",IF(RIGHT(LEFT(registrace[[#This Row],[prijmeni a jmeno]],SEARCH(" ",registrace[[#This Row],[prijmeni a jmeno]])-1),1)="á","Z","M"))</f>
        <v>M</v>
      </c>
      <c r="J65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659" s="17"/>
      <c r="L659" s="213">
        <f>COUNTIFS(F:F,registrace[[#This Row],[prijmeni a jmeno]],G:G,registrace[[#This Row],[nar]])</f>
        <v>1</v>
      </c>
      <c r="M65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59" s="212" t="str">
        <f>LEFT(registrace[[#This Row],[prijmeni a jmeno]],1)</f>
        <v>P</v>
      </c>
      <c r="O659" s="222" t="str">
        <f>IF(registrace[[#This Row],[závod]]="Hlavní závod",COUNTIF(HLAVNÍ!C:C,E659),"-")</f>
        <v>-</v>
      </c>
    </row>
    <row r="660" spans="2:15" ht="11.25">
      <c r="B66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2017::Dětský::05-07::M::16</v>
      </c>
      <c r="C660" s="207">
        <v>2017</v>
      </c>
      <c r="D660" s="208" t="s">
        <v>675</v>
      </c>
      <c r="E660" s="207">
        <v>16</v>
      </c>
      <c r="F660" s="17" t="s">
        <v>2854</v>
      </c>
      <c r="G660" s="209">
        <v>2010</v>
      </c>
      <c r="H660" s="208" t="s">
        <v>285</v>
      </c>
      <c r="I660" s="210" t="str">
        <f>IF(ISBLANK(registrace[[#This Row],[prijmeni a jmeno]]),"-",IF(RIGHT(LEFT(registrace[[#This Row],[prijmeni a jmeno]],SEARCH(" ",registrace[[#This Row],[prijmeni a jmeno]])-1),1)="á","Z","M"))</f>
        <v>M</v>
      </c>
      <c r="J66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660" s="17"/>
      <c r="L660" s="213">
        <f>COUNTIFS(F:F,registrace[[#This Row],[prijmeni a jmeno]],G:G,registrace[[#This Row],[nar]])</f>
        <v>1</v>
      </c>
      <c r="M66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60" s="212" t="str">
        <f>LEFT(registrace[[#This Row],[prijmeni a jmeno]],1)</f>
        <v>P</v>
      </c>
      <c r="O660" s="222" t="str">
        <f>IF(registrace[[#This Row],[závod]]="Hlavní závod",COUNTIF(HLAVNÍ!C:C,E660),"-")</f>
        <v>-</v>
      </c>
    </row>
    <row r="661" spans="2:15" ht="11.25">
      <c r="B66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61" s="207">
        <v>2017</v>
      </c>
      <c r="D661" s="208"/>
      <c r="E661" s="207"/>
      <c r="F661" s="17" t="s">
        <v>334</v>
      </c>
      <c r="G661" s="209">
        <v>2000</v>
      </c>
      <c r="H661" s="17" t="s">
        <v>637</v>
      </c>
      <c r="I661" s="210" t="str">
        <f>IF(ISBLANK(registrace[[#This Row],[prijmeni a jmeno]]),"-",IF(RIGHT(LEFT(registrace[[#This Row],[prijmeni a jmeno]],SEARCH(" ",registrace[[#This Row],[prijmeni a jmeno]])-1),1)="á","Z","M"))</f>
        <v>M</v>
      </c>
      <c r="J66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61" s="17"/>
      <c r="L661" s="211">
        <f>COUNTIFS(F:F,registrace[[#This Row],[prijmeni a jmeno]],G:G,registrace[[#This Row],[nar]])</f>
        <v>1</v>
      </c>
      <c r="M66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61" s="212" t="str">
        <f>LEFT(registrace[[#This Row],[prijmeni a jmeno]],1)</f>
        <v>R</v>
      </c>
      <c r="O661" s="221" t="str">
        <f>IF(registrace[[#This Row],[závod]]="Hlavní závod",COUNTIF(HLAVNÍ!C:C,E661),"-")</f>
        <v>-</v>
      </c>
    </row>
    <row r="662" spans="2:15" ht="11.25">
      <c r="B66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62" s="207">
        <v>2017</v>
      </c>
      <c r="D662" s="208"/>
      <c r="E662" s="207"/>
      <c r="F662" s="17" t="s">
        <v>597</v>
      </c>
      <c r="G662" s="209">
        <v>2004</v>
      </c>
      <c r="H662" s="17" t="s">
        <v>328</v>
      </c>
      <c r="I662" s="210" t="str">
        <f>IF(ISBLANK(registrace[[#This Row],[prijmeni a jmeno]]),"-",IF(RIGHT(LEFT(registrace[[#This Row],[prijmeni a jmeno]],SEARCH(" ",registrace[[#This Row],[prijmeni a jmeno]])-1),1)="á","Z","M"))</f>
        <v>Z</v>
      </c>
      <c r="J66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62" s="17"/>
      <c r="L662" s="211">
        <f>COUNTIFS(F:F,registrace[[#This Row],[prijmeni a jmeno]],G:G,registrace[[#This Row],[nar]])</f>
        <v>1</v>
      </c>
      <c r="M66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62" s="212" t="str">
        <f>LEFT(registrace[[#This Row],[prijmeni a jmeno]],1)</f>
        <v>R</v>
      </c>
      <c r="O662" s="221" t="str">
        <f>IF(registrace[[#This Row],[závod]]="Hlavní závod",COUNTIF(HLAVNÍ!C:C,E662),"-")</f>
        <v>-</v>
      </c>
    </row>
    <row r="663" spans="2:15" ht="11.25">
      <c r="B66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63" s="207">
        <v>2017</v>
      </c>
      <c r="D663" s="208"/>
      <c r="E663" s="207"/>
      <c r="F663" s="17" t="s">
        <v>353</v>
      </c>
      <c r="G663" s="209">
        <v>1999</v>
      </c>
      <c r="H663" s="17" t="s">
        <v>328</v>
      </c>
      <c r="I663" s="210" t="str">
        <f>IF(ISBLANK(registrace[[#This Row],[prijmeni a jmeno]]),"-",IF(RIGHT(LEFT(registrace[[#This Row],[prijmeni a jmeno]],SEARCH(" ",registrace[[#This Row],[prijmeni a jmeno]])-1),1)="á","Z","M"))</f>
        <v>Z</v>
      </c>
      <c r="J66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63" s="17"/>
      <c r="L663" s="211">
        <f>COUNTIFS(F:F,registrace[[#This Row],[prijmeni a jmeno]],G:G,registrace[[#This Row],[nar]])</f>
        <v>1</v>
      </c>
      <c r="M66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63" s="212" t="str">
        <f>LEFT(registrace[[#This Row],[prijmeni a jmeno]],1)</f>
        <v>R</v>
      </c>
      <c r="O663" s="221" t="str">
        <f>IF(registrace[[#This Row],[závod]]="Hlavní závod",COUNTIF(HLAVNÍ!C:C,E663),"-")</f>
        <v>-</v>
      </c>
    </row>
    <row r="664" spans="2:15" ht="11.25">
      <c r="B66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64" s="207">
        <v>2017</v>
      </c>
      <c r="D664" s="208"/>
      <c r="E664" s="207"/>
      <c r="F664" s="17" t="s">
        <v>829</v>
      </c>
      <c r="G664" s="209">
        <v>2008</v>
      </c>
      <c r="H664" s="208" t="s">
        <v>830</v>
      </c>
      <c r="I664" s="210" t="str">
        <f>IF(ISBLANK(registrace[[#This Row],[prijmeni a jmeno]]),"-",IF(RIGHT(LEFT(registrace[[#This Row],[prijmeni a jmeno]],SEARCH(" ",registrace[[#This Row],[prijmeni a jmeno]])-1),1)="á","Z","M"))</f>
        <v>Z</v>
      </c>
      <c r="J66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64" s="17"/>
      <c r="L664" s="211">
        <f>COUNTIFS(F:F,registrace[[#This Row],[prijmeni a jmeno]],G:G,registrace[[#This Row],[nar]])</f>
        <v>1</v>
      </c>
      <c r="M66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64" s="212" t="str">
        <f>LEFT(registrace[[#This Row],[prijmeni a jmeno]],1)</f>
        <v>R</v>
      </c>
      <c r="O664" s="221" t="str">
        <f>IF(registrace[[#This Row],[závod]]="Hlavní závod",COUNTIF(HLAVNÍ!C:C,E664),"-")</f>
        <v>-</v>
      </c>
    </row>
    <row r="665" spans="2:15" ht="11.25">
      <c r="B66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65" s="207">
        <v>2017</v>
      </c>
      <c r="D665" s="208"/>
      <c r="E665" s="207"/>
      <c r="F665" s="17" t="s">
        <v>2320</v>
      </c>
      <c r="G665" s="209">
        <v>1970</v>
      </c>
      <c r="H665" s="208" t="s">
        <v>2321</v>
      </c>
      <c r="I665" s="210" t="str">
        <f>IF(ISBLANK(registrace[[#This Row],[prijmeni a jmeno]]),"-",IF(RIGHT(LEFT(registrace[[#This Row],[prijmeni a jmeno]],SEARCH(" ",registrace[[#This Row],[prijmeni a jmeno]])-1),1)="á","Z","M"))</f>
        <v>M</v>
      </c>
      <c r="J66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65" s="17"/>
      <c r="L665" s="213">
        <f>COUNTIFS(F:F,registrace[[#This Row],[prijmeni a jmeno]],G:G,registrace[[#This Row],[nar]])</f>
        <v>1</v>
      </c>
      <c r="M66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65" s="212" t="str">
        <f>LEFT(registrace[[#This Row],[prijmeni a jmeno]],1)</f>
        <v>R</v>
      </c>
      <c r="O665" s="221" t="str">
        <f>IF(registrace[[#This Row],[závod]]="Hlavní závod",COUNTIF(HLAVNÍ!C:C,E665),"-")</f>
        <v>-</v>
      </c>
    </row>
    <row r="666" spans="2:15" ht="11.25">
      <c r="B66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66" s="207">
        <v>2017</v>
      </c>
      <c r="D666" s="208"/>
      <c r="E666" s="207"/>
      <c r="F666" s="17" t="s">
        <v>2322</v>
      </c>
      <c r="G666" s="209">
        <v>1990</v>
      </c>
      <c r="H666" s="208" t="s">
        <v>2323</v>
      </c>
      <c r="I666" s="210" t="str">
        <f>IF(ISBLANK(registrace[[#This Row],[prijmeni a jmeno]]),"-",IF(RIGHT(LEFT(registrace[[#This Row],[prijmeni a jmeno]],SEARCH(" ",registrace[[#This Row],[prijmeni a jmeno]])-1),1)="á","Z","M"))</f>
        <v>M</v>
      </c>
      <c r="J66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66" s="17"/>
      <c r="L666" s="213">
        <f>COUNTIFS(F:F,registrace[[#This Row],[prijmeni a jmeno]],G:G,registrace[[#This Row],[nar]])</f>
        <v>1</v>
      </c>
      <c r="M66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66" s="212" t="str">
        <f>LEFT(registrace[[#This Row],[prijmeni a jmeno]],1)</f>
        <v>R</v>
      </c>
      <c r="O666" s="221" t="str">
        <f>IF(registrace[[#This Row],[závod]]="Hlavní závod",COUNTIF(HLAVNÍ!C:C,E666),"-")</f>
        <v>-</v>
      </c>
    </row>
    <row r="667" spans="2:15" ht="11.25">
      <c r="B66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závod::90</v>
      </c>
      <c r="C667" s="207">
        <v>2017</v>
      </c>
      <c r="D667" s="208" t="s">
        <v>672</v>
      </c>
      <c r="E667" s="207">
        <v>90</v>
      </c>
      <c r="F667" s="17" t="s">
        <v>106</v>
      </c>
      <c r="G667" s="209">
        <v>1987</v>
      </c>
      <c r="H667" s="208" t="s">
        <v>2656</v>
      </c>
      <c r="I667" s="210" t="str">
        <f>IF(ISBLANK(registrace[[#This Row],[prijmeni a jmeno]]),"-",IF(RIGHT(LEFT(registrace[[#This Row],[prijmeni a jmeno]],SEARCH(" ",registrace[[#This Row],[prijmeni a jmeno]])-1),1)="á","Z","M"))</f>
        <v>Z</v>
      </c>
      <c r="J66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0-34</v>
      </c>
      <c r="K667" s="17"/>
      <c r="L667" s="213">
        <f>COUNTIFS(F:F,registrace[[#This Row],[prijmeni a jmeno]],G:G,registrace[[#This Row],[nar]])</f>
        <v>1</v>
      </c>
      <c r="M66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67" s="212" t="str">
        <f>LEFT(registrace[[#This Row],[prijmeni a jmeno]],1)</f>
        <v>R</v>
      </c>
      <c r="O667" s="222">
        <f>IF(registrace[[#This Row],[závod]]="Hlavní závod",COUNTIF(HLAVNÍ!C:C,E667),"-")</f>
        <v>1</v>
      </c>
    </row>
    <row r="668" spans="2:15" ht="11.25">
      <c r="B66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68" s="207">
        <v>2017</v>
      </c>
      <c r="D668" s="208"/>
      <c r="E668" s="207"/>
      <c r="F668" s="17" t="s">
        <v>912</v>
      </c>
      <c r="G668" s="209">
        <v>1970</v>
      </c>
      <c r="H668" s="208" t="s">
        <v>913</v>
      </c>
      <c r="I668" s="210" t="str">
        <f>IF(ISBLANK(registrace[[#This Row],[prijmeni a jmeno]]),"-",IF(RIGHT(LEFT(registrace[[#This Row],[prijmeni a jmeno]],SEARCH(" ",registrace[[#This Row],[prijmeni a jmeno]])-1),1)="á","Z","M"))</f>
        <v>M</v>
      </c>
      <c r="J66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68" s="17"/>
      <c r="L668" s="211">
        <f>COUNTIFS(F:F,registrace[[#This Row],[prijmeni a jmeno]],G:G,registrace[[#This Row],[nar]])</f>
        <v>1</v>
      </c>
      <c r="M66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68" s="212" t="str">
        <f>LEFT(registrace[[#This Row],[prijmeni a jmeno]],1)</f>
        <v>R</v>
      </c>
      <c r="O668" s="221" t="str">
        <f>IF(registrace[[#This Row],[závod]]="Hlavní závod",COUNTIF(HLAVNÍ!C:C,E668),"-")</f>
        <v>-</v>
      </c>
    </row>
    <row r="669" spans="2:15" ht="11.25">
      <c r="B66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69" s="207">
        <v>2017</v>
      </c>
      <c r="D669" s="208"/>
      <c r="E669" s="207"/>
      <c r="F669" s="17" t="s">
        <v>154</v>
      </c>
      <c r="G669" s="209">
        <v>1969</v>
      </c>
      <c r="H669" s="17" t="s">
        <v>282</v>
      </c>
      <c r="I669" s="210" t="str">
        <f>IF(ISBLANK(registrace[[#This Row],[prijmeni a jmeno]]),"-",IF(RIGHT(LEFT(registrace[[#This Row],[prijmeni a jmeno]],SEARCH(" ",registrace[[#This Row],[prijmeni a jmeno]])-1),1)="á","Z","M"))</f>
        <v>M</v>
      </c>
      <c r="J66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69" s="17"/>
      <c r="L669" s="211">
        <f>COUNTIFS(F:F,registrace[[#This Row],[prijmeni a jmeno]],G:G,registrace[[#This Row],[nar]])</f>
        <v>1</v>
      </c>
      <c r="M66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69" s="212" t="str">
        <f>LEFT(registrace[[#This Row],[prijmeni a jmeno]],1)</f>
        <v>R</v>
      </c>
      <c r="O669" s="221" t="str">
        <f>IF(registrace[[#This Row],[závod]]="Hlavní závod",COUNTIF(HLAVNÍ!C:C,E669),"-")</f>
        <v>-</v>
      </c>
    </row>
    <row r="670" spans="2:15" ht="11.25">
      <c r="B67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70" s="207">
        <v>2017</v>
      </c>
      <c r="D670" s="208"/>
      <c r="E670" s="207"/>
      <c r="F670" s="17" t="s">
        <v>107</v>
      </c>
      <c r="G670" s="209">
        <v>1959</v>
      </c>
      <c r="H670" s="17" t="s">
        <v>8</v>
      </c>
      <c r="I670" s="210" t="str">
        <f>IF(ISBLANK(registrace[[#This Row],[prijmeni a jmeno]]),"-",IF(RIGHT(LEFT(registrace[[#This Row],[prijmeni a jmeno]],SEARCH(" ",registrace[[#This Row],[prijmeni a jmeno]])-1),1)="á","Z","M"))</f>
        <v>M</v>
      </c>
      <c r="J67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70" s="17"/>
      <c r="L670" s="211">
        <f>COUNTIFS(F:F,registrace[[#This Row],[prijmeni a jmeno]],G:G,registrace[[#This Row],[nar]])</f>
        <v>1</v>
      </c>
      <c r="M67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70" s="212" t="str">
        <f>LEFT(registrace[[#This Row],[prijmeni a jmeno]],1)</f>
        <v>R</v>
      </c>
      <c r="O670" s="221" t="str">
        <f>IF(registrace[[#This Row],[závod]]="Hlavní závod",COUNTIF(HLAVNÍ!C:C,E670),"-")</f>
        <v>-</v>
      </c>
    </row>
    <row r="671" spans="2:15" ht="11.25">
      <c r="B67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závod::19</v>
      </c>
      <c r="C671" s="207">
        <v>2017</v>
      </c>
      <c r="D671" s="208" t="s">
        <v>672</v>
      </c>
      <c r="E671" s="214">
        <v>19</v>
      </c>
      <c r="F671" s="17" t="s">
        <v>108</v>
      </c>
      <c r="G671" s="209">
        <v>1959</v>
      </c>
      <c r="H671" s="208" t="s">
        <v>37</v>
      </c>
      <c r="I671" s="210" t="str">
        <f>IF(ISBLANK(registrace[[#This Row],[prijmeni a jmeno]]),"-",IF(RIGHT(LEFT(registrace[[#This Row],[prijmeni a jmeno]],SEARCH(" ",registrace[[#This Row],[prijmeni a jmeno]])-1),1)="á","Z","M"))</f>
        <v>M</v>
      </c>
      <c r="J67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671" s="17"/>
      <c r="L671" s="213">
        <f>COUNTIFS(F:F,registrace[[#This Row],[prijmeni a jmeno]],G:G,registrace[[#This Row],[nar]])</f>
        <v>1</v>
      </c>
      <c r="M67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71" s="212" t="str">
        <f>LEFT(registrace[[#This Row],[prijmeni a jmeno]],1)</f>
        <v>R</v>
      </c>
      <c r="O671" s="222">
        <f>IF(registrace[[#This Row],[závod]]="Hlavní závod",COUNTIF(HLAVNÍ!C:C,E671),"-")</f>
        <v>1</v>
      </c>
    </row>
    <row r="672" spans="2:15" ht="11.25">
      <c r="B67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závod::20</v>
      </c>
      <c r="C672" s="207">
        <v>2017</v>
      </c>
      <c r="D672" s="208" t="s">
        <v>672</v>
      </c>
      <c r="E672" s="214">
        <v>20</v>
      </c>
      <c r="F672" s="17" t="s">
        <v>2324</v>
      </c>
      <c r="G672" s="209">
        <v>1987</v>
      </c>
      <c r="H672" s="208" t="s">
        <v>37</v>
      </c>
      <c r="I672" s="210" t="str">
        <f>IF(ISBLANK(registrace[[#This Row],[prijmeni a jmeno]]),"-",IF(RIGHT(LEFT(registrace[[#This Row],[prijmeni a jmeno]],SEARCH(" ",registrace[[#This Row],[prijmeni a jmeno]])-1),1)="á","Z","M"))</f>
        <v>M</v>
      </c>
      <c r="J67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672" s="17"/>
      <c r="L672" s="213">
        <f>COUNTIFS(F:F,registrace[[#This Row],[prijmeni a jmeno]],G:G,registrace[[#This Row],[nar]])</f>
        <v>1</v>
      </c>
      <c r="M67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72" s="212" t="str">
        <f>LEFT(registrace[[#This Row],[prijmeni a jmeno]],1)</f>
        <v>R</v>
      </c>
      <c r="O672" s="222">
        <f>IF(registrace[[#This Row],[závod]]="Hlavní závod",COUNTIF(HLAVNÍ!C:C,E672),"-")</f>
        <v>1</v>
      </c>
    </row>
    <row r="673" spans="2:15" ht="11.25">
      <c r="B67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73" s="207">
        <v>2017</v>
      </c>
      <c r="D673" s="208"/>
      <c r="E673" s="207"/>
      <c r="F673" s="17" t="s">
        <v>749</v>
      </c>
      <c r="G673" s="209">
        <v>2008</v>
      </c>
      <c r="H673" s="208" t="s">
        <v>242</v>
      </c>
      <c r="I673" s="210" t="str">
        <f>IF(ISBLANK(registrace[[#This Row],[prijmeni a jmeno]]),"-",IF(RIGHT(LEFT(registrace[[#This Row],[prijmeni a jmeno]],SEARCH(" ",registrace[[#This Row],[prijmeni a jmeno]])-1),1)="á","Z","M"))</f>
        <v>M</v>
      </c>
      <c r="J67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73" s="17"/>
      <c r="L673" s="211">
        <f>COUNTIFS(F:F,registrace[[#This Row],[prijmeni a jmeno]],G:G,registrace[[#This Row],[nar]])</f>
        <v>1</v>
      </c>
      <c r="M67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73" s="212" t="str">
        <f>LEFT(registrace[[#This Row],[prijmeni a jmeno]],1)</f>
        <v>R</v>
      </c>
      <c r="O673" s="221" t="str">
        <f>IF(registrace[[#This Row],[závod]]="Hlavní závod",COUNTIF(HLAVNÍ!C:C,E673),"-")</f>
        <v>-</v>
      </c>
    </row>
    <row r="674" spans="2:15" ht="11.25">
      <c r="B67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74" s="207">
        <v>2017</v>
      </c>
      <c r="D674" s="208"/>
      <c r="E674" s="207"/>
      <c r="F674" s="17" t="s">
        <v>814</v>
      </c>
      <c r="G674" s="209">
        <v>2004</v>
      </c>
      <c r="H674" s="208" t="s">
        <v>331</v>
      </c>
      <c r="I674" s="210" t="str">
        <f>IF(ISBLANK(registrace[[#This Row],[prijmeni a jmeno]]),"-",IF(RIGHT(LEFT(registrace[[#This Row],[prijmeni a jmeno]],SEARCH(" ",registrace[[#This Row],[prijmeni a jmeno]])-1),1)="á","Z","M"))</f>
        <v>M</v>
      </c>
      <c r="J67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74" s="17"/>
      <c r="L674" s="211">
        <f>COUNTIFS(F:F,registrace[[#This Row],[prijmeni a jmeno]],G:G,registrace[[#This Row],[nar]])</f>
        <v>1</v>
      </c>
      <c r="M67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74" s="212" t="str">
        <f>LEFT(registrace[[#This Row],[prijmeni a jmeno]],1)</f>
        <v>R</v>
      </c>
      <c r="O674" s="221" t="str">
        <f>IF(registrace[[#This Row],[závod]]="Hlavní závod",COUNTIF(HLAVNÍ!C:C,E674),"-")</f>
        <v>-</v>
      </c>
    </row>
    <row r="675" spans="2:15" ht="11.25">
      <c r="B67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75" s="207">
        <v>2017</v>
      </c>
      <c r="D675" s="208"/>
      <c r="E675" s="207"/>
      <c r="F675" s="17" t="s">
        <v>256</v>
      </c>
      <c r="G675" s="209">
        <v>2005</v>
      </c>
      <c r="H675" s="17" t="s">
        <v>257</v>
      </c>
      <c r="I675" s="210" t="str">
        <f>IF(ISBLANK(registrace[[#This Row],[prijmeni a jmeno]]),"-",IF(RIGHT(LEFT(registrace[[#This Row],[prijmeni a jmeno]],SEARCH(" ",registrace[[#This Row],[prijmeni a jmeno]])-1),1)="á","Z","M"))</f>
        <v>Z</v>
      </c>
      <c r="J67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75" s="17"/>
      <c r="L675" s="211">
        <f>COUNTIFS(F:F,registrace[[#This Row],[prijmeni a jmeno]],G:G,registrace[[#This Row],[nar]])</f>
        <v>1</v>
      </c>
      <c r="M67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75" s="212" t="str">
        <f>LEFT(registrace[[#This Row],[prijmeni a jmeno]],1)</f>
        <v>R</v>
      </c>
      <c r="O675" s="221" t="str">
        <f>IF(registrace[[#This Row],[závod]]="Hlavní závod",COUNTIF(HLAVNÍ!C:C,E675),"-")</f>
        <v>-</v>
      </c>
    </row>
    <row r="676" spans="2:15" ht="11.25">
      <c r="B67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závod::Z38</v>
      </c>
      <c r="C676" s="207">
        <v>2017</v>
      </c>
      <c r="D676" s="208" t="s">
        <v>672</v>
      </c>
      <c r="E676" s="207" t="s">
        <v>2792</v>
      </c>
      <c r="F676" s="17" t="s">
        <v>914</v>
      </c>
      <c r="G676" s="209">
        <v>1970</v>
      </c>
      <c r="H676" s="208" t="s">
        <v>915</v>
      </c>
      <c r="I676" s="210" t="str">
        <f>IF(ISBLANK(registrace[[#This Row],[prijmeni a jmeno]]),"-",IF(RIGHT(LEFT(registrace[[#This Row],[prijmeni a jmeno]],SEARCH(" ",registrace[[#This Row],[prijmeni a jmeno]])-1),1)="á","Z","M"))</f>
        <v>M</v>
      </c>
      <c r="J67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676" s="17"/>
      <c r="L676" s="211">
        <f>COUNTIFS(F:F,registrace[[#This Row],[prijmeni a jmeno]],G:G,registrace[[#This Row],[nar]])</f>
        <v>1</v>
      </c>
      <c r="M67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76" s="212" t="str">
        <f>LEFT(registrace[[#This Row],[prijmeni a jmeno]],1)</f>
        <v>R</v>
      </c>
      <c r="O676" s="221">
        <f>IF(registrace[[#This Row],[závod]]="Hlavní závod",COUNTIF(HLAVNÍ!C:C,E676),"-")</f>
        <v>1</v>
      </c>
    </row>
    <row r="677" spans="2:15" ht="11.25">
      <c r="B67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závod::B43</v>
      </c>
      <c r="C677" s="207">
        <v>2017</v>
      </c>
      <c r="D677" s="208" t="s">
        <v>672</v>
      </c>
      <c r="E677" s="207" t="s">
        <v>2759</v>
      </c>
      <c r="F677" s="17" t="s">
        <v>2662</v>
      </c>
      <c r="G677" s="209">
        <v>1972</v>
      </c>
      <c r="H677" s="208" t="s">
        <v>534</v>
      </c>
      <c r="I677" s="210" t="str">
        <f>IF(ISBLANK(registrace[[#This Row],[prijmeni a jmeno]]),"-",IF(RIGHT(LEFT(registrace[[#This Row],[prijmeni a jmeno]],SEARCH(" ",registrace[[#This Row],[prijmeni a jmeno]])-1),1)="á","Z","M"))</f>
        <v>M</v>
      </c>
      <c r="J67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677" s="17"/>
      <c r="L677" s="213">
        <f>COUNTIFS(F:F,registrace[[#This Row],[prijmeni a jmeno]],G:G,registrace[[#This Row],[nar]])</f>
        <v>1</v>
      </c>
      <c r="M67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77" s="212" t="str">
        <f>LEFT(registrace[[#This Row],[prijmeni a jmeno]],1)</f>
        <v>R</v>
      </c>
      <c r="O677" s="222">
        <f>IF(registrace[[#This Row],[závod]]="Hlavní závod",COUNTIF(HLAVNÍ!C:C,E677),"-")</f>
        <v>1</v>
      </c>
    </row>
    <row r="678" spans="2:15" ht="11.25">
      <c r="B67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78" s="207">
        <v>2017</v>
      </c>
      <c r="D678" s="208"/>
      <c r="E678" s="207"/>
      <c r="F678" s="17" t="s">
        <v>826</v>
      </c>
      <c r="G678" s="209">
        <v>2009</v>
      </c>
      <c r="H678" s="208" t="s">
        <v>535</v>
      </c>
      <c r="I678" s="210" t="str">
        <f>IF(ISBLANK(registrace[[#This Row],[prijmeni a jmeno]]),"-",IF(RIGHT(LEFT(registrace[[#This Row],[prijmeni a jmeno]],SEARCH(" ",registrace[[#This Row],[prijmeni a jmeno]])-1),1)="á","Z","M"))</f>
        <v>M</v>
      </c>
      <c r="J67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78" s="17"/>
      <c r="L678" s="211">
        <f>COUNTIFS(F:F,registrace[[#This Row],[prijmeni a jmeno]],G:G,registrace[[#This Row],[nar]])</f>
        <v>1</v>
      </c>
      <c r="M67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78" s="212" t="str">
        <f>LEFT(registrace[[#This Row],[prijmeni a jmeno]],1)</f>
        <v>R</v>
      </c>
      <c r="O678" s="221" t="str">
        <f>IF(registrace[[#This Row],[závod]]="Hlavní závod",COUNTIF(HLAVNÍ!C:C,E678),"-")</f>
        <v>-</v>
      </c>
    </row>
    <row r="679" spans="2:15" ht="11.25">
      <c r="B67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závod::100</v>
      </c>
      <c r="C679" s="207">
        <v>2017</v>
      </c>
      <c r="D679" s="208" t="s">
        <v>672</v>
      </c>
      <c r="E679" s="207">
        <v>100</v>
      </c>
      <c r="F679" s="17" t="s">
        <v>109</v>
      </c>
      <c r="G679" s="209">
        <v>1976</v>
      </c>
      <c r="H679" s="208" t="s">
        <v>281</v>
      </c>
      <c r="I679" s="210" t="str">
        <f>IF(ISBLANK(registrace[[#This Row],[prijmeni a jmeno]]),"-",IF(RIGHT(LEFT(registrace[[#This Row],[prijmeni a jmeno]],SEARCH(" ",registrace[[#This Row],[prijmeni a jmeno]])-1),1)="á","Z","M"))</f>
        <v>M</v>
      </c>
      <c r="J67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679" s="17"/>
      <c r="L679" s="213">
        <f>COUNTIFS(F:F,registrace[[#This Row],[prijmeni a jmeno]],G:G,registrace[[#This Row],[nar]])</f>
        <v>1</v>
      </c>
      <c r="M67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79" s="212" t="str">
        <f>LEFT(registrace[[#This Row],[prijmeni a jmeno]],1)</f>
        <v>R</v>
      </c>
      <c r="O679" s="222">
        <f>IF(registrace[[#This Row],[závod]]="Hlavní závod",COUNTIF(HLAVNÍ!C:C,E679),"-")</f>
        <v>1</v>
      </c>
    </row>
    <row r="680" spans="2:15" ht="11.25">
      <c r="B68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80" s="207">
        <v>2017</v>
      </c>
      <c r="D680" s="208"/>
      <c r="E680" s="207"/>
      <c r="F680" s="17" t="s">
        <v>238</v>
      </c>
      <c r="G680" s="209">
        <v>1952</v>
      </c>
      <c r="H680" s="208" t="s">
        <v>43</v>
      </c>
      <c r="I680" s="210" t="str">
        <f>IF(ISBLANK(registrace[[#This Row],[prijmeni a jmeno]]),"-",IF(RIGHT(LEFT(registrace[[#This Row],[prijmeni a jmeno]],SEARCH(" ",registrace[[#This Row],[prijmeni a jmeno]])-1),1)="á","Z","M"))</f>
        <v>M</v>
      </c>
      <c r="J68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80" s="17"/>
      <c r="L680" s="213">
        <f>COUNTIFS(F:F,registrace[[#This Row],[prijmeni a jmeno]],G:G,registrace[[#This Row],[nar]])</f>
        <v>1</v>
      </c>
      <c r="M68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80" s="212" t="str">
        <f>LEFT(registrace[[#This Row],[prijmeni a jmeno]],1)</f>
        <v>R</v>
      </c>
      <c r="O680" s="221" t="str">
        <f>IF(registrace[[#This Row],[závod]]="Hlavní závod",COUNTIF(HLAVNÍ!C:C,E680),"-")</f>
        <v>-</v>
      </c>
    </row>
    <row r="681" spans="2:15" ht="11.25">
      <c r="B68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81" s="207">
        <v>2017</v>
      </c>
      <c r="D681" s="208"/>
      <c r="E681" s="207"/>
      <c r="F681" s="17" t="s">
        <v>771</v>
      </c>
      <c r="G681" s="209">
        <v>1970</v>
      </c>
      <c r="H681" s="208" t="s">
        <v>566</v>
      </c>
      <c r="I681" s="210" t="str">
        <f>IF(ISBLANK(registrace[[#This Row],[prijmeni a jmeno]]),"-",IF(RIGHT(LEFT(registrace[[#This Row],[prijmeni a jmeno]],SEARCH(" ",registrace[[#This Row],[prijmeni a jmeno]])-1),1)="á","Z","M"))</f>
        <v>M</v>
      </c>
      <c r="J68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81" s="17"/>
      <c r="L681" s="211">
        <f>COUNTIFS(F:F,registrace[[#This Row],[prijmeni a jmeno]],G:G,registrace[[#This Row],[nar]])</f>
        <v>1</v>
      </c>
      <c r="M68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81" s="212" t="str">
        <f>LEFT(registrace[[#This Row],[prijmeni a jmeno]],1)</f>
        <v>R</v>
      </c>
      <c r="O681" s="221" t="str">
        <f>IF(registrace[[#This Row],[závod]]="Hlavní závod",COUNTIF(HLAVNÍ!C:C,E681),"-")</f>
        <v>-</v>
      </c>
    </row>
    <row r="682" spans="2:15" ht="11.25">
      <c r="B68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82" s="207">
        <v>2017</v>
      </c>
      <c r="D682" s="208"/>
      <c r="E682" s="207"/>
      <c r="F682" s="17" t="s">
        <v>770</v>
      </c>
      <c r="G682" s="209">
        <v>1999</v>
      </c>
      <c r="H682" s="208" t="s">
        <v>566</v>
      </c>
      <c r="I682" s="210" t="str">
        <f>IF(ISBLANK(registrace[[#This Row],[prijmeni a jmeno]]),"-",IF(RIGHT(LEFT(registrace[[#This Row],[prijmeni a jmeno]],SEARCH(" ",registrace[[#This Row],[prijmeni a jmeno]])-1),1)="á","Z","M"))</f>
        <v>M</v>
      </c>
      <c r="J68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82" s="17"/>
      <c r="L682" s="211">
        <f>COUNTIFS(F:F,registrace[[#This Row],[prijmeni a jmeno]],G:G,registrace[[#This Row],[nar]])</f>
        <v>1</v>
      </c>
      <c r="M68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82" s="212" t="str">
        <f>LEFT(registrace[[#This Row],[prijmeni a jmeno]],1)</f>
        <v>R</v>
      </c>
      <c r="O682" s="221" t="str">
        <f>IF(registrace[[#This Row],[závod]]="Hlavní závod",COUNTIF(HLAVNÍ!C:C,E682),"-")</f>
        <v>-</v>
      </c>
    </row>
    <row r="683" spans="2:15" ht="11.25">
      <c r="B68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83" s="207">
        <v>2017</v>
      </c>
      <c r="D683" s="208"/>
      <c r="E683" s="207"/>
      <c r="F683" s="17" t="s">
        <v>703</v>
      </c>
      <c r="G683" s="209">
        <v>1996</v>
      </c>
      <c r="H683" s="208" t="s">
        <v>704</v>
      </c>
      <c r="I683" s="210" t="str">
        <f>IF(ISBLANK(registrace[[#This Row],[prijmeni a jmeno]]),"-",IF(RIGHT(LEFT(registrace[[#This Row],[prijmeni a jmeno]],SEARCH(" ",registrace[[#This Row],[prijmeni a jmeno]])-1),1)="á","Z","M"))</f>
        <v>M</v>
      </c>
      <c r="J68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83" s="17"/>
      <c r="L683" s="211">
        <f>COUNTIFS(F:F,registrace[[#This Row],[prijmeni a jmeno]],G:G,registrace[[#This Row],[nar]])</f>
        <v>1</v>
      </c>
      <c r="M68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83" s="212" t="str">
        <f>LEFT(registrace[[#This Row],[prijmeni a jmeno]],1)</f>
        <v>R</v>
      </c>
      <c r="O683" s="221" t="str">
        <f>IF(registrace[[#This Row],[závod]]="Hlavní závod",COUNTIF(HLAVNÍ!C:C,E683),"-")</f>
        <v>-</v>
      </c>
    </row>
    <row r="684" spans="2:15" ht="11.25">
      <c r="B68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84" s="207">
        <v>2017</v>
      </c>
      <c r="D684" s="208"/>
      <c r="E684" s="207"/>
      <c r="F684" s="17" t="s">
        <v>752</v>
      </c>
      <c r="G684" s="209">
        <v>1982</v>
      </c>
      <c r="H684" s="208" t="s">
        <v>753</v>
      </c>
      <c r="I684" s="210" t="str">
        <f>IF(ISBLANK(registrace[[#This Row],[prijmeni a jmeno]]),"-",IF(RIGHT(LEFT(registrace[[#This Row],[prijmeni a jmeno]],SEARCH(" ",registrace[[#This Row],[prijmeni a jmeno]])-1),1)="á","Z","M"))</f>
        <v>M</v>
      </c>
      <c r="J68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84" s="17"/>
      <c r="L684" s="211">
        <f>COUNTIFS(F:F,registrace[[#This Row],[prijmeni a jmeno]],G:G,registrace[[#This Row],[nar]])</f>
        <v>1</v>
      </c>
      <c r="M68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84" s="212" t="str">
        <f>LEFT(registrace[[#This Row],[prijmeni a jmeno]],1)</f>
        <v>Ř</v>
      </c>
      <c r="O684" s="221" t="str">
        <f>IF(registrace[[#This Row],[závod]]="Hlavní závod",COUNTIF(HLAVNÍ!C:C,E684),"-")</f>
        <v>-</v>
      </c>
    </row>
    <row r="685" spans="2:15" ht="11.25">
      <c r="B68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85" s="207">
        <v>2017</v>
      </c>
      <c r="D685" s="208"/>
      <c r="E685" s="207"/>
      <c r="F685" s="17" t="s">
        <v>338</v>
      </c>
      <c r="G685" s="209">
        <v>1993</v>
      </c>
      <c r="H685" s="17" t="s">
        <v>328</v>
      </c>
      <c r="I685" s="210" t="str">
        <f>IF(ISBLANK(registrace[[#This Row],[prijmeni a jmeno]]),"-",IF(RIGHT(LEFT(registrace[[#This Row],[prijmeni a jmeno]],SEARCH(" ",registrace[[#This Row],[prijmeni a jmeno]])-1),1)="á","Z","M"))</f>
        <v>M</v>
      </c>
      <c r="J68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85" s="17"/>
      <c r="L685" s="211">
        <f>COUNTIFS(F:F,registrace[[#This Row],[prijmeni a jmeno]],G:G,registrace[[#This Row],[nar]])</f>
        <v>1</v>
      </c>
      <c r="M68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85" s="212" t="str">
        <f>LEFT(registrace[[#This Row],[prijmeni a jmeno]],1)</f>
        <v>S</v>
      </c>
      <c r="O685" s="221" t="str">
        <f>IF(registrace[[#This Row],[závod]]="Hlavní závod",COUNTIF(HLAVNÍ!C:C,E685),"-")</f>
        <v>-</v>
      </c>
    </row>
    <row r="686" spans="2:15" ht="11.25">
      <c r="B68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86" s="207">
        <v>2017</v>
      </c>
      <c r="D686" s="208"/>
      <c r="E686" s="207"/>
      <c r="F686" s="17" t="s">
        <v>348</v>
      </c>
      <c r="G686" s="209">
        <v>1996</v>
      </c>
      <c r="H686" s="17" t="s">
        <v>328</v>
      </c>
      <c r="I686" s="210" t="str">
        <f>IF(ISBLANK(registrace[[#This Row],[prijmeni a jmeno]]),"-",IF(RIGHT(LEFT(registrace[[#This Row],[prijmeni a jmeno]],SEARCH(" ",registrace[[#This Row],[prijmeni a jmeno]])-1),1)="á","Z","M"))</f>
        <v>Z</v>
      </c>
      <c r="J68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86" s="17"/>
      <c r="L686" s="211">
        <f>COUNTIFS(F:F,registrace[[#This Row],[prijmeni a jmeno]],G:G,registrace[[#This Row],[nar]])</f>
        <v>1</v>
      </c>
      <c r="M68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86" s="212" t="str">
        <f>LEFT(registrace[[#This Row],[prijmeni a jmeno]],1)</f>
        <v>S</v>
      </c>
      <c r="O686" s="221" t="str">
        <f>IF(registrace[[#This Row],[závod]]="Hlavní závod",COUNTIF(HLAVNÍ!C:C,E686),"-")</f>
        <v>-</v>
      </c>
    </row>
    <row r="687" spans="2:15" ht="11.25">
      <c r="B68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2017::Dětský::05-07::Z::51</v>
      </c>
      <c r="C687" s="207">
        <v>2017</v>
      </c>
      <c r="D687" s="208" t="s">
        <v>675</v>
      </c>
      <c r="E687" s="207">
        <v>51</v>
      </c>
      <c r="F687" s="17" t="s">
        <v>2843</v>
      </c>
      <c r="G687" s="209">
        <v>2010</v>
      </c>
      <c r="H687" s="208" t="s">
        <v>281</v>
      </c>
      <c r="I687" s="210" t="str">
        <f>IF(ISBLANK(registrace[[#This Row],[prijmeni a jmeno]]),"-",IF(RIGHT(LEFT(registrace[[#This Row],[prijmeni a jmeno]],SEARCH(" ",registrace[[#This Row],[prijmeni a jmeno]])-1),1)="á","Z","M"))</f>
        <v>Z</v>
      </c>
      <c r="J68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687" s="17"/>
      <c r="L687" s="213">
        <f>COUNTIFS(F:F,registrace[[#This Row],[prijmeni a jmeno]],G:G,registrace[[#This Row],[nar]])</f>
        <v>1</v>
      </c>
      <c r="M68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87" s="212" t="str">
        <f>LEFT(registrace[[#This Row],[prijmeni a jmeno]],1)</f>
        <v>S</v>
      </c>
      <c r="O687" s="222" t="str">
        <f>IF(registrace[[#This Row],[závod]]="Hlavní závod",COUNTIF(HLAVNÍ!C:C,E687),"-")</f>
        <v>-</v>
      </c>
    </row>
    <row r="688" spans="2:15" ht="11.25">
      <c r="B68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2017::Dětský::00-04::M::11</v>
      </c>
      <c r="C688" s="207">
        <v>2017</v>
      </c>
      <c r="D688" s="208" t="s">
        <v>675</v>
      </c>
      <c r="E688" s="207">
        <v>11</v>
      </c>
      <c r="F688" s="17" t="s">
        <v>2837</v>
      </c>
      <c r="G688" s="209">
        <v>2014</v>
      </c>
      <c r="H688" s="208" t="s">
        <v>535</v>
      </c>
      <c r="I688" s="210" t="str">
        <f>IF(ISBLANK(registrace[[#This Row],[prijmeni a jmeno]]),"-",IF(RIGHT(LEFT(registrace[[#This Row],[prijmeni a jmeno]],SEARCH(" ",registrace[[#This Row],[prijmeni a jmeno]])-1),1)="á","Z","M"))</f>
        <v>M</v>
      </c>
      <c r="J68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00-04</v>
      </c>
      <c r="K688" s="17"/>
      <c r="L688" s="213">
        <f>COUNTIFS(F:F,registrace[[#This Row],[prijmeni a jmeno]],G:G,registrace[[#This Row],[nar]])</f>
        <v>1</v>
      </c>
      <c r="M68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88" s="212" t="str">
        <f>LEFT(registrace[[#This Row],[prijmeni a jmeno]],1)</f>
        <v>S</v>
      </c>
      <c r="O688" s="222" t="str">
        <f>IF(registrace[[#This Row],[závod]]="Hlavní závod",COUNTIF(HLAVNÍ!C:C,E688),"-")</f>
        <v>-</v>
      </c>
    </row>
    <row r="689" spans="2:15" ht="11.25">
      <c r="B68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89" s="207">
        <v>2017</v>
      </c>
      <c r="D689" s="208"/>
      <c r="E689" s="207"/>
      <c r="F689" s="17" t="s">
        <v>713</v>
      </c>
      <c r="G689" s="209">
        <v>1989</v>
      </c>
      <c r="H689" s="208" t="s">
        <v>328</v>
      </c>
      <c r="I689" s="210" t="str">
        <f>IF(ISBLANK(registrace[[#This Row],[prijmeni a jmeno]]),"-",IF(RIGHT(LEFT(registrace[[#This Row],[prijmeni a jmeno]],SEARCH(" ",registrace[[#This Row],[prijmeni a jmeno]])-1),1)="á","Z","M"))</f>
        <v>M</v>
      </c>
      <c r="J68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89" s="17"/>
      <c r="L689" s="211">
        <f>COUNTIFS(F:F,registrace[[#This Row],[prijmeni a jmeno]],G:G,registrace[[#This Row],[nar]])</f>
        <v>1</v>
      </c>
      <c r="M68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89" s="212" t="str">
        <f>LEFT(registrace[[#This Row],[prijmeni a jmeno]],1)</f>
        <v>S</v>
      </c>
      <c r="O689" s="221" t="str">
        <f>IF(registrace[[#This Row],[závod]]="Hlavní závod",COUNTIF(HLAVNÍ!C:C,E689),"-")</f>
        <v>-</v>
      </c>
    </row>
    <row r="690" spans="2:15" ht="11.25">
      <c r="B69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90" s="207">
        <v>2017</v>
      </c>
      <c r="D690" s="208"/>
      <c r="E690" s="207"/>
      <c r="F690" s="17" t="s">
        <v>443</v>
      </c>
      <c r="G690" s="209">
        <v>1997</v>
      </c>
      <c r="H690" s="17" t="s">
        <v>235</v>
      </c>
      <c r="I690" s="210" t="str">
        <f>IF(ISBLANK(registrace[[#This Row],[prijmeni a jmeno]]),"-",IF(RIGHT(LEFT(registrace[[#This Row],[prijmeni a jmeno]],SEARCH(" ",registrace[[#This Row],[prijmeni a jmeno]])-1),1)="á","Z","M"))</f>
        <v>Z</v>
      </c>
      <c r="J69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90" s="17"/>
      <c r="L690" s="211">
        <f>COUNTIFS(F:F,registrace[[#This Row],[prijmeni a jmeno]],G:G,registrace[[#This Row],[nar]])</f>
        <v>1</v>
      </c>
      <c r="M69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90" s="212" t="str">
        <f>LEFT(registrace[[#This Row],[prijmeni a jmeno]],1)</f>
        <v>S</v>
      </c>
      <c r="O690" s="221" t="str">
        <f>IF(registrace[[#This Row],[závod]]="Hlavní závod",COUNTIF(HLAVNÍ!C:C,E690),"-")</f>
        <v>-</v>
      </c>
    </row>
    <row r="691" spans="2:15" ht="11.25">
      <c r="B69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91" s="207">
        <v>2017</v>
      </c>
      <c r="D691" s="208"/>
      <c r="E691" s="207"/>
      <c r="F691" s="17" t="s">
        <v>1013</v>
      </c>
      <c r="G691" s="209">
        <v>2006</v>
      </c>
      <c r="H691" s="208" t="s">
        <v>1014</v>
      </c>
      <c r="I691" s="210" t="str">
        <f>IF(ISBLANK(registrace[[#This Row],[prijmeni a jmeno]]),"-",IF(RIGHT(LEFT(registrace[[#This Row],[prijmeni a jmeno]],SEARCH(" ",registrace[[#This Row],[prijmeni a jmeno]])-1),1)="á","Z","M"))</f>
        <v>M</v>
      </c>
      <c r="J69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91" s="17"/>
      <c r="L691" s="211">
        <f>COUNTIFS(F:F,registrace[[#This Row],[prijmeni a jmeno]],G:G,registrace[[#This Row],[nar]])</f>
        <v>1</v>
      </c>
      <c r="M69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91" s="212" t="str">
        <f>LEFT(registrace[[#This Row],[prijmeni a jmeno]],1)</f>
        <v>S</v>
      </c>
      <c r="O691" s="221" t="str">
        <f>IF(registrace[[#This Row],[závod]]="Hlavní závod",COUNTIF(HLAVNÍ!C:C,E691),"-")</f>
        <v>-</v>
      </c>
    </row>
    <row r="692" spans="2:15" ht="11.25">
      <c r="B69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závod::21</v>
      </c>
      <c r="C692" s="207">
        <v>2017</v>
      </c>
      <c r="D692" s="208" t="s">
        <v>672</v>
      </c>
      <c r="E692" s="214">
        <v>21</v>
      </c>
      <c r="F692" s="17" t="s">
        <v>716</v>
      </c>
      <c r="G692" s="209">
        <v>1975</v>
      </c>
      <c r="H692" s="208" t="s">
        <v>1014</v>
      </c>
      <c r="I692" s="210" t="str">
        <f>IF(ISBLANK(registrace[[#This Row],[prijmeni a jmeno]]),"-",IF(RIGHT(LEFT(registrace[[#This Row],[prijmeni a jmeno]],SEARCH(" ",registrace[[#This Row],[prijmeni a jmeno]])-1),1)="á","Z","M"))</f>
        <v>M</v>
      </c>
      <c r="J69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692" s="17"/>
      <c r="L692" s="213">
        <f>COUNTIFS(F:F,registrace[[#This Row],[prijmeni a jmeno]],G:G,registrace[[#This Row],[nar]])</f>
        <v>1</v>
      </c>
      <c r="M69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92" s="212" t="str">
        <f>LEFT(registrace[[#This Row],[prijmeni a jmeno]],1)</f>
        <v>S</v>
      </c>
      <c r="O692" s="222">
        <f>IF(registrace[[#This Row],[závod]]="Hlavní závod",COUNTIF(HLAVNÍ!C:C,E692),"-")</f>
        <v>1</v>
      </c>
    </row>
    <row r="693" spans="2:15" ht="11.25">
      <c r="B69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2017::Dětský::05-07::M::45</v>
      </c>
      <c r="C693" s="207">
        <v>2017</v>
      </c>
      <c r="D693" s="208" t="s">
        <v>675</v>
      </c>
      <c r="E693" s="207">
        <v>45</v>
      </c>
      <c r="F693" s="17" t="s">
        <v>2397</v>
      </c>
      <c r="G693" s="209">
        <v>2010</v>
      </c>
      <c r="H693" s="208" t="s">
        <v>2848</v>
      </c>
      <c r="I693" s="210" t="str">
        <f>IF(ISBLANK(registrace[[#This Row],[prijmeni a jmeno]]),"-",IF(RIGHT(LEFT(registrace[[#This Row],[prijmeni a jmeno]],SEARCH(" ",registrace[[#This Row],[prijmeni a jmeno]])-1),1)="á","Z","M"))</f>
        <v>M</v>
      </c>
      <c r="J69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693" s="17"/>
      <c r="L693" s="213">
        <f>COUNTIFS(F:F,registrace[[#This Row],[prijmeni a jmeno]],G:G,registrace[[#This Row],[nar]])</f>
        <v>1</v>
      </c>
      <c r="M69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93" s="212" t="str">
        <f>LEFT(registrace[[#This Row],[prijmeni a jmeno]],1)</f>
        <v>S</v>
      </c>
      <c r="O693" s="222" t="str">
        <f>IF(registrace[[#This Row],[závod]]="Hlavní závod",COUNTIF(HLAVNÍ!C:C,E693),"-")</f>
        <v>-</v>
      </c>
    </row>
    <row r="694" spans="2:15" ht="11.25">
      <c r="B69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94" s="207">
        <v>2017</v>
      </c>
      <c r="D694" s="208"/>
      <c r="E694" s="207"/>
      <c r="F694" s="17" t="s">
        <v>543</v>
      </c>
      <c r="G694" s="209">
        <v>1972</v>
      </c>
      <c r="H694" s="17" t="s">
        <v>532</v>
      </c>
      <c r="I694" s="210" t="str">
        <f>IF(ISBLANK(registrace[[#This Row],[prijmeni a jmeno]]),"-",IF(RIGHT(LEFT(registrace[[#This Row],[prijmeni a jmeno]],SEARCH(" ",registrace[[#This Row],[prijmeni a jmeno]])-1),1)="á","Z","M"))</f>
        <v>M</v>
      </c>
      <c r="J69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94" s="17"/>
      <c r="L694" s="211">
        <f>COUNTIFS(F:F,registrace[[#This Row],[prijmeni a jmeno]],G:G,registrace[[#This Row],[nar]])</f>
        <v>1</v>
      </c>
      <c r="M69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94" s="212" t="str">
        <f>LEFT(registrace[[#This Row],[prijmeni a jmeno]],1)</f>
        <v>S</v>
      </c>
      <c r="O694" s="221" t="str">
        <f>IF(registrace[[#This Row],[závod]]="Hlavní závod",COUNTIF(HLAVNÍ!C:C,E694),"-")</f>
        <v>-</v>
      </c>
    </row>
    <row r="695" spans="2:15" ht="11.25">
      <c r="B69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95" s="207">
        <v>2017</v>
      </c>
      <c r="D695" s="208"/>
      <c r="E695" s="207"/>
      <c r="F695" s="17" t="s">
        <v>585</v>
      </c>
      <c r="G695" s="209">
        <v>2002</v>
      </c>
      <c r="H695" s="17" t="s">
        <v>331</v>
      </c>
      <c r="I695" s="210" t="str">
        <f>IF(ISBLANK(registrace[[#This Row],[prijmeni a jmeno]]),"-",IF(RIGHT(LEFT(registrace[[#This Row],[prijmeni a jmeno]],SEARCH(" ",registrace[[#This Row],[prijmeni a jmeno]])-1),1)="á","Z","M"))</f>
        <v>M</v>
      </c>
      <c r="J69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95" s="17"/>
      <c r="L695" s="211">
        <f>COUNTIFS(F:F,registrace[[#This Row],[prijmeni a jmeno]],G:G,registrace[[#This Row],[nar]])</f>
        <v>1</v>
      </c>
      <c r="M69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95" s="212" t="str">
        <f>LEFT(registrace[[#This Row],[prijmeni a jmeno]],1)</f>
        <v>S</v>
      </c>
      <c r="O695" s="221" t="str">
        <f>IF(registrace[[#This Row],[závod]]="Hlavní závod",COUNTIF(HLAVNÍ!C:C,E695),"-")</f>
        <v>-</v>
      </c>
    </row>
    <row r="696" spans="2:15" ht="11.25">
      <c r="B69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96" s="207">
        <v>2017</v>
      </c>
      <c r="D696" s="208"/>
      <c r="E696" s="207"/>
      <c r="F696" s="17" t="s">
        <v>155</v>
      </c>
      <c r="G696" s="209">
        <v>1951</v>
      </c>
      <c r="H696" s="17" t="s">
        <v>537</v>
      </c>
      <c r="I696" s="210" t="str">
        <f>IF(ISBLANK(registrace[[#This Row],[prijmeni a jmeno]]),"-",IF(RIGHT(LEFT(registrace[[#This Row],[prijmeni a jmeno]],SEARCH(" ",registrace[[#This Row],[prijmeni a jmeno]])-1),1)="á","Z","M"))</f>
        <v>M</v>
      </c>
      <c r="J69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96" s="17"/>
      <c r="L696" s="211">
        <f>COUNTIFS(F:F,registrace[[#This Row],[prijmeni a jmeno]],G:G,registrace[[#This Row],[nar]])</f>
        <v>1</v>
      </c>
      <c r="M69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96" s="212" t="str">
        <f>LEFT(registrace[[#This Row],[prijmeni a jmeno]],1)</f>
        <v>S</v>
      </c>
      <c r="O696" s="221" t="str">
        <f>IF(registrace[[#This Row],[závod]]="Hlavní závod",COUNTIF(HLAVNÍ!C:C,E696),"-")</f>
        <v>-</v>
      </c>
    </row>
    <row r="697" spans="2:15" ht="11.25">
      <c r="B69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závod::Z08</v>
      </c>
      <c r="C697" s="207">
        <v>2017</v>
      </c>
      <c r="D697" s="208" t="s">
        <v>672</v>
      </c>
      <c r="E697" s="207" t="s">
        <v>2794</v>
      </c>
      <c r="F697" s="17" t="s">
        <v>479</v>
      </c>
      <c r="G697" s="209">
        <v>1967</v>
      </c>
      <c r="H697" s="17" t="s">
        <v>474</v>
      </c>
      <c r="I697" s="210" t="str">
        <f>IF(ISBLANK(registrace[[#This Row],[prijmeni a jmeno]]),"-",IF(RIGHT(LEFT(registrace[[#This Row],[prijmeni a jmeno]],SEARCH(" ",registrace[[#This Row],[prijmeni a jmeno]])-1),1)="á","Z","M"))</f>
        <v>M</v>
      </c>
      <c r="J69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697" s="17"/>
      <c r="L697" s="211">
        <f>COUNTIFS(F:F,registrace[[#This Row],[prijmeni a jmeno]],G:G,registrace[[#This Row],[nar]])</f>
        <v>1</v>
      </c>
      <c r="M69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97" s="212" t="str">
        <f>LEFT(registrace[[#This Row],[prijmeni a jmeno]],1)</f>
        <v>S</v>
      </c>
      <c r="O697" s="221">
        <f>IF(registrace[[#This Row],[závod]]="Hlavní závod",COUNTIF(HLAVNÍ!C:C,E697),"-")</f>
        <v>1</v>
      </c>
    </row>
    <row r="698" spans="2:15" ht="11.25">
      <c r="B69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závod::Z18</v>
      </c>
      <c r="C698" s="207">
        <v>2017</v>
      </c>
      <c r="D698" s="208" t="s">
        <v>672</v>
      </c>
      <c r="E698" s="207" t="s">
        <v>2793</v>
      </c>
      <c r="F698" s="17" t="s">
        <v>2771</v>
      </c>
      <c r="G698" s="209">
        <v>1979</v>
      </c>
      <c r="H698" s="208" t="s">
        <v>2663</v>
      </c>
      <c r="I698" s="210" t="str">
        <f>IF(ISBLANK(registrace[[#This Row],[prijmeni a jmeno]]),"-",IF(RIGHT(LEFT(registrace[[#This Row],[prijmeni a jmeno]],SEARCH(" ",registrace[[#This Row],[prijmeni a jmeno]])-1),1)="á","Z","M"))</f>
        <v>M</v>
      </c>
      <c r="J69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698" s="17"/>
      <c r="L698" s="213">
        <f>COUNTIFS(F:F,registrace[[#This Row],[prijmeni a jmeno]],G:G,registrace[[#This Row],[nar]])</f>
        <v>1</v>
      </c>
      <c r="M69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98" s="212" t="str">
        <f>LEFT(registrace[[#This Row],[prijmeni a jmeno]],1)</f>
        <v>S</v>
      </c>
      <c r="O698" s="222">
        <f>IF(registrace[[#This Row],[závod]]="Hlavní závod",COUNTIF(HLAVNÍ!C:C,E698),"-")</f>
        <v>1</v>
      </c>
    </row>
    <row r="699" spans="2:15" ht="11.25">
      <c r="B69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699" s="207">
        <v>2017</v>
      </c>
      <c r="D699" s="208"/>
      <c r="E699" s="207"/>
      <c r="F699" s="17" t="s">
        <v>574</v>
      </c>
      <c r="G699" s="209">
        <v>1999</v>
      </c>
      <c r="H699" s="17" t="s">
        <v>560</v>
      </c>
      <c r="I699" s="210" t="str">
        <f>IF(ISBLANK(registrace[[#This Row],[prijmeni a jmeno]]),"-",IF(RIGHT(LEFT(registrace[[#This Row],[prijmeni a jmeno]],SEARCH(" ",registrace[[#This Row],[prijmeni a jmeno]])-1),1)="á","Z","M"))</f>
        <v>Z</v>
      </c>
      <c r="J69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699" s="17"/>
      <c r="L699" s="211">
        <f>COUNTIFS(F:F,registrace[[#This Row],[prijmeni a jmeno]],G:G,registrace[[#This Row],[nar]])</f>
        <v>1</v>
      </c>
      <c r="M69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699" s="212" t="str">
        <f>LEFT(registrace[[#This Row],[prijmeni a jmeno]],1)</f>
        <v>S</v>
      </c>
      <c r="O699" s="221" t="str">
        <f>IF(registrace[[#This Row],[závod]]="Hlavní závod",COUNTIF(HLAVNÍ!C:C,E699),"-")</f>
        <v>-</v>
      </c>
    </row>
    <row r="700" spans="2:15" ht="11.25">
      <c r="B70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00" s="207">
        <v>2017</v>
      </c>
      <c r="D700" s="208"/>
      <c r="E700" s="207"/>
      <c r="F700" s="17" t="s">
        <v>417</v>
      </c>
      <c r="G700" s="209">
        <v>2006</v>
      </c>
      <c r="H700" s="17" t="s">
        <v>391</v>
      </c>
      <c r="I700" s="210" t="str">
        <f>IF(ISBLANK(registrace[[#This Row],[prijmeni a jmeno]]),"-",IF(RIGHT(LEFT(registrace[[#This Row],[prijmeni a jmeno]],SEARCH(" ",registrace[[#This Row],[prijmeni a jmeno]])-1),1)="á","Z","M"))</f>
        <v>M</v>
      </c>
      <c r="J70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00" s="17"/>
      <c r="L700" s="211">
        <f>COUNTIFS(F:F,registrace[[#This Row],[prijmeni a jmeno]],G:G,registrace[[#This Row],[nar]])</f>
        <v>1</v>
      </c>
      <c r="M70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00" s="212" t="str">
        <f>LEFT(registrace[[#This Row],[prijmeni a jmeno]],1)</f>
        <v>S</v>
      </c>
      <c r="O700" s="221" t="str">
        <f>IF(registrace[[#This Row],[závod]]="Hlavní závod",COUNTIF(HLAVNÍ!C:C,E700),"-")</f>
        <v>-</v>
      </c>
    </row>
    <row r="701" spans="2:15" ht="11.25">
      <c r="B70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01" s="207">
        <v>2017</v>
      </c>
      <c r="D701" s="208"/>
      <c r="E701" s="207"/>
      <c r="F701" s="17" t="s">
        <v>392</v>
      </c>
      <c r="G701" s="209">
        <v>1968</v>
      </c>
      <c r="H701" s="17" t="s">
        <v>391</v>
      </c>
      <c r="I701" s="210" t="str">
        <f>IF(ISBLANK(registrace[[#This Row],[prijmeni a jmeno]]),"-",IF(RIGHT(LEFT(registrace[[#This Row],[prijmeni a jmeno]],SEARCH(" ",registrace[[#This Row],[prijmeni a jmeno]])-1),1)="á","Z","M"))</f>
        <v>M</v>
      </c>
      <c r="J70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01" s="17"/>
      <c r="L701" s="211">
        <f>COUNTIFS(F:F,registrace[[#This Row],[prijmeni a jmeno]],G:G,registrace[[#This Row],[nar]])</f>
        <v>1</v>
      </c>
      <c r="M70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01" s="212" t="str">
        <f>LEFT(registrace[[#This Row],[prijmeni a jmeno]],1)</f>
        <v>S</v>
      </c>
      <c r="O701" s="221" t="str">
        <f>IF(registrace[[#This Row],[závod]]="Hlavní závod",COUNTIF(HLAVNÍ!C:C,E701),"-")</f>
        <v>-</v>
      </c>
    </row>
    <row r="702" spans="2:15" ht="11.25">
      <c r="B70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závod::75</v>
      </c>
      <c r="C702" s="207">
        <v>2017</v>
      </c>
      <c r="D702" s="208" t="s">
        <v>672</v>
      </c>
      <c r="E702" s="207">
        <v>75</v>
      </c>
      <c r="F702" s="17" t="s">
        <v>2325</v>
      </c>
      <c r="G702" s="209">
        <v>1975</v>
      </c>
      <c r="H702" s="208" t="s">
        <v>2305</v>
      </c>
      <c r="I702" s="210" t="str">
        <f>IF(ISBLANK(registrace[[#This Row],[prijmeni a jmeno]]),"-",IF(RIGHT(LEFT(registrace[[#This Row],[prijmeni a jmeno]],SEARCH(" ",registrace[[#This Row],[prijmeni a jmeno]])-1),1)="á","Z","M"))</f>
        <v>Z</v>
      </c>
      <c r="J70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702" s="17"/>
      <c r="L702" s="213">
        <f>COUNTIFS(F:F,registrace[[#This Row],[prijmeni a jmeno]],G:G,registrace[[#This Row],[nar]])</f>
        <v>1</v>
      </c>
      <c r="M70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02" s="212" t="str">
        <f>LEFT(registrace[[#This Row],[prijmeni a jmeno]],1)</f>
        <v>S</v>
      </c>
      <c r="O702" s="222">
        <f>IF(registrace[[#This Row],[závod]]="Hlavní závod",COUNTIF(HLAVNÍ!C:C,E702),"-")</f>
        <v>1</v>
      </c>
    </row>
    <row r="703" spans="2:15" ht="11.25">
      <c r="B703" s="19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03" s="207">
        <v>2017</v>
      </c>
      <c r="D703" s="208"/>
      <c r="E703" s="207"/>
      <c r="F703" s="17" t="s">
        <v>2371</v>
      </c>
      <c r="G703" s="209">
        <v>1981</v>
      </c>
      <c r="H703" s="208" t="s">
        <v>316</v>
      </c>
      <c r="I703" s="210" t="str">
        <f>IF(ISBLANK(registrace[[#This Row],[prijmeni a jmeno]]),"-",IF(RIGHT(LEFT(registrace[[#This Row],[prijmeni a jmeno]],SEARCH(" ",registrace[[#This Row],[prijmeni a jmeno]])-1),1)="á","Z","M"))</f>
        <v>M</v>
      </c>
      <c r="J70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03" s="17"/>
      <c r="L703" s="213">
        <f>COUNTIFS(F:F,registrace[[#This Row],[prijmeni a jmeno]],G:G,registrace[[#This Row],[nar]])</f>
        <v>1</v>
      </c>
      <c r="M70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03" s="212" t="str">
        <f>LEFT(registrace[[#This Row],[prijmeni a jmeno]],1)</f>
        <v>S</v>
      </c>
      <c r="O703" s="221" t="str">
        <f>IF(registrace[[#This Row],[závod]]="Hlavní závod",COUNTIF(HLAVNÍ!C:C,E703),"-")</f>
        <v>-</v>
      </c>
    </row>
    <row r="704" spans="2:15" ht="11.25">
      <c r="B70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04" s="207">
        <v>2017</v>
      </c>
      <c r="D704" s="208"/>
      <c r="E704" s="207"/>
      <c r="F704" s="17" t="s">
        <v>308</v>
      </c>
      <c r="G704" s="209">
        <v>1971</v>
      </c>
      <c r="H704" s="17" t="s">
        <v>284</v>
      </c>
      <c r="I704" s="210" t="str">
        <f>IF(ISBLANK(registrace[[#This Row],[prijmeni a jmeno]]),"-",IF(RIGHT(LEFT(registrace[[#This Row],[prijmeni a jmeno]],SEARCH(" ",registrace[[#This Row],[prijmeni a jmeno]])-1),1)="á","Z","M"))</f>
        <v>M</v>
      </c>
      <c r="J70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04" s="17"/>
      <c r="L704" s="211">
        <f>COUNTIFS(F:F,registrace[[#This Row],[prijmeni a jmeno]],G:G,registrace[[#This Row],[nar]])</f>
        <v>1</v>
      </c>
      <c r="M70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04" s="212" t="str">
        <f>LEFT(registrace[[#This Row],[prijmeni a jmeno]],1)</f>
        <v>S</v>
      </c>
      <c r="O704" s="221" t="str">
        <f>IF(registrace[[#This Row],[závod]]="Hlavní závod",COUNTIF(HLAVNÍ!C:C,E704),"-")</f>
        <v>-</v>
      </c>
    </row>
    <row r="705" spans="2:15" ht="11.25">
      <c r="B70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05" s="207">
        <v>2017</v>
      </c>
      <c r="D705" s="208"/>
      <c r="E705" s="207"/>
      <c r="F705" s="17" t="s">
        <v>931</v>
      </c>
      <c r="G705" s="209">
        <v>1993</v>
      </c>
      <c r="H705" s="208" t="s">
        <v>759</v>
      </c>
      <c r="I705" s="210" t="str">
        <f>IF(ISBLANK(registrace[[#This Row],[prijmeni a jmeno]]),"-",IF(RIGHT(LEFT(registrace[[#This Row],[prijmeni a jmeno]],SEARCH(" ",registrace[[#This Row],[prijmeni a jmeno]])-1),1)="á","Z","M"))</f>
        <v>M</v>
      </c>
      <c r="J70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05" s="17"/>
      <c r="L705" s="211">
        <f>COUNTIFS(F:F,registrace[[#This Row],[prijmeni a jmeno]],G:G,registrace[[#This Row],[nar]])</f>
        <v>1</v>
      </c>
      <c r="M70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05" s="212" t="str">
        <f>LEFT(registrace[[#This Row],[prijmeni a jmeno]],1)</f>
        <v>S</v>
      </c>
      <c r="O705" s="221" t="str">
        <f>IF(registrace[[#This Row],[závod]]="Hlavní závod",COUNTIF(HLAVNÍ!C:C,E705),"-")</f>
        <v>-</v>
      </c>
    </row>
    <row r="706" spans="2:15" ht="11.25">
      <c r="B70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06" s="207">
        <v>2017</v>
      </c>
      <c r="D706" s="208"/>
      <c r="E706" s="207"/>
      <c r="F706" s="17" t="s">
        <v>323</v>
      </c>
      <c r="G706" s="209">
        <v>1939</v>
      </c>
      <c r="H706" s="17" t="s">
        <v>640</v>
      </c>
      <c r="I706" s="210" t="str">
        <f>IF(ISBLANK(registrace[[#This Row],[prijmeni a jmeno]]),"-",IF(RIGHT(LEFT(registrace[[#This Row],[prijmeni a jmeno]],SEARCH(" ",registrace[[#This Row],[prijmeni a jmeno]])-1),1)="á","Z","M"))</f>
        <v>M</v>
      </c>
      <c r="J70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06" s="17"/>
      <c r="L706" s="211">
        <f>COUNTIFS(F:F,registrace[[#This Row],[prijmeni a jmeno]],G:G,registrace[[#This Row],[nar]])</f>
        <v>1</v>
      </c>
      <c r="M70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06" s="212" t="str">
        <f>LEFT(registrace[[#This Row],[prijmeni a jmeno]],1)</f>
        <v>S</v>
      </c>
      <c r="O706" s="221" t="str">
        <f>IF(registrace[[#This Row],[závod]]="Hlavní závod",COUNTIF(HLAVNÍ!C:C,E706),"-")</f>
        <v>-</v>
      </c>
    </row>
    <row r="707" spans="2:15" ht="11.25">
      <c r="B70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07" s="207">
        <v>2017</v>
      </c>
      <c r="D707" s="208"/>
      <c r="E707" s="207"/>
      <c r="F707" s="17" t="s">
        <v>758</v>
      </c>
      <c r="G707" s="209">
        <v>1990</v>
      </c>
      <c r="H707" s="208" t="s">
        <v>759</v>
      </c>
      <c r="I707" s="210" t="str">
        <f>IF(ISBLANK(registrace[[#This Row],[prijmeni a jmeno]]),"-",IF(RIGHT(LEFT(registrace[[#This Row],[prijmeni a jmeno]],SEARCH(" ",registrace[[#This Row],[prijmeni a jmeno]])-1),1)="á","Z","M"))</f>
        <v>M</v>
      </c>
      <c r="J70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07" s="17"/>
      <c r="L707" s="211">
        <f>COUNTIFS(F:F,registrace[[#This Row],[prijmeni a jmeno]],G:G,registrace[[#This Row],[nar]])</f>
        <v>1</v>
      </c>
      <c r="M70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07" s="212" t="str">
        <f>LEFT(registrace[[#This Row],[prijmeni a jmeno]],1)</f>
        <v>S</v>
      </c>
      <c r="O707" s="221" t="str">
        <f>IF(registrace[[#This Row],[závod]]="Hlavní závod",COUNTIF(HLAVNÍ!C:C,E707),"-")</f>
        <v>-</v>
      </c>
    </row>
    <row r="708" spans="2:15" ht="11.25">
      <c r="B70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08" s="207">
        <v>2017</v>
      </c>
      <c r="D708" s="208"/>
      <c r="E708" s="207"/>
      <c r="F708" s="17" t="s">
        <v>758</v>
      </c>
      <c r="G708" s="209">
        <v>2010</v>
      </c>
      <c r="H708" s="208" t="s">
        <v>1014</v>
      </c>
      <c r="I708" s="210" t="str">
        <f>IF(ISBLANK(registrace[[#This Row],[prijmeni a jmeno]]),"-",IF(RIGHT(LEFT(registrace[[#This Row],[prijmeni a jmeno]],SEARCH(" ",registrace[[#This Row],[prijmeni a jmeno]])-1),1)="á","Z","M"))</f>
        <v>M</v>
      </c>
      <c r="J70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08" s="17"/>
      <c r="L708" s="211">
        <f>COUNTIFS(F:F,registrace[[#This Row],[prijmeni a jmeno]],G:G,registrace[[#This Row],[nar]])</f>
        <v>1</v>
      </c>
      <c r="M70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08" s="212" t="str">
        <f>LEFT(registrace[[#This Row],[prijmeni a jmeno]],1)</f>
        <v>S</v>
      </c>
      <c r="O708" s="221" t="str">
        <f>IF(registrace[[#This Row],[závod]]="Hlavní závod",COUNTIF(HLAVNÍ!C:C,E708),"-")</f>
        <v>-</v>
      </c>
    </row>
    <row r="709" spans="2:15" ht="11.25">
      <c r="B70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09" s="207">
        <v>2017</v>
      </c>
      <c r="D709" s="208"/>
      <c r="E709" s="207"/>
      <c r="F709" s="17" t="s">
        <v>2326</v>
      </c>
      <c r="G709" s="209">
        <v>1990</v>
      </c>
      <c r="H709" s="208" t="s">
        <v>804</v>
      </c>
      <c r="I709" s="210" t="str">
        <f>IF(ISBLANK(registrace[[#This Row],[prijmeni a jmeno]]),"-",IF(RIGHT(LEFT(registrace[[#This Row],[prijmeni a jmeno]],SEARCH(" ",registrace[[#This Row],[prijmeni a jmeno]])-1),1)="á","Z","M"))</f>
        <v>Z</v>
      </c>
      <c r="J70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09" s="17"/>
      <c r="L709" s="213">
        <f>COUNTIFS(F:F,registrace[[#This Row],[prijmeni a jmeno]],G:G,registrace[[#This Row],[nar]])</f>
        <v>1</v>
      </c>
      <c r="M70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09" s="212" t="str">
        <f>LEFT(registrace[[#This Row],[prijmeni a jmeno]],1)</f>
        <v>S</v>
      </c>
      <c r="O709" s="221" t="str">
        <f>IF(registrace[[#This Row],[závod]]="Hlavní závod",COUNTIF(HLAVNÍ!C:C,E709),"-")</f>
        <v>-</v>
      </c>
    </row>
    <row r="710" spans="2:15" ht="11.25">
      <c r="B71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závod::120</v>
      </c>
      <c r="C710" s="207">
        <v>2017</v>
      </c>
      <c r="D710" s="208" t="s">
        <v>672</v>
      </c>
      <c r="E710" s="207">
        <v>120</v>
      </c>
      <c r="F710" s="17" t="s">
        <v>156</v>
      </c>
      <c r="G710" s="209">
        <v>1953</v>
      </c>
      <c r="H710" s="17" t="s">
        <v>657</v>
      </c>
      <c r="I710" s="210" t="str">
        <f>IF(ISBLANK(registrace[[#This Row],[prijmeni a jmeno]]),"-",IF(RIGHT(LEFT(registrace[[#This Row],[prijmeni a jmeno]],SEARCH(" ",registrace[[#This Row],[prijmeni a jmeno]])-1),1)="á","Z","M"))</f>
        <v>M</v>
      </c>
      <c r="J71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60-69</v>
      </c>
      <c r="K710" s="17"/>
      <c r="L710" s="211">
        <f>COUNTIFS(F:F,registrace[[#This Row],[prijmeni a jmeno]],G:G,registrace[[#This Row],[nar]])</f>
        <v>2</v>
      </c>
      <c r="M71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10" s="212" t="str">
        <f>LEFT(registrace[[#This Row],[prijmeni a jmeno]],1)</f>
        <v>S</v>
      </c>
      <c r="O710" s="221">
        <f>IF(registrace[[#This Row],[závod]]="Hlavní závod",COUNTIF(HLAVNÍ!C:C,E710),"-")</f>
        <v>1</v>
      </c>
    </row>
    <row r="711" spans="2:15" ht="11.25">
      <c r="B711" s="22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2017::Pivaři::12</v>
      </c>
      <c r="C711" s="225">
        <v>2017</v>
      </c>
      <c r="D711" s="226" t="s">
        <v>676</v>
      </c>
      <c r="E711" s="225">
        <v>12</v>
      </c>
      <c r="F711" s="227" t="s">
        <v>156</v>
      </c>
      <c r="G711" s="228">
        <v>1953</v>
      </c>
      <c r="H711" s="208" t="s">
        <v>316</v>
      </c>
      <c r="I711" s="229" t="str">
        <f>IF(ISBLANK(registrace[[#This Row],[prijmeni a jmeno]]),"-",IF(RIGHT(LEFT(registrace[[#This Row],[prijmeni a jmeno]],SEARCH(" ",registrace[[#This Row],[prijmeni a jmeno]])-1),1)="á","Z","M"))</f>
        <v>M</v>
      </c>
      <c r="J711" s="229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711" s="227"/>
      <c r="L711" s="230">
        <f>COUNTIFS(F:F,registrace[[#This Row],[prijmeni a jmeno]],G:G,registrace[[#This Row],[nar]])</f>
        <v>2</v>
      </c>
      <c r="M711" s="231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11" s="232" t="str">
        <f>LEFT(registrace[[#This Row],[prijmeni a jmeno]],1)</f>
        <v>S</v>
      </c>
      <c r="O711" s="233" t="str">
        <f>IF(registrace[[#This Row],[závod]]="Hlavní závod",COUNTIF(HLAVNÍ!C:C,E711),"-")</f>
        <v>-</v>
      </c>
    </row>
    <row r="712" spans="2:15" ht="11.25">
      <c r="B71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2017::Dětský::00-04::M::3</v>
      </c>
      <c r="C712" s="207">
        <v>2017</v>
      </c>
      <c r="D712" s="208" t="s">
        <v>675</v>
      </c>
      <c r="E712" s="207">
        <v>3</v>
      </c>
      <c r="F712" s="17" t="s">
        <v>2839</v>
      </c>
      <c r="G712" s="209">
        <v>2014</v>
      </c>
      <c r="H712" s="208" t="s">
        <v>1043</v>
      </c>
      <c r="I712" s="210" t="str">
        <f>IF(ISBLANK(registrace[[#This Row],[prijmeni a jmeno]]),"-",IF(RIGHT(LEFT(registrace[[#This Row],[prijmeni a jmeno]],SEARCH(" ",registrace[[#This Row],[prijmeni a jmeno]])-1),1)="á","Z","M"))</f>
        <v>M</v>
      </c>
      <c r="J71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00-04</v>
      </c>
      <c r="K712" s="17"/>
      <c r="L712" s="213">
        <f>COUNTIFS(F:F,registrace[[#This Row],[prijmeni a jmeno]],G:G,registrace[[#This Row],[nar]])</f>
        <v>1</v>
      </c>
      <c r="M71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12" s="212" t="str">
        <f>LEFT(registrace[[#This Row],[prijmeni a jmeno]],1)</f>
        <v>S</v>
      </c>
      <c r="O712" s="222" t="str">
        <f>IF(registrace[[#This Row],[závod]]="Hlavní závod",COUNTIF(HLAVNÍ!C:C,E712),"-")</f>
        <v>-</v>
      </c>
    </row>
    <row r="713" spans="2:15" ht="11.25">
      <c r="B71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2017::Dětský::05-07::Z::50</v>
      </c>
      <c r="C713" s="207">
        <v>2017</v>
      </c>
      <c r="D713" s="208" t="s">
        <v>675</v>
      </c>
      <c r="E713" s="207">
        <v>50</v>
      </c>
      <c r="F713" s="17" t="s">
        <v>1042</v>
      </c>
      <c r="G713" s="209">
        <v>2011</v>
      </c>
      <c r="H713" s="208" t="s">
        <v>1043</v>
      </c>
      <c r="I713" s="210" t="str">
        <f>IF(ISBLANK(registrace[[#This Row],[prijmeni a jmeno]]),"-",IF(RIGHT(LEFT(registrace[[#This Row],[prijmeni a jmeno]],SEARCH(" ",registrace[[#This Row],[prijmeni a jmeno]])-1),1)="á","Z","M"))</f>
        <v>Z</v>
      </c>
      <c r="J71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713" s="17"/>
      <c r="L713" s="213">
        <f>COUNTIFS(F:F,registrace[[#This Row],[prijmeni a jmeno]],G:G,registrace[[#This Row],[nar]])</f>
        <v>1</v>
      </c>
      <c r="M71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13" s="212" t="str">
        <f>LEFT(registrace[[#This Row],[prijmeni a jmeno]],1)</f>
        <v>S</v>
      </c>
      <c r="O713" s="222" t="str">
        <f>IF(registrace[[#This Row],[závod]]="Hlavní závod",COUNTIF(HLAVNÍ!C:C,E713),"-")</f>
        <v>-</v>
      </c>
    </row>
    <row r="714" spans="2:15" ht="11.25">
      <c r="B71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závod::96</v>
      </c>
      <c r="C714" s="207">
        <v>2017</v>
      </c>
      <c r="D714" s="208" t="s">
        <v>672</v>
      </c>
      <c r="E714" s="214">
        <v>96</v>
      </c>
      <c r="F714" s="17" t="s">
        <v>2665</v>
      </c>
      <c r="G714" s="209">
        <v>1983</v>
      </c>
      <c r="H714" s="208" t="s">
        <v>2666</v>
      </c>
      <c r="I714" s="210" t="str">
        <f>IF(ISBLANK(registrace[[#This Row],[prijmeni a jmeno]]),"-",IF(RIGHT(LEFT(registrace[[#This Row],[prijmeni a jmeno]],SEARCH(" ",registrace[[#This Row],[prijmeni a jmeno]])-1),1)="á","Z","M"))</f>
        <v>M</v>
      </c>
      <c r="J71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714" s="17"/>
      <c r="L714" s="213">
        <f>COUNTIFS(F:F,registrace[[#This Row],[prijmeni a jmeno]],G:G,registrace[[#This Row],[nar]])</f>
        <v>1</v>
      </c>
      <c r="M71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14" s="212" t="str">
        <f>LEFT(registrace[[#This Row],[prijmeni a jmeno]],1)</f>
        <v>S</v>
      </c>
      <c r="O714" s="222">
        <f>IF(registrace[[#This Row],[závod]]="Hlavní závod",COUNTIF(HLAVNÍ!C:C,E714),"-")</f>
        <v>1</v>
      </c>
    </row>
    <row r="715" spans="2:15" ht="11.25">
      <c r="B71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2017::Dětský::05-07::M::49</v>
      </c>
      <c r="C715" s="207">
        <v>2017</v>
      </c>
      <c r="D715" s="208" t="s">
        <v>675</v>
      </c>
      <c r="E715" s="207">
        <v>49</v>
      </c>
      <c r="F715" s="17" t="s">
        <v>2852</v>
      </c>
      <c r="G715" s="209">
        <v>2010</v>
      </c>
      <c r="H715" s="208" t="s">
        <v>821</v>
      </c>
      <c r="I715" s="210" t="str">
        <f>IF(ISBLANK(registrace[[#This Row],[prijmeni a jmeno]]),"-",IF(RIGHT(LEFT(registrace[[#This Row],[prijmeni a jmeno]],SEARCH(" ",registrace[[#This Row],[prijmeni a jmeno]])-1),1)="á","Z","M"))</f>
        <v>M</v>
      </c>
      <c r="J71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715" s="17"/>
      <c r="L715" s="213">
        <f>COUNTIFS(F:F,registrace[[#This Row],[prijmeni a jmeno]],G:G,registrace[[#This Row],[nar]])</f>
        <v>1</v>
      </c>
      <c r="M71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15" s="212" t="str">
        <f>LEFT(registrace[[#This Row],[prijmeni a jmeno]],1)</f>
        <v>S</v>
      </c>
      <c r="O715" s="222" t="str">
        <f>IF(registrace[[#This Row],[závod]]="Hlavní závod",COUNTIF(HLAVNÍ!C:C,E715),"-")</f>
        <v>-</v>
      </c>
    </row>
    <row r="716" spans="2:15" ht="11.25">
      <c r="B71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závod::43</v>
      </c>
      <c r="C716" s="207">
        <v>2017</v>
      </c>
      <c r="D716" s="208" t="s">
        <v>672</v>
      </c>
      <c r="E716" s="207">
        <v>43</v>
      </c>
      <c r="F716" s="17" t="s">
        <v>2713</v>
      </c>
      <c r="G716" s="209">
        <v>2000</v>
      </c>
      <c r="H716" s="208" t="s">
        <v>286</v>
      </c>
      <c r="I716" s="210" t="str">
        <f>IF(ISBLANK(registrace[[#This Row],[prijmeni a jmeno]]),"-",IF(RIGHT(LEFT(registrace[[#This Row],[prijmeni a jmeno]],SEARCH(" ",registrace[[#This Row],[prijmeni a jmeno]])-1),1)="á","Z","M"))</f>
        <v>M</v>
      </c>
      <c r="J71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716" s="17"/>
      <c r="L716" s="213">
        <f>COUNTIFS(F:F,registrace[[#This Row],[prijmeni a jmeno]],G:G,registrace[[#This Row],[nar]])</f>
        <v>1</v>
      </c>
      <c r="M71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16" s="212" t="str">
        <f>LEFT(registrace[[#This Row],[prijmeni a jmeno]],1)</f>
        <v>S</v>
      </c>
      <c r="O716" s="222">
        <f>IF(registrace[[#This Row],[závod]]="Hlavní závod",COUNTIF(HLAVNÍ!C:C,E716),"-")</f>
        <v>1</v>
      </c>
    </row>
    <row r="717" spans="2:15" ht="11.25">
      <c r="B71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17" s="207">
        <v>2017</v>
      </c>
      <c r="D717" s="208"/>
      <c r="E717" s="207"/>
      <c r="F717" s="17" t="s">
        <v>111</v>
      </c>
      <c r="G717" s="209">
        <v>1976</v>
      </c>
      <c r="H717" s="208" t="s">
        <v>37</v>
      </c>
      <c r="I717" s="210" t="str">
        <f>IF(ISBLANK(registrace[[#This Row],[prijmeni a jmeno]]),"-",IF(RIGHT(LEFT(registrace[[#This Row],[prijmeni a jmeno]],SEARCH(" ",registrace[[#This Row],[prijmeni a jmeno]])-1),1)="á","Z","M"))</f>
        <v>M</v>
      </c>
      <c r="J71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17" s="17"/>
      <c r="L717" s="211">
        <f>COUNTIFS(F:F,registrace[[#This Row],[prijmeni a jmeno]],G:G,registrace[[#This Row],[nar]])</f>
        <v>1</v>
      </c>
      <c r="M71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17" s="212" t="str">
        <f>LEFT(registrace[[#This Row],[prijmeni a jmeno]],1)</f>
        <v>S</v>
      </c>
      <c r="O717" s="221" t="str">
        <f>IF(registrace[[#This Row],[závod]]="Hlavní závod",COUNTIF(HLAVNÍ!C:C,E717),"-")</f>
        <v>-</v>
      </c>
    </row>
    <row r="718" spans="2:15" ht="11.25">
      <c r="B71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18" s="207">
        <v>2017</v>
      </c>
      <c r="D718" s="208"/>
      <c r="E718" s="207"/>
      <c r="F718" s="17" t="s">
        <v>699</v>
      </c>
      <c r="G718" s="209">
        <v>1983</v>
      </c>
      <c r="H718" s="208" t="s">
        <v>285</v>
      </c>
      <c r="I718" s="210" t="str">
        <f>IF(ISBLANK(registrace[[#This Row],[prijmeni a jmeno]]),"-",IF(RIGHT(LEFT(registrace[[#This Row],[prijmeni a jmeno]],SEARCH(" ",registrace[[#This Row],[prijmeni a jmeno]])-1),1)="á","Z","M"))</f>
        <v>Z</v>
      </c>
      <c r="J71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18" s="17"/>
      <c r="L718" s="211">
        <f>COUNTIFS(F:F,registrace[[#This Row],[prijmeni a jmeno]],G:G,registrace[[#This Row],[nar]])</f>
        <v>1</v>
      </c>
      <c r="M71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18" s="212" t="str">
        <f>LEFT(registrace[[#This Row],[prijmeni a jmeno]],1)</f>
        <v>S</v>
      </c>
      <c r="O718" s="221" t="str">
        <f>IF(registrace[[#This Row],[závod]]="Hlavní závod",COUNTIF(HLAVNÍ!C:C,E718),"-")</f>
        <v>-</v>
      </c>
    </row>
    <row r="719" spans="2:15" ht="11.25">
      <c r="B71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19" s="207">
        <v>2017</v>
      </c>
      <c r="D719" s="208"/>
      <c r="E719" s="207"/>
      <c r="F719" s="17" t="s">
        <v>932</v>
      </c>
      <c r="G719" s="209">
        <v>2000</v>
      </c>
      <c r="H719" s="208" t="s">
        <v>235</v>
      </c>
      <c r="I719" s="210" t="str">
        <f>IF(ISBLANK(registrace[[#This Row],[prijmeni a jmeno]]),"-",IF(RIGHT(LEFT(registrace[[#This Row],[prijmeni a jmeno]],SEARCH(" ",registrace[[#This Row],[prijmeni a jmeno]])-1),1)="á","Z","M"))</f>
        <v>Z</v>
      </c>
      <c r="J71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19" s="17"/>
      <c r="L719" s="211">
        <f>COUNTIFS(F:F,registrace[[#This Row],[prijmeni a jmeno]],G:G,registrace[[#This Row],[nar]])</f>
        <v>1</v>
      </c>
      <c r="M71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19" s="212" t="str">
        <f>LEFT(registrace[[#This Row],[prijmeni a jmeno]],1)</f>
        <v>S</v>
      </c>
      <c r="O719" s="221" t="str">
        <f>IF(registrace[[#This Row],[závod]]="Hlavní závod",COUNTIF(HLAVNÍ!C:C,E719),"-")</f>
        <v>-</v>
      </c>
    </row>
    <row r="720" spans="2:15" ht="11.25">
      <c r="B72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20" s="207">
        <v>2017</v>
      </c>
      <c r="D720" s="208"/>
      <c r="E720" s="207"/>
      <c r="F720" s="17" t="s">
        <v>506</v>
      </c>
      <c r="G720" s="209">
        <v>2001</v>
      </c>
      <c r="H720" s="17"/>
      <c r="I720" s="210" t="str">
        <f>IF(ISBLANK(registrace[[#This Row],[prijmeni a jmeno]]),"-",IF(RIGHT(LEFT(registrace[[#This Row],[prijmeni a jmeno]],SEARCH(" ",registrace[[#This Row],[prijmeni a jmeno]])-1),1)="á","Z","M"))</f>
        <v>M</v>
      </c>
      <c r="J72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20" s="17"/>
      <c r="L720" s="211">
        <f>COUNTIFS(F:F,registrace[[#This Row],[prijmeni a jmeno]],G:G,registrace[[#This Row],[nar]])</f>
        <v>1</v>
      </c>
      <c r="M72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20" s="212" t="str">
        <f>LEFT(registrace[[#This Row],[prijmeni a jmeno]],1)</f>
        <v>S</v>
      </c>
      <c r="O720" s="221" t="str">
        <f>IF(registrace[[#This Row],[závod]]="Hlavní závod",COUNTIF(HLAVNÍ!C:C,E720),"-")</f>
        <v>-</v>
      </c>
    </row>
    <row r="721" spans="2:15" ht="11.25">
      <c r="B72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21" s="207">
        <v>2017</v>
      </c>
      <c r="D721" s="208"/>
      <c r="E721" s="207"/>
      <c r="F721" s="17" t="s">
        <v>112</v>
      </c>
      <c r="G721" s="209">
        <v>1953</v>
      </c>
      <c r="H721" s="208" t="s">
        <v>39</v>
      </c>
      <c r="I721" s="210" t="str">
        <f>IF(ISBLANK(registrace[[#This Row],[prijmeni a jmeno]]),"-",IF(RIGHT(LEFT(registrace[[#This Row],[prijmeni a jmeno]],SEARCH(" ",registrace[[#This Row],[prijmeni a jmeno]])-1),1)="á","Z","M"))</f>
        <v>M</v>
      </c>
      <c r="J72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21" s="17"/>
      <c r="L721" s="211">
        <f>COUNTIFS(F:F,registrace[[#This Row],[prijmeni a jmeno]],G:G,registrace[[#This Row],[nar]])</f>
        <v>1</v>
      </c>
      <c r="M72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21" s="212" t="str">
        <f>LEFT(registrace[[#This Row],[prijmeni a jmeno]],1)</f>
        <v>S</v>
      </c>
      <c r="O721" s="221" t="str">
        <f>IF(registrace[[#This Row],[závod]]="Hlavní závod",COUNTIF(HLAVNÍ!C:C,E721),"-")</f>
        <v>-</v>
      </c>
    </row>
    <row r="722" spans="2:15" ht="11.25">
      <c r="B72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22" s="207">
        <v>2017</v>
      </c>
      <c r="D722" s="208"/>
      <c r="E722" s="207"/>
      <c r="F722" s="17" t="s">
        <v>508</v>
      </c>
      <c r="G722" s="209">
        <v>2002</v>
      </c>
      <c r="H722" s="17" t="s">
        <v>331</v>
      </c>
      <c r="I722" s="210" t="str">
        <f>IF(ISBLANK(registrace[[#This Row],[prijmeni a jmeno]]),"-",IF(RIGHT(LEFT(registrace[[#This Row],[prijmeni a jmeno]],SEARCH(" ",registrace[[#This Row],[prijmeni a jmeno]])-1),1)="á","Z","M"))</f>
        <v>M</v>
      </c>
      <c r="J72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22" s="17"/>
      <c r="L722" s="211">
        <f>COUNTIFS(F:F,registrace[[#This Row],[prijmeni a jmeno]],G:G,registrace[[#This Row],[nar]])</f>
        <v>1</v>
      </c>
      <c r="M72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22" s="212" t="str">
        <f>LEFT(registrace[[#This Row],[prijmeni a jmeno]],1)</f>
        <v>S</v>
      </c>
      <c r="O722" s="221" t="str">
        <f>IF(registrace[[#This Row],[závod]]="Hlavní závod",COUNTIF(HLAVNÍ!C:C,E722),"-")</f>
        <v>-</v>
      </c>
    </row>
    <row r="723" spans="2:15" ht="11.25">
      <c r="B72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závod::87</v>
      </c>
      <c r="C723" s="207">
        <v>2017</v>
      </c>
      <c r="D723" s="208" t="s">
        <v>672</v>
      </c>
      <c r="E723" s="207">
        <v>87</v>
      </c>
      <c r="F723" s="17" t="s">
        <v>113</v>
      </c>
      <c r="G723" s="209">
        <v>1987</v>
      </c>
      <c r="H723" s="208" t="s">
        <v>535</v>
      </c>
      <c r="I723" s="210" t="str">
        <f>IF(ISBLANK(registrace[[#This Row],[prijmeni a jmeno]]),"-",IF(RIGHT(LEFT(registrace[[#This Row],[prijmeni a jmeno]],SEARCH(" ",registrace[[#This Row],[prijmeni a jmeno]])-1),1)="á","Z","M"))</f>
        <v>M</v>
      </c>
      <c r="J72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723" s="17"/>
      <c r="L723" s="211">
        <f>COUNTIFS(F:F,registrace[[#This Row],[prijmeni a jmeno]],G:G,registrace[[#This Row],[nar]])</f>
        <v>1</v>
      </c>
      <c r="M72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23" s="212" t="str">
        <f>LEFT(registrace[[#This Row],[prijmeni a jmeno]],1)</f>
        <v>S</v>
      </c>
      <c r="O723" s="221">
        <f>IF(registrace[[#This Row],[závod]]="Hlavní závod",COUNTIF(HLAVNÍ!C:C,E723),"-")</f>
        <v>1</v>
      </c>
    </row>
    <row r="724" spans="2:15" ht="11.25">
      <c r="B72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24" s="207">
        <v>2017</v>
      </c>
      <c r="D724" s="208"/>
      <c r="E724" s="207"/>
      <c r="F724" s="17" t="s">
        <v>114</v>
      </c>
      <c r="G724" s="209">
        <v>1989</v>
      </c>
      <c r="H724" s="208" t="s">
        <v>8</v>
      </c>
      <c r="I724" s="210" t="str">
        <f>IF(ISBLANK(registrace[[#This Row],[prijmeni a jmeno]]),"-",IF(RIGHT(LEFT(registrace[[#This Row],[prijmeni a jmeno]],SEARCH(" ",registrace[[#This Row],[prijmeni a jmeno]])-1),1)="á","Z","M"))</f>
        <v>Z</v>
      </c>
      <c r="J72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24" s="17"/>
      <c r="L724" s="211">
        <f>COUNTIFS(F:F,registrace[[#This Row],[prijmeni a jmeno]],G:G,registrace[[#This Row],[nar]])</f>
        <v>1</v>
      </c>
      <c r="M72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24" s="212" t="str">
        <f>LEFT(registrace[[#This Row],[prijmeni a jmeno]],1)</f>
        <v>S</v>
      </c>
      <c r="O724" s="221" t="str">
        <f>IF(registrace[[#This Row],[závod]]="Hlavní závod",COUNTIF(HLAVNÍ!C:C,E724),"-")</f>
        <v>-</v>
      </c>
    </row>
    <row r="725" spans="2:15" ht="11.25">
      <c r="B72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25" s="207">
        <v>2017</v>
      </c>
      <c r="D725" s="208"/>
      <c r="E725" s="207"/>
      <c r="F725" s="17" t="s">
        <v>739</v>
      </c>
      <c r="G725" s="209">
        <v>1998</v>
      </c>
      <c r="H725" s="208" t="s">
        <v>294</v>
      </c>
      <c r="I725" s="210" t="str">
        <f>IF(ISBLANK(registrace[[#This Row],[prijmeni a jmeno]]),"-",IF(RIGHT(LEFT(registrace[[#This Row],[prijmeni a jmeno]],SEARCH(" ",registrace[[#This Row],[prijmeni a jmeno]])-1),1)="á","Z","M"))</f>
        <v>M</v>
      </c>
      <c r="J72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25" s="17"/>
      <c r="L725" s="211">
        <f>COUNTIFS(F:F,registrace[[#This Row],[prijmeni a jmeno]],G:G,registrace[[#This Row],[nar]])</f>
        <v>1</v>
      </c>
      <c r="M72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25" s="212" t="str">
        <f>LEFT(registrace[[#This Row],[prijmeni a jmeno]],1)</f>
        <v>S</v>
      </c>
      <c r="O725" s="221" t="str">
        <f>IF(registrace[[#This Row],[závod]]="Hlavní závod",COUNTIF(HLAVNÍ!C:C,E725),"-")</f>
        <v>-</v>
      </c>
    </row>
    <row r="726" spans="2:15" ht="11.25">
      <c r="B72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starosty::1</v>
      </c>
      <c r="C726" s="207">
        <v>2017</v>
      </c>
      <c r="D726" s="208" t="s">
        <v>673</v>
      </c>
      <c r="E726" s="216">
        <v>1</v>
      </c>
      <c r="F726" s="17" t="s">
        <v>236</v>
      </c>
      <c r="G726" s="209">
        <v>1989</v>
      </c>
      <c r="H726" s="208" t="s">
        <v>328</v>
      </c>
      <c r="I726" s="210" t="str">
        <f>IF(ISBLANK(registrace[[#This Row],[prijmeni a jmeno]]),"-",IF(RIGHT(LEFT(registrace[[#This Row],[prijmeni a jmeno]],SEARCH(" ",registrace[[#This Row],[prijmeni a jmeno]])-1),1)="á","Z","M"))</f>
        <v>M</v>
      </c>
      <c r="J72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726" s="17"/>
      <c r="L726" s="213">
        <f>COUNTIFS(F:F,registrace[[#This Row],[prijmeni a jmeno]],G:G,registrace[[#This Row],[nar]])</f>
        <v>1</v>
      </c>
      <c r="M72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26" s="212" t="str">
        <f>LEFT(registrace[[#This Row],[prijmeni a jmeno]],1)</f>
        <v>S</v>
      </c>
      <c r="O726" s="221" t="str">
        <f>IF(registrace[[#This Row],[závod]]="Hlavní závod",COUNTIF(HLAVNÍ!C:C,E726),"-")</f>
        <v>-</v>
      </c>
    </row>
    <row r="727" spans="2:15" ht="11.25">
      <c r="B72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2017::Dětský::11-12::Z::34</v>
      </c>
      <c r="C727" s="207">
        <v>2017</v>
      </c>
      <c r="D727" s="208" t="s">
        <v>675</v>
      </c>
      <c r="E727" s="207">
        <v>34</v>
      </c>
      <c r="F727" s="17" t="s">
        <v>1003</v>
      </c>
      <c r="G727" s="209">
        <v>2005</v>
      </c>
      <c r="H727" s="208" t="s">
        <v>984</v>
      </c>
      <c r="I727" s="210" t="str">
        <f>IF(ISBLANK(registrace[[#This Row],[prijmeni a jmeno]]),"-",IF(RIGHT(LEFT(registrace[[#This Row],[prijmeni a jmeno]],SEARCH(" ",registrace[[#This Row],[prijmeni a jmeno]])-1),1)="á","Z","M"))</f>
        <v>Z</v>
      </c>
      <c r="J72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727" s="17"/>
      <c r="L727" s="213">
        <f>COUNTIFS(F:F,registrace[[#This Row],[prijmeni a jmeno]],G:G,registrace[[#This Row],[nar]])</f>
        <v>1</v>
      </c>
      <c r="M72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27" s="212" t="str">
        <f>LEFT(registrace[[#This Row],[prijmeni a jmeno]],1)</f>
        <v>S</v>
      </c>
      <c r="O727" s="222" t="str">
        <f>IF(registrace[[#This Row],[závod]]="Hlavní závod",COUNTIF(HLAVNÍ!C:C,E727),"-")</f>
        <v>-</v>
      </c>
    </row>
    <row r="728" spans="2:15" ht="11.25">
      <c r="B72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28" s="207">
        <v>2017</v>
      </c>
      <c r="D728" s="208"/>
      <c r="E728" s="207"/>
      <c r="F728" s="17" t="s">
        <v>983</v>
      </c>
      <c r="G728" s="209">
        <v>2003</v>
      </c>
      <c r="H728" s="208" t="s">
        <v>982</v>
      </c>
      <c r="I728" s="210" t="str">
        <f>IF(ISBLANK(registrace[[#This Row],[prijmeni a jmeno]]),"-",IF(RIGHT(LEFT(registrace[[#This Row],[prijmeni a jmeno]],SEARCH(" ",registrace[[#This Row],[prijmeni a jmeno]])-1),1)="á","Z","M"))</f>
        <v>Z</v>
      </c>
      <c r="J72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28" s="17"/>
      <c r="L728" s="211">
        <f>COUNTIFS(F:F,registrace[[#This Row],[prijmeni a jmeno]],G:G,registrace[[#This Row],[nar]])</f>
        <v>1</v>
      </c>
      <c r="M72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28" s="212" t="str">
        <f>LEFT(registrace[[#This Row],[prijmeni a jmeno]],1)</f>
        <v>S</v>
      </c>
      <c r="O728" s="221" t="str">
        <f>IF(registrace[[#This Row],[závod]]="Hlavní závod",COUNTIF(HLAVNÍ!C:C,E728),"-")</f>
        <v>-</v>
      </c>
    </row>
    <row r="729" spans="2:15" ht="11.25">
      <c r="B72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29" s="207">
        <v>2017</v>
      </c>
      <c r="D729" s="208"/>
      <c r="E729" s="207"/>
      <c r="F729" s="17" t="s">
        <v>700</v>
      </c>
      <c r="G729" s="209">
        <v>1984</v>
      </c>
      <c r="H729" s="208" t="s">
        <v>285</v>
      </c>
      <c r="I729" s="210" t="str">
        <f>IF(ISBLANK(registrace[[#This Row],[prijmeni a jmeno]]),"-",IF(RIGHT(LEFT(registrace[[#This Row],[prijmeni a jmeno]],SEARCH(" ",registrace[[#This Row],[prijmeni a jmeno]])-1),1)="á","Z","M"))</f>
        <v>Z</v>
      </c>
      <c r="J72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29" s="17"/>
      <c r="L729" s="211">
        <f>COUNTIFS(F:F,registrace[[#This Row],[prijmeni a jmeno]],G:G,registrace[[#This Row],[nar]])</f>
        <v>1</v>
      </c>
      <c r="M72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29" s="212" t="str">
        <f>LEFT(registrace[[#This Row],[prijmeni a jmeno]],1)</f>
        <v>S</v>
      </c>
      <c r="O729" s="221" t="str">
        <f>IF(registrace[[#This Row],[závod]]="Hlavní závod",COUNTIF(HLAVNÍ!C:C,E729),"-")</f>
        <v>-</v>
      </c>
    </row>
    <row r="730" spans="2:15" ht="11.25">
      <c r="B73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30" s="207">
        <v>2017</v>
      </c>
      <c r="D730" s="208"/>
      <c r="E730" s="207"/>
      <c r="F730" s="17" t="s">
        <v>116</v>
      </c>
      <c r="G730" s="209">
        <v>1957</v>
      </c>
      <c r="H730" s="208" t="s">
        <v>702</v>
      </c>
      <c r="I730" s="210" t="str">
        <f>IF(ISBLANK(registrace[[#This Row],[prijmeni a jmeno]]),"-",IF(RIGHT(LEFT(registrace[[#This Row],[prijmeni a jmeno]],SEARCH(" ",registrace[[#This Row],[prijmeni a jmeno]])-1),1)="á","Z","M"))</f>
        <v>M</v>
      </c>
      <c r="J73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30" s="17"/>
      <c r="L730" s="211">
        <f>COUNTIFS(F:F,registrace[[#This Row],[prijmeni a jmeno]],G:G,registrace[[#This Row],[nar]])</f>
        <v>1</v>
      </c>
      <c r="M73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30" s="212" t="str">
        <f>LEFT(registrace[[#This Row],[prijmeni a jmeno]],1)</f>
        <v>S</v>
      </c>
      <c r="O730" s="221" t="str">
        <f>IF(registrace[[#This Row],[závod]]="Hlavní závod",COUNTIF(HLAVNÍ!C:C,E730),"-")</f>
        <v>-</v>
      </c>
    </row>
    <row r="731" spans="2:15" ht="11.25">
      <c r="B73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závod::22</v>
      </c>
      <c r="C731" s="207">
        <v>2017</v>
      </c>
      <c r="D731" s="208" t="s">
        <v>672</v>
      </c>
      <c r="E731" s="214">
        <v>22</v>
      </c>
      <c r="F731" s="17" t="s">
        <v>222</v>
      </c>
      <c r="G731" s="209">
        <v>1973</v>
      </c>
      <c r="H731" s="208" t="s">
        <v>916</v>
      </c>
      <c r="I731" s="210" t="str">
        <f>IF(ISBLANK(registrace[[#This Row],[prijmeni a jmeno]]),"-",IF(RIGHT(LEFT(registrace[[#This Row],[prijmeni a jmeno]],SEARCH(" ",registrace[[#This Row],[prijmeni a jmeno]])-1),1)="á","Z","M"))</f>
        <v>M</v>
      </c>
      <c r="J73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731" s="17"/>
      <c r="L731" s="213">
        <f>COUNTIFS(F:F,registrace[[#This Row],[prijmeni a jmeno]],G:G,registrace[[#This Row],[nar]])</f>
        <v>1</v>
      </c>
      <c r="M73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31" s="212" t="str">
        <f>LEFT(registrace[[#This Row],[prijmeni a jmeno]],1)</f>
        <v>S</v>
      </c>
      <c r="O731" s="222">
        <f>IF(registrace[[#This Row],[závod]]="Hlavní závod",COUNTIF(HLAVNÍ!C:C,E731),"-")</f>
        <v>1</v>
      </c>
    </row>
    <row r="732" spans="2:15" ht="11.25">
      <c r="B73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starosty::17</v>
      </c>
      <c r="C732" s="207">
        <v>2017</v>
      </c>
      <c r="D732" s="208" t="s">
        <v>673</v>
      </c>
      <c r="E732" s="207">
        <v>17</v>
      </c>
      <c r="F732" s="17" t="s">
        <v>229</v>
      </c>
      <c r="G732" s="209">
        <v>2003</v>
      </c>
      <c r="H732" s="17" t="s">
        <v>281</v>
      </c>
      <c r="I732" s="210" t="str">
        <f>IF(ISBLANK(registrace[[#This Row],[prijmeni a jmeno]]),"-",IF(RIGHT(LEFT(registrace[[#This Row],[prijmeni a jmeno]],SEARCH(" ",registrace[[#This Row],[prijmeni a jmeno]])-1),1)="á","Z","M"))</f>
        <v>M</v>
      </c>
      <c r="J73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732" s="17"/>
      <c r="L732" s="211">
        <f>COUNTIFS(F:F,registrace[[#This Row],[prijmeni a jmeno]],G:G,registrace[[#This Row],[nar]])</f>
        <v>3</v>
      </c>
      <c r="M73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32" s="212" t="str">
        <f>LEFT(registrace[[#This Row],[prijmeni a jmeno]],1)</f>
        <v>S</v>
      </c>
      <c r="O732" s="221" t="str">
        <f>IF(registrace[[#This Row],[závod]]="Hlavní závod",COUNTIF(HLAVNÍ!C:C,E732),"-")</f>
        <v>-</v>
      </c>
    </row>
    <row r="733" spans="2:15" ht="11.25">
      <c r="B73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2017::Dětský::15-16::M::50</v>
      </c>
      <c r="C733" s="207">
        <v>2017</v>
      </c>
      <c r="D733" s="208" t="s">
        <v>675</v>
      </c>
      <c r="E733" s="207">
        <v>50</v>
      </c>
      <c r="F733" s="17" t="s">
        <v>229</v>
      </c>
      <c r="G733" s="209">
        <v>2003</v>
      </c>
      <c r="H733" s="208" t="s">
        <v>281</v>
      </c>
      <c r="I733" s="210" t="str">
        <f>IF(ISBLANK(registrace[[#This Row],[prijmeni a jmeno]]),"-",IF(RIGHT(LEFT(registrace[[#This Row],[prijmeni a jmeno]],SEARCH(" ",registrace[[#This Row],[prijmeni a jmeno]])-1),1)="á","Z","M"))</f>
        <v>M</v>
      </c>
      <c r="J733" s="215" t="s">
        <v>3188</v>
      </c>
      <c r="K733" s="17"/>
      <c r="L733" s="213">
        <f>COUNTIFS(F:F,registrace[[#This Row],[prijmeni a jmeno]],G:G,registrace[[#This Row],[nar]])</f>
        <v>3</v>
      </c>
      <c r="M73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33" s="212" t="str">
        <f>LEFT(registrace[[#This Row],[prijmeni a jmeno]],1)</f>
        <v>S</v>
      </c>
      <c r="O733" s="222" t="str">
        <f>IF(registrace[[#This Row],[závod]]="Hlavní závod",COUNTIF(HLAVNÍ!C:C,E733),"-")</f>
        <v>-</v>
      </c>
    </row>
    <row r="734" spans="2:15" ht="11.25">
      <c r="B73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2017::Dětský::13-14::M::20</v>
      </c>
      <c r="C734" s="207">
        <v>2017</v>
      </c>
      <c r="D734" s="208" t="s">
        <v>675</v>
      </c>
      <c r="E734" s="207">
        <v>20</v>
      </c>
      <c r="F734" s="17" t="s">
        <v>229</v>
      </c>
      <c r="G734" s="209">
        <v>2003</v>
      </c>
      <c r="H734" s="208" t="s">
        <v>281</v>
      </c>
      <c r="I734" s="210" t="str">
        <f>IF(ISBLANK(registrace[[#This Row],[prijmeni a jmeno]]),"-",IF(RIGHT(LEFT(registrace[[#This Row],[prijmeni a jmeno]],SEARCH(" ",registrace[[#This Row],[prijmeni a jmeno]])-1),1)="á","Z","M"))</f>
        <v>M</v>
      </c>
      <c r="J73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13-14</v>
      </c>
      <c r="K734" s="17"/>
      <c r="L734" s="213">
        <f>COUNTIFS(F:F,registrace[[#This Row],[prijmeni a jmeno]],G:G,registrace[[#This Row],[nar]])</f>
        <v>3</v>
      </c>
      <c r="M73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34" s="212" t="str">
        <f>LEFT(registrace[[#This Row],[prijmeni a jmeno]],1)</f>
        <v>S</v>
      </c>
      <c r="O734" s="222" t="str">
        <f>IF(registrace[[#This Row],[závod]]="Hlavní závod",COUNTIF(HLAVNÍ!C:C,E734),"-")</f>
        <v>-</v>
      </c>
    </row>
    <row r="735" spans="2:15" ht="11.25">
      <c r="B73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35" s="207">
        <v>2017</v>
      </c>
      <c r="D735" s="208"/>
      <c r="E735" s="207"/>
      <c r="F735" s="17" t="s">
        <v>813</v>
      </c>
      <c r="G735" s="209">
        <v>2004</v>
      </c>
      <c r="H735" s="208" t="s">
        <v>741</v>
      </c>
      <c r="I735" s="210" t="str">
        <f>IF(ISBLANK(registrace[[#This Row],[prijmeni a jmeno]]),"-",IF(RIGHT(LEFT(registrace[[#This Row],[prijmeni a jmeno]],SEARCH(" ",registrace[[#This Row],[prijmeni a jmeno]])-1),1)="á","Z","M"))</f>
        <v>M</v>
      </c>
      <c r="J73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35" s="17"/>
      <c r="L735" s="211">
        <f>COUNTIFS(F:F,registrace[[#This Row],[prijmeni a jmeno]],G:G,registrace[[#This Row],[nar]])</f>
        <v>1</v>
      </c>
      <c r="M73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35" s="212" t="str">
        <f>LEFT(registrace[[#This Row],[prijmeni a jmeno]],1)</f>
        <v>S</v>
      </c>
      <c r="O735" s="221" t="str">
        <f>IF(registrace[[#This Row],[závod]]="Hlavní závod",COUNTIF(HLAVNÍ!C:C,E735),"-")</f>
        <v>-</v>
      </c>
    </row>
    <row r="736" spans="2:15" ht="11.25">
      <c r="B73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starosty::99</v>
      </c>
      <c r="C736" s="207">
        <v>2017</v>
      </c>
      <c r="D736" s="208" t="s">
        <v>673</v>
      </c>
      <c r="E736" s="207">
        <v>99</v>
      </c>
      <c r="F736" s="17" t="s">
        <v>159</v>
      </c>
      <c r="G736" s="209">
        <v>1977</v>
      </c>
      <c r="H736" s="17" t="s">
        <v>284</v>
      </c>
      <c r="I736" s="210" t="str">
        <f>IF(ISBLANK(registrace[[#This Row],[prijmeni a jmeno]]),"-",IF(RIGHT(LEFT(registrace[[#This Row],[prijmeni a jmeno]],SEARCH(" ",registrace[[#This Row],[prijmeni a jmeno]])-1),1)="á","Z","M"))</f>
        <v>M</v>
      </c>
      <c r="J73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736" s="17"/>
      <c r="L736" s="211">
        <f>COUNTIFS(F:F,registrace[[#This Row],[prijmeni a jmeno]],G:G,registrace[[#This Row],[nar]])</f>
        <v>1</v>
      </c>
      <c r="M73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36" s="212" t="str">
        <f>LEFT(registrace[[#This Row],[prijmeni a jmeno]],1)</f>
        <v>S</v>
      </c>
      <c r="O736" s="221" t="str">
        <f>IF(registrace[[#This Row],[závod]]="Hlavní závod",COUNTIF(HLAVNÍ!C:C,E736),"-")</f>
        <v>-</v>
      </c>
    </row>
    <row r="737" spans="2:15" ht="11.25">
      <c r="B73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2017::Dětský::15-16::M::7</v>
      </c>
      <c r="C737" s="207">
        <v>2017</v>
      </c>
      <c r="D737" s="208" t="s">
        <v>675</v>
      </c>
      <c r="E737" s="207">
        <v>7</v>
      </c>
      <c r="F737" s="17" t="s">
        <v>159</v>
      </c>
      <c r="G737" s="209">
        <v>2001</v>
      </c>
      <c r="H737" s="17" t="s">
        <v>284</v>
      </c>
      <c r="I737" s="210" t="str">
        <f>IF(ISBLANK(registrace[[#This Row],[prijmeni a jmeno]]),"-",IF(RIGHT(LEFT(registrace[[#This Row],[prijmeni a jmeno]],SEARCH(" ",registrace[[#This Row],[prijmeni a jmeno]])-1),1)="á","Z","M"))</f>
        <v>M</v>
      </c>
      <c r="J73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15-16</v>
      </c>
      <c r="K737" s="17"/>
      <c r="L737" s="211">
        <f>COUNTIFS(F:F,registrace[[#This Row],[prijmeni a jmeno]],G:G,registrace[[#This Row],[nar]])</f>
        <v>1</v>
      </c>
      <c r="M73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37" s="212" t="str">
        <f>LEFT(registrace[[#This Row],[prijmeni a jmeno]],1)</f>
        <v>S</v>
      </c>
      <c r="O737" s="221" t="str">
        <f>IF(registrace[[#This Row],[závod]]="Hlavní závod",COUNTIF(HLAVNÍ!C:C,E737),"-")</f>
        <v>-</v>
      </c>
    </row>
    <row r="738" spans="2:15" ht="11.25">
      <c r="B73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závod::23</v>
      </c>
      <c r="C738" s="207">
        <v>2017</v>
      </c>
      <c r="D738" s="208" t="s">
        <v>672</v>
      </c>
      <c r="E738" s="214">
        <v>23</v>
      </c>
      <c r="F738" s="17" t="s">
        <v>195</v>
      </c>
      <c r="G738" s="209">
        <v>1974</v>
      </c>
      <c r="H738" s="208" t="s">
        <v>2667</v>
      </c>
      <c r="I738" s="210" t="str">
        <f>IF(ISBLANK(registrace[[#This Row],[prijmeni a jmeno]]),"-",IF(RIGHT(LEFT(registrace[[#This Row],[prijmeni a jmeno]],SEARCH(" ",registrace[[#This Row],[prijmeni a jmeno]])-1),1)="á","Z","M"))</f>
        <v>M</v>
      </c>
      <c r="J73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738" s="17"/>
      <c r="L738" s="213">
        <f>COUNTIFS(F:F,registrace[[#This Row],[prijmeni a jmeno]],G:G,registrace[[#This Row],[nar]])</f>
        <v>1</v>
      </c>
      <c r="M73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38" s="212" t="str">
        <f>LEFT(registrace[[#This Row],[prijmeni a jmeno]],1)</f>
        <v>S</v>
      </c>
      <c r="O738" s="222">
        <f>IF(registrace[[#This Row],[závod]]="Hlavní závod",COUNTIF(HLAVNÍ!C:C,E738),"-")</f>
        <v>1</v>
      </c>
    </row>
    <row r="739" spans="2:15" ht="11.25">
      <c r="B73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39" s="207">
        <v>2017</v>
      </c>
      <c r="D739" s="208"/>
      <c r="E739" s="207"/>
      <c r="F739" s="17" t="s">
        <v>195</v>
      </c>
      <c r="G739" s="209">
        <v>1986</v>
      </c>
      <c r="H739" s="17" t="s">
        <v>284</v>
      </c>
      <c r="I739" s="210" t="str">
        <f>IF(ISBLANK(registrace[[#This Row],[prijmeni a jmeno]]),"-",IF(RIGHT(LEFT(registrace[[#This Row],[prijmeni a jmeno]],SEARCH(" ",registrace[[#This Row],[prijmeni a jmeno]])-1),1)="á","Z","M"))</f>
        <v>M</v>
      </c>
      <c r="J73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39" s="17"/>
      <c r="L739" s="211">
        <f>COUNTIFS(F:F,registrace[[#This Row],[prijmeni a jmeno]],G:G,registrace[[#This Row],[nar]])</f>
        <v>1</v>
      </c>
      <c r="M73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39" s="212" t="str">
        <f>LEFT(registrace[[#This Row],[prijmeni a jmeno]],1)</f>
        <v>S</v>
      </c>
      <c r="O739" s="221" t="str">
        <f>IF(registrace[[#This Row],[závod]]="Hlavní závod",COUNTIF(HLAVNÍ!C:C,E739),"-")</f>
        <v>-</v>
      </c>
    </row>
    <row r="740" spans="2:15" ht="11.25">
      <c r="B74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40" s="207">
        <v>2017</v>
      </c>
      <c r="D740" s="208"/>
      <c r="E740" s="207"/>
      <c r="F740" s="17" t="s">
        <v>747</v>
      </c>
      <c r="G740" s="209">
        <v>2007</v>
      </c>
      <c r="H740" s="208" t="s">
        <v>741</v>
      </c>
      <c r="I740" s="210" t="str">
        <f>IF(ISBLANK(registrace[[#This Row],[prijmeni a jmeno]]),"-",IF(RIGHT(LEFT(registrace[[#This Row],[prijmeni a jmeno]],SEARCH(" ",registrace[[#This Row],[prijmeni a jmeno]])-1),1)="á","Z","M"))</f>
        <v>M</v>
      </c>
      <c r="J74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40" s="17"/>
      <c r="L740" s="211">
        <f>COUNTIFS(F:F,registrace[[#This Row],[prijmeni a jmeno]],G:G,registrace[[#This Row],[nar]])</f>
        <v>1</v>
      </c>
      <c r="M74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40" s="212" t="str">
        <f>LEFT(registrace[[#This Row],[prijmeni a jmeno]],1)</f>
        <v>S</v>
      </c>
      <c r="O740" s="221" t="str">
        <f>IF(registrace[[#This Row],[závod]]="Hlavní závod",COUNTIF(HLAVNÍ!C:C,E740),"-")</f>
        <v>-</v>
      </c>
    </row>
    <row r="741" spans="2:15" ht="11.25">
      <c r="B74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41" s="207">
        <v>2017</v>
      </c>
      <c r="D741" s="208"/>
      <c r="E741" s="207"/>
      <c r="F741" s="17" t="s">
        <v>793</v>
      </c>
      <c r="G741" s="209">
        <v>2001</v>
      </c>
      <c r="H741" s="208" t="s">
        <v>535</v>
      </c>
      <c r="I741" s="210" t="str">
        <f>IF(ISBLANK(registrace[[#This Row],[prijmeni a jmeno]]),"-",IF(RIGHT(LEFT(registrace[[#This Row],[prijmeni a jmeno]],SEARCH(" ",registrace[[#This Row],[prijmeni a jmeno]])-1),1)="á","Z","M"))</f>
        <v>M</v>
      </c>
      <c r="J74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41" s="17"/>
      <c r="L741" s="211">
        <f>COUNTIFS(F:F,registrace[[#This Row],[prijmeni a jmeno]],G:G,registrace[[#This Row],[nar]])</f>
        <v>1</v>
      </c>
      <c r="M74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41" s="212" t="str">
        <f>LEFT(registrace[[#This Row],[prijmeni a jmeno]],1)</f>
        <v>S</v>
      </c>
      <c r="O741" s="221" t="str">
        <f>IF(registrace[[#This Row],[závod]]="Hlavní závod",COUNTIF(HLAVNÍ!C:C,E741),"-")</f>
        <v>-</v>
      </c>
    </row>
    <row r="742" spans="2:15" ht="11.25">
      <c r="B74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závod::Z45</v>
      </c>
      <c r="C742" s="207">
        <v>2017</v>
      </c>
      <c r="D742" s="208" t="s">
        <v>672</v>
      </c>
      <c r="E742" s="207" t="s">
        <v>2801</v>
      </c>
      <c r="F742" s="17" t="s">
        <v>2768</v>
      </c>
      <c r="G742" s="209">
        <v>1988</v>
      </c>
      <c r="H742" s="208"/>
      <c r="I742" s="210" t="str">
        <f>IF(ISBLANK(registrace[[#This Row],[prijmeni a jmeno]]),"-",IF(RIGHT(LEFT(registrace[[#This Row],[prijmeni a jmeno]],SEARCH(" ",registrace[[#This Row],[prijmeni a jmeno]])-1),1)="á","Z","M"))</f>
        <v>M</v>
      </c>
      <c r="J74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742" s="17"/>
      <c r="L742" s="213">
        <f>COUNTIFS(F:F,registrace[[#This Row],[prijmeni a jmeno]],G:G,registrace[[#This Row],[nar]])</f>
        <v>1</v>
      </c>
      <c r="M74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42" s="212" t="str">
        <f>LEFT(registrace[[#This Row],[prijmeni a jmeno]],1)</f>
        <v>S</v>
      </c>
      <c r="O742" s="222">
        <f>IF(registrace[[#This Row],[závod]]="Hlavní závod",COUNTIF(HLAVNÍ!C:C,E742),"-")</f>
        <v>1</v>
      </c>
    </row>
    <row r="743" spans="2:15" ht="11.25">
      <c r="B74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závod::Z32</v>
      </c>
      <c r="C743" s="207">
        <v>2017</v>
      </c>
      <c r="D743" s="208" t="s">
        <v>672</v>
      </c>
      <c r="E743" s="207" t="s">
        <v>2803</v>
      </c>
      <c r="F743" s="17" t="s">
        <v>2770</v>
      </c>
      <c r="G743" s="209">
        <v>1989</v>
      </c>
      <c r="H743" s="208"/>
      <c r="I743" s="210" t="str">
        <f>IF(ISBLANK(registrace[[#This Row],[prijmeni a jmeno]]),"-",IF(RIGHT(LEFT(registrace[[#This Row],[prijmeni a jmeno]],SEARCH(" ",registrace[[#This Row],[prijmeni a jmeno]])-1),1)="á","Z","M"))</f>
        <v>M</v>
      </c>
      <c r="J74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743" s="17"/>
      <c r="L743" s="213">
        <f>COUNTIFS(F:F,registrace[[#This Row],[prijmeni a jmeno]],G:G,registrace[[#This Row],[nar]])</f>
        <v>1</v>
      </c>
      <c r="M74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43" s="212" t="str">
        <f>LEFT(registrace[[#This Row],[prijmeni a jmeno]],1)</f>
        <v>S</v>
      </c>
      <c r="O743" s="222">
        <f>IF(registrace[[#This Row],[závod]]="Hlavní závod",COUNTIF(HLAVNÍ!C:C,E743),"-")</f>
        <v>1</v>
      </c>
    </row>
    <row r="744" spans="2:15" ht="11.25">
      <c r="B744" s="19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44" s="207">
        <v>2017</v>
      </c>
      <c r="D744" s="208"/>
      <c r="E744" s="207"/>
      <c r="F744" s="17" t="s">
        <v>2363</v>
      </c>
      <c r="G744" s="209">
        <v>1983</v>
      </c>
      <c r="H744" s="208" t="s">
        <v>2364</v>
      </c>
      <c r="I744" s="210" t="str">
        <f>IF(ISBLANK(registrace[[#This Row],[prijmeni a jmeno]]),"-",IF(RIGHT(LEFT(registrace[[#This Row],[prijmeni a jmeno]],SEARCH(" ",registrace[[#This Row],[prijmeni a jmeno]])-1),1)="á","Z","M"))</f>
        <v>Z</v>
      </c>
      <c r="J74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44" s="17"/>
      <c r="L744" s="213">
        <f>COUNTIFS(F:F,registrace[[#This Row],[prijmeni a jmeno]],G:G,registrace[[#This Row],[nar]])</f>
        <v>1</v>
      </c>
      <c r="M74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44" s="212" t="str">
        <f>LEFT(registrace[[#This Row],[prijmeni a jmeno]],1)</f>
        <v>S</v>
      </c>
      <c r="O744" s="221" t="str">
        <f>IF(registrace[[#This Row],[závod]]="Hlavní závod",COUNTIF(HLAVNÍ!C:C,E744),"-")</f>
        <v>-</v>
      </c>
    </row>
    <row r="745" spans="2:15" ht="11.25">
      <c r="B74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45" s="207">
        <v>2017</v>
      </c>
      <c r="D745" s="208"/>
      <c r="E745" s="207"/>
      <c r="F745" s="17" t="s">
        <v>576</v>
      </c>
      <c r="G745" s="209">
        <v>1998</v>
      </c>
      <c r="H745" s="17" t="s">
        <v>2376</v>
      </c>
      <c r="I745" s="210" t="str">
        <f>IF(ISBLANK(registrace[[#This Row],[prijmeni a jmeno]]),"-",IF(RIGHT(LEFT(registrace[[#This Row],[prijmeni a jmeno]],SEARCH(" ",registrace[[#This Row],[prijmeni a jmeno]])-1),1)="á","Z","M"))</f>
        <v>Z</v>
      </c>
      <c r="J74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45" s="17"/>
      <c r="L745" s="211">
        <f>COUNTIFS(F:F,registrace[[#This Row],[prijmeni a jmeno]],G:G,registrace[[#This Row],[nar]])</f>
        <v>1</v>
      </c>
      <c r="M74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45" s="212" t="str">
        <f>LEFT(registrace[[#This Row],[prijmeni a jmeno]],1)</f>
        <v>S</v>
      </c>
      <c r="O745" s="221" t="str">
        <f>IF(registrace[[#This Row],[závod]]="Hlavní závod",COUNTIF(HLAVNÍ!C:C,E745),"-")</f>
        <v>-</v>
      </c>
    </row>
    <row r="746" spans="2:15" ht="11.25">
      <c r="B74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46" s="207">
        <v>2017</v>
      </c>
      <c r="D746" s="208"/>
      <c r="E746" s="207"/>
      <c r="F746" s="17" t="s">
        <v>255</v>
      </c>
      <c r="G746" s="209">
        <v>2004</v>
      </c>
      <c r="H746" s="17" t="s">
        <v>331</v>
      </c>
      <c r="I746" s="210" t="str">
        <f>IF(ISBLANK(registrace[[#This Row],[prijmeni a jmeno]]),"-",IF(RIGHT(LEFT(registrace[[#This Row],[prijmeni a jmeno]],SEARCH(" ",registrace[[#This Row],[prijmeni a jmeno]])-1),1)="á","Z","M"))</f>
        <v>Z</v>
      </c>
      <c r="J74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46" s="17"/>
      <c r="L746" s="211">
        <f>COUNTIFS(F:F,registrace[[#This Row],[prijmeni a jmeno]],G:G,registrace[[#This Row],[nar]])</f>
        <v>1</v>
      </c>
      <c r="M74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46" s="212" t="str">
        <f>LEFT(registrace[[#This Row],[prijmeni a jmeno]],1)</f>
        <v>S</v>
      </c>
      <c r="O746" s="221" t="str">
        <f>IF(registrace[[#This Row],[závod]]="Hlavní závod",COUNTIF(HLAVNÍ!C:C,E746),"-")</f>
        <v>-</v>
      </c>
    </row>
    <row r="747" spans="2:15" ht="11.25">
      <c r="B74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47" s="207">
        <v>2017</v>
      </c>
      <c r="D747" s="208"/>
      <c r="E747" s="207"/>
      <c r="F747" s="17" t="s">
        <v>819</v>
      </c>
      <c r="G747" s="209">
        <v>2004</v>
      </c>
      <c r="H747" s="208" t="s">
        <v>820</v>
      </c>
      <c r="I747" s="210" t="str">
        <f>IF(ISBLANK(registrace[[#This Row],[prijmeni a jmeno]]),"-",IF(RIGHT(LEFT(registrace[[#This Row],[prijmeni a jmeno]],SEARCH(" ",registrace[[#This Row],[prijmeni a jmeno]])-1),1)="á","Z","M"))</f>
        <v>M</v>
      </c>
      <c r="J74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47" s="17"/>
      <c r="L747" s="211">
        <f>COUNTIFS(F:F,registrace[[#This Row],[prijmeni a jmeno]],G:G,registrace[[#This Row],[nar]])</f>
        <v>1</v>
      </c>
      <c r="M74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47" s="212" t="str">
        <f>LEFT(registrace[[#This Row],[prijmeni a jmeno]],1)</f>
        <v>S</v>
      </c>
      <c r="O747" s="221" t="str">
        <f>IF(registrace[[#This Row],[závod]]="Hlavní závod",COUNTIF(HLAVNÍ!C:C,E747),"-")</f>
        <v>-</v>
      </c>
    </row>
    <row r="748" spans="2:15" ht="11.25">
      <c r="B74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závod::Z13</v>
      </c>
      <c r="C748" s="207">
        <v>2017</v>
      </c>
      <c r="D748" s="208" t="s">
        <v>672</v>
      </c>
      <c r="E748" s="207" t="s">
        <v>2800</v>
      </c>
      <c r="F748" s="17" t="s">
        <v>2766</v>
      </c>
      <c r="G748" s="209">
        <v>1974</v>
      </c>
      <c r="H748" s="208" t="s">
        <v>2767</v>
      </c>
      <c r="I748" s="210" t="str">
        <f>IF(ISBLANK(registrace[[#This Row],[prijmeni a jmeno]]),"-",IF(RIGHT(LEFT(registrace[[#This Row],[prijmeni a jmeno]],SEARCH(" ",registrace[[#This Row],[prijmeni a jmeno]])-1),1)="á","Z","M"))</f>
        <v>M</v>
      </c>
      <c r="J74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748" s="17"/>
      <c r="L748" s="213">
        <f>COUNTIFS(F:F,registrace[[#This Row],[prijmeni a jmeno]],G:G,registrace[[#This Row],[nar]])</f>
        <v>1</v>
      </c>
      <c r="M74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48" s="212" t="str">
        <f>LEFT(registrace[[#This Row],[prijmeni a jmeno]],1)</f>
        <v>S</v>
      </c>
      <c r="O748" s="222">
        <f>IF(registrace[[#This Row],[závod]]="Hlavní závod",COUNTIF(HLAVNÍ!C:C,E748),"-")</f>
        <v>1</v>
      </c>
    </row>
    <row r="749" spans="2:15" ht="11.25">
      <c r="B74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závod::25</v>
      </c>
      <c r="C749" s="207">
        <v>2017</v>
      </c>
      <c r="D749" s="208" t="s">
        <v>672</v>
      </c>
      <c r="E749" s="214">
        <v>25</v>
      </c>
      <c r="F749" s="17" t="s">
        <v>118</v>
      </c>
      <c r="G749" s="209">
        <v>1949</v>
      </c>
      <c r="H749" s="17" t="s">
        <v>2</v>
      </c>
      <c r="I749" s="210" t="str">
        <f>IF(ISBLANK(registrace[[#This Row],[prijmeni a jmeno]]),"-",IF(RIGHT(LEFT(registrace[[#This Row],[prijmeni a jmeno]],SEARCH(" ",registrace[[#This Row],[prijmeni a jmeno]])-1),1)="á","Z","M"))</f>
        <v>M</v>
      </c>
      <c r="J74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60-69</v>
      </c>
      <c r="K749" s="17"/>
      <c r="L749" s="213">
        <f>COUNTIFS(F:F,registrace[[#This Row],[prijmeni a jmeno]],G:G,registrace[[#This Row],[nar]])</f>
        <v>1</v>
      </c>
      <c r="M74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49" s="212" t="str">
        <f>LEFT(registrace[[#This Row],[prijmeni a jmeno]],1)</f>
        <v>S</v>
      </c>
      <c r="O749" s="222">
        <f>IF(registrace[[#This Row],[závod]]="Hlavní závod",COUNTIF(HLAVNÍ!C:C,E749),"-")</f>
        <v>1</v>
      </c>
    </row>
    <row r="750" spans="2:15" ht="11.25">
      <c r="B75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50" s="207">
        <v>2017</v>
      </c>
      <c r="D750" s="208"/>
      <c r="E750" s="207"/>
      <c r="F750" s="17" t="s">
        <v>812</v>
      </c>
      <c r="G750" s="209">
        <v>2005</v>
      </c>
      <c r="H750" s="208" t="s">
        <v>281</v>
      </c>
      <c r="I750" s="210" t="str">
        <f>IF(ISBLANK(registrace[[#This Row],[prijmeni a jmeno]]),"-",IF(RIGHT(LEFT(registrace[[#This Row],[prijmeni a jmeno]],SEARCH(" ",registrace[[#This Row],[prijmeni a jmeno]])-1),1)="á","Z","M"))</f>
        <v>Z</v>
      </c>
      <c r="J75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50" s="17"/>
      <c r="L750" s="211">
        <f>COUNTIFS(F:F,registrace[[#This Row],[prijmeni a jmeno]],G:G,registrace[[#This Row],[nar]])</f>
        <v>1</v>
      </c>
      <c r="M75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50" s="212" t="str">
        <f>LEFT(registrace[[#This Row],[prijmeni a jmeno]],1)</f>
        <v>S</v>
      </c>
      <c r="O750" s="221" t="str">
        <f>IF(registrace[[#This Row],[závod]]="Hlavní závod",COUNTIF(HLAVNÍ!C:C,E750),"-")</f>
        <v>-</v>
      </c>
    </row>
    <row r="751" spans="2:15" ht="11.25">
      <c r="B75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závod::112</v>
      </c>
      <c r="C751" s="207">
        <v>2017</v>
      </c>
      <c r="D751" s="208" t="s">
        <v>672</v>
      </c>
      <c r="E751" s="207">
        <v>112</v>
      </c>
      <c r="F751" s="17" t="s">
        <v>917</v>
      </c>
      <c r="G751" s="209">
        <v>1993</v>
      </c>
      <c r="H751" s="208" t="s">
        <v>2670</v>
      </c>
      <c r="I751" s="210" t="str">
        <f>IF(ISBLANK(registrace[[#This Row],[prijmeni a jmeno]]),"-",IF(RIGHT(LEFT(registrace[[#This Row],[prijmeni a jmeno]],SEARCH(" ",registrace[[#This Row],[prijmeni a jmeno]])-1),1)="á","Z","M"))</f>
        <v>M</v>
      </c>
      <c r="J75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751" s="17"/>
      <c r="L751" s="213">
        <f>COUNTIFS(F:F,registrace[[#This Row],[prijmeni a jmeno]],G:G,registrace[[#This Row],[nar]])</f>
        <v>1</v>
      </c>
      <c r="M75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51" s="212" t="str">
        <f>LEFT(registrace[[#This Row],[prijmeni a jmeno]],1)</f>
        <v>S</v>
      </c>
      <c r="O751" s="222">
        <f>IF(registrace[[#This Row],[závod]]="Hlavní závod",COUNTIF(HLAVNÍ!C:C,E751),"-")</f>
        <v>1</v>
      </c>
    </row>
    <row r="752" spans="2:15" ht="11.25">
      <c r="B75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52" s="207">
        <v>2017</v>
      </c>
      <c r="D752" s="208"/>
      <c r="E752" s="207"/>
      <c r="F752" s="17" t="s">
        <v>397</v>
      </c>
      <c r="G752" s="209">
        <v>1978</v>
      </c>
      <c r="H752" s="17" t="s">
        <v>958</v>
      </c>
      <c r="I752" s="210" t="str">
        <f>IF(ISBLANK(registrace[[#This Row],[prijmeni a jmeno]]),"-",IF(RIGHT(LEFT(registrace[[#This Row],[prijmeni a jmeno]],SEARCH(" ",registrace[[#This Row],[prijmeni a jmeno]])-1),1)="á","Z","M"))</f>
        <v>M</v>
      </c>
      <c r="J75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52" s="17"/>
      <c r="L752" s="211">
        <f>COUNTIFS(F:F,registrace[[#This Row],[prijmeni a jmeno]],G:G,registrace[[#This Row],[nar]])</f>
        <v>1</v>
      </c>
      <c r="M75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52" s="212" t="str">
        <f>LEFT(registrace[[#This Row],[prijmeni a jmeno]],1)</f>
        <v>S</v>
      </c>
      <c r="O752" s="221" t="str">
        <f>IF(registrace[[#This Row],[závod]]="Hlavní závod",COUNTIF(HLAVNÍ!C:C,E752),"-")</f>
        <v>-</v>
      </c>
    </row>
    <row r="753" spans="2:15" ht="11.25">
      <c r="B75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53" s="207">
        <v>2017</v>
      </c>
      <c r="D753" s="208"/>
      <c r="E753" s="207"/>
      <c r="F753" s="17" t="s">
        <v>477</v>
      </c>
      <c r="G753" s="209">
        <v>1997</v>
      </c>
      <c r="H753" s="17" t="s">
        <v>281</v>
      </c>
      <c r="I753" s="210" t="str">
        <f>IF(ISBLANK(registrace[[#This Row],[prijmeni a jmeno]]),"-",IF(RIGHT(LEFT(registrace[[#This Row],[prijmeni a jmeno]],SEARCH(" ",registrace[[#This Row],[prijmeni a jmeno]])-1),1)="á","Z","M"))</f>
        <v>M</v>
      </c>
      <c r="J75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53" s="17"/>
      <c r="L753" s="211">
        <f>COUNTIFS(F:F,registrace[[#This Row],[prijmeni a jmeno]],G:G,registrace[[#This Row],[nar]])</f>
        <v>1</v>
      </c>
      <c r="M75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53" s="212" t="str">
        <f>LEFT(registrace[[#This Row],[prijmeni a jmeno]],1)</f>
        <v>S</v>
      </c>
      <c r="O753" s="221" t="str">
        <f>IF(registrace[[#This Row],[závod]]="Hlavní závod",COUNTIF(HLAVNÍ!C:C,E753),"-")</f>
        <v>-</v>
      </c>
    </row>
    <row r="754" spans="2:15" ht="11.25">
      <c r="B75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závod::39</v>
      </c>
      <c r="C754" s="207">
        <v>2017</v>
      </c>
      <c r="D754" s="208" t="s">
        <v>672</v>
      </c>
      <c r="E754" s="207">
        <v>39</v>
      </c>
      <c r="F754" s="17" t="s">
        <v>2671</v>
      </c>
      <c r="G754" s="209">
        <v>1977</v>
      </c>
      <c r="H754" s="208" t="s">
        <v>2672</v>
      </c>
      <c r="I754" s="210" t="str">
        <f>IF(ISBLANK(registrace[[#This Row],[prijmeni a jmeno]]),"-",IF(RIGHT(LEFT(registrace[[#This Row],[prijmeni a jmeno]],SEARCH(" ",registrace[[#This Row],[prijmeni a jmeno]])-1),1)="á","Z","M"))</f>
        <v>M</v>
      </c>
      <c r="J75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754" s="17"/>
      <c r="L754" s="213">
        <f>COUNTIFS(F:F,registrace[[#This Row],[prijmeni a jmeno]],G:G,registrace[[#This Row],[nar]])</f>
        <v>1</v>
      </c>
      <c r="M75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54" s="212" t="str">
        <f>LEFT(registrace[[#This Row],[prijmeni a jmeno]],1)</f>
        <v>S</v>
      </c>
      <c r="O754" s="222">
        <f>IF(registrace[[#This Row],[závod]]="Hlavní závod",COUNTIF(HLAVNÍ!C:C,E754),"-")</f>
        <v>1</v>
      </c>
    </row>
    <row r="755" spans="2:15" ht="11.25">
      <c r="B75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55" s="207">
        <v>2017</v>
      </c>
      <c r="D755" s="208"/>
      <c r="E755" s="207"/>
      <c r="F755" s="17" t="s">
        <v>510</v>
      </c>
      <c r="G755" s="209">
        <v>2001</v>
      </c>
      <c r="H755" s="17" t="s">
        <v>281</v>
      </c>
      <c r="I755" s="210" t="str">
        <f>IF(ISBLANK(registrace[[#This Row],[prijmeni a jmeno]]),"-",IF(RIGHT(LEFT(registrace[[#This Row],[prijmeni a jmeno]],SEARCH(" ",registrace[[#This Row],[prijmeni a jmeno]])-1),1)="á","Z","M"))</f>
        <v>Z</v>
      </c>
      <c r="J75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55" s="17"/>
      <c r="L755" s="211">
        <f>COUNTIFS(F:F,registrace[[#This Row],[prijmeni a jmeno]],G:G,registrace[[#This Row],[nar]])</f>
        <v>1</v>
      </c>
      <c r="M75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55" s="212" t="str">
        <f>LEFT(registrace[[#This Row],[prijmeni a jmeno]],1)</f>
        <v>S</v>
      </c>
      <c r="O755" s="221" t="str">
        <f>IF(registrace[[#This Row],[závod]]="Hlavní závod",COUNTIF(HLAVNÍ!C:C,E755),"-")</f>
        <v>-</v>
      </c>
    </row>
    <row r="756" spans="2:15" ht="11.25">
      <c r="B75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2017::Dětský::08-10::Z::46</v>
      </c>
      <c r="C756" s="207">
        <v>2017</v>
      </c>
      <c r="D756" s="208" t="s">
        <v>675</v>
      </c>
      <c r="E756" s="207">
        <v>46</v>
      </c>
      <c r="F756" s="17" t="s">
        <v>2860</v>
      </c>
      <c r="G756" s="209">
        <v>2007</v>
      </c>
      <c r="H756" s="208" t="s">
        <v>2672</v>
      </c>
      <c r="I756" s="210" t="str">
        <f>IF(ISBLANK(registrace[[#This Row],[prijmeni a jmeno]]),"-",IF(RIGHT(LEFT(registrace[[#This Row],[prijmeni a jmeno]],SEARCH(" ",registrace[[#This Row],[prijmeni a jmeno]])-1),1)="á","Z","M"))</f>
        <v>Z</v>
      </c>
      <c r="J75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756" s="17"/>
      <c r="L756" s="213">
        <f>COUNTIFS(F:F,registrace[[#This Row],[prijmeni a jmeno]],G:G,registrace[[#This Row],[nar]])</f>
        <v>1</v>
      </c>
      <c r="M75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56" s="212" t="str">
        <f>LEFT(registrace[[#This Row],[prijmeni a jmeno]],1)</f>
        <v>S</v>
      </c>
      <c r="O756" s="222" t="str">
        <f>IF(registrace[[#This Row],[závod]]="Hlavní závod",COUNTIF(HLAVNÍ!C:C,E756),"-")</f>
        <v>-</v>
      </c>
    </row>
    <row r="757" spans="2:15" ht="11.25">
      <c r="B75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závod::26</v>
      </c>
      <c r="C757" s="207">
        <v>2017</v>
      </c>
      <c r="D757" s="208" t="s">
        <v>672</v>
      </c>
      <c r="E757" s="214">
        <v>26</v>
      </c>
      <c r="F757" s="17" t="s">
        <v>160</v>
      </c>
      <c r="G757" s="209">
        <v>1981</v>
      </c>
      <c r="H757" s="208" t="s">
        <v>2673</v>
      </c>
      <c r="I757" s="210" t="str">
        <f>IF(ISBLANK(registrace[[#This Row],[prijmeni a jmeno]]),"-",IF(RIGHT(LEFT(registrace[[#This Row],[prijmeni a jmeno]],SEARCH(" ",registrace[[#This Row],[prijmeni a jmeno]])-1),1)="á","Z","M"))</f>
        <v>M</v>
      </c>
      <c r="J75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757" s="17"/>
      <c r="L757" s="213">
        <f>COUNTIFS(F:F,registrace[[#This Row],[prijmeni a jmeno]],G:G,registrace[[#This Row],[nar]])</f>
        <v>1</v>
      </c>
      <c r="M75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57" s="212" t="str">
        <f>LEFT(registrace[[#This Row],[prijmeni a jmeno]],1)</f>
        <v>S</v>
      </c>
      <c r="O757" s="222">
        <f>IF(registrace[[#This Row],[závod]]="Hlavní závod",COUNTIF(HLAVNÍ!C:C,E757),"-")</f>
        <v>1</v>
      </c>
    </row>
    <row r="758" spans="2:15" ht="11.25">
      <c r="B75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58" s="207">
        <v>2017</v>
      </c>
      <c r="D758" s="208"/>
      <c r="E758" s="207"/>
      <c r="F758" s="17" t="s">
        <v>805</v>
      </c>
      <c r="G758" s="209">
        <v>2004</v>
      </c>
      <c r="H758" s="208" t="s">
        <v>804</v>
      </c>
      <c r="I758" s="210" t="str">
        <f>IF(ISBLANK(registrace[[#This Row],[prijmeni a jmeno]]),"-",IF(RIGHT(LEFT(registrace[[#This Row],[prijmeni a jmeno]],SEARCH(" ",registrace[[#This Row],[prijmeni a jmeno]])-1),1)="á","Z","M"))</f>
        <v>Z</v>
      </c>
      <c r="J75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58" s="17"/>
      <c r="L758" s="211">
        <f>COUNTIFS(F:F,registrace[[#This Row],[prijmeni a jmeno]],G:G,registrace[[#This Row],[nar]])</f>
        <v>1</v>
      </c>
      <c r="M75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58" s="212" t="str">
        <f>LEFT(registrace[[#This Row],[prijmeni a jmeno]],1)</f>
        <v>Š</v>
      </c>
      <c r="O758" s="221" t="str">
        <f>IF(registrace[[#This Row],[závod]]="Hlavní závod",COUNTIF(HLAVNÍ!C:C,E758),"-")</f>
        <v>-</v>
      </c>
    </row>
    <row r="759" spans="2:15" ht="11.25">
      <c r="B75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2017::Dětský::05-07::Z::71</v>
      </c>
      <c r="C759" s="207">
        <v>2017</v>
      </c>
      <c r="D759" s="208" t="s">
        <v>675</v>
      </c>
      <c r="E759" s="207">
        <v>71</v>
      </c>
      <c r="F759" s="17" t="s">
        <v>745</v>
      </c>
      <c r="G759" s="209">
        <v>2011</v>
      </c>
      <c r="H759" s="208" t="s">
        <v>328</v>
      </c>
      <c r="I759" s="210" t="str">
        <f>IF(ISBLANK(registrace[[#This Row],[prijmeni a jmeno]]),"-",IF(RIGHT(LEFT(registrace[[#This Row],[prijmeni a jmeno]],SEARCH(" ",registrace[[#This Row],[prijmeni a jmeno]])-1),1)="á","Z","M"))</f>
        <v>Z</v>
      </c>
      <c r="J75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759" s="17"/>
      <c r="L759" s="213">
        <f>COUNTIFS(F:F,registrace[[#This Row],[prijmeni a jmeno]],G:G,registrace[[#This Row],[nar]])</f>
        <v>1</v>
      </c>
      <c r="M75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59" s="212" t="str">
        <f>LEFT(registrace[[#This Row],[prijmeni a jmeno]],1)</f>
        <v>Š</v>
      </c>
      <c r="O759" s="222" t="str">
        <f>IF(registrace[[#This Row],[závod]]="Hlavní závod",COUNTIF(HLAVNÍ!C:C,E759),"-")</f>
        <v>-</v>
      </c>
    </row>
    <row r="760" spans="2:15" ht="11.25">
      <c r="B76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60" s="207">
        <v>2017</v>
      </c>
      <c r="D760" s="208"/>
      <c r="E760" s="207"/>
      <c r="F760" s="17" t="s">
        <v>1009</v>
      </c>
      <c r="G760" s="209">
        <v>2007</v>
      </c>
      <c r="H760" s="208" t="s">
        <v>1010</v>
      </c>
      <c r="I760" s="210" t="str">
        <f>IF(ISBLANK(registrace[[#This Row],[prijmeni a jmeno]]),"-",IF(RIGHT(LEFT(registrace[[#This Row],[prijmeni a jmeno]],SEARCH(" ",registrace[[#This Row],[prijmeni a jmeno]])-1),1)="á","Z","M"))</f>
        <v>Z</v>
      </c>
      <c r="J76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60" s="17"/>
      <c r="L760" s="211">
        <f>COUNTIFS(F:F,registrace[[#This Row],[prijmeni a jmeno]],G:G,registrace[[#This Row],[nar]])</f>
        <v>1</v>
      </c>
      <c r="M76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60" s="212" t="str">
        <f>LEFT(registrace[[#This Row],[prijmeni a jmeno]],1)</f>
        <v>Š</v>
      </c>
      <c r="O760" s="221" t="str">
        <f>IF(registrace[[#This Row],[závod]]="Hlavní závod",COUNTIF(HLAVNÍ!C:C,E760),"-")</f>
        <v>-</v>
      </c>
    </row>
    <row r="761" spans="2:15" ht="11.25">
      <c r="B76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61" s="207">
        <v>2017</v>
      </c>
      <c r="D761" s="208"/>
      <c r="E761" s="207"/>
      <c r="F761" s="17" t="s">
        <v>1022</v>
      </c>
      <c r="G761" s="209">
        <v>2010</v>
      </c>
      <c r="H761" s="208" t="s">
        <v>329</v>
      </c>
      <c r="I761" s="210" t="str">
        <f>IF(ISBLANK(registrace[[#This Row],[prijmeni a jmeno]]),"-",IF(RIGHT(LEFT(registrace[[#This Row],[prijmeni a jmeno]],SEARCH(" ",registrace[[#This Row],[prijmeni a jmeno]])-1),1)="á","Z","M"))</f>
        <v>Z</v>
      </c>
      <c r="J76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61" s="17"/>
      <c r="L761" s="211">
        <f>COUNTIFS(F:F,registrace[[#This Row],[prijmeni a jmeno]],G:G,registrace[[#This Row],[nar]])</f>
        <v>1</v>
      </c>
      <c r="M76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61" s="212" t="str">
        <f>LEFT(registrace[[#This Row],[prijmeni a jmeno]],1)</f>
        <v>Š</v>
      </c>
      <c r="O761" s="221" t="str">
        <f>IF(registrace[[#This Row],[závod]]="Hlavní závod",COUNTIF(HLAVNÍ!C:C,E761),"-")</f>
        <v>-</v>
      </c>
    </row>
    <row r="762" spans="2:15" ht="11.25">
      <c r="B76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62" s="207">
        <v>2017</v>
      </c>
      <c r="D762" s="208"/>
      <c r="E762" s="207"/>
      <c r="F762" s="17" t="s">
        <v>481</v>
      </c>
      <c r="G762" s="209">
        <v>1988</v>
      </c>
      <c r="H762" s="17" t="s">
        <v>328</v>
      </c>
      <c r="I762" s="210" t="str">
        <f>IF(ISBLANK(registrace[[#This Row],[prijmeni a jmeno]]),"-",IF(RIGHT(LEFT(registrace[[#This Row],[prijmeni a jmeno]],SEARCH(" ",registrace[[#This Row],[prijmeni a jmeno]])-1),1)="á","Z","M"))</f>
        <v>M</v>
      </c>
      <c r="J76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62" s="17"/>
      <c r="L762" s="211">
        <f>COUNTIFS(F:F,registrace[[#This Row],[prijmeni a jmeno]],G:G,registrace[[#This Row],[nar]])</f>
        <v>1</v>
      </c>
      <c r="M76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62" s="212" t="str">
        <f>LEFT(registrace[[#This Row],[prijmeni a jmeno]],1)</f>
        <v>Š</v>
      </c>
      <c r="O762" s="221" t="str">
        <f>IF(registrace[[#This Row],[závod]]="Hlavní závod",COUNTIF(HLAVNÍ!C:C,E762),"-")</f>
        <v>-</v>
      </c>
    </row>
    <row r="763" spans="2:15" ht="11.25">
      <c r="B76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závod::B28</v>
      </c>
      <c r="C763" s="207">
        <v>2017</v>
      </c>
      <c r="D763" s="208" t="s">
        <v>672</v>
      </c>
      <c r="E763" s="207" t="s">
        <v>2760</v>
      </c>
      <c r="F763" s="17" t="s">
        <v>2664</v>
      </c>
      <c r="G763" s="209">
        <v>1987</v>
      </c>
      <c r="H763" s="208" t="s">
        <v>2640</v>
      </c>
      <c r="I763" s="210" t="str">
        <f>IF(ISBLANK(registrace[[#This Row],[prijmeni a jmeno]]),"-",IF(RIGHT(LEFT(registrace[[#This Row],[prijmeni a jmeno]],SEARCH(" ",registrace[[#This Row],[prijmeni a jmeno]])-1),1)="á","Z","M"))</f>
        <v>Z</v>
      </c>
      <c r="J76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0-34</v>
      </c>
      <c r="K763" s="17"/>
      <c r="L763" s="213">
        <f>COUNTIFS(F:F,registrace[[#This Row],[prijmeni a jmeno]],G:G,registrace[[#This Row],[nar]])</f>
        <v>1</v>
      </c>
      <c r="M76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63" s="212" t="str">
        <f>LEFT(registrace[[#This Row],[prijmeni a jmeno]],1)</f>
        <v>Š</v>
      </c>
      <c r="O763" s="222">
        <f>IF(registrace[[#This Row],[závod]]="Hlavní závod",COUNTIF(HLAVNÍ!C:C,E763),"-")</f>
        <v>1</v>
      </c>
    </row>
    <row r="764" spans="2:15" ht="11.25">
      <c r="B76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závod::B11</v>
      </c>
      <c r="C764" s="207">
        <v>2017</v>
      </c>
      <c r="D764" s="208" t="s">
        <v>672</v>
      </c>
      <c r="E764" s="207" t="s">
        <v>2763</v>
      </c>
      <c r="F764" s="17" t="s">
        <v>2744</v>
      </c>
      <c r="G764" s="209">
        <v>1970</v>
      </c>
      <c r="H764" s="208" t="s">
        <v>2745</v>
      </c>
      <c r="I764" s="210" t="str">
        <f>IF(ISBLANK(registrace[[#This Row],[prijmeni a jmeno]]),"-",IF(RIGHT(LEFT(registrace[[#This Row],[prijmeni a jmeno]],SEARCH(" ",registrace[[#This Row],[prijmeni a jmeno]])-1),1)="á","Z","M"))</f>
        <v>M</v>
      </c>
      <c r="J76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764" s="17"/>
      <c r="L764" s="213">
        <f>COUNTIFS(F:F,registrace[[#This Row],[prijmeni a jmeno]],G:G,registrace[[#This Row],[nar]])</f>
        <v>1</v>
      </c>
      <c r="M76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64" s="212" t="str">
        <f>LEFT(registrace[[#This Row],[prijmeni a jmeno]],1)</f>
        <v>Š</v>
      </c>
      <c r="O764" s="222">
        <f>IF(registrace[[#This Row],[závod]]="Hlavní závod",COUNTIF(HLAVNÍ!C:C,E764),"-")</f>
        <v>1</v>
      </c>
    </row>
    <row r="765" spans="2:15" ht="11.25">
      <c r="B76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65" s="207">
        <v>2017</v>
      </c>
      <c r="D765" s="208"/>
      <c r="E765" s="207"/>
      <c r="F765" s="17" t="s">
        <v>764</v>
      </c>
      <c r="G765" s="209">
        <v>1973</v>
      </c>
      <c r="H765" s="208" t="s">
        <v>765</v>
      </c>
      <c r="I765" s="210" t="str">
        <f>IF(ISBLANK(registrace[[#This Row],[prijmeni a jmeno]]),"-",IF(RIGHT(LEFT(registrace[[#This Row],[prijmeni a jmeno]],SEARCH(" ",registrace[[#This Row],[prijmeni a jmeno]])-1),1)="á","Z","M"))</f>
        <v>M</v>
      </c>
      <c r="J76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65" s="17"/>
      <c r="L765" s="211">
        <f>COUNTIFS(F:F,registrace[[#This Row],[prijmeni a jmeno]],G:G,registrace[[#This Row],[nar]])</f>
        <v>1</v>
      </c>
      <c r="M76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65" s="212" t="str">
        <f>LEFT(registrace[[#This Row],[prijmeni a jmeno]],1)</f>
        <v>Š</v>
      </c>
      <c r="O765" s="221" t="str">
        <f>IF(registrace[[#This Row],[závod]]="Hlavní závod",COUNTIF(HLAVNÍ!C:C,E765),"-")</f>
        <v>-</v>
      </c>
    </row>
    <row r="766" spans="2:15" ht="11.25">
      <c r="B76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66" s="207">
        <v>2017</v>
      </c>
      <c r="D766" s="208"/>
      <c r="E766" s="207"/>
      <c r="F766" s="17" t="s">
        <v>1030</v>
      </c>
      <c r="G766" s="209">
        <v>2010</v>
      </c>
      <c r="H766" s="208" t="s">
        <v>328</v>
      </c>
      <c r="I766" s="210" t="str">
        <f>IF(ISBLANK(registrace[[#This Row],[prijmeni a jmeno]]),"-",IF(RIGHT(LEFT(registrace[[#This Row],[prijmeni a jmeno]],SEARCH(" ",registrace[[#This Row],[prijmeni a jmeno]])-1),1)="á","Z","M"))</f>
        <v>M</v>
      </c>
      <c r="J76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66" s="17"/>
      <c r="L766" s="211">
        <f>COUNTIFS(F:F,registrace[[#This Row],[prijmeni a jmeno]],G:G,registrace[[#This Row],[nar]])</f>
        <v>1</v>
      </c>
      <c r="M76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66" s="212" t="str">
        <f>LEFT(registrace[[#This Row],[prijmeni a jmeno]],1)</f>
        <v>Š</v>
      </c>
      <c r="O766" s="221" t="str">
        <f>IF(registrace[[#This Row],[závod]]="Hlavní závod",COUNTIF(HLAVNÍ!C:C,E766),"-")</f>
        <v>-</v>
      </c>
    </row>
    <row r="767" spans="2:15" ht="11.25">
      <c r="B76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závod::66</v>
      </c>
      <c r="C767" s="207">
        <v>2017</v>
      </c>
      <c r="D767" s="208" t="s">
        <v>672</v>
      </c>
      <c r="E767" s="214">
        <v>66</v>
      </c>
      <c r="F767" s="17" t="s">
        <v>110</v>
      </c>
      <c r="G767" s="209">
        <v>1966</v>
      </c>
      <c r="H767" s="17" t="s">
        <v>648</v>
      </c>
      <c r="I767" s="210" t="str">
        <f>IF(ISBLANK(registrace[[#This Row],[prijmeni a jmeno]]),"-",IF(RIGHT(LEFT(registrace[[#This Row],[prijmeni a jmeno]],SEARCH(" ",registrace[[#This Row],[prijmeni a jmeno]])-1),1)="á","Z","M"))</f>
        <v>M</v>
      </c>
      <c r="J76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767" s="17"/>
      <c r="L767" s="213">
        <f>COUNTIFS(F:F,registrace[[#This Row],[prijmeni a jmeno]],G:G,registrace[[#This Row],[nar]])</f>
        <v>1</v>
      </c>
      <c r="M76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67" s="212" t="str">
        <f>LEFT(registrace[[#This Row],[prijmeni a jmeno]],1)</f>
        <v>Š</v>
      </c>
      <c r="O767" s="221">
        <f>IF(registrace[[#This Row],[závod]]="Hlavní závod",COUNTIF(HLAVNÍ!C:C,E767),"-")</f>
        <v>1</v>
      </c>
    </row>
    <row r="768" spans="2:15" ht="11.25">
      <c r="B76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závod::C44</v>
      </c>
      <c r="C768" s="207">
        <v>2017</v>
      </c>
      <c r="D768" s="208" t="s">
        <v>672</v>
      </c>
      <c r="E768" s="207" t="s">
        <v>2822</v>
      </c>
      <c r="F768" s="17" t="s">
        <v>175</v>
      </c>
      <c r="G768" s="209">
        <v>1973</v>
      </c>
      <c r="H768" s="208" t="s">
        <v>38</v>
      </c>
      <c r="I768" s="210" t="str">
        <f>IF(ISBLANK(registrace[[#This Row],[prijmeni a jmeno]]),"-",IF(RIGHT(LEFT(registrace[[#This Row],[prijmeni a jmeno]],SEARCH(" ",registrace[[#This Row],[prijmeni a jmeno]])-1),1)="á","Z","M"))</f>
        <v>M</v>
      </c>
      <c r="J76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768" s="17"/>
      <c r="L768" s="211">
        <f>COUNTIFS(F:F,registrace[[#This Row],[prijmeni a jmeno]],G:G,registrace[[#This Row],[nar]])</f>
        <v>1</v>
      </c>
      <c r="M76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68" s="212" t="str">
        <f>LEFT(registrace[[#This Row],[prijmeni a jmeno]],1)</f>
        <v>Š</v>
      </c>
      <c r="O768" s="221">
        <f>IF(registrace[[#This Row],[závod]]="Hlavní závod",COUNTIF(HLAVNÍ!C:C,E768),"-")</f>
        <v>1</v>
      </c>
    </row>
    <row r="769" spans="2:15" ht="11.25">
      <c r="B76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69" s="207">
        <v>2017</v>
      </c>
      <c r="D769" s="208"/>
      <c r="E769" s="207"/>
      <c r="F769" s="17" t="s">
        <v>512</v>
      </c>
      <c r="G769" s="209">
        <v>2001</v>
      </c>
      <c r="H769" s="17" t="s">
        <v>331</v>
      </c>
      <c r="I769" s="210" t="str">
        <f>IF(ISBLANK(registrace[[#This Row],[prijmeni a jmeno]]),"-",IF(RIGHT(LEFT(registrace[[#This Row],[prijmeni a jmeno]],SEARCH(" ",registrace[[#This Row],[prijmeni a jmeno]])-1),1)="á","Z","M"))</f>
        <v>Z</v>
      </c>
      <c r="J76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69" s="17"/>
      <c r="L769" s="211">
        <f>COUNTIFS(F:F,registrace[[#This Row],[prijmeni a jmeno]],G:G,registrace[[#This Row],[nar]])</f>
        <v>1</v>
      </c>
      <c r="M76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69" s="212" t="str">
        <f>LEFT(registrace[[#This Row],[prijmeni a jmeno]],1)</f>
        <v>Š</v>
      </c>
      <c r="O769" s="221" t="str">
        <f>IF(registrace[[#This Row],[závod]]="Hlavní závod",COUNTIF(HLAVNÍ!C:C,E769),"-")</f>
        <v>-</v>
      </c>
    </row>
    <row r="770" spans="2:15" ht="11.25">
      <c r="B77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70" s="207">
        <v>2017</v>
      </c>
      <c r="D770" s="208"/>
      <c r="E770" s="207"/>
      <c r="F770" s="17" t="s">
        <v>520</v>
      </c>
      <c r="G770" s="209">
        <v>2005</v>
      </c>
      <c r="H770" s="17" t="s">
        <v>328</v>
      </c>
      <c r="I770" s="210" t="str">
        <f>IF(ISBLANK(registrace[[#This Row],[prijmeni a jmeno]]),"-",IF(RIGHT(LEFT(registrace[[#This Row],[prijmeni a jmeno]],SEARCH(" ",registrace[[#This Row],[prijmeni a jmeno]])-1),1)="á","Z","M"))</f>
        <v>Z</v>
      </c>
      <c r="J77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70" s="17"/>
      <c r="L770" s="211">
        <f>COUNTIFS(F:F,registrace[[#This Row],[prijmeni a jmeno]],G:G,registrace[[#This Row],[nar]])</f>
        <v>1</v>
      </c>
      <c r="M77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70" s="212" t="str">
        <f>LEFT(registrace[[#This Row],[prijmeni a jmeno]],1)</f>
        <v>Š</v>
      </c>
      <c r="O770" s="221" t="str">
        <f>IF(registrace[[#This Row],[závod]]="Hlavní závod",COUNTIF(HLAVNÍ!C:C,E770),"-")</f>
        <v>-</v>
      </c>
    </row>
    <row r="771" spans="2:15" ht="11.25">
      <c r="B77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starosty::27</v>
      </c>
      <c r="C771" s="207">
        <v>2017</v>
      </c>
      <c r="D771" s="208" t="s">
        <v>673</v>
      </c>
      <c r="E771" s="207">
        <v>27</v>
      </c>
      <c r="F771" s="17" t="s">
        <v>2692</v>
      </c>
      <c r="G771" s="209">
        <v>1978</v>
      </c>
      <c r="H771" s="208" t="s">
        <v>2654</v>
      </c>
      <c r="I771" s="210" t="str">
        <f>IF(ISBLANK(registrace[[#This Row],[prijmeni a jmeno]]),"-",IF(RIGHT(LEFT(registrace[[#This Row],[prijmeni a jmeno]],SEARCH(" ",registrace[[#This Row],[prijmeni a jmeno]])-1),1)="á","Z","M"))</f>
        <v>Z</v>
      </c>
      <c r="J77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771" s="17"/>
      <c r="L771" s="213">
        <f>COUNTIFS(F:F,registrace[[#This Row],[prijmeni a jmeno]],G:G,registrace[[#This Row],[nar]])</f>
        <v>1</v>
      </c>
      <c r="M77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71" s="212" t="str">
        <f>LEFT(registrace[[#This Row],[prijmeni a jmeno]],1)</f>
        <v>Š</v>
      </c>
      <c r="O771" s="222" t="str">
        <f>IF(registrace[[#This Row],[závod]]="Hlavní závod",COUNTIF(HLAVNÍ!C:C,E771),"-")</f>
        <v>-</v>
      </c>
    </row>
    <row r="772" spans="2:15" ht="11.25">
      <c r="B77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72" s="207">
        <v>2017</v>
      </c>
      <c r="D772" s="208"/>
      <c r="E772" s="207"/>
      <c r="F772" s="17" t="s">
        <v>231</v>
      </c>
      <c r="G772" s="209">
        <v>1964</v>
      </c>
      <c r="H772" s="17" t="s">
        <v>232</v>
      </c>
      <c r="I772" s="210" t="str">
        <f>IF(ISBLANK(registrace[[#This Row],[prijmeni a jmeno]]),"-",IF(RIGHT(LEFT(registrace[[#This Row],[prijmeni a jmeno]],SEARCH(" ",registrace[[#This Row],[prijmeni a jmeno]])-1),1)="á","Z","M"))</f>
        <v>M</v>
      </c>
      <c r="J77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72" s="17"/>
      <c r="L772" s="211">
        <f>COUNTIFS(F:F,registrace[[#This Row],[prijmeni a jmeno]],G:G,registrace[[#This Row],[nar]])</f>
        <v>1</v>
      </c>
      <c r="M77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72" s="212" t="str">
        <f>LEFT(registrace[[#This Row],[prijmeni a jmeno]],1)</f>
        <v>Š</v>
      </c>
      <c r="O772" s="221" t="str">
        <f>IF(registrace[[#This Row],[závod]]="Hlavní závod",COUNTIF(HLAVNÍ!C:C,E772),"-")</f>
        <v>-</v>
      </c>
    </row>
    <row r="773" spans="2:15" ht="11.25">
      <c r="B77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73" s="207">
        <v>2017</v>
      </c>
      <c r="D773" s="208"/>
      <c r="E773" s="207"/>
      <c r="F773" s="17" t="s">
        <v>412</v>
      </c>
      <c r="G773" s="209">
        <v>2005</v>
      </c>
      <c r="H773" s="17" t="s">
        <v>280</v>
      </c>
      <c r="I773" s="210" t="str">
        <f>IF(ISBLANK(registrace[[#This Row],[prijmeni a jmeno]]),"-",IF(RIGHT(LEFT(registrace[[#This Row],[prijmeni a jmeno]],SEARCH(" ",registrace[[#This Row],[prijmeni a jmeno]])-1),1)="á","Z","M"))</f>
        <v>Z</v>
      </c>
      <c r="J77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73" s="17"/>
      <c r="L773" s="211">
        <f>COUNTIFS(F:F,registrace[[#This Row],[prijmeni a jmeno]],G:G,registrace[[#This Row],[nar]])</f>
        <v>1</v>
      </c>
      <c r="M77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73" s="212" t="str">
        <f>LEFT(registrace[[#This Row],[prijmeni a jmeno]],1)</f>
        <v>Š</v>
      </c>
      <c r="O773" s="221" t="str">
        <f>IF(registrace[[#This Row],[závod]]="Hlavní závod",COUNTIF(HLAVNÍ!C:C,E773),"-")</f>
        <v>-</v>
      </c>
    </row>
    <row r="774" spans="2:15" ht="11.25">
      <c r="B77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74" s="207">
        <v>2017</v>
      </c>
      <c r="D774" s="208"/>
      <c r="E774" s="207"/>
      <c r="F774" s="17" t="s">
        <v>469</v>
      </c>
      <c r="G774" s="209">
        <v>1980</v>
      </c>
      <c r="H774" s="17" t="s">
        <v>463</v>
      </c>
      <c r="I774" s="210" t="str">
        <f>IF(ISBLANK(registrace[[#This Row],[prijmeni a jmeno]]),"-",IF(RIGHT(LEFT(registrace[[#This Row],[prijmeni a jmeno]],SEARCH(" ",registrace[[#This Row],[prijmeni a jmeno]])-1),1)="á","Z","M"))</f>
        <v>M</v>
      </c>
      <c r="J77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74" s="17"/>
      <c r="L774" s="211">
        <f>COUNTIFS(F:F,registrace[[#This Row],[prijmeni a jmeno]],G:G,registrace[[#This Row],[nar]])</f>
        <v>1</v>
      </c>
      <c r="M77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74" s="212" t="str">
        <f>LEFT(registrace[[#This Row],[prijmeni a jmeno]],1)</f>
        <v>Š</v>
      </c>
      <c r="O774" s="221" t="str">
        <f>IF(registrace[[#This Row],[závod]]="Hlavní závod",COUNTIF(HLAVNÍ!C:C,E774),"-")</f>
        <v>-</v>
      </c>
    </row>
    <row r="775" spans="2:15" ht="11.25">
      <c r="B77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75" s="207">
        <v>2017</v>
      </c>
      <c r="D775" s="208"/>
      <c r="E775" s="207"/>
      <c r="F775" s="17" t="s">
        <v>311</v>
      </c>
      <c r="G775" s="209">
        <v>1980</v>
      </c>
      <c r="H775" s="17" t="s">
        <v>235</v>
      </c>
      <c r="I775" s="210" t="str">
        <f>IF(ISBLANK(registrace[[#This Row],[prijmeni a jmeno]]),"-",IF(RIGHT(LEFT(registrace[[#This Row],[prijmeni a jmeno]],SEARCH(" ",registrace[[#This Row],[prijmeni a jmeno]])-1),1)="á","Z","M"))</f>
        <v>M</v>
      </c>
      <c r="J77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75" s="17"/>
      <c r="L775" s="211">
        <f>COUNTIFS(F:F,registrace[[#This Row],[prijmeni a jmeno]],G:G,registrace[[#This Row],[nar]])</f>
        <v>1</v>
      </c>
      <c r="M77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75" s="212" t="str">
        <f>LEFT(registrace[[#This Row],[prijmeni a jmeno]],1)</f>
        <v>Š</v>
      </c>
      <c r="O775" s="221" t="str">
        <f>IF(registrace[[#This Row],[závod]]="Hlavní závod",COUNTIF(HLAVNÍ!C:C,E775),"-")</f>
        <v>-</v>
      </c>
    </row>
    <row r="776" spans="2:15" ht="11.25">
      <c r="B77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76" s="207">
        <v>2017</v>
      </c>
      <c r="D776" s="208"/>
      <c r="E776" s="207"/>
      <c r="F776" s="17" t="s">
        <v>1032</v>
      </c>
      <c r="G776" s="209">
        <v>2010</v>
      </c>
      <c r="H776" s="208" t="s">
        <v>463</v>
      </c>
      <c r="I776" s="210" t="str">
        <f>IF(ISBLANK(registrace[[#This Row],[prijmeni a jmeno]]),"-",IF(RIGHT(LEFT(registrace[[#This Row],[prijmeni a jmeno]],SEARCH(" ",registrace[[#This Row],[prijmeni a jmeno]])-1),1)="á","Z","M"))</f>
        <v>M</v>
      </c>
      <c r="J77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76" s="17"/>
      <c r="L776" s="211">
        <f>COUNTIFS(F:F,registrace[[#This Row],[prijmeni a jmeno]],G:G,registrace[[#This Row],[nar]])</f>
        <v>1</v>
      </c>
      <c r="M77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76" s="212" t="str">
        <f>LEFT(registrace[[#This Row],[prijmeni a jmeno]],1)</f>
        <v>Š</v>
      </c>
      <c r="O776" s="221" t="str">
        <f>IF(registrace[[#This Row],[závod]]="Hlavní závod",COUNTIF(HLAVNÍ!C:C,E776),"-")</f>
        <v>-</v>
      </c>
    </row>
    <row r="777" spans="2:15" ht="11.25">
      <c r="B77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77" s="207">
        <v>2017</v>
      </c>
      <c r="D777" s="208"/>
      <c r="E777" s="207"/>
      <c r="F777" s="17" t="s">
        <v>525</v>
      </c>
      <c r="G777" s="209">
        <v>2007</v>
      </c>
      <c r="H777" s="17" t="s">
        <v>463</v>
      </c>
      <c r="I777" s="210" t="str">
        <f>IF(ISBLANK(registrace[[#This Row],[prijmeni a jmeno]]),"-",IF(RIGHT(LEFT(registrace[[#This Row],[prijmeni a jmeno]],SEARCH(" ",registrace[[#This Row],[prijmeni a jmeno]])-1),1)="á","Z","M"))</f>
        <v>Z</v>
      </c>
      <c r="J77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77" s="17"/>
      <c r="L777" s="211">
        <f>COUNTIFS(F:F,registrace[[#This Row],[prijmeni a jmeno]],G:G,registrace[[#This Row],[nar]])</f>
        <v>1</v>
      </c>
      <c r="M77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77" s="212" t="str">
        <f>LEFT(registrace[[#This Row],[prijmeni a jmeno]],1)</f>
        <v>Š</v>
      </c>
      <c r="O777" s="221" t="str">
        <f>IF(registrace[[#This Row],[závod]]="Hlavní závod",COUNTIF(HLAVNÍ!C:C,E777),"-")</f>
        <v>-</v>
      </c>
    </row>
    <row r="778" spans="2:15" ht="11.25">
      <c r="B77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78" s="207">
        <v>2017</v>
      </c>
      <c r="D778" s="208"/>
      <c r="E778" s="207"/>
      <c r="F778" s="17" t="s">
        <v>977</v>
      </c>
      <c r="G778" s="209">
        <v>1959</v>
      </c>
      <c r="H778" s="208" t="s">
        <v>2270</v>
      </c>
      <c r="I778" s="210" t="str">
        <f>IF(ISBLANK(registrace[[#This Row],[prijmeni a jmeno]]),"-",IF(RIGHT(LEFT(registrace[[#This Row],[prijmeni a jmeno]],SEARCH(" ",registrace[[#This Row],[prijmeni a jmeno]])-1),1)="á","Z","M"))</f>
        <v>Z</v>
      </c>
      <c r="J77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78" s="17"/>
      <c r="L778" s="211">
        <f>COUNTIFS(F:F,registrace[[#This Row],[prijmeni a jmeno]],G:G,registrace[[#This Row],[nar]])</f>
        <v>1</v>
      </c>
      <c r="M77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78" s="212" t="str">
        <f>LEFT(registrace[[#This Row],[prijmeni a jmeno]],1)</f>
        <v>Š</v>
      </c>
      <c r="O778" s="221" t="str">
        <f>IF(registrace[[#This Row],[závod]]="Hlavní závod",COUNTIF(HLAVNÍ!C:C,E778),"-")</f>
        <v>-</v>
      </c>
    </row>
    <row r="779" spans="2:15" ht="11.25">
      <c r="B77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79" s="207">
        <v>2017</v>
      </c>
      <c r="D779" s="208"/>
      <c r="E779" s="207"/>
      <c r="F779" s="17" t="s">
        <v>157</v>
      </c>
      <c r="G779" s="209">
        <v>1950</v>
      </c>
      <c r="H779" s="17" t="s">
        <v>207</v>
      </c>
      <c r="I779" s="210" t="str">
        <f>IF(ISBLANK(registrace[[#This Row],[prijmeni a jmeno]]),"-",IF(RIGHT(LEFT(registrace[[#This Row],[prijmeni a jmeno]],SEARCH(" ",registrace[[#This Row],[prijmeni a jmeno]])-1),1)="á","Z","M"))</f>
        <v>M</v>
      </c>
      <c r="J77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79" s="17"/>
      <c r="L779" s="211">
        <f>COUNTIFS(F:F,registrace[[#This Row],[prijmeni a jmeno]],G:G,registrace[[#This Row],[nar]])</f>
        <v>1</v>
      </c>
      <c r="M77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79" s="212" t="str">
        <f>LEFT(registrace[[#This Row],[prijmeni a jmeno]],1)</f>
        <v>Š</v>
      </c>
      <c r="O779" s="221" t="str">
        <f>IF(registrace[[#This Row],[závod]]="Hlavní závod",COUNTIF(HLAVNÍ!C:C,E779),"-")</f>
        <v>-</v>
      </c>
    </row>
    <row r="780" spans="2:15" ht="11.25">
      <c r="B78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závod::Z50</v>
      </c>
      <c r="C780" s="207">
        <v>2017</v>
      </c>
      <c r="D780" s="208" t="s">
        <v>672</v>
      </c>
      <c r="E780" s="207" t="s">
        <v>2795</v>
      </c>
      <c r="F780" s="17" t="s">
        <v>115</v>
      </c>
      <c r="G780" s="209">
        <v>1941</v>
      </c>
      <c r="H780" s="17" t="s">
        <v>295</v>
      </c>
      <c r="I780" s="210" t="str">
        <f>IF(ISBLANK(registrace[[#This Row],[prijmeni a jmeno]]),"-",IF(RIGHT(LEFT(registrace[[#This Row],[prijmeni a jmeno]],SEARCH(" ",registrace[[#This Row],[prijmeni a jmeno]])-1),1)="á","Z","M"))</f>
        <v>M</v>
      </c>
      <c r="J78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70+</v>
      </c>
      <c r="K780" s="17"/>
      <c r="L780" s="213">
        <f>COUNTIFS(F:F,registrace[[#This Row],[prijmeni a jmeno]],G:G,registrace[[#This Row],[nar]])</f>
        <v>1</v>
      </c>
      <c r="M78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80" s="212" t="str">
        <f>LEFT(registrace[[#This Row],[prijmeni a jmeno]],1)</f>
        <v>Š</v>
      </c>
      <c r="O780" s="222">
        <f>IF(registrace[[#This Row],[závod]]="Hlavní závod",COUNTIF(HLAVNÍ!C:C,E780),"-")</f>
        <v>1</v>
      </c>
    </row>
    <row r="781" spans="2:15" ht="11.25">
      <c r="B78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81" s="207">
        <v>2017</v>
      </c>
      <c r="D781" s="208"/>
      <c r="E781" s="207"/>
      <c r="F781" s="17" t="s">
        <v>158</v>
      </c>
      <c r="G781" s="209">
        <v>1985</v>
      </c>
      <c r="H781" s="208" t="s">
        <v>2327</v>
      </c>
      <c r="I781" s="210" t="str">
        <f>IF(ISBLANK(registrace[[#This Row],[prijmeni a jmeno]]),"-",IF(RIGHT(LEFT(registrace[[#This Row],[prijmeni a jmeno]],SEARCH(" ",registrace[[#This Row],[prijmeni a jmeno]])-1),1)="á","Z","M"))</f>
        <v>M</v>
      </c>
      <c r="J78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81" s="17"/>
      <c r="L781" s="213">
        <f>COUNTIFS(F:F,registrace[[#This Row],[prijmeni a jmeno]],G:G,registrace[[#This Row],[nar]])</f>
        <v>1</v>
      </c>
      <c r="M78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81" s="212" t="str">
        <f>LEFT(registrace[[#This Row],[prijmeni a jmeno]],1)</f>
        <v>Š</v>
      </c>
      <c r="O781" s="221" t="str">
        <f>IF(registrace[[#This Row],[závod]]="Hlavní závod",COUNTIF(HLAVNÍ!C:C,E781),"-")</f>
        <v>-</v>
      </c>
    </row>
    <row r="782" spans="2:15" ht="11.25">
      <c r="B78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závod::64</v>
      </c>
      <c r="C782" s="207">
        <v>2017</v>
      </c>
      <c r="D782" s="208" t="s">
        <v>672</v>
      </c>
      <c r="E782" s="207">
        <v>64</v>
      </c>
      <c r="F782" s="17" t="s">
        <v>2726</v>
      </c>
      <c r="G782" s="209">
        <v>1973</v>
      </c>
      <c r="H782" s="208" t="s">
        <v>44</v>
      </c>
      <c r="I782" s="210" t="str">
        <f>IF(ISBLANK(registrace[[#This Row],[prijmeni a jmeno]]),"-",IF(RIGHT(LEFT(registrace[[#This Row],[prijmeni a jmeno]],SEARCH(" ",registrace[[#This Row],[prijmeni a jmeno]])-1),1)="á","Z","M"))</f>
        <v>M</v>
      </c>
      <c r="J78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782" s="17"/>
      <c r="L782" s="213">
        <f>COUNTIFS(F:F,registrace[[#This Row],[prijmeni a jmeno]],G:G,registrace[[#This Row],[nar]])</f>
        <v>1</v>
      </c>
      <c r="M78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82" s="212" t="str">
        <f>LEFT(registrace[[#This Row],[prijmeni a jmeno]],1)</f>
        <v>Š</v>
      </c>
      <c r="O782" s="222">
        <f>IF(registrace[[#This Row],[závod]]="Hlavní závod",COUNTIF(HLAVNÍ!C:C,E782),"-")</f>
        <v>1</v>
      </c>
    </row>
    <row r="783" spans="2:15" ht="11.25">
      <c r="B78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závod::24</v>
      </c>
      <c r="C783" s="207">
        <v>2017</v>
      </c>
      <c r="D783" s="208" t="s">
        <v>672</v>
      </c>
      <c r="E783" s="214">
        <v>24</v>
      </c>
      <c r="F783" s="17" t="s">
        <v>2328</v>
      </c>
      <c r="G783" s="209">
        <v>1985</v>
      </c>
      <c r="H783" s="208" t="s">
        <v>284</v>
      </c>
      <c r="I783" s="210" t="str">
        <f>IF(ISBLANK(registrace[[#This Row],[prijmeni a jmeno]]),"-",IF(RIGHT(LEFT(registrace[[#This Row],[prijmeni a jmeno]],SEARCH(" ",registrace[[#This Row],[prijmeni a jmeno]])-1),1)="á","Z","M"))</f>
        <v>M</v>
      </c>
      <c r="J78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783" s="17"/>
      <c r="L783" s="213">
        <f>COUNTIFS(F:F,registrace[[#This Row],[prijmeni a jmeno]],G:G,registrace[[#This Row],[nar]])</f>
        <v>1</v>
      </c>
      <c r="M78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83" s="212" t="str">
        <f>LEFT(registrace[[#This Row],[prijmeni a jmeno]],1)</f>
        <v>Š</v>
      </c>
      <c r="O783" s="222">
        <f>IF(registrace[[#This Row],[závod]]="Hlavní závod",COUNTIF(HLAVNÍ!C:C,E783),"-")</f>
        <v>1</v>
      </c>
    </row>
    <row r="784" spans="2:15" ht="11.25">
      <c r="B78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84" s="207">
        <v>2017</v>
      </c>
      <c r="D784" s="208"/>
      <c r="E784" s="207"/>
      <c r="F784" s="17" t="s">
        <v>2329</v>
      </c>
      <c r="G784" s="209">
        <v>1978</v>
      </c>
      <c r="H784" s="208" t="s">
        <v>2275</v>
      </c>
      <c r="I784" s="210" t="str">
        <f>IF(ISBLANK(registrace[[#This Row],[prijmeni a jmeno]]),"-",IF(RIGHT(LEFT(registrace[[#This Row],[prijmeni a jmeno]],SEARCH(" ",registrace[[#This Row],[prijmeni a jmeno]])-1),1)="á","Z","M"))</f>
        <v>Z</v>
      </c>
      <c r="J78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84" s="17"/>
      <c r="L784" s="213">
        <f>COUNTIFS(F:F,registrace[[#This Row],[prijmeni a jmeno]],G:G,registrace[[#This Row],[nar]])</f>
        <v>1</v>
      </c>
      <c r="M78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84" s="212" t="str">
        <f>LEFT(registrace[[#This Row],[prijmeni a jmeno]],1)</f>
        <v>Š</v>
      </c>
      <c r="O784" s="221" t="str">
        <f>IF(registrace[[#This Row],[závod]]="Hlavní závod",COUNTIF(HLAVNÍ!C:C,E784),"-")</f>
        <v>-</v>
      </c>
    </row>
    <row r="785" spans="2:15" ht="11.25">
      <c r="B78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závod::118</v>
      </c>
      <c r="C785" s="207">
        <v>2017</v>
      </c>
      <c r="D785" s="208" t="s">
        <v>672</v>
      </c>
      <c r="E785" s="207">
        <v>118</v>
      </c>
      <c r="F785" s="17" t="s">
        <v>2330</v>
      </c>
      <c r="G785" s="209">
        <v>1971</v>
      </c>
      <c r="H785" s="208" t="s">
        <v>284</v>
      </c>
      <c r="I785" s="210" t="str">
        <f>IF(ISBLANK(registrace[[#This Row],[prijmeni a jmeno]]),"-",IF(RIGHT(LEFT(registrace[[#This Row],[prijmeni a jmeno]],SEARCH(" ",registrace[[#This Row],[prijmeni a jmeno]])-1),1)="á","Z","M"))</f>
        <v>M</v>
      </c>
      <c r="J78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785" s="17"/>
      <c r="L785" s="213">
        <f>COUNTIFS(F:F,registrace[[#This Row],[prijmeni a jmeno]],G:G,registrace[[#This Row],[nar]])</f>
        <v>1</v>
      </c>
      <c r="M78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85" s="212" t="str">
        <f>LEFT(registrace[[#This Row],[prijmeni a jmeno]],1)</f>
        <v>Š</v>
      </c>
      <c r="O785" s="221">
        <f>IF(registrace[[#This Row],[závod]]="Hlavní závod",COUNTIF(HLAVNÍ!C:C,E785),"-")</f>
        <v>1</v>
      </c>
    </row>
    <row r="786" spans="2:15" ht="11.25">
      <c r="B78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86" s="207">
        <v>2017</v>
      </c>
      <c r="D786" s="208"/>
      <c r="E786" s="207"/>
      <c r="F786" s="17" t="s">
        <v>588</v>
      </c>
      <c r="G786" s="209">
        <v>2002</v>
      </c>
      <c r="H786" s="17" t="s">
        <v>331</v>
      </c>
      <c r="I786" s="210" t="str">
        <f>IF(ISBLANK(registrace[[#This Row],[prijmeni a jmeno]]),"-",IF(RIGHT(LEFT(registrace[[#This Row],[prijmeni a jmeno]],SEARCH(" ",registrace[[#This Row],[prijmeni a jmeno]])-1),1)="á","Z","M"))</f>
        <v>M</v>
      </c>
      <c r="J78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86" s="17"/>
      <c r="L786" s="211">
        <f>COUNTIFS(F:F,registrace[[#This Row],[prijmeni a jmeno]],G:G,registrace[[#This Row],[nar]])</f>
        <v>1</v>
      </c>
      <c r="M78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86" s="212" t="str">
        <f>LEFT(registrace[[#This Row],[prijmeni a jmeno]],1)</f>
        <v>Š</v>
      </c>
      <c r="O786" s="221" t="str">
        <f>IF(registrace[[#This Row],[závod]]="Hlavní závod",COUNTIF(HLAVNÍ!C:C,E786),"-")</f>
        <v>-</v>
      </c>
    </row>
    <row r="787" spans="2:15" ht="11.25">
      <c r="B78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87" s="207">
        <v>2017</v>
      </c>
      <c r="D787" s="208"/>
      <c r="E787" s="207"/>
      <c r="F787" s="17" t="s">
        <v>587</v>
      </c>
      <c r="G787" s="209">
        <v>2002</v>
      </c>
      <c r="H787" s="17" t="s">
        <v>331</v>
      </c>
      <c r="I787" s="210" t="str">
        <f>IF(ISBLANK(registrace[[#This Row],[prijmeni a jmeno]]),"-",IF(RIGHT(LEFT(registrace[[#This Row],[prijmeni a jmeno]],SEARCH(" ",registrace[[#This Row],[prijmeni a jmeno]])-1),1)="á","Z","M"))</f>
        <v>M</v>
      </c>
      <c r="J78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87" s="17"/>
      <c r="L787" s="211">
        <f>COUNTIFS(F:F,registrace[[#This Row],[prijmeni a jmeno]],G:G,registrace[[#This Row],[nar]])</f>
        <v>1</v>
      </c>
      <c r="M78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87" s="212" t="str">
        <f>LEFT(registrace[[#This Row],[prijmeni a jmeno]],1)</f>
        <v>Š</v>
      </c>
      <c r="O787" s="221" t="str">
        <f>IF(registrace[[#This Row],[závod]]="Hlavní závod",COUNTIF(HLAVNÍ!C:C,E787),"-")</f>
        <v>-</v>
      </c>
    </row>
    <row r="788" spans="2:15" ht="11.25">
      <c r="B78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88" s="207">
        <v>2017</v>
      </c>
      <c r="D788" s="208"/>
      <c r="E788" s="207"/>
      <c r="F788" s="17" t="s">
        <v>1017</v>
      </c>
      <c r="G788" s="209">
        <v>2005</v>
      </c>
      <c r="H788" s="208" t="s">
        <v>462</v>
      </c>
      <c r="I788" s="210" t="str">
        <f>IF(ISBLANK(registrace[[#This Row],[prijmeni a jmeno]]),"-",IF(RIGHT(LEFT(registrace[[#This Row],[prijmeni a jmeno]],SEARCH(" ",registrace[[#This Row],[prijmeni a jmeno]])-1),1)="á","Z","M"))</f>
        <v>M</v>
      </c>
      <c r="J78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88" s="17"/>
      <c r="L788" s="211">
        <f>COUNTIFS(F:F,registrace[[#This Row],[prijmeni a jmeno]],G:G,registrace[[#This Row],[nar]])</f>
        <v>1</v>
      </c>
      <c r="M78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88" s="212" t="str">
        <f>LEFT(registrace[[#This Row],[prijmeni a jmeno]],1)</f>
        <v>Š</v>
      </c>
      <c r="O788" s="221" t="str">
        <f>IF(registrace[[#This Row],[závod]]="Hlavní závod",COUNTIF(HLAVNÍ!C:C,E788),"-")</f>
        <v>-</v>
      </c>
    </row>
    <row r="789" spans="2:15" ht="11.25">
      <c r="B78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89" s="207">
        <v>2017</v>
      </c>
      <c r="D789" s="208"/>
      <c r="E789" s="207"/>
      <c r="F789" s="17" t="s">
        <v>544</v>
      </c>
      <c r="G789" s="209">
        <v>1976</v>
      </c>
      <c r="H789" s="17" t="s">
        <v>43</v>
      </c>
      <c r="I789" s="210" t="str">
        <f>IF(ISBLANK(registrace[[#This Row],[prijmeni a jmeno]]),"-",IF(RIGHT(LEFT(registrace[[#This Row],[prijmeni a jmeno]],SEARCH(" ",registrace[[#This Row],[prijmeni a jmeno]])-1),1)="á","Z","M"))</f>
        <v>M</v>
      </c>
      <c r="J78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89" s="17"/>
      <c r="L789" s="211">
        <f>COUNTIFS(F:F,registrace[[#This Row],[prijmeni a jmeno]],G:G,registrace[[#This Row],[nar]])</f>
        <v>1</v>
      </c>
      <c r="M78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89" s="212" t="str">
        <f>LEFT(registrace[[#This Row],[prijmeni a jmeno]],1)</f>
        <v>Š</v>
      </c>
      <c r="O789" s="221" t="str">
        <f>IF(registrace[[#This Row],[závod]]="Hlavní závod",COUNTIF(HLAVNÍ!C:C,E789),"-")</f>
        <v>-</v>
      </c>
    </row>
    <row r="790" spans="2:15" ht="11.25">
      <c r="B79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90" s="207">
        <v>2017</v>
      </c>
      <c r="D790" s="208"/>
      <c r="E790" s="207"/>
      <c r="F790" s="17" t="s">
        <v>272</v>
      </c>
      <c r="G790" s="209">
        <v>2002</v>
      </c>
      <c r="H790" s="17" t="s">
        <v>331</v>
      </c>
      <c r="I790" s="210" t="str">
        <f>IF(ISBLANK(registrace[[#This Row],[prijmeni a jmeno]]),"-",IF(RIGHT(LEFT(registrace[[#This Row],[prijmeni a jmeno]],SEARCH(" ",registrace[[#This Row],[prijmeni a jmeno]])-1),1)="á","Z","M"))</f>
        <v>M</v>
      </c>
      <c r="J79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90" s="17"/>
      <c r="L790" s="211">
        <f>COUNTIFS(F:F,registrace[[#This Row],[prijmeni a jmeno]],G:G,registrace[[#This Row],[nar]])</f>
        <v>1</v>
      </c>
      <c r="M79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90" s="212" t="str">
        <f>LEFT(registrace[[#This Row],[prijmeni a jmeno]],1)</f>
        <v>Š</v>
      </c>
      <c r="O790" s="221" t="str">
        <f>IF(registrace[[#This Row],[závod]]="Hlavní závod",COUNTIF(HLAVNÍ!C:C,E790),"-")</f>
        <v>-</v>
      </c>
    </row>
    <row r="791" spans="2:15" ht="11.25">
      <c r="B79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91" s="207">
        <v>2017</v>
      </c>
      <c r="D791" s="208"/>
      <c r="E791" s="207"/>
      <c r="F791" s="17" t="s">
        <v>271</v>
      </c>
      <c r="G791" s="209">
        <v>2002</v>
      </c>
      <c r="H791" s="17" t="s">
        <v>331</v>
      </c>
      <c r="I791" s="210" t="str">
        <f>IF(ISBLANK(registrace[[#This Row],[prijmeni a jmeno]]),"-",IF(RIGHT(LEFT(registrace[[#This Row],[prijmeni a jmeno]],SEARCH(" ",registrace[[#This Row],[prijmeni a jmeno]])-1),1)="á","Z","M"))</f>
        <v>M</v>
      </c>
      <c r="J79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91" s="17"/>
      <c r="L791" s="211">
        <f>COUNTIFS(F:F,registrace[[#This Row],[prijmeni a jmeno]],G:G,registrace[[#This Row],[nar]])</f>
        <v>1</v>
      </c>
      <c r="M79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91" s="212" t="str">
        <f>LEFT(registrace[[#This Row],[prijmeni a jmeno]],1)</f>
        <v>Š</v>
      </c>
      <c r="O791" s="221" t="str">
        <f>IF(registrace[[#This Row],[závod]]="Hlavní závod",COUNTIF(HLAVNÍ!C:C,E791),"-")</f>
        <v>-</v>
      </c>
    </row>
    <row r="792" spans="2:15" ht="11.25">
      <c r="B79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2017::Dětský::08-10::Z::84</v>
      </c>
      <c r="C792" s="207">
        <v>2017</v>
      </c>
      <c r="D792" s="208" t="s">
        <v>675</v>
      </c>
      <c r="E792" s="207">
        <v>84</v>
      </c>
      <c r="F792" s="17" t="s">
        <v>2390</v>
      </c>
      <c r="G792" s="209">
        <v>2008</v>
      </c>
      <c r="H792" s="208" t="s">
        <v>984</v>
      </c>
      <c r="I792" s="210" t="str">
        <f>IF(ISBLANK(registrace[[#This Row],[prijmeni a jmeno]]),"-",IF(RIGHT(LEFT(registrace[[#This Row],[prijmeni a jmeno]],SEARCH(" ",registrace[[#This Row],[prijmeni a jmeno]])-1),1)="á","Z","M"))</f>
        <v>Z</v>
      </c>
      <c r="J79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792" s="17"/>
      <c r="L792" s="213">
        <f>COUNTIFS(F:F,registrace[[#This Row],[prijmeni a jmeno]],G:G,registrace[[#This Row],[nar]])</f>
        <v>1</v>
      </c>
      <c r="M79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92" s="212" t="str">
        <f>LEFT(registrace[[#This Row],[prijmeni a jmeno]],1)</f>
        <v>Š</v>
      </c>
      <c r="O792" s="222" t="str">
        <f>IF(registrace[[#This Row],[závod]]="Hlavní závod",COUNTIF(HLAVNÍ!C:C,E792),"-")</f>
        <v>-</v>
      </c>
    </row>
    <row r="793" spans="2:15" ht="11.25">
      <c r="B79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93" s="207">
        <v>2017</v>
      </c>
      <c r="D793" s="208"/>
      <c r="E793" s="207"/>
      <c r="F793" s="17" t="s">
        <v>1001</v>
      </c>
      <c r="G793" s="209">
        <v>2005</v>
      </c>
      <c r="H793" s="208" t="s">
        <v>1002</v>
      </c>
      <c r="I793" s="210" t="str">
        <f>IF(ISBLANK(registrace[[#This Row],[prijmeni a jmeno]]),"-",IF(RIGHT(LEFT(registrace[[#This Row],[prijmeni a jmeno]],SEARCH(" ",registrace[[#This Row],[prijmeni a jmeno]])-1),1)="á","Z","M"))</f>
        <v>Z</v>
      </c>
      <c r="J79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93" s="17"/>
      <c r="L793" s="211">
        <f>COUNTIFS(F:F,registrace[[#This Row],[prijmeni a jmeno]],G:G,registrace[[#This Row],[nar]])</f>
        <v>1</v>
      </c>
      <c r="M79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93" s="212" t="str">
        <f>LEFT(registrace[[#This Row],[prijmeni a jmeno]],1)</f>
        <v>Š</v>
      </c>
      <c r="O793" s="221" t="str">
        <f>IF(registrace[[#This Row],[závod]]="Hlavní závod",COUNTIF(HLAVNÍ!C:C,E793),"-")</f>
        <v>-</v>
      </c>
    </row>
    <row r="794" spans="2:15" ht="11.25">
      <c r="B79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94" s="207">
        <v>2017</v>
      </c>
      <c r="D794" s="208"/>
      <c r="E794" s="207"/>
      <c r="F794" s="17" t="s">
        <v>117</v>
      </c>
      <c r="G794" s="209">
        <v>1966</v>
      </c>
      <c r="H794" s="208" t="s">
        <v>1</v>
      </c>
      <c r="I794" s="210" t="str">
        <f>IF(ISBLANK(registrace[[#This Row],[prijmeni a jmeno]]),"-",IF(RIGHT(LEFT(registrace[[#This Row],[prijmeni a jmeno]],SEARCH(" ",registrace[[#This Row],[prijmeni a jmeno]])-1),1)="á","Z","M"))</f>
        <v>M</v>
      </c>
      <c r="J79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94" s="17"/>
      <c r="L794" s="213">
        <f>COUNTIFS(F:F,registrace[[#This Row],[prijmeni a jmeno]],G:G,registrace[[#This Row],[nar]])</f>
        <v>1</v>
      </c>
      <c r="M79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94" s="212" t="str">
        <f>LEFT(registrace[[#This Row],[prijmeni a jmeno]],1)</f>
        <v>Š</v>
      </c>
      <c r="O794" s="221" t="str">
        <f>IF(registrace[[#This Row],[závod]]="Hlavní závod",COUNTIF(HLAVNÍ!C:C,E794),"-")</f>
        <v>-</v>
      </c>
    </row>
    <row r="795" spans="2:15" ht="11.25">
      <c r="B79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95" s="207">
        <v>2017</v>
      </c>
      <c r="D795" s="208"/>
      <c r="E795" s="207"/>
      <c r="F795" s="17" t="s">
        <v>486</v>
      </c>
      <c r="G795" s="209">
        <v>1999</v>
      </c>
      <c r="H795" s="17" t="s">
        <v>474</v>
      </c>
      <c r="I795" s="210" t="str">
        <f>IF(ISBLANK(registrace[[#This Row],[prijmeni a jmeno]]),"-",IF(RIGHT(LEFT(registrace[[#This Row],[prijmeni a jmeno]],SEARCH(" ",registrace[[#This Row],[prijmeni a jmeno]])-1),1)="á","Z","M"))</f>
        <v>Z</v>
      </c>
      <c r="J79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95" s="17"/>
      <c r="L795" s="211">
        <f>COUNTIFS(F:F,registrace[[#This Row],[prijmeni a jmeno]],G:G,registrace[[#This Row],[nar]])</f>
        <v>1</v>
      </c>
      <c r="M79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95" s="212" t="str">
        <f>LEFT(registrace[[#This Row],[prijmeni a jmeno]],1)</f>
        <v>Š</v>
      </c>
      <c r="O795" s="221" t="str">
        <f>IF(registrace[[#This Row],[závod]]="Hlavní závod",COUNTIF(HLAVNÍ!C:C,E795),"-")</f>
        <v>-</v>
      </c>
    </row>
    <row r="796" spans="2:15" ht="11.25">
      <c r="B79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96" s="207">
        <v>2017</v>
      </c>
      <c r="D796" s="208"/>
      <c r="E796" s="207"/>
      <c r="F796" s="17" t="s">
        <v>591</v>
      </c>
      <c r="G796" s="209">
        <v>2002</v>
      </c>
      <c r="H796" s="17" t="s">
        <v>328</v>
      </c>
      <c r="I796" s="210" t="str">
        <f>IF(ISBLANK(registrace[[#This Row],[prijmeni a jmeno]]),"-",IF(RIGHT(LEFT(registrace[[#This Row],[prijmeni a jmeno]],SEARCH(" ",registrace[[#This Row],[prijmeni a jmeno]])-1),1)="á","Z","M"))</f>
        <v>M</v>
      </c>
      <c r="J79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96" s="17"/>
      <c r="L796" s="211">
        <f>COUNTIFS(F:F,registrace[[#This Row],[prijmeni a jmeno]],G:G,registrace[[#This Row],[nar]])</f>
        <v>1</v>
      </c>
      <c r="M79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96" s="212" t="str">
        <f>LEFT(registrace[[#This Row],[prijmeni a jmeno]],1)</f>
        <v>Š</v>
      </c>
      <c r="O796" s="221" t="str">
        <f>IF(registrace[[#This Row],[závod]]="Hlavní závod",COUNTIF(HLAVNÍ!C:C,E796),"-")</f>
        <v>-</v>
      </c>
    </row>
    <row r="797" spans="2:15" ht="11.25">
      <c r="B79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797" s="207">
        <v>2017</v>
      </c>
      <c r="D797" s="208"/>
      <c r="E797" s="207"/>
      <c r="F797" s="17" t="s">
        <v>581</v>
      </c>
      <c r="G797" s="209">
        <v>2001</v>
      </c>
      <c r="H797" s="17" t="s">
        <v>328</v>
      </c>
      <c r="I797" s="210" t="str">
        <f>IF(ISBLANK(registrace[[#This Row],[prijmeni a jmeno]]),"-",IF(RIGHT(LEFT(registrace[[#This Row],[prijmeni a jmeno]],SEARCH(" ",registrace[[#This Row],[prijmeni a jmeno]])-1),1)="á","Z","M"))</f>
        <v>Z</v>
      </c>
      <c r="J79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797" s="17"/>
      <c r="L797" s="211">
        <f>COUNTIFS(F:F,registrace[[#This Row],[prijmeni a jmeno]],G:G,registrace[[#This Row],[nar]])</f>
        <v>1</v>
      </c>
      <c r="M79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97" s="212" t="str">
        <f>LEFT(registrace[[#This Row],[prijmeni a jmeno]],1)</f>
        <v>Š</v>
      </c>
      <c r="O797" s="221" t="str">
        <f>IF(registrace[[#This Row],[závod]]="Hlavní závod",COUNTIF(HLAVNÍ!C:C,E797),"-")</f>
        <v>-</v>
      </c>
    </row>
    <row r="798" spans="2:15" ht="11.25">
      <c r="B79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závod::117</v>
      </c>
      <c r="C798" s="207">
        <v>2017</v>
      </c>
      <c r="D798" s="208" t="s">
        <v>672</v>
      </c>
      <c r="E798" s="207">
        <v>117</v>
      </c>
      <c r="F798" s="17" t="s">
        <v>2668</v>
      </c>
      <c r="G798" s="209">
        <v>1989</v>
      </c>
      <c r="H798" s="208" t="s">
        <v>2669</v>
      </c>
      <c r="I798" s="210" t="str">
        <f>IF(ISBLANK(registrace[[#This Row],[prijmeni a jmeno]]),"-",IF(RIGHT(LEFT(registrace[[#This Row],[prijmeni a jmeno]],SEARCH(" ",registrace[[#This Row],[prijmeni a jmeno]])-1),1)="á","Z","M"))</f>
        <v>M</v>
      </c>
      <c r="J79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798" s="17"/>
      <c r="L798" s="213">
        <f>COUNTIFS(F:F,registrace[[#This Row],[prijmeni a jmeno]],G:G,registrace[[#This Row],[nar]])</f>
        <v>1</v>
      </c>
      <c r="M79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98" s="212" t="str">
        <f>LEFT(registrace[[#This Row],[prijmeni a jmeno]],1)</f>
        <v>Š</v>
      </c>
      <c r="O798" s="222">
        <f>IF(registrace[[#This Row],[závod]]="Hlavní závod",COUNTIF(HLAVNÍ!C:C,E798),"-")</f>
        <v>1</v>
      </c>
    </row>
    <row r="799" spans="2:15" ht="11.25">
      <c r="B79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2017::Dětský::05-07::Z::90</v>
      </c>
      <c r="C799" s="207">
        <v>2017</v>
      </c>
      <c r="D799" s="208" t="s">
        <v>675</v>
      </c>
      <c r="E799" s="207">
        <v>90</v>
      </c>
      <c r="F799" s="17" t="s">
        <v>2847</v>
      </c>
      <c r="G799" s="209">
        <v>2012</v>
      </c>
      <c r="H799" s="208" t="s">
        <v>692</v>
      </c>
      <c r="I799" s="210" t="str">
        <f>IF(ISBLANK(registrace[[#This Row],[prijmeni a jmeno]]),"-",IF(RIGHT(LEFT(registrace[[#This Row],[prijmeni a jmeno]],SEARCH(" ",registrace[[#This Row],[prijmeni a jmeno]])-1),1)="á","Z","M"))</f>
        <v>Z</v>
      </c>
      <c r="J79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799" s="17"/>
      <c r="L799" s="213">
        <f>COUNTIFS(F:F,registrace[[#This Row],[prijmeni a jmeno]],G:G,registrace[[#This Row],[nar]])</f>
        <v>1</v>
      </c>
      <c r="M79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799" s="212" t="str">
        <f>LEFT(registrace[[#This Row],[prijmeni a jmeno]],1)</f>
        <v>Š</v>
      </c>
      <c r="O799" s="222" t="str">
        <f>IF(registrace[[#This Row],[závod]]="Hlavní závod",COUNTIF(HLAVNÍ!C:C,E799),"-")</f>
        <v>-</v>
      </c>
    </row>
    <row r="800" spans="2:15" ht="11.25">
      <c r="B80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00" s="207">
        <v>2017</v>
      </c>
      <c r="D800" s="208"/>
      <c r="E800" s="207"/>
      <c r="F800" s="17" t="s">
        <v>490</v>
      </c>
      <c r="G800" s="209">
        <v>1995</v>
      </c>
      <c r="H800" s="17" t="s">
        <v>332</v>
      </c>
      <c r="I800" s="210" t="str">
        <f>IF(ISBLANK(registrace[[#This Row],[prijmeni a jmeno]]),"-",IF(RIGHT(LEFT(registrace[[#This Row],[prijmeni a jmeno]],SEARCH(" ",registrace[[#This Row],[prijmeni a jmeno]])-1),1)="á","Z","M"))</f>
        <v>Z</v>
      </c>
      <c r="J80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00" s="17"/>
      <c r="L800" s="211">
        <f>COUNTIFS(F:F,registrace[[#This Row],[prijmeni a jmeno]],G:G,registrace[[#This Row],[nar]])</f>
        <v>1</v>
      </c>
      <c r="M80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00" s="212" t="str">
        <f>LEFT(registrace[[#This Row],[prijmeni a jmeno]],1)</f>
        <v>T</v>
      </c>
      <c r="O800" s="221" t="str">
        <f>IF(registrace[[#This Row],[závod]]="Hlavní závod",COUNTIF(HLAVNÍ!C:C,E800),"-")</f>
        <v>-</v>
      </c>
    </row>
    <row r="801" spans="2:15" ht="11.25">
      <c r="B80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závod::71</v>
      </c>
      <c r="C801" s="207">
        <v>2017</v>
      </c>
      <c r="D801" s="208" t="s">
        <v>672</v>
      </c>
      <c r="E801" s="207">
        <v>71</v>
      </c>
      <c r="F801" s="17" t="s">
        <v>2727</v>
      </c>
      <c r="G801" s="209">
        <v>1984</v>
      </c>
      <c r="H801" s="208" t="s">
        <v>235</v>
      </c>
      <c r="I801" s="210" t="str">
        <f>IF(ISBLANK(registrace[[#This Row],[prijmeni a jmeno]]),"-",IF(RIGHT(LEFT(registrace[[#This Row],[prijmeni a jmeno]],SEARCH(" ",registrace[[#This Row],[prijmeni a jmeno]])-1),1)="á","Z","M"))</f>
        <v>M</v>
      </c>
      <c r="J80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801" s="17"/>
      <c r="L801" s="213">
        <f>COUNTIFS(F:F,registrace[[#This Row],[prijmeni a jmeno]],G:G,registrace[[#This Row],[nar]])</f>
        <v>1</v>
      </c>
      <c r="M80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01" s="212" t="str">
        <f>LEFT(registrace[[#This Row],[prijmeni a jmeno]],1)</f>
        <v>T</v>
      </c>
      <c r="O801" s="222">
        <f>IF(registrace[[#This Row],[závod]]="Hlavní závod",COUNTIF(HLAVNÍ!C:C,E801),"-")</f>
        <v>1</v>
      </c>
    </row>
    <row r="802" spans="2:15" ht="11.25">
      <c r="B80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závod::50</v>
      </c>
      <c r="C802" s="207">
        <v>2017</v>
      </c>
      <c r="D802" s="208" t="s">
        <v>672</v>
      </c>
      <c r="E802" s="207">
        <v>50</v>
      </c>
      <c r="F802" s="17" t="s">
        <v>919</v>
      </c>
      <c r="G802" s="209">
        <v>1972</v>
      </c>
      <c r="H802" s="208" t="s">
        <v>284</v>
      </c>
      <c r="I802" s="210" t="str">
        <f>IF(ISBLANK(registrace[[#This Row],[prijmeni a jmeno]]),"-",IF(RIGHT(LEFT(registrace[[#This Row],[prijmeni a jmeno]],SEARCH(" ",registrace[[#This Row],[prijmeni a jmeno]])-1),1)="á","Z","M"))</f>
        <v>M</v>
      </c>
      <c r="J80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802" s="17"/>
      <c r="L802" s="211">
        <f>COUNTIFS(F:F,registrace[[#This Row],[prijmeni a jmeno]],G:G,registrace[[#This Row],[nar]])</f>
        <v>1</v>
      </c>
      <c r="M80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02" s="212" t="str">
        <f>LEFT(registrace[[#This Row],[prijmeni a jmeno]],1)</f>
        <v>T</v>
      </c>
      <c r="O802" s="221">
        <f>IF(registrace[[#This Row],[závod]]="Hlavní závod",COUNTIF(HLAVNÍ!C:C,E802),"-")</f>
        <v>1</v>
      </c>
    </row>
    <row r="803" spans="2:15" ht="11.25">
      <c r="B80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2017::Dětský::15-16::Z::20</v>
      </c>
      <c r="C803" s="207">
        <v>2017</v>
      </c>
      <c r="D803" s="208" t="s">
        <v>675</v>
      </c>
      <c r="E803" s="207">
        <v>20</v>
      </c>
      <c r="F803" s="17" t="s">
        <v>2834</v>
      </c>
      <c r="G803" s="209">
        <v>2002</v>
      </c>
      <c r="H803" s="208" t="s">
        <v>2835</v>
      </c>
      <c r="I803" s="210" t="str">
        <f>IF(ISBLANK(registrace[[#This Row],[prijmeni a jmeno]]),"-",IF(RIGHT(LEFT(registrace[[#This Row],[prijmeni a jmeno]],SEARCH(" ",registrace[[#This Row],[prijmeni a jmeno]])-1),1)="á","Z","M"))</f>
        <v>Z</v>
      </c>
      <c r="J80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15-16</v>
      </c>
      <c r="K803" s="17"/>
      <c r="L803" s="213">
        <f>COUNTIFS(F:F,registrace[[#This Row],[prijmeni a jmeno]],G:G,registrace[[#This Row],[nar]])</f>
        <v>1</v>
      </c>
      <c r="M80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03" s="212" t="str">
        <f>LEFT(registrace[[#This Row],[prijmeni a jmeno]],1)</f>
        <v>T</v>
      </c>
      <c r="O803" s="222" t="str">
        <f>IF(registrace[[#This Row],[závod]]="Hlavní závod",COUNTIF(HLAVNÍ!C:C,E803),"-")</f>
        <v>-</v>
      </c>
    </row>
    <row r="804" spans="2:15" ht="11.25">
      <c r="B804" s="14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04" s="207">
        <v>2017</v>
      </c>
      <c r="D804" s="208"/>
      <c r="E804" s="207"/>
      <c r="F804" s="17" t="s">
        <v>966</v>
      </c>
      <c r="G804" s="209">
        <v>1975</v>
      </c>
      <c r="H804" s="208" t="s">
        <v>702</v>
      </c>
      <c r="I804" s="210" t="str">
        <f>IF(ISBLANK(registrace[[#This Row],[prijmeni a jmeno]]),"-",IF(RIGHT(LEFT(registrace[[#This Row],[prijmeni a jmeno]],SEARCH(" ",registrace[[#This Row],[prijmeni a jmeno]])-1),1)="á","Z","M"))</f>
        <v>Z</v>
      </c>
      <c r="J80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04" s="17"/>
      <c r="L804" s="211">
        <f>COUNTIFS(F:F,registrace[[#This Row],[prijmeni a jmeno]],G:G,registrace[[#This Row],[nar]])</f>
        <v>1</v>
      </c>
      <c r="M80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04" s="212" t="str">
        <f>LEFT(registrace[[#This Row],[prijmeni a jmeno]],1)</f>
        <v>T</v>
      </c>
      <c r="O804" s="221" t="str">
        <f>IF(registrace[[#This Row],[závod]]="Hlavní závod",COUNTIF(HLAVNÍ!C:C,E804),"-")</f>
        <v>-</v>
      </c>
    </row>
    <row r="805" spans="2:15" ht="11.25">
      <c r="B80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05" s="207">
        <v>2017</v>
      </c>
      <c r="D805" s="208"/>
      <c r="E805" s="207"/>
      <c r="F805" s="17" t="s">
        <v>825</v>
      </c>
      <c r="G805" s="209">
        <v>2007</v>
      </c>
      <c r="H805" s="208" t="s">
        <v>1016</v>
      </c>
      <c r="I805" s="210" t="str">
        <f>IF(ISBLANK(registrace[[#This Row],[prijmeni a jmeno]]),"-",IF(RIGHT(LEFT(registrace[[#This Row],[prijmeni a jmeno]],SEARCH(" ",registrace[[#This Row],[prijmeni a jmeno]])-1),1)="á","Z","M"))</f>
        <v>M</v>
      </c>
      <c r="J80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05" s="17"/>
      <c r="L805" s="211">
        <f>COUNTIFS(F:F,registrace[[#This Row],[prijmeni a jmeno]],G:G,registrace[[#This Row],[nar]])</f>
        <v>1</v>
      </c>
      <c r="M80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05" s="212" t="str">
        <f>LEFT(registrace[[#This Row],[prijmeni a jmeno]],1)</f>
        <v>T</v>
      </c>
      <c r="O805" s="221" t="str">
        <f>IF(registrace[[#This Row],[závod]]="Hlavní závod",COUNTIF(HLAVNÍ!C:C,E805),"-")</f>
        <v>-</v>
      </c>
    </row>
    <row r="806" spans="2:15" ht="11.25">
      <c r="B80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06" s="207">
        <v>2017</v>
      </c>
      <c r="D806" s="208"/>
      <c r="E806" s="207"/>
      <c r="F806" s="17" t="s">
        <v>119</v>
      </c>
      <c r="G806" s="209">
        <v>1976</v>
      </c>
      <c r="H806" s="208" t="s">
        <v>702</v>
      </c>
      <c r="I806" s="210" t="str">
        <f>IF(ISBLANK(registrace[[#This Row],[prijmeni a jmeno]]),"-",IF(RIGHT(LEFT(registrace[[#This Row],[prijmeni a jmeno]],SEARCH(" ",registrace[[#This Row],[prijmeni a jmeno]])-1),1)="á","Z","M"))</f>
        <v>M</v>
      </c>
      <c r="J80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06" s="17"/>
      <c r="L806" s="211">
        <f>COUNTIFS(F:F,registrace[[#This Row],[prijmeni a jmeno]],G:G,registrace[[#This Row],[nar]])</f>
        <v>1</v>
      </c>
      <c r="M80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06" s="212" t="str">
        <f>LEFT(registrace[[#This Row],[prijmeni a jmeno]],1)</f>
        <v>T</v>
      </c>
      <c r="O806" s="221" t="str">
        <f>IF(registrace[[#This Row],[závod]]="Hlavní závod",COUNTIF(HLAVNÍ!C:C,E806),"-")</f>
        <v>-</v>
      </c>
    </row>
    <row r="807" spans="2:15" ht="11.25">
      <c r="B80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07" s="207">
        <v>2017</v>
      </c>
      <c r="D807" s="208"/>
      <c r="E807" s="207"/>
      <c r="F807" s="17" t="s">
        <v>119</v>
      </c>
      <c r="G807" s="209">
        <v>2005</v>
      </c>
      <c r="H807" s="208" t="s">
        <v>1016</v>
      </c>
      <c r="I807" s="210" t="str">
        <f>IF(ISBLANK(registrace[[#This Row],[prijmeni a jmeno]]),"-",IF(RIGHT(LEFT(registrace[[#This Row],[prijmeni a jmeno]],SEARCH(" ",registrace[[#This Row],[prijmeni a jmeno]])-1),1)="á","Z","M"))</f>
        <v>M</v>
      </c>
      <c r="J80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07" s="17"/>
      <c r="L807" s="211">
        <f>COUNTIFS(F:F,registrace[[#This Row],[prijmeni a jmeno]],G:G,registrace[[#This Row],[nar]])</f>
        <v>1</v>
      </c>
      <c r="M80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07" s="212" t="str">
        <f>LEFT(registrace[[#This Row],[prijmeni a jmeno]],1)</f>
        <v>T</v>
      </c>
      <c r="O807" s="221" t="str">
        <f>IF(registrace[[#This Row],[závod]]="Hlavní závod",COUNTIF(HLAVNÍ!C:C,E807),"-")</f>
        <v>-</v>
      </c>
    </row>
    <row r="808" spans="2:15" ht="11.25">
      <c r="B80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08" s="207">
        <v>2017</v>
      </c>
      <c r="D808" s="208"/>
      <c r="E808" s="207"/>
      <c r="F808" s="17" t="s">
        <v>540</v>
      </c>
      <c r="G808" s="209">
        <v>1965</v>
      </c>
      <c r="H808" s="17" t="s">
        <v>530</v>
      </c>
      <c r="I808" s="210" t="str">
        <f>IF(ISBLANK(registrace[[#This Row],[prijmeni a jmeno]]),"-",IF(RIGHT(LEFT(registrace[[#This Row],[prijmeni a jmeno]],SEARCH(" ",registrace[[#This Row],[prijmeni a jmeno]])-1),1)="á","Z","M"))</f>
        <v>M</v>
      </c>
      <c r="J80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08" s="17"/>
      <c r="L808" s="211">
        <f>COUNTIFS(F:F,registrace[[#This Row],[prijmeni a jmeno]],G:G,registrace[[#This Row],[nar]])</f>
        <v>1</v>
      </c>
      <c r="M80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08" s="212" t="str">
        <f>LEFT(registrace[[#This Row],[prijmeni a jmeno]],1)</f>
        <v>T</v>
      </c>
      <c r="O808" s="221" t="str">
        <f>IF(registrace[[#This Row],[závod]]="Hlavní závod",COUNTIF(HLAVNÍ!C:C,E808),"-")</f>
        <v>-</v>
      </c>
    </row>
    <row r="809" spans="2:15" ht="11.25">
      <c r="B80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09" s="207">
        <v>2017</v>
      </c>
      <c r="D809" s="208"/>
      <c r="E809" s="207"/>
      <c r="F809" s="17" t="s">
        <v>602</v>
      </c>
      <c r="G809" s="209">
        <v>2007</v>
      </c>
      <c r="H809" s="17" t="s">
        <v>565</v>
      </c>
      <c r="I809" s="210" t="str">
        <f>IF(ISBLANK(registrace[[#This Row],[prijmeni a jmeno]]),"-",IF(RIGHT(LEFT(registrace[[#This Row],[prijmeni a jmeno]],SEARCH(" ",registrace[[#This Row],[prijmeni a jmeno]])-1),1)="á","Z","M"))</f>
        <v>M</v>
      </c>
      <c r="J80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09" s="17"/>
      <c r="L809" s="211">
        <f>COUNTIFS(F:F,registrace[[#This Row],[prijmeni a jmeno]],G:G,registrace[[#This Row],[nar]])</f>
        <v>1</v>
      </c>
      <c r="M80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09" s="212" t="str">
        <f>LEFT(registrace[[#This Row],[prijmeni a jmeno]],1)</f>
        <v>T</v>
      </c>
      <c r="O809" s="221" t="str">
        <f>IF(registrace[[#This Row],[závod]]="Hlavní závod",COUNTIF(HLAVNÍ!C:C,E809),"-")</f>
        <v>-</v>
      </c>
    </row>
    <row r="810" spans="2:15" ht="11.25">
      <c r="B81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10" s="207">
        <v>2017</v>
      </c>
      <c r="D810" s="208"/>
      <c r="E810" s="207"/>
      <c r="F810" s="17" t="s">
        <v>598</v>
      </c>
      <c r="G810" s="209">
        <v>2004</v>
      </c>
      <c r="H810" s="17" t="s">
        <v>565</v>
      </c>
      <c r="I810" s="210" t="str">
        <f>IF(ISBLANK(registrace[[#This Row],[prijmeni a jmeno]]),"-",IF(RIGHT(LEFT(registrace[[#This Row],[prijmeni a jmeno]],SEARCH(" ",registrace[[#This Row],[prijmeni a jmeno]])-1),1)="á","Z","M"))</f>
        <v>Z</v>
      </c>
      <c r="J81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10" s="17"/>
      <c r="L810" s="211">
        <f>COUNTIFS(F:F,registrace[[#This Row],[prijmeni a jmeno]],G:G,registrace[[#This Row],[nar]])</f>
        <v>1</v>
      </c>
      <c r="M81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10" s="212" t="str">
        <f>LEFT(registrace[[#This Row],[prijmeni a jmeno]],1)</f>
        <v>T</v>
      </c>
      <c r="O810" s="221" t="str">
        <f>IF(registrace[[#This Row],[závod]]="Hlavní závod",COUNTIF(HLAVNÍ!C:C,E810),"-")</f>
        <v>-</v>
      </c>
    </row>
    <row r="811" spans="2:15" ht="11.25">
      <c r="B811" s="149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11" s="207">
        <v>2017</v>
      </c>
      <c r="D811" s="208"/>
      <c r="E811" s="207"/>
      <c r="F811" s="17" t="s">
        <v>965</v>
      </c>
      <c r="G811" s="209">
        <v>1970</v>
      </c>
      <c r="H811" s="208" t="s">
        <v>702</v>
      </c>
      <c r="I811" s="210" t="str">
        <f>IF(ISBLANK(registrace[[#This Row],[prijmeni a jmeno]]),"-",IF(RIGHT(LEFT(registrace[[#This Row],[prijmeni a jmeno]],SEARCH(" ",registrace[[#This Row],[prijmeni a jmeno]])-1),1)="á","Z","M"))</f>
        <v>Z</v>
      </c>
      <c r="J81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11" s="17"/>
      <c r="L811" s="211">
        <f>COUNTIFS(F:F,registrace[[#This Row],[prijmeni a jmeno]],G:G,registrace[[#This Row],[nar]])</f>
        <v>1</v>
      </c>
      <c r="M81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11" s="212" t="str">
        <f>LEFT(registrace[[#This Row],[prijmeni a jmeno]],1)</f>
        <v>T</v>
      </c>
      <c r="O811" s="221" t="str">
        <f>IF(registrace[[#This Row],[závod]]="Hlavní závod",COUNTIF(HLAVNÍ!C:C,E811),"-")</f>
        <v>-</v>
      </c>
    </row>
    <row r="812" spans="2:15" ht="11.25">
      <c r="B81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12" s="207">
        <v>2017</v>
      </c>
      <c r="D812" s="208"/>
      <c r="E812" s="207"/>
      <c r="F812" s="17" t="s">
        <v>419</v>
      </c>
      <c r="G812" s="209">
        <v>2006</v>
      </c>
      <c r="H812" s="17" t="s">
        <v>409</v>
      </c>
      <c r="I812" s="210" t="str">
        <f>IF(ISBLANK(registrace[[#This Row],[prijmeni a jmeno]]),"-",IF(RIGHT(LEFT(registrace[[#This Row],[prijmeni a jmeno]],SEARCH(" ",registrace[[#This Row],[prijmeni a jmeno]])-1),1)="á","Z","M"))</f>
        <v>M</v>
      </c>
      <c r="J81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12" s="17"/>
      <c r="L812" s="211">
        <f>COUNTIFS(F:F,registrace[[#This Row],[prijmeni a jmeno]],G:G,registrace[[#This Row],[nar]])</f>
        <v>1</v>
      </c>
      <c r="M81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12" s="212" t="str">
        <f>LEFT(registrace[[#This Row],[prijmeni a jmeno]],1)</f>
        <v>T</v>
      </c>
      <c r="O812" s="221" t="str">
        <f>IF(registrace[[#This Row],[závod]]="Hlavní závod",COUNTIF(HLAVNÍ!C:C,E812),"-")</f>
        <v>-</v>
      </c>
    </row>
    <row r="813" spans="2:15" ht="11.25">
      <c r="B81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13" s="207">
        <v>2017</v>
      </c>
      <c r="D813" s="208"/>
      <c r="E813" s="207"/>
      <c r="F813" s="17" t="s">
        <v>2271</v>
      </c>
      <c r="G813" s="209">
        <v>1962</v>
      </c>
      <c r="H813" s="208" t="s">
        <v>328</v>
      </c>
      <c r="I813" s="210" t="str">
        <f>IF(ISBLANK(registrace[[#This Row],[prijmeni a jmeno]]),"-",IF(RIGHT(LEFT(registrace[[#This Row],[prijmeni a jmeno]],SEARCH(" ",registrace[[#This Row],[prijmeni a jmeno]])-1),1)="á","Z","M"))</f>
        <v>Z</v>
      </c>
      <c r="J81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13" s="17"/>
      <c r="L813" s="211">
        <f>COUNTIFS(F:F,registrace[[#This Row],[prijmeni a jmeno]],G:G,registrace[[#This Row],[nar]])</f>
        <v>1</v>
      </c>
      <c r="M81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13" s="212" t="str">
        <f>LEFT(registrace[[#This Row],[prijmeni a jmeno]],1)</f>
        <v>T</v>
      </c>
      <c r="O813" s="221" t="str">
        <f>IF(registrace[[#This Row],[závod]]="Hlavní závod",COUNTIF(HLAVNÍ!C:C,E813),"-")</f>
        <v>-</v>
      </c>
    </row>
    <row r="814" spans="2:15" ht="11.25">
      <c r="B81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2017::Dětský::05-07::Z::62</v>
      </c>
      <c r="C814" s="207">
        <v>2017</v>
      </c>
      <c r="D814" s="208" t="s">
        <v>675</v>
      </c>
      <c r="E814" s="207">
        <v>62</v>
      </c>
      <c r="F814" s="17" t="s">
        <v>834</v>
      </c>
      <c r="G814" s="209">
        <v>2010</v>
      </c>
      <c r="H814" s="208" t="s">
        <v>331</v>
      </c>
      <c r="I814" s="210" t="str">
        <f>IF(ISBLANK(registrace[[#This Row],[prijmeni a jmeno]]),"-",IF(RIGHT(LEFT(registrace[[#This Row],[prijmeni a jmeno]],SEARCH(" ",registrace[[#This Row],[prijmeni a jmeno]])-1),1)="á","Z","M"))</f>
        <v>Z</v>
      </c>
      <c r="J81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814" s="17"/>
      <c r="L814" s="213">
        <f>COUNTIFS(F:F,registrace[[#This Row],[prijmeni a jmeno]],G:G,registrace[[#This Row],[nar]])</f>
        <v>1</v>
      </c>
      <c r="M81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14" s="212" t="str">
        <f>LEFT(registrace[[#This Row],[prijmeni a jmeno]],1)</f>
        <v>T</v>
      </c>
      <c r="O814" s="222" t="str">
        <f>IF(registrace[[#This Row],[závod]]="Hlavní závod",COUNTIF(HLAVNÍ!C:C,E814),"-")</f>
        <v>-</v>
      </c>
    </row>
    <row r="815" spans="2:15" ht="11.25">
      <c r="B81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15" s="207">
        <v>2017</v>
      </c>
      <c r="D815" s="208"/>
      <c r="E815" s="207"/>
      <c r="F815" s="17" t="s">
        <v>838</v>
      </c>
      <c r="G815" s="209">
        <v>1987</v>
      </c>
      <c r="H815" s="208" t="s">
        <v>842</v>
      </c>
      <c r="I815" s="210" t="str">
        <f>IF(ISBLANK(registrace[[#This Row],[prijmeni a jmeno]]),"-",IF(RIGHT(LEFT(registrace[[#This Row],[prijmeni a jmeno]],SEARCH(" ",registrace[[#This Row],[prijmeni a jmeno]])-1),1)="á","Z","M"))</f>
        <v>Z</v>
      </c>
      <c r="J81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15" s="17"/>
      <c r="L815" s="211">
        <f>COUNTIFS(F:F,registrace[[#This Row],[prijmeni a jmeno]],G:G,registrace[[#This Row],[nar]])</f>
        <v>1</v>
      </c>
      <c r="M81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15" s="212" t="str">
        <f>LEFT(registrace[[#This Row],[prijmeni a jmeno]],1)</f>
        <v>T</v>
      </c>
      <c r="O815" s="221" t="str">
        <f>IF(registrace[[#This Row],[závod]]="Hlavní závod",COUNTIF(HLAVNÍ!C:C,E815),"-")</f>
        <v>-</v>
      </c>
    </row>
    <row r="816" spans="2:15" ht="11.25">
      <c r="B81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16" s="207">
        <v>2017</v>
      </c>
      <c r="D816" s="208"/>
      <c r="E816" s="207"/>
      <c r="F816" s="17" t="s">
        <v>120</v>
      </c>
      <c r="G816" s="209">
        <v>1975</v>
      </c>
      <c r="H816" s="208" t="s">
        <v>41</v>
      </c>
      <c r="I816" s="210" t="str">
        <f>IF(ISBLANK(registrace[[#This Row],[prijmeni a jmeno]]),"-",IF(RIGHT(LEFT(registrace[[#This Row],[prijmeni a jmeno]],SEARCH(" ",registrace[[#This Row],[prijmeni a jmeno]])-1),1)="á","Z","M"))</f>
        <v>M</v>
      </c>
      <c r="J81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16" s="17"/>
      <c r="L816" s="211">
        <f>COUNTIFS(F:F,registrace[[#This Row],[prijmeni a jmeno]],G:G,registrace[[#This Row],[nar]])</f>
        <v>1</v>
      </c>
      <c r="M81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16" s="212" t="str">
        <f>LEFT(registrace[[#This Row],[prijmeni a jmeno]],1)</f>
        <v>T</v>
      </c>
      <c r="O816" s="221" t="str">
        <f>IF(registrace[[#This Row],[závod]]="Hlavní závod",COUNTIF(HLAVNÍ!C:C,E816),"-")</f>
        <v>-</v>
      </c>
    </row>
    <row r="817" spans="2:15" ht="11.25">
      <c r="B817" s="22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2017::Pivaři::93</v>
      </c>
      <c r="C817" s="225">
        <v>2017</v>
      </c>
      <c r="D817" s="226" t="s">
        <v>676</v>
      </c>
      <c r="E817" s="225">
        <v>93</v>
      </c>
      <c r="F817" s="227" t="s">
        <v>120</v>
      </c>
      <c r="G817" s="228">
        <v>1992</v>
      </c>
      <c r="H817" s="208" t="s">
        <v>316</v>
      </c>
      <c r="I817" s="229" t="str">
        <f>IF(ISBLANK(registrace[[#This Row],[prijmeni a jmeno]]),"-",IF(RIGHT(LEFT(registrace[[#This Row],[prijmeni a jmeno]],SEARCH(" ",registrace[[#This Row],[prijmeni a jmeno]])-1),1)="á","Z","M"))</f>
        <v>M</v>
      </c>
      <c r="J817" s="229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817" s="227"/>
      <c r="L817" s="230">
        <f>COUNTIFS(F:F,registrace[[#This Row],[prijmeni a jmeno]],G:G,registrace[[#This Row],[nar]])</f>
        <v>1</v>
      </c>
      <c r="M817" s="231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17" s="232" t="str">
        <f>LEFT(registrace[[#This Row],[prijmeni a jmeno]],1)</f>
        <v>T</v>
      </c>
      <c r="O817" s="233" t="str">
        <f>IF(registrace[[#This Row],[závod]]="Hlavní závod",COUNTIF(HLAVNÍ!C:C,E817),"-")</f>
        <v>-</v>
      </c>
    </row>
    <row r="818" spans="2:15" ht="11.25">
      <c r="B81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18" s="207">
        <v>2017</v>
      </c>
      <c r="D818" s="208"/>
      <c r="E818" s="207"/>
      <c r="F818" s="17" t="s">
        <v>478</v>
      </c>
      <c r="G818" s="209">
        <v>1984</v>
      </c>
      <c r="H818" s="17" t="s">
        <v>328</v>
      </c>
      <c r="I818" s="210" t="str">
        <f>IF(ISBLANK(registrace[[#This Row],[prijmeni a jmeno]]),"-",IF(RIGHT(LEFT(registrace[[#This Row],[prijmeni a jmeno]],SEARCH(" ",registrace[[#This Row],[prijmeni a jmeno]])-1),1)="á","Z","M"))</f>
        <v>M</v>
      </c>
      <c r="J81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18" s="17"/>
      <c r="L818" s="211">
        <f>COUNTIFS(F:F,registrace[[#This Row],[prijmeni a jmeno]],G:G,registrace[[#This Row],[nar]])</f>
        <v>1</v>
      </c>
      <c r="M81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18" s="212" t="str">
        <f>LEFT(registrace[[#This Row],[prijmeni a jmeno]],1)</f>
        <v>T</v>
      </c>
      <c r="O818" s="221" t="str">
        <f>IF(registrace[[#This Row],[závod]]="Hlavní závod",COUNTIF(HLAVNÍ!C:C,E818),"-")</f>
        <v>-</v>
      </c>
    </row>
    <row r="819" spans="2:15" ht="11.25">
      <c r="B81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19" s="207">
        <v>2017</v>
      </c>
      <c r="D819" s="208"/>
      <c r="E819" s="207"/>
      <c r="F819" s="17" t="s">
        <v>161</v>
      </c>
      <c r="G819" s="209">
        <v>1957</v>
      </c>
      <c r="H819" s="17" t="s">
        <v>302</v>
      </c>
      <c r="I819" s="210" t="str">
        <f>IF(ISBLANK(registrace[[#This Row],[prijmeni a jmeno]]),"-",IF(RIGHT(LEFT(registrace[[#This Row],[prijmeni a jmeno]],SEARCH(" ",registrace[[#This Row],[prijmeni a jmeno]])-1),1)="á","Z","M"))</f>
        <v>M</v>
      </c>
      <c r="J81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19" s="17"/>
      <c r="L819" s="211">
        <f>COUNTIFS(F:F,registrace[[#This Row],[prijmeni a jmeno]],G:G,registrace[[#This Row],[nar]])</f>
        <v>1</v>
      </c>
      <c r="M81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19" s="212" t="str">
        <f>LEFT(registrace[[#This Row],[prijmeni a jmeno]],1)</f>
        <v>T</v>
      </c>
      <c r="O819" s="221" t="str">
        <f>IF(registrace[[#This Row],[závod]]="Hlavní závod",COUNTIF(HLAVNÍ!C:C,E819),"-")</f>
        <v>-</v>
      </c>
    </row>
    <row r="820" spans="2:15" ht="11.25">
      <c r="B82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20" s="207">
        <v>2017</v>
      </c>
      <c r="D820" s="208"/>
      <c r="E820" s="207"/>
      <c r="F820" s="17" t="s">
        <v>2402</v>
      </c>
      <c r="G820" s="209">
        <v>2009</v>
      </c>
      <c r="H820" s="208" t="s">
        <v>331</v>
      </c>
      <c r="I820" s="210" t="str">
        <f>IF(ISBLANK(registrace[[#This Row],[prijmeni a jmeno]]),"-",IF(RIGHT(LEFT(registrace[[#This Row],[prijmeni a jmeno]],SEARCH(" ",registrace[[#This Row],[prijmeni a jmeno]])-1),1)="á","Z","M"))</f>
        <v>M</v>
      </c>
      <c r="J82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20" s="17"/>
      <c r="L820" s="213">
        <f>COUNTIFS(F:F,registrace[[#This Row],[prijmeni a jmeno]],G:G,registrace[[#This Row],[nar]])</f>
        <v>1</v>
      </c>
      <c r="M82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20" s="212" t="str">
        <f>LEFT(registrace[[#This Row],[prijmeni a jmeno]],1)</f>
        <v>T</v>
      </c>
      <c r="O820" s="222" t="str">
        <f>IF(registrace[[#This Row],[závod]]="Hlavní závod",COUNTIF(HLAVNÍ!C:C,E820),"-")</f>
        <v>-</v>
      </c>
    </row>
    <row r="821" spans="2:15" ht="11.25">
      <c r="B821" s="19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závod::B25</v>
      </c>
      <c r="C821" s="207">
        <v>2017</v>
      </c>
      <c r="D821" s="208" t="s">
        <v>672</v>
      </c>
      <c r="E821" s="207" t="s">
        <v>2761</v>
      </c>
      <c r="F821" s="17" t="s">
        <v>2361</v>
      </c>
      <c r="G821" s="209">
        <v>1973</v>
      </c>
      <c r="H821" s="208" t="s">
        <v>316</v>
      </c>
      <c r="I821" s="210" t="str">
        <f>IF(ISBLANK(registrace[[#This Row],[prijmeni a jmeno]]),"-",IF(RIGHT(LEFT(registrace[[#This Row],[prijmeni a jmeno]],SEARCH(" ",registrace[[#This Row],[prijmeni a jmeno]])-1),1)="á","Z","M"))</f>
        <v>M</v>
      </c>
      <c r="J82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821" s="17"/>
      <c r="L821" s="213">
        <f>COUNTIFS(F:F,registrace[[#This Row],[prijmeni a jmeno]],G:G,registrace[[#This Row],[nar]])</f>
        <v>1</v>
      </c>
      <c r="M82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21" s="212" t="str">
        <f>LEFT(registrace[[#This Row],[prijmeni a jmeno]],1)</f>
        <v>T</v>
      </c>
      <c r="O821" s="221">
        <f>IF(registrace[[#This Row],[závod]]="Hlavní závod",COUNTIF(HLAVNÍ!C:C,E821),"-")</f>
        <v>1</v>
      </c>
    </row>
    <row r="822" spans="2:15" ht="11.25">
      <c r="B82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závod::27</v>
      </c>
      <c r="C822" s="207">
        <v>2017</v>
      </c>
      <c r="D822" s="208" t="s">
        <v>672</v>
      </c>
      <c r="E822" s="214">
        <v>27</v>
      </c>
      <c r="F822" s="17" t="s">
        <v>2331</v>
      </c>
      <c r="G822" s="209">
        <v>1971</v>
      </c>
      <c r="H822" s="208" t="s">
        <v>2332</v>
      </c>
      <c r="I822" s="210" t="str">
        <f>IF(ISBLANK(registrace[[#This Row],[prijmeni a jmeno]]),"-",IF(RIGHT(LEFT(registrace[[#This Row],[prijmeni a jmeno]],SEARCH(" ",registrace[[#This Row],[prijmeni a jmeno]])-1),1)="á","Z","M"))</f>
        <v>M</v>
      </c>
      <c r="J82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822" s="17"/>
      <c r="L822" s="213">
        <f>COUNTIFS(F:F,registrace[[#This Row],[prijmeni a jmeno]],G:G,registrace[[#This Row],[nar]])</f>
        <v>2</v>
      </c>
      <c r="M82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22" s="212" t="str">
        <f>LEFT(registrace[[#This Row],[prijmeni a jmeno]],1)</f>
        <v>T</v>
      </c>
      <c r="O822" s="222">
        <f>IF(registrace[[#This Row],[závod]]="Hlavní závod",COUNTIF(HLAVNÍ!C:C,E822),"-")</f>
        <v>1</v>
      </c>
    </row>
    <row r="823" spans="2:15" ht="11.25">
      <c r="B823" s="22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2017::Pivaři::6</v>
      </c>
      <c r="C823" s="225">
        <v>2017</v>
      </c>
      <c r="D823" s="226" t="s">
        <v>676</v>
      </c>
      <c r="E823" s="225">
        <v>6</v>
      </c>
      <c r="F823" s="227" t="s">
        <v>2331</v>
      </c>
      <c r="G823" s="228">
        <v>1971</v>
      </c>
      <c r="H823" s="208" t="s">
        <v>316</v>
      </c>
      <c r="I823" s="229" t="str">
        <f>IF(ISBLANK(registrace[[#This Row],[prijmeni a jmeno]]),"-",IF(RIGHT(LEFT(registrace[[#This Row],[prijmeni a jmeno]],SEARCH(" ",registrace[[#This Row],[prijmeni a jmeno]])-1),1)="á","Z","M"))</f>
        <v>M</v>
      </c>
      <c r="J823" s="229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823" s="227"/>
      <c r="L823" s="230">
        <f>COUNTIFS(F:F,registrace[[#This Row],[prijmeni a jmeno]],G:G,registrace[[#This Row],[nar]])</f>
        <v>2</v>
      </c>
      <c r="M823" s="231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23" s="232" t="str">
        <f>LEFT(registrace[[#This Row],[prijmeni a jmeno]],1)</f>
        <v>T</v>
      </c>
      <c r="O823" s="233" t="str">
        <f>IF(registrace[[#This Row],[závod]]="Hlavní závod",COUNTIF(HLAVNÍ!C:C,E823),"-")</f>
        <v>-</v>
      </c>
    </row>
    <row r="824" spans="2:15" ht="11.25">
      <c r="B82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24" s="207">
        <v>2017</v>
      </c>
      <c r="D824" s="208"/>
      <c r="E824" s="207"/>
      <c r="F824" s="17" t="s">
        <v>2389</v>
      </c>
      <c r="G824" s="209">
        <v>2007</v>
      </c>
      <c r="H824" s="208" t="s">
        <v>984</v>
      </c>
      <c r="I824" s="210" t="str">
        <f>IF(ISBLANK(registrace[[#This Row],[prijmeni a jmeno]]),"-",IF(RIGHT(LEFT(registrace[[#This Row],[prijmeni a jmeno]],SEARCH(" ",registrace[[#This Row],[prijmeni a jmeno]])-1),1)="á","Z","M"))</f>
        <v>Z</v>
      </c>
      <c r="J82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24" s="17"/>
      <c r="L824" s="213">
        <f>COUNTIFS(F:F,registrace[[#This Row],[prijmeni a jmeno]],G:G,registrace[[#This Row],[nar]])</f>
        <v>1</v>
      </c>
      <c r="M82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24" s="212" t="str">
        <f>LEFT(registrace[[#This Row],[prijmeni a jmeno]],1)</f>
        <v>T</v>
      </c>
      <c r="O824" s="222" t="str">
        <f>IF(registrace[[#This Row],[závod]]="Hlavní závod",COUNTIF(HLAVNÍ!C:C,E824),"-")</f>
        <v>-</v>
      </c>
    </row>
    <row r="825" spans="2:15" ht="11.25">
      <c r="B82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2017::Dětský::08-10::Z::79</v>
      </c>
      <c r="C825" s="207">
        <v>2017</v>
      </c>
      <c r="D825" s="208" t="s">
        <v>675</v>
      </c>
      <c r="E825" s="207">
        <v>79</v>
      </c>
      <c r="F825" s="17" t="s">
        <v>2389</v>
      </c>
      <c r="G825" s="209">
        <v>2008</v>
      </c>
      <c r="H825" s="208" t="s">
        <v>984</v>
      </c>
      <c r="I825" s="210" t="str">
        <f>IF(ISBLANK(registrace[[#This Row],[prijmeni a jmeno]]),"-",IF(RIGHT(LEFT(registrace[[#This Row],[prijmeni a jmeno]],SEARCH(" ",registrace[[#This Row],[prijmeni a jmeno]])-1),1)="á","Z","M"))</f>
        <v>Z</v>
      </c>
      <c r="J82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825" s="17"/>
      <c r="L825" s="213">
        <f>COUNTIFS(F:F,registrace[[#This Row],[prijmeni a jmeno]],G:G,registrace[[#This Row],[nar]])</f>
        <v>1</v>
      </c>
      <c r="M82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25" s="212" t="str">
        <f>LEFT(registrace[[#This Row],[prijmeni a jmeno]],1)</f>
        <v>T</v>
      </c>
      <c r="O825" s="222" t="str">
        <f>IF(registrace[[#This Row],[závod]]="Hlavní závod",COUNTIF(HLAVNÍ!C:C,E825),"-")</f>
        <v>-</v>
      </c>
    </row>
    <row r="826" spans="2:15" ht="11.25">
      <c r="B82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2017::Dětský::05-07::Z::61</v>
      </c>
      <c r="C826" s="207">
        <v>2017</v>
      </c>
      <c r="D826" s="208" t="s">
        <v>675</v>
      </c>
      <c r="E826" s="207">
        <v>61</v>
      </c>
      <c r="F826" s="17" t="s">
        <v>2845</v>
      </c>
      <c r="G826" s="209">
        <v>2010</v>
      </c>
      <c r="H826" s="208" t="s">
        <v>2849</v>
      </c>
      <c r="I826" s="210" t="str">
        <f>IF(ISBLANK(registrace[[#This Row],[prijmeni a jmeno]]),"-",IF(RIGHT(LEFT(registrace[[#This Row],[prijmeni a jmeno]],SEARCH(" ",registrace[[#This Row],[prijmeni a jmeno]])-1),1)="á","Z","M"))</f>
        <v>Z</v>
      </c>
      <c r="J82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826" s="17"/>
      <c r="L826" s="213">
        <f>COUNTIFS(F:F,registrace[[#This Row],[prijmeni a jmeno]],G:G,registrace[[#This Row],[nar]])</f>
        <v>1</v>
      </c>
      <c r="M82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26" s="212" t="str">
        <f>LEFT(registrace[[#This Row],[prijmeni a jmeno]],1)</f>
        <v>T</v>
      </c>
      <c r="O826" s="222" t="str">
        <f>IF(registrace[[#This Row],[závod]]="Hlavní závod",COUNTIF(HLAVNÍ!C:C,E826),"-")</f>
        <v>-</v>
      </c>
    </row>
    <row r="827" spans="2:15" ht="11.25">
      <c r="B82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2017::Dětský::11-12::M::2</v>
      </c>
      <c r="C827" s="207">
        <v>2017</v>
      </c>
      <c r="D827" s="208" t="s">
        <v>675</v>
      </c>
      <c r="E827" s="207">
        <v>2</v>
      </c>
      <c r="F827" s="17" t="s">
        <v>2384</v>
      </c>
      <c r="G827" s="209">
        <v>2006</v>
      </c>
      <c r="H827" s="208" t="s">
        <v>284</v>
      </c>
      <c r="I827" s="210" t="str">
        <f>IF(ISBLANK(registrace[[#This Row],[prijmeni a jmeno]]),"-",IF(RIGHT(LEFT(registrace[[#This Row],[prijmeni a jmeno]],SEARCH(" ",registrace[[#This Row],[prijmeni a jmeno]])-1),1)="á","Z","M"))</f>
        <v>M</v>
      </c>
      <c r="J82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11-12</v>
      </c>
      <c r="K827" s="17"/>
      <c r="L827" s="213">
        <f>COUNTIFS(F:F,registrace[[#This Row],[prijmeni a jmeno]],G:G,registrace[[#This Row],[nar]])</f>
        <v>1</v>
      </c>
      <c r="M82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27" s="212" t="str">
        <f>LEFT(registrace[[#This Row],[prijmeni a jmeno]],1)</f>
        <v>T</v>
      </c>
      <c r="O827" s="222" t="str">
        <f>IF(registrace[[#This Row],[závod]]="Hlavní závod",COUNTIF(HLAVNÍ!C:C,E827),"-")</f>
        <v>-</v>
      </c>
    </row>
    <row r="828" spans="2:15" ht="11.25">
      <c r="B82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závod::28</v>
      </c>
      <c r="C828" s="207">
        <v>2017</v>
      </c>
      <c r="D828" s="208" t="s">
        <v>672</v>
      </c>
      <c r="E828" s="214">
        <v>28</v>
      </c>
      <c r="F828" s="17" t="s">
        <v>121</v>
      </c>
      <c r="G828" s="209">
        <v>1969</v>
      </c>
      <c r="H828" s="208" t="s">
        <v>2292</v>
      </c>
      <c r="I828" s="210" t="str">
        <f>IF(ISBLANK(registrace[[#This Row],[prijmeni a jmeno]]),"-",IF(RIGHT(LEFT(registrace[[#This Row],[prijmeni a jmeno]],SEARCH(" ",registrace[[#This Row],[prijmeni a jmeno]])-1),1)="á","Z","M"))</f>
        <v>Z</v>
      </c>
      <c r="J82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45+</v>
      </c>
      <c r="K828" s="17"/>
      <c r="L828" s="213">
        <f>COUNTIFS(F:F,registrace[[#This Row],[prijmeni a jmeno]],G:G,registrace[[#This Row],[nar]])</f>
        <v>1</v>
      </c>
      <c r="M82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28" s="212" t="str">
        <f>LEFT(registrace[[#This Row],[prijmeni a jmeno]],1)</f>
        <v>T</v>
      </c>
      <c r="O828" s="222">
        <f>IF(registrace[[#This Row],[závod]]="Hlavní závod",COUNTIF(HLAVNÍ!C:C,E828),"-")</f>
        <v>1</v>
      </c>
    </row>
    <row r="829" spans="2:15" ht="11.25">
      <c r="B82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29" s="207">
        <v>2017</v>
      </c>
      <c r="D829" s="208"/>
      <c r="E829" s="207"/>
      <c r="F829" s="17" t="s">
        <v>994</v>
      </c>
      <c r="G829" s="209">
        <v>2003</v>
      </c>
      <c r="H829" s="208" t="s">
        <v>984</v>
      </c>
      <c r="I829" s="210" t="str">
        <f>IF(ISBLANK(registrace[[#This Row],[prijmeni a jmeno]]),"-",IF(RIGHT(LEFT(registrace[[#This Row],[prijmeni a jmeno]],SEARCH(" ",registrace[[#This Row],[prijmeni a jmeno]])-1),1)="á","Z","M"))</f>
        <v>M</v>
      </c>
      <c r="J82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29" s="17"/>
      <c r="L829" s="211">
        <f>COUNTIFS(F:F,registrace[[#This Row],[prijmeni a jmeno]],G:G,registrace[[#This Row],[nar]])</f>
        <v>1</v>
      </c>
      <c r="M82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29" s="212" t="str">
        <f>LEFT(registrace[[#This Row],[prijmeni a jmeno]],1)</f>
        <v>T</v>
      </c>
      <c r="O829" s="221" t="str">
        <f>IF(registrace[[#This Row],[závod]]="Hlavní závod",COUNTIF(HLAVNÍ!C:C,E829),"-")</f>
        <v>-</v>
      </c>
    </row>
    <row r="830" spans="2:15" ht="11.25">
      <c r="B83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30" s="207">
        <v>2017</v>
      </c>
      <c r="D830" s="208"/>
      <c r="E830" s="207"/>
      <c r="F830" s="17" t="s">
        <v>995</v>
      </c>
      <c r="G830" s="209">
        <v>2004</v>
      </c>
      <c r="H830" s="208" t="s">
        <v>984</v>
      </c>
      <c r="I830" s="210" t="str">
        <f>IF(ISBLANK(registrace[[#This Row],[prijmeni a jmeno]]),"-",IF(RIGHT(LEFT(registrace[[#This Row],[prijmeni a jmeno]],SEARCH(" ",registrace[[#This Row],[prijmeni a jmeno]])-1),1)="á","Z","M"))</f>
        <v>M</v>
      </c>
      <c r="J83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30" s="17"/>
      <c r="L830" s="211">
        <f>COUNTIFS(F:F,registrace[[#This Row],[prijmeni a jmeno]],G:G,registrace[[#This Row],[nar]])</f>
        <v>1</v>
      </c>
      <c r="M83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30" s="212" t="str">
        <f>LEFT(registrace[[#This Row],[prijmeni a jmeno]],1)</f>
        <v>T</v>
      </c>
      <c r="O830" s="221" t="str">
        <f>IF(registrace[[#This Row],[závod]]="Hlavní závod",COUNTIF(HLAVNÍ!C:C,E830),"-")</f>
        <v>-</v>
      </c>
    </row>
    <row r="831" spans="2:15" ht="11.25">
      <c r="B83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2017::Dětský::13-14::M::18</v>
      </c>
      <c r="C831" s="207">
        <v>2017</v>
      </c>
      <c r="D831" s="208" t="s">
        <v>675</v>
      </c>
      <c r="E831" s="207">
        <v>18</v>
      </c>
      <c r="F831" s="17" t="s">
        <v>2880</v>
      </c>
      <c r="G831" s="209">
        <v>2003</v>
      </c>
      <c r="H831" s="208" t="s">
        <v>984</v>
      </c>
      <c r="I831" s="210" t="str">
        <f>IF(ISBLANK(registrace[[#This Row],[prijmeni a jmeno]]),"-",IF(RIGHT(LEFT(registrace[[#This Row],[prijmeni a jmeno]],SEARCH(" ",registrace[[#This Row],[prijmeni a jmeno]])-1),1)="á","Z","M"))</f>
        <v>M</v>
      </c>
      <c r="J83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13-14</v>
      </c>
      <c r="K831" s="17"/>
      <c r="L831" s="213">
        <f>COUNTIFS(F:F,registrace[[#This Row],[prijmeni a jmeno]],G:G,registrace[[#This Row],[nar]])</f>
        <v>1</v>
      </c>
      <c r="M83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31" s="212" t="str">
        <f>LEFT(registrace[[#This Row],[prijmeni a jmeno]],1)</f>
        <v>T</v>
      </c>
      <c r="O831" s="222" t="str">
        <f>IF(registrace[[#This Row],[závod]]="Hlavní závod",COUNTIF(HLAVNÍ!C:C,E831),"-")</f>
        <v>-</v>
      </c>
    </row>
    <row r="832" spans="2:15" ht="11.25">
      <c r="B83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32" s="207">
        <v>2017</v>
      </c>
      <c r="D832" s="208"/>
      <c r="E832" s="207"/>
      <c r="F832" s="17" t="s">
        <v>2377</v>
      </c>
      <c r="G832" s="209">
        <v>2001</v>
      </c>
      <c r="H832" s="208" t="s">
        <v>982</v>
      </c>
      <c r="I832" s="210" t="str">
        <f>IF(ISBLANK(registrace[[#This Row],[prijmeni a jmeno]]),"-",IF(RIGHT(LEFT(registrace[[#This Row],[prijmeni a jmeno]],SEARCH(" ",registrace[[#This Row],[prijmeni a jmeno]])-1),1)="á","Z","M"))</f>
        <v>Z</v>
      </c>
      <c r="J83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32" s="17"/>
      <c r="L832" s="213">
        <f>COUNTIFS(F:F,registrace[[#This Row],[prijmeni a jmeno]],G:G,registrace[[#This Row],[nar]])</f>
        <v>1</v>
      </c>
      <c r="M83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32" s="212" t="str">
        <f>LEFT(registrace[[#This Row],[prijmeni a jmeno]],1)</f>
        <v>T</v>
      </c>
      <c r="O832" s="222" t="str">
        <f>IF(registrace[[#This Row],[závod]]="Hlavní závod",COUNTIF(HLAVNÍ!C:C,E832),"-")</f>
        <v>-</v>
      </c>
    </row>
    <row r="833" spans="2:15" ht="11.25">
      <c r="B83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závod::115</v>
      </c>
      <c r="C833" s="207">
        <v>2017</v>
      </c>
      <c r="D833" s="208" t="s">
        <v>672</v>
      </c>
      <c r="E833" s="207">
        <v>115</v>
      </c>
      <c r="F833" s="17" t="s">
        <v>2674</v>
      </c>
      <c r="G833" s="209">
        <v>1970</v>
      </c>
      <c r="H833" s="208" t="s">
        <v>2675</v>
      </c>
      <c r="I833" s="210" t="str">
        <f>IF(ISBLANK(registrace[[#This Row],[prijmeni a jmeno]]),"-",IF(RIGHT(LEFT(registrace[[#This Row],[prijmeni a jmeno]],SEARCH(" ",registrace[[#This Row],[prijmeni a jmeno]])-1),1)="á","Z","M"))</f>
        <v>M</v>
      </c>
      <c r="J83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833" s="17"/>
      <c r="L833" s="213">
        <f>COUNTIFS(F:F,registrace[[#This Row],[prijmeni a jmeno]],G:G,registrace[[#This Row],[nar]])</f>
        <v>1</v>
      </c>
      <c r="M83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33" s="212" t="str">
        <f>LEFT(registrace[[#This Row],[prijmeni a jmeno]],1)</f>
        <v>T</v>
      </c>
      <c r="O833" s="222">
        <f>IF(registrace[[#This Row],[závod]]="Hlavní závod",COUNTIF(HLAVNÍ!C:C,E833),"-")</f>
        <v>1</v>
      </c>
    </row>
    <row r="834" spans="2:15" ht="11.25">
      <c r="B83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34" s="207">
        <v>2017</v>
      </c>
      <c r="D834" s="208"/>
      <c r="E834" s="207"/>
      <c r="F834" s="17" t="s">
        <v>439</v>
      </c>
      <c r="G834" s="209">
        <v>1994</v>
      </c>
      <c r="H834" s="17" t="s">
        <v>483</v>
      </c>
      <c r="I834" s="210" t="str">
        <f>IF(ISBLANK(registrace[[#This Row],[prijmeni a jmeno]]),"-",IF(RIGHT(LEFT(registrace[[#This Row],[prijmeni a jmeno]],SEARCH(" ",registrace[[#This Row],[prijmeni a jmeno]])-1),1)="á","Z","M"))</f>
        <v>M</v>
      </c>
      <c r="J83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34" s="17"/>
      <c r="L834" s="211">
        <f>COUNTIFS(F:F,registrace[[#This Row],[prijmeni a jmeno]],G:G,registrace[[#This Row],[nar]])</f>
        <v>1</v>
      </c>
      <c r="M83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34" s="212" t="str">
        <f>LEFT(registrace[[#This Row],[prijmeni a jmeno]],1)</f>
        <v>T</v>
      </c>
      <c r="O834" s="221" t="str">
        <f>IF(registrace[[#This Row],[závod]]="Hlavní závod",COUNTIF(HLAVNÍ!C:C,E834),"-")</f>
        <v>-</v>
      </c>
    </row>
    <row r="835" spans="2:15" ht="11.25">
      <c r="B83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35" s="207">
        <v>2017</v>
      </c>
      <c r="D835" s="208"/>
      <c r="E835" s="207"/>
      <c r="F835" s="17" t="s">
        <v>359</v>
      </c>
      <c r="G835" s="209">
        <v>2001</v>
      </c>
      <c r="H835" s="17" t="s">
        <v>331</v>
      </c>
      <c r="I835" s="210" t="str">
        <f>IF(ISBLANK(registrace[[#This Row],[prijmeni a jmeno]]),"-",IF(RIGHT(LEFT(registrace[[#This Row],[prijmeni a jmeno]],SEARCH(" ",registrace[[#This Row],[prijmeni a jmeno]])-1),1)="á","Z","M"))</f>
        <v>Z</v>
      </c>
      <c r="J83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35" s="17"/>
      <c r="L835" s="211">
        <f>COUNTIFS(F:F,registrace[[#This Row],[prijmeni a jmeno]],G:G,registrace[[#This Row],[nar]])</f>
        <v>1</v>
      </c>
      <c r="M83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35" s="212" t="str">
        <f>LEFT(registrace[[#This Row],[prijmeni a jmeno]],1)</f>
        <v>T</v>
      </c>
      <c r="O835" s="221" t="str">
        <f>IF(registrace[[#This Row],[závod]]="Hlavní závod",COUNTIF(HLAVNÍ!C:C,E835),"-")</f>
        <v>-</v>
      </c>
    </row>
    <row r="836" spans="2:15" ht="11.25">
      <c r="B83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závod::Z29</v>
      </c>
      <c r="C836" s="207">
        <v>2017</v>
      </c>
      <c r="D836" s="208" t="s">
        <v>672</v>
      </c>
      <c r="E836" s="207" t="s">
        <v>2796</v>
      </c>
      <c r="F836" s="17" t="s">
        <v>539</v>
      </c>
      <c r="G836" s="209">
        <v>1980</v>
      </c>
      <c r="H836" s="17" t="s">
        <v>294</v>
      </c>
      <c r="I836" s="210" t="str">
        <f>IF(ISBLANK(registrace[[#This Row],[prijmeni a jmeno]]),"-",IF(RIGHT(LEFT(registrace[[#This Row],[prijmeni a jmeno]],SEARCH(" ",registrace[[#This Row],[prijmeni a jmeno]])-1),1)="á","Z","M"))</f>
        <v>M</v>
      </c>
      <c r="J83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836" s="17"/>
      <c r="L836" s="211">
        <f>COUNTIFS(F:F,registrace[[#This Row],[prijmeni a jmeno]],G:G,registrace[[#This Row],[nar]])</f>
        <v>1</v>
      </c>
      <c r="M83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36" s="212" t="str">
        <f>LEFT(registrace[[#This Row],[prijmeni a jmeno]],1)</f>
        <v>T</v>
      </c>
      <c r="O836" s="221">
        <f>IF(registrace[[#This Row],[závod]]="Hlavní závod",COUNTIF(HLAVNÍ!C:C,E836),"-")</f>
        <v>1</v>
      </c>
    </row>
    <row r="837" spans="2:15" ht="11.25">
      <c r="B83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37" s="207">
        <v>2017</v>
      </c>
      <c r="D837" s="208"/>
      <c r="E837" s="207"/>
      <c r="F837" s="17" t="s">
        <v>277</v>
      </c>
      <c r="G837" s="209">
        <v>1998</v>
      </c>
      <c r="H837" s="17" t="s">
        <v>259</v>
      </c>
      <c r="I837" s="210" t="str">
        <f>IF(ISBLANK(registrace[[#This Row],[prijmeni a jmeno]]),"-",IF(RIGHT(LEFT(registrace[[#This Row],[prijmeni a jmeno]],SEARCH(" ",registrace[[#This Row],[prijmeni a jmeno]])-1),1)="á","Z","M"))</f>
        <v>Z</v>
      </c>
      <c r="J83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37" s="17"/>
      <c r="L837" s="211">
        <f>COUNTIFS(F:F,registrace[[#This Row],[prijmeni a jmeno]],G:G,registrace[[#This Row],[nar]])</f>
        <v>1</v>
      </c>
      <c r="M83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37" s="212" t="str">
        <f>LEFT(registrace[[#This Row],[prijmeni a jmeno]],1)</f>
        <v>T</v>
      </c>
      <c r="O837" s="221" t="str">
        <f>IF(registrace[[#This Row],[závod]]="Hlavní závod",COUNTIF(HLAVNÍ!C:C,E837),"-")</f>
        <v>-</v>
      </c>
    </row>
    <row r="838" spans="2:15" ht="11.25">
      <c r="B83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38" s="207">
        <v>2017</v>
      </c>
      <c r="D838" s="208"/>
      <c r="E838" s="207"/>
      <c r="F838" s="17" t="s">
        <v>609</v>
      </c>
      <c r="G838" s="209">
        <v>2004</v>
      </c>
      <c r="H838" s="17" t="s">
        <v>637</v>
      </c>
      <c r="I838" s="210" t="str">
        <f>IF(ISBLANK(registrace[[#This Row],[prijmeni a jmeno]]),"-",IF(RIGHT(LEFT(registrace[[#This Row],[prijmeni a jmeno]],SEARCH(" ",registrace[[#This Row],[prijmeni a jmeno]])-1),1)="á","Z","M"))</f>
        <v>Z</v>
      </c>
      <c r="J83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38" s="17"/>
      <c r="L838" s="211">
        <f>COUNTIFS(F:F,registrace[[#This Row],[prijmeni a jmeno]],G:G,registrace[[#This Row],[nar]])</f>
        <v>1</v>
      </c>
      <c r="M83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38" s="212" t="str">
        <f>LEFT(registrace[[#This Row],[prijmeni a jmeno]],1)</f>
        <v>T</v>
      </c>
      <c r="O838" s="221" t="str">
        <f>IF(registrace[[#This Row],[závod]]="Hlavní závod",COUNTIF(HLAVNÍ!C:C,E838),"-")</f>
        <v>-</v>
      </c>
    </row>
    <row r="839" spans="2:15" ht="11.25">
      <c r="B83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39" s="207">
        <v>2017</v>
      </c>
      <c r="D839" s="208"/>
      <c r="E839" s="207"/>
      <c r="F839" s="17" t="s">
        <v>600</v>
      </c>
      <c r="G839" s="209">
        <v>2006</v>
      </c>
      <c r="H839" s="17" t="s">
        <v>637</v>
      </c>
      <c r="I839" s="210" t="str">
        <f>IF(ISBLANK(registrace[[#This Row],[prijmeni a jmeno]]),"-",IF(RIGHT(LEFT(registrace[[#This Row],[prijmeni a jmeno]],SEARCH(" ",registrace[[#This Row],[prijmeni a jmeno]])-1),1)="á","Z","M"))</f>
        <v>M</v>
      </c>
      <c r="J83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39" s="17"/>
      <c r="L839" s="211">
        <f>COUNTIFS(F:F,registrace[[#This Row],[prijmeni a jmeno]],G:G,registrace[[#This Row],[nar]])</f>
        <v>1</v>
      </c>
      <c r="M83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39" s="212" t="str">
        <f>LEFT(registrace[[#This Row],[prijmeni a jmeno]],1)</f>
        <v>T</v>
      </c>
      <c r="O839" s="221" t="str">
        <f>IF(registrace[[#This Row],[závod]]="Hlavní závod",COUNTIF(HLAVNÍ!C:C,E839),"-")</f>
        <v>-</v>
      </c>
    </row>
    <row r="840" spans="2:15" ht="11.25">
      <c r="B84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závod::29</v>
      </c>
      <c r="C840" s="207">
        <v>2017</v>
      </c>
      <c r="D840" s="208" t="s">
        <v>672</v>
      </c>
      <c r="E840" s="214">
        <v>29</v>
      </c>
      <c r="F840" s="17" t="s">
        <v>920</v>
      </c>
      <c r="G840" s="209">
        <v>1973</v>
      </c>
      <c r="H840" s="208" t="s">
        <v>284</v>
      </c>
      <c r="I840" s="210" t="str">
        <f>IF(ISBLANK(registrace[[#This Row],[prijmeni a jmeno]]),"-",IF(RIGHT(LEFT(registrace[[#This Row],[prijmeni a jmeno]],SEARCH(" ",registrace[[#This Row],[prijmeni a jmeno]])-1),1)="á","Z","M"))</f>
        <v>M</v>
      </c>
      <c r="J84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840" s="17"/>
      <c r="L840" s="213">
        <f>COUNTIFS(F:F,registrace[[#This Row],[prijmeni a jmeno]],G:G,registrace[[#This Row],[nar]])</f>
        <v>1</v>
      </c>
      <c r="M84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40" s="212" t="str">
        <f>LEFT(registrace[[#This Row],[prijmeni a jmeno]],1)</f>
        <v>T</v>
      </c>
      <c r="O840" s="222">
        <f>IF(registrace[[#This Row],[závod]]="Hlavní závod",COUNTIF(HLAVNÍ!C:C,E840),"-")</f>
        <v>1</v>
      </c>
    </row>
    <row r="841" spans="2:15" ht="11.25">
      <c r="B84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závod::98</v>
      </c>
      <c r="C841" s="207">
        <v>2017</v>
      </c>
      <c r="D841" s="208" t="s">
        <v>672</v>
      </c>
      <c r="E841" s="207">
        <v>98</v>
      </c>
      <c r="F841" s="17" t="s">
        <v>122</v>
      </c>
      <c r="G841" s="209">
        <v>1963</v>
      </c>
      <c r="H841" s="17" t="s">
        <v>41</v>
      </c>
      <c r="I841" s="210" t="str">
        <f>IF(ISBLANK(registrace[[#This Row],[prijmeni a jmeno]]),"-",IF(RIGHT(LEFT(registrace[[#This Row],[prijmeni a jmeno]],SEARCH(" ",registrace[[#This Row],[prijmeni a jmeno]])-1),1)="á","Z","M"))</f>
        <v>M</v>
      </c>
      <c r="J84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841" s="17"/>
      <c r="L841" s="211">
        <f>COUNTIFS(F:F,registrace[[#This Row],[prijmeni a jmeno]],G:G,registrace[[#This Row],[nar]])</f>
        <v>1</v>
      </c>
      <c r="M84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41" s="212" t="str">
        <f>LEFT(registrace[[#This Row],[prijmeni a jmeno]],1)</f>
        <v>T</v>
      </c>
      <c r="O841" s="221">
        <f>IF(registrace[[#This Row],[závod]]="Hlavní závod",COUNTIF(HLAVNÍ!C:C,E841),"-")</f>
        <v>1</v>
      </c>
    </row>
    <row r="842" spans="2:15" ht="11.25">
      <c r="B84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starosty::13</v>
      </c>
      <c r="C842" s="207">
        <v>2017</v>
      </c>
      <c r="D842" s="208" t="s">
        <v>673</v>
      </c>
      <c r="E842" s="207">
        <v>13</v>
      </c>
      <c r="F842" s="17" t="s">
        <v>2706</v>
      </c>
      <c r="G842" s="209">
        <v>1967</v>
      </c>
      <c r="H842" s="208" t="s">
        <v>2701</v>
      </c>
      <c r="I842" s="210" t="str">
        <f>IF(ISBLANK(registrace[[#This Row],[prijmeni a jmeno]]),"-",IF(RIGHT(LEFT(registrace[[#This Row],[prijmeni a jmeno]],SEARCH(" ",registrace[[#This Row],[prijmeni a jmeno]])-1),1)="á","Z","M"))</f>
        <v>M</v>
      </c>
      <c r="J84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842" s="17"/>
      <c r="L842" s="213">
        <f>COUNTIFS(F:F,registrace[[#This Row],[prijmeni a jmeno]],G:G,registrace[[#This Row],[nar]])</f>
        <v>2</v>
      </c>
      <c r="M84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42" s="212" t="str">
        <f>LEFT(registrace[[#This Row],[prijmeni a jmeno]],1)</f>
        <v>T</v>
      </c>
      <c r="O842" s="222" t="str">
        <f>IF(registrace[[#This Row],[závod]]="Hlavní závod",COUNTIF(HLAVNÍ!C:C,E842),"-")</f>
        <v>-</v>
      </c>
    </row>
    <row r="843" spans="2:15" ht="11.25">
      <c r="B843" s="22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2017::Pivaři::71</v>
      </c>
      <c r="C843" s="225">
        <v>2017</v>
      </c>
      <c r="D843" s="226" t="s">
        <v>676</v>
      </c>
      <c r="E843" s="225">
        <v>71</v>
      </c>
      <c r="F843" s="227" t="s">
        <v>2706</v>
      </c>
      <c r="G843" s="228">
        <v>1967</v>
      </c>
      <c r="H843" s="208" t="s">
        <v>316</v>
      </c>
      <c r="I843" s="229" t="str">
        <f>IF(ISBLANK(registrace[[#This Row],[prijmeni a jmeno]]),"-",IF(RIGHT(LEFT(registrace[[#This Row],[prijmeni a jmeno]],SEARCH(" ",registrace[[#This Row],[prijmeni a jmeno]])-1),1)="á","Z","M"))</f>
        <v>M</v>
      </c>
      <c r="J843" s="229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843" s="227"/>
      <c r="L843" s="230">
        <f>COUNTIFS(F:F,registrace[[#This Row],[prijmeni a jmeno]],G:G,registrace[[#This Row],[nar]])</f>
        <v>2</v>
      </c>
      <c r="M843" s="231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43" s="232" t="str">
        <f>LEFT(registrace[[#This Row],[prijmeni a jmeno]],1)</f>
        <v>T</v>
      </c>
      <c r="O843" s="233" t="str">
        <f>IF(registrace[[#This Row],[závod]]="Hlavní závod",COUNTIF(HLAVNÍ!C:C,E843),"-")</f>
        <v>-</v>
      </c>
    </row>
    <row r="844" spans="2:15" ht="11.25">
      <c r="B84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starosty::14</v>
      </c>
      <c r="C844" s="207">
        <v>2017</v>
      </c>
      <c r="D844" s="208" t="s">
        <v>673</v>
      </c>
      <c r="E844" s="207">
        <v>14</v>
      </c>
      <c r="F844" s="17" t="s">
        <v>2707</v>
      </c>
      <c r="G844" s="209">
        <v>1970</v>
      </c>
      <c r="H844" s="208" t="s">
        <v>2701</v>
      </c>
      <c r="I844" s="210" t="str">
        <f>IF(ISBLANK(registrace[[#This Row],[prijmeni a jmeno]]),"-",IF(RIGHT(LEFT(registrace[[#This Row],[prijmeni a jmeno]],SEARCH(" ",registrace[[#This Row],[prijmeni a jmeno]])-1),1)="á","Z","M"))</f>
        <v>Z</v>
      </c>
      <c r="J84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844" s="17"/>
      <c r="L844" s="213">
        <f>COUNTIFS(F:F,registrace[[#This Row],[prijmeni a jmeno]],G:G,registrace[[#This Row],[nar]])</f>
        <v>1</v>
      </c>
      <c r="M84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44" s="212" t="str">
        <f>LEFT(registrace[[#This Row],[prijmeni a jmeno]],1)</f>
        <v>T</v>
      </c>
      <c r="O844" s="222" t="str">
        <f>IF(registrace[[#This Row],[závod]]="Hlavní závod",COUNTIF(HLAVNÍ!C:C,E844),"-")</f>
        <v>-</v>
      </c>
    </row>
    <row r="845" spans="2:15" ht="11.25">
      <c r="B84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závod::Z27</v>
      </c>
      <c r="C845" s="207">
        <v>2017</v>
      </c>
      <c r="D845" s="208" t="s">
        <v>672</v>
      </c>
      <c r="E845" s="207" t="s">
        <v>2797</v>
      </c>
      <c r="F845" s="17" t="s">
        <v>123</v>
      </c>
      <c r="G845" s="209">
        <v>1963</v>
      </c>
      <c r="H845" s="208" t="s">
        <v>702</v>
      </c>
      <c r="I845" s="210" t="str">
        <f>IF(ISBLANK(registrace[[#This Row],[prijmeni a jmeno]]),"-",IF(RIGHT(LEFT(registrace[[#This Row],[prijmeni a jmeno]],SEARCH(" ",registrace[[#This Row],[prijmeni a jmeno]])-1),1)="á","Z","M"))</f>
        <v>M</v>
      </c>
      <c r="J84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845" s="17"/>
      <c r="L845" s="213">
        <f>COUNTIFS(F:F,registrace[[#This Row],[prijmeni a jmeno]],G:G,registrace[[#This Row],[nar]])</f>
        <v>1</v>
      </c>
      <c r="M84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45" s="212" t="str">
        <f>LEFT(registrace[[#This Row],[prijmeni a jmeno]],1)</f>
        <v>T</v>
      </c>
      <c r="O845" s="222">
        <f>IF(registrace[[#This Row],[závod]]="Hlavní závod",COUNTIF(HLAVNÍ!C:C,E845),"-")</f>
        <v>1</v>
      </c>
    </row>
    <row r="846" spans="2:15" ht="11.25">
      <c r="B84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46" s="207">
        <v>2017</v>
      </c>
      <c r="D846" s="208"/>
      <c r="E846" s="207"/>
      <c r="F846" s="17" t="s">
        <v>344</v>
      </c>
      <c r="G846" s="209">
        <v>1994</v>
      </c>
      <c r="H846" s="17" t="s">
        <v>328</v>
      </c>
      <c r="I846" s="210" t="str">
        <f>IF(ISBLANK(registrace[[#This Row],[prijmeni a jmeno]]),"-",IF(RIGHT(LEFT(registrace[[#This Row],[prijmeni a jmeno]],SEARCH(" ",registrace[[#This Row],[prijmeni a jmeno]])-1),1)="á","Z","M"))</f>
        <v>M</v>
      </c>
      <c r="J84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46" s="17"/>
      <c r="L846" s="211">
        <f>COUNTIFS(F:F,registrace[[#This Row],[prijmeni a jmeno]],G:G,registrace[[#This Row],[nar]])</f>
        <v>1</v>
      </c>
      <c r="M84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46" s="212" t="str">
        <f>LEFT(registrace[[#This Row],[prijmeni a jmeno]],1)</f>
        <v>T</v>
      </c>
      <c r="O846" s="221" t="str">
        <f>IF(registrace[[#This Row],[závod]]="Hlavní závod",COUNTIF(HLAVNÍ!C:C,E846),"-")</f>
        <v>-</v>
      </c>
    </row>
    <row r="847" spans="2:15" ht="11.25">
      <c r="B84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47" s="207">
        <v>2017</v>
      </c>
      <c r="D847" s="208"/>
      <c r="E847" s="207"/>
      <c r="F847" s="17" t="s">
        <v>162</v>
      </c>
      <c r="G847" s="209">
        <v>1970</v>
      </c>
      <c r="H847" s="17" t="s">
        <v>741</v>
      </c>
      <c r="I847" s="210" t="str">
        <f>IF(ISBLANK(registrace[[#This Row],[prijmeni a jmeno]]),"-",IF(RIGHT(LEFT(registrace[[#This Row],[prijmeni a jmeno]],SEARCH(" ",registrace[[#This Row],[prijmeni a jmeno]])-1),1)="á","Z","M"))</f>
        <v>M</v>
      </c>
      <c r="J84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47" s="17"/>
      <c r="L847" s="211">
        <f>COUNTIFS(F:F,registrace[[#This Row],[prijmeni a jmeno]],G:G,registrace[[#This Row],[nar]])</f>
        <v>1</v>
      </c>
      <c r="M84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47" s="212" t="str">
        <f>LEFT(registrace[[#This Row],[prijmeni a jmeno]],1)</f>
        <v>T</v>
      </c>
      <c r="O847" s="221" t="str">
        <f>IF(registrace[[#This Row],[závod]]="Hlavní závod",COUNTIF(HLAVNÍ!C:C,E847),"-")</f>
        <v>-</v>
      </c>
    </row>
    <row r="848" spans="2:15" ht="11.25">
      <c r="B84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závod::30</v>
      </c>
      <c r="C848" s="207">
        <v>2017</v>
      </c>
      <c r="D848" s="208" t="s">
        <v>672</v>
      </c>
      <c r="E848" s="214">
        <v>30</v>
      </c>
      <c r="F848" s="17" t="s">
        <v>2676</v>
      </c>
      <c r="G848" s="209">
        <v>1973</v>
      </c>
      <c r="H848" s="208" t="s">
        <v>284</v>
      </c>
      <c r="I848" s="210" t="str">
        <f>IF(ISBLANK(registrace[[#This Row],[prijmeni a jmeno]]),"-",IF(RIGHT(LEFT(registrace[[#This Row],[prijmeni a jmeno]],SEARCH(" ",registrace[[#This Row],[prijmeni a jmeno]])-1),1)="á","Z","M"))</f>
        <v>Z</v>
      </c>
      <c r="J84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848" s="17"/>
      <c r="L848" s="213">
        <f>COUNTIFS(F:F,registrace[[#This Row],[prijmeni a jmeno]],G:G,registrace[[#This Row],[nar]])</f>
        <v>1</v>
      </c>
      <c r="M84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48" s="212" t="str">
        <f>LEFT(registrace[[#This Row],[prijmeni a jmeno]],1)</f>
        <v>T</v>
      </c>
      <c r="O848" s="222">
        <f>IF(registrace[[#This Row],[závod]]="Hlavní závod",COUNTIF(HLAVNÍ!C:C,E848),"-")</f>
        <v>1</v>
      </c>
    </row>
    <row r="849" spans="2:15" ht="11.25">
      <c r="B84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49" s="207">
        <v>2017</v>
      </c>
      <c r="D849" s="208"/>
      <c r="E849" s="207"/>
      <c r="F849" s="17" t="s">
        <v>124</v>
      </c>
      <c r="G849" s="209">
        <v>1982</v>
      </c>
      <c r="H849" s="208" t="s">
        <v>24</v>
      </c>
      <c r="I849" s="210" t="str">
        <f>IF(ISBLANK(registrace[[#This Row],[prijmeni a jmeno]]),"-",IF(RIGHT(LEFT(registrace[[#This Row],[prijmeni a jmeno]],SEARCH(" ",registrace[[#This Row],[prijmeni a jmeno]])-1),1)="á","Z","M"))</f>
        <v>Z</v>
      </c>
      <c r="J84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49" s="17"/>
      <c r="L849" s="211">
        <f>COUNTIFS(F:F,registrace[[#This Row],[prijmeni a jmeno]],G:G,registrace[[#This Row],[nar]])</f>
        <v>1</v>
      </c>
      <c r="M84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49" s="212" t="str">
        <f>LEFT(registrace[[#This Row],[prijmeni a jmeno]],1)</f>
        <v>T</v>
      </c>
      <c r="O849" s="221" t="str">
        <f>IF(registrace[[#This Row],[závod]]="Hlavní závod",COUNTIF(HLAVNÍ!C:C,E849),"-")</f>
        <v>-</v>
      </c>
    </row>
    <row r="850" spans="2:15" ht="11.25">
      <c r="B85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50" s="207">
        <v>2017</v>
      </c>
      <c r="D850" s="208"/>
      <c r="E850" s="207"/>
      <c r="F850" s="17" t="s">
        <v>364</v>
      </c>
      <c r="G850" s="209">
        <v>2006</v>
      </c>
      <c r="H850" s="17" t="s">
        <v>27</v>
      </c>
      <c r="I850" s="210" t="str">
        <f>IF(ISBLANK(registrace[[#This Row],[prijmeni a jmeno]]),"-",IF(RIGHT(LEFT(registrace[[#This Row],[prijmeni a jmeno]],SEARCH(" ",registrace[[#This Row],[prijmeni a jmeno]])-1),1)="á","Z","M"))</f>
        <v>M</v>
      </c>
      <c r="J85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50" s="17"/>
      <c r="L850" s="211">
        <f>COUNTIFS(F:F,registrace[[#This Row],[prijmeni a jmeno]],G:G,registrace[[#This Row],[nar]])</f>
        <v>1</v>
      </c>
      <c r="M85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50" s="212" t="str">
        <f>LEFT(registrace[[#This Row],[prijmeni a jmeno]],1)</f>
        <v>T</v>
      </c>
      <c r="O850" s="221" t="str">
        <f>IF(registrace[[#This Row],[závod]]="Hlavní závod",COUNTIF(HLAVNÍ!C:C,E850),"-")</f>
        <v>-</v>
      </c>
    </row>
    <row r="851" spans="2:15" ht="11.25">
      <c r="B85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51" s="207">
        <v>2017</v>
      </c>
      <c r="D851" s="208"/>
      <c r="E851" s="207"/>
      <c r="F851" s="17" t="s">
        <v>992</v>
      </c>
      <c r="G851" s="209">
        <v>2003</v>
      </c>
      <c r="H851" s="208" t="s">
        <v>984</v>
      </c>
      <c r="I851" s="210" t="str">
        <f>IF(ISBLANK(registrace[[#This Row],[prijmeni a jmeno]]),"-",IF(RIGHT(LEFT(registrace[[#This Row],[prijmeni a jmeno]],SEARCH(" ",registrace[[#This Row],[prijmeni a jmeno]])-1),1)="á","Z","M"))</f>
        <v>M</v>
      </c>
      <c r="J85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51" s="17"/>
      <c r="L851" s="211">
        <f>COUNTIFS(F:F,registrace[[#This Row],[prijmeni a jmeno]],G:G,registrace[[#This Row],[nar]])</f>
        <v>1</v>
      </c>
      <c r="M85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51" s="212" t="str">
        <f>LEFT(registrace[[#This Row],[prijmeni a jmeno]],1)</f>
        <v>T</v>
      </c>
      <c r="O851" s="221" t="str">
        <f>IF(registrace[[#This Row],[závod]]="Hlavní závod",COUNTIF(HLAVNÍ!C:C,E851),"-")</f>
        <v>-</v>
      </c>
    </row>
    <row r="852" spans="2:15" ht="11.25">
      <c r="B85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52" s="207">
        <v>2017</v>
      </c>
      <c r="D852" s="208"/>
      <c r="E852" s="207"/>
      <c r="F852" s="17" t="s">
        <v>266</v>
      </c>
      <c r="G852" s="209">
        <v>2002</v>
      </c>
      <c r="H852" s="17" t="s">
        <v>281</v>
      </c>
      <c r="I852" s="210" t="str">
        <f>IF(ISBLANK(registrace[[#This Row],[prijmeni a jmeno]]),"-",IF(RIGHT(LEFT(registrace[[#This Row],[prijmeni a jmeno]],SEARCH(" ",registrace[[#This Row],[prijmeni a jmeno]])-1),1)="á","Z","M"))</f>
        <v>Z</v>
      </c>
      <c r="J85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52" s="17"/>
      <c r="L852" s="211">
        <f>COUNTIFS(F:F,registrace[[#This Row],[prijmeni a jmeno]],G:G,registrace[[#This Row],[nar]])</f>
        <v>1</v>
      </c>
      <c r="M85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52" s="212" t="str">
        <f>LEFT(registrace[[#This Row],[prijmeni a jmeno]],1)</f>
        <v>T</v>
      </c>
      <c r="O852" s="221" t="str">
        <f>IF(registrace[[#This Row],[závod]]="Hlavní závod",COUNTIF(HLAVNÍ!C:C,E852),"-")</f>
        <v>-</v>
      </c>
    </row>
    <row r="853" spans="2:15" ht="11.25">
      <c r="B85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53" s="207">
        <v>2017</v>
      </c>
      <c r="D853" s="208"/>
      <c r="E853" s="207"/>
      <c r="F853" s="17" t="s">
        <v>274</v>
      </c>
      <c r="G853" s="209">
        <v>1999</v>
      </c>
      <c r="H853" s="17" t="s">
        <v>281</v>
      </c>
      <c r="I853" s="210" t="str">
        <f>IF(ISBLANK(registrace[[#This Row],[prijmeni a jmeno]]),"-",IF(RIGHT(LEFT(registrace[[#This Row],[prijmeni a jmeno]],SEARCH(" ",registrace[[#This Row],[prijmeni a jmeno]])-1),1)="á","Z","M"))</f>
        <v>Z</v>
      </c>
      <c r="J85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53" s="17"/>
      <c r="L853" s="211">
        <f>COUNTIFS(F:F,registrace[[#This Row],[prijmeni a jmeno]],G:G,registrace[[#This Row],[nar]])</f>
        <v>1</v>
      </c>
      <c r="M85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53" s="212" t="str">
        <f>LEFT(registrace[[#This Row],[prijmeni a jmeno]],1)</f>
        <v>T</v>
      </c>
      <c r="O853" s="221" t="str">
        <f>IF(registrace[[#This Row],[závod]]="Hlavní závod",COUNTIF(HLAVNÍ!C:C,E853),"-")</f>
        <v>-</v>
      </c>
    </row>
    <row r="854" spans="2:15" ht="11.25">
      <c r="B85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2017::Dětský::08-10::Z::74</v>
      </c>
      <c r="C854" s="207">
        <v>2017</v>
      </c>
      <c r="D854" s="208" t="s">
        <v>675</v>
      </c>
      <c r="E854" s="207">
        <v>74</v>
      </c>
      <c r="F854" s="17" t="s">
        <v>1021</v>
      </c>
      <c r="G854" s="209">
        <v>2009</v>
      </c>
      <c r="H854" s="208" t="s">
        <v>559</v>
      </c>
      <c r="I854" s="210" t="str">
        <f>IF(ISBLANK(registrace[[#This Row],[prijmeni a jmeno]]),"-",IF(RIGHT(LEFT(registrace[[#This Row],[prijmeni a jmeno]],SEARCH(" ",registrace[[#This Row],[prijmeni a jmeno]])-1),1)="á","Z","M"))</f>
        <v>Z</v>
      </c>
      <c r="J85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854" s="17"/>
      <c r="L854" s="213">
        <f>COUNTIFS(F:F,registrace[[#This Row],[prijmeni a jmeno]],G:G,registrace[[#This Row],[nar]])</f>
        <v>1</v>
      </c>
      <c r="M85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54" s="212" t="str">
        <f>LEFT(registrace[[#This Row],[prijmeni a jmeno]],1)</f>
        <v>U</v>
      </c>
      <c r="O854" s="222" t="str">
        <f>IF(registrace[[#This Row],[závod]]="Hlavní závod",COUNTIF(HLAVNÍ!C:C,E854),"-")</f>
        <v>-</v>
      </c>
    </row>
    <row r="855" spans="2:15" ht="11.25">
      <c r="B85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2017::Dětský::08-10::M::13</v>
      </c>
      <c r="C855" s="207">
        <v>2017</v>
      </c>
      <c r="D855" s="208" t="s">
        <v>675</v>
      </c>
      <c r="E855" s="207">
        <v>13</v>
      </c>
      <c r="F855" s="17" t="s">
        <v>1027</v>
      </c>
      <c r="G855" s="209">
        <v>2009</v>
      </c>
      <c r="H855" s="208" t="s">
        <v>559</v>
      </c>
      <c r="I855" s="210" t="str">
        <f>IF(ISBLANK(registrace[[#This Row],[prijmeni a jmeno]]),"-",IF(RIGHT(LEFT(registrace[[#This Row],[prijmeni a jmeno]],SEARCH(" ",registrace[[#This Row],[prijmeni a jmeno]])-1),1)="á","Z","M"))</f>
        <v>M</v>
      </c>
      <c r="J85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855" s="17"/>
      <c r="L855" s="213">
        <f>COUNTIFS(F:F,registrace[[#This Row],[prijmeni a jmeno]],G:G,registrace[[#This Row],[nar]])</f>
        <v>1</v>
      </c>
      <c r="M85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55" s="212" t="str">
        <f>LEFT(registrace[[#This Row],[prijmeni a jmeno]],1)</f>
        <v>U</v>
      </c>
      <c r="O855" s="222" t="str">
        <f>IF(registrace[[#This Row],[závod]]="Hlavní závod",COUNTIF(HLAVNÍ!C:C,E855),"-")</f>
        <v>-</v>
      </c>
    </row>
    <row r="856" spans="2:15" ht="11.25">
      <c r="B85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2017::Dětský::05-07::M::9</v>
      </c>
      <c r="C856" s="207">
        <v>2017</v>
      </c>
      <c r="D856" s="208" t="s">
        <v>675</v>
      </c>
      <c r="E856" s="207">
        <v>9</v>
      </c>
      <c r="F856" s="17" t="s">
        <v>1050</v>
      </c>
      <c r="G856" s="209">
        <v>2012</v>
      </c>
      <c r="H856" s="208" t="s">
        <v>259</v>
      </c>
      <c r="I856" s="210" t="str">
        <f>IF(ISBLANK(registrace[[#This Row],[prijmeni a jmeno]]),"-",IF(RIGHT(LEFT(registrace[[#This Row],[prijmeni a jmeno]],SEARCH(" ",registrace[[#This Row],[prijmeni a jmeno]])-1),1)="á","Z","M"))</f>
        <v>M</v>
      </c>
      <c r="J85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856" s="17"/>
      <c r="L856" s="213">
        <f>COUNTIFS(F:F,registrace[[#This Row],[prijmeni a jmeno]],G:G,registrace[[#This Row],[nar]])</f>
        <v>1</v>
      </c>
      <c r="M85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56" s="212" t="str">
        <f>LEFT(registrace[[#This Row],[prijmeni a jmeno]],1)</f>
        <v>U</v>
      </c>
      <c r="O856" s="222" t="str">
        <f>IF(registrace[[#This Row],[závod]]="Hlavní závod",COUNTIF(HLAVNÍ!C:C,E856),"-")</f>
        <v>-</v>
      </c>
    </row>
    <row r="857" spans="2:15" ht="11.25">
      <c r="B85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2017::Dětský::08-10::M::29</v>
      </c>
      <c r="C857" s="207">
        <v>2017</v>
      </c>
      <c r="D857" s="208" t="s">
        <v>675</v>
      </c>
      <c r="E857" s="207">
        <v>29</v>
      </c>
      <c r="F857" s="17" t="s">
        <v>2868</v>
      </c>
      <c r="G857" s="209">
        <v>2007</v>
      </c>
      <c r="H857" s="208" t="s">
        <v>559</v>
      </c>
      <c r="I857" s="210" t="str">
        <f>IF(ISBLANK(registrace[[#This Row],[prijmeni a jmeno]]),"-",IF(RIGHT(LEFT(registrace[[#This Row],[prijmeni a jmeno]],SEARCH(" ",registrace[[#This Row],[prijmeni a jmeno]])-1),1)="á","Z","M"))</f>
        <v>M</v>
      </c>
      <c r="J85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857" s="17"/>
      <c r="L857" s="213">
        <f>COUNTIFS(F:F,registrace[[#This Row],[prijmeni a jmeno]],G:G,registrace[[#This Row],[nar]])</f>
        <v>1</v>
      </c>
      <c r="M85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57" s="212" t="str">
        <f>LEFT(registrace[[#This Row],[prijmeni a jmeno]],1)</f>
        <v>U</v>
      </c>
      <c r="O857" s="222" t="str">
        <f>IF(registrace[[#This Row],[závod]]="Hlavní závod",COUNTIF(HLAVNÍ!C:C,E857),"-")</f>
        <v>-</v>
      </c>
    </row>
    <row r="858" spans="2:15" ht="11.25">
      <c r="B85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58" s="207">
        <v>2017</v>
      </c>
      <c r="D858" s="208"/>
      <c r="E858" s="207"/>
      <c r="F858" s="17" t="s">
        <v>2381</v>
      </c>
      <c r="G858" s="209">
        <v>2005</v>
      </c>
      <c r="H858" s="208" t="s">
        <v>331</v>
      </c>
      <c r="I858" s="210" t="str">
        <f>IF(ISBLANK(registrace[[#This Row],[prijmeni a jmeno]]),"-",IF(RIGHT(LEFT(registrace[[#This Row],[prijmeni a jmeno]],SEARCH(" ",registrace[[#This Row],[prijmeni a jmeno]])-1),1)="á","Z","M"))</f>
        <v>Z</v>
      </c>
      <c r="J85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58" s="17"/>
      <c r="L858" s="213">
        <f>COUNTIFS(F:F,registrace[[#This Row],[prijmeni a jmeno]],G:G,registrace[[#This Row],[nar]])</f>
        <v>1</v>
      </c>
      <c r="M85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58" s="212" t="str">
        <f>LEFT(registrace[[#This Row],[prijmeni a jmeno]],1)</f>
        <v>U</v>
      </c>
      <c r="O858" s="222" t="str">
        <f>IF(registrace[[#This Row],[závod]]="Hlavní závod",COUNTIF(HLAVNÍ!C:C,E858),"-")</f>
        <v>-</v>
      </c>
    </row>
    <row r="859" spans="2:15" ht="11.25">
      <c r="B85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závod::B97</v>
      </c>
      <c r="C859" s="207">
        <v>2017</v>
      </c>
      <c r="D859" s="208" t="s">
        <v>672</v>
      </c>
      <c r="E859" s="207" t="s">
        <v>2762</v>
      </c>
      <c r="F859" s="17" t="s">
        <v>163</v>
      </c>
      <c r="G859" s="209">
        <v>1967</v>
      </c>
      <c r="H859" s="17" t="s">
        <v>286</v>
      </c>
      <c r="I859" s="210" t="str">
        <f>IF(ISBLANK(registrace[[#This Row],[prijmeni a jmeno]]),"-",IF(RIGHT(LEFT(registrace[[#This Row],[prijmeni a jmeno]],SEARCH(" ",registrace[[#This Row],[prijmeni a jmeno]])-1),1)="á","Z","M"))</f>
        <v>M</v>
      </c>
      <c r="J85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859" s="17"/>
      <c r="L859" s="213">
        <f>COUNTIFS(F:F,registrace[[#This Row],[prijmeni a jmeno]],G:G,registrace[[#This Row],[nar]])</f>
        <v>1</v>
      </c>
      <c r="M85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59" s="212" t="str">
        <f>LEFT(registrace[[#This Row],[prijmeni a jmeno]],1)</f>
        <v>U</v>
      </c>
      <c r="O859" s="222">
        <f>IF(registrace[[#This Row],[závod]]="Hlavní závod",COUNTIF(HLAVNÍ!C:C,E859),"-")</f>
        <v>1</v>
      </c>
    </row>
    <row r="860" spans="2:15" ht="11.25">
      <c r="B86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60" s="207">
        <v>2017</v>
      </c>
      <c r="D860" s="208"/>
      <c r="E860" s="207"/>
      <c r="F860" s="17" t="s">
        <v>547</v>
      </c>
      <c r="G860" s="209">
        <v>1968</v>
      </c>
      <c r="H860" s="17" t="s">
        <v>284</v>
      </c>
      <c r="I860" s="210" t="str">
        <f>IF(ISBLANK(registrace[[#This Row],[prijmeni a jmeno]]),"-",IF(RIGHT(LEFT(registrace[[#This Row],[prijmeni a jmeno]],SEARCH(" ",registrace[[#This Row],[prijmeni a jmeno]])-1),1)="á","Z","M"))</f>
        <v>Z</v>
      </c>
      <c r="J86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60" s="17"/>
      <c r="L860" s="211">
        <f>COUNTIFS(F:F,registrace[[#This Row],[prijmeni a jmeno]],G:G,registrace[[#This Row],[nar]])</f>
        <v>1</v>
      </c>
      <c r="M86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60" s="212" t="str">
        <f>LEFT(registrace[[#This Row],[prijmeni a jmeno]],1)</f>
        <v>U</v>
      </c>
      <c r="O860" s="221" t="str">
        <f>IF(registrace[[#This Row],[závod]]="Hlavní závod",COUNTIF(HLAVNÍ!C:C,E860),"-")</f>
        <v>-</v>
      </c>
    </row>
    <row r="861" spans="2:15" ht="11.25">
      <c r="B86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61" s="207">
        <v>2017</v>
      </c>
      <c r="D861" s="208"/>
      <c r="E861" s="207"/>
      <c r="F861" s="17" t="s">
        <v>554</v>
      </c>
      <c r="G861" s="209">
        <v>1961</v>
      </c>
      <c r="H861" s="17" t="s">
        <v>619</v>
      </c>
      <c r="I861" s="210" t="str">
        <f>IF(ISBLANK(registrace[[#This Row],[prijmeni a jmeno]]),"-",IF(RIGHT(LEFT(registrace[[#This Row],[prijmeni a jmeno]],SEARCH(" ",registrace[[#This Row],[prijmeni a jmeno]])-1),1)="á","Z","M"))</f>
        <v>M</v>
      </c>
      <c r="J86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61" s="17"/>
      <c r="L861" s="211">
        <f>COUNTIFS(F:F,registrace[[#This Row],[prijmeni a jmeno]],G:G,registrace[[#This Row],[nar]])</f>
        <v>1</v>
      </c>
      <c r="M86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61" s="212" t="str">
        <f>LEFT(registrace[[#This Row],[prijmeni a jmeno]],1)</f>
        <v>U</v>
      </c>
      <c r="O861" s="221" t="str">
        <f>IF(registrace[[#This Row],[závod]]="Hlavní závod",COUNTIF(HLAVNÍ!C:C,E861),"-")</f>
        <v>-</v>
      </c>
    </row>
    <row r="862" spans="2:15" ht="11.25">
      <c r="B86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62" s="207">
        <v>2017</v>
      </c>
      <c r="D862" s="208"/>
      <c r="E862" s="207"/>
      <c r="F862" s="17" t="s">
        <v>125</v>
      </c>
      <c r="G862" s="209">
        <v>1972</v>
      </c>
      <c r="H862" s="208" t="s">
        <v>284</v>
      </c>
      <c r="I862" s="210" t="str">
        <f>IF(ISBLANK(registrace[[#This Row],[prijmeni a jmeno]]),"-",IF(RIGHT(LEFT(registrace[[#This Row],[prijmeni a jmeno]],SEARCH(" ",registrace[[#This Row],[prijmeni a jmeno]])-1),1)="á","Z","M"))</f>
        <v>M</v>
      </c>
      <c r="J86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62" s="17"/>
      <c r="L862" s="211">
        <f>COUNTIFS(F:F,registrace[[#This Row],[prijmeni a jmeno]],G:G,registrace[[#This Row],[nar]])</f>
        <v>1</v>
      </c>
      <c r="M86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62" s="212" t="str">
        <f>LEFT(registrace[[#This Row],[prijmeni a jmeno]],1)</f>
        <v>U</v>
      </c>
      <c r="O862" s="221" t="str">
        <f>IF(registrace[[#This Row],[závod]]="Hlavní závod",COUNTIF(HLAVNÍ!C:C,E862),"-")</f>
        <v>-</v>
      </c>
    </row>
    <row r="863" spans="2:15" ht="11.25">
      <c r="B86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závod::82</v>
      </c>
      <c r="C863" s="207">
        <v>2017</v>
      </c>
      <c r="D863" s="208" t="s">
        <v>672</v>
      </c>
      <c r="E863" s="207">
        <v>82</v>
      </c>
      <c r="F863" s="17" t="s">
        <v>2733</v>
      </c>
      <c r="G863" s="209">
        <v>1978</v>
      </c>
      <c r="H863" s="208" t="s">
        <v>2725</v>
      </c>
      <c r="I863" s="210" t="str">
        <f>IF(ISBLANK(registrace[[#This Row],[prijmeni a jmeno]]),"-",IF(RIGHT(LEFT(registrace[[#This Row],[prijmeni a jmeno]],SEARCH(" ",registrace[[#This Row],[prijmeni a jmeno]])-1),1)="á","Z","M"))</f>
        <v>Z</v>
      </c>
      <c r="J86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863" s="17"/>
      <c r="L863" s="213">
        <f>COUNTIFS(F:F,registrace[[#This Row],[prijmeni a jmeno]],G:G,registrace[[#This Row],[nar]])</f>
        <v>1</v>
      </c>
      <c r="M86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63" s="212" t="str">
        <f>LEFT(registrace[[#This Row],[prijmeni a jmeno]],1)</f>
        <v>U</v>
      </c>
      <c r="O863" s="222">
        <f>IF(registrace[[#This Row],[závod]]="Hlavní závod",COUNTIF(HLAVNÍ!C:C,E863),"-")</f>
        <v>1</v>
      </c>
    </row>
    <row r="864" spans="2:15" ht="11.25">
      <c r="B86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64" s="207">
        <v>2017</v>
      </c>
      <c r="D864" s="208"/>
      <c r="E864" s="207"/>
      <c r="F864" s="17" t="s">
        <v>986</v>
      </c>
      <c r="G864" s="209">
        <v>2004</v>
      </c>
      <c r="H864" s="208" t="s">
        <v>559</v>
      </c>
      <c r="I864" s="210" t="str">
        <f>IF(ISBLANK(registrace[[#This Row],[prijmeni a jmeno]]),"-",IF(RIGHT(LEFT(registrace[[#This Row],[prijmeni a jmeno]],SEARCH(" ",registrace[[#This Row],[prijmeni a jmeno]])-1),1)="á","Z","M"))</f>
        <v>Z</v>
      </c>
      <c r="J86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64" s="17"/>
      <c r="L864" s="211">
        <f>COUNTIFS(F:F,registrace[[#This Row],[prijmeni a jmeno]],G:G,registrace[[#This Row],[nar]])</f>
        <v>1</v>
      </c>
      <c r="M86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64" s="212" t="str">
        <f>LEFT(registrace[[#This Row],[prijmeni a jmeno]],1)</f>
        <v>U</v>
      </c>
      <c r="O864" s="221" t="str">
        <f>IF(registrace[[#This Row],[závod]]="Hlavní závod",COUNTIF(HLAVNÍ!C:C,E864),"-")</f>
        <v>-</v>
      </c>
    </row>
    <row r="865" spans="2:15" ht="11.25">
      <c r="B86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65" s="207">
        <v>2017</v>
      </c>
      <c r="D865" s="208"/>
      <c r="E865" s="207"/>
      <c r="F865" s="17" t="s">
        <v>1028</v>
      </c>
      <c r="G865" s="209">
        <v>2009</v>
      </c>
      <c r="H865" s="208" t="s">
        <v>1029</v>
      </c>
      <c r="I865" s="210" t="str">
        <f>IF(ISBLANK(registrace[[#This Row],[prijmeni a jmeno]]),"-",IF(RIGHT(LEFT(registrace[[#This Row],[prijmeni a jmeno]],SEARCH(" ",registrace[[#This Row],[prijmeni a jmeno]])-1),1)="á","Z","M"))</f>
        <v>M</v>
      </c>
      <c r="J86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65" s="17"/>
      <c r="L865" s="211">
        <f>COUNTIFS(F:F,registrace[[#This Row],[prijmeni a jmeno]],G:G,registrace[[#This Row],[nar]])</f>
        <v>1</v>
      </c>
      <c r="M86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65" s="212" t="str">
        <f>LEFT(registrace[[#This Row],[prijmeni a jmeno]],1)</f>
        <v>U</v>
      </c>
      <c r="O865" s="221" t="str">
        <f>IF(registrace[[#This Row],[závod]]="Hlavní závod",COUNTIF(HLAVNÍ!C:C,E865),"-")</f>
        <v>-</v>
      </c>
    </row>
    <row r="866" spans="2:15" ht="11.25">
      <c r="B86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66" s="207">
        <v>2017</v>
      </c>
      <c r="D866" s="208"/>
      <c r="E866" s="207"/>
      <c r="F866" s="17" t="s">
        <v>921</v>
      </c>
      <c r="G866" s="209">
        <v>1989</v>
      </c>
      <c r="H866" s="208" t="s">
        <v>922</v>
      </c>
      <c r="I866" s="210" t="str">
        <f>IF(ISBLANK(registrace[[#This Row],[prijmeni a jmeno]]),"-",IF(RIGHT(LEFT(registrace[[#This Row],[prijmeni a jmeno]],SEARCH(" ",registrace[[#This Row],[prijmeni a jmeno]])-1),1)="á","Z","M"))</f>
        <v>M</v>
      </c>
      <c r="J86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66" s="17"/>
      <c r="L866" s="211">
        <f>COUNTIFS(F:F,registrace[[#This Row],[prijmeni a jmeno]],G:G,registrace[[#This Row],[nar]])</f>
        <v>1</v>
      </c>
      <c r="M86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66" s="212" t="str">
        <f>LEFT(registrace[[#This Row],[prijmeni a jmeno]],1)</f>
        <v>V</v>
      </c>
      <c r="O866" s="221" t="str">
        <f>IF(registrace[[#This Row],[závod]]="Hlavní závod",COUNTIF(HLAVNÍ!C:C,E866),"-")</f>
        <v>-</v>
      </c>
    </row>
    <row r="867" spans="2:15" ht="11.25">
      <c r="B86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67" s="207">
        <v>2017</v>
      </c>
      <c r="D867" s="208"/>
      <c r="E867" s="207"/>
      <c r="F867" s="17" t="s">
        <v>545</v>
      </c>
      <c r="G867" s="209">
        <v>1981</v>
      </c>
      <c r="H867" s="17" t="s">
        <v>534</v>
      </c>
      <c r="I867" s="210" t="str">
        <f>IF(ISBLANK(registrace[[#This Row],[prijmeni a jmeno]]),"-",IF(RIGHT(LEFT(registrace[[#This Row],[prijmeni a jmeno]],SEARCH(" ",registrace[[#This Row],[prijmeni a jmeno]])-1),1)="á","Z","M"))</f>
        <v>Z</v>
      </c>
      <c r="J86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67" s="17"/>
      <c r="L867" s="211">
        <f>COUNTIFS(F:F,registrace[[#This Row],[prijmeni a jmeno]],G:G,registrace[[#This Row],[nar]])</f>
        <v>1</v>
      </c>
      <c r="M86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67" s="212" t="str">
        <f>LEFT(registrace[[#This Row],[prijmeni a jmeno]],1)</f>
        <v>V</v>
      </c>
      <c r="O867" s="221" t="str">
        <f>IF(registrace[[#This Row],[závod]]="Hlavní závod",COUNTIF(HLAVNÍ!C:C,E867),"-")</f>
        <v>-</v>
      </c>
    </row>
    <row r="868" spans="2:15" ht="11.25">
      <c r="B86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68" s="207">
        <v>2017</v>
      </c>
      <c r="D868" s="208"/>
      <c r="E868" s="207"/>
      <c r="F868" s="17" t="s">
        <v>126</v>
      </c>
      <c r="G868" s="209">
        <v>1977</v>
      </c>
      <c r="H868" s="208" t="s">
        <v>696</v>
      </c>
      <c r="I868" s="210" t="str">
        <f>IF(ISBLANK(registrace[[#This Row],[prijmeni a jmeno]]),"-",IF(RIGHT(LEFT(registrace[[#This Row],[prijmeni a jmeno]],SEARCH(" ",registrace[[#This Row],[prijmeni a jmeno]])-1),1)="á","Z","M"))</f>
        <v>Z</v>
      </c>
      <c r="J86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68" s="17"/>
      <c r="L868" s="211">
        <f>COUNTIFS(F:F,registrace[[#This Row],[prijmeni a jmeno]],G:G,registrace[[#This Row],[nar]])</f>
        <v>1</v>
      </c>
      <c r="M86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68" s="212" t="str">
        <f>LEFT(registrace[[#This Row],[prijmeni a jmeno]],1)</f>
        <v>V</v>
      </c>
      <c r="O868" s="221" t="str">
        <f>IF(registrace[[#This Row],[závod]]="Hlavní závod",COUNTIF(HLAVNÍ!C:C,E868),"-")</f>
        <v>-</v>
      </c>
    </row>
    <row r="869" spans="2:15" ht="11.25">
      <c r="B86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závod::45</v>
      </c>
      <c r="C869" s="207">
        <v>2017</v>
      </c>
      <c r="D869" s="208" t="s">
        <v>672</v>
      </c>
      <c r="E869" s="207">
        <v>45</v>
      </c>
      <c r="F869" s="17" t="s">
        <v>205</v>
      </c>
      <c r="G869" s="209">
        <v>1972</v>
      </c>
      <c r="H869" s="17" t="s">
        <v>17</v>
      </c>
      <c r="I869" s="210" t="str">
        <f>IF(ISBLANK(registrace[[#This Row],[prijmeni a jmeno]]),"-",IF(RIGHT(LEFT(registrace[[#This Row],[prijmeni a jmeno]],SEARCH(" ",registrace[[#This Row],[prijmeni a jmeno]])-1),1)="á","Z","M"))</f>
        <v>M</v>
      </c>
      <c r="J86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869" s="17"/>
      <c r="L869" s="211">
        <f>COUNTIFS(F:F,registrace[[#This Row],[prijmeni a jmeno]],G:G,registrace[[#This Row],[nar]])</f>
        <v>1</v>
      </c>
      <c r="M86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69" s="212" t="str">
        <f>LEFT(registrace[[#This Row],[prijmeni a jmeno]],1)</f>
        <v>V</v>
      </c>
      <c r="O869" s="221">
        <f>IF(registrace[[#This Row],[závod]]="Hlavní závod",COUNTIF(HLAVNÍ!C:C,E869),"-")</f>
        <v>1</v>
      </c>
    </row>
    <row r="870" spans="2:15" ht="11.25">
      <c r="B87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závod::59</v>
      </c>
      <c r="C870" s="207">
        <v>2017</v>
      </c>
      <c r="D870" s="208" t="s">
        <v>672</v>
      </c>
      <c r="E870" s="207">
        <v>59</v>
      </c>
      <c r="F870" s="17" t="s">
        <v>127</v>
      </c>
      <c r="G870" s="209">
        <v>1975</v>
      </c>
      <c r="H870" s="208" t="s">
        <v>17</v>
      </c>
      <c r="I870" s="210" t="str">
        <f>IF(ISBLANK(registrace[[#This Row],[prijmeni a jmeno]]),"-",IF(RIGHT(LEFT(registrace[[#This Row],[prijmeni a jmeno]],SEARCH(" ",registrace[[#This Row],[prijmeni a jmeno]])-1),1)="á","Z","M"))</f>
        <v>M</v>
      </c>
      <c r="J87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40-49</v>
      </c>
      <c r="K870" s="17"/>
      <c r="L870" s="213">
        <f>COUNTIFS(F:F,registrace[[#This Row],[prijmeni a jmeno]],G:G,registrace[[#This Row],[nar]])</f>
        <v>1</v>
      </c>
      <c r="M87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70" s="212" t="str">
        <f>LEFT(registrace[[#This Row],[prijmeni a jmeno]],1)</f>
        <v>V</v>
      </c>
      <c r="O870" s="222">
        <f>IF(registrace[[#This Row],[závod]]="Hlavní závod",COUNTIF(HLAVNÍ!C:C,E870),"-")</f>
        <v>1</v>
      </c>
    </row>
    <row r="871" spans="2:15" ht="11.25">
      <c r="B87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2017::Dětský::08-10::Z::37</v>
      </c>
      <c r="C871" s="207">
        <v>2017</v>
      </c>
      <c r="D871" s="208" t="s">
        <v>675</v>
      </c>
      <c r="E871" s="207">
        <v>37</v>
      </c>
      <c r="F871" s="17" t="s">
        <v>1011</v>
      </c>
      <c r="G871" s="209">
        <v>2007</v>
      </c>
      <c r="H871" s="208" t="s">
        <v>17</v>
      </c>
      <c r="I871" s="210" t="str">
        <f>IF(ISBLANK(registrace[[#This Row],[prijmeni a jmeno]]),"-",IF(RIGHT(LEFT(registrace[[#This Row],[prijmeni a jmeno]],SEARCH(" ",registrace[[#This Row],[prijmeni a jmeno]])-1),1)="á","Z","M"))</f>
        <v>Z</v>
      </c>
      <c r="J87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08-10</v>
      </c>
      <c r="K871" s="17"/>
      <c r="L871" s="213">
        <f>COUNTIFS(F:F,registrace[[#This Row],[prijmeni a jmeno]],G:G,registrace[[#This Row],[nar]])</f>
        <v>1</v>
      </c>
      <c r="M87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71" s="212" t="str">
        <f>LEFT(registrace[[#This Row],[prijmeni a jmeno]],1)</f>
        <v>V</v>
      </c>
      <c r="O871" s="222" t="str">
        <f>IF(registrace[[#This Row],[závod]]="Hlavní závod",COUNTIF(HLAVNÍ!C:C,E871),"-")</f>
        <v>-</v>
      </c>
    </row>
    <row r="872" spans="2:15" ht="11.25">
      <c r="B87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72" s="207">
        <v>2017</v>
      </c>
      <c r="D872" s="208"/>
      <c r="E872" s="207"/>
      <c r="F872" s="17" t="s">
        <v>351</v>
      </c>
      <c r="G872" s="209">
        <v>1999</v>
      </c>
      <c r="H872" s="17" t="s">
        <v>331</v>
      </c>
      <c r="I872" s="210" t="str">
        <f>IF(ISBLANK(registrace[[#This Row],[prijmeni a jmeno]]),"-",IF(RIGHT(LEFT(registrace[[#This Row],[prijmeni a jmeno]],SEARCH(" ",registrace[[#This Row],[prijmeni a jmeno]])-1),1)="á","Z","M"))</f>
        <v>M</v>
      </c>
      <c r="J87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72" s="17"/>
      <c r="L872" s="211">
        <f>COUNTIFS(F:F,registrace[[#This Row],[prijmeni a jmeno]],G:G,registrace[[#This Row],[nar]])</f>
        <v>1</v>
      </c>
      <c r="M87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72" s="212" t="str">
        <f>LEFT(registrace[[#This Row],[prijmeni a jmeno]],1)</f>
        <v>V</v>
      </c>
      <c r="O872" s="221" t="str">
        <f>IF(registrace[[#This Row],[závod]]="Hlavní závod",COUNTIF(HLAVNÍ!C:C,E872),"-")</f>
        <v>-</v>
      </c>
    </row>
    <row r="873" spans="2:15" ht="11.25">
      <c r="B87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73" s="207">
        <v>2017</v>
      </c>
      <c r="D873" s="208"/>
      <c r="E873" s="207"/>
      <c r="F873" s="17" t="s">
        <v>438</v>
      </c>
      <c r="G873" s="209">
        <v>1995</v>
      </c>
      <c r="H873" s="17" t="s">
        <v>235</v>
      </c>
      <c r="I873" s="210" t="str">
        <f>IF(ISBLANK(registrace[[#This Row],[prijmeni a jmeno]]),"-",IF(RIGHT(LEFT(registrace[[#This Row],[prijmeni a jmeno]],SEARCH(" ",registrace[[#This Row],[prijmeni a jmeno]])-1),1)="á","Z","M"))</f>
        <v>M</v>
      </c>
      <c r="J87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73" s="17"/>
      <c r="L873" s="211">
        <f>COUNTIFS(F:F,registrace[[#This Row],[prijmeni a jmeno]],G:G,registrace[[#This Row],[nar]])</f>
        <v>1</v>
      </c>
      <c r="M87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73" s="212" t="str">
        <f>LEFT(registrace[[#This Row],[prijmeni a jmeno]],1)</f>
        <v>V</v>
      </c>
      <c r="O873" s="221" t="str">
        <f>IF(registrace[[#This Row],[závod]]="Hlavní závod",COUNTIF(HLAVNÍ!C:C,E873),"-")</f>
        <v>-</v>
      </c>
    </row>
    <row r="874" spans="2:15" ht="11.25">
      <c r="B87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74" s="207">
        <v>2017</v>
      </c>
      <c r="D874" s="208"/>
      <c r="E874" s="207"/>
      <c r="F874" s="17" t="s">
        <v>128</v>
      </c>
      <c r="G874" s="209">
        <v>1979</v>
      </c>
      <c r="H874" s="208" t="s">
        <v>294</v>
      </c>
      <c r="I874" s="210" t="str">
        <f>IF(ISBLANK(registrace[[#This Row],[prijmeni a jmeno]]),"-",IF(RIGHT(LEFT(registrace[[#This Row],[prijmeni a jmeno]],SEARCH(" ",registrace[[#This Row],[prijmeni a jmeno]])-1),1)="á","Z","M"))</f>
        <v>M</v>
      </c>
      <c r="J87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74" s="17"/>
      <c r="L874" s="211">
        <f>COUNTIFS(F:F,registrace[[#This Row],[prijmeni a jmeno]],G:G,registrace[[#This Row],[nar]])</f>
        <v>1</v>
      </c>
      <c r="M87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74" s="212" t="str">
        <f>LEFT(registrace[[#This Row],[prijmeni a jmeno]],1)</f>
        <v>V</v>
      </c>
      <c r="O874" s="221" t="str">
        <f>IF(registrace[[#This Row],[závod]]="Hlavní závod",COUNTIF(HLAVNÍ!C:C,E874),"-")</f>
        <v>-</v>
      </c>
    </row>
    <row r="875" spans="2:15" ht="11.25">
      <c r="B87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75" s="207">
        <v>2017</v>
      </c>
      <c r="D875" s="208"/>
      <c r="E875" s="207"/>
      <c r="F875" s="17" t="s">
        <v>487</v>
      </c>
      <c r="G875" s="209">
        <v>1999</v>
      </c>
      <c r="H875" s="17" t="s">
        <v>331</v>
      </c>
      <c r="I875" s="210" t="str">
        <f>IF(ISBLANK(registrace[[#This Row],[prijmeni a jmeno]]),"-",IF(RIGHT(LEFT(registrace[[#This Row],[prijmeni a jmeno]],SEARCH(" ",registrace[[#This Row],[prijmeni a jmeno]])-1),1)="á","Z","M"))</f>
        <v>Z</v>
      </c>
      <c r="J87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75" s="17"/>
      <c r="L875" s="211">
        <f>COUNTIFS(F:F,registrace[[#This Row],[prijmeni a jmeno]],G:G,registrace[[#This Row],[nar]])</f>
        <v>1</v>
      </c>
      <c r="M87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75" s="212" t="str">
        <f>LEFT(registrace[[#This Row],[prijmeni a jmeno]],1)</f>
        <v>V</v>
      </c>
      <c r="O875" s="221" t="str">
        <f>IF(registrace[[#This Row],[závod]]="Hlavní závod",COUNTIF(HLAVNÍ!C:C,E875),"-")</f>
        <v>-</v>
      </c>
    </row>
    <row r="876" spans="2:15" ht="11.25">
      <c r="B87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76" s="207">
        <v>2017</v>
      </c>
      <c r="D876" s="208"/>
      <c r="E876" s="207"/>
      <c r="F876" s="17" t="s">
        <v>579</v>
      </c>
      <c r="G876" s="209">
        <v>2001</v>
      </c>
      <c r="H876" s="17" t="s">
        <v>284</v>
      </c>
      <c r="I876" s="210" t="str">
        <f>IF(ISBLANK(registrace[[#This Row],[prijmeni a jmeno]]),"-",IF(RIGHT(LEFT(registrace[[#This Row],[prijmeni a jmeno]],SEARCH(" ",registrace[[#This Row],[prijmeni a jmeno]])-1),1)="á","Z","M"))</f>
        <v>M</v>
      </c>
      <c r="J87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76" s="17"/>
      <c r="L876" s="211">
        <f>COUNTIFS(F:F,registrace[[#This Row],[prijmeni a jmeno]],G:G,registrace[[#This Row],[nar]])</f>
        <v>1</v>
      </c>
      <c r="M87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76" s="212" t="str">
        <f>LEFT(registrace[[#This Row],[prijmeni a jmeno]],1)</f>
        <v>V</v>
      </c>
      <c r="O876" s="221" t="str">
        <f>IF(registrace[[#This Row],[závod]]="Hlavní závod",COUNTIF(HLAVNÍ!C:C,E876),"-")</f>
        <v>-</v>
      </c>
    </row>
    <row r="877" spans="2:15" ht="11.25">
      <c r="B87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77" s="207">
        <v>2017</v>
      </c>
      <c r="D877" s="208"/>
      <c r="E877" s="207"/>
      <c r="F877" s="17" t="s">
        <v>603</v>
      </c>
      <c r="G877" s="209">
        <v>2006</v>
      </c>
      <c r="H877" s="17" t="s">
        <v>284</v>
      </c>
      <c r="I877" s="210" t="str">
        <f>IF(ISBLANK(registrace[[#This Row],[prijmeni a jmeno]]),"-",IF(RIGHT(LEFT(registrace[[#This Row],[prijmeni a jmeno]],SEARCH(" ",registrace[[#This Row],[prijmeni a jmeno]])-1),1)="á","Z","M"))</f>
        <v>M</v>
      </c>
      <c r="J87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77" s="17"/>
      <c r="L877" s="211">
        <f>COUNTIFS(F:F,registrace[[#This Row],[prijmeni a jmeno]],G:G,registrace[[#This Row],[nar]])</f>
        <v>1</v>
      </c>
      <c r="M87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77" s="212" t="str">
        <f>LEFT(registrace[[#This Row],[prijmeni a jmeno]],1)</f>
        <v>V</v>
      </c>
      <c r="O877" s="221" t="str">
        <f>IF(registrace[[#This Row],[závod]]="Hlavní závod",COUNTIF(HLAVNÍ!C:C,E877),"-")</f>
        <v>-</v>
      </c>
    </row>
    <row r="878" spans="2:15" ht="11.25">
      <c r="B878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78" s="207">
        <v>2017</v>
      </c>
      <c r="D878" s="208"/>
      <c r="E878" s="207"/>
      <c r="F878" s="17" t="s">
        <v>164</v>
      </c>
      <c r="G878" s="209">
        <v>1973</v>
      </c>
      <c r="H878" s="17" t="s">
        <v>284</v>
      </c>
      <c r="I878" s="210" t="str">
        <f>IF(ISBLANK(registrace[[#This Row],[prijmeni a jmeno]]),"-",IF(RIGHT(LEFT(registrace[[#This Row],[prijmeni a jmeno]],SEARCH(" ",registrace[[#This Row],[prijmeni a jmeno]])-1),1)="á","Z","M"))</f>
        <v>M</v>
      </c>
      <c r="J87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78" s="17"/>
      <c r="L878" s="211">
        <f>COUNTIFS(F:F,registrace[[#This Row],[prijmeni a jmeno]],G:G,registrace[[#This Row],[nar]])</f>
        <v>1</v>
      </c>
      <c r="M87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78" s="212" t="str">
        <f>LEFT(registrace[[#This Row],[prijmeni a jmeno]],1)</f>
        <v>V</v>
      </c>
      <c r="O878" s="221" t="str">
        <f>IF(registrace[[#This Row],[závod]]="Hlavní závod",COUNTIF(HLAVNÍ!C:C,E878),"-")</f>
        <v>-</v>
      </c>
    </row>
    <row r="879" spans="2:15" ht="11.25">
      <c r="B87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starosty::12</v>
      </c>
      <c r="C879" s="207">
        <v>2017</v>
      </c>
      <c r="D879" s="208" t="s">
        <v>673</v>
      </c>
      <c r="E879" s="216">
        <v>12</v>
      </c>
      <c r="F879" s="17" t="s">
        <v>2693</v>
      </c>
      <c r="G879" s="209">
        <v>1995</v>
      </c>
      <c r="H879" s="208" t="s">
        <v>2694</v>
      </c>
      <c r="I879" s="210" t="str">
        <f>IF(ISBLANK(registrace[[#This Row],[prijmeni a jmeno]]),"-",IF(RIGHT(LEFT(registrace[[#This Row],[prijmeni a jmeno]],SEARCH(" ",registrace[[#This Row],[prijmeni a jmeno]])-1),1)="á","Z","M"))</f>
        <v>M</v>
      </c>
      <c r="J87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879" s="17"/>
      <c r="L879" s="213">
        <f>COUNTIFS(F:F,registrace[[#This Row],[prijmeni a jmeno]],G:G,registrace[[#This Row],[nar]])</f>
        <v>1</v>
      </c>
      <c r="M87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79" s="212" t="str">
        <f>LEFT(registrace[[#This Row],[prijmeni a jmeno]],1)</f>
        <v>V</v>
      </c>
      <c r="O879" s="222" t="str">
        <f>IF(registrace[[#This Row],[závod]]="Hlavní závod",COUNTIF(HLAVNÍ!C:C,E879),"-")</f>
        <v>-</v>
      </c>
    </row>
    <row r="880" spans="2:15" ht="11.25">
      <c r="B88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starosty::55</v>
      </c>
      <c r="C880" s="207">
        <v>2017</v>
      </c>
      <c r="D880" s="208" t="s">
        <v>673</v>
      </c>
      <c r="E880" s="216">
        <v>55</v>
      </c>
      <c r="F880" s="17" t="s">
        <v>129</v>
      </c>
      <c r="G880" s="209">
        <v>1990</v>
      </c>
      <c r="H880" s="208" t="s">
        <v>2680</v>
      </c>
      <c r="I880" s="210" t="str">
        <f>IF(ISBLANK(registrace[[#This Row],[prijmeni a jmeno]]),"-",IF(RIGHT(LEFT(registrace[[#This Row],[prijmeni a jmeno]],SEARCH(" ",registrace[[#This Row],[prijmeni a jmeno]])-1),1)="á","Z","M"))</f>
        <v>Z</v>
      </c>
      <c r="J88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880" s="17"/>
      <c r="L880" s="213">
        <f>COUNTIFS(F:F,registrace[[#This Row],[prijmeni a jmeno]],G:G,registrace[[#This Row],[nar]])</f>
        <v>1</v>
      </c>
      <c r="M88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80" s="212" t="str">
        <f>LEFT(registrace[[#This Row],[prijmeni a jmeno]],1)</f>
        <v>V</v>
      </c>
      <c r="O880" s="222" t="str">
        <f>IF(registrace[[#This Row],[závod]]="Hlavní závod",COUNTIF(HLAVNÍ!C:C,E880),"-")</f>
        <v>-</v>
      </c>
    </row>
    <row r="881" spans="2:15" ht="11.25">
      <c r="B88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závod::31</v>
      </c>
      <c r="C881" s="207">
        <v>2017</v>
      </c>
      <c r="D881" s="208" t="s">
        <v>672</v>
      </c>
      <c r="E881" s="214">
        <v>31</v>
      </c>
      <c r="F881" s="17" t="s">
        <v>2333</v>
      </c>
      <c r="G881" s="209">
        <v>1976</v>
      </c>
      <c r="H881" s="208" t="s">
        <v>285</v>
      </c>
      <c r="I881" s="210" t="str">
        <f>IF(ISBLANK(registrace[[#This Row],[prijmeni a jmeno]]),"-",IF(RIGHT(LEFT(registrace[[#This Row],[prijmeni a jmeno]],SEARCH(" ",registrace[[#This Row],[prijmeni a jmeno]])-1),1)="á","Z","M"))</f>
        <v>Z</v>
      </c>
      <c r="J88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881" s="17"/>
      <c r="L881" s="213">
        <f>COUNTIFS(F:F,registrace[[#This Row],[prijmeni a jmeno]],G:G,registrace[[#This Row],[nar]])</f>
        <v>1</v>
      </c>
      <c r="M88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81" s="212" t="str">
        <f>LEFT(registrace[[#This Row],[prijmeni a jmeno]],1)</f>
        <v>V</v>
      </c>
      <c r="O881" s="222">
        <f>IF(registrace[[#This Row],[závod]]="Hlavní závod",COUNTIF(HLAVNÍ!C:C,E881),"-")</f>
        <v>1</v>
      </c>
    </row>
    <row r="882" spans="2:15" ht="11.25">
      <c r="B88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závod::93</v>
      </c>
      <c r="C882" s="207">
        <v>2017</v>
      </c>
      <c r="D882" s="208" t="s">
        <v>672</v>
      </c>
      <c r="E882" s="207">
        <v>93</v>
      </c>
      <c r="F882" s="17" t="s">
        <v>2677</v>
      </c>
      <c r="G882" s="209">
        <v>1990</v>
      </c>
      <c r="H882" s="208" t="s">
        <v>2678</v>
      </c>
      <c r="I882" s="210" t="str">
        <f>IF(ISBLANK(registrace[[#This Row],[prijmeni a jmeno]]),"-",IF(RIGHT(LEFT(registrace[[#This Row],[prijmeni a jmeno]],SEARCH(" ",registrace[[#This Row],[prijmeni a jmeno]])-1),1)="á","Z","M"))</f>
        <v>M</v>
      </c>
      <c r="J88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0-29</v>
      </c>
      <c r="K882" s="17"/>
      <c r="L882" s="213">
        <f>COUNTIFS(F:F,registrace[[#This Row],[prijmeni a jmeno]],G:G,registrace[[#This Row],[nar]])</f>
        <v>1</v>
      </c>
      <c r="M88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82" s="212" t="str">
        <f>LEFT(registrace[[#This Row],[prijmeni a jmeno]],1)</f>
        <v>V</v>
      </c>
      <c r="O882" s="222">
        <f>IF(registrace[[#This Row],[závod]]="Hlavní závod",COUNTIF(HLAVNÍ!C:C,E882),"-")</f>
        <v>1</v>
      </c>
    </row>
    <row r="883" spans="2:15" ht="11.25">
      <c r="B88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83" s="207">
        <v>2017</v>
      </c>
      <c r="D883" s="208"/>
      <c r="E883" s="207"/>
      <c r="F883" s="17" t="s">
        <v>345</v>
      </c>
      <c r="G883" s="209">
        <v>1995</v>
      </c>
      <c r="H883" s="17" t="s">
        <v>328</v>
      </c>
      <c r="I883" s="210" t="str">
        <f>IF(ISBLANK(registrace[[#This Row],[prijmeni a jmeno]]),"-",IF(RIGHT(LEFT(registrace[[#This Row],[prijmeni a jmeno]],SEARCH(" ",registrace[[#This Row],[prijmeni a jmeno]])-1),1)="á","Z","M"))</f>
        <v>M</v>
      </c>
      <c r="J88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83" s="17"/>
      <c r="L883" s="211">
        <f>COUNTIFS(F:F,registrace[[#This Row],[prijmeni a jmeno]],G:G,registrace[[#This Row],[nar]])</f>
        <v>1</v>
      </c>
      <c r="M88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83" s="212" t="str">
        <f>LEFT(registrace[[#This Row],[prijmeni a jmeno]],1)</f>
        <v>V</v>
      </c>
      <c r="O883" s="221" t="str">
        <f>IF(registrace[[#This Row],[závod]]="Hlavní závod",COUNTIF(HLAVNÍ!C:C,E883),"-")</f>
        <v>-</v>
      </c>
    </row>
    <row r="884" spans="2:15" ht="11.25">
      <c r="B88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84" s="207">
        <v>2017</v>
      </c>
      <c r="D884" s="208"/>
      <c r="E884" s="207"/>
      <c r="F884" s="17" t="s">
        <v>130</v>
      </c>
      <c r="G884" s="209">
        <v>1990</v>
      </c>
      <c r="H884" s="208" t="s">
        <v>32</v>
      </c>
      <c r="I884" s="210" t="str">
        <f>IF(ISBLANK(registrace[[#This Row],[prijmeni a jmeno]]),"-",IF(RIGHT(LEFT(registrace[[#This Row],[prijmeni a jmeno]],SEARCH(" ",registrace[[#This Row],[prijmeni a jmeno]])-1),1)="á","Z","M"))</f>
        <v>Z</v>
      </c>
      <c r="J88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84" s="17"/>
      <c r="L884" s="211">
        <f>COUNTIFS(F:F,registrace[[#This Row],[prijmeni a jmeno]],G:G,registrace[[#This Row],[nar]])</f>
        <v>1</v>
      </c>
      <c r="M88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84" s="212" t="str">
        <f>LEFT(registrace[[#This Row],[prijmeni a jmeno]],1)</f>
        <v>V</v>
      </c>
      <c r="O884" s="221" t="str">
        <f>IF(registrace[[#This Row],[závod]]="Hlavní závod",COUNTIF(HLAVNÍ!C:C,E884),"-")</f>
        <v>-</v>
      </c>
    </row>
    <row r="885" spans="2:15" ht="11.25">
      <c r="B88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závod::73</v>
      </c>
      <c r="C885" s="207">
        <v>2017</v>
      </c>
      <c r="D885" s="208" t="s">
        <v>672</v>
      </c>
      <c r="E885" s="207">
        <v>73</v>
      </c>
      <c r="F885" s="17" t="s">
        <v>2679</v>
      </c>
      <c r="G885" s="209">
        <v>1963</v>
      </c>
      <c r="H885" s="208" t="s">
        <v>898</v>
      </c>
      <c r="I885" s="210" t="str">
        <f>IF(ISBLANK(registrace[[#This Row],[prijmeni a jmeno]]),"-",IF(RIGHT(LEFT(registrace[[#This Row],[prijmeni a jmeno]],SEARCH(" ",registrace[[#This Row],[prijmeni a jmeno]])-1),1)="á","Z","M"))</f>
        <v>M</v>
      </c>
      <c r="J88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885" s="17"/>
      <c r="L885" s="213">
        <f>COUNTIFS(F:F,registrace[[#This Row],[prijmeni a jmeno]],G:G,registrace[[#This Row],[nar]])</f>
        <v>1</v>
      </c>
      <c r="M88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85" s="212" t="str">
        <f>LEFT(registrace[[#This Row],[prijmeni a jmeno]],1)</f>
        <v>V</v>
      </c>
      <c r="O885" s="222">
        <f>IF(registrace[[#This Row],[závod]]="Hlavní závod",COUNTIF(HLAVNÍ!C:C,E885),"-")</f>
        <v>1</v>
      </c>
    </row>
    <row r="886" spans="2:15" ht="11.25">
      <c r="B88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86" s="207">
        <v>2017</v>
      </c>
      <c r="D886" s="208"/>
      <c r="E886" s="207"/>
      <c r="F886" s="17" t="s">
        <v>711</v>
      </c>
      <c r="G886" s="209">
        <v>1992</v>
      </c>
      <c r="H886" s="208" t="s">
        <v>712</v>
      </c>
      <c r="I886" s="210" t="str">
        <f>IF(ISBLANK(registrace[[#This Row],[prijmeni a jmeno]]),"-",IF(RIGHT(LEFT(registrace[[#This Row],[prijmeni a jmeno]],SEARCH(" ",registrace[[#This Row],[prijmeni a jmeno]])-1),1)="á","Z","M"))</f>
        <v>Z</v>
      </c>
      <c r="J88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86" s="17"/>
      <c r="L886" s="213">
        <f>COUNTIFS(F:F,registrace[[#This Row],[prijmeni a jmeno]],G:G,registrace[[#This Row],[nar]])</f>
        <v>1</v>
      </c>
      <c r="M88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86" s="212" t="str">
        <f>LEFT(registrace[[#This Row],[prijmeni a jmeno]],1)</f>
        <v>V</v>
      </c>
      <c r="O886" s="221" t="str">
        <f>IF(registrace[[#This Row],[závod]]="Hlavní závod",COUNTIF(HLAVNÍ!C:C,E886),"-")</f>
        <v>-</v>
      </c>
    </row>
    <row r="887" spans="2:15" ht="11.25">
      <c r="B88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87" s="207">
        <v>2017</v>
      </c>
      <c r="D887" s="208"/>
      <c r="E887" s="207"/>
      <c r="F887" s="17" t="s">
        <v>797</v>
      </c>
      <c r="G887" s="209">
        <v>2002</v>
      </c>
      <c r="H887" s="208" t="s">
        <v>798</v>
      </c>
      <c r="I887" s="210" t="str">
        <f>IF(ISBLANK(registrace[[#This Row],[prijmeni a jmeno]]),"-",IF(RIGHT(LEFT(registrace[[#This Row],[prijmeni a jmeno]],SEARCH(" ",registrace[[#This Row],[prijmeni a jmeno]])-1),1)="á","Z","M"))</f>
        <v>Z</v>
      </c>
      <c r="J88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87" s="17"/>
      <c r="L887" s="211">
        <f>COUNTIFS(F:F,registrace[[#This Row],[prijmeni a jmeno]],G:G,registrace[[#This Row],[nar]])</f>
        <v>1</v>
      </c>
      <c r="M88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87" s="212" t="str">
        <f>LEFT(registrace[[#This Row],[prijmeni a jmeno]],1)</f>
        <v>V</v>
      </c>
      <c r="O887" s="221" t="str">
        <f>IF(registrace[[#This Row],[závod]]="Hlavní závod",COUNTIF(HLAVNÍ!C:C,E887),"-")</f>
        <v>-</v>
      </c>
    </row>
    <row r="888" spans="2:15" ht="11.25">
      <c r="B88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88" s="207">
        <v>2017</v>
      </c>
      <c r="D888" s="208"/>
      <c r="E888" s="207"/>
      <c r="F888" s="17" t="s">
        <v>2334</v>
      </c>
      <c r="G888" s="209">
        <v>1972</v>
      </c>
      <c r="H888" s="208" t="s">
        <v>284</v>
      </c>
      <c r="I888" s="210" t="str">
        <f>IF(ISBLANK(registrace[[#This Row],[prijmeni a jmeno]]),"-",IF(RIGHT(LEFT(registrace[[#This Row],[prijmeni a jmeno]],SEARCH(" ",registrace[[#This Row],[prijmeni a jmeno]])-1),1)="á","Z","M"))</f>
        <v>M</v>
      </c>
      <c r="J88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88" s="17"/>
      <c r="L888" s="213">
        <f>COUNTIFS(F:F,registrace[[#This Row],[prijmeni a jmeno]],G:G,registrace[[#This Row],[nar]])</f>
        <v>1</v>
      </c>
      <c r="M88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88" s="212" t="str">
        <f>LEFT(registrace[[#This Row],[prijmeni a jmeno]],1)</f>
        <v>V</v>
      </c>
      <c r="O888" s="221" t="str">
        <f>IF(registrace[[#This Row],[závod]]="Hlavní závod",COUNTIF(HLAVNÍ!C:C,E888),"-")</f>
        <v>-</v>
      </c>
    </row>
    <row r="889" spans="2:15" ht="11.25">
      <c r="B88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89" s="207">
        <v>2017</v>
      </c>
      <c r="D889" s="208"/>
      <c r="E889" s="207"/>
      <c r="F889" s="17" t="s">
        <v>2386</v>
      </c>
      <c r="G889" s="209">
        <v>2007</v>
      </c>
      <c r="H889" s="208" t="s">
        <v>284</v>
      </c>
      <c r="I889" s="210" t="str">
        <f>IF(ISBLANK(registrace[[#This Row],[prijmeni a jmeno]]),"-",IF(RIGHT(LEFT(registrace[[#This Row],[prijmeni a jmeno]],SEARCH(" ",registrace[[#This Row],[prijmeni a jmeno]])-1),1)="á","Z","M"))</f>
        <v>M</v>
      </c>
      <c r="J88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89" s="17"/>
      <c r="L889" s="213">
        <f>COUNTIFS(F:F,registrace[[#This Row],[prijmeni a jmeno]],G:G,registrace[[#This Row],[nar]])</f>
        <v>1</v>
      </c>
      <c r="M88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89" s="212" t="str">
        <f>LEFT(registrace[[#This Row],[prijmeni a jmeno]],1)</f>
        <v>V</v>
      </c>
      <c r="O889" s="222" t="str">
        <f>IF(registrace[[#This Row],[závod]]="Hlavní závod",COUNTIF(HLAVNÍ!C:C,E889),"-")</f>
        <v>-</v>
      </c>
    </row>
    <row r="890" spans="2:15" ht="11.25">
      <c r="B89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90" s="207">
        <v>2017</v>
      </c>
      <c r="D890" s="208"/>
      <c r="E890" s="207"/>
      <c r="F890" s="17" t="s">
        <v>190</v>
      </c>
      <c r="G890" s="209">
        <v>1979</v>
      </c>
      <c r="H890" s="17" t="s">
        <v>655</v>
      </c>
      <c r="I890" s="210" t="str">
        <f>IF(ISBLANK(registrace[[#This Row],[prijmeni a jmeno]]),"-",IF(RIGHT(LEFT(registrace[[#This Row],[prijmeni a jmeno]],SEARCH(" ",registrace[[#This Row],[prijmeni a jmeno]])-1),1)="á","Z","M"))</f>
        <v>M</v>
      </c>
      <c r="J89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90" s="17"/>
      <c r="L890" s="211">
        <f>COUNTIFS(F:F,registrace[[#This Row],[prijmeni a jmeno]],G:G,registrace[[#This Row],[nar]])</f>
        <v>1</v>
      </c>
      <c r="M89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90" s="212" t="str">
        <f>LEFT(registrace[[#This Row],[prijmeni a jmeno]],1)</f>
        <v>V</v>
      </c>
      <c r="O890" s="221" t="str">
        <f>IF(registrace[[#This Row],[závod]]="Hlavní závod",COUNTIF(HLAVNÍ!C:C,E890),"-")</f>
        <v>-</v>
      </c>
    </row>
    <row r="891" spans="2:15" ht="11.25">
      <c r="B89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závod::69</v>
      </c>
      <c r="C891" s="207">
        <v>2017</v>
      </c>
      <c r="D891" s="208" t="s">
        <v>672</v>
      </c>
      <c r="E891" s="207">
        <v>69</v>
      </c>
      <c r="F891" s="17" t="s">
        <v>779</v>
      </c>
      <c r="G891" s="209">
        <v>1972</v>
      </c>
      <c r="H891" s="208" t="s">
        <v>284</v>
      </c>
      <c r="I891" s="210" t="str">
        <f>IF(ISBLANK(registrace[[#This Row],[prijmeni a jmeno]]),"-",IF(RIGHT(LEFT(registrace[[#This Row],[prijmeni a jmeno]],SEARCH(" ",registrace[[#This Row],[prijmeni a jmeno]])-1),1)="á","Z","M"))</f>
        <v>Z</v>
      </c>
      <c r="J89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45+</v>
      </c>
      <c r="K891" s="17"/>
      <c r="L891" s="213">
        <f>COUNTIFS(F:F,registrace[[#This Row],[prijmeni a jmeno]],G:G,registrace[[#This Row],[nar]])</f>
        <v>1</v>
      </c>
      <c r="M89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91" s="212" t="str">
        <f>LEFT(registrace[[#This Row],[prijmeni a jmeno]],1)</f>
        <v>V</v>
      </c>
      <c r="O891" s="222">
        <f>IF(registrace[[#This Row],[závod]]="Hlavní závod",COUNTIF(HLAVNÍ!C:C,E891),"-")</f>
        <v>1</v>
      </c>
    </row>
    <row r="892" spans="2:15" ht="11.25">
      <c r="B89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závod::77</v>
      </c>
      <c r="C892" s="207">
        <v>2017</v>
      </c>
      <c r="D892" s="208" t="s">
        <v>672</v>
      </c>
      <c r="E892" s="214">
        <v>77</v>
      </c>
      <c r="F892" s="17" t="s">
        <v>176</v>
      </c>
      <c r="G892" s="209">
        <v>1977</v>
      </c>
      <c r="H892" s="208" t="s">
        <v>2680</v>
      </c>
      <c r="I892" s="210" t="str">
        <f>IF(ISBLANK(registrace[[#This Row],[prijmeni a jmeno]]),"-",IF(RIGHT(LEFT(registrace[[#This Row],[prijmeni a jmeno]],SEARCH(" ",registrace[[#This Row],[prijmeni a jmeno]])-1),1)="á","Z","M"))</f>
        <v>Z</v>
      </c>
      <c r="J89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892" s="17"/>
      <c r="L892" s="213">
        <f>COUNTIFS(F:F,registrace[[#This Row],[prijmeni a jmeno]],G:G,registrace[[#This Row],[nar]])</f>
        <v>1</v>
      </c>
      <c r="M89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92" s="212" t="str">
        <f>LEFT(registrace[[#This Row],[prijmeni a jmeno]],1)</f>
        <v>V</v>
      </c>
      <c r="O892" s="222">
        <f>IF(registrace[[#This Row],[závod]]="Hlavní závod",COUNTIF(HLAVNÍ!C:C,E892),"-")</f>
        <v>1</v>
      </c>
    </row>
    <row r="893" spans="2:15" ht="11.25">
      <c r="B89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93" s="207">
        <v>2017</v>
      </c>
      <c r="D893" s="208"/>
      <c r="E893" s="207"/>
      <c r="F893" s="17" t="s">
        <v>346</v>
      </c>
      <c r="G893" s="209">
        <v>1995</v>
      </c>
      <c r="H893" s="17" t="s">
        <v>329</v>
      </c>
      <c r="I893" s="210" t="str">
        <f>IF(ISBLANK(registrace[[#This Row],[prijmeni a jmeno]]),"-",IF(RIGHT(LEFT(registrace[[#This Row],[prijmeni a jmeno]],SEARCH(" ",registrace[[#This Row],[prijmeni a jmeno]])-1),1)="á","Z","M"))</f>
        <v>Z</v>
      </c>
      <c r="J89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93" s="17"/>
      <c r="L893" s="211">
        <f>COUNTIFS(F:F,registrace[[#This Row],[prijmeni a jmeno]],G:G,registrace[[#This Row],[nar]])</f>
        <v>1</v>
      </c>
      <c r="M89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93" s="212" t="str">
        <f>LEFT(registrace[[#This Row],[prijmeni a jmeno]],1)</f>
        <v>V</v>
      </c>
      <c r="O893" s="221" t="str">
        <f>IF(registrace[[#This Row],[závod]]="Hlavní závod",COUNTIF(HLAVNÍ!C:C,E893),"-")</f>
        <v>-</v>
      </c>
    </row>
    <row r="894" spans="2:15" ht="11.25">
      <c r="B894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94" s="207">
        <v>2017</v>
      </c>
      <c r="D894" s="208"/>
      <c r="E894" s="207"/>
      <c r="F894" s="17" t="s">
        <v>740</v>
      </c>
      <c r="G894" s="209">
        <v>1971</v>
      </c>
      <c r="H894" s="208" t="s">
        <v>284</v>
      </c>
      <c r="I894" s="210" t="str">
        <f>IF(ISBLANK(registrace[[#This Row],[prijmeni a jmeno]]),"-",IF(RIGHT(LEFT(registrace[[#This Row],[prijmeni a jmeno]],SEARCH(" ",registrace[[#This Row],[prijmeni a jmeno]])-1),1)="á","Z","M"))</f>
        <v>M</v>
      </c>
      <c r="J89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94" s="17"/>
      <c r="L894" s="211">
        <f>COUNTIFS(F:F,registrace[[#This Row],[prijmeni a jmeno]],G:G,registrace[[#This Row],[nar]])</f>
        <v>1</v>
      </c>
      <c r="M89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94" s="212" t="str">
        <f>LEFT(registrace[[#This Row],[prijmeni a jmeno]],1)</f>
        <v>V</v>
      </c>
      <c r="O894" s="221" t="str">
        <f>IF(registrace[[#This Row],[závod]]="Hlavní závod",COUNTIF(HLAVNÍ!C:C,E894),"-")</f>
        <v>-</v>
      </c>
    </row>
    <row r="895" spans="2:15" ht="11.25">
      <c r="B895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95" s="207">
        <v>2017</v>
      </c>
      <c r="D895" s="208"/>
      <c r="E895" s="207"/>
      <c r="F895" s="17" t="s">
        <v>131</v>
      </c>
      <c r="G895" s="209">
        <v>1976</v>
      </c>
      <c r="H895" s="208" t="s">
        <v>42</v>
      </c>
      <c r="I895" s="210" t="str">
        <f>IF(ISBLANK(registrace[[#This Row],[prijmeni a jmeno]]),"-",IF(RIGHT(LEFT(registrace[[#This Row],[prijmeni a jmeno]],SEARCH(" ",registrace[[#This Row],[prijmeni a jmeno]])-1),1)="á","Z","M"))</f>
        <v>M</v>
      </c>
      <c r="J89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95" s="17"/>
      <c r="L895" s="211">
        <f>COUNTIFS(F:F,registrace[[#This Row],[prijmeni a jmeno]],G:G,registrace[[#This Row],[nar]])</f>
        <v>1</v>
      </c>
      <c r="M89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95" s="212" t="str">
        <f>LEFT(registrace[[#This Row],[prijmeni a jmeno]],1)</f>
        <v>V</v>
      </c>
      <c r="O895" s="221" t="str">
        <f>IF(registrace[[#This Row],[závod]]="Hlavní závod",COUNTIF(HLAVNÍ!C:C,E895),"-")</f>
        <v>-</v>
      </c>
    </row>
    <row r="896" spans="2:15" ht="11.25">
      <c r="B89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závod::Z47</v>
      </c>
      <c r="C896" s="207">
        <v>2017</v>
      </c>
      <c r="D896" s="208" t="s">
        <v>672</v>
      </c>
      <c r="E896" s="207" t="s">
        <v>2805</v>
      </c>
      <c r="F896" s="17" t="s">
        <v>2773</v>
      </c>
      <c r="G896" s="209">
        <v>1980</v>
      </c>
      <c r="H896" s="208" t="s">
        <v>535</v>
      </c>
      <c r="I896" s="210" t="str">
        <f>IF(ISBLANK(registrace[[#This Row],[prijmeni a jmeno]]),"-",IF(RIGHT(LEFT(registrace[[#This Row],[prijmeni a jmeno]],SEARCH(" ",registrace[[#This Row],[prijmeni a jmeno]])-1),1)="á","Z","M"))</f>
        <v>M</v>
      </c>
      <c r="J89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896" s="17"/>
      <c r="L896" s="213">
        <f>COUNTIFS(F:F,registrace[[#This Row],[prijmeni a jmeno]],G:G,registrace[[#This Row],[nar]])</f>
        <v>1</v>
      </c>
      <c r="M89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96" s="212" t="str">
        <f>LEFT(registrace[[#This Row],[prijmeni a jmeno]],1)</f>
        <v>V</v>
      </c>
      <c r="O896" s="222">
        <f>IF(registrace[[#This Row],[závod]]="Hlavní závod",COUNTIF(HLAVNÍ!C:C,E896),"-")</f>
        <v>1</v>
      </c>
    </row>
    <row r="897" spans="2:15" ht="11.25">
      <c r="B897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97" s="207">
        <v>2017</v>
      </c>
      <c r="D897" s="208"/>
      <c r="E897" s="207"/>
      <c r="F897" s="17" t="s">
        <v>750</v>
      </c>
      <c r="G897" s="209">
        <v>1977</v>
      </c>
      <c r="H897" s="208" t="s">
        <v>751</v>
      </c>
      <c r="I897" s="210" t="str">
        <f>IF(ISBLANK(registrace[[#This Row],[prijmeni a jmeno]]),"-",IF(RIGHT(LEFT(registrace[[#This Row],[prijmeni a jmeno]],SEARCH(" ",registrace[[#This Row],[prijmeni a jmeno]])-1),1)="á","Z","M"))</f>
        <v>Z</v>
      </c>
      <c r="J89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97" s="17"/>
      <c r="L897" s="211">
        <f>COUNTIFS(F:F,registrace[[#This Row],[prijmeni a jmeno]],G:G,registrace[[#This Row],[nar]])</f>
        <v>1</v>
      </c>
      <c r="M89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97" s="212" t="str">
        <f>LEFT(registrace[[#This Row],[prijmeni a jmeno]],1)</f>
        <v>V</v>
      </c>
      <c r="O897" s="221" t="str">
        <f>IF(registrace[[#This Row],[závod]]="Hlavní závod",COUNTIF(HLAVNÍ!C:C,E897),"-")</f>
        <v>-</v>
      </c>
    </row>
    <row r="898" spans="2:15" ht="11.25">
      <c r="B89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starosty::24</v>
      </c>
      <c r="C898" s="207">
        <v>2017</v>
      </c>
      <c r="D898" s="208" t="s">
        <v>673</v>
      </c>
      <c r="E898" s="207">
        <v>24</v>
      </c>
      <c r="F898" s="17" t="s">
        <v>2695</v>
      </c>
      <c r="G898" s="209">
        <v>2003</v>
      </c>
      <c r="H898" s="208" t="s">
        <v>2696</v>
      </c>
      <c r="I898" s="210" t="str">
        <f>IF(ISBLANK(registrace[[#This Row],[prijmeni a jmeno]]),"-",IF(RIGHT(LEFT(registrace[[#This Row],[prijmeni a jmeno]],SEARCH(" ",registrace[[#This Row],[prijmeni a jmeno]])-1),1)="á","Z","M"))</f>
        <v>Z</v>
      </c>
      <c r="J89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898" s="17"/>
      <c r="L898" s="213">
        <f>COUNTIFS(F:F,registrace[[#This Row],[prijmeni a jmeno]],G:G,registrace[[#This Row],[nar]])</f>
        <v>1</v>
      </c>
      <c r="M89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98" s="212" t="str">
        <f>LEFT(registrace[[#This Row],[prijmeni a jmeno]],1)</f>
        <v>V</v>
      </c>
      <c r="O898" s="222" t="str">
        <f>IF(registrace[[#This Row],[závod]]="Hlavní závod",COUNTIF(HLAVNÍ!C:C,E898),"-")</f>
        <v>-</v>
      </c>
    </row>
    <row r="899" spans="2:15" ht="11.25">
      <c r="B89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899" s="207">
        <v>2017</v>
      </c>
      <c r="D899" s="208"/>
      <c r="E899" s="207"/>
      <c r="F899" s="17" t="s">
        <v>811</v>
      </c>
      <c r="G899" s="209">
        <v>2005</v>
      </c>
      <c r="H899" s="208" t="s">
        <v>281</v>
      </c>
      <c r="I899" s="210" t="str">
        <f>IF(ISBLANK(registrace[[#This Row],[prijmeni a jmeno]]),"-",IF(RIGHT(LEFT(registrace[[#This Row],[prijmeni a jmeno]],SEARCH(" ",registrace[[#This Row],[prijmeni a jmeno]])-1),1)="á","Z","M"))</f>
        <v>Z</v>
      </c>
      <c r="J89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899" s="17"/>
      <c r="L899" s="211">
        <f>COUNTIFS(F:F,registrace[[#This Row],[prijmeni a jmeno]],G:G,registrace[[#This Row],[nar]])</f>
        <v>1</v>
      </c>
      <c r="M89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899" s="212" t="str">
        <f>LEFT(registrace[[#This Row],[prijmeni a jmeno]],1)</f>
        <v>V</v>
      </c>
      <c r="O899" s="221" t="str">
        <f>IF(registrace[[#This Row],[závod]]="Hlavní závod",COUNTIF(HLAVNÍ!C:C,E899),"-")</f>
        <v>-</v>
      </c>
    </row>
    <row r="900" spans="2:15" ht="11.25">
      <c r="B90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starosty::132</v>
      </c>
      <c r="C900" s="207">
        <v>2017</v>
      </c>
      <c r="D900" s="208" t="s">
        <v>673</v>
      </c>
      <c r="E900" s="216">
        <v>132</v>
      </c>
      <c r="F900" s="17" t="s">
        <v>923</v>
      </c>
      <c r="G900" s="209">
        <v>1982</v>
      </c>
      <c r="H900" s="208" t="s">
        <v>37</v>
      </c>
      <c r="I900" s="210" t="str">
        <f>IF(ISBLANK(registrace[[#This Row],[prijmeni a jmeno]]),"-",IF(RIGHT(LEFT(registrace[[#This Row],[prijmeni a jmeno]],SEARCH(" ",registrace[[#This Row],[prijmeni a jmeno]])-1),1)="á","Z","M"))</f>
        <v>M</v>
      </c>
      <c r="J90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900" s="17"/>
      <c r="L900" s="213">
        <f>COUNTIFS(F:F,registrace[[#This Row],[prijmeni a jmeno]],G:G,registrace[[#This Row],[nar]])</f>
        <v>1</v>
      </c>
      <c r="M90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00" s="212" t="str">
        <f>LEFT(registrace[[#This Row],[prijmeni a jmeno]],1)</f>
        <v>V</v>
      </c>
      <c r="O900" s="222" t="str">
        <f>IF(registrace[[#This Row],[závod]]="Hlavní závod",COUNTIF(HLAVNÍ!C:C,E900),"-")</f>
        <v>-</v>
      </c>
    </row>
    <row r="901" spans="2:15" ht="11.25">
      <c r="B90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01" s="207">
        <v>2017</v>
      </c>
      <c r="D901" s="208"/>
      <c r="E901" s="207"/>
      <c r="F901" s="17" t="s">
        <v>468</v>
      </c>
      <c r="G901" s="209">
        <v>1954</v>
      </c>
      <c r="H901" s="17" t="s">
        <v>619</v>
      </c>
      <c r="I901" s="210" t="str">
        <f>IF(ISBLANK(registrace[[#This Row],[prijmeni a jmeno]]),"-",IF(RIGHT(LEFT(registrace[[#This Row],[prijmeni a jmeno]],SEARCH(" ",registrace[[#This Row],[prijmeni a jmeno]])-1),1)="á","Z","M"))</f>
        <v>M</v>
      </c>
      <c r="J90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01" s="17"/>
      <c r="L901" s="211">
        <f>COUNTIFS(F:F,registrace[[#This Row],[prijmeni a jmeno]],G:G,registrace[[#This Row],[nar]])</f>
        <v>1</v>
      </c>
      <c r="M90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01" s="212" t="str">
        <f>LEFT(registrace[[#This Row],[prijmeni a jmeno]],1)</f>
        <v>V</v>
      </c>
      <c r="O901" s="221" t="str">
        <f>IF(registrace[[#This Row],[závod]]="Hlavní závod",COUNTIF(HLAVNÍ!C:C,E901),"-")</f>
        <v>-</v>
      </c>
    </row>
    <row r="902" spans="2:15" ht="11.25">
      <c r="B90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02" s="207">
        <v>2017</v>
      </c>
      <c r="D902" s="208"/>
      <c r="E902" s="207"/>
      <c r="F902" s="17" t="s">
        <v>393</v>
      </c>
      <c r="G902" s="209">
        <v>1981</v>
      </c>
      <c r="H902" s="17" t="s">
        <v>619</v>
      </c>
      <c r="I902" s="210" t="str">
        <f>IF(ISBLANK(registrace[[#This Row],[prijmeni a jmeno]]),"-",IF(RIGHT(LEFT(registrace[[#This Row],[prijmeni a jmeno]],SEARCH(" ",registrace[[#This Row],[prijmeni a jmeno]])-1),1)="á","Z","M"))</f>
        <v>M</v>
      </c>
      <c r="J90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02" s="17"/>
      <c r="L902" s="211">
        <f>COUNTIFS(F:F,registrace[[#This Row],[prijmeni a jmeno]],G:G,registrace[[#This Row],[nar]])</f>
        <v>1</v>
      </c>
      <c r="M90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02" s="212" t="str">
        <f>LEFT(registrace[[#This Row],[prijmeni a jmeno]],1)</f>
        <v>V</v>
      </c>
      <c r="O902" s="221" t="str">
        <f>IF(registrace[[#This Row],[závod]]="Hlavní závod",COUNTIF(HLAVNÍ!C:C,E902),"-")</f>
        <v>-</v>
      </c>
    </row>
    <row r="903" spans="2:15" ht="11.25">
      <c r="B903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03" s="207">
        <v>2017</v>
      </c>
      <c r="D903" s="208"/>
      <c r="E903" s="207"/>
      <c r="F903" s="17" t="s">
        <v>165</v>
      </c>
      <c r="G903" s="209">
        <v>1962</v>
      </c>
      <c r="H903" s="17" t="s">
        <v>43</v>
      </c>
      <c r="I903" s="210" t="str">
        <f>IF(ISBLANK(registrace[[#This Row],[prijmeni a jmeno]]),"-",IF(RIGHT(LEFT(registrace[[#This Row],[prijmeni a jmeno]],SEARCH(" ",registrace[[#This Row],[prijmeni a jmeno]])-1),1)="á","Z","M"))</f>
        <v>M</v>
      </c>
      <c r="J90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03" s="17"/>
      <c r="L903" s="211">
        <f>COUNTIFS(F:F,registrace[[#This Row],[prijmeni a jmeno]],G:G,registrace[[#This Row],[nar]])</f>
        <v>1</v>
      </c>
      <c r="M90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03" s="212" t="str">
        <f>LEFT(registrace[[#This Row],[prijmeni a jmeno]],1)</f>
        <v>V</v>
      </c>
      <c r="O903" s="221" t="str">
        <f>IF(registrace[[#This Row],[závod]]="Hlavní závod",COUNTIF(HLAVNÍ!C:C,E903),"-")</f>
        <v>-</v>
      </c>
    </row>
    <row r="904" spans="2:15" ht="11.25">
      <c r="B90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04" s="207">
        <v>2017</v>
      </c>
      <c r="D904" s="208"/>
      <c r="E904" s="207"/>
      <c r="F904" s="17" t="s">
        <v>132</v>
      </c>
      <c r="G904" s="209">
        <v>1960</v>
      </c>
      <c r="H904" s="17" t="s">
        <v>17</v>
      </c>
      <c r="I904" s="210" t="str">
        <f>IF(ISBLANK(registrace[[#This Row],[prijmeni a jmeno]]),"-",IF(RIGHT(LEFT(registrace[[#This Row],[prijmeni a jmeno]],SEARCH(" ",registrace[[#This Row],[prijmeni a jmeno]])-1),1)="á","Z","M"))</f>
        <v>M</v>
      </c>
      <c r="J90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04" s="17"/>
      <c r="L904" s="211">
        <f>COUNTIFS(F:F,registrace[[#This Row],[prijmeni a jmeno]],G:G,registrace[[#This Row],[nar]])</f>
        <v>1</v>
      </c>
      <c r="M90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04" s="212" t="str">
        <f>LEFT(registrace[[#This Row],[prijmeni a jmeno]],1)</f>
        <v>V</v>
      </c>
      <c r="O904" s="221" t="str">
        <f>IF(registrace[[#This Row],[závod]]="Hlavní závod",COUNTIF(HLAVNÍ!C:C,E904),"-")</f>
        <v>-</v>
      </c>
    </row>
    <row r="905" spans="2:15" ht="11.25">
      <c r="B90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starosty::33</v>
      </c>
      <c r="C905" s="207">
        <v>2017</v>
      </c>
      <c r="D905" s="208" t="s">
        <v>673</v>
      </c>
      <c r="E905" s="207">
        <v>33</v>
      </c>
      <c r="F905" s="17" t="s">
        <v>133</v>
      </c>
      <c r="G905" s="209">
        <v>1989</v>
      </c>
      <c r="H905" s="17" t="s">
        <v>17</v>
      </c>
      <c r="I905" s="210" t="str">
        <f>IF(ISBLANK(registrace[[#This Row],[prijmeni a jmeno]]),"-",IF(RIGHT(LEFT(registrace[[#This Row],[prijmeni a jmeno]],SEARCH(" ",registrace[[#This Row],[prijmeni a jmeno]])-1),1)="á","Z","M"))</f>
        <v>M</v>
      </c>
      <c r="J90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905" s="17"/>
      <c r="L905" s="211">
        <f>COUNTIFS(F:F,registrace[[#This Row],[prijmeni a jmeno]],G:G,registrace[[#This Row],[nar]])</f>
        <v>1</v>
      </c>
      <c r="M90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05" s="212" t="str">
        <f>LEFT(registrace[[#This Row],[prijmeni a jmeno]],1)</f>
        <v>V</v>
      </c>
      <c r="O905" s="221" t="str">
        <f>IF(registrace[[#This Row],[závod]]="Hlavní závod",COUNTIF(HLAVNÍ!C:C,E905),"-")</f>
        <v>-</v>
      </c>
    </row>
    <row r="906" spans="2:15" ht="11.25">
      <c r="B90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závod::61</v>
      </c>
      <c r="C906" s="207">
        <v>2017</v>
      </c>
      <c r="D906" s="208" t="s">
        <v>672</v>
      </c>
      <c r="E906" s="207">
        <v>61</v>
      </c>
      <c r="F906" s="17" t="s">
        <v>134</v>
      </c>
      <c r="G906" s="209">
        <v>1962</v>
      </c>
      <c r="H906" s="208" t="s">
        <v>2292</v>
      </c>
      <c r="I906" s="210" t="str">
        <f>IF(ISBLANK(registrace[[#This Row],[prijmeni a jmeno]]),"-",IF(RIGHT(LEFT(registrace[[#This Row],[prijmeni a jmeno]],SEARCH(" ",registrace[[#This Row],[prijmeni a jmeno]])-1),1)="á","Z","M"))</f>
        <v>Z</v>
      </c>
      <c r="J90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45+</v>
      </c>
      <c r="K906" s="17"/>
      <c r="L906" s="213">
        <f>COUNTIFS(F:F,registrace[[#This Row],[prijmeni a jmeno]],G:G,registrace[[#This Row],[nar]])</f>
        <v>1</v>
      </c>
      <c r="M90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06" s="212" t="str">
        <f>LEFT(registrace[[#This Row],[prijmeni a jmeno]],1)</f>
        <v>V</v>
      </c>
      <c r="O906" s="222">
        <f>IF(registrace[[#This Row],[závod]]="Hlavní závod",COUNTIF(HLAVNÍ!C:C,E906),"-")</f>
        <v>1</v>
      </c>
    </row>
    <row r="907" spans="2:15" ht="11.25">
      <c r="B90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07" s="207">
        <v>2017</v>
      </c>
      <c r="D907" s="208"/>
      <c r="E907" s="207"/>
      <c r="F907" s="17" t="s">
        <v>470</v>
      </c>
      <c r="G907" s="209">
        <v>1963</v>
      </c>
      <c r="H907" s="17" t="s">
        <v>464</v>
      </c>
      <c r="I907" s="210" t="str">
        <f>IF(ISBLANK(registrace[[#This Row],[prijmeni a jmeno]]),"-",IF(RIGHT(LEFT(registrace[[#This Row],[prijmeni a jmeno]],SEARCH(" ",registrace[[#This Row],[prijmeni a jmeno]])-1),1)="á","Z","M"))</f>
        <v>M</v>
      </c>
      <c r="J90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07" s="17"/>
      <c r="L907" s="211">
        <f>COUNTIFS(F:F,registrace[[#This Row],[prijmeni a jmeno]],G:G,registrace[[#This Row],[nar]])</f>
        <v>1</v>
      </c>
      <c r="M90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07" s="212" t="str">
        <f>LEFT(registrace[[#This Row],[prijmeni a jmeno]],1)</f>
        <v>V</v>
      </c>
      <c r="O907" s="221" t="str">
        <f>IF(registrace[[#This Row],[závod]]="Hlavní závod",COUNTIF(HLAVNÍ!C:C,E907),"-")</f>
        <v>-</v>
      </c>
    </row>
    <row r="908" spans="2:15" ht="11.25">
      <c r="B90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08" s="207">
        <v>2017</v>
      </c>
      <c r="D908" s="208"/>
      <c r="E908" s="207"/>
      <c r="F908" s="17" t="s">
        <v>1025</v>
      </c>
      <c r="G908" s="209">
        <v>2008</v>
      </c>
      <c r="H908" s="208" t="s">
        <v>328</v>
      </c>
      <c r="I908" s="210" t="str">
        <f>IF(ISBLANK(registrace[[#This Row],[prijmeni a jmeno]]),"-",IF(RIGHT(LEFT(registrace[[#This Row],[prijmeni a jmeno]],SEARCH(" ",registrace[[#This Row],[prijmeni a jmeno]])-1),1)="á","Z","M"))</f>
        <v>M</v>
      </c>
      <c r="J90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08" s="17"/>
      <c r="L908" s="211">
        <f>COUNTIFS(F:F,registrace[[#This Row],[prijmeni a jmeno]],G:G,registrace[[#This Row],[nar]])</f>
        <v>1</v>
      </c>
      <c r="M90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08" s="212" t="str">
        <f>LEFT(registrace[[#This Row],[prijmeni a jmeno]],1)</f>
        <v>V</v>
      </c>
      <c r="O908" s="221" t="str">
        <f>IF(registrace[[#This Row],[závod]]="Hlavní závod",COUNTIF(HLAVNÍ!C:C,E908),"-")</f>
        <v>-</v>
      </c>
    </row>
    <row r="909" spans="2:15" ht="11.25">
      <c r="B909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09" s="207">
        <v>2017</v>
      </c>
      <c r="D909" s="208"/>
      <c r="E909" s="207"/>
      <c r="F909" s="17" t="s">
        <v>1037</v>
      </c>
      <c r="G909" s="209">
        <v>2012</v>
      </c>
      <c r="H909" s="208" t="s">
        <v>328</v>
      </c>
      <c r="I909" s="210" t="str">
        <f>IF(ISBLANK(registrace[[#This Row],[prijmeni a jmeno]]),"-",IF(RIGHT(LEFT(registrace[[#This Row],[prijmeni a jmeno]],SEARCH(" ",registrace[[#This Row],[prijmeni a jmeno]])-1),1)="á","Z","M"))</f>
        <v>Z</v>
      </c>
      <c r="J90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09" s="17"/>
      <c r="L909" s="211">
        <f>COUNTIFS(F:F,registrace[[#This Row],[prijmeni a jmeno]],G:G,registrace[[#This Row],[nar]])</f>
        <v>1</v>
      </c>
      <c r="M90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09" s="212" t="str">
        <f>LEFT(registrace[[#This Row],[prijmeni a jmeno]],1)</f>
        <v>V</v>
      </c>
      <c r="O909" s="221" t="str">
        <f>IF(registrace[[#This Row],[závod]]="Hlavní závod",COUNTIF(HLAVNÍ!C:C,E909),"-")</f>
        <v>-</v>
      </c>
    </row>
    <row r="910" spans="2:15" ht="11.25">
      <c r="B91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10" s="207">
        <v>2017</v>
      </c>
      <c r="D910" s="208"/>
      <c r="E910" s="207"/>
      <c r="F910" s="17" t="s">
        <v>1007</v>
      </c>
      <c r="G910" s="209">
        <v>2006</v>
      </c>
      <c r="H910" s="208" t="s">
        <v>284</v>
      </c>
      <c r="I910" s="210" t="str">
        <f>IF(ISBLANK(registrace[[#This Row],[prijmeni a jmeno]]),"-",IF(RIGHT(LEFT(registrace[[#This Row],[prijmeni a jmeno]],SEARCH(" ",registrace[[#This Row],[prijmeni a jmeno]])-1),1)="á","Z","M"))</f>
        <v>Z</v>
      </c>
      <c r="J91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10" s="17"/>
      <c r="L910" s="211">
        <f>COUNTIFS(F:F,registrace[[#This Row],[prijmeni a jmeno]],G:G,registrace[[#This Row],[nar]])</f>
        <v>1</v>
      </c>
      <c r="M91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10" s="212" t="str">
        <f>LEFT(registrace[[#This Row],[prijmeni a jmeno]],1)</f>
        <v>V</v>
      </c>
      <c r="O910" s="221" t="str">
        <f>IF(registrace[[#This Row],[závod]]="Hlavní závod",COUNTIF(HLAVNÍ!C:C,E910),"-")</f>
        <v>-</v>
      </c>
    </row>
    <row r="911" spans="2:15" ht="11.25">
      <c r="B911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11" s="207">
        <v>2017</v>
      </c>
      <c r="D911" s="208"/>
      <c r="E911" s="207"/>
      <c r="F911" s="17" t="s">
        <v>507</v>
      </c>
      <c r="G911" s="209">
        <v>2002</v>
      </c>
      <c r="H911" s="17" t="s">
        <v>331</v>
      </c>
      <c r="I911" s="210" t="str">
        <f>IF(ISBLANK(registrace[[#This Row],[prijmeni a jmeno]]),"-",IF(RIGHT(LEFT(registrace[[#This Row],[prijmeni a jmeno]],SEARCH(" ",registrace[[#This Row],[prijmeni a jmeno]])-1),1)="á","Z","M"))</f>
        <v>M</v>
      </c>
      <c r="J91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11" s="17"/>
      <c r="L911" s="211">
        <f>COUNTIFS(F:F,registrace[[#This Row],[prijmeni a jmeno]],G:G,registrace[[#This Row],[nar]])</f>
        <v>1</v>
      </c>
      <c r="M91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11" s="212" t="str">
        <f>LEFT(registrace[[#This Row],[prijmeni a jmeno]],1)</f>
        <v>V</v>
      </c>
      <c r="O911" s="221" t="str">
        <f>IF(registrace[[#This Row],[závod]]="Hlavní závod",COUNTIF(HLAVNÍ!C:C,E911),"-")</f>
        <v>-</v>
      </c>
    </row>
    <row r="912" spans="2:15" ht="11.25">
      <c r="B91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2017::Dětský::05-07::Z::52</v>
      </c>
      <c r="C912" s="207">
        <v>2017</v>
      </c>
      <c r="D912" s="208" t="s">
        <v>675</v>
      </c>
      <c r="E912" s="207">
        <v>52</v>
      </c>
      <c r="F912" s="17" t="s">
        <v>1023</v>
      </c>
      <c r="G912" s="209">
        <v>2010</v>
      </c>
      <c r="H912" s="208" t="s">
        <v>1014</v>
      </c>
      <c r="I912" s="210" t="str">
        <f>IF(ISBLANK(registrace[[#This Row],[prijmeni a jmeno]]),"-",IF(RIGHT(LEFT(registrace[[#This Row],[prijmeni a jmeno]],SEARCH(" ",registrace[[#This Row],[prijmeni a jmeno]])-1),1)="á","Z","M"))</f>
        <v>Z</v>
      </c>
      <c r="J91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05-07</v>
      </c>
      <c r="K912" s="17"/>
      <c r="L912" s="213">
        <f>COUNTIFS(F:F,registrace[[#This Row],[prijmeni a jmeno]],G:G,registrace[[#This Row],[nar]])</f>
        <v>1</v>
      </c>
      <c r="M91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12" s="212" t="str">
        <f>LEFT(registrace[[#This Row],[prijmeni a jmeno]],1)</f>
        <v>V</v>
      </c>
      <c r="O912" s="222" t="str">
        <f>IF(registrace[[#This Row],[závod]]="Hlavní závod",COUNTIF(HLAVNÍ!C:C,E912),"-")</f>
        <v>-</v>
      </c>
    </row>
    <row r="913" spans="2:15" ht="11.25">
      <c r="B913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13" s="207">
        <v>2017</v>
      </c>
      <c r="D913" s="208"/>
      <c r="E913" s="207"/>
      <c r="F913" s="17" t="s">
        <v>135</v>
      </c>
      <c r="G913" s="209">
        <v>1973</v>
      </c>
      <c r="H913" s="208" t="s">
        <v>44</v>
      </c>
      <c r="I913" s="210" t="str">
        <f>IF(ISBLANK(registrace[[#This Row],[prijmeni a jmeno]]),"-",IF(RIGHT(LEFT(registrace[[#This Row],[prijmeni a jmeno]],SEARCH(" ",registrace[[#This Row],[prijmeni a jmeno]])-1),1)="á","Z","M"))</f>
        <v>M</v>
      </c>
      <c r="J913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13" s="17"/>
      <c r="L913" s="211">
        <f>COUNTIFS(F:F,registrace[[#This Row],[prijmeni a jmeno]],G:G,registrace[[#This Row],[nar]])</f>
        <v>1</v>
      </c>
      <c r="M913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13" s="212" t="str">
        <f>LEFT(registrace[[#This Row],[prijmeni a jmeno]],1)</f>
        <v>W</v>
      </c>
      <c r="O913" s="221" t="str">
        <f>IF(registrace[[#This Row],[závod]]="Hlavní závod",COUNTIF(HLAVNÍ!C:C,E913),"-")</f>
        <v>-</v>
      </c>
    </row>
    <row r="914" spans="2:15" ht="11.25">
      <c r="B91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14" s="207">
        <v>2017</v>
      </c>
      <c r="D914" s="208"/>
      <c r="E914" s="207"/>
      <c r="F914" s="17" t="s">
        <v>384</v>
      </c>
      <c r="G914" s="209">
        <v>1955</v>
      </c>
      <c r="H914" s="17" t="s">
        <v>957</v>
      </c>
      <c r="I914" s="210" t="str">
        <f>IF(ISBLANK(registrace[[#This Row],[prijmeni a jmeno]]),"-",IF(RIGHT(LEFT(registrace[[#This Row],[prijmeni a jmeno]],SEARCH(" ",registrace[[#This Row],[prijmeni a jmeno]])-1),1)="á","Z","M"))</f>
        <v>M</v>
      </c>
      <c r="J91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14" s="17"/>
      <c r="L914" s="211">
        <f>COUNTIFS(F:F,registrace[[#This Row],[prijmeni a jmeno]],G:G,registrace[[#This Row],[nar]])</f>
        <v>1</v>
      </c>
      <c r="M91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14" s="212" t="str">
        <f>LEFT(registrace[[#This Row],[prijmeni a jmeno]],1)</f>
        <v>W</v>
      </c>
      <c r="O914" s="221" t="str">
        <f>IF(registrace[[#This Row],[závod]]="Hlavní závod",COUNTIF(HLAVNÍ!C:C,E914),"-")</f>
        <v>-</v>
      </c>
    </row>
    <row r="915" spans="2:15" ht="11.25">
      <c r="B91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15" s="207">
        <v>2017</v>
      </c>
      <c r="D915" s="208"/>
      <c r="E915" s="207"/>
      <c r="F915" s="17" t="s">
        <v>395</v>
      </c>
      <c r="G915" s="209">
        <v>1963</v>
      </c>
      <c r="H915" s="17" t="s">
        <v>957</v>
      </c>
      <c r="I915" s="210" t="str">
        <f>IF(ISBLANK(registrace[[#This Row],[prijmeni a jmeno]]),"-",IF(RIGHT(LEFT(registrace[[#This Row],[prijmeni a jmeno]],SEARCH(" ",registrace[[#This Row],[prijmeni a jmeno]])-1),1)="á","Z","M"))</f>
        <v>M</v>
      </c>
      <c r="J91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15" s="17"/>
      <c r="L915" s="211">
        <f>COUNTIFS(F:F,registrace[[#This Row],[prijmeni a jmeno]],G:G,registrace[[#This Row],[nar]])</f>
        <v>1</v>
      </c>
      <c r="M91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15" s="212" t="str">
        <f>LEFT(registrace[[#This Row],[prijmeni a jmeno]],1)</f>
        <v>W</v>
      </c>
      <c r="O915" s="221" t="str">
        <f>IF(registrace[[#This Row],[závod]]="Hlavní závod",COUNTIF(HLAVNÍ!C:C,E915),"-")</f>
        <v>-</v>
      </c>
    </row>
    <row r="916" spans="2:15" ht="11.25">
      <c r="B916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16" s="207">
        <v>2017</v>
      </c>
      <c r="D916" s="208"/>
      <c r="E916" s="207"/>
      <c r="F916" s="17" t="s">
        <v>389</v>
      </c>
      <c r="G916" s="209">
        <v>1953</v>
      </c>
      <c r="H916" s="17" t="s">
        <v>957</v>
      </c>
      <c r="I916" s="210" t="str">
        <f>IF(ISBLANK(registrace[[#This Row],[prijmeni a jmeno]]),"-",IF(RIGHT(LEFT(registrace[[#This Row],[prijmeni a jmeno]],SEARCH(" ",registrace[[#This Row],[prijmeni a jmeno]])-1),1)="á","Z","M"))</f>
        <v>M</v>
      </c>
      <c r="J91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16" s="17"/>
      <c r="L916" s="211">
        <f>COUNTIFS(F:F,registrace[[#This Row],[prijmeni a jmeno]],G:G,registrace[[#This Row],[nar]])</f>
        <v>1</v>
      </c>
      <c r="M91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16" s="212" t="str">
        <f>LEFT(registrace[[#This Row],[prijmeni a jmeno]],1)</f>
        <v>W</v>
      </c>
      <c r="O916" s="221" t="str">
        <f>IF(registrace[[#This Row],[závod]]="Hlavní závod",COUNTIF(HLAVNÍ!C:C,E916),"-")</f>
        <v>-</v>
      </c>
    </row>
    <row r="917" spans="2:15" ht="11.25">
      <c r="B91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17" s="207">
        <v>2017</v>
      </c>
      <c r="D917" s="208"/>
      <c r="E917" s="207"/>
      <c r="F917" s="17" t="s">
        <v>375</v>
      </c>
      <c r="G917" s="209">
        <v>2005</v>
      </c>
      <c r="H917" s="17" t="s">
        <v>336</v>
      </c>
      <c r="I917" s="210" t="str">
        <f>IF(ISBLANK(registrace[[#This Row],[prijmeni a jmeno]]),"-",IF(RIGHT(LEFT(registrace[[#This Row],[prijmeni a jmeno]],SEARCH(" ",registrace[[#This Row],[prijmeni a jmeno]])-1),1)="á","Z","M"))</f>
        <v>Z</v>
      </c>
      <c r="J91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17" s="17"/>
      <c r="L917" s="211">
        <f>COUNTIFS(F:F,registrace[[#This Row],[prijmeni a jmeno]],G:G,registrace[[#This Row],[nar]])</f>
        <v>1</v>
      </c>
      <c r="M91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17" s="212" t="str">
        <f>LEFT(registrace[[#This Row],[prijmeni a jmeno]],1)</f>
        <v>W</v>
      </c>
      <c r="O917" s="221" t="str">
        <f>IF(registrace[[#This Row],[závod]]="Hlavní závod",COUNTIF(HLAVNÍ!C:C,E917),"-")</f>
        <v>-</v>
      </c>
    </row>
    <row r="918" spans="2:15" ht="11.25">
      <c r="B918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závod::C13</v>
      </c>
      <c r="C918" s="207">
        <v>2017</v>
      </c>
      <c r="D918" s="208" t="s">
        <v>672</v>
      </c>
      <c r="E918" s="207" t="s">
        <v>2823</v>
      </c>
      <c r="F918" s="17" t="s">
        <v>2335</v>
      </c>
      <c r="G918" s="209">
        <v>1977</v>
      </c>
      <c r="H918" s="208" t="s">
        <v>2275</v>
      </c>
      <c r="I918" s="210" t="str">
        <f>IF(ISBLANK(registrace[[#This Row],[prijmeni a jmeno]]),"-",IF(RIGHT(LEFT(registrace[[#This Row],[prijmeni a jmeno]],SEARCH(" ",registrace[[#This Row],[prijmeni a jmeno]])-1),1)="á","Z","M"))</f>
        <v>Z</v>
      </c>
      <c r="J91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35-44</v>
      </c>
      <c r="K918" s="17"/>
      <c r="L918" s="213">
        <f>COUNTIFS(F:F,registrace[[#This Row],[prijmeni a jmeno]],G:G,registrace[[#This Row],[nar]])</f>
        <v>1</v>
      </c>
      <c r="M91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18" s="212" t="str">
        <f>LEFT(registrace[[#This Row],[prijmeni a jmeno]],1)</f>
        <v>Z</v>
      </c>
      <c r="O918" s="222">
        <f>IF(registrace[[#This Row],[závod]]="Hlavní závod",COUNTIF(HLAVNÍ!C:C,E918),"-")</f>
        <v>1</v>
      </c>
    </row>
    <row r="919" spans="2:15" ht="11.25">
      <c r="B91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19" s="207">
        <v>2017</v>
      </c>
      <c r="D919" s="208"/>
      <c r="E919" s="207"/>
      <c r="F919" s="17" t="s">
        <v>387</v>
      </c>
      <c r="G919" s="209">
        <v>1960</v>
      </c>
      <c r="H919" s="17" t="s">
        <v>381</v>
      </c>
      <c r="I919" s="210" t="str">
        <f>IF(ISBLANK(registrace[[#This Row],[prijmeni a jmeno]]),"-",IF(RIGHT(LEFT(registrace[[#This Row],[prijmeni a jmeno]],SEARCH(" ",registrace[[#This Row],[prijmeni a jmeno]])-1),1)="á","Z","M"))</f>
        <v>M</v>
      </c>
      <c r="J91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19" s="17"/>
      <c r="L919" s="211">
        <f>COUNTIFS(F:F,registrace[[#This Row],[prijmeni a jmeno]],G:G,registrace[[#This Row],[nar]])</f>
        <v>1</v>
      </c>
      <c r="M91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19" s="212" t="str">
        <f>LEFT(registrace[[#This Row],[prijmeni a jmeno]],1)</f>
        <v>Z</v>
      </c>
      <c r="O919" s="221" t="str">
        <f>IF(registrace[[#This Row],[závod]]="Hlavní závod",COUNTIF(HLAVNÍ!C:C,E919),"-")</f>
        <v>-</v>
      </c>
    </row>
    <row r="920" spans="2:15" ht="11.25">
      <c r="B920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20" s="207">
        <v>2017</v>
      </c>
      <c r="D920" s="208"/>
      <c r="E920" s="207"/>
      <c r="F920" s="17" t="s">
        <v>390</v>
      </c>
      <c r="G920" s="209">
        <v>1963</v>
      </c>
      <c r="H920" s="17" t="s">
        <v>381</v>
      </c>
      <c r="I920" s="210" t="str">
        <f>IF(ISBLANK(registrace[[#This Row],[prijmeni a jmeno]]),"-",IF(RIGHT(LEFT(registrace[[#This Row],[prijmeni a jmeno]],SEARCH(" ",registrace[[#This Row],[prijmeni a jmeno]])-1),1)="á","Z","M"))</f>
        <v>Z</v>
      </c>
      <c r="J92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20" s="17"/>
      <c r="L920" s="211">
        <f>COUNTIFS(F:F,registrace[[#This Row],[prijmeni a jmeno]],G:G,registrace[[#This Row],[nar]])</f>
        <v>1</v>
      </c>
      <c r="M92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20" s="212" t="str">
        <f>LEFT(registrace[[#This Row],[prijmeni a jmeno]],1)</f>
        <v>Z</v>
      </c>
      <c r="O920" s="221" t="str">
        <f>IF(registrace[[#This Row],[závod]]="Hlavní závod",COUNTIF(HLAVNÍ!C:C,E920),"-")</f>
        <v>-</v>
      </c>
    </row>
    <row r="921" spans="2:15" ht="11.25">
      <c r="B92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21" s="207">
        <v>2017</v>
      </c>
      <c r="D921" s="208"/>
      <c r="E921" s="207"/>
      <c r="F921" s="17" t="s">
        <v>924</v>
      </c>
      <c r="G921" s="209">
        <v>1972</v>
      </c>
      <c r="H921" s="208" t="s">
        <v>391</v>
      </c>
      <c r="I921" s="210" t="str">
        <f>IF(ISBLANK(registrace[[#This Row],[prijmeni a jmeno]]),"-",IF(RIGHT(LEFT(registrace[[#This Row],[prijmeni a jmeno]],SEARCH(" ",registrace[[#This Row],[prijmeni a jmeno]])-1),1)="á","Z","M"))</f>
        <v>Z</v>
      </c>
      <c r="J92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21" s="17"/>
      <c r="L921" s="211">
        <f>COUNTIFS(F:F,registrace[[#This Row],[prijmeni a jmeno]],G:G,registrace[[#This Row],[nar]])</f>
        <v>1</v>
      </c>
      <c r="M92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21" s="212" t="str">
        <f>LEFT(registrace[[#This Row],[prijmeni a jmeno]],1)</f>
        <v>Z</v>
      </c>
      <c r="O921" s="221" t="str">
        <f>IF(registrace[[#This Row],[závod]]="Hlavní závod",COUNTIF(HLAVNÍ!C:C,E921),"-")</f>
        <v>-</v>
      </c>
    </row>
    <row r="922" spans="2:15" ht="11.25">
      <c r="B922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závod::72</v>
      </c>
      <c r="C922" s="207">
        <v>2017</v>
      </c>
      <c r="D922" s="208" t="s">
        <v>672</v>
      </c>
      <c r="E922" s="207">
        <v>72</v>
      </c>
      <c r="F922" s="17" t="s">
        <v>2728</v>
      </c>
      <c r="G922" s="209">
        <v>1985</v>
      </c>
      <c r="H922" s="208" t="s">
        <v>235</v>
      </c>
      <c r="I922" s="210" t="str">
        <f>IF(ISBLANK(registrace[[#This Row],[prijmeni a jmeno]]),"-",IF(RIGHT(LEFT(registrace[[#This Row],[prijmeni a jmeno]],SEARCH(" ",registrace[[#This Row],[prijmeni a jmeno]])-1),1)="á","Z","M"))</f>
        <v>M</v>
      </c>
      <c r="J92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30-39</v>
      </c>
      <c r="K922" s="17"/>
      <c r="L922" s="213">
        <f>COUNTIFS(F:F,registrace[[#This Row],[prijmeni a jmeno]],G:G,registrace[[#This Row],[nar]])</f>
        <v>1</v>
      </c>
      <c r="M92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22" s="212" t="str">
        <f>LEFT(registrace[[#This Row],[prijmeni a jmeno]],1)</f>
        <v>Z</v>
      </c>
      <c r="O922" s="222">
        <f>IF(registrace[[#This Row],[závod]]="Hlavní závod",COUNTIF(HLAVNÍ!C:C,E922),"-")</f>
        <v>1</v>
      </c>
    </row>
    <row r="923" spans="2:15" ht="11.25">
      <c r="B923" s="22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2017::Pivaři::76</v>
      </c>
      <c r="C923" s="225">
        <v>2017</v>
      </c>
      <c r="D923" s="226" t="s">
        <v>676</v>
      </c>
      <c r="E923" s="225">
        <v>76</v>
      </c>
      <c r="F923" s="227" t="s">
        <v>2884</v>
      </c>
      <c r="G923" s="228">
        <v>1964</v>
      </c>
      <c r="H923" s="208" t="s">
        <v>316</v>
      </c>
      <c r="I923" s="229" t="str">
        <f>IF(ISBLANK(registrace[[#This Row],[prijmeni a jmeno]]),"-",IF(RIGHT(LEFT(registrace[[#This Row],[prijmeni a jmeno]],SEARCH(" ",registrace[[#This Row],[prijmeni a jmeno]])-1),1)="á","Z","M"))</f>
        <v>M</v>
      </c>
      <c r="J923" s="229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923" s="227"/>
      <c r="L923" s="230">
        <f>COUNTIFS(F:F,registrace[[#This Row],[prijmeni a jmeno]],G:G,registrace[[#This Row],[nar]])</f>
        <v>1</v>
      </c>
      <c r="M923" s="231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23" s="232" t="str">
        <f>LEFT(registrace[[#This Row],[prijmeni a jmeno]],1)</f>
        <v>Z</v>
      </c>
      <c r="O923" s="233" t="str">
        <f>IF(registrace[[#This Row],[závod]]="Hlavní závod",COUNTIF(HLAVNÍ!C:C,E923),"-")</f>
        <v>-</v>
      </c>
    </row>
    <row r="924" spans="2:15" ht="11.25">
      <c r="B924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24" s="207">
        <v>2017</v>
      </c>
      <c r="D924" s="208"/>
      <c r="E924" s="207"/>
      <c r="F924" s="17" t="s">
        <v>568</v>
      </c>
      <c r="G924" s="209">
        <v>1995</v>
      </c>
      <c r="H924" s="17" t="s">
        <v>284</v>
      </c>
      <c r="I924" s="210" t="str">
        <f>IF(ISBLANK(registrace[[#This Row],[prijmeni a jmeno]]),"-",IF(RIGHT(LEFT(registrace[[#This Row],[prijmeni a jmeno]],SEARCH(" ",registrace[[#This Row],[prijmeni a jmeno]])-1),1)="á","Z","M"))</f>
        <v>Z</v>
      </c>
      <c r="J924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24" s="17"/>
      <c r="L924" s="211">
        <f>COUNTIFS(F:F,registrace[[#This Row],[prijmeni a jmeno]],G:G,registrace[[#This Row],[nar]])</f>
        <v>1</v>
      </c>
      <c r="M924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24" s="212" t="str">
        <f>LEFT(registrace[[#This Row],[prijmeni a jmeno]],1)</f>
        <v>Z</v>
      </c>
      <c r="O924" s="221" t="str">
        <f>IF(registrace[[#This Row],[závod]]="Hlavní závod",COUNTIF(HLAVNÍ!C:C,E924),"-")</f>
        <v>-</v>
      </c>
    </row>
    <row r="925" spans="2:15" ht="11.25">
      <c r="B925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25" s="207">
        <v>2017</v>
      </c>
      <c r="D925" s="208"/>
      <c r="E925" s="207"/>
      <c r="F925" s="17" t="s">
        <v>491</v>
      </c>
      <c r="G925" s="209">
        <v>1998</v>
      </c>
      <c r="H925" s="17" t="s">
        <v>281</v>
      </c>
      <c r="I925" s="210" t="str">
        <f>IF(ISBLANK(registrace[[#This Row],[prijmeni a jmeno]]),"-",IF(RIGHT(LEFT(registrace[[#This Row],[prijmeni a jmeno]],SEARCH(" ",registrace[[#This Row],[prijmeni a jmeno]])-1),1)="á","Z","M"))</f>
        <v>Z</v>
      </c>
      <c r="J925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25" s="17"/>
      <c r="L925" s="211">
        <f>COUNTIFS(F:F,registrace[[#This Row],[prijmeni a jmeno]],G:G,registrace[[#This Row],[nar]])</f>
        <v>1</v>
      </c>
      <c r="M925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25" s="212" t="str">
        <f>LEFT(registrace[[#This Row],[prijmeni a jmeno]],1)</f>
        <v>Z</v>
      </c>
      <c r="O925" s="221" t="str">
        <f>IF(registrace[[#This Row],[závod]]="Hlavní závod",COUNTIF(HLAVNÍ!C:C,E925),"-")</f>
        <v>-</v>
      </c>
    </row>
    <row r="926" spans="2:15" ht="11.25">
      <c r="B926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2017::Běh starosty::8</v>
      </c>
      <c r="C926" s="207">
        <v>2017</v>
      </c>
      <c r="D926" s="208" t="s">
        <v>673</v>
      </c>
      <c r="E926" s="207">
        <v>8</v>
      </c>
      <c r="F926" s="17" t="s">
        <v>2700</v>
      </c>
      <c r="G926" s="209">
        <v>1968</v>
      </c>
      <c r="H926" s="208" t="s">
        <v>2701</v>
      </c>
      <c r="I926" s="210" t="str">
        <f>IF(ISBLANK(registrace[[#This Row],[prijmeni a jmeno]]),"-",IF(RIGHT(LEFT(registrace[[#This Row],[prijmeni a jmeno]],SEARCH(" ",registrace[[#This Row],[prijmeni a jmeno]])-1),1)="á","Z","M"))</f>
        <v>Z</v>
      </c>
      <c r="J926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-</v>
      </c>
      <c r="K926" s="17"/>
      <c r="L926" s="213">
        <f>COUNTIFS(F:F,registrace[[#This Row],[prijmeni a jmeno]],G:G,registrace[[#This Row],[nar]])</f>
        <v>1</v>
      </c>
      <c r="M926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26" s="212" t="str">
        <f>LEFT(registrace[[#This Row],[prijmeni a jmeno]],1)</f>
        <v>Z</v>
      </c>
      <c r="O926" s="222" t="str">
        <f>IF(registrace[[#This Row],[závod]]="Hlavní závod",COUNTIF(HLAVNÍ!C:C,E926),"-")</f>
        <v>-</v>
      </c>
    </row>
    <row r="927" spans="2:15" ht="11.25">
      <c r="B927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27" s="207">
        <v>2017</v>
      </c>
      <c r="D927" s="208"/>
      <c r="E927" s="207"/>
      <c r="F927" s="17" t="s">
        <v>172</v>
      </c>
      <c r="G927" s="209">
        <v>1965</v>
      </c>
      <c r="H927" s="17" t="s">
        <v>299</v>
      </c>
      <c r="I927" s="210" t="str">
        <f>IF(ISBLANK(registrace[[#This Row],[prijmeni a jmeno]]),"-",IF(RIGHT(LEFT(registrace[[#This Row],[prijmeni a jmeno]],SEARCH(" ",registrace[[#This Row],[prijmeni a jmeno]])-1),1)="á","Z","M"))</f>
        <v>M</v>
      </c>
      <c r="J927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27" s="17"/>
      <c r="L927" s="211">
        <f>COUNTIFS(F:F,registrace[[#This Row],[prijmeni a jmeno]],G:G,registrace[[#This Row],[nar]])</f>
        <v>1</v>
      </c>
      <c r="M927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27" s="212" t="str">
        <f>LEFT(registrace[[#This Row],[prijmeni a jmeno]],1)</f>
        <v>Z</v>
      </c>
      <c r="O927" s="221" t="str">
        <f>IF(registrace[[#This Row],[závod]]="Hlavní závod",COUNTIF(HLAVNÍ!C:C,E927),"-")</f>
        <v>-</v>
      </c>
    </row>
    <row r="928" spans="2:15" ht="11.25">
      <c r="B928" s="190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28" s="207">
        <v>2017</v>
      </c>
      <c r="D928" s="208"/>
      <c r="E928" s="207"/>
      <c r="F928" s="17" t="s">
        <v>2360</v>
      </c>
      <c r="G928" s="209">
        <v>1990</v>
      </c>
      <c r="H928" s="208" t="s">
        <v>316</v>
      </c>
      <c r="I928" s="210" t="str">
        <f>IF(ISBLANK(registrace[[#This Row],[prijmeni a jmeno]]),"-",IF(RIGHT(LEFT(registrace[[#This Row],[prijmeni a jmeno]],SEARCH(" ",registrace[[#This Row],[prijmeni a jmeno]])-1),1)="á","Z","M"))</f>
        <v>Z</v>
      </c>
      <c r="J928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28" s="17"/>
      <c r="L928" s="213">
        <f>COUNTIFS(F:F,registrace[[#This Row],[prijmeni a jmeno]],G:G,registrace[[#This Row],[nar]])</f>
        <v>1</v>
      </c>
      <c r="M928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28" s="212" t="str">
        <f>LEFT(registrace[[#This Row],[prijmeni a jmeno]],1)</f>
        <v>Z</v>
      </c>
      <c r="O928" s="221" t="str">
        <f>IF(registrace[[#This Row],[závod]]="Hlavní závod",COUNTIF(HLAVNÍ!C:C,E928),"-")</f>
        <v>-</v>
      </c>
    </row>
    <row r="929" spans="2:15" ht="11.25">
      <c r="B929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29" s="207">
        <v>2017</v>
      </c>
      <c r="D929" s="208"/>
      <c r="E929" s="207"/>
      <c r="F929" s="17" t="s">
        <v>166</v>
      </c>
      <c r="G929" s="209">
        <v>1976</v>
      </c>
      <c r="H929" s="17" t="s">
        <v>284</v>
      </c>
      <c r="I929" s="210" t="str">
        <f>IF(ISBLANK(registrace[[#This Row],[prijmeni a jmeno]]),"-",IF(RIGHT(LEFT(registrace[[#This Row],[prijmeni a jmeno]],SEARCH(" ",registrace[[#This Row],[prijmeni a jmeno]])-1),1)="á","Z","M"))</f>
        <v>Z</v>
      </c>
      <c r="J929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29" s="17"/>
      <c r="L929" s="211">
        <f>COUNTIFS(F:F,registrace[[#This Row],[prijmeni a jmeno]],G:G,registrace[[#This Row],[nar]])</f>
        <v>1</v>
      </c>
      <c r="M929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29" s="212" t="str">
        <f>LEFT(registrace[[#This Row],[prijmeni a jmeno]],1)</f>
        <v>Z</v>
      </c>
      <c r="O929" s="221" t="str">
        <f>IF(registrace[[#This Row],[závod]]="Hlavní závod",COUNTIF(HLAVNÍ!C:C,E929),"-")</f>
        <v>-</v>
      </c>
    </row>
    <row r="930" spans="2:15" ht="11.25">
      <c r="B930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2017::Hlavní závod::C45</v>
      </c>
      <c r="C930" s="207">
        <v>2017</v>
      </c>
      <c r="D930" s="208" t="s">
        <v>672</v>
      </c>
      <c r="E930" s="207" t="s">
        <v>2824</v>
      </c>
      <c r="F930" s="17" t="s">
        <v>2681</v>
      </c>
      <c r="G930" s="209">
        <v>1967</v>
      </c>
      <c r="H930" s="208" t="s">
        <v>2682</v>
      </c>
      <c r="I930" s="210" t="str">
        <f>IF(ISBLANK(registrace[[#This Row],[prijmeni a jmeno]]),"-",IF(RIGHT(LEFT(registrace[[#This Row],[prijmeni a jmeno]],SEARCH(" ",registrace[[#This Row],[prijmeni a jmeno]])-1),1)="á","Z","M"))</f>
        <v>M</v>
      </c>
      <c r="J930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50-59</v>
      </c>
      <c r="K930" s="17"/>
      <c r="L930" s="213">
        <f>COUNTIFS(F:F,registrace[[#This Row],[prijmeni a jmeno]],G:G,registrace[[#This Row],[nar]])</f>
        <v>1</v>
      </c>
      <c r="M930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30" s="212" t="str">
        <f>LEFT(registrace[[#This Row],[prijmeni a jmeno]],1)</f>
        <v>Ž</v>
      </c>
      <c r="O930" s="222">
        <f>IF(registrace[[#This Row],[závod]]="Hlavní závod",COUNTIF(HLAVNÍ!C:C,E930),"-")</f>
        <v>1</v>
      </c>
    </row>
    <row r="931" spans="2:15" ht="11.25">
      <c r="B931" s="84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31" s="207">
        <v>2017</v>
      </c>
      <c r="D931" s="208"/>
      <c r="E931" s="207"/>
      <c r="F931" s="17" t="s">
        <v>2336</v>
      </c>
      <c r="G931" s="209">
        <v>1984</v>
      </c>
      <c r="H931" s="208" t="s">
        <v>2337</v>
      </c>
      <c r="I931" s="210" t="str">
        <f>IF(ISBLANK(registrace[[#This Row],[prijmeni a jmeno]]),"-",IF(RIGHT(LEFT(registrace[[#This Row],[prijmeni a jmeno]],SEARCH(" ",registrace[[#This Row],[prijmeni a jmeno]])-1),1)="á","Z","M"))</f>
        <v>M</v>
      </c>
      <c r="J931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31" s="17"/>
      <c r="L931" s="213">
        <f>COUNTIFS(F:F,registrace[[#This Row],[prijmeni a jmeno]],G:G,registrace[[#This Row],[nar]])</f>
        <v>1</v>
      </c>
      <c r="M931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31" s="212" t="str">
        <f>LEFT(registrace[[#This Row],[prijmeni a jmeno]],1)</f>
        <v>Ž</v>
      </c>
      <c r="O931" s="221" t="str">
        <f>IF(registrace[[#This Row],[závod]]="Hlavní závod",COUNTIF(HLAVNÍ!C:C,E931),"-")</f>
        <v>-</v>
      </c>
    </row>
    <row r="932" spans="2:15" ht="11.25">
      <c r="B932" s="118" t="str">
        <f>IF(registrace[[#This Row],[závod]]="Dětský",CONCATENATE(registrace[[#This Row],[rok]],"::",registrace[[#This Row],[závod]],"::",registrace[[#This Row],[kat]],"::",registrace[[#This Row],[m/ž]],"::",registrace[[#This Row],[start_C]]),CONCATENATE(registrace[[#This Row],[rok]],"::",registrace[[#This Row],[závod]],"::",registrace[[#This Row],[start_C]]))</f>
        <v>2017::::</v>
      </c>
      <c r="C932" s="207">
        <v>2017</v>
      </c>
      <c r="D932" s="208"/>
      <c r="E932" s="207"/>
      <c r="F932" s="17" t="s">
        <v>326</v>
      </c>
      <c r="G932" s="209">
        <v>1978</v>
      </c>
      <c r="H932" s="17" t="s">
        <v>321</v>
      </c>
      <c r="I932" s="210" t="str">
        <f>IF(ISBLANK(registrace[[#This Row],[prijmeni a jmeno]]),"-",IF(RIGHT(LEFT(registrace[[#This Row],[prijmeni a jmeno]],SEARCH(" ",registrace[[#This Row],[prijmeni a jmeno]])-1),1)="á","Z","M"))</f>
        <v>Z</v>
      </c>
      <c r="J932" s="210" t="str">
        <f>IF(OR(ISBLANK(registrace[[#This Row],[rok]]),ISBLANK(registrace[[#This Row],[závod]]),registrace[[#This Row],[m/ž]]="-"),"žádná",VLOOKUP(CONCATENATE(registrace[[#This Row],[rok]],"::",registrace[[#This Row],[závod]],"::",registrace[[#This Row],[m/ž]],"::",registrace[[#This Row],[rok]]-registrace[[#This Row],[nar]]),kategorie[],7,0))</f>
        <v>žádná</v>
      </c>
      <c r="K932" s="17"/>
      <c r="L932" s="211">
        <f>COUNTIFS(F:F,registrace[[#This Row],[prijmeni a jmeno]],G:G,registrace[[#This Row],[nar]])</f>
        <v>1</v>
      </c>
      <c r="M932" s="85" t="str">
        <f>IF(registrace[[#This Row],[start_C]]="DNS","ok",IF(COUNTIFS([rok],registrace[[#This Row],[rok]],[start_C],registrace[[#This Row],[start_C]],[m/ž],registrace[[#This Row],[m/ž]],[závod],registrace[[#This Row],[závod]],[kat],registrace[[#This Row],[kat]])&lt;=1,"ok","Chyba start. číslo"))</f>
        <v>ok</v>
      </c>
      <c r="N932" s="212" t="str">
        <f>LEFT(registrace[[#This Row],[prijmeni a jmeno]],1)</f>
        <v>Ž</v>
      </c>
      <c r="O932" s="221" t="str">
        <f>IF(registrace[[#This Row],[závod]]="Hlavní závod",COUNTIF(HLAVNÍ!C:C,E932),"-")</f>
        <v>-</v>
      </c>
    </row>
  </sheetData>
  <sheetProtection formatRows="0" insertRows="0" sort="0" autoFilter="0" pivotTables="0"/>
  <conditionalFormatting sqref="M97:M106 M4:M95 M108:M343 M345:M675">
    <cfRule type="cellIs" dxfId="347" priority="138" operator="equal">
      <formula>"Chyba start. číslo"</formula>
    </cfRule>
  </conditionalFormatting>
  <conditionalFormatting sqref="M344">
    <cfRule type="cellIs" dxfId="346" priority="111" operator="equal">
      <formula>"Chyba start. číslo"</formula>
    </cfRule>
  </conditionalFormatting>
  <conditionalFormatting sqref="M96">
    <cfRule type="cellIs" dxfId="345" priority="107" operator="equal">
      <formula>"Chyba start. číslo"</formula>
    </cfRule>
  </conditionalFormatting>
  <conditionalFormatting sqref="M107">
    <cfRule type="cellIs" dxfId="344" priority="104" operator="equal">
      <formula>"Chyba start. číslo"</formula>
    </cfRule>
  </conditionalFormatting>
  <conditionalFormatting sqref="E657:G657 D656:D657 N4:N932 D783:D784 D4:G656 J4:J932 D792:D794 D800 D803:D813 G836 D816:D916">
    <cfRule type="expression" dxfId="343" priority="1200">
      <formula>COUNTIFS($C$4:$C$932,$C4,$F$4:$F$932,$F4,$G$4:$G$932,$G4,$D$4:$D$932,$D4,$J$4:$J$932,$J4)&gt;1</formula>
    </cfRule>
  </conditionalFormatting>
  <dataValidations count="1">
    <dataValidation type="list" allowBlank="1" showInputMessage="1" showErrorMessage="1" sqref="I4:I932">
      <formula1>"M,Z,-"</formula1>
    </dataValidation>
  </dataValidations>
  <pageMargins left="0" right="1.1811023622047245" top="0" bottom="0" header="0" footer="0"/>
  <pageSetup paperSize="9" scale="64" fitToHeight="0" orientation="portrait" r:id="rId1"/>
  <legacyDrawingHF r:id="rId2"/>
  <picture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vyber závod">
          <x14:formula1>
            <xm:f>index!$B$22:$B$28</xm:f>
          </x14:formula1>
          <xm:sqref>D4:D932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0" tint="-0.499984740745262"/>
    <pageSetUpPr fitToPage="1"/>
  </sheetPr>
  <dimension ref="A1:G617"/>
  <sheetViews>
    <sheetView showGridLines="0" workbookViewId="0">
      <selection activeCell="C4" sqref="C4"/>
    </sheetView>
  </sheetViews>
  <sheetFormatPr defaultRowHeight="15"/>
  <cols>
    <col min="1" max="1" width="3.7109375" style="43" customWidth="1"/>
    <col min="2" max="2" width="21.7109375" style="43" customWidth="1"/>
    <col min="3" max="3" width="7.140625" style="95" bestFit="1" customWidth="1"/>
    <col min="4" max="4" width="25.7109375" customWidth="1"/>
    <col min="5" max="5" width="6.140625" customWidth="1"/>
    <col min="6" max="6" width="31.5703125" bestFit="1" customWidth="1"/>
    <col min="7" max="7" width="6" customWidth="1"/>
    <col min="8" max="8" width="11.5703125" bestFit="1" customWidth="1"/>
  </cols>
  <sheetData>
    <row r="1" spans="3:7">
      <c r="C1" s="94" t="s">
        <v>213</v>
      </c>
      <c r="D1" s="43" t="s">
        <v>672</v>
      </c>
    </row>
    <row r="2" spans="3:7">
      <c r="C2" s="94" t="s">
        <v>45</v>
      </c>
      <c r="D2" s="43" t="s">
        <v>686</v>
      </c>
    </row>
    <row r="4" spans="3:7">
      <c r="C4" s="241" t="s">
        <v>2809</v>
      </c>
      <c r="D4" s="92" t="s">
        <v>136</v>
      </c>
      <c r="E4" s="92" t="s">
        <v>182</v>
      </c>
      <c r="F4" s="92" t="s">
        <v>688</v>
      </c>
      <c r="G4" s="94" t="s">
        <v>185</v>
      </c>
    </row>
    <row r="5" spans="3:7">
      <c r="C5" s="93">
        <v>1</v>
      </c>
      <c r="D5" s="43" t="s">
        <v>877</v>
      </c>
      <c r="E5" s="93">
        <v>1978</v>
      </c>
      <c r="F5" s="43" t="s">
        <v>2615</v>
      </c>
      <c r="G5" s="43" t="s">
        <v>2605</v>
      </c>
    </row>
    <row r="6" spans="3:7">
      <c r="C6" s="93">
        <v>2</v>
      </c>
      <c r="D6" s="43" t="s">
        <v>881</v>
      </c>
      <c r="E6" s="93">
        <v>1953</v>
      </c>
      <c r="F6" s="43" t="s">
        <v>284</v>
      </c>
      <c r="G6" s="43" t="s">
        <v>2608</v>
      </c>
    </row>
    <row r="7" spans="3:7">
      <c r="C7" s="93">
        <v>3</v>
      </c>
      <c r="D7" s="43" t="s">
        <v>885</v>
      </c>
      <c r="E7" s="93">
        <v>1978</v>
      </c>
      <c r="F7" s="43" t="s">
        <v>284</v>
      </c>
      <c r="G7" s="43" t="s">
        <v>2605</v>
      </c>
    </row>
    <row r="8" spans="3:7">
      <c r="C8" s="93">
        <v>4</v>
      </c>
      <c r="D8" s="43" t="s">
        <v>55</v>
      </c>
      <c r="E8" s="93">
        <v>1969</v>
      </c>
      <c r="F8" s="43" t="s">
        <v>889</v>
      </c>
      <c r="G8" s="43" t="s">
        <v>2606</v>
      </c>
    </row>
    <row r="9" spans="3:7">
      <c r="C9" s="93">
        <v>5</v>
      </c>
      <c r="D9" s="43" t="s">
        <v>206</v>
      </c>
      <c r="E9" s="93">
        <v>1978</v>
      </c>
      <c r="F9" s="43" t="s">
        <v>284</v>
      </c>
      <c r="G9" s="43" t="s">
        <v>2605</v>
      </c>
    </row>
    <row r="10" spans="3:7">
      <c r="C10" s="93">
        <v>6</v>
      </c>
      <c r="D10" s="43" t="s">
        <v>970</v>
      </c>
      <c r="E10" s="93">
        <v>1980</v>
      </c>
      <c r="F10" s="43" t="s">
        <v>284</v>
      </c>
      <c r="G10" s="43" t="s">
        <v>2611</v>
      </c>
    </row>
    <row r="11" spans="3:7">
      <c r="C11" s="93">
        <v>7</v>
      </c>
      <c r="D11" s="43" t="s">
        <v>2294</v>
      </c>
      <c r="E11" s="93">
        <v>1976</v>
      </c>
      <c r="F11" s="43" t="s">
        <v>2634</v>
      </c>
      <c r="G11" s="43" t="s">
        <v>2606</v>
      </c>
    </row>
    <row r="12" spans="3:7">
      <c r="C12" s="93">
        <v>8</v>
      </c>
      <c r="D12" s="43" t="s">
        <v>65</v>
      </c>
      <c r="E12" s="93">
        <v>1973</v>
      </c>
      <c r="F12" s="43" t="s">
        <v>892</v>
      </c>
      <c r="G12" s="43" t="s">
        <v>2606</v>
      </c>
    </row>
    <row r="13" spans="3:7">
      <c r="C13" s="93">
        <v>9</v>
      </c>
      <c r="D13" s="43" t="s">
        <v>2644</v>
      </c>
      <c r="E13" s="93">
        <v>1986</v>
      </c>
      <c r="F13" s="43" t="s">
        <v>2645</v>
      </c>
      <c r="G13" s="43" t="s">
        <v>2605</v>
      </c>
    </row>
    <row r="14" spans="3:7">
      <c r="C14" s="93">
        <v>10</v>
      </c>
      <c r="D14" s="43" t="s">
        <v>929</v>
      </c>
      <c r="E14" s="93">
        <v>1983</v>
      </c>
      <c r="F14" s="43" t="s">
        <v>2646</v>
      </c>
      <c r="G14" s="43" t="s">
        <v>2605</v>
      </c>
    </row>
    <row r="15" spans="3:7">
      <c r="C15" s="93">
        <v>11</v>
      </c>
      <c r="D15" s="43" t="s">
        <v>2306</v>
      </c>
      <c r="E15" s="93">
        <v>1973</v>
      </c>
      <c r="F15" s="43" t="s">
        <v>883</v>
      </c>
      <c r="G15" s="43" t="s">
        <v>2611</v>
      </c>
    </row>
    <row r="16" spans="3:7">
      <c r="C16" s="93">
        <v>13</v>
      </c>
      <c r="D16" s="43" t="s">
        <v>2650</v>
      </c>
      <c r="E16" s="93">
        <v>1988</v>
      </c>
      <c r="F16" s="43" t="s">
        <v>2622</v>
      </c>
      <c r="G16" s="43" t="s">
        <v>2604</v>
      </c>
    </row>
    <row r="17" spans="3:7">
      <c r="C17" s="93">
        <v>14</v>
      </c>
      <c r="D17" s="43" t="s">
        <v>2651</v>
      </c>
      <c r="E17" s="93">
        <v>1989</v>
      </c>
      <c r="F17" s="43" t="s">
        <v>2622</v>
      </c>
      <c r="G17" s="43" t="s">
        <v>2610</v>
      </c>
    </row>
    <row r="18" spans="3:7">
      <c r="C18" s="93">
        <v>15</v>
      </c>
      <c r="D18" s="43" t="s">
        <v>731</v>
      </c>
      <c r="E18" s="93">
        <v>1982</v>
      </c>
      <c r="F18" s="43" t="s">
        <v>732</v>
      </c>
      <c r="G18" s="43" t="s">
        <v>2605</v>
      </c>
    </row>
    <row r="19" spans="3:7">
      <c r="C19" s="93">
        <v>16</v>
      </c>
      <c r="D19" s="43" t="s">
        <v>2652</v>
      </c>
      <c r="E19" s="93">
        <v>1978</v>
      </c>
      <c r="F19" s="43" t="s">
        <v>284</v>
      </c>
      <c r="G19" s="43" t="s">
        <v>2605</v>
      </c>
    </row>
    <row r="20" spans="3:7">
      <c r="C20" s="93">
        <v>17</v>
      </c>
      <c r="D20" s="43" t="s">
        <v>103</v>
      </c>
      <c r="E20" s="93">
        <v>1968</v>
      </c>
      <c r="F20" s="43" t="s">
        <v>533</v>
      </c>
      <c r="G20" s="43" t="s">
        <v>2606</v>
      </c>
    </row>
    <row r="21" spans="3:7">
      <c r="C21" s="93">
        <v>18</v>
      </c>
      <c r="D21" s="43" t="s">
        <v>2316</v>
      </c>
      <c r="E21" s="93">
        <v>1977</v>
      </c>
      <c r="F21" s="43" t="s">
        <v>284</v>
      </c>
      <c r="G21" s="43" t="s">
        <v>2606</v>
      </c>
    </row>
    <row r="22" spans="3:7">
      <c r="C22" s="93">
        <v>19</v>
      </c>
      <c r="D22" s="43" t="s">
        <v>108</v>
      </c>
      <c r="E22" s="93">
        <v>1959</v>
      </c>
      <c r="F22" s="43" t="s">
        <v>37</v>
      </c>
      <c r="G22" s="43" t="s">
        <v>2607</v>
      </c>
    </row>
    <row r="23" spans="3:7">
      <c r="C23" s="93">
        <v>20</v>
      </c>
      <c r="D23" s="43" t="s">
        <v>2324</v>
      </c>
      <c r="E23" s="93">
        <v>1987</v>
      </c>
      <c r="F23" s="43" t="s">
        <v>37</v>
      </c>
      <c r="G23" s="43" t="s">
        <v>2605</v>
      </c>
    </row>
    <row r="24" spans="3:7">
      <c r="C24" s="93">
        <v>21</v>
      </c>
      <c r="D24" s="43" t="s">
        <v>716</v>
      </c>
      <c r="E24" s="93">
        <v>1975</v>
      </c>
      <c r="F24" s="43" t="s">
        <v>1014</v>
      </c>
      <c r="G24" s="43" t="s">
        <v>2606</v>
      </c>
    </row>
    <row r="25" spans="3:7">
      <c r="C25" s="93">
        <v>22</v>
      </c>
      <c r="D25" s="43" t="s">
        <v>222</v>
      </c>
      <c r="E25" s="93">
        <v>1973</v>
      </c>
      <c r="F25" s="43" t="s">
        <v>916</v>
      </c>
      <c r="G25" s="43" t="s">
        <v>2606</v>
      </c>
    </row>
    <row r="26" spans="3:7">
      <c r="C26" s="93">
        <v>23</v>
      </c>
      <c r="D26" s="43" t="s">
        <v>195</v>
      </c>
      <c r="E26" s="93">
        <v>1974</v>
      </c>
      <c r="F26" s="43" t="s">
        <v>2667</v>
      </c>
      <c r="G26" s="43" t="s">
        <v>2606</v>
      </c>
    </row>
    <row r="27" spans="3:7">
      <c r="C27" s="93">
        <v>24</v>
      </c>
      <c r="D27" s="43" t="s">
        <v>2328</v>
      </c>
      <c r="E27" s="93">
        <v>1985</v>
      </c>
      <c r="F27" s="43" t="s">
        <v>284</v>
      </c>
      <c r="G27" s="43" t="s">
        <v>2605</v>
      </c>
    </row>
    <row r="28" spans="3:7">
      <c r="C28" s="93">
        <v>25</v>
      </c>
      <c r="D28" s="43" t="s">
        <v>118</v>
      </c>
      <c r="E28" s="93">
        <v>1949</v>
      </c>
      <c r="F28" s="43" t="s">
        <v>2</v>
      </c>
      <c r="G28" s="43" t="s">
        <v>2608</v>
      </c>
    </row>
    <row r="29" spans="3:7">
      <c r="C29" s="93">
        <v>26</v>
      </c>
      <c r="D29" s="43" t="s">
        <v>160</v>
      </c>
      <c r="E29" s="93">
        <v>1981</v>
      </c>
      <c r="F29" s="43" t="s">
        <v>2673</v>
      </c>
      <c r="G29" s="43" t="s">
        <v>2605</v>
      </c>
    </row>
    <row r="30" spans="3:7">
      <c r="C30" s="93">
        <v>27</v>
      </c>
      <c r="D30" s="43" t="s">
        <v>2331</v>
      </c>
      <c r="E30" s="93">
        <v>1971</v>
      </c>
      <c r="F30" s="43" t="s">
        <v>2332</v>
      </c>
      <c r="G30" s="43" t="s">
        <v>2606</v>
      </c>
    </row>
    <row r="31" spans="3:7">
      <c r="C31" s="93">
        <v>28</v>
      </c>
      <c r="D31" s="43" t="s">
        <v>121</v>
      </c>
      <c r="E31" s="93">
        <v>1969</v>
      </c>
      <c r="F31" s="43" t="s">
        <v>2292</v>
      </c>
      <c r="G31" s="43" t="s">
        <v>2612</v>
      </c>
    </row>
    <row r="32" spans="3:7">
      <c r="C32" s="93">
        <v>29</v>
      </c>
      <c r="D32" s="43" t="s">
        <v>920</v>
      </c>
      <c r="E32" s="93">
        <v>1973</v>
      </c>
      <c r="F32" s="43" t="s">
        <v>284</v>
      </c>
      <c r="G32" s="43" t="s">
        <v>2606</v>
      </c>
    </row>
    <row r="33" spans="3:7">
      <c r="C33" s="93">
        <v>30</v>
      </c>
      <c r="D33" s="43" t="s">
        <v>2676</v>
      </c>
      <c r="E33" s="93">
        <v>1973</v>
      </c>
      <c r="F33" s="43" t="s">
        <v>284</v>
      </c>
      <c r="G33" s="43" t="s">
        <v>2611</v>
      </c>
    </row>
    <row r="34" spans="3:7">
      <c r="C34" s="93">
        <v>31</v>
      </c>
      <c r="D34" s="43" t="s">
        <v>2333</v>
      </c>
      <c r="E34" s="93">
        <v>1976</v>
      </c>
      <c r="F34" s="43" t="s">
        <v>285</v>
      </c>
      <c r="G34" s="43" t="s">
        <v>2611</v>
      </c>
    </row>
    <row r="35" spans="3:7">
      <c r="C35" s="93">
        <v>33</v>
      </c>
      <c r="D35" s="43" t="s">
        <v>2613</v>
      </c>
      <c r="E35" s="93">
        <v>1974</v>
      </c>
      <c r="F35" s="43" t="s">
        <v>2614</v>
      </c>
      <c r="G35" s="43" t="s">
        <v>2611</v>
      </c>
    </row>
    <row r="36" spans="3:7">
      <c r="C36" s="93">
        <v>34</v>
      </c>
      <c r="D36" s="43" t="s">
        <v>2699</v>
      </c>
      <c r="E36" s="93">
        <v>1992</v>
      </c>
      <c r="F36" s="43" t="s">
        <v>328</v>
      </c>
      <c r="G36" s="43" t="s">
        <v>2604</v>
      </c>
    </row>
    <row r="37" spans="3:7">
      <c r="C37" s="93">
        <v>35</v>
      </c>
      <c r="D37" s="43" t="s">
        <v>89</v>
      </c>
      <c r="E37" s="93">
        <v>1982</v>
      </c>
      <c r="F37" s="43" t="s">
        <v>796</v>
      </c>
      <c r="G37" s="43" t="s">
        <v>2605</v>
      </c>
    </row>
    <row r="38" spans="3:7">
      <c r="C38" s="93">
        <v>36</v>
      </c>
      <c r="D38" s="43" t="s">
        <v>492</v>
      </c>
      <c r="E38" s="93">
        <v>1997</v>
      </c>
      <c r="F38" s="43" t="s">
        <v>328</v>
      </c>
      <c r="G38" s="43" t="s">
        <v>2610</v>
      </c>
    </row>
    <row r="39" spans="3:7">
      <c r="C39" s="93">
        <v>37</v>
      </c>
      <c r="D39" s="43" t="s">
        <v>2704</v>
      </c>
      <c r="E39" s="93">
        <v>1980</v>
      </c>
      <c r="F39" s="43" t="s">
        <v>2705</v>
      </c>
      <c r="G39" s="43" t="s">
        <v>2605</v>
      </c>
    </row>
    <row r="40" spans="3:7">
      <c r="C40" s="93">
        <v>38</v>
      </c>
      <c r="D40" s="43" t="s">
        <v>139</v>
      </c>
      <c r="E40" s="93">
        <v>1969</v>
      </c>
      <c r="F40" s="43" t="s">
        <v>690</v>
      </c>
      <c r="G40" s="43" t="s">
        <v>2612</v>
      </c>
    </row>
    <row r="41" spans="3:7">
      <c r="C41" s="93">
        <v>39</v>
      </c>
      <c r="D41" s="43" t="s">
        <v>2671</v>
      </c>
      <c r="E41" s="93">
        <v>1977</v>
      </c>
      <c r="F41" s="43" t="s">
        <v>2672</v>
      </c>
      <c r="G41" s="43" t="s">
        <v>2606</v>
      </c>
    </row>
    <row r="42" spans="3:7">
      <c r="C42" s="93">
        <v>40</v>
      </c>
      <c r="D42" s="43" t="s">
        <v>191</v>
      </c>
      <c r="E42" s="93">
        <v>1975</v>
      </c>
      <c r="F42" s="43" t="s">
        <v>2623</v>
      </c>
      <c r="G42" s="43" t="s">
        <v>2606</v>
      </c>
    </row>
    <row r="43" spans="3:7">
      <c r="C43" s="93">
        <v>41</v>
      </c>
      <c r="D43" s="43" t="s">
        <v>901</v>
      </c>
      <c r="E43" s="93">
        <v>1975</v>
      </c>
      <c r="F43" s="43" t="s">
        <v>902</v>
      </c>
      <c r="G43" s="43" t="s">
        <v>2611</v>
      </c>
    </row>
    <row r="44" spans="3:7">
      <c r="C44" s="93">
        <v>42</v>
      </c>
      <c r="D44" s="43" t="s">
        <v>140</v>
      </c>
      <c r="E44" s="93">
        <v>1975</v>
      </c>
      <c r="F44" s="43" t="s">
        <v>2357</v>
      </c>
      <c r="G44" s="43" t="s">
        <v>2611</v>
      </c>
    </row>
    <row r="45" spans="3:7">
      <c r="C45" s="93">
        <v>43</v>
      </c>
      <c r="D45" s="43" t="s">
        <v>2713</v>
      </c>
      <c r="E45" s="93">
        <v>2000</v>
      </c>
      <c r="F45" s="43" t="s">
        <v>286</v>
      </c>
      <c r="G45" s="43" t="s">
        <v>2604</v>
      </c>
    </row>
    <row r="46" spans="3:7">
      <c r="C46" s="93">
        <v>44</v>
      </c>
      <c r="D46" s="43" t="s">
        <v>2657</v>
      </c>
      <c r="E46" s="93">
        <v>1976</v>
      </c>
      <c r="F46" s="43" t="s">
        <v>2658</v>
      </c>
      <c r="G46" s="43" t="s">
        <v>2606</v>
      </c>
    </row>
    <row r="47" spans="3:7">
      <c r="C47" s="93">
        <v>45</v>
      </c>
      <c r="D47" s="43" t="s">
        <v>205</v>
      </c>
      <c r="E47" s="93">
        <v>1972</v>
      </c>
      <c r="F47" s="43" t="s">
        <v>17</v>
      </c>
      <c r="G47" s="43" t="s">
        <v>2606</v>
      </c>
    </row>
    <row r="48" spans="3:7">
      <c r="C48" s="93">
        <v>46</v>
      </c>
      <c r="D48" s="43" t="s">
        <v>775</v>
      </c>
      <c r="E48" s="93">
        <v>1967</v>
      </c>
      <c r="F48" s="43" t="s">
        <v>2718</v>
      </c>
      <c r="G48" s="43" t="s">
        <v>2607</v>
      </c>
    </row>
    <row r="49" spans="3:7">
      <c r="C49" s="93">
        <v>47</v>
      </c>
      <c r="D49" s="43" t="s">
        <v>2647</v>
      </c>
      <c r="E49" s="93">
        <v>1968</v>
      </c>
      <c r="F49" s="43" t="s">
        <v>2648</v>
      </c>
      <c r="G49" s="43" t="s">
        <v>2606</v>
      </c>
    </row>
    <row r="50" spans="3:7">
      <c r="C50" s="93">
        <v>48</v>
      </c>
      <c r="D50" s="43" t="s">
        <v>2633</v>
      </c>
      <c r="E50" s="93">
        <v>1985</v>
      </c>
      <c r="F50" s="43" t="s">
        <v>755</v>
      </c>
      <c r="G50" s="43" t="s">
        <v>2605</v>
      </c>
    </row>
    <row r="51" spans="3:7">
      <c r="C51" s="93">
        <v>49</v>
      </c>
      <c r="D51" s="43" t="s">
        <v>2276</v>
      </c>
      <c r="E51" s="93">
        <v>1976</v>
      </c>
      <c r="F51" s="43" t="s">
        <v>2277</v>
      </c>
      <c r="G51" s="43" t="s">
        <v>2606</v>
      </c>
    </row>
    <row r="52" spans="3:7">
      <c r="C52" s="93">
        <v>50</v>
      </c>
      <c r="D52" s="43" t="s">
        <v>919</v>
      </c>
      <c r="E52" s="93">
        <v>1972</v>
      </c>
      <c r="F52" s="43" t="s">
        <v>284</v>
      </c>
      <c r="G52" s="43" t="s">
        <v>2606</v>
      </c>
    </row>
    <row r="53" spans="3:7">
      <c r="C53" s="93">
        <v>51</v>
      </c>
      <c r="D53" s="43" t="s">
        <v>2637</v>
      </c>
      <c r="E53" s="93">
        <v>1975</v>
      </c>
      <c r="F53" s="43" t="s">
        <v>2638</v>
      </c>
      <c r="G53" s="43" t="s">
        <v>2606</v>
      </c>
    </row>
    <row r="54" spans="3:7">
      <c r="C54" s="93">
        <v>52</v>
      </c>
      <c r="D54" s="43" t="s">
        <v>948</v>
      </c>
      <c r="E54" s="93">
        <v>1993</v>
      </c>
      <c r="F54" s="43" t="s">
        <v>2720</v>
      </c>
      <c r="G54" s="43" t="s">
        <v>2604</v>
      </c>
    </row>
    <row r="55" spans="3:7">
      <c r="C55" s="93">
        <v>53</v>
      </c>
      <c r="D55" s="43" t="s">
        <v>954</v>
      </c>
      <c r="E55" s="93">
        <v>1991</v>
      </c>
      <c r="F55" s="43" t="s">
        <v>2720</v>
      </c>
      <c r="G55" s="43" t="s">
        <v>2610</v>
      </c>
    </row>
    <row r="56" spans="3:7">
      <c r="C56" s="93">
        <v>54</v>
      </c>
      <c r="D56" s="43" t="s">
        <v>2641</v>
      </c>
      <c r="E56" s="93">
        <v>1975</v>
      </c>
      <c r="F56" s="43" t="s">
        <v>2642</v>
      </c>
      <c r="G56" s="43" t="s">
        <v>2606</v>
      </c>
    </row>
    <row r="57" spans="3:7">
      <c r="C57" s="93">
        <v>56</v>
      </c>
      <c r="D57" s="43" t="s">
        <v>2653</v>
      </c>
      <c r="E57" s="93">
        <v>1975</v>
      </c>
      <c r="F57" s="43" t="s">
        <v>2642</v>
      </c>
      <c r="G57" s="43" t="s">
        <v>2611</v>
      </c>
    </row>
    <row r="58" spans="3:7">
      <c r="C58" s="93">
        <v>57</v>
      </c>
      <c r="D58" s="43" t="s">
        <v>2655</v>
      </c>
      <c r="E58" s="93">
        <v>1999</v>
      </c>
      <c r="F58" s="43" t="s">
        <v>2654</v>
      </c>
      <c r="G58" s="43" t="s">
        <v>2610</v>
      </c>
    </row>
    <row r="59" spans="3:7">
      <c r="C59" s="93">
        <v>58</v>
      </c>
      <c r="D59" s="43" t="s">
        <v>2339</v>
      </c>
      <c r="E59" s="93">
        <v>1977</v>
      </c>
      <c r="F59" s="43" t="s">
        <v>2275</v>
      </c>
      <c r="G59" s="43" t="s">
        <v>2611</v>
      </c>
    </row>
    <row r="60" spans="3:7">
      <c r="C60" s="93">
        <v>59</v>
      </c>
      <c r="D60" s="43" t="s">
        <v>127</v>
      </c>
      <c r="E60" s="93">
        <v>1975</v>
      </c>
      <c r="F60" s="43" t="s">
        <v>17</v>
      </c>
      <c r="G60" s="43" t="s">
        <v>2606</v>
      </c>
    </row>
    <row r="61" spans="3:7">
      <c r="C61" s="93">
        <v>60</v>
      </c>
      <c r="D61" s="43" t="s">
        <v>73</v>
      </c>
      <c r="E61" s="93">
        <v>1970</v>
      </c>
      <c r="F61" s="43" t="s">
        <v>17</v>
      </c>
      <c r="G61" s="43" t="s">
        <v>2606</v>
      </c>
    </row>
    <row r="62" spans="3:7">
      <c r="C62" s="93">
        <v>61</v>
      </c>
      <c r="D62" s="43" t="s">
        <v>134</v>
      </c>
      <c r="E62" s="93">
        <v>1962</v>
      </c>
      <c r="F62" s="43" t="s">
        <v>2292</v>
      </c>
      <c r="G62" s="43" t="s">
        <v>2612</v>
      </c>
    </row>
    <row r="63" spans="3:7">
      <c r="C63" s="93">
        <v>62</v>
      </c>
      <c r="D63" s="43" t="s">
        <v>200</v>
      </c>
      <c r="E63" s="93">
        <v>1977</v>
      </c>
      <c r="F63" s="43" t="s">
        <v>17</v>
      </c>
      <c r="G63" s="43" t="s">
        <v>2606</v>
      </c>
    </row>
    <row r="64" spans="3:7">
      <c r="C64" s="93">
        <v>63</v>
      </c>
      <c r="D64" s="43" t="s">
        <v>74</v>
      </c>
      <c r="E64" s="93">
        <v>1966</v>
      </c>
      <c r="F64" s="43" t="s">
        <v>18</v>
      </c>
      <c r="G64" s="43" t="s">
        <v>2607</v>
      </c>
    </row>
    <row r="65" spans="3:7">
      <c r="C65" s="93">
        <v>64</v>
      </c>
      <c r="D65" s="43" t="s">
        <v>2726</v>
      </c>
      <c r="E65" s="93">
        <v>1973</v>
      </c>
      <c r="F65" s="43" t="s">
        <v>44</v>
      </c>
      <c r="G65" s="43" t="s">
        <v>2606</v>
      </c>
    </row>
    <row r="66" spans="3:7">
      <c r="C66" s="93">
        <v>65</v>
      </c>
      <c r="D66" s="43" t="s">
        <v>92</v>
      </c>
      <c r="E66" s="93">
        <v>1965</v>
      </c>
      <c r="F66" s="43" t="s">
        <v>25</v>
      </c>
      <c r="G66" s="43" t="s">
        <v>2607</v>
      </c>
    </row>
    <row r="67" spans="3:7">
      <c r="C67" s="93">
        <v>66</v>
      </c>
      <c r="D67" s="43" t="s">
        <v>110</v>
      </c>
      <c r="E67" s="93">
        <v>1966</v>
      </c>
      <c r="F67" s="43" t="s">
        <v>648</v>
      </c>
      <c r="G67" s="43" t="s">
        <v>2607</v>
      </c>
    </row>
    <row r="68" spans="3:7">
      <c r="C68" s="93">
        <v>67</v>
      </c>
      <c r="D68" s="43" t="s">
        <v>209</v>
      </c>
      <c r="E68" s="93">
        <v>1970</v>
      </c>
      <c r="F68" s="43" t="s">
        <v>2341</v>
      </c>
      <c r="G68" s="43" t="s">
        <v>2612</v>
      </c>
    </row>
    <row r="69" spans="3:7">
      <c r="C69" s="93">
        <v>68</v>
      </c>
      <c r="D69" s="43" t="s">
        <v>56</v>
      </c>
      <c r="E69" s="93">
        <v>1968</v>
      </c>
      <c r="F69" s="43" t="s">
        <v>2292</v>
      </c>
      <c r="G69" s="43" t="s">
        <v>2606</v>
      </c>
    </row>
    <row r="70" spans="3:7">
      <c r="C70" s="93">
        <v>69</v>
      </c>
      <c r="D70" s="43" t="s">
        <v>779</v>
      </c>
      <c r="E70" s="93">
        <v>1972</v>
      </c>
      <c r="F70" s="43" t="s">
        <v>284</v>
      </c>
      <c r="G70" s="43" t="s">
        <v>2612</v>
      </c>
    </row>
    <row r="71" spans="3:7">
      <c r="C71" s="93">
        <v>70</v>
      </c>
      <c r="D71" s="43" t="s">
        <v>83</v>
      </c>
      <c r="E71" s="93">
        <v>1969</v>
      </c>
      <c r="F71" s="43" t="s">
        <v>299</v>
      </c>
      <c r="G71" s="43" t="s">
        <v>2606</v>
      </c>
    </row>
    <row r="72" spans="3:7">
      <c r="C72" s="93">
        <v>71</v>
      </c>
      <c r="D72" s="43" t="s">
        <v>2727</v>
      </c>
      <c r="E72" s="93">
        <v>1984</v>
      </c>
      <c r="F72" s="43" t="s">
        <v>235</v>
      </c>
      <c r="G72" s="43" t="s">
        <v>2605</v>
      </c>
    </row>
    <row r="73" spans="3:7">
      <c r="C73" s="93">
        <v>72</v>
      </c>
      <c r="D73" s="43" t="s">
        <v>2728</v>
      </c>
      <c r="E73" s="93">
        <v>1985</v>
      </c>
      <c r="F73" s="43" t="s">
        <v>235</v>
      </c>
      <c r="G73" s="43" t="s">
        <v>2605</v>
      </c>
    </row>
    <row r="74" spans="3:7">
      <c r="C74" s="93">
        <v>73</v>
      </c>
      <c r="D74" s="43" t="s">
        <v>2679</v>
      </c>
      <c r="E74" s="93">
        <v>1963</v>
      </c>
      <c r="F74" s="43" t="s">
        <v>898</v>
      </c>
      <c r="G74" s="43" t="s">
        <v>2607</v>
      </c>
    </row>
    <row r="75" spans="3:7">
      <c r="C75" s="93">
        <v>74</v>
      </c>
      <c r="D75" s="43" t="s">
        <v>2729</v>
      </c>
      <c r="E75" s="93">
        <v>1977</v>
      </c>
      <c r="F75" s="43" t="s">
        <v>294</v>
      </c>
      <c r="G75" s="43" t="s">
        <v>2606</v>
      </c>
    </row>
    <row r="76" spans="3:7">
      <c r="C76" s="93">
        <v>75</v>
      </c>
      <c r="D76" s="43" t="s">
        <v>2325</v>
      </c>
      <c r="E76" s="93">
        <v>1975</v>
      </c>
      <c r="F76" s="43" t="s">
        <v>2289</v>
      </c>
      <c r="G76" s="43" t="s">
        <v>2611</v>
      </c>
    </row>
    <row r="77" spans="3:7">
      <c r="C77" s="93">
        <v>76</v>
      </c>
      <c r="D77" s="43" t="s">
        <v>2274</v>
      </c>
      <c r="E77" s="93">
        <v>1976</v>
      </c>
      <c r="F77" s="43" t="s">
        <v>2275</v>
      </c>
      <c r="G77" s="43" t="s">
        <v>2606</v>
      </c>
    </row>
    <row r="78" spans="3:7">
      <c r="C78" s="93">
        <v>77</v>
      </c>
      <c r="D78" s="43" t="s">
        <v>176</v>
      </c>
      <c r="E78" s="93">
        <v>1977</v>
      </c>
      <c r="F78" s="43" t="s">
        <v>2680</v>
      </c>
      <c r="G78" s="43" t="s">
        <v>2611</v>
      </c>
    </row>
    <row r="79" spans="3:7">
      <c r="C79" s="93">
        <v>78</v>
      </c>
      <c r="D79" s="43" t="s">
        <v>51</v>
      </c>
      <c r="E79" s="93">
        <v>1971</v>
      </c>
      <c r="F79" s="43" t="s">
        <v>6</v>
      </c>
      <c r="G79" s="43" t="s">
        <v>2606</v>
      </c>
    </row>
    <row r="80" spans="3:7">
      <c r="C80" s="93">
        <v>79</v>
      </c>
      <c r="D80" s="43" t="s">
        <v>76</v>
      </c>
      <c r="E80" s="93">
        <v>1980</v>
      </c>
      <c r="F80" s="43" t="s">
        <v>895</v>
      </c>
      <c r="G80" s="43" t="s">
        <v>2605</v>
      </c>
    </row>
    <row r="81" spans="3:7">
      <c r="C81" s="93">
        <v>80</v>
      </c>
      <c r="D81" s="43" t="s">
        <v>72</v>
      </c>
      <c r="E81" s="93">
        <v>1980</v>
      </c>
      <c r="F81" s="43" t="s">
        <v>892</v>
      </c>
      <c r="G81" s="43" t="s">
        <v>2605</v>
      </c>
    </row>
    <row r="82" spans="3:7">
      <c r="C82" s="93">
        <v>81</v>
      </c>
      <c r="D82" s="43" t="s">
        <v>546</v>
      </c>
      <c r="E82" s="93">
        <v>1981</v>
      </c>
      <c r="F82" s="43" t="s">
        <v>23</v>
      </c>
      <c r="G82" s="43" t="s">
        <v>2611</v>
      </c>
    </row>
    <row r="83" spans="3:7">
      <c r="C83" s="93">
        <v>82</v>
      </c>
      <c r="D83" s="43" t="s">
        <v>2733</v>
      </c>
      <c r="E83" s="93">
        <v>1978</v>
      </c>
      <c r="F83" s="43" t="s">
        <v>2725</v>
      </c>
      <c r="G83" s="43" t="s">
        <v>2611</v>
      </c>
    </row>
    <row r="84" spans="3:7">
      <c r="C84" s="93">
        <v>83</v>
      </c>
      <c r="D84" s="43" t="s">
        <v>58</v>
      </c>
      <c r="E84" s="93">
        <v>1974</v>
      </c>
      <c r="F84" s="43" t="s">
        <v>2630</v>
      </c>
      <c r="G84" s="43" t="s">
        <v>2606</v>
      </c>
    </row>
    <row r="85" spans="3:7">
      <c r="C85" s="93">
        <v>84</v>
      </c>
      <c r="D85" s="43" t="s">
        <v>57</v>
      </c>
      <c r="E85" s="93">
        <v>1972</v>
      </c>
      <c r="F85" s="43" t="s">
        <v>2629</v>
      </c>
      <c r="G85" s="43" t="s">
        <v>2606</v>
      </c>
    </row>
    <row r="86" spans="3:7">
      <c r="C86" s="93">
        <v>85</v>
      </c>
      <c r="D86" s="43" t="s">
        <v>2734</v>
      </c>
      <c r="E86" s="93">
        <v>1964</v>
      </c>
      <c r="F86" s="43" t="s">
        <v>12</v>
      </c>
      <c r="G86" s="43" t="s">
        <v>2607</v>
      </c>
    </row>
    <row r="87" spans="3:7">
      <c r="C87" s="93">
        <v>86</v>
      </c>
      <c r="D87" s="43" t="s">
        <v>63</v>
      </c>
      <c r="E87" s="93">
        <v>1954</v>
      </c>
      <c r="F87" s="43" t="s">
        <v>904</v>
      </c>
      <c r="G87" s="43" t="s">
        <v>2612</v>
      </c>
    </row>
    <row r="88" spans="3:7">
      <c r="C88" s="93">
        <v>87</v>
      </c>
      <c r="D88" s="43" t="s">
        <v>113</v>
      </c>
      <c r="E88" s="93">
        <v>1987</v>
      </c>
      <c r="F88" s="43" t="s">
        <v>535</v>
      </c>
      <c r="G88" s="43" t="s">
        <v>2605</v>
      </c>
    </row>
    <row r="89" spans="3:7">
      <c r="C89" s="93">
        <v>88</v>
      </c>
      <c r="D89" s="43" t="s">
        <v>2636</v>
      </c>
      <c r="E89" s="93">
        <v>1988</v>
      </c>
      <c r="F89" s="43" t="s">
        <v>284</v>
      </c>
      <c r="G89" s="43" t="s">
        <v>2604</v>
      </c>
    </row>
    <row r="90" spans="3:7">
      <c r="C90" s="93">
        <v>89</v>
      </c>
      <c r="D90" s="43" t="s">
        <v>84</v>
      </c>
      <c r="E90" s="93">
        <v>1979</v>
      </c>
      <c r="F90" s="43" t="s">
        <v>284</v>
      </c>
      <c r="G90" s="43" t="s">
        <v>2605</v>
      </c>
    </row>
    <row r="91" spans="3:7">
      <c r="C91" s="93">
        <v>90</v>
      </c>
      <c r="D91" s="43" t="s">
        <v>106</v>
      </c>
      <c r="E91" s="93">
        <v>1987</v>
      </c>
      <c r="F91" s="43" t="s">
        <v>2656</v>
      </c>
      <c r="G91" s="43" t="s">
        <v>2610</v>
      </c>
    </row>
    <row r="92" spans="3:7">
      <c r="C92" s="93">
        <v>91</v>
      </c>
      <c r="D92" s="43" t="s">
        <v>99</v>
      </c>
      <c r="E92" s="93">
        <v>1984</v>
      </c>
      <c r="F92" s="43" t="s">
        <v>2656</v>
      </c>
      <c r="G92" s="43" t="s">
        <v>2605</v>
      </c>
    </row>
    <row r="93" spans="3:7">
      <c r="C93" s="93">
        <v>92</v>
      </c>
      <c r="D93" s="43" t="s">
        <v>167</v>
      </c>
      <c r="E93" s="93">
        <v>1992</v>
      </c>
      <c r="F93" s="43" t="s">
        <v>8</v>
      </c>
      <c r="G93" s="43" t="s">
        <v>2604</v>
      </c>
    </row>
    <row r="94" spans="3:7">
      <c r="C94" s="93">
        <v>93</v>
      </c>
      <c r="D94" s="43" t="s">
        <v>2677</v>
      </c>
      <c r="E94" s="93">
        <v>1990</v>
      </c>
      <c r="F94" s="43" t="s">
        <v>2678</v>
      </c>
      <c r="G94" s="43" t="s">
        <v>2604</v>
      </c>
    </row>
    <row r="95" spans="3:7">
      <c r="C95" s="93">
        <v>94</v>
      </c>
      <c r="D95" s="43" t="s">
        <v>875</v>
      </c>
      <c r="E95" s="93">
        <v>1977</v>
      </c>
      <c r="F95" s="43" t="s">
        <v>876</v>
      </c>
      <c r="G95" s="43" t="s">
        <v>2611</v>
      </c>
    </row>
    <row r="96" spans="3:7">
      <c r="C96" s="93">
        <v>95</v>
      </c>
      <c r="D96" s="43" t="s">
        <v>2621</v>
      </c>
      <c r="E96" s="93">
        <v>1991</v>
      </c>
      <c r="F96" s="43" t="s">
        <v>2622</v>
      </c>
      <c r="G96" s="43" t="s">
        <v>2610</v>
      </c>
    </row>
    <row r="97" spans="3:7">
      <c r="C97" s="93">
        <v>96</v>
      </c>
      <c r="D97" s="43" t="s">
        <v>2665</v>
      </c>
      <c r="E97" s="93">
        <v>1983</v>
      </c>
      <c r="F97" s="43" t="s">
        <v>2666</v>
      </c>
      <c r="G97" s="43" t="s">
        <v>2605</v>
      </c>
    </row>
    <row r="98" spans="3:7">
      <c r="C98" s="93">
        <v>97</v>
      </c>
      <c r="D98" s="43" t="s">
        <v>2358</v>
      </c>
      <c r="E98" s="93">
        <v>1957</v>
      </c>
      <c r="F98" s="43" t="s">
        <v>316</v>
      </c>
      <c r="G98" s="43" t="s">
        <v>2612</v>
      </c>
    </row>
    <row r="99" spans="3:7">
      <c r="C99" s="93">
        <v>98</v>
      </c>
      <c r="D99" s="43" t="s">
        <v>122</v>
      </c>
      <c r="E99" s="93">
        <v>1963</v>
      </c>
      <c r="F99" s="43" t="s">
        <v>41</v>
      </c>
      <c r="G99" s="43" t="s">
        <v>2607</v>
      </c>
    </row>
    <row r="100" spans="3:7">
      <c r="C100" s="93">
        <v>99</v>
      </c>
      <c r="D100" s="43" t="s">
        <v>2735</v>
      </c>
      <c r="E100" s="93">
        <v>1982</v>
      </c>
      <c r="F100" s="43" t="s">
        <v>2736</v>
      </c>
      <c r="G100" s="43" t="s">
        <v>2611</v>
      </c>
    </row>
    <row r="101" spans="3:7">
      <c r="C101" s="93">
        <v>100</v>
      </c>
      <c r="D101" s="43" t="s">
        <v>109</v>
      </c>
      <c r="E101" s="93">
        <v>1976</v>
      </c>
      <c r="F101" s="43" t="s">
        <v>281</v>
      </c>
      <c r="G101" s="43" t="s">
        <v>2606</v>
      </c>
    </row>
    <row r="102" spans="3:7">
      <c r="C102" s="93">
        <v>101</v>
      </c>
      <c r="D102" s="43" t="s">
        <v>2737</v>
      </c>
      <c r="E102" s="93">
        <v>1975</v>
      </c>
      <c r="F102" s="43" t="s">
        <v>2738</v>
      </c>
      <c r="G102" s="43" t="s">
        <v>2606</v>
      </c>
    </row>
    <row r="103" spans="3:7">
      <c r="C103" s="93">
        <v>102</v>
      </c>
      <c r="D103" s="43" t="s">
        <v>137</v>
      </c>
      <c r="E103" s="93">
        <v>1947</v>
      </c>
      <c r="F103" s="43" t="s">
        <v>1</v>
      </c>
      <c r="G103" s="43" t="s">
        <v>2609</v>
      </c>
    </row>
    <row r="104" spans="3:7">
      <c r="C104" s="93">
        <v>103</v>
      </c>
      <c r="D104" s="43" t="s">
        <v>102</v>
      </c>
      <c r="E104" s="93">
        <v>1952</v>
      </c>
      <c r="F104" s="43" t="s">
        <v>2356</v>
      </c>
      <c r="G104" s="43" t="s">
        <v>2608</v>
      </c>
    </row>
    <row r="105" spans="3:7">
      <c r="C105" s="93">
        <v>104</v>
      </c>
      <c r="D105" s="43" t="s">
        <v>141</v>
      </c>
      <c r="E105" s="93">
        <v>1955</v>
      </c>
      <c r="F105" s="43" t="s">
        <v>1</v>
      </c>
      <c r="G105" s="43" t="s">
        <v>2608</v>
      </c>
    </row>
    <row r="106" spans="3:7">
      <c r="C106" s="93">
        <v>105</v>
      </c>
      <c r="D106" s="43" t="s">
        <v>894</v>
      </c>
      <c r="E106" s="93">
        <v>1957</v>
      </c>
      <c r="F106" s="43" t="s">
        <v>648</v>
      </c>
      <c r="G106" s="43" t="s">
        <v>2608</v>
      </c>
    </row>
    <row r="107" spans="3:7">
      <c r="C107" s="93">
        <v>106</v>
      </c>
      <c r="D107" s="43" t="s">
        <v>2300</v>
      </c>
      <c r="E107" s="93">
        <v>1990</v>
      </c>
      <c r="F107" s="43" t="s">
        <v>321</v>
      </c>
      <c r="G107" s="43" t="s">
        <v>2604</v>
      </c>
    </row>
    <row r="108" spans="3:7">
      <c r="C108" s="93">
        <v>107</v>
      </c>
      <c r="D108" s="43" t="s">
        <v>2739</v>
      </c>
      <c r="E108" s="93">
        <v>1996</v>
      </c>
      <c r="F108" s="43" t="s">
        <v>2312</v>
      </c>
      <c r="G108" s="43" t="s">
        <v>2610</v>
      </c>
    </row>
    <row r="109" spans="3:7">
      <c r="C109" s="93">
        <v>108</v>
      </c>
      <c r="D109" s="43" t="s">
        <v>2626</v>
      </c>
      <c r="E109" s="93">
        <v>1976</v>
      </c>
      <c r="F109" s="43" t="s">
        <v>14</v>
      </c>
      <c r="G109" s="43" t="s">
        <v>2611</v>
      </c>
    </row>
    <row r="110" spans="3:7">
      <c r="C110" s="93">
        <v>109</v>
      </c>
      <c r="D110" s="43" t="s">
        <v>2740</v>
      </c>
      <c r="E110" s="93">
        <v>1976</v>
      </c>
      <c r="F110" s="43" t="s">
        <v>2741</v>
      </c>
      <c r="G110" s="43" t="s">
        <v>2606</v>
      </c>
    </row>
    <row r="111" spans="3:7">
      <c r="C111" s="93">
        <v>110</v>
      </c>
      <c r="D111" s="43" t="s">
        <v>2304</v>
      </c>
      <c r="E111" s="93">
        <v>1981</v>
      </c>
      <c r="F111" s="43" t="s">
        <v>2289</v>
      </c>
      <c r="G111" s="43" t="s">
        <v>2605</v>
      </c>
    </row>
    <row r="112" spans="3:7">
      <c r="C112" s="93">
        <v>111</v>
      </c>
      <c r="D112" s="43" t="s">
        <v>2366</v>
      </c>
      <c r="E112" s="93">
        <v>1965</v>
      </c>
      <c r="F112" s="43" t="s">
        <v>2367</v>
      </c>
      <c r="G112" s="43" t="s">
        <v>2607</v>
      </c>
    </row>
    <row r="113" spans="3:7">
      <c r="C113" s="93">
        <v>112</v>
      </c>
      <c r="D113" s="43" t="s">
        <v>917</v>
      </c>
      <c r="E113" s="93">
        <v>1993</v>
      </c>
      <c r="F113" s="43" t="s">
        <v>2670</v>
      </c>
      <c r="G113" s="43" t="s">
        <v>2604</v>
      </c>
    </row>
    <row r="114" spans="3:7">
      <c r="C114" s="93">
        <v>113</v>
      </c>
      <c r="D114" s="43" t="s">
        <v>2643</v>
      </c>
      <c r="E114" s="93">
        <v>1988</v>
      </c>
      <c r="F114" s="43" t="s">
        <v>284</v>
      </c>
      <c r="G114" s="43" t="s">
        <v>2604</v>
      </c>
    </row>
    <row r="115" spans="3:7">
      <c r="C115" s="93">
        <v>114</v>
      </c>
      <c r="D115" s="43" t="s">
        <v>2309</v>
      </c>
      <c r="E115" s="93">
        <v>1965</v>
      </c>
      <c r="F115" s="43" t="s">
        <v>2649</v>
      </c>
      <c r="G115" s="43" t="s">
        <v>2607</v>
      </c>
    </row>
    <row r="116" spans="3:7">
      <c r="C116" s="93">
        <v>115</v>
      </c>
      <c r="D116" s="43" t="s">
        <v>2674</v>
      </c>
      <c r="E116" s="93">
        <v>1970</v>
      </c>
      <c r="F116" s="43" t="s">
        <v>2675</v>
      </c>
      <c r="G116" s="43" t="s">
        <v>2606</v>
      </c>
    </row>
    <row r="117" spans="3:7">
      <c r="C117" s="93">
        <v>116</v>
      </c>
      <c r="D117" s="43" t="s">
        <v>87</v>
      </c>
      <c r="E117" s="93">
        <v>1991</v>
      </c>
      <c r="F117" s="43" t="s">
        <v>892</v>
      </c>
      <c r="G117" s="43" t="s">
        <v>2604</v>
      </c>
    </row>
    <row r="118" spans="3:7">
      <c r="C118" s="93">
        <v>117</v>
      </c>
      <c r="D118" s="43" t="s">
        <v>2668</v>
      </c>
      <c r="E118" s="93">
        <v>1989</v>
      </c>
      <c r="F118" s="43" t="s">
        <v>2669</v>
      </c>
      <c r="G118" s="43" t="s">
        <v>2604</v>
      </c>
    </row>
    <row r="119" spans="3:7">
      <c r="C119" s="93">
        <v>118</v>
      </c>
      <c r="D119" s="43" t="s">
        <v>2330</v>
      </c>
      <c r="E119" s="93">
        <v>1971</v>
      </c>
      <c r="F119" s="43" t="s">
        <v>284</v>
      </c>
      <c r="G119" s="43" t="s">
        <v>2606</v>
      </c>
    </row>
    <row r="120" spans="3:7">
      <c r="C120" s="93">
        <v>119</v>
      </c>
      <c r="D120" s="43" t="s">
        <v>2742</v>
      </c>
      <c r="E120" s="93">
        <v>1988</v>
      </c>
      <c r="F120" s="43" t="s">
        <v>2743</v>
      </c>
      <c r="G120" s="43" t="s">
        <v>2604</v>
      </c>
    </row>
    <row r="121" spans="3:7">
      <c r="C121" s="93">
        <v>120</v>
      </c>
      <c r="D121" s="43" t="s">
        <v>156</v>
      </c>
      <c r="E121" s="93">
        <v>1953</v>
      </c>
      <c r="F121" s="43" t="s">
        <v>657</v>
      </c>
      <c r="G121" s="43" t="s">
        <v>2608</v>
      </c>
    </row>
    <row r="122" spans="3:7">
      <c r="C122" s="93" t="s">
        <v>2763</v>
      </c>
      <c r="D122" s="43" t="s">
        <v>2744</v>
      </c>
      <c r="E122" s="93">
        <v>1970</v>
      </c>
      <c r="F122" s="43" t="s">
        <v>2745</v>
      </c>
      <c r="G122" s="43" t="s">
        <v>2606</v>
      </c>
    </row>
    <row r="123" spans="3:7">
      <c r="C123" s="93" t="s">
        <v>2754</v>
      </c>
      <c r="D123" s="43" t="s">
        <v>68</v>
      </c>
      <c r="E123" s="93">
        <v>1981</v>
      </c>
      <c r="F123" s="43" t="s">
        <v>2640</v>
      </c>
      <c r="G123" s="43" t="s">
        <v>2605</v>
      </c>
    </row>
    <row r="124" spans="3:7">
      <c r="C124" s="93" t="s">
        <v>2761</v>
      </c>
      <c r="D124" s="43" t="s">
        <v>2361</v>
      </c>
      <c r="E124" s="93">
        <v>1973</v>
      </c>
      <c r="F124" s="43" t="s">
        <v>316</v>
      </c>
      <c r="G124" s="43" t="s">
        <v>2606</v>
      </c>
    </row>
    <row r="125" spans="3:7">
      <c r="C125" s="93" t="s">
        <v>2760</v>
      </c>
      <c r="D125" s="43" t="s">
        <v>2664</v>
      </c>
      <c r="E125" s="93">
        <v>1987</v>
      </c>
      <c r="F125" s="43" t="s">
        <v>2640</v>
      </c>
      <c r="G125" s="43" t="s">
        <v>2610</v>
      </c>
    </row>
    <row r="126" spans="3:7">
      <c r="C126" s="93" t="s">
        <v>2750</v>
      </c>
      <c r="D126" s="43" t="s">
        <v>2620</v>
      </c>
      <c r="E126" s="93">
        <v>1980</v>
      </c>
      <c r="F126" s="43" t="s">
        <v>463</v>
      </c>
      <c r="G126" s="43" t="s">
        <v>2605</v>
      </c>
    </row>
    <row r="127" spans="3:7">
      <c r="C127" s="93" t="s">
        <v>2748</v>
      </c>
      <c r="D127" s="43" t="s">
        <v>882</v>
      </c>
      <c r="E127" s="93">
        <v>1977</v>
      </c>
      <c r="F127" s="43" t="s">
        <v>2617</v>
      </c>
      <c r="G127" s="43" t="s">
        <v>2606</v>
      </c>
    </row>
    <row r="128" spans="3:7">
      <c r="C128" s="93" t="s">
        <v>2757</v>
      </c>
      <c r="D128" s="43" t="s">
        <v>2313</v>
      </c>
      <c r="E128" s="93">
        <v>1970</v>
      </c>
      <c r="F128" s="43" t="s">
        <v>2275</v>
      </c>
      <c r="G128" s="43" t="s">
        <v>2606</v>
      </c>
    </row>
    <row r="129" spans="3:7">
      <c r="C129" s="93" t="s">
        <v>2753</v>
      </c>
      <c r="D129" s="43" t="s">
        <v>950</v>
      </c>
      <c r="E129" s="93">
        <v>1964</v>
      </c>
      <c r="F129" s="43" t="s">
        <v>883</v>
      </c>
      <c r="G129" s="43" t="s">
        <v>2612</v>
      </c>
    </row>
    <row r="130" spans="3:7">
      <c r="C130" s="93" t="s">
        <v>2759</v>
      </c>
      <c r="D130" s="43" t="s">
        <v>2662</v>
      </c>
      <c r="E130" s="93">
        <v>1972</v>
      </c>
      <c r="F130" s="43" t="s">
        <v>534</v>
      </c>
      <c r="G130" s="43" t="s">
        <v>2606</v>
      </c>
    </row>
    <row r="131" spans="3:7">
      <c r="C131" s="93" t="s">
        <v>2749</v>
      </c>
      <c r="D131" s="43" t="s">
        <v>2283</v>
      </c>
      <c r="E131" s="93">
        <v>1977</v>
      </c>
      <c r="F131" s="43" t="s">
        <v>284</v>
      </c>
      <c r="G131" s="43" t="s">
        <v>2611</v>
      </c>
    </row>
    <row r="132" spans="3:7">
      <c r="C132" s="93" t="s">
        <v>2758</v>
      </c>
      <c r="D132" s="43" t="s">
        <v>909</v>
      </c>
      <c r="E132" s="93">
        <v>1962</v>
      </c>
      <c r="F132" s="43" t="s">
        <v>910</v>
      </c>
      <c r="G132" s="43" t="s">
        <v>2607</v>
      </c>
    </row>
    <row r="133" spans="3:7">
      <c r="C133" s="93" t="s">
        <v>2755</v>
      </c>
      <c r="D133" s="43" t="s">
        <v>189</v>
      </c>
      <c r="E133" s="93">
        <v>1974</v>
      </c>
      <c r="F133" s="43" t="s">
        <v>2369</v>
      </c>
      <c r="G133" s="43" t="s">
        <v>2606</v>
      </c>
    </row>
    <row r="134" spans="3:7">
      <c r="C134" s="93" t="s">
        <v>2756</v>
      </c>
      <c r="D134" s="43" t="s">
        <v>78</v>
      </c>
      <c r="E134" s="93">
        <v>1952</v>
      </c>
      <c r="F134" s="43" t="s">
        <v>669</v>
      </c>
      <c r="G134" s="43" t="s">
        <v>2608</v>
      </c>
    </row>
    <row r="135" spans="3:7">
      <c r="C135" s="93" t="s">
        <v>2752</v>
      </c>
      <c r="D135" s="43" t="s">
        <v>54</v>
      </c>
      <c r="E135" s="93">
        <v>1950</v>
      </c>
      <c r="F135" s="43" t="s">
        <v>648</v>
      </c>
      <c r="G135" s="43" t="s">
        <v>2608</v>
      </c>
    </row>
    <row r="136" spans="3:7">
      <c r="C136" s="93" t="s">
        <v>2751</v>
      </c>
      <c r="D136" s="43" t="s">
        <v>974</v>
      </c>
      <c r="E136" s="93">
        <v>1962</v>
      </c>
      <c r="F136" s="43" t="s">
        <v>975</v>
      </c>
      <c r="G136" s="43" t="s">
        <v>2612</v>
      </c>
    </row>
    <row r="137" spans="3:7">
      <c r="C137" s="93" t="s">
        <v>2746</v>
      </c>
      <c r="D137" s="43" t="s">
        <v>762</v>
      </c>
      <c r="E137" s="93">
        <v>1980</v>
      </c>
      <c r="F137" s="43" t="s">
        <v>2369</v>
      </c>
      <c r="G137" s="43" t="s">
        <v>2611</v>
      </c>
    </row>
    <row r="138" spans="3:7">
      <c r="C138" s="93" t="s">
        <v>2747</v>
      </c>
      <c r="D138" s="43" t="s">
        <v>879</v>
      </c>
      <c r="E138" s="93">
        <v>1968</v>
      </c>
      <c r="F138" s="43" t="s">
        <v>37</v>
      </c>
      <c r="G138" s="43" t="s">
        <v>2612</v>
      </c>
    </row>
    <row r="139" spans="3:7">
      <c r="C139" s="93" t="s">
        <v>2762</v>
      </c>
      <c r="D139" s="43" t="s">
        <v>163</v>
      </c>
      <c r="E139" s="93">
        <v>1967</v>
      </c>
      <c r="F139" s="43" t="s">
        <v>286</v>
      </c>
      <c r="G139" s="43" t="s">
        <v>2607</v>
      </c>
    </row>
    <row r="140" spans="3:7">
      <c r="C140" s="93" t="s">
        <v>2826</v>
      </c>
      <c r="D140" s="43" t="s">
        <v>2779</v>
      </c>
      <c r="E140" s="93">
        <v>1976</v>
      </c>
      <c r="F140" s="43" t="s">
        <v>34</v>
      </c>
      <c r="G140" s="43" t="s">
        <v>2606</v>
      </c>
    </row>
    <row r="141" spans="3:7">
      <c r="C141" s="93" t="s">
        <v>2818</v>
      </c>
      <c r="D141" s="43" t="s">
        <v>174</v>
      </c>
      <c r="E141" s="93">
        <v>1964</v>
      </c>
      <c r="F141" s="43" t="s">
        <v>33</v>
      </c>
      <c r="G141" s="43" t="s">
        <v>2607</v>
      </c>
    </row>
    <row r="142" spans="3:7">
      <c r="C142" s="93" t="s">
        <v>2814</v>
      </c>
      <c r="D142" s="43" t="s">
        <v>897</v>
      </c>
      <c r="E142" s="93">
        <v>1984</v>
      </c>
      <c r="F142" s="43" t="s">
        <v>951</v>
      </c>
      <c r="G142" s="43" t="s">
        <v>2605</v>
      </c>
    </row>
    <row r="143" spans="3:7">
      <c r="C143" s="93" t="s">
        <v>2825</v>
      </c>
      <c r="D143" s="43" t="s">
        <v>2777</v>
      </c>
      <c r="E143" s="93">
        <v>1975</v>
      </c>
      <c r="F143" s="43" t="s">
        <v>14</v>
      </c>
      <c r="G143" s="43" t="s">
        <v>2611</v>
      </c>
    </row>
    <row r="144" spans="3:7">
      <c r="C144" s="93" t="s">
        <v>2823</v>
      </c>
      <c r="D144" s="43" t="s">
        <v>2335</v>
      </c>
      <c r="E144" s="93">
        <v>1977</v>
      </c>
      <c r="F144" s="43" t="s">
        <v>2275</v>
      </c>
      <c r="G144" s="43" t="s">
        <v>2611</v>
      </c>
    </row>
    <row r="145" spans="3:7">
      <c r="C145" s="93" t="s">
        <v>2815</v>
      </c>
      <c r="D145" s="43" t="s">
        <v>768</v>
      </c>
      <c r="E145" s="93">
        <v>1995</v>
      </c>
      <c r="F145" s="43" t="s">
        <v>769</v>
      </c>
      <c r="G145" s="43" t="s">
        <v>2604</v>
      </c>
    </row>
    <row r="146" spans="3:7">
      <c r="C146" s="93" t="s">
        <v>2810</v>
      </c>
      <c r="D146" s="43" t="s">
        <v>2618</v>
      </c>
      <c r="E146" s="93">
        <v>1981</v>
      </c>
      <c r="F146" s="43" t="s">
        <v>2619</v>
      </c>
      <c r="G146" s="43" t="s">
        <v>2605</v>
      </c>
    </row>
    <row r="147" spans="3:7">
      <c r="C147" s="93" t="s">
        <v>2812</v>
      </c>
      <c r="D147" s="43" t="s">
        <v>2287</v>
      </c>
      <c r="E147" s="93">
        <v>1981</v>
      </c>
      <c r="F147" s="43" t="s">
        <v>2275</v>
      </c>
      <c r="G147" s="43" t="s">
        <v>2605</v>
      </c>
    </row>
    <row r="148" spans="3:7">
      <c r="C148" s="93" t="s">
        <v>2819</v>
      </c>
      <c r="D148" s="43" t="s">
        <v>386</v>
      </c>
      <c r="E148" s="93">
        <v>1974</v>
      </c>
      <c r="F148" s="43" t="s">
        <v>284</v>
      </c>
      <c r="G148" s="43" t="s">
        <v>2606</v>
      </c>
    </row>
    <row r="149" spans="3:7">
      <c r="C149" s="93" t="s">
        <v>2821</v>
      </c>
      <c r="D149" s="43" t="s">
        <v>2661</v>
      </c>
      <c r="E149" s="93">
        <v>1988</v>
      </c>
      <c r="F149" s="43" t="s">
        <v>284</v>
      </c>
      <c r="G149" s="43" t="s">
        <v>2610</v>
      </c>
    </row>
    <row r="150" spans="3:7">
      <c r="C150" s="93" t="s">
        <v>2816</v>
      </c>
      <c r="D150" s="43" t="s">
        <v>2355</v>
      </c>
      <c r="E150" s="93">
        <v>1978</v>
      </c>
      <c r="F150" s="43" t="s">
        <v>2275</v>
      </c>
      <c r="G150" s="43" t="s">
        <v>2611</v>
      </c>
    </row>
    <row r="151" spans="3:7">
      <c r="C151" s="93" t="s">
        <v>2820</v>
      </c>
      <c r="D151" s="43" t="s">
        <v>2659</v>
      </c>
      <c r="E151" s="93">
        <v>1980</v>
      </c>
      <c r="F151" s="43" t="s">
        <v>2660</v>
      </c>
      <c r="G151" s="43" t="s">
        <v>2605</v>
      </c>
    </row>
    <row r="152" spans="3:7">
      <c r="C152" s="93" t="s">
        <v>2811</v>
      </c>
      <c r="D152" s="43" t="s">
        <v>2778</v>
      </c>
      <c r="E152" s="93">
        <v>1986</v>
      </c>
      <c r="F152" s="43" t="s">
        <v>741</v>
      </c>
      <c r="G152" s="43" t="s">
        <v>2605</v>
      </c>
    </row>
    <row r="153" spans="3:7">
      <c r="C153" s="93" t="s">
        <v>2817</v>
      </c>
      <c r="D153" s="43" t="s">
        <v>383</v>
      </c>
      <c r="E153" s="93">
        <v>1976</v>
      </c>
      <c r="F153" s="43" t="s">
        <v>784</v>
      </c>
      <c r="G153" s="43" t="s">
        <v>2606</v>
      </c>
    </row>
    <row r="154" spans="3:7">
      <c r="C154" s="93" t="s">
        <v>2813</v>
      </c>
      <c r="D154" s="43" t="s">
        <v>2298</v>
      </c>
      <c r="E154" s="93">
        <v>1974</v>
      </c>
      <c r="F154" s="43" t="s">
        <v>2299</v>
      </c>
      <c r="G154" s="43" t="s">
        <v>2611</v>
      </c>
    </row>
    <row r="155" spans="3:7">
      <c r="C155" s="93" t="s">
        <v>2822</v>
      </c>
      <c r="D155" s="43" t="s">
        <v>175</v>
      </c>
      <c r="E155" s="93">
        <v>1973</v>
      </c>
      <c r="F155" s="43" t="s">
        <v>38</v>
      </c>
      <c r="G155" s="43" t="s">
        <v>2606</v>
      </c>
    </row>
    <row r="156" spans="3:7">
      <c r="C156" s="93" t="s">
        <v>2824</v>
      </c>
      <c r="D156" s="43" t="s">
        <v>2681</v>
      </c>
      <c r="E156" s="93">
        <v>1967</v>
      </c>
      <c r="F156" s="43" t="s">
        <v>2682</v>
      </c>
      <c r="G156" s="43" t="s">
        <v>2607</v>
      </c>
    </row>
    <row r="157" spans="3:7">
      <c r="C157" s="93" t="s">
        <v>2794</v>
      </c>
      <c r="D157" s="43" t="s">
        <v>479</v>
      </c>
      <c r="E157" s="93">
        <v>1967</v>
      </c>
      <c r="F157" s="43" t="s">
        <v>474</v>
      </c>
      <c r="G157" s="43" t="s">
        <v>2607</v>
      </c>
    </row>
    <row r="158" spans="3:7">
      <c r="C158" s="93" t="s">
        <v>2800</v>
      </c>
      <c r="D158" s="43" t="s">
        <v>2766</v>
      </c>
      <c r="E158" s="93">
        <v>1974</v>
      </c>
      <c r="F158" s="43" t="s">
        <v>2767</v>
      </c>
      <c r="G158" s="43" t="s">
        <v>2606</v>
      </c>
    </row>
    <row r="159" spans="3:7">
      <c r="C159" s="93" t="s">
        <v>2781</v>
      </c>
      <c r="D159" s="43" t="s">
        <v>2362</v>
      </c>
      <c r="E159" s="93">
        <v>1988</v>
      </c>
      <c r="F159" s="43" t="s">
        <v>280</v>
      </c>
      <c r="G159" s="43" t="s">
        <v>2604</v>
      </c>
    </row>
    <row r="160" spans="3:7">
      <c r="C160" s="93" t="s">
        <v>2782</v>
      </c>
      <c r="D160" s="43" t="s">
        <v>48</v>
      </c>
      <c r="E160" s="93">
        <v>1970</v>
      </c>
      <c r="F160" s="43" t="s">
        <v>2</v>
      </c>
      <c r="G160" s="43" t="s">
        <v>2606</v>
      </c>
    </row>
    <row r="161" spans="3:7">
      <c r="C161" s="93" t="s">
        <v>2787</v>
      </c>
      <c r="D161" s="43" t="s">
        <v>2302</v>
      </c>
      <c r="E161" s="93">
        <v>1990</v>
      </c>
      <c r="F161" s="43" t="s">
        <v>883</v>
      </c>
      <c r="G161" s="43" t="s">
        <v>2610</v>
      </c>
    </row>
    <row r="162" spans="3:7">
      <c r="C162" s="93" t="s">
        <v>2793</v>
      </c>
      <c r="D162" s="43" t="s">
        <v>2771</v>
      </c>
      <c r="E162" s="93">
        <v>1979</v>
      </c>
      <c r="F162" s="43" t="s">
        <v>2663</v>
      </c>
      <c r="G162" s="43" t="s">
        <v>2605</v>
      </c>
    </row>
    <row r="163" spans="3:7">
      <c r="C163" s="93" t="s">
        <v>2790</v>
      </c>
      <c r="D163" s="43" t="s">
        <v>905</v>
      </c>
      <c r="E163" s="93">
        <v>1984</v>
      </c>
      <c r="F163" s="43" t="s">
        <v>235</v>
      </c>
      <c r="G163" s="43" t="s">
        <v>2610</v>
      </c>
    </row>
    <row r="164" spans="3:7">
      <c r="C164" s="93" t="s">
        <v>2799</v>
      </c>
      <c r="D164" s="43" t="s">
        <v>2765</v>
      </c>
      <c r="E164" s="93">
        <v>1995</v>
      </c>
      <c r="F164" s="43" t="s">
        <v>286</v>
      </c>
      <c r="G164" s="43" t="s">
        <v>2604</v>
      </c>
    </row>
    <row r="165" spans="3:7">
      <c r="C165" s="93" t="s">
        <v>2786</v>
      </c>
      <c r="D165" s="43" t="s">
        <v>60</v>
      </c>
      <c r="E165" s="93">
        <v>1969</v>
      </c>
      <c r="F165" s="43" t="s">
        <v>11</v>
      </c>
      <c r="G165" s="43" t="s">
        <v>2606</v>
      </c>
    </row>
    <row r="166" spans="3:7">
      <c r="C166" s="93" t="s">
        <v>2780</v>
      </c>
      <c r="D166" s="43" t="s">
        <v>2616</v>
      </c>
      <c r="E166" s="93">
        <v>1986</v>
      </c>
      <c r="F166" s="43" t="s">
        <v>534</v>
      </c>
      <c r="G166" s="43" t="s">
        <v>2605</v>
      </c>
    </row>
    <row r="167" spans="3:7">
      <c r="C167" s="93" t="s">
        <v>2789</v>
      </c>
      <c r="D167" s="43" t="s">
        <v>90</v>
      </c>
      <c r="E167" s="93">
        <v>1973</v>
      </c>
      <c r="F167" s="43" t="s">
        <v>648</v>
      </c>
      <c r="G167" s="43" t="s">
        <v>2611</v>
      </c>
    </row>
    <row r="168" spans="3:7">
      <c r="C168" s="93" t="s">
        <v>2797</v>
      </c>
      <c r="D168" s="43" t="s">
        <v>123</v>
      </c>
      <c r="E168" s="93">
        <v>1963</v>
      </c>
      <c r="F168" s="43" t="s">
        <v>702</v>
      </c>
      <c r="G168" s="43" t="s">
        <v>2607</v>
      </c>
    </row>
    <row r="169" spans="3:7">
      <c r="C169" s="93" t="s">
        <v>2785</v>
      </c>
      <c r="D169" s="43" t="s">
        <v>2631</v>
      </c>
      <c r="E169" s="93">
        <v>1978</v>
      </c>
      <c r="F169" s="43" t="s">
        <v>2632</v>
      </c>
      <c r="G169" s="43" t="s">
        <v>2605</v>
      </c>
    </row>
    <row r="170" spans="3:7">
      <c r="C170" s="93" t="s">
        <v>2796</v>
      </c>
      <c r="D170" s="43" t="s">
        <v>539</v>
      </c>
      <c r="E170" s="93">
        <v>1980</v>
      </c>
      <c r="F170" s="43" t="s">
        <v>294</v>
      </c>
      <c r="G170" s="43" t="s">
        <v>2605</v>
      </c>
    </row>
    <row r="171" spans="3:7">
      <c r="C171" s="93" t="s">
        <v>2788</v>
      </c>
      <c r="D171" s="43" t="s">
        <v>961</v>
      </c>
      <c r="E171" s="93">
        <v>1975</v>
      </c>
      <c r="F171" s="43" t="s">
        <v>962</v>
      </c>
      <c r="G171" s="43" t="s">
        <v>2606</v>
      </c>
    </row>
    <row r="172" spans="3:7">
      <c r="C172" s="93" t="s">
        <v>2803</v>
      </c>
      <c r="D172" s="43" t="s">
        <v>2770</v>
      </c>
      <c r="E172" s="93">
        <v>1989</v>
      </c>
      <c r="F172" s="43" t="s">
        <v>460</v>
      </c>
      <c r="G172" s="43" t="s">
        <v>2604</v>
      </c>
    </row>
    <row r="173" spans="3:7">
      <c r="C173" s="93" t="s">
        <v>2807</v>
      </c>
      <c r="D173" s="43" t="s">
        <v>2775</v>
      </c>
      <c r="E173" s="93">
        <v>1967</v>
      </c>
      <c r="F173" s="43" t="s">
        <v>2776</v>
      </c>
      <c r="G173" s="43" t="s">
        <v>2607</v>
      </c>
    </row>
    <row r="174" spans="3:7">
      <c r="C174" s="93" t="s">
        <v>2802</v>
      </c>
      <c r="D174" s="43" t="s">
        <v>2769</v>
      </c>
      <c r="E174" s="93">
        <v>1985</v>
      </c>
      <c r="F174" s="43" t="s">
        <v>460</v>
      </c>
      <c r="G174" s="43" t="s">
        <v>2605</v>
      </c>
    </row>
    <row r="175" spans="3:7">
      <c r="C175" s="93" t="s">
        <v>2804</v>
      </c>
      <c r="D175" s="43" t="s">
        <v>2772</v>
      </c>
      <c r="E175" s="93">
        <v>1966</v>
      </c>
      <c r="F175" s="43" t="s">
        <v>316</v>
      </c>
      <c r="G175" s="43" t="s">
        <v>2607</v>
      </c>
    </row>
    <row r="176" spans="3:7">
      <c r="C176" s="93" t="s">
        <v>2792</v>
      </c>
      <c r="D176" s="43" t="s">
        <v>914</v>
      </c>
      <c r="E176" s="93">
        <v>1970</v>
      </c>
      <c r="F176" s="43" t="s">
        <v>915</v>
      </c>
      <c r="G176" s="43" t="s">
        <v>2606</v>
      </c>
    </row>
    <row r="177" spans="3:7">
      <c r="C177" s="93" t="s">
        <v>2798</v>
      </c>
      <c r="D177" s="43" t="s">
        <v>2764</v>
      </c>
      <c r="E177" s="93">
        <v>1961</v>
      </c>
      <c r="F177" s="43" t="s">
        <v>286</v>
      </c>
      <c r="G177" s="43" t="s">
        <v>2607</v>
      </c>
    </row>
    <row r="178" spans="3:7">
      <c r="C178" s="93" t="s">
        <v>2806</v>
      </c>
      <c r="D178" s="43" t="s">
        <v>2774</v>
      </c>
      <c r="E178" s="93">
        <v>1984</v>
      </c>
      <c r="F178" s="43" t="s">
        <v>316</v>
      </c>
      <c r="G178" s="43" t="s">
        <v>2610</v>
      </c>
    </row>
    <row r="179" spans="3:7">
      <c r="C179" s="93" t="s">
        <v>2784</v>
      </c>
      <c r="D179" s="43" t="s">
        <v>2627</v>
      </c>
      <c r="E179" s="93">
        <v>1979</v>
      </c>
      <c r="F179" s="43" t="s">
        <v>2628</v>
      </c>
      <c r="G179" s="43" t="s">
        <v>2605</v>
      </c>
    </row>
    <row r="180" spans="3:7">
      <c r="C180" s="93" t="s">
        <v>2801</v>
      </c>
      <c r="D180" s="43" t="s">
        <v>2768</v>
      </c>
      <c r="E180" s="93">
        <v>1988</v>
      </c>
      <c r="F180" s="43" t="s">
        <v>460</v>
      </c>
      <c r="G180" s="43" t="s">
        <v>2604</v>
      </c>
    </row>
    <row r="181" spans="3:7">
      <c r="C181" s="93" t="s">
        <v>2805</v>
      </c>
      <c r="D181" s="43" t="s">
        <v>2773</v>
      </c>
      <c r="E181" s="93">
        <v>1980</v>
      </c>
      <c r="F181" s="43" t="s">
        <v>535</v>
      </c>
      <c r="G181" s="43" t="s">
        <v>2605</v>
      </c>
    </row>
    <row r="182" spans="3:7">
      <c r="C182" s="93" t="s">
        <v>2791</v>
      </c>
      <c r="D182" s="43" t="s">
        <v>721</v>
      </c>
      <c r="E182" s="93">
        <v>1973</v>
      </c>
      <c r="F182" s="43" t="s">
        <v>32</v>
      </c>
      <c r="G182" s="43" t="s">
        <v>2606</v>
      </c>
    </row>
    <row r="183" spans="3:7">
      <c r="C183" s="93" t="s">
        <v>2783</v>
      </c>
      <c r="D183" s="43" t="s">
        <v>947</v>
      </c>
      <c r="E183" s="93">
        <v>1983</v>
      </c>
      <c r="F183" s="43" t="s">
        <v>971</v>
      </c>
      <c r="G183" s="43" t="s">
        <v>2605</v>
      </c>
    </row>
    <row r="184" spans="3:7">
      <c r="C184" s="93" t="s">
        <v>2795</v>
      </c>
      <c r="D184" s="43" t="s">
        <v>115</v>
      </c>
      <c r="E184" s="93">
        <v>1941</v>
      </c>
      <c r="F184" s="43" t="s">
        <v>295</v>
      </c>
      <c r="G184" s="43" t="s">
        <v>2609</v>
      </c>
    </row>
    <row r="185" spans="3:7">
      <c r="C185"/>
    </row>
    <row r="186" spans="3:7">
      <c r="C186"/>
    </row>
    <row r="187" spans="3:7">
      <c r="C187"/>
    </row>
    <row r="188" spans="3:7">
      <c r="C188"/>
    </row>
    <row r="189" spans="3:7">
      <c r="C189"/>
    </row>
    <row r="190" spans="3:7">
      <c r="C190"/>
    </row>
    <row r="191" spans="3:7">
      <c r="C191"/>
    </row>
    <row r="192" spans="3:7">
      <c r="C192"/>
    </row>
    <row r="193" spans="3:3">
      <c r="C193"/>
    </row>
    <row r="194" spans="3:3">
      <c r="C194"/>
    </row>
    <row r="195" spans="3:3">
      <c r="C195"/>
    </row>
    <row r="196" spans="3:3">
      <c r="C196"/>
    </row>
    <row r="197" spans="3:3">
      <c r="C197"/>
    </row>
    <row r="198" spans="3:3">
      <c r="C198"/>
    </row>
    <row r="199" spans="3:3">
      <c r="C199"/>
    </row>
    <row r="200" spans="3:3">
      <c r="C200"/>
    </row>
    <row r="201" spans="3:3">
      <c r="C201"/>
    </row>
    <row r="202" spans="3:3">
      <c r="C202"/>
    </row>
    <row r="203" spans="3:3">
      <c r="C203"/>
    </row>
    <row r="204" spans="3:3">
      <c r="C204"/>
    </row>
    <row r="205" spans="3:3">
      <c r="C205"/>
    </row>
    <row r="206" spans="3:3">
      <c r="C206"/>
    </row>
    <row r="207" spans="3:3">
      <c r="C207"/>
    </row>
    <row r="208" spans="3:3">
      <c r="C208"/>
    </row>
    <row r="209" spans="3:3">
      <c r="C209"/>
    </row>
    <row r="210" spans="3:3">
      <c r="C210"/>
    </row>
    <row r="211" spans="3:3">
      <c r="C211"/>
    </row>
    <row r="212" spans="3:3">
      <c r="C212"/>
    </row>
    <row r="213" spans="3:3">
      <c r="C213"/>
    </row>
    <row r="214" spans="3:3">
      <c r="C214"/>
    </row>
    <row r="215" spans="3:3">
      <c r="C215"/>
    </row>
    <row r="216" spans="3:3">
      <c r="C216"/>
    </row>
    <row r="217" spans="3:3">
      <c r="C217"/>
    </row>
    <row r="218" spans="3:3">
      <c r="C218"/>
    </row>
    <row r="219" spans="3:3">
      <c r="C219"/>
    </row>
    <row r="220" spans="3:3">
      <c r="C220"/>
    </row>
    <row r="221" spans="3:3">
      <c r="C221"/>
    </row>
    <row r="222" spans="3:3">
      <c r="C222"/>
    </row>
    <row r="223" spans="3:3">
      <c r="C223"/>
    </row>
    <row r="224" spans="3:3">
      <c r="C224"/>
    </row>
    <row r="225" spans="3:3">
      <c r="C225"/>
    </row>
    <row r="226" spans="3:3">
      <c r="C226"/>
    </row>
    <row r="227" spans="3:3">
      <c r="C227"/>
    </row>
    <row r="228" spans="3:3">
      <c r="C228"/>
    </row>
    <row r="229" spans="3:3">
      <c r="C229"/>
    </row>
    <row r="230" spans="3:3">
      <c r="C230"/>
    </row>
    <row r="231" spans="3:3">
      <c r="C231"/>
    </row>
    <row r="232" spans="3:3">
      <c r="C232"/>
    </row>
    <row r="233" spans="3:3">
      <c r="C233"/>
    </row>
    <row r="234" spans="3:3">
      <c r="C234"/>
    </row>
    <row r="235" spans="3:3">
      <c r="C235"/>
    </row>
    <row r="236" spans="3:3">
      <c r="C236"/>
    </row>
    <row r="237" spans="3:3">
      <c r="C237"/>
    </row>
    <row r="238" spans="3:3">
      <c r="C238"/>
    </row>
    <row r="239" spans="3:3">
      <c r="C239"/>
    </row>
    <row r="240" spans="3:3">
      <c r="C240"/>
    </row>
    <row r="241" spans="3:3">
      <c r="C241"/>
    </row>
    <row r="242" spans="3:3">
      <c r="C242"/>
    </row>
    <row r="243" spans="3:3">
      <c r="C243"/>
    </row>
    <row r="244" spans="3:3">
      <c r="C244"/>
    </row>
    <row r="245" spans="3:3">
      <c r="C245"/>
    </row>
    <row r="246" spans="3:3">
      <c r="C246"/>
    </row>
    <row r="247" spans="3:3">
      <c r="C247"/>
    </row>
    <row r="248" spans="3:3">
      <c r="C248"/>
    </row>
    <row r="249" spans="3:3">
      <c r="C249"/>
    </row>
    <row r="250" spans="3:3">
      <c r="C250"/>
    </row>
    <row r="251" spans="3:3">
      <c r="C251"/>
    </row>
    <row r="252" spans="3:3">
      <c r="C252"/>
    </row>
    <row r="253" spans="3:3">
      <c r="C253"/>
    </row>
    <row r="254" spans="3:3">
      <c r="C254"/>
    </row>
    <row r="255" spans="3:3">
      <c r="C255"/>
    </row>
    <row r="256" spans="3:3">
      <c r="C256"/>
    </row>
    <row r="257" spans="3:3">
      <c r="C257"/>
    </row>
    <row r="258" spans="3:3">
      <c r="C258"/>
    </row>
    <row r="259" spans="3:3">
      <c r="C259"/>
    </row>
    <row r="260" spans="3:3">
      <c r="C260"/>
    </row>
    <row r="261" spans="3:3">
      <c r="C261"/>
    </row>
    <row r="262" spans="3:3">
      <c r="C262"/>
    </row>
    <row r="263" spans="3:3">
      <c r="C263"/>
    </row>
    <row r="264" spans="3:3">
      <c r="C264"/>
    </row>
    <row r="265" spans="3:3">
      <c r="C265"/>
    </row>
    <row r="266" spans="3:3">
      <c r="C266"/>
    </row>
    <row r="267" spans="3:3">
      <c r="C267"/>
    </row>
    <row r="268" spans="3:3">
      <c r="C268"/>
    </row>
    <row r="269" spans="3:3">
      <c r="C269"/>
    </row>
    <row r="270" spans="3:3">
      <c r="C270"/>
    </row>
    <row r="271" spans="3:3">
      <c r="C271"/>
    </row>
    <row r="272" spans="3:3">
      <c r="C272"/>
    </row>
    <row r="273" spans="3:3">
      <c r="C273"/>
    </row>
    <row r="274" spans="3:3">
      <c r="C274"/>
    </row>
    <row r="275" spans="3:3">
      <c r="C275"/>
    </row>
    <row r="276" spans="3:3">
      <c r="C276"/>
    </row>
    <row r="277" spans="3:3">
      <c r="C277"/>
    </row>
    <row r="278" spans="3:3">
      <c r="C278"/>
    </row>
    <row r="279" spans="3:3">
      <c r="C279"/>
    </row>
    <row r="280" spans="3:3">
      <c r="C280"/>
    </row>
    <row r="281" spans="3:3">
      <c r="C281"/>
    </row>
    <row r="282" spans="3:3">
      <c r="C282"/>
    </row>
    <row r="283" spans="3:3">
      <c r="C283"/>
    </row>
    <row r="284" spans="3:3">
      <c r="C284"/>
    </row>
    <row r="285" spans="3:3">
      <c r="C285"/>
    </row>
    <row r="286" spans="3:3">
      <c r="C286"/>
    </row>
    <row r="287" spans="3:3">
      <c r="C287"/>
    </row>
    <row r="288" spans="3:3">
      <c r="C288"/>
    </row>
    <row r="289" spans="3:3">
      <c r="C289"/>
    </row>
    <row r="290" spans="3:3">
      <c r="C290"/>
    </row>
    <row r="291" spans="3:3">
      <c r="C291"/>
    </row>
    <row r="292" spans="3:3">
      <c r="C292"/>
    </row>
    <row r="293" spans="3:3">
      <c r="C293"/>
    </row>
    <row r="294" spans="3:3">
      <c r="C294"/>
    </row>
    <row r="295" spans="3:3">
      <c r="C295"/>
    </row>
    <row r="296" spans="3:3">
      <c r="C296"/>
    </row>
    <row r="297" spans="3:3">
      <c r="C297"/>
    </row>
    <row r="298" spans="3:3">
      <c r="C298"/>
    </row>
    <row r="299" spans="3:3">
      <c r="C299"/>
    </row>
    <row r="300" spans="3:3">
      <c r="C300"/>
    </row>
    <row r="301" spans="3:3">
      <c r="C301"/>
    </row>
    <row r="302" spans="3:3">
      <c r="C302"/>
    </row>
    <row r="303" spans="3:3">
      <c r="C303"/>
    </row>
    <row r="304" spans="3:3">
      <c r="C304"/>
    </row>
    <row r="305" spans="3:3">
      <c r="C305"/>
    </row>
    <row r="306" spans="3:3">
      <c r="C306"/>
    </row>
    <row r="307" spans="3:3">
      <c r="C307"/>
    </row>
    <row r="308" spans="3:3">
      <c r="C308"/>
    </row>
    <row r="309" spans="3:3">
      <c r="C309"/>
    </row>
    <row r="310" spans="3:3">
      <c r="C310"/>
    </row>
    <row r="311" spans="3:3">
      <c r="C311"/>
    </row>
    <row r="312" spans="3:3">
      <c r="C312"/>
    </row>
    <row r="313" spans="3:3">
      <c r="C313"/>
    </row>
    <row r="314" spans="3:3">
      <c r="C314"/>
    </row>
    <row r="315" spans="3:3">
      <c r="C315"/>
    </row>
    <row r="316" spans="3:3">
      <c r="C316"/>
    </row>
    <row r="317" spans="3:3">
      <c r="C317"/>
    </row>
    <row r="318" spans="3:3">
      <c r="C318"/>
    </row>
    <row r="319" spans="3:3">
      <c r="C319"/>
    </row>
    <row r="320" spans="3:3">
      <c r="C320"/>
    </row>
    <row r="321" spans="3:3">
      <c r="C321"/>
    </row>
    <row r="322" spans="3:3">
      <c r="C322"/>
    </row>
    <row r="323" spans="3:3">
      <c r="C323"/>
    </row>
    <row r="324" spans="3:3">
      <c r="C324"/>
    </row>
    <row r="325" spans="3:3">
      <c r="C325"/>
    </row>
    <row r="326" spans="3:3">
      <c r="C326"/>
    </row>
    <row r="327" spans="3:3">
      <c r="C327"/>
    </row>
    <row r="328" spans="3:3">
      <c r="C328"/>
    </row>
    <row r="329" spans="3:3">
      <c r="C329"/>
    </row>
    <row r="330" spans="3:3">
      <c r="C330"/>
    </row>
    <row r="331" spans="3:3">
      <c r="C331"/>
    </row>
    <row r="332" spans="3:3">
      <c r="C332"/>
    </row>
    <row r="333" spans="3:3">
      <c r="C333"/>
    </row>
    <row r="334" spans="3:3">
      <c r="C334"/>
    </row>
    <row r="335" spans="3:3">
      <c r="C335"/>
    </row>
    <row r="336" spans="3:3">
      <c r="C336"/>
    </row>
    <row r="337" spans="3:3">
      <c r="C337"/>
    </row>
    <row r="338" spans="3:3">
      <c r="C338"/>
    </row>
    <row r="339" spans="3:3">
      <c r="C339"/>
    </row>
    <row r="340" spans="3:3">
      <c r="C340"/>
    </row>
    <row r="341" spans="3:3">
      <c r="C341"/>
    </row>
    <row r="342" spans="3:3">
      <c r="C342"/>
    </row>
    <row r="343" spans="3:3">
      <c r="C343"/>
    </row>
    <row r="344" spans="3:3">
      <c r="C344"/>
    </row>
    <row r="345" spans="3:3">
      <c r="C345"/>
    </row>
    <row r="346" spans="3:3">
      <c r="C346"/>
    </row>
    <row r="347" spans="3:3">
      <c r="C347"/>
    </row>
    <row r="348" spans="3:3">
      <c r="C348"/>
    </row>
    <row r="349" spans="3:3">
      <c r="C349"/>
    </row>
    <row r="350" spans="3:3">
      <c r="C350"/>
    </row>
    <row r="351" spans="3:3">
      <c r="C351"/>
    </row>
    <row r="352" spans="3:3">
      <c r="C352"/>
    </row>
    <row r="353" spans="3:3">
      <c r="C353"/>
    </row>
    <row r="354" spans="3:3">
      <c r="C354"/>
    </row>
    <row r="355" spans="3:3">
      <c r="C355"/>
    </row>
    <row r="356" spans="3:3">
      <c r="C356"/>
    </row>
    <row r="357" spans="3:3">
      <c r="C357"/>
    </row>
    <row r="358" spans="3:3">
      <c r="C358"/>
    </row>
    <row r="359" spans="3:3">
      <c r="C359"/>
    </row>
    <row r="360" spans="3:3">
      <c r="C360"/>
    </row>
    <row r="361" spans="3:3">
      <c r="C361"/>
    </row>
    <row r="362" spans="3:3">
      <c r="C362"/>
    </row>
    <row r="363" spans="3:3">
      <c r="C363"/>
    </row>
    <row r="364" spans="3:3">
      <c r="C364"/>
    </row>
    <row r="365" spans="3:3">
      <c r="C365"/>
    </row>
    <row r="366" spans="3:3">
      <c r="C366"/>
    </row>
    <row r="367" spans="3:3">
      <c r="C367"/>
    </row>
    <row r="368" spans="3:3">
      <c r="C368"/>
    </row>
    <row r="369" spans="3:3">
      <c r="C369"/>
    </row>
    <row r="370" spans="3:3">
      <c r="C370"/>
    </row>
    <row r="371" spans="3:3">
      <c r="C371"/>
    </row>
    <row r="372" spans="3:3">
      <c r="C372"/>
    </row>
    <row r="373" spans="3:3">
      <c r="C373"/>
    </row>
    <row r="374" spans="3:3">
      <c r="C374"/>
    </row>
    <row r="375" spans="3:3">
      <c r="C375"/>
    </row>
    <row r="376" spans="3:3">
      <c r="C376"/>
    </row>
    <row r="377" spans="3:3">
      <c r="C377"/>
    </row>
    <row r="378" spans="3:3">
      <c r="C378"/>
    </row>
    <row r="379" spans="3:3">
      <c r="C379"/>
    </row>
    <row r="380" spans="3:3">
      <c r="C380"/>
    </row>
    <row r="381" spans="3:3">
      <c r="C381"/>
    </row>
    <row r="382" spans="3:3">
      <c r="C382"/>
    </row>
    <row r="383" spans="3:3">
      <c r="C383"/>
    </row>
    <row r="384" spans="3:3">
      <c r="C384"/>
    </row>
    <row r="385" spans="3:3">
      <c r="C385"/>
    </row>
    <row r="386" spans="3:3">
      <c r="C386"/>
    </row>
    <row r="387" spans="3:3">
      <c r="C387"/>
    </row>
    <row r="388" spans="3:3">
      <c r="C388"/>
    </row>
    <row r="389" spans="3:3">
      <c r="C389"/>
    </row>
    <row r="390" spans="3:3">
      <c r="C390"/>
    </row>
    <row r="391" spans="3:3">
      <c r="C391"/>
    </row>
    <row r="392" spans="3:3">
      <c r="C392"/>
    </row>
    <row r="393" spans="3:3">
      <c r="C393"/>
    </row>
    <row r="394" spans="3:3">
      <c r="C394"/>
    </row>
    <row r="395" spans="3:3">
      <c r="C395"/>
    </row>
    <row r="396" spans="3:3">
      <c r="C396"/>
    </row>
    <row r="397" spans="3:3">
      <c r="C397"/>
    </row>
    <row r="398" spans="3:3">
      <c r="C398"/>
    </row>
    <row r="399" spans="3:3">
      <c r="C399"/>
    </row>
    <row r="400" spans="3:3">
      <c r="C400"/>
    </row>
    <row r="401" spans="3:3">
      <c r="C401"/>
    </row>
    <row r="402" spans="3:3">
      <c r="C402"/>
    </row>
    <row r="403" spans="3:3">
      <c r="C403"/>
    </row>
    <row r="404" spans="3:3">
      <c r="C404"/>
    </row>
    <row r="405" spans="3:3">
      <c r="C405"/>
    </row>
    <row r="406" spans="3:3">
      <c r="C406"/>
    </row>
    <row r="407" spans="3:3">
      <c r="C407"/>
    </row>
    <row r="408" spans="3:3">
      <c r="C408"/>
    </row>
    <row r="409" spans="3:3">
      <c r="C409"/>
    </row>
    <row r="410" spans="3:3">
      <c r="C410"/>
    </row>
    <row r="411" spans="3:3">
      <c r="C411"/>
    </row>
    <row r="412" spans="3:3">
      <c r="C412"/>
    </row>
    <row r="413" spans="3:3">
      <c r="C413"/>
    </row>
    <row r="414" spans="3:3">
      <c r="C414"/>
    </row>
    <row r="415" spans="3:3">
      <c r="C415"/>
    </row>
    <row r="416" spans="3:3">
      <c r="C416"/>
    </row>
    <row r="417" spans="3:3">
      <c r="C417"/>
    </row>
    <row r="418" spans="3:3">
      <c r="C418"/>
    </row>
    <row r="419" spans="3:3">
      <c r="C419"/>
    </row>
    <row r="420" spans="3:3">
      <c r="C420"/>
    </row>
    <row r="421" spans="3:3">
      <c r="C421"/>
    </row>
    <row r="422" spans="3:3">
      <c r="C422"/>
    </row>
    <row r="423" spans="3:3">
      <c r="C423"/>
    </row>
    <row r="424" spans="3:3">
      <c r="C424"/>
    </row>
    <row r="425" spans="3:3">
      <c r="C425"/>
    </row>
    <row r="426" spans="3:3">
      <c r="C426"/>
    </row>
    <row r="427" spans="3:3">
      <c r="C427"/>
    </row>
    <row r="428" spans="3:3">
      <c r="C428"/>
    </row>
    <row r="429" spans="3:3">
      <c r="C429"/>
    </row>
    <row r="430" spans="3:3">
      <c r="C430"/>
    </row>
    <row r="431" spans="3:3">
      <c r="C431"/>
    </row>
    <row r="432" spans="3:3">
      <c r="C432"/>
    </row>
    <row r="433" spans="3:3">
      <c r="C433"/>
    </row>
    <row r="434" spans="3:3">
      <c r="C434"/>
    </row>
    <row r="435" spans="3:3">
      <c r="C435"/>
    </row>
    <row r="436" spans="3:3">
      <c r="C436"/>
    </row>
    <row r="437" spans="3:3">
      <c r="C437"/>
    </row>
    <row r="438" spans="3:3">
      <c r="C438"/>
    </row>
    <row r="439" spans="3:3">
      <c r="C439"/>
    </row>
    <row r="440" spans="3:3">
      <c r="C440"/>
    </row>
    <row r="441" spans="3:3">
      <c r="C441"/>
    </row>
    <row r="442" spans="3:3">
      <c r="C442"/>
    </row>
    <row r="443" spans="3:3">
      <c r="C443"/>
    </row>
    <row r="444" spans="3:3">
      <c r="C444"/>
    </row>
    <row r="445" spans="3:3">
      <c r="C445"/>
    </row>
    <row r="446" spans="3:3">
      <c r="C446"/>
    </row>
    <row r="447" spans="3:3">
      <c r="C447"/>
    </row>
    <row r="448" spans="3:3">
      <c r="C448"/>
    </row>
    <row r="449" spans="3:3">
      <c r="C449"/>
    </row>
    <row r="450" spans="3:3">
      <c r="C450"/>
    </row>
    <row r="451" spans="3:3">
      <c r="C451"/>
    </row>
    <row r="452" spans="3:3">
      <c r="C452"/>
    </row>
    <row r="453" spans="3:3">
      <c r="C453"/>
    </row>
    <row r="454" spans="3:3">
      <c r="C454"/>
    </row>
    <row r="455" spans="3:3">
      <c r="C455"/>
    </row>
    <row r="456" spans="3:3">
      <c r="C456"/>
    </row>
    <row r="457" spans="3:3">
      <c r="C457"/>
    </row>
    <row r="458" spans="3:3">
      <c r="C458"/>
    </row>
    <row r="459" spans="3:3">
      <c r="C459"/>
    </row>
    <row r="460" spans="3:3">
      <c r="C460"/>
    </row>
    <row r="461" spans="3:3">
      <c r="C461"/>
    </row>
    <row r="462" spans="3:3">
      <c r="C462"/>
    </row>
    <row r="463" spans="3:3">
      <c r="C463"/>
    </row>
    <row r="464" spans="3:3">
      <c r="C464"/>
    </row>
    <row r="465" spans="3:3">
      <c r="C465"/>
    </row>
    <row r="466" spans="3:3">
      <c r="C466"/>
    </row>
    <row r="467" spans="3:3">
      <c r="C467"/>
    </row>
    <row r="468" spans="3:3">
      <c r="C468"/>
    </row>
    <row r="469" spans="3:3">
      <c r="C469"/>
    </row>
    <row r="470" spans="3:3">
      <c r="C470"/>
    </row>
    <row r="471" spans="3:3">
      <c r="C471"/>
    </row>
    <row r="472" spans="3:3">
      <c r="C472"/>
    </row>
    <row r="473" spans="3:3">
      <c r="C473"/>
    </row>
    <row r="474" spans="3:3">
      <c r="C474"/>
    </row>
    <row r="475" spans="3:3">
      <c r="C475"/>
    </row>
    <row r="476" spans="3:3">
      <c r="C476"/>
    </row>
    <row r="477" spans="3:3">
      <c r="C477"/>
    </row>
    <row r="478" spans="3:3">
      <c r="C478"/>
    </row>
    <row r="479" spans="3:3">
      <c r="C479"/>
    </row>
    <row r="480" spans="3:3">
      <c r="C480"/>
    </row>
    <row r="481" spans="3:3">
      <c r="C481"/>
    </row>
    <row r="482" spans="3:3">
      <c r="C482"/>
    </row>
    <row r="483" spans="3:3">
      <c r="C483"/>
    </row>
    <row r="484" spans="3:3">
      <c r="C484"/>
    </row>
    <row r="485" spans="3:3">
      <c r="C485"/>
    </row>
    <row r="486" spans="3:3">
      <c r="C486"/>
    </row>
    <row r="487" spans="3:3">
      <c r="C487"/>
    </row>
    <row r="488" spans="3:3">
      <c r="C488"/>
    </row>
    <row r="489" spans="3:3">
      <c r="C489"/>
    </row>
    <row r="490" spans="3:3">
      <c r="C490"/>
    </row>
    <row r="491" spans="3:3">
      <c r="C491"/>
    </row>
    <row r="492" spans="3:3">
      <c r="C492"/>
    </row>
    <row r="493" spans="3:3">
      <c r="C493"/>
    </row>
    <row r="494" spans="3:3">
      <c r="C494"/>
    </row>
    <row r="495" spans="3:3">
      <c r="C495"/>
    </row>
    <row r="496" spans="3:3">
      <c r="C496"/>
    </row>
    <row r="497" spans="3:3">
      <c r="C497"/>
    </row>
    <row r="498" spans="3:3">
      <c r="C498"/>
    </row>
    <row r="499" spans="3:3">
      <c r="C499"/>
    </row>
    <row r="500" spans="3:3">
      <c r="C500"/>
    </row>
    <row r="501" spans="3:3">
      <c r="C501"/>
    </row>
    <row r="502" spans="3:3">
      <c r="C502"/>
    </row>
    <row r="503" spans="3:3">
      <c r="C503"/>
    </row>
    <row r="504" spans="3:3">
      <c r="C504"/>
    </row>
    <row r="505" spans="3:3">
      <c r="C505"/>
    </row>
    <row r="506" spans="3:3">
      <c r="C506"/>
    </row>
    <row r="507" spans="3:3">
      <c r="C507"/>
    </row>
    <row r="508" spans="3:3">
      <c r="C508"/>
    </row>
    <row r="509" spans="3:3">
      <c r="C509"/>
    </row>
    <row r="510" spans="3:3">
      <c r="C510"/>
    </row>
    <row r="511" spans="3:3">
      <c r="C511"/>
    </row>
    <row r="512" spans="3:3">
      <c r="C512"/>
    </row>
    <row r="513" spans="3:3">
      <c r="C513"/>
    </row>
    <row r="514" spans="3:3">
      <c r="C514"/>
    </row>
    <row r="515" spans="3:3">
      <c r="C515"/>
    </row>
    <row r="516" spans="3:3">
      <c r="C516"/>
    </row>
    <row r="517" spans="3:3">
      <c r="C517"/>
    </row>
    <row r="518" spans="3:3">
      <c r="C518"/>
    </row>
    <row r="519" spans="3:3">
      <c r="C519"/>
    </row>
    <row r="520" spans="3:3">
      <c r="C520"/>
    </row>
    <row r="521" spans="3:3">
      <c r="C521"/>
    </row>
    <row r="522" spans="3:3">
      <c r="C522"/>
    </row>
    <row r="523" spans="3:3">
      <c r="C523"/>
    </row>
    <row r="524" spans="3:3">
      <c r="C524"/>
    </row>
    <row r="525" spans="3:3">
      <c r="C525"/>
    </row>
    <row r="526" spans="3:3">
      <c r="C526"/>
    </row>
    <row r="527" spans="3:3">
      <c r="C527"/>
    </row>
    <row r="528" spans="3:3">
      <c r="C528"/>
    </row>
    <row r="529" spans="3:3">
      <c r="C529"/>
    </row>
    <row r="530" spans="3:3">
      <c r="C530"/>
    </row>
    <row r="531" spans="3:3">
      <c r="C531"/>
    </row>
    <row r="532" spans="3:3">
      <c r="C532"/>
    </row>
    <row r="533" spans="3:3">
      <c r="C533"/>
    </row>
    <row r="534" spans="3:3">
      <c r="C534"/>
    </row>
    <row r="535" spans="3:3">
      <c r="C535"/>
    </row>
    <row r="536" spans="3:3">
      <c r="C536"/>
    </row>
    <row r="537" spans="3:3">
      <c r="C537"/>
    </row>
    <row r="538" spans="3:3">
      <c r="C538"/>
    </row>
    <row r="539" spans="3:3">
      <c r="C539"/>
    </row>
    <row r="540" spans="3:3">
      <c r="C540"/>
    </row>
    <row r="541" spans="3:3">
      <c r="C541"/>
    </row>
    <row r="542" spans="3:3">
      <c r="C542"/>
    </row>
    <row r="543" spans="3:3">
      <c r="C543"/>
    </row>
    <row r="544" spans="3:3">
      <c r="C544"/>
    </row>
    <row r="545" spans="3:3">
      <c r="C545"/>
    </row>
    <row r="546" spans="3:3">
      <c r="C546"/>
    </row>
    <row r="547" spans="3:3">
      <c r="C547"/>
    </row>
    <row r="548" spans="3:3">
      <c r="C548"/>
    </row>
    <row r="549" spans="3:3">
      <c r="C549"/>
    </row>
    <row r="550" spans="3:3">
      <c r="C550"/>
    </row>
    <row r="551" spans="3:3">
      <c r="C551"/>
    </row>
    <row r="552" spans="3:3">
      <c r="C552"/>
    </row>
    <row r="553" spans="3:3">
      <c r="C553"/>
    </row>
    <row r="554" spans="3:3">
      <c r="C554"/>
    </row>
    <row r="555" spans="3:3">
      <c r="C555"/>
    </row>
    <row r="556" spans="3:3">
      <c r="C556"/>
    </row>
    <row r="557" spans="3:3">
      <c r="C557"/>
    </row>
    <row r="558" spans="3:3">
      <c r="C558"/>
    </row>
    <row r="559" spans="3:3">
      <c r="C559"/>
    </row>
    <row r="560" spans="3:3">
      <c r="C560"/>
    </row>
    <row r="561" spans="3:3">
      <c r="C561"/>
    </row>
    <row r="562" spans="3:3">
      <c r="C562"/>
    </row>
    <row r="563" spans="3:3">
      <c r="C563"/>
    </row>
    <row r="564" spans="3:3">
      <c r="C564"/>
    </row>
    <row r="565" spans="3:3">
      <c r="C565"/>
    </row>
    <row r="566" spans="3:3">
      <c r="C566"/>
    </row>
    <row r="567" spans="3:3">
      <c r="C567"/>
    </row>
    <row r="568" spans="3:3">
      <c r="C568"/>
    </row>
    <row r="569" spans="3:3">
      <c r="C569"/>
    </row>
    <row r="570" spans="3:3">
      <c r="C570"/>
    </row>
    <row r="571" spans="3:3">
      <c r="C571"/>
    </row>
    <row r="572" spans="3:3">
      <c r="C572"/>
    </row>
    <row r="573" spans="3:3">
      <c r="C573"/>
    </row>
    <row r="574" spans="3:3">
      <c r="C574"/>
    </row>
    <row r="575" spans="3:3">
      <c r="C575"/>
    </row>
    <row r="576" spans="3:3">
      <c r="C576"/>
    </row>
    <row r="577" spans="3:3">
      <c r="C577"/>
    </row>
    <row r="578" spans="3:3">
      <c r="C578"/>
    </row>
    <row r="579" spans="3:3">
      <c r="C579"/>
    </row>
    <row r="580" spans="3:3">
      <c r="C580"/>
    </row>
    <row r="581" spans="3:3">
      <c r="C581"/>
    </row>
    <row r="582" spans="3:3">
      <c r="C582"/>
    </row>
    <row r="583" spans="3:3">
      <c r="C583"/>
    </row>
    <row r="584" spans="3:3">
      <c r="C584"/>
    </row>
    <row r="585" spans="3:3">
      <c r="C585"/>
    </row>
    <row r="586" spans="3:3">
      <c r="C586"/>
    </row>
    <row r="587" spans="3:3">
      <c r="C587"/>
    </row>
    <row r="588" spans="3:3">
      <c r="C588"/>
    </row>
    <row r="589" spans="3:3">
      <c r="C589"/>
    </row>
    <row r="590" spans="3:3">
      <c r="C590"/>
    </row>
    <row r="591" spans="3:3">
      <c r="C591"/>
    </row>
    <row r="592" spans="3:3">
      <c r="C592"/>
    </row>
    <row r="593" spans="3:3">
      <c r="C593"/>
    </row>
    <row r="594" spans="3:3">
      <c r="C594"/>
    </row>
    <row r="595" spans="3:3">
      <c r="C595"/>
    </row>
    <row r="596" spans="3:3">
      <c r="C596"/>
    </row>
    <row r="597" spans="3:3">
      <c r="C597"/>
    </row>
    <row r="598" spans="3:3">
      <c r="C598"/>
    </row>
    <row r="599" spans="3:3">
      <c r="C599"/>
    </row>
    <row r="600" spans="3:3">
      <c r="C600"/>
    </row>
    <row r="601" spans="3:3">
      <c r="C601"/>
    </row>
    <row r="602" spans="3:3">
      <c r="C602"/>
    </row>
    <row r="603" spans="3:3">
      <c r="C603"/>
    </row>
    <row r="604" spans="3:3">
      <c r="C604"/>
    </row>
    <row r="605" spans="3:3">
      <c r="C605"/>
    </row>
    <row r="606" spans="3:3">
      <c r="C606"/>
    </row>
    <row r="607" spans="3:3">
      <c r="C607"/>
    </row>
    <row r="608" spans="3:3">
      <c r="C608"/>
    </row>
    <row r="609" spans="3:3">
      <c r="C609"/>
    </row>
    <row r="610" spans="3:3">
      <c r="C610"/>
    </row>
    <row r="611" spans="3:3">
      <c r="C611"/>
    </row>
    <row r="612" spans="3:3">
      <c r="C612"/>
    </row>
    <row r="613" spans="3:3">
      <c r="C613"/>
    </row>
    <row r="614" spans="3:3">
      <c r="C614"/>
    </row>
    <row r="615" spans="3:3">
      <c r="C615"/>
    </row>
    <row r="616" spans="3:3">
      <c r="C616"/>
    </row>
    <row r="617" spans="3:3">
      <c r="C617"/>
    </row>
  </sheetData>
  <sheetProtection autoFilter="0" pivotTables="0"/>
  <pageMargins left="0" right="1.1811023622047245" top="0" bottom="0" header="0" footer="0"/>
  <pageSetup paperSize="9" fitToHeight="0" orientation="portrait" r:id="rId2"/>
  <drawing r:id="rId3"/>
  <legacyDrawingHF r:id="rId4"/>
  <picture r:id="rId5"/>
  <extLst>
    <ext xmlns:x14="http://schemas.microsoft.com/office/spreadsheetml/2009/9/main" uri="{A8765BA9-456A-4dab-B4F3-ACF838C121DE}">
      <x14:slicerList>
        <x14:slicer r:id="rId6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0" tint="-0.499984740745262"/>
    <pageSetUpPr fitToPage="1"/>
  </sheetPr>
  <dimension ref="B1:AG1643"/>
  <sheetViews>
    <sheetView showGridLines="0" workbookViewId="0">
      <pane ySplit="3" topLeftCell="A4" activePane="bottomLeft" state="frozen"/>
      <selection activeCell="P2" sqref="P2"/>
      <selection pane="bottomLeft" activeCell="H9" sqref="H9"/>
    </sheetView>
  </sheetViews>
  <sheetFormatPr defaultRowHeight="15"/>
  <cols>
    <col min="1" max="1" width="2.7109375" style="56" customWidth="1"/>
    <col min="2" max="2" width="25.28515625" style="243" customWidth="1"/>
    <col min="3" max="3" width="7.7109375" style="56" bestFit="1" customWidth="1"/>
    <col min="4" max="4" width="10.85546875" style="244" bestFit="1" customWidth="1"/>
    <col min="5" max="5" width="6.140625" style="15" bestFit="1" customWidth="1"/>
    <col min="6" max="6" width="6" style="15" bestFit="1" customWidth="1"/>
    <col min="7" max="7" width="5.42578125" style="244" bestFit="1" customWidth="1"/>
    <col min="8" max="8" width="18" style="244" bestFit="1" customWidth="1"/>
    <col min="9" max="9" width="6" style="268" bestFit="1" customWidth="1"/>
    <col min="10" max="10" width="28.5703125" style="35" bestFit="1" customWidth="1"/>
    <col min="11" max="11" width="5" style="35" bestFit="1" customWidth="1"/>
    <col min="12" max="12" width="8.85546875" style="35" bestFit="1" customWidth="1"/>
    <col min="13" max="13" width="7.140625" style="35" bestFit="1" customWidth="1"/>
    <col min="14" max="14" width="10.85546875" style="35" customWidth="1"/>
    <col min="15" max="15" width="8" style="35" bestFit="1" customWidth="1"/>
    <col min="16" max="16" width="3.28515625" bestFit="1" customWidth="1"/>
    <col min="17" max="17" width="23.42578125" bestFit="1" customWidth="1"/>
    <col min="18" max="18" width="27.42578125" style="56" bestFit="1" customWidth="1"/>
    <col min="19" max="19" width="19.5703125" style="35" bestFit="1" customWidth="1"/>
    <col min="20" max="20" width="19.5703125" style="35" customWidth="1"/>
    <col min="21" max="21" width="8" style="244" bestFit="1" customWidth="1"/>
    <col min="22" max="22" width="30" style="244" bestFit="1" customWidth="1"/>
    <col min="23" max="23" width="9.5703125" style="56" customWidth="1"/>
    <col min="24" max="24" width="9.42578125" style="265" customWidth="1"/>
    <col min="25" max="25" width="8.7109375" style="265" customWidth="1"/>
    <col min="26" max="26" width="8.28515625" style="266" bestFit="1" customWidth="1"/>
    <col min="27" max="27" width="9.5703125" style="266" bestFit="1" customWidth="1"/>
    <col min="28" max="28" width="24.5703125" style="266" bestFit="1" customWidth="1"/>
    <col min="29" max="29" width="25.5703125" style="266" bestFit="1" customWidth="1"/>
    <col min="30" max="33" width="9.140625" style="6"/>
    <col min="34" max="16384" width="9.140625" style="56"/>
  </cols>
  <sheetData>
    <row r="1" spans="2:33" ht="12.75">
      <c r="C1" s="269" t="s">
        <v>714</v>
      </c>
      <c r="E1" s="245"/>
      <c r="F1" s="245"/>
      <c r="I1" s="244"/>
      <c r="J1" s="244"/>
      <c r="K1" s="244"/>
      <c r="L1" s="244"/>
      <c r="M1" s="244"/>
      <c r="N1" s="244"/>
      <c r="O1" s="56"/>
      <c r="P1" s="56"/>
      <c r="Q1" s="56"/>
      <c r="S1" s="6"/>
      <c r="T1" s="6"/>
      <c r="U1" s="6"/>
      <c r="V1" s="56"/>
      <c r="X1" s="56"/>
      <c r="Y1" s="56"/>
      <c r="Z1" s="56"/>
      <c r="AA1" s="56"/>
      <c r="AB1" s="56"/>
      <c r="AC1" s="56"/>
      <c r="AD1" s="56"/>
      <c r="AE1" s="56"/>
      <c r="AF1" s="56"/>
      <c r="AG1" s="56"/>
    </row>
    <row r="2" spans="2:33" ht="11.25">
      <c r="B2" s="39" t="s">
        <v>178</v>
      </c>
      <c r="C2" s="2" t="s">
        <v>642</v>
      </c>
      <c r="D2" s="48" t="s">
        <v>184</v>
      </c>
      <c r="E2" s="199"/>
      <c r="F2" s="199"/>
      <c r="G2" s="48" t="s">
        <v>179</v>
      </c>
      <c r="H2" s="48" t="s">
        <v>179</v>
      </c>
      <c r="I2" s="48" t="s">
        <v>179</v>
      </c>
      <c r="J2" s="48" t="s">
        <v>179</v>
      </c>
      <c r="K2" s="48" t="s">
        <v>279</v>
      </c>
      <c r="L2" s="49" t="s">
        <v>279</v>
      </c>
      <c r="M2" s="49" t="s">
        <v>634</v>
      </c>
      <c r="N2" s="48" t="s">
        <v>179</v>
      </c>
      <c r="O2" s="242" t="s">
        <v>180</v>
      </c>
      <c r="P2" s="2"/>
      <c r="Q2" s="2" t="s">
        <v>634</v>
      </c>
      <c r="R2" s="2"/>
      <c r="S2" s="56"/>
      <c r="T2" s="56"/>
      <c r="U2" s="56"/>
      <c r="V2" s="56"/>
      <c r="X2" s="56"/>
      <c r="Y2" s="56"/>
      <c r="Z2" s="56"/>
      <c r="AA2" s="56"/>
      <c r="AB2" s="56"/>
      <c r="AC2" s="56"/>
      <c r="AD2" s="56"/>
      <c r="AE2" s="56"/>
      <c r="AF2" s="56"/>
      <c r="AG2" s="56"/>
    </row>
    <row r="3" spans="2:33" s="243" customFormat="1" ht="11.25">
      <c r="B3" s="88" t="s">
        <v>644</v>
      </c>
      <c r="C3" s="246" t="s">
        <v>298</v>
      </c>
      <c r="D3" s="17" t="s">
        <v>213</v>
      </c>
      <c r="E3" s="250" t="s">
        <v>457</v>
      </c>
      <c r="F3" s="250" t="s">
        <v>458</v>
      </c>
      <c r="G3" s="297" t="s">
        <v>181</v>
      </c>
      <c r="H3" s="17" t="s">
        <v>136</v>
      </c>
      <c r="I3" s="17" t="s">
        <v>182</v>
      </c>
      <c r="J3" s="17" t="s">
        <v>46</v>
      </c>
      <c r="K3" s="270" t="s">
        <v>45</v>
      </c>
      <c r="L3" s="247" t="s">
        <v>185</v>
      </c>
      <c r="M3" s="248" t="s">
        <v>874</v>
      </c>
      <c r="N3" s="17" t="s">
        <v>183</v>
      </c>
      <c r="O3" s="249" t="s">
        <v>188</v>
      </c>
      <c r="P3" s="296" t="s">
        <v>620</v>
      </c>
      <c r="Q3" s="88" t="s">
        <v>633</v>
      </c>
      <c r="R3" s="88" t="s">
        <v>873</v>
      </c>
    </row>
    <row r="4" spans="2:33" ht="11.25">
      <c r="B4" s="18" t="str">
        <f>CONCATENATE(historie_vysledky[[#This Row],[rok]]," :: ",H4," :: ",I4)</f>
        <v>2009 :: Bazalová Eva :: 1963</v>
      </c>
      <c r="C4" s="251">
        <v>2009</v>
      </c>
      <c r="D4" s="252" t="s">
        <v>187</v>
      </c>
      <c r="E4" s="259" t="s">
        <v>219</v>
      </c>
      <c r="F4" s="259" t="s">
        <v>219</v>
      </c>
      <c r="G4" s="253" t="s">
        <v>316</v>
      </c>
      <c r="H4" s="17" t="s">
        <v>866</v>
      </c>
      <c r="I4" s="254">
        <v>1963</v>
      </c>
      <c r="J4" s="19" t="s">
        <v>284</v>
      </c>
      <c r="K4" s="255" t="str">
        <f>IF(RIGHT(LEFT(historie_vysledky[[#This Row],[prijmeni a jmeno]],SEARCH(" ",historie_vysledky[[#This Row],[prijmeni a jmeno]])-1),1)="á","Z","M")</f>
        <v>Z</v>
      </c>
      <c r="L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4" s="257"/>
      <c r="N4" s="17"/>
      <c r="O4" s="258" t="s">
        <v>219</v>
      </c>
      <c r="P4" s="136" t="str">
        <f>LEFT(historie_vysledky[[#This Row],[prijmeni a jmeno]],1)</f>
        <v>B</v>
      </c>
      <c r="Q4" s="55" t="str">
        <f>CONCATENATE(historie_vysledky[[#This Row],[prijmeni a jmeno]],", ",historie_vysledky[[#This Row],[nar]])</f>
        <v>Bazalová Eva, 1963</v>
      </c>
      <c r="R4" s="55" t="str">
        <f>CONCATENATE(historie_vysledky[[#This Row],[prijmeni a jmeno]]," (",historie_vysledky[[#This Row],[nar]],")  v roce ",historie_vysledky[[#This Row],[rok]])</f>
        <v>Bazalová Eva (1963)  v roce 2009</v>
      </c>
      <c r="S4" s="56"/>
      <c r="T4" s="56"/>
      <c r="U4" s="56"/>
      <c r="V4" s="56"/>
      <c r="X4" s="56"/>
      <c r="Y4" s="56"/>
      <c r="Z4" s="56"/>
      <c r="AA4" s="56"/>
      <c r="AB4" s="56"/>
      <c r="AC4" s="56"/>
      <c r="AD4" s="56"/>
      <c r="AE4" s="56"/>
      <c r="AF4" s="56"/>
      <c r="AG4" s="56"/>
    </row>
    <row r="5" spans="2:33" ht="11.25">
      <c r="B5" s="18" t="str">
        <f>CONCATENATE(historie_vysledky[[#This Row],[rok]]," :: ",H5," :: ",I5)</f>
        <v>2009 :: Bečvařík Michal :: 1990</v>
      </c>
      <c r="C5" s="251">
        <v>2009</v>
      </c>
      <c r="D5" s="252" t="s">
        <v>187</v>
      </c>
      <c r="E5" s="259">
        <v>1</v>
      </c>
      <c r="F5" s="259">
        <v>1</v>
      </c>
      <c r="G5" s="253" t="s">
        <v>316</v>
      </c>
      <c r="H5" s="17" t="s">
        <v>322</v>
      </c>
      <c r="I5" s="254">
        <v>1990</v>
      </c>
      <c r="J5" s="19" t="s">
        <v>320</v>
      </c>
      <c r="K5" s="255" t="str">
        <f>IF(RIGHT(LEFT(historie_vysledky[[#This Row],[prijmeni a jmeno]],SEARCH(" ",historie_vysledky[[#This Row],[prijmeni a jmeno]])-1),1)="á","Z","M")</f>
        <v>M</v>
      </c>
      <c r="L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" s="257"/>
      <c r="N5" s="17"/>
      <c r="O5" s="258">
        <v>1.5972222222222224E-2</v>
      </c>
      <c r="P5" s="136" t="str">
        <f>LEFT(historie_vysledky[[#This Row],[prijmeni a jmeno]],1)</f>
        <v>B</v>
      </c>
      <c r="Q5" s="55" t="str">
        <f>CONCATENATE(historie_vysledky[[#This Row],[prijmeni a jmeno]],", ",historie_vysledky[[#This Row],[nar]])</f>
        <v>Bečvařík Michal, 1990</v>
      </c>
      <c r="R5" s="55" t="str">
        <f>CONCATENATE(historie_vysledky[[#This Row],[prijmeni a jmeno]]," (",historie_vysledky[[#This Row],[nar]],")  v roce ",historie_vysledky[[#This Row],[rok]])</f>
        <v>Bečvařík Michal (1990)  v roce 2009</v>
      </c>
      <c r="S5" s="56"/>
      <c r="T5" s="56"/>
      <c r="U5" s="56"/>
      <c r="V5" s="56"/>
      <c r="X5" s="56"/>
      <c r="Y5" s="56"/>
      <c r="Z5" s="56"/>
      <c r="AA5" s="56"/>
      <c r="AB5" s="56"/>
      <c r="AC5" s="56"/>
      <c r="AD5" s="56"/>
      <c r="AE5" s="56"/>
      <c r="AF5" s="56"/>
      <c r="AG5" s="56"/>
    </row>
    <row r="6" spans="2:33" ht="11.25">
      <c r="B6" s="18" t="str">
        <f>CONCATENATE(historie_vysledky[[#This Row],[rok]]," :: ",H6," :: ",I6)</f>
        <v>2009 :: Duda Jan :: 1979</v>
      </c>
      <c r="C6" s="251">
        <v>2009</v>
      </c>
      <c r="D6" s="252" t="s">
        <v>187</v>
      </c>
      <c r="E6" s="259">
        <v>4</v>
      </c>
      <c r="F6" s="259">
        <v>4</v>
      </c>
      <c r="G6" s="253" t="s">
        <v>316</v>
      </c>
      <c r="H6" s="17" t="s">
        <v>324</v>
      </c>
      <c r="I6" s="254">
        <v>1979</v>
      </c>
      <c r="J6" s="19" t="s">
        <v>651</v>
      </c>
      <c r="K6" s="255" t="str">
        <f>IF(RIGHT(LEFT(historie_vysledky[[#This Row],[prijmeni a jmeno]],SEARCH(" ",historie_vysledky[[#This Row],[prijmeni a jmeno]])-1),1)="á","Z","M")</f>
        <v>M</v>
      </c>
      <c r="L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6" s="257"/>
      <c r="N6" s="17"/>
      <c r="O6" s="258">
        <v>2.0861111111111112E-2</v>
      </c>
      <c r="P6" s="136" t="str">
        <f>LEFT(historie_vysledky[[#This Row],[prijmeni a jmeno]],1)</f>
        <v>D</v>
      </c>
      <c r="Q6" s="55" t="str">
        <f>CONCATENATE(historie_vysledky[[#This Row],[prijmeni a jmeno]],", ",historie_vysledky[[#This Row],[nar]])</f>
        <v>Duda Jan, 1979</v>
      </c>
      <c r="R6" s="55" t="str">
        <f>CONCATENATE(historie_vysledky[[#This Row],[prijmeni a jmeno]]," (",historie_vysledky[[#This Row],[nar]],")  v roce ",historie_vysledky[[#This Row],[rok]])</f>
        <v>Duda Jan (1979)  v roce 2009</v>
      </c>
      <c r="S6" s="56"/>
      <c r="T6" s="56"/>
      <c r="U6" s="56"/>
      <c r="V6" s="56"/>
      <c r="X6" s="56"/>
      <c r="Y6" s="56"/>
      <c r="Z6" s="56"/>
      <c r="AA6" s="56"/>
      <c r="AB6" s="56"/>
      <c r="AC6" s="56"/>
      <c r="AD6" s="56"/>
      <c r="AE6" s="56"/>
      <c r="AF6" s="56"/>
      <c r="AG6" s="56"/>
    </row>
    <row r="7" spans="2:33" ht="11.25">
      <c r="B7" s="18" t="str">
        <f>CONCATENATE(historie_vysledky[[#This Row],[rok]]," :: ",H7," :: ",I7)</f>
        <v>2009 :: Fichtner Milan :: 1953</v>
      </c>
      <c r="C7" s="251">
        <v>2009</v>
      </c>
      <c r="D7" s="252" t="s">
        <v>187</v>
      </c>
      <c r="E7" s="259">
        <v>5</v>
      </c>
      <c r="F7" s="259">
        <v>5</v>
      </c>
      <c r="G7" s="253" t="s">
        <v>316</v>
      </c>
      <c r="H7" s="17" t="s">
        <v>325</v>
      </c>
      <c r="I7" s="254">
        <v>1953</v>
      </c>
      <c r="J7" s="19" t="s">
        <v>284</v>
      </c>
      <c r="K7" s="255" t="str">
        <f>IF(RIGHT(LEFT(historie_vysledky[[#This Row],[prijmeni a jmeno]],SEARCH(" ",historie_vysledky[[#This Row],[prijmeni a jmeno]])-1),1)="á","Z","M")</f>
        <v>M</v>
      </c>
      <c r="L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7" s="257"/>
      <c r="N7" s="17"/>
      <c r="O7" s="258">
        <v>2.0888888888888887E-2</v>
      </c>
      <c r="P7" s="136" t="str">
        <f>LEFT(historie_vysledky[[#This Row],[prijmeni a jmeno]],1)</f>
        <v>F</v>
      </c>
      <c r="Q7" s="55" t="str">
        <f>CONCATENATE(historie_vysledky[[#This Row],[prijmeni a jmeno]],", ",historie_vysledky[[#This Row],[nar]])</f>
        <v>Fichtner Milan, 1953</v>
      </c>
      <c r="R7" s="55" t="str">
        <f>CONCATENATE(historie_vysledky[[#This Row],[prijmeni a jmeno]]," (",historie_vysledky[[#This Row],[nar]],")  v roce ",historie_vysledky[[#This Row],[rok]])</f>
        <v>Fichtner Milan (1953)  v roce 2009</v>
      </c>
      <c r="S7" s="56"/>
      <c r="T7" s="56"/>
      <c r="U7" s="56"/>
      <c r="V7" s="56"/>
      <c r="X7" s="56"/>
      <c r="Y7" s="56"/>
      <c r="Z7" s="56"/>
      <c r="AA7" s="56"/>
      <c r="AB7" s="56"/>
      <c r="AC7" s="56"/>
      <c r="AD7" s="56"/>
      <c r="AE7" s="56"/>
      <c r="AF7" s="56"/>
      <c r="AG7" s="56"/>
    </row>
    <row r="8" spans="2:33" ht="11.25">
      <c r="B8" s="18" t="str">
        <f>CONCATENATE(historie_vysledky[[#This Row],[rok]]," :: ",H8," :: ",I8)</f>
        <v>2009 :: Mikšl Miroslav :: 1999</v>
      </c>
      <c r="C8" s="251">
        <v>2009</v>
      </c>
      <c r="D8" s="252" t="s">
        <v>187</v>
      </c>
      <c r="E8" s="259">
        <v>2</v>
      </c>
      <c r="F8" s="259">
        <v>2</v>
      </c>
      <c r="G8" s="253" t="s">
        <v>316</v>
      </c>
      <c r="H8" s="17" t="s">
        <v>151</v>
      </c>
      <c r="I8" s="254">
        <v>1999</v>
      </c>
      <c r="J8" s="19" t="s">
        <v>284</v>
      </c>
      <c r="K8" s="255" t="str">
        <f>IF(RIGHT(LEFT(historie_vysledky[[#This Row],[prijmeni a jmeno]],SEARCH(" ",historie_vysledky[[#This Row],[prijmeni a jmeno]])-1),1)="á","Z","M")</f>
        <v>M</v>
      </c>
      <c r="L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" s="257"/>
      <c r="N8" s="17"/>
      <c r="O8" s="258">
        <v>1.6047453703703706E-2</v>
      </c>
      <c r="P8" s="136" t="str">
        <f>LEFT(historie_vysledky[[#This Row],[prijmeni a jmeno]],1)</f>
        <v>M</v>
      </c>
      <c r="Q8" s="55" t="str">
        <f>CONCATENATE(historie_vysledky[[#This Row],[prijmeni a jmeno]],", ",historie_vysledky[[#This Row],[nar]])</f>
        <v>Mikšl Miroslav, 1999</v>
      </c>
      <c r="R8" s="55" t="str">
        <f>CONCATENATE(historie_vysledky[[#This Row],[prijmeni a jmeno]]," (",historie_vysledky[[#This Row],[nar]],")  v roce ",historie_vysledky[[#This Row],[rok]])</f>
        <v>Mikšl Miroslav (1999)  v roce 2009</v>
      </c>
      <c r="S8" s="56"/>
      <c r="T8" s="56"/>
      <c r="U8" s="56"/>
      <c r="V8" s="56"/>
      <c r="X8" s="56"/>
      <c r="Y8" s="56"/>
      <c r="Z8" s="56"/>
      <c r="AA8" s="56"/>
      <c r="AB8" s="56"/>
      <c r="AC8" s="56"/>
      <c r="AD8" s="56"/>
      <c r="AE8" s="56"/>
      <c r="AF8" s="56"/>
      <c r="AG8" s="56"/>
    </row>
    <row r="9" spans="2:33" ht="11.25">
      <c r="B9" s="18" t="str">
        <f>CONCATENATE(historie_vysledky[[#This Row],[rok]]," :: ",H9," :: ",I9)</f>
        <v>2009 :: Sládek Miloslav :: 1939</v>
      </c>
      <c r="C9" s="251">
        <v>2009</v>
      </c>
      <c r="D9" s="252" t="s">
        <v>187</v>
      </c>
      <c r="E9" s="259">
        <v>3</v>
      </c>
      <c r="F9" s="259">
        <v>3</v>
      </c>
      <c r="G9" s="253" t="s">
        <v>316</v>
      </c>
      <c r="H9" s="17" t="s">
        <v>323</v>
      </c>
      <c r="I9" s="254">
        <v>1939</v>
      </c>
      <c r="J9" s="19" t="s">
        <v>640</v>
      </c>
      <c r="K9" s="255" t="str">
        <f>IF(RIGHT(LEFT(historie_vysledky[[#This Row],[prijmeni a jmeno]],SEARCH(" ",historie_vysledky[[#This Row],[prijmeni a jmeno]])-1),1)="á","Z","M")</f>
        <v>M</v>
      </c>
      <c r="L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" s="257"/>
      <c r="N9" s="17"/>
      <c r="O9" s="258">
        <v>1.7454861111111112E-2</v>
      </c>
      <c r="P9" s="136" t="str">
        <f>LEFT(historie_vysledky[[#This Row],[prijmeni a jmeno]],1)</f>
        <v>S</v>
      </c>
      <c r="Q9" s="55" t="str">
        <f>CONCATENATE(historie_vysledky[[#This Row],[prijmeni a jmeno]],", ",historie_vysledky[[#This Row],[nar]])</f>
        <v>Sládek Miloslav, 1939</v>
      </c>
      <c r="R9" s="55" t="str">
        <f>CONCATENATE(historie_vysledky[[#This Row],[prijmeni a jmeno]]," (",historie_vysledky[[#This Row],[nar]],")  v roce ",historie_vysledky[[#This Row],[rok]])</f>
        <v>Sládek Miloslav (1939)  v roce 2009</v>
      </c>
      <c r="S9" s="56"/>
      <c r="T9" s="56"/>
      <c r="U9" s="56"/>
      <c r="V9" s="56"/>
      <c r="X9" s="56"/>
      <c r="Y9" s="56"/>
      <c r="Z9" s="56"/>
      <c r="AA9" s="56"/>
      <c r="AB9" s="56"/>
      <c r="AC9" s="56"/>
      <c r="AD9" s="56"/>
      <c r="AE9" s="56"/>
      <c r="AF9" s="56"/>
      <c r="AG9" s="56"/>
    </row>
    <row r="10" spans="2:33" ht="11.25">
      <c r="B10" s="18" t="str">
        <f>CONCATENATE(historie_vysledky[[#This Row],[rok]]," :: ",H10," :: ",I10)</f>
        <v>2009 :: Žočková Lucie :: 1978</v>
      </c>
      <c r="C10" s="251">
        <v>2009</v>
      </c>
      <c r="D10" s="252" t="s">
        <v>187</v>
      </c>
      <c r="E10" s="259">
        <v>6</v>
      </c>
      <c r="F10" s="259">
        <v>6</v>
      </c>
      <c r="G10" s="253" t="s">
        <v>316</v>
      </c>
      <c r="H10" s="17" t="s">
        <v>326</v>
      </c>
      <c r="I10" s="254">
        <v>1978</v>
      </c>
      <c r="J10" s="19" t="s">
        <v>321</v>
      </c>
      <c r="K10" s="255" t="str">
        <f>IF(RIGHT(LEFT(historie_vysledky[[#This Row],[prijmeni a jmeno]],SEARCH(" ",historie_vysledky[[#This Row],[prijmeni a jmeno]])-1),1)="á","Z","M")</f>
        <v>Z</v>
      </c>
      <c r="L1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" s="257"/>
      <c r="N10" s="17"/>
      <c r="O10" s="258">
        <v>2.0927083333333332E-2</v>
      </c>
      <c r="P10" s="136" t="str">
        <f>LEFT(historie_vysledky[[#This Row],[prijmeni a jmeno]],1)</f>
        <v>Ž</v>
      </c>
      <c r="Q10" s="55" t="str">
        <f>CONCATENATE(historie_vysledky[[#This Row],[prijmeni a jmeno]],", ",historie_vysledky[[#This Row],[nar]])</f>
        <v>Žočková Lucie, 1978</v>
      </c>
      <c r="R10" s="55" t="str">
        <f>CONCATENATE(historie_vysledky[[#This Row],[prijmeni a jmeno]]," (",historie_vysledky[[#This Row],[nar]],")  v roce ",historie_vysledky[[#This Row],[rok]])</f>
        <v>Žočková Lucie (1978)  v roce 2009</v>
      </c>
      <c r="S10" s="56"/>
      <c r="T10" s="56"/>
      <c r="U10" s="56"/>
      <c r="V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</row>
    <row r="11" spans="2:33" ht="11.25">
      <c r="B11" s="18" t="str">
        <f>CONCATENATE(historie_vysledky[[#This Row],[rok]]," :: ",H11," :: ",I11)</f>
        <v>2009 :: Barták Ondřej :: 2006</v>
      </c>
      <c r="C11" s="251">
        <v>2009</v>
      </c>
      <c r="D11" s="252" t="s">
        <v>297</v>
      </c>
      <c r="E11" s="259" t="s">
        <v>316</v>
      </c>
      <c r="F11" s="259">
        <v>10</v>
      </c>
      <c r="G11" s="253" t="s">
        <v>316</v>
      </c>
      <c r="H11" s="17" t="s">
        <v>251</v>
      </c>
      <c r="I11" s="254">
        <v>2006</v>
      </c>
      <c r="J11" s="19" t="s">
        <v>242</v>
      </c>
      <c r="K11" s="255" t="str">
        <f>IF(RIGHT(LEFT(historie_vysledky[[#This Row],[prijmeni a jmeno]],SEARCH(" ",historie_vysledky[[#This Row],[prijmeni a jmeno]])-1),1)="á","Z","M")</f>
        <v>M</v>
      </c>
      <c r="L1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1" s="257"/>
      <c r="N11" s="17"/>
      <c r="O11" s="258">
        <v>1.2152777777777778E-3</v>
      </c>
      <c r="P11" s="136" t="str">
        <f>LEFT(historie_vysledky[[#This Row],[prijmeni a jmeno]],1)</f>
        <v>B</v>
      </c>
      <c r="Q11" s="55" t="str">
        <f>CONCATENATE(historie_vysledky[[#This Row],[prijmeni a jmeno]],", ",historie_vysledky[[#This Row],[nar]])</f>
        <v>Barták Ondřej, 2006</v>
      </c>
      <c r="R11" s="55" t="str">
        <f>CONCATENATE(historie_vysledky[[#This Row],[prijmeni a jmeno]]," (",historie_vysledky[[#This Row],[nar]],")  v roce ",historie_vysledky[[#This Row],[rok]])</f>
        <v>Barták Ondřej (2006)  v roce 2009</v>
      </c>
      <c r="S11" s="56"/>
      <c r="T11" s="56"/>
      <c r="U11" s="56"/>
      <c r="V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</row>
    <row r="12" spans="2:33" ht="11.25">
      <c r="B12" s="18" t="str">
        <f>CONCATENATE(historie_vysledky[[#This Row],[rok]]," :: ",H12," :: ",I12)</f>
        <v>2009 :: Baxová Zuzana :: 2001</v>
      </c>
      <c r="C12" s="251">
        <v>2009</v>
      </c>
      <c r="D12" s="252" t="s">
        <v>297</v>
      </c>
      <c r="E12" s="259" t="s">
        <v>316</v>
      </c>
      <c r="F12" s="259">
        <v>4</v>
      </c>
      <c r="G12" s="253" t="s">
        <v>316</v>
      </c>
      <c r="H12" s="17" t="s">
        <v>360</v>
      </c>
      <c r="I12" s="254">
        <v>2001</v>
      </c>
      <c r="J12" s="19" t="s">
        <v>868</v>
      </c>
      <c r="K12" s="255" t="str">
        <f>IF(RIGHT(LEFT(historie_vysledky[[#This Row],[prijmeni a jmeno]],SEARCH(" ",historie_vysledky[[#This Row],[prijmeni a jmeno]])-1),1)="á","Z","M")</f>
        <v>Z</v>
      </c>
      <c r="L1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07-09</v>
      </c>
      <c r="M12" s="257"/>
      <c r="N12" s="17"/>
      <c r="O12" s="258">
        <v>4.7916666666666664E-4</v>
      </c>
      <c r="P12" s="136" t="str">
        <f>LEFT(historie_vysledky[[#This Row],[prijmeni a jmeno]],1)</f>
        <v>B</v>
      </c>
      <c r="Q12" s="55" t="str">
        <f>CONCATENATE(historie_vysledky[[#This Row],[prijmeni a jmeno]],", ",historie_vysledky[[#This Row],[nar]])</f>
        <v>Baxová Zuzana, 2001</v>
      </c>
      <c r="R12" s="55" t="str">
        <f>CONCATENATE(historie_vysledky[[#This Row],[prijmeni a jmeno]]," (",historie_vysledky[[#This Row],[nar]],")  v roce ",historie_vysledky[[#This Row],[rok]])</f>
        <v>Baxová Zuzana (2001)  v roce 2009</v>
      </c>
      <c r="S12" s="56"/>
      <c r="T12" s="56"/>
      <c r="U12" s="56"/>
      <c r="V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</row>
    <row r="13" spans="2:33" ht="11.25">
      <c r="B13" s="18" t="str">
        <f>CONCATENATE(historie_vysledky[[#This Row],[rok]]," :: ",H13," :: ",I13)</f>
        <v>2009 :: Bazal Lukáš :: 1994</v>
      </c>
      <c r="C13" s="251">
        <v>2009</v>
      </c>
      <c r="D13" s="252" t="s">
        <v>297</v>
      </c>
      <c r="E13" s="259" t="s">
        <v>316</v>
      </c>
      <c r="F13" s="259">
        <v>2</v>
      </c>
      <c r="G13" s="253" t="s">
        <v>316</v>
      </c>
      <c r="H13" s="17" t="s">
        <v>343</v>
      </c>
      <c r="I13" s="254">
        <v>1994</v>
      </c>
      <c r="J13" s="19" t="s">
        <v>284</v>
      </c>
      <c r="K13" s="255" t="str">
        <f>IF(RIGHT(LEFT(historie_vysledky[[#This Row],[prijmeni a jmeno]],SEARCH(" ",historie_vysledky[[#This Row],[prijmeni a jmeno]])-1),1)="á","Z","M")</f>
        <v>M</v>
      </c>
      <c r="L1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14-15</v>
      </c>
      <c r="M13" s="257"/>
      <c r="N13" s="17"/>
      <c r="O13" s="258">
        <v>3.0601851851851849E-3</v>
      </c>
      <c r="P13" s="136" t="str">
        <f>LEFT(historie_vysledky[[#This Row],[prijmeni a jmeno]],1)</f>
        <v>B</v>
      </c>
      <c r="Q13" s="55" t="str">
        <f>CONCATENATE(historie_vysledky[[#This Row],[prijmeni a jmeno]],", ",historie_vysledky[[#This Row],[nar]])</f>
        <v>Bazal Lukáš, 1994</v>
      </c>
      <c r="R13" s="55" t="str">
        <f>CONCATENATE(historie_vysledky[[#This Row],[prijmeni a jmeno]]," (",historie_vysledky[[#This Row],[nar]],")  v roce ",historie_vysledky[[#This Row],[rok]])</f>
        <v>Bazal Lukáš (1994)  v roce 2009</v>
      </c>
      <c r="S13" s="56"/>
      <c r="T13" s="56"/>
      <c r="U13" s="56"/>
      <c r="V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</row>
    <row r="14" spans="2:33" ht="11.25">
      <c r="B14" s="18" t="str">
        <f>CONCATENATE(historie_vysledky[[#This Row],[rok]]," :: ",H14," :: ",I14)</f>
        <v>2009 :: Bělecká Žaneta :: 2004</v>
      </c>
      <c r="C14" s="251">
        <v>2009</v>
      </c>
      <c r="D14" s="252" t="s">
        <v>297</v>
      </c>
      <c r="E14" s="259" t="s">
        <v>316</v>
      </c>
      <c r="F14" s="259">
        <v>3</v>
      </c>
      <c r="G14" s="253" t="s">
        <v>316</v>
      </c>
      <c r="H14" s="17" t="s">
        <v>371</v>
      </c>
      <c r="I14" s="254">
        <v>2004</v>
      </c>
      <c r="J14" s="19" t="s">
        <v>656</v>
      </c>
      <c r="K14" s="255" t="str">
        <f>IF(RIGHT(LEFT(historie_vysledky[[#This Row],[prijmeni a jmeno]],SEARCH(" ",historie_vysledky[[#This Row],[prijmeni a jmeno]])-1),1)="á","Z","M")</f>
        <v>Z</v>
      </c>
      <c r="L1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4" s="257"/>
      <c r="N14" s="17"/>
      <c r="O14" s="258">
        <v>5.7407407407407407E-4</v>
      </c>
      <c r="P14" s="136" t="str">
        <f>LEFT(historie_vysledky[[#This Row],[prijmeni a jmeno]],1)</f>
        <v>B</v>
      </c>
      <c r="Q14" s="55" t="str">
        <f>CONCATENATE(historie_vysledky[[#This Row],[prijmeni a jmeno]],", ",historie_vysledky[[#This Row],[nar]])</f>
        <v>Bělecká Žaneta, 2004</v>
      </c>
      <c r="R14" s="55" t="str">
        <f>CONCATENATE(historie_vysledky[[#This Row],[prijmeni a jmeno]]," (",historie_vysledky[[#This Row],[nar]],")  v roce ",historie_vysledky[[#This Row],[rok]])</f>
        <v>Bělecká Žaneta (2004)  v roce 2009</v>
      </c>
      <c r="S14" s="56"/>
      <c r="T14" s="56"/>
      <c r="U14" s="56"/>
      <c r="V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</row>
    <row r="15" spans="2:33" ht="11.25">
      <c r="B15" s="18" t="str">
        <f>CONCATENATE(historie_vysledky[[#This Row],[rok]]," :: ",H15," :: ",I15)</f>
        <v>2009 :: Bláha Samuel :: 2006</v>
      </c>
      <c r="C15" s="251">
        <v>2009</v>
      </c>
      <c r="D15" s="252" t="s">
        <v>297</v>
      </c>
      <c r="E15" s="259" t="s">
        <v>316</v>
      </c>
      <c r="F15" s="259">
        <v>9</v>
      </c>
      <c r="G15" s="253" t="s">
        <v>316</v>
      </c>
      <c r="H15" s="17" t="s">
        <v>367</v>
      </c>
      <c r="I15" s="254">
        <v>2006</v>
      </c>
      <c r="J15" s="19" t="s">
        <v>235</v>
      </c>
      <c r="K15" s="255" t="str">
        <f>IF(RIGHT(LEFT(historie_vysledky[[#This Row],[prijmeni a jmeno]],SEARCH(" ",historie_vysledky[[#This Row],[prijmeni a jmeno]])-1),1)="á","Z","M")</f>
        <v>M</v>
      </c>
      <c r="L1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5" s="257"/>
      <c r="N15" s="17"/>
      <c r="O15" s="258">
        <v>1.1192129629629631E-3</v>
      </c>
      <c r="P15" s="136" t="str">
        <f>LEFT(historie_vysledky[[#This Row],[prijmeni a jmeno]],1)</f>
        <v>B</v>
      </c>
      <c r="Q15" s="55" t="str">
        <f>CONCATENATE(historie_vysledky[[#This Row],[prijmeni a jmeno]],", ",historie_vysledky[[#This Row],[nar]])</f>
        <v>Bláha Samuel, 2006</v>
      </c>
      <c r="R15" s="55" t="str">
        <f>CONCATENATE(historie_vysledky[[#This Row],[prijmeni a jmeno]]," (",historie_vysledky[[#This Row],[nar]],")  v roce ",historie_vysledky[[#This Row],[rok]])</f>
        <v>Bláha Samuel (2006)  v roce 2009</v>
      </c>
      <c r="S15" s="56"/>
      <c r="T15" s="56"/>
      <c r="U15" s="56"/>
      <c r="V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</row>
    <row r="16" spans="2:33" ht="11.25">
      <c r="B16" s="18" t="str">
        <f>CONCATENATE(historie_vysledky[[#This Row],[rok]]," :: ",H16," :: ",I16)</f>
        <v>2009 :: Budil Jakub :: 2002</v>
      </c>
      <c r="C16" s="251">
        <v>2009</v>
      </c>
      <c r="D16" s="252" t="s">
        <v>297</v>
      </c>
      <c r="E16" s="259" t="s">
        <v>316</v>
      </c>
      <c r="F16" s="259">
        <v>1</v>
      </c>
      <c r="G16" s="253" t="s">
        <v>316</v>
      </c>
      <c r="H16" s="17" t="s">
        <v>361</v>
      </c>
      <c r="I16" s="254">
        <v>2002</v>
      </c>
      <c r="J16" s="19" t="s">
        <v>335</v>
      </c>
      <c r="K16" s="255" t="str">
        <f>IF(RIGHT(LEFT(historie_vysledky[[#This Row],[prijmeni a jmeno]],SEARCH(" ",historie_vysledky[[#This Row],[prijmeni a jmeno]])-1),1)="á","Z","M")</f>
        <v>M</v>
      </c>
      <c r="L16" s="256" t="s">
        <v>3175</v>
      </c>
      <c r="M16" s="257"/>
      <c r="N16" s="17"/>
      <c r="O16" s="258">
        <v>4.6875000000000004E-4</v>
      </c>
      <c r="P16" s="136" t="str">
        <f>LEFT(historie_vysledky[[#This Row],[prijmeni a jmeno]],1)</f>
        <v>B</v>
      </c>
      <c r="Q16" s="55" t="str">
        <f>CONCATENATE(historie_vysledky[[#This Row],[prijmeni a jmeno]],", ",historie_vysledky[[#This Row],[nar]])</f>
        <v>Budil Jakub, 2002</v>
      </c>
      <c r="R16" s="55" t="str">
        <f>CONCATENATE(historie_vysledky[[#This Row],[prijmeni a jmeno]]," (",historie_vysledky[[#This Row],[nar]],")  v roce ",historie_vysledky[[#This Row],[rok]])</f>
        <v>Budil Jakub (2002)  v roce 2009</v>
      </c>
      <c r="S16" s="56"/>
      <c r="T16" s="56"/>
      <c r="U16" s="56"/>
      <c r="V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</row>
    <row r="17" spans="2:33" ht="11.25">
      <c r="B17" s="18" t="str">
        <f>CONCATENATE(historie_vysledky[[#This Row],[rok]]," :: ",H17," :: ",I17)</f>
        <v>2009 :: Candra Tomáš :: 2004</v>
      </c>
      <c r="C17" s="251">
        <v>2009</v>
      </c>
      <c r="D17" s="252" t="s">
        <v>297</v>
      </c>
      <c r="E17" s="259" t="s">
        <v>316</v>
      </c>
      <c r="F17" s="259">
        <v>2</v>
      </c>
      <c r="G17" s="253" t="s">
        <v>316</v>
      </c>
      <c r="H17" s="17" t="s">
        <v>362</v>
      </c>
      <c r="I17" s="254">
        <v>2004</v>
      </c>
      <c r="J17" s="19" t="s">
        <v>299</v>
      </c>
      <c r="K17" s="255" t="str">
        <f>IF(RIGHT(LEFT(historie_vysledky[[#This Row],[prijmeni a jmeno]],SEARCH(" ",historie_vysledky[[#This Row],[prijmeni a jmeno]])-1),1)="á","Z","M")</f>
        <v>M</v>
      </c>
      <c r="L1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7" s="257"/>
      <c r="N17" s="17"/>
      <c r="O17" s="258">
        <v>5.6250000000000007E-4</v>
      </c>
      <c r="P17" s="136" t="str">
        <f>LEFT(historie_vysledky[[#This Row],[prijmeni a jmeno]],1)</f>
        <v>C</v>
      </c>
      <c r="Q17" s="55" t="str">
        <f>CONCATENATE(historie_vysledky[[#This Row],[prijmeni a jmeno]],", ",historie_vysledky[[#This Row],[nar]])</f>
        <v>Candra Tomáš, 2004</v>
      </c>
      <c r="R17" s="55" t="str">
        <f>CONCATENATE(historie_vysledky[[#This Row],[prijmeni a jmeno]]," (",historie_vysledky[[#This Row],[nar]],")  v roce ",historie_vysledky[[#This Row],[rok]])</f>
        <v>Candra Tomáš (2004)  v roce 2009</v>
      </c>
      <c r="S17" s="56"/>
      <c r="T17" s="56"/>
      <c r="U17" s="56"/>
      <c r="V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</row>
    <row r="18" spans="2:33" ht="11.25">
      <c r="B18" s="18" t="str">
        <f>CONCATENATE(historie_vysledky[[#This Row],[rok]]," :: ",H18," :: ",I18)</f>
        <v>2009 :: Candrová Michaela :: 2007</v>
      </c>
      <c r="C18" s="251">
        <v>2009</v>
      </c>
      <c r="D18" s="252" t="s">
        <v>297</v>
      </c>
      <c r="E18" s="259" t="s">
        <v>316</v>
      </c>
      <c r="F18" s="259">
        <v>11</v>
      </c>
      <c r="G18" s="253" t="s">
        <v>316</v>
      </c>
      <c r="H18" s="17" t="s">
        <v>378</v>
      </c>
      <c r="I18" s="254">
        <v>2007</v>
      </c>
      <c r="J18" s="19" t="s">
        <v>299</v>
      </c>
      <c r="K18" s="255" t="str">
        <f>IF(RIGHT(LEFT(historie_vysledky[[#This Row],[prijmeni a jmeno]],SEARCH(" ",historie_vysledky[[#This Row],[prijmeni a jmeno]])-1),1)="á","Z","M")</f>
        <v>Z</v>
      </c>
      <c r="L1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8" s="257"/>
      <c r="N18" s="17"/>
      <c r="O18" s="258">
        <v>1.4722222222222222E-3</v>
      </c>
      <c r="P18" s="136" t="str">
        <f>LEFT(historie_vysledky[[#This Row],[prijmeni a jmeno]],1)</f>
        <v>C</v>
      </c>
      <c r="Q18" s="55" t="str">
        <f>CONCATENATE(historie_vysledky[[#This Row],[prijmeni a jmeno]],", ",historie_vysledky[[#This Row],[nar]])</f>
        <v>Candrová Michaela, 2007</v>
      </c>
      <c r="R18" s="55" t="str">
        <f>CONCATENATE(historie_vysledky[[#This Row],[prijmeni a jmeno]]," (",historie_vysledky[[#This Row],[nar]],")  v roce ",historie_vysledky[[#This Row],[rok]])</f>
        <v>Candrová Michaela (2007)  v roce 2009</v>
      </c>
      <c r="S18" s="56"/>
      <c r="T18" s="56"/>
      <c r="U18" s="56"/>
      <c r="V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</row>
    <row r="19" spans="2:33" ht="11.25">
      <c r="B19" s="18" t="str">
        <f>CONCATENATE(historie_vysledky[[#This Row],[rok]]," :: ",H19," :: ",I19)</f>
        <v>2009 :: Čutka Václav :: 1991</v>
      </c>
      <c r="C19" s="251">
        <v>2009</v>
      </c>
      <c r="D19" s="252" t="s">
        <v>297</v>
      </c>
      <c r="E19" s="259" t="s">
        <v>316</v>
      </c>
      <c r="F19" s="259">
        <v>2</v>
      </c>
      <c r="G19" s="253" t="s">
        <v>316</v>
      </c>
      <c r="H19" s="17" t="s">
        <v>227</v>
      </c>
      <c r="I19" s="254">
        <v>1991</v>
      </c>
      <c r="J19" s="19" t="s">
        <v>235</v>
      </c>
      <c r="K19" s="255" t="str">
        <f>IF(RIGHT(LEFT(historie_vysledky[[#This Row],[prijmeni a jmeno]],SEARCH(" ",historie_vysledky[[#This Row],[prijmeni a jmeno]])-1),1)="á","Z","M")</f>
        <v>M</v>
      </c>
      <c r="L1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16-18</v>
      </c>
      <c r="M19" s="257"/>
      <c r="N19" s="17"/>
      <c r="O19" s="258">
        <v>4.8379629629629632E-3</v>
      </c>
      <c r="P19" s="136" t="str">
        <f>LEFT(historie_vysledky[[#This Row],[prijmeni a jmeno]],1)</f>
        <v>Č</v>
      </c>
      <c r="Q19" s="55" t="str">
        <f>CONCATENATE(historie_vysledky[[#This Row],[prijmeni a jmeno]],", ",historie_vysledky[[#This Row],[nar]])</f>
        <v>Čutka Václav, 1991</v>
      </c>
      <c r="R19" s="55" t="str">
        <f>CONCATENATE(historie_vysledky[[#This Row],[prijmeni a jmeno]]," (",historie_vysledky[[#This Row],[nar]],")  v roce ",historie_vysledky[[#This Row],[rok]])</f>
        <v>Čutka Václav (1991)  v roce 2009</v>
      </c>
      <c r="S19" s="56"/>
      <c r="T19" s="56"/>
      <c r="U19" s="56"/>
      <c r="V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</row>
    <row r="20" spans="2:33" ht="11.25">
      <c r="B20" s="18" t="str">
        <f>CONCATENATE(historie_vysledky[[#This Row],[rok]]," :: ",H20," :: ",I20)</f>
        <v>2009 :: Danko Štěpánek :: 2006</v>
      </c>
      <c r="C20" s="251">
        <v>2009</v>
      </c>
      <c r="D20" s="252" t="s">
        <v>297</v>
      </c>
      <c r="E20" s="259" t="s">
        <v>316</v>
      </c>
      <c r="F20" s="259">
        <v>8</v>
      </c>
      <c r="G20" s="253" t="s">
        <v>316</v>
      </c>
      <c r="H20" s="17" t="s">
        <v>366</v>
      </c>
      <c r="I20" s="254">
        <v>2006</v>
      </c>
      <c r="J20" s="19" t="s">
        <v>328</v>
      </c>
      <c r="K20" s="255" t="str">
        <f>IF(RIGHT(LEFT(historie_vysledky[[#This Row],[prijmeni a jmeno]],SEARCH(" ",historie_vysledky[[#This Row],[prijmeni a jmeno]])-1),1)="á","Z","M")</f>
        <v>M</v>
      </c>
      <c r="L2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20" s="257"/>
      <c r="N20" s="17"/>
      <c r="O20" s="258">
        <v>9.5949074074074068E-4</v>
      </c>
      <c r="P20" s="136" t="str">
        <f>LEFT(historie_vysledky[[#This Row],[prijmeni a jmeno]],1)</f>
        <v>D</v>
      </c>
      <c r="Q20" s="55" t="str">
        <f>CONCATENATE(historie_vysledky[[#This Row],[prijmeni a jmeno]],", ",historie_vysledky[[#This Row],[nar]])</f>
        <v>Danko Štěpánek, 2006</v>
      </c>
      <c r="R20" s="55" t="str">
        <f>CONCATENATE(historie_vysledky[[#This Row],[prijmeni a jmeno]]," (",historie_vysledky[[#This Row],[nar]],")  v roce ",historie_vysledky[[#This Row],[rok]])</f>
        <v>Danko Štěpánek (2006)  v roce 2009</v>
      </c>
      <c r="S20" s="56"/>
      <c r="T20" s="56"/>
      <c r="U20" s="56"/>
      <c r="V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</row>
    <row r="21" spans="2:33" ht="11.25">
      <c r="B21" s="18" t="str">
        <f>CONCATENATE(historie_vysledky[[#This Row],[rok]]," :: ",H21," :: ",I21)</f>
        <v>2009 :: Detour Vojta :: 2000</v>
      </c>
      <c r="C21" s="251">
        <v>2009</v>
      </c>
      <c r="D21" s="252" t="s">
        <v>297</v>
      </c>
      <c r="E21" s="259" t="s">
        <v>316</v>
      </c>
      <c r="F21" s="259">
        <v>3</v>
      </c>
      <c r="G21" s="253" t="s">
        <v>316</v>
      </c>
      <c r="H21" s="17" t="s">
        <v>356</v>
      </c>
      <c r="I21" s="254">
        <v>2000</v>
      </c>
      <c r="J21" s="19" t="s">
        <v>331</v>
      </c>
      <c r="K21" s="255" t="str">
        <f>IF(RIGHT(LEFT(historie_vysledky[[#This Row],[prijmeni a jmeno]],SEARCH(" ",historie_vysledky[[#This Row],[prijmeni a jmeno]])-1),1)="á","Z","M")</f>
        <v>M</v>
      </c>
      <c r="L2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07-09</v>
      </c>
      <c r="M21" s="257"/>
      <c r="N21" s="17"/>
      <c r="O21" s="258">
        <v>4.4328703703703701E-4</v>
      </c>
      <c r="P21" s="136" t="str">
        <f>LEFT(historie_vysledky[[#This Row],[prijmeni a jmeno]],1)</f>
        <v>D</v>
      </c>
      <c r="Q21" s="55" t="str">
        <f>CONCATENATE(historie_vysledky[[#This Row],[prijmeni a jmeno]],", ",historie_vysledky[[#This Row],[nar]])</f>
        <v>Detour Vojta, 2000</v>
      </c>
      <c r="R21" s="55" t="str">
        <f>CONCATENATE(historie_vysledky[[#This Row],[prijmeni a jmeno]]," (",historie_vysledky[[#This Row],[nar]],")  v roce ",historie_vysledky[[#This Row],[rok]])</f>
        <v>Detour Vojta (2000)  v roce 2009</v>
      </c>
      <c r="S21" s="56"/>
      <c r="T21" s="56"/>
      <c r="U21" s="56"/>
      <c r="V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</row>
    <row r="22" spans="2:33" ht="11.25">
      <c r="B22" s="18" t="str">
        <f>CONCATENATE(historie_vysledky[[#This Row],[rok]]," :: ",H22," :: ",I22)</f>
        <v>2009 :: Dočekal Benjamín :: 2005</v>
      </c>
      <c r="C22" s="251">
        <v>2009</v>
      </c>
      <c r="D22" s="252" t="s">
        <v>297</v>
      </c>
      <c r="E22" s="259" t="s">
        <v>316</v>
      </c>
      <c r="F22" s="259">
        <v>5</v>
      </c>
      <c r="G22" s="253" t="s">
        <v>316</v>
      </c>
      <c r="H22" s="17" t="s">
        <v>363</v>
      </c>
      <c r="I22" s="254">
        <v>2005</v>
      </c>
      <c r="J22" s="19" t="s">
        <v>665</v>
      </c>
      <c r="K22" s="255" t="str">
        <f>IF(RIGHT(LEFT(historie_vysledky[[#This Row],[prijmeni a jmeno]],SEARCH(" ",historie_vysledky[[#This Row],[prijmeni a jmeno]])-1),1)="á","Z","M")</f>
        <v>M</v>
      </c>
      <c r="L2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22" s="257"/>
      <c r="N22" s="17"/>
      <c r="O22" s="258">
        <v>7.164351851851853E-4</v>
      </c>
      <c r="P22" s="136" t="str">
        <f>LEFT(historie_vysledky[[#This Row],[prijmeni a jmeno]],1)</f>
        <v>D</v>
      </c>
      <c r="Q22" s="55" t="str">
        <f>CONCATENATE(historie_vysledky[[#This Row],[prijmeni a jmeno]],", ",historie_vysledky[[#This Row],[nar]])</f>
        <v>Dočekal Benjamín, 2005</v>
      </c>
      <c r="R22" s="55" t="str">
        <f>CONCATENATE(historie_vysledky[[#This Row],[prijmeni a jmeno]]," (",historie_vysledky[[#This Row],[nar]],")  v roce ",historie_vysledky[[#This Row],[rok]])</f>
        <v>Dočekal Benjamín (2005)  v roce 2009</v>
      </c>
      <c r="S22" s="56"/>
      <c r="T22" s="56"/>
      <c r="U22" s="56"/>
      <c r="V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</row>
    <row r="23" spans="2:33" ht="11.25">
      <c r="B23" s="18" t="str">
        <f>CONCATENATE(historie_vysledky[[#This Row],[rok]]," :: ",H23," :: ",I23)</f>
        <v>2009 :: Fejfar Miroslav :: 1991</v>
      </c>
      <c r="C23" s="251">
        <v>2009</v>
      </c>
      <c r="D23" s="252" t="s">
        <v>297</v>
      </c>
      <c r="E23" s="259" t="s">
        <v>316</v>
      </c>
      <c r="F23" s="259">
        <v>4</v>
      </c>
      <c r="G23" s="253" t="s">
        <v>316</v>
      </c>
      <c r="H23" s="17" t="s">
        <v>339</v>
      </c>
      <c r="I23" s="254">
        <v>1991</v>
      </c>
      <c r="J23" s="19" t="s">
        <v>652</v>
      </c>
      <c r="K23" s="255" t="str">
        <f>IF(RIGHT(LEFT(historie_vysledky[[#This Row],[prijmeni a jmeno]],SEARCH(" ",historie_vysledky[[#This Row],[prijmeni a jmeno]])-1),1)="á","Z","M")</f>
        <v>M</v>
      </c>
      <c r="L2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16-18</v>
      </c>
      <c r="M23" s="257"/>
      <c r="N23" s="17"/>
      <c r="O23" s="258">
        <v>5.40162037037037E-3</v>
      </c>
      <c r="P23" s="136" t="str">
        <f>LEFT(historie_vysledky[[#This Row],[prijmeni a jmeno]],1)</f>
        <v>F</v>
      </c>
      <c r="Q23" s="55" t="str">
        <f>CONCATENATE(historie_vysledky[[#This Row],[prijmeni a jmeno]],", ",historie_vysledky[[#This Row],[nar]])</f>
        <v>Fejfar Miroslav, 1991</v>
      </c>
      <c r="R23" s="55" t="str">
        <f>CONCATENATE(historie_vysledky[[#This Row],[prijmeni a jmeno]]," (",historie_vysledky[[#This Row],[nar]],")  v roce ",historie_vysledky[[#This Row],[rok]])</f>
        <v>Fejfar Miroslav (1991)  v roce 2009</v>
      </c>
      <c r="S23" s="56"/>
      <c r="T23" s="56"/>
      <c r="U23" s="56"/>
      <c r="V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</row>
    <row r="24" spans="2:33" ht="11.25">
      <c r="B24" s="18" t="str">
        <f>CONCATENATE(historie_vysledky[[#This Row],[rok]]," :: ",H24," :: ",I24)</f>
        <v>2009 :: Gazda Jiří :: 1991</v>
      </c>
      <c r="C24" s="251">
        <v>2009</v>
      </c>
      <c r="D24" s="252" t="s">
        <v>297</v>
      </c>
      <c r="E24" s="259" t="s">
        <v>316</v>
      </c>
      <c r="F24" s="259" t="s">
        <v>219</v>
      </c>
      <c r="G24" s="253" t="s">
        <v>316</v>
      </c>
      <c r="H24" s="17" t="s">
        <v>342</v>
      </c>
      <c r="I24" s="254">
        <v>1991</v>
      </c>
      <c r="J24" s="19" t="s">
        <v>652</v>
      </c>
      <c r="K24" s="255" t="str">
        <f>IF(RIGHT(LEFT(historie_vysledky[[#This Row],[prijmeni a jmeno]],SEARCH(" ",historie_vysledky[[#This Row],[prijmeni a jmeno]])-1),1)="á","Z","M")</f>
        <v>M</v>
      </c>
      <c r="L2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16-18</v>
      </c>
      <c r="M24" s="257"/>
      <c r="N24" s="17"/>
      <c r="O24" s="258" t="s">
        <v>219</v>
      </c>
      <c r="P24" s="136" t="str">
        <f>LEFT(historie_vysledky[[#This Row],[prijmeni a jmeno]],1)</f>
        <v>G</v>
      </c>
      <c r="Q24" s="55" t="str">
        <f>CONCATENATE(historie_vysledky[[#This Row],[prijmeni a jmeno]],", ",historie_vysledky[[#This Row],[nar]])</f>
        <v>Gazda Jiří, 1991</v>
      </c>
      <c r="R24" s="55" t="str">
        <f>CONCATENATE(historie_vysledky[[#This Row],[prijmeni a jmeno]]," (",historie_vysledky[[#This Row],[nar]],")  v roce ",historie_vysledky[[#This Row],[rok]])</f>
        <v>Gazda Jiří (1991)  v roce 2009</v>
      </c>
      <c r="S24" s="56"/>
      <c r="T24" s="56"/>
      <c r="U24" s="56"/>
      <c r="V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</row>
    <row r="25" spans="2:33" ht="11.25">
      <c r="B25" s="18" t="str">
        <f>CONCATENATE(historie_vysledky[[#This Row],[rok]]," :: ",H25," :: ",I25)</f>
        <v>2009 :: Gazda Maxmilián :: 2002</v>
      </c>
      <c r="C25" s="251">
        <v>2009</v>
      </c>
      <c r="D25" s="252" t="s">
        <v>297</v>
      </c>
      <c r="E25" s="259" t="s">
        <v>316</v>
      </c>
      <c r="F25" s="259">
        <v>3</v>
      </c>
      <c r="G25" s="253" t="s">
        <v>316</v>
      </c>
      <c r="H25" s="17" t="s">
        <v>273</v>
      </c>
      <c r="I25" s="254">
        <v>2002</v>
      </c>
      <c r="J25" s="19" t="s">
        <v>249</v>
      </c>
      <c r="K25" s="255" t="str">
        <f>IF(RIGHT(LEFT(historie_vysledky[[#This Row],[prijmeni a jmeno]],SEARCH(" ",historie_vysledky[[#This Row],[prijmeni a jmeno]])-1),1)="á","Z","M")</f>
        <v>M</v>
      </c>
      <c r="L25" s="256" t="s">
        <v>3175</v>
      </c>
      <c r="M25" s="257"/>
      <c r="N25" s="17"/>
      <c r="O25" s="258">
        <v>6.0069444444444439E-4</v>
      </c>
      <c r="P25" s="136" t="str">
        <f>LEFT(historie_vysledky[[#This Row],[prijmeni a jmeno]],1)</f>
        <v>G</v>
      </c>
      <c r="Q25" s="55" t="str">
        <f>CONCATENATE(historie_vysledky[[#This Row],[prijmeni a jmeno]],", ",historie_vysledky[[#This Row],[nar]])</f>
        <v>Gazda Maxmilián, 2002</v>
      </c>
      <c r="R25" s="55" t="str">
        <f>CONCATENATE(historie_vysledky[[#This Row],[prijmeni a jmeno]]," (",historie_vysledky[[#This Row],[nar]],")  v roce ",historie_vysledky[[#This Row],[rok]])</f>
        <v>Gazda Maxmilián (2002)  v roce 2009</v>
      </c>
      <c r="S25" s="56"/>
      <c r="T25" s="56"/>
      <c r="U25" s="56"/>
      <c r="V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</row>
    <row r="26" spans="2:33" ht="11.25">
      <c r="B26" s="18" t="str">
        <f>CONCATENATE(historie_vysledky[[#This Row],[rok]]," :: ",H26," :: ",I26)</f>
        <v>2009 :: Chladová Dominika :: 2006</v>
      </c>
      <c r="C26" s="251">
        <v>2009</v>
      </c>
      <c r="D26" s="252" t="s">
        <v>297</v>
      </c>
      <c r="E26" s="259" t="s">
        <v>316</v>
      </c>
      <c r="F26" s="259">
        <v>10</v>
      </c>
      <c r="G26" s="253" t="s">
        <v>316</v>
      </c>
      <c r="H26" s="17" t="s">
        <v>377</v>
      </c>
      <c r="I26" s="254">
        <v>2006</v>
      </c>
      <c r="J26" s="19" t="s">
        <v>638</v>
      </c>
      <c r="K26" s="255" t="str">
        <f>IF(RIGHT(LEFT(historie_vysledky[[#This Row],[prijmeni a jmeno]],SEARCH(" ",historie_vysledky[[#This Row],[prijmeni a jmeno]])-1),1)="á","Z","M")</f>
        <v>Z</v>
      </c>
      <c r="L2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26" s="257"/>
      <c r="N26" s="17"/>
      <c r="O26" s="258">
        <v>1.1747685185185186E-3</v>
      </c>
      <c r="P26" s="136" t="str">
        <f>LEFT(historie_vysledky[[#This Row],[prijmeni a jmeno]],1)</f>
        <v>C</v>
      </c>
      <c r="Q26" s="55" t="str">
        <f>CONCATENATE(historie_vysledky[[#This Row],[prijmeni a jmeno]],", ",historie_vysledky[[#This Row],[nar]])</f>
        <v>Chladová Dominika, 2006</v>
      </c>
      <c r="R26" s="55" t="str">
        <f>CONCATENATE(historie_vysledky[[#This Row],[prijmeni a jmeno]]," (",historie_vysledky[[#This Row],[nar]],")  v roce ",historie_vysledky[[#This Row],[rok]])</f>
        <v>Chladová Dominika (2006)  v roce 2009</v>
      </c>
      <c r="S26" s="56"/>
      <c r="T26" s="56"/>
      <c r="U26" s="56"/>
      <c r="V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</row>
    <row r="27" spans="2:33" ht="11.25">
      <c r="B27" s="18" t="str">
        <f>CONCATENATE(historie_vysledky[[#This Row],[rok]]," :: ",H27," :: ",I27)</f>
        <v>2009 :: Kaiserová Tereza :: 2004</v>
      </c>
      <c r="C27" s="251">
        <v>2009</v>
      </c>
      <c r="D27" s="252" t="s">
        <v>297</v>
      </c>
      <c r="E27" s="259" t="s">
        <v>316</v>
      </c>
      <c r="F27" s="259">
        <v>4</v>
      </c>
      <c r="G27" s="253" t="s">
        <v>316</v>
      </c>
      <c r="H27" s="17" t="s">
        <v>372</v>
      </c>
      <c r="I27" s="254">
        <v>2004</v>
      </c>
      <c r="J27" s="19" t="s">
        <v>249</v>
      </c>
      <c r="K27" s="255" t="str">
        <f>IF(RIGHT(LEFT(historie_vysledky[[#This Row],[prijmeni a jmeno]],SEARCH(" ",historie_vysledky[[#This Row],[prijmeni a jmeno]])-1),1)="á","Z","M")</f>
        <v>Z</v>
      </c>
      <c r="L2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27" s="257"/>
      <c r="N27" s="17"/>
      <c r="O27" s="258">
        <v>6.2962962962962961E-4</v>
      </c>
      <c r="P27" s="136" t="str">
        <f>LEFT(historie_vysledky[[#This Row],[prijmeni a jmeno]],1)</f>
        <v>K</v>
      </c>
      <c r="Q27" s="55" t="str">
        <f>CONCATENATE(historie_vysledky[[#This Row],[prijmeni a jmeno]],", ",historie_vysledky[[#This Row],[nar]])</f>
        <v>Kaiserová Tereza, 2004</v>
      </c>
      <c r="R27" s="55" t="str">
        <f>CONCATENATE(historie_vysledky[[#This Row],[prijmeni a jmeno]]," (",historie_vysledky[[#This Row],[nar]],")  v roce ",historie_vysledky[[#This Row],[rok]])</f>
        <v>Kaiserová Tereza (2004)  v roce 2009</v>
      </c>
      <c r="S27" s="56"/>
      <c r="T27" s="56"/>
      <c r="U27" s="56"/>
      <c r="V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</row>
    <row r="28" spans="2:33" ht="11.25">
      <c r="B28" s="18" t="str">
        <f>CONCATENATE(historie_vysledky[[#This Row],[rok]]," :: ",H28," :: ",I28)</f>
        <v>2009 :: Kášek Filip :: 2006</v>
      </c>
      <c r="C28" s="251">
        <v>2009</v>
      </c>
      <c r="D28" s="252" t="s">
        <v>297</v>
      </c>
      <c r="E28" s="259" t="s">
        <v>316</v>
      </c>
      <c r="F28" s="259">
        <v>11</v>
      </c>
      <c r="G28" s="253" t="s">
        <v>316</v>
      </c>
      <c r="H28" s="17" t="s">
        <v>368</v>
      </c>
      <c r="I28" s="254">
        <v>2006</v>
      </c>
      <c r="J28" s="19" t="s">
        <v>235</v>
      </c>
      <c r="K28" s="255" t="str">
        <f>IF(RIGHT(LEFT(historie_vysledky[[#This Row],[prijmeni a jmeno]],SEARCH(" ",historie_vysledky[[#This Row],[prijmeni a jmeno]])-1),1)="á","Z","M")</f>
        <v>M</v>
      </c>
      <c r="L2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28" s="257"/>
      <c r="N28" s="17"/>
      <c r="O28" s="258">
        <v>1.2731481481481483E-3</v>
      </c>
      <c r="P28" s="136" t="str">
        <f>LEFT(historie_vysledky[[#This Row],[prijmeni a jmeno]],1)</f>
        <v>K</v>
      </c>
      <c r="Q28" s="55" t="str">
        <f>CONCATENATE(historie_vysledky[[#This Row],[prijmeni a jmeno]],", ",historie_vysledky[[#This Row],[nar]])</f>
        <v>Kášek Filip, 2006</v>
      </c>
      <c r="R28" s="55" t="str">
        <f>CONCATENATE(historie_vysledky[[#This Row],[prijmeni a jmeno]]," (",historie_vysledky[[#This Row],[nar]],")  v roce ",historie_vysledky[[#This Row],[rok]])</f>
        <v>Kášek Filip (2006)  v roce 2009</v>
      </c>
      <c r="S28" s="56"/>
      <c r="T28" s="56"/>
      <c r="U28" s="56"/>
      <c r="V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</row>
    <row r="29" spans="2:33" ht="11.25">
      <c r="B29" s="18" t="str">
        <f>CONCATENATE(historie_vysledky[[#This Row],[rok]]," :: ",H29," :: ",I29)</f>
        <v>2009 :: Kášková Adélka :: 2004</v>
      </c>
      <c r="C29" s="251">
        <v>2009</v>
      </c>
      <c r="D29" s="252" t="s">
        <v>297</v>
      </c>
      <c r="E29" s="259" t="s">
        <v>316</v>
      </c>
      <c r="F29" s="259">
        <v>8</v>
      </c>
      <c r="G29" s="253" t="s">
        <v>316</v>
      </c>
      <c r="H29" s="17" t="s">
        <v>376</v>
      </c>
      <c r="I29" s="254">
        <v>2004</v>
      </c>
      <c r="J29" s="19" t="s">
        <v>242</v>
      </c>
      <c r="K29" s="255" t="str">
        <f>IF(RIGHT(LEFT(historie_vysledky[[#This Row],[prijmeni a jmeno]],SEARCH(" ",historie_vysledky[[#This Row],[prijmeni a jmeno]])-1),1)="á","Z","M")</f>
        <v>Z</v>
      </c>
      <c r="L2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29" s="257"/>
      <c r="N29" s="17"/>
      <c r="O29" s="258">
        <v>7.6041666666666662E-4</v>
      </c>
      <c r="P29" s="136" t="str">
        <f>LEFT(historie_vysledky[[#This Row],[prijmeni a jmeno]],1)</f>
        <v>K</v>
      </c>
      <c r="Q29" s="55" t="str">
        <f>CONCATENATE(historie_vysledky[[#This Row],[prijmeni a jmeno]],", ",historie_vysledky[[#This Row],[nar]])</f>
        <v>Kášková Adélka, 2004</v>
      </c>
      <c r="R29" s="55" t="str">
        <f>CONCATENATE(historie_vysledky[[#This Row],[prijmeni a jmeno]]," (",historie_vysledky[[#This Row],[nar]],")  v roce ",historie_vysledky[[#This Row],[rok]])</f>
        <v>Kášková Adélka (2004)  v roce 2009</v>
      </c>
      <c r="S29" s="56"/>
      <c r="T29" s="56"/>
      <c r="U29" s="56"/>
      <c r="V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</row>
    <row r="30" spans="2:33" ht="11.25">
      <c r="B30" s="18" t="str">
        <f>CONCATENATE(historie_vysledky[[#This Row],[rok]]," :: ",H30," :: ",I30)</f>
        <v>2009 :: Klopfová Lenka :: 2001</v>
      </c>
      <c r="C30" s="251">
        <v>2009</v>
      </c>
      <c r="D30" s="252" t="s">
        <v>297</v>
      </c>
      <c r="E30" s="259" t="s">
        <v>316</v>
      </c>
      <c r="F30" s="259">
        <v>1</v>
      </c>
      <c r="G30" s="253" t="s">
        <v>316</v>
      </c>
      <c r="H30" s="17" t="s">
        <v>358</v>
      </c>
      <c r="I30" s="254">
        <v>2001</v>
      </c>
      <c r="J30" s="19" t="s">
        <v>331</v>
      </c>
      <c r="K30" s="255" t="str">
        <f>IF(RIGHT(LEFT(historie_vysledky[[#This Row],[prijmeni a jmeno]],SEARCH(" ",historie_vysledky[[#This Row],[prijmeni a jmeno]])-1),1)="á","Z","M")</f>
        <v>Z</v>
      </c>
      <c r="L3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07-09</v>
      </c>
      <c r="M30" s="257"/>
      <c r="N30" s="17"/>
      <c r="O30" s="258">
        <v>4.0046296296296293E-4</v>
      </c>
      <c r="P30" s="136" t="str">
        <f>LEFT(historie_vysledky[[#This Row],[prijmeni a jmeno]],1)</f>
        <v>K</v>
      </c>
      <c r="Q30" s="55" t="str">
        <f>CONCATENATE(historie_vysledky[[#This Row],[prijmeni a jmeno]],", ",historie_vysledky[[#This Row],[nar]])</f>
        <v>Klopfová Lenka, 2001</v>
      </c>
      <c r="R30" s="55" t="str">
        <f>CONCATENATE(historie_vysledky[[#This Row],[prijmeni a jmeno]]," (",historie_vysledky[[#This Row],[nar]],")  v roce ",historie_vysledky[[#This Row],[rok]])</f>
        <v>Klopfová Lenka (2001)  v roce 2009</v>
      </c>
      <c r="S30" s="56"/>
      <c r="T30" s="56"/>
      <c r="U30" s="56"/>
      <c r="V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</row>
    <row r="31" spans="2:33" ht="11.25">
      <c r="B31" s="18" t="str">
        <f>CONCATENATE(historie_vysledky[[#This Row],[rok]]," :: ",H31," :: ",I31)</f>
        <v>2009 :: Krnínský Petr :: 2000</v>
      </c>
      <c r="C31" s="251">
        <v>2009</v>
      </c>
      <c r="D31" s="252" t="s">
        <v>297</v>
      </c>
      <c r="E31" s="259" t="s">
        <v>316</v>
      </c>
      <c r="F31" s="259">
        <v>2</v>
      </c>
      <c r="G31" s="253" t="s">
        <v>316</v>
      </c>
      <c r="H31" s="17" t="s">
        <v>355</v>
      </c>
      <c r="I31" s="254">
        <v>2000</v>
      </c>
      <c r="J31" s="19" t="s">
        <v>332</v>
      </c>
      <c r="K31" s="255" t="str">
        <f>IF(RIGHT(LEFT(historie_vysledky[[#This Row],[prijmeni a jmeno]],SEARCH(" ",historie_vysledky[[#This Row],[prijmeni a jmeno]])-1),1)="á","Z","M")</f>
        <v>M</v>
      </c>
      <c r="L3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07-09</v>
      </c>
      <c r="M31" s="257"/>
      <c r="N31" s="17"/>
      <c r="O31" s="258">
        <v>3.6458333333333335E-4</v>
      </c>
      <c r="P31" s="136" t="str">
        <f>LEFT(historie_vysledky[[#This Row],[prijmeni a jmeno]],1)</f>
        <v>K</v>
      </c>
      <c r="Q31" s="55" t="str">
        <f>CONCATENATE(historie_vysledky[[#This Row],[prijmeni a jmeno]],", ",historie_vysledky[[#This Row],[nar]])</f>
        <v>Krnínský Petr, 2000</v>
      </c>
      <c r="R31" s="55" t="str">
        <f>CONCATENATE(historie_vysledky[[#This Row],[prijmeni a jmeno]]," (",historie_vysledky[[#This Row],[nar]],")  v roce ",historie_vysledky[[#This Row],[rok]])</f>
        <v>Krnínský Petr (2000)  v roce 2009</v>
      </c>
      <c r="S31" s="56"/>
      <c r="T31" s="56"/>
      <c r="U31" s="56"/>
      <c r="V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</row>
    <row r="32" spans="2:33" ht="11.25">
      <c r="B32" s="18" t="str">
        <f>CONCATENATE(historie_vysledky[[#This Row],[rok]]," :: ",H32," :: ",I32)</f>
        <v>2009 :: Kučerová Klára :: 1999</v>
      </c>
      <c r="C32" s="251">
        <v>2009</v>
      </c>
      <c r="D32" s="252" t="s">
        <v>297</v>
      </c>
      <c r="E32" s="259" t="s">
        <v>316</v>
      </c>
      <c r="F32" s="259">
        <v>2</v>
      </c>
      <c r="G32" s="253" t="s">
        <v>316</v>
      </c>
      <c r="H32" s="17" t="s">
        <v>352</v>
      </c>
      <c r="I32" s="254">
        <v>1999</v>
      </c>
      <c r="J32" s="19" t="s">
        <v>332</v>
      </c>
      <c r="K32" s="255" t="str">
        <f>IF(RIGHT(LEFT(historie_vysledky[[#This Row],[prijmeni a jmeno]],SEARCH(" ",historie_vysledky[[#This Row],[prijmeni a jmeno]])-1),1)="á","Z","M")</f>
        <v>Z</v>
      </c>
      <c r="L3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10-11</v>
      </c>
      <c r="M32" s="257"/>
      <c r="N32" s="17"/>
      <c r="O32" s="258">
        <v>8.4259259259259259E-4</v>
      </c>
      <c r="P32" s="136" t="str">
        <f>LEFT(historie_vysledky[[#This Row],[prijmeni a jmeno]],1)</f>
        <v>K</v>
      </c>
      <c r="Q32" s="55" t="str">
        <f>CONCATENATE(historie_vysledky[[#This Row],[prijmeni a jmeno]],", ",historie_vysledky[[#This Row],[nar]])</f>
        <v>Kučerová Klára, 1999</v>
      </c>
      <c r="R32" s="55" t="str">
        <f>CONCATENATE(historie_vysledky[[#This Row],[prijmeni a jmeno]]," (",historie_vysledky[[#This Row],[nar]],")  v roce ",historie_vysledky[[#This Row],[rok]])</f>
        <v>Kučerová Klára (1999)  v roce 2009</v>
      </c>
      <c r="S32" s="56"/>
      <c r="T32" s="56"/>
      <c r="U32" s="56"/>
      <c r="V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</row>
    <row r="33" spans="2:33" ht="11.25">
      <c r="B33" s="18" t="str">
        <f>CONCATENATE(historie_vysledky[[#This Row],[rok]]," :: ",H33," :: ",I33)</f>
        <v>2009 :: Lhotský Miloslav :: 1997</v>
      </c>
      <c r="C33" s="251">
        <v>2009</v>
      </c>
      <c r="D33" s="252" t="s">
        <v>297</v>
      </c>
      <c r="E33" s="259" t="s">
        <v>316</v>
      </c>
      <c r="F33" s="259">
        <v>3</v>
      </c>
      <c r="G33" s="253" t="s">
        <v>316</v>
      </c>
      <c r="H33" s="17" t="s">
        <v>495</v>
      </c>
      <c r="I33" s="254">
        <v>1997</v>
      </c>
      <c r="J33" s="19" t="s">
        <v>328</v>
      </c>
      <c r="K33" s="255" t="str">
        <f>IF(RIGHT(LEFT(historie_vysledky[[#This Row],[prijmeni a jmeno]],SEARCH(" ",historie_vysledky[[#This Row],[prijmeni a jmeno]])-1),1)="á","Z","M")</f>
        <v>M</v>
      </c>
      <c r="L3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12-13</v>
      </c>
      <c r="M33" s="257"/>
      <c r="N33" s="17"/>
      <c r="O33" s="258">
        <v>1.4594907407407406E-3</v>
      </c>
      <c r="P33" s="136" t="str">
        <f>LEFT(historie_vysledky[[#This Row],[prijmeni a jmeno]],1)</f>
        <v>L</v>
      </c>
      <c r="Q33" s="55" t="str">
        <f>CONCATENATE(historie_vysledky[[#This Row],[prijmeni a jmeno]],", ",historie_vysledky[[#This Row],[nar]])</f>
        <v>Lhotský Miloslav, 1997</v>
      </c>
      <c r="R33" s="55" t="str">
        <f>CONCATENATE(historie_vysledky[[#This Row],[prijmeni a jmeno]]," (",historie_vysledky[[#This Row],[nar]],")  v roce ",historie_vysledky[[#This Row],[rok]])</f>
        <v>Lhotský Miloslav (1997)  v roce 2009</v>
      </c>
      <c r="S33" s="56"/>
      <c r="T33" s="56"/>
      <c r="U33" s="56"/>
      <c r="V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</row>
    <row r="34" spans="2:33" ht="11.25">
      <c r="B34" s="18" t="str">
        <f>CONCATENATE(historie_vysledky[[#This Row],[rok]]," :: ",H34," :: ",I34)</f>
        <v>2009 :: Ločárek Mirek :: 2002</v>
      </c>
      <c r="C34" s="251">
        <v>2009</v>
      </c>
      <c r="D34" s="252" t="s">
        <v>297</v>
      </c>
      <c r="E34" s="259" t="s">
        <v>316</v>
      </c>
      <c r="F34" s="259">
        <v>4</v>
      </c>
      <c r="G34" s="253" t="s">
        <v>316</v>
      </c>
      <c r="H34" s="17" t="s">
        <v>357</v>
      </c>
      <c r="I34" s="254">
        <v>2002</v>
      </c>
      <c r="J34" s="19" t="s">
        <v>333</v>
      </c>
      <c r="K34" s="255" t="str">
        <f>IF(RIGHT(LEFT(historie_vysledky[[#This Row],[prijmeni a jmeno]],SEARCH(" ",historie_vysledky[[#This Row],[prijmeni a jmeno]])-1),1)="á","Z","M")</f>
        <v>M</v>
      </c>
      <c r="L3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07-09</v>
      </c>
      <c r="M34" s="257"/>
      <c r="N34" s="17"/>
      <c r="O34" s="258">
        <v>4.5023148148148152E-4</v>
      </c>
      <c r="P34" s="136" t="str">
        <f>LEFT(historie_vysledky[[#This Row],[prijmeni a jmeno]],1)</f>
        <v>L</v>
      </c>
      <c r="Q34" s="55" t="str">
        <f>CONCATENATE(historie_vysledky[[#This Row],[prijmeni a jmeno]],", ",historie_vysledky[[#This Row],[nar]])</f>
        <v>Ločárek Mirek, 2002</v>
      </c>
      <c r="R34" s="55" t="str">
        <f>CONCATENATE(historie_vysledky[[#This Row],[prijmeni a jmeno]]," (",historie_vysledky[[#This Row],[nar]],")  v roce ",historie_vysledky[[#This Row],[rok]])</f>
        <v>Ločárek Mirek (2002)  v roce 2009</v>
      </c>
      <c r="S34" s="56"/>
      <c r="T34" s="56"/>
      <c r="U34" s="56"/>
      <c r="V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</row>
    <row r="35" spans="2:33" ht="11.25">
      <c r="B35" s="18" t="str">
        <f>CONCATENATE(historie_vysledky[[#This Row],[rok]]," :: ",H35," :: ",I35)</f>
        <v>2009 :: Lukš Jan :: 1998</v>
      </c>
      <c r="C35" s="251">
        <v>2009</v>
      </c>
      <c r="D35" s="252" t="s">
        <v>297</v>
      </c>
      <c r="E35" s="259" t="s">
        <v>316</v>
      </c>
      <c r="F35" s="259">
        <v>1</v>
      </c>
      <c r="G35" s="253" t="s">
        <v>316</v>
      </c>
      <c r="H35" s="17" t="s">
        <v>349</v>
      </c>
      <c r="I35" s="254">
        <v>1998</v>
      </c>
      <c r="J35" s="19" t="s">
        <v>664</v>
      </c>
      <c r="K35" s="255" t="str">
        <f>IF(RIGHT(LEFT(historie_vysledky[[#This Row],[prijmeni a jmeno]],SEARCH(" ",historie_vysledky[[#This Row],[prijmeni a jmeno]])-1),1)="á","Z","M")</f>
        <v>M</v>
      </c>
      <c r="L35" s="256" t="s">
        <v>3178</v>
      </c>
      <c r="M35" s="257"/>
      <c r="N35" s="17"/>
      <c r="O35" s="258">
        <v>1.2847222222222223E-3</v>
      </c>
      <c r="P35" s="136" t="str">
        <f>LEFT(historie_vysledky[[#This Row],[prijmeni a jmeno]],1)</f>
        <v>L</v>
      </c>
      <c r="Q35" s="55" t="str">
        <f>CONCATENATE(historie_vysledky[[#This Row],[prijmeni a jmeno]],", ",historie_vysledky[[#This Row],[nar]])</f>
        <v>Lukš Jan, 1998</v>
      </c>
      <c r="R35" s="55" t="str">
        <f>CONCATENATE(historie_vysledky[[#This Row],[prijmeni a jmeno]]," (",historie_vysledky[[#This Row],[nar]],")  v roce ",historie_vysledky[[#This Row],[rok]])</f>
        <v>Lukš Jan (1998)  v roce 2009</v>
      </c>
      <c r="S35" s="56"/>
      <c r="T35" s="56"/>
      <c r="U35" s="56"/>
      <c r="V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</row>
    <row r="36" spans="2:33" ht="11.25">
      <c r="B36" s="18" t="str">
        <f>CONCATENATE(historie_vysledky[[#This Row],[rok]]," :: ",H36," :: ",I36)</f>
        <v>2009 :: Lukšová Kristýna :: 1996</v>
      </c>
      <c r="C36" s="251">
        <v>2009</v>
      </c>
      <c r="D36" s="252" t="s">
        <v>297</v>
      </c>
      <c r="E36" s="259" t="s">
        <v>316</v>
      </c>
      <c r="F36" s="259">
        <v>2</v>
      </c>
      <c r="G36" s="253" t="s">
        <v>316</v>
      </c>
      <c r="H36" s="17" t="s">
        <v>347</v>
      </c>
      <c r="I36" s="254">
        <v>1996</v>
      </c>
      <c r="J36" s="19" t="s">
        <v>664</v>
      </c>
      <c r="K36" s="255" t="str">
        <f>IF(RIGHT(LEFT(historie_vysledky[[#This Row],[prijmeni a jmeno]],SEARCH(" ",historie_vysledky[[#This Row],[prijmeni a jmeno]])-1),1)="á","Z","M")</f>
        <v>Z</v>
      </c>
      <c r="L3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12-13</v>
      </c>
      <c r="M36" s="257"/>
      <c r="N36" s="17"/>
      <c r="O36" s="258">
        <v>1.224537037037037E-3</v>
      </c>
      <c r="P36" s="136" t="str">
        <f>LEFT(historie_vysledky[[#This Row],[prijmeni a jmeno]],1)</f>
        <v>L</v>
      </c>
      <c r="Q36" s="55" t="str">
        <f>CONCATENATE(historie_vysledky[[#This Row],[prijmeni a jmeno]],", ",historie_vysledky[[#This Row],[nar]])</f>
        <v>Lukšová Kristýna, 1996</v>
      </c>
      <c r="R36" s="55" t="str">
        <f>CONCATENATE(historie_vysledky[[#This Row],[prijmeni a jmeno]]," (",historie_vysledky[[#This Row],[nar]],")  v roce ",historie_vysledky[[#This Row],[rok]])</f>
        <v>Lukšová Kristýna (1996)  v roce 2009</v>
      </c>
      <c r="S36" s="56"/>
      <c r="T36" s="56"/>
      <c r="U36" s="56"/>
      <c r="V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</row>
    <row r="37" spans="2:33" ht="11.25">
      <c r="B37" s="18" t="str">
        <f>CONCATENATE(historie_vysledky[[#This Row],[rok]]," :: ",H37," :: ",I37)</f>
        <v>2009 :: Lukšová Natálka :: 2003</v>
      </c>
      <c r="C37" s="251">
        <v>2009</v>
      </c>
      <c r="D37" s="252" t="s">
        <v>297</v>
      </c>
      <c r="E37" s="259" t="s">
        <v>316</v>
      </c>
      <c r="F37" s="259">
        <v>1</v>
      </c>
      <c r="G37" s="253" t="s">
        <v>316</v>
      </c>
      <c r="H37" s="17" t="s">
        <v>370</v>
      </c>
      <c r="I37" s="254">
        <v>2003</v>
      </c>
      <c r="J37" s="19" t="s">
        <v>664</v>
      </c>
      <c r="K37" s="255" t="str">
        <f>IF(RIGHT(LEFT(historie_vysledky[[#This Row],[prijmeni a jmeno]],SEARCH(" ",historie_vysledky[[#This Row],[prijmeni a jmeno]])-1),1)="á","Z","M")</f>
        <v>Z</v>
      </c>
      <c r="L3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37" s="257"/>
      <c r="N37" s="17"/>
      <c r="O37" s="258">
        <v>5.4745370370370375E-4</v>
      </c>
      <c r="P37" s="136" t="str">
        <f>LEFT(historie_vysledky[[#This Row],[prijmeni a jmeno]],1)</f>
        <v>L</v>
      </c>
      <c r="Q37" s="55" t="str">
        <f>CONCATENATE(historie_vysledky[[#This Row],[prijmeni a jmeno]],", ",historie_vysledky[[#This Row],[nar]])</f>
        <v>Lukšová Natálka, 2003</v>
      </c>
      <c r="R37" s="55" t="str">
        <f>CONCATENATE(historie_vysledky[[#This Row],[prijmeni a jmeno]]," (",historie_vysledky[[#This Row],[nar]],")  v roce ",historie_vysledky[[#This Row],[rok]])</f>
        <v>Lukšová Natálka (2003)  v roce 2009</v>
      </c>
      <c r="S37" s="56"/>
      <c r="T37" s="56"/>
      <c r="U37" s="56"/>
      <c r="V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</row>
    <row r="38" spans="2:33" ht="11.25">
      <c r="B38" s="18" t="str">
        <f>CONCATENATE(historie_vysledky[[#This Row],[rok]]," :: ",H38," :: ",I38)</f>
        <v>2009 :: Mach Karel :: 2001</v>
      </c>
      <c r="C38" s="251">
        <v>2009</v>
      </c>
      <c r="D38" s="252" t="s">
        <v>297</v>
      </c>
      <c r="E38" s="259" t="s">
        <v>316</v>
      </c>
      <c r="F38" s="259">
        <v>1</v>
      </c>
      <c r="G38" s="253" t="s">
        <v>316</v>
      </c>
      <c r="H38" s="17" t="s">
        <v>354</v>
      </c>
      <c r="I38" s="254">
        <v>2001</v>
      </c>
      <c r="J38" s="19" t="s">
        <v>331</v>
      </c>
      <c r="K38" s="255" t="str">
        <f>IF(RIGHT(LEFT(historie_vysledky[[#This Row],[prijmeni a jmeno]],SEARCH(" ",historie_vysledky[[#This Row],[prijmeni a jmeno]])-1),1)="á","Z","M")</f>
        <v>M</v>
      </c>
      <c r="L3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07-09</v>
      </c>
      <c r="M38" s="257"/>
      <c r="N38" s="17"/>
      <c r="O38" s="258">
        <v>3.4722222222222224E-4</v>
      </c>
      <c r="P38" s="136" t="str">
        <f>LEFT(historie_vysledky[[#This Row],[prijmeni a jmeno]],1)</f>
        <v>M</v>
      </c>
      <c r="Q38" s="55" t="str">
        <f>CONCATENATE(historie_vysledky[[#This Row],[prijmeni a jmeno]],", ",historie_vysledky[[#This Row],[nar]])</f>
        <v>Mach Karel, 2001</v>
      </c>
      <c r="R38" s="55" t="str">
        <f>CONCATENATE(historie_vysledky[[#This Row],[prijmeni a jmeno]]," (",historie_vysledky[[#This Row],[nar]],")  v roce ",historie_vysledky[[#This Row],[rok]])</f>
        <v>Mach Karel (2001)  v roce 2009</v>
      </c>
      <c r="S38" s="56"/>
      <c r="T38" s="56"/>
      <c r="U38" s="56"/>
      <c r="V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</row>
    <row r="39" spans="2:33" ht="11.25">
      <c r="B39" s="18" t="str">
        <f>CONCATENATE(historie_vysledky[[#This Row],[rok]]," :: ",H39," :: ",I39)</f>
        <v>2009 :: Mašek František :: 2005</v>
      </c>
      <c r="C39" s="251">
        <v>2009</v>
      </c>
      <c r="D39" s="252" t="s">
        <v>297</v>
      </c>
      <c r="E39" s="259" t="s">
        <v>316</v>
      </c>
      <c r="F39" s="259">
        <v>7</v>
      </c>
      <c r="G39" s="253" t="s">
        <v>316</v>
      </c>
      <c r="H39" s="17" t="s">
        <v>365</v>
      </c>
      <c r="I39" s="254">
        <v>2005</v>
      </c>
      <c r="J39" s="19" t="s">
        <v>249</v>
      </c>
      <c r="K39" s="255" t="str">
        <f>IF(RIGHT(LEFT(historie_vysledky[[#This Row],[prijmeni a jmeno]],SEARCH(" ",historie_vysledky[[#This Row],[prijmeni a jmeno]])-1),1)="á","Z","M")</f>
        <v>M</v>
      </c>
      <c r="L3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39" s="257"/>
      <c r="N39" s="17"/>
      <c r="O39" s="258">
        <v>9.5138888888888888E-4</v>
      </c>
      <c r="P39" s="136" t="str">
        <f>LEFT(historie_vysledky[[#This Row],[prijmeni a jmeno]],1)</f>
        <v>M</v>
      </c>
      <c r="Q39" s="55" t="str">
        <f>CONCATENATE(historie_vysledky[[#This Row],[prijmeni a jmeno]],", ",historie_vysledky[[#This Row],[nar]])</f>
        <v>Mašek František, 2005</v>
      </c>
      <c r="R39" s="55" t="str">
        <f>CONCATENATE(historie_vysledky[[#This Row],[prijmeni a jmeno]]," (",historie_vysledky[[#This Row],[nar]],")  v roce ",historie_vysledky[[#This Row],[rok]])</f>
        <v>Mašek František (2005)  v roce 2009</v>
      </c>
      <c r="S39" s="56"/>
      <c r="T39" s="56"/>
      <c r="U39" s="56"/>
      <c r="V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</row>
    <row r="40" spans="2:33" ht="11.25">
      <c r="B40" s="18" t="str">
        <f>CONCATENATE(historie_vysledky[[#This Row],[rok]]," :: ",H40," :: ",I40)</f>
        <v>2009 :: Mihalik David :: 1996</v>
      </c>
      <c r="C40" s="251">
        <v>2009</v>
      </c>
      <c r="D40" s="252" t="s">
        <v>297</v>
      </c>
      <c r="E40" s="259" t="s">
        <v>316</v>
      </c>
      <c r="F40" s="259">
        <v>2</v>
      </c>
      <c r="G40" s="253" t="s">
        <v>316</v>
      </c>
      <c r="H40" s="17" t="s">
        <v>350</v>
      </c>
      <c r="I40" s="254">
        <v>1996</v>
      </c>
      <c r="J40" s="19" t="s">
        <v>330</v>
      </c>
      <c r="K40" s="255" t="str">
        <f>IF(RIGHT(LEFT(historie_vysledky[[#This Row],[prijmeni a jmeno]],SEARCH(" ",historie_vysledky[[#This Row],[prijmeni a jmeno]])-1),1)="á","Z","M")</f>
        <v>M</v>
      </c>
      <c r="L4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12-13</v>
      </c>
      <c r="M40" s="257"/>
      <c r="N40" s="17"/>
      <c r="O40" s="258">
        <v>1.2997685185185185E-3</v>
      </c>
      <c r="P40" s="136" t="str">
        <f>LEFT(historie_vysledky[[#This Row],[prijmeni a jmeno]],1)</f>
        <v>M</v>
      </c>
      <c r="Q40" s="55" t="str">
        <f>CONCATENATE(historie_vysledky[[#This Row],[prijmeni a jmeno]],", ",historie_vysledky[[#This Row],[nar]])</f>
        <v>Mihalik David, 1996</v>
      </c>
      <c r="R40" s="55" t="str">
        <f>CONCATENATE(historie_vysledky[[#This Row],[prijmeni a jmeno]]," (",historie_vysledky[[#This Row],[nar]],")  v roce ",historie_vysledky[[#This Row],[rok]])</f>
        <v>Mihalik David (1996)  v roce 2009</v>
      </c>
      <c r="S40" s="56"/>
      <c r="T40" s="56"/>
      <c r="U40" s="56"/>
      <c r="V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</row>
    <row r="41" spans="2:33" ht="11.25">
      <c r="B41" s="18" t="str">
        <f>CONCATENATE(historie_vysledky[[#This Row],[rok]]," :: ",H41," :: ",I41)</f>
        <v>2009 :: Mihalik Zdeněk :: 1991</v>
      </c>
      <c r="C41" s="251">
        <v>2009</v>
      </c>
      <c r="D41" s="252" t="s">
        <v>297</v>
      </c>
      <c r="E41" s="259" t="s">
        <v>316</v>
      </c>
      <c r="F41" s="259">
        <v>6</v>
      </c>
      <c r="G41" s="253" t="s">
        <v>316</v>
      </c>
      <c r="H41" s="17" t="s">
        <v>341</v>
      </c>
      <c r="I41" s="254">
        <v>1991</v>
      </c>
      <c r="J41" s="19" t="s">
        <v>330</v>
      </c>
      <c r="K41" s="255" t="str">
        <f>IF(RIGHT(LEFT(historie_vysledky[[#This Row],[prijmeni a jmeno]],SEARCH(" ",historie_vysledky[[#This Row],[prijmeni a jmeno]])-1),1)="á","Z","M")</f>
        <v>M</v>
      </c>
      <c r="L4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16-18</v>
      </c>
      <c r="M41" s="257"/>
      <c r="N41" s="17"/>
      <c r="O41" s="258">
        <v>5.6296296296296303E-3</v>
      </c>
      <c r="P41" s="136" t="str">
        <f>LEFT(historie_vysledky[[#This Row],[prijmeni a jmeno]],1)</f>
        <v>M</v>
      </c>
      <c r="Q41" s="55" t="str">
        <f>CONCATENATE(historie_vysledky[[#This Row],[prijmeni a jmeno]],", ",historie_vysledky[[#This Row],[nar]])</f>
        <v>Mihalik Zdeněk, 1991</v>
      </c>
      <c r="R41" s="55" t="str">
        <f>CONCATENATE(historie_vysledky[[#This Row],[prijmeni a jmeno]]," (",historie_vysledky[[#This Row],[nar]],")  v roce ",historie_vysledky[[#This Row],[rok]])</f>
        <v>Mihalik Zdeněk (1991)  v roce 2009</v>
      </c>
      <c r="S41" s="56"/>
      <c r="T41" s="56"/>
      <c r="U41" s="56"/>
      <c r="V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</row>
    <row r="42" spans="2:33" ht="11.25">
      <c r="B42" s="18" t="str">
        <f>CONCATENATE(historie_vysledky[[#This Row],[rok]]," :: ",H42," :: ",I42)</f>
        <v>2009 :: Mikšl Rostislav :: 2005</v>
      </c>
      <c r="C42" s="251">
        <v>2009</v>
      </c>
      <c r="D42" s="252" t="s">
        <v>297</v>
      </c>
      <c r="E42" s="259" t="s">
        <v>316</v>
      </c>
      <c r="F42" s="259">
        <v>4</v>
      </c>
      <c r="G42" s="253" t="s">
        <v>316</v>
      </c>
      <c r="H42" s="17" t="s">
        <v>93</v>
      </c>
      <c r="I42" s="254">
        <v>2005</v>
      </c>
      <c r="J42" s="19" t="s">
        <v>284</v>
      </c>
      <c r="K42" s="255" t="str">
        <f>IF(RIGHT(LEFT(historie_vysledky[[#This Row],[prijmeni a jmeno]],SEARCH(" ",historie_vysledky[[#This Row],[prijmeni a jmeno]])-1),1)="á","Z","M")</f>
        <v>M</v>
      </c>
      <c r="L4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42" s="257"/>
      <c r="N42" s="17"/>
      <c r="O42" s="258">
        <v>6.7361111111111126E-4</v>
      </c>
      <c r="P42" s="136" t="str">
        <f>LEFT(historie_vysledky[[#This Row],[prijmeni a jmeno]],1)</f>
        <v>M</v>
      </c>
      <c r="Q42" s="55" t="str">
        <f>CONCATENATE(historie_vysledky[[#This Row],[prijmeni a jmeno]],", ",historie_vysledky[[#This Row],[nar]])</f>
        <v>Mikšl Rostislav, 2005</v>
      </c>
      <c r="R42" s="55" t="str">
        <f>CONCATENATE(historie_vysledky[[#This Row],[prijmeni a jmeno]]," (",historie_vysledky[[#This Row],[nar]],")  v roce ",historie_vysledky[[#This Row],[rok]])</f>
        <v>Mikšl Rostislav (2005)  v roce 2009</v>
      </c>
      <c r="S42" s="56"/>
      <c r="T42" s="56"/>
      <c r="U42" s="56"/>
      <c r="V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</row>
    <row r="43" spans="2:33" ht="11.25">
      <c r="B43" s="18" t="str">
        <f>CONCATENATE(historie_vysledky[[#This Row],[rok]]," :: ",H43," :: ",I43)</f>
        <v>2009 :: Nováková Kristýna :: 2006</v>
      </c>
      <c r="C43" s="251">
        <v>2009</v>
      </c>
      <c r="D43" s="252" t="s">
        <v>297</v>
      </c>
      <c r="E43" s="259" t="s">
        <v>316</v>
      </c>
      <c r="F43" s="259">
        <v>9</v>
      </c>
      <c r="G43" s="253" t="s">
        <v>316</v>
      </c>
      <c r="H43" s="17" t="s">
        <v>369</v>
      </c>
      <c r="I43" s="254">
        <v>2006</v>
      </c>
      <c r="J43" s="19" t="s">
        <v>665</v>
      </c>
      <c r="K43" s="255" t="str">
        <f>IF(RIGHT(LEFT(historie_vysledky[[#This Row],[prijmeni a jmeno]],SEARCH(" ",historie_vysledky[[#This Row],[prijmeni a jmeno]])-1),1)="á","Z","M")</f>
        <v>Z</v>
      </c>
      <c r="L4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43" s="257"/>
      <c r="N43" s="17"/>
      <c r="O43" s="258">
        <v>1.1006944444444443E-3</v>
      </c>
      <c r="P43" s="136" t="str">
        <f>LEFT(historie_vysledky[[#This Row],[prijmeni a jmeno]],1)</f>
        <v>N</v>
      </c>
      <c r="Q43" s="55" t="str">
        <f>CONCATENATE(historie_vysledky[[#This Row],[prijmeni a jmeno]],", ",historie_vysledky[[#This Row],[nar]])</f>
        <v>Nováková Kristýna, 2006</v>
      </c>
      <c r="R43" s="55" t="str">
        <f>CONCATENATE(historie_vysledky[[#This Row],[prijmeni a jmeno]]," (",historie_vysledky[[#This Row],[nar]],")  v roce ",historie_vysledky[[#This Row],[rok]])</f>
        <v>Nováková Kristýna (2006)  v roce 2009</v>
      </c>
      <c r="S43" s="56"/>
      <c r="T43" s="56"/>
      <c r="U43" s="56"/>
      <c r="V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</row>
    <row r="44" spans="2:33" ht="11.25">
      <c r="B44" s="18" t="str">
        <f>CONCATENATE(historie_vysledky[[#This Row],[rok]]," :: ",H44," :: ",I44)</f>
        <v>2009 :: Nováková Markéta :: 2003</v>
      </c>
      <c r="C44" s="251">
        <v>2009</v>
      </c>
      <c r="D44" s="252" t="s">
        <v>297</v>
      </c>
      <c r="E44" s="259" t="s">
        <v>316</v>
      </c>
      <c r="F44" s="259">
        <v>5</v>
      </c>
      <c r="G44" s="253" t="s">
        <v>316</v>
      </c>
      <c r="H44" s="17" t="s">
        <v>373</v>
      </c>
      <c r="I44" s="254">
        <v>2003</v>
      </c>
      <c r="J44" s="19" t="s">
        <v>665</v>
      </c>
      <c r="K44" s="255" t="str">
        <f>IF(RIGHT(LEFT(historie_vysledky[[#This Row],[prijmeni a jmeno]],SEARCH(" ",historie_vysledky[[#This Row],[prijmeni a jmeno]])-1),1)="á","Z","M")</f>
        <v>Z</v>
      </c>
      <c r="L4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44" s="257"/>
      <c r="N44" s="17"/>
      <c r="O44" s="258">
        <v>6.4004629629629622E-4</v>
      </c>
      <c r="P44" s="136" t="str">
        <f>LEFT(historie_vysledky[[#This Row],[prijmeni a jmeno]],1)</f>
        <v>N</v>
      </c>
      <c r="Q44" s="55" t="str">
        <f>CONCATENATE(historie_vysledky[[#This Row],[prijmeni a jmeno]],", ",historie_vysledky[[#This Row],[nar]])</f>
        <v>Nováková Markéta, 2003</v>
      </c>
      <c r="R44" s="55" t="str">
        <f>CONCATENATE(historie_vysledky[[#This Row],[prijmeni a jmeno]]," (",historie_vysledky[[#This Row],[nar]],")  v roce ",historie_vysledky[[#This Row],[rok]])</f>
        <v>Nováková Markéta (2003)  v roce 2009</v>
      </c>
      <c r="S44" s="56"/>
      <c r="T44" s="56"/>
      <c r="U44" s="56"/>
      <c r="V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</row>
    <row r="45" spans="2:33" ht="11.25">
      <c r="B45" s="18" t="str">
        <f>CONCATENATE(historie_vysledky[[#This Row],[rok]]," :: ",H45," :: ",I45)</f>
        <v>2009 :: Nováková Týnka :: 2003</v>
      </c>
      <c r="C45" s="251">
        <v>2009</v>
      </c>
      <c r="D45" s="252" t="s">
        <v>297</v>
      </c>
      <c r="E45" s="259" t="s">
        <v>316</v>
      </c>
      <c r="F45" s="259">
        <v>2</v>
      </c>
      <c r="G45" s="253" t="s">
        <v>316</v>
      </c>
      <c r="H45" s="17" t="s">
        <v>631</v>
      </c>
      <c r="I45" s="254">
        <v>2003</v>
      </c>
      <c r="J45" s="19" t="s">
        <v>249</v>
      </c>
      <c r="K45" s="255" t="str">
        <f>IF(RIGHT(LEFT(historie_vysledky[[#This Row],[prijmeni a jmeno]],SEARCH(" ",historie_vysledky[[#This Row],[prijmeni a jmeno]])-1),1)="á","Z","M")</f>
        <v>Z</v>
      </c>
      <c r="L4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45" s="257"/>
      <c r="N45" s="17"/>
      <c r="O45" s="258">
        <v>5.2662037037037033E-4</v>
      </c>
      <c r="P45" s="136" t="str">
        <f>LEFT(historie_vysledky[[#This Row],[prijmeni a jmeno]],1)</f>
        <v>N</v>
      </c>
      <c r="Q45" s="55" t="str">
        <f>CONCATENATE(historie_vysledky[[#This Row],[prijmeni a jmeno]],", ",historie_vysledky[[#This Row],[nar]])</f>
        <v>Nováková Týnka, 2003</v>
      </c>
      <c r="R45" s="55" t="str">
        <f>CONCATENATE(historie_vysledky[[#This Row],[prijmeni a jmeno]]," (",historie_vysledky[[#This Row],[nar]],")  v roce ",historie_vysledky[[#This Row],[rok]])</f>
        <v>Nováková Týnka (2003)  v roce 2009</v>
      </c>
      <c r="S45" s="56"/>
      <c r="T45" s="56"/>
      <c r="U45" s="56"/>
      <c r="V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</row>
    <row r="46" spans="2:33" ht="11.25">
      <c r="B46" s="18" t="str">
        <f>CONCATENATE(historie_vysledky[[#This Row],[rok]]," :: ",H46," :: ",I46)</f>
        <v>2009 :: Papoušek Lukáš :: 1990</v>
      </c>
      <c r="C46" s="251">
        <v>2009</v>
      </c>
      <c r="D46" s="252" t="s">
        <v>297</v>
      </c>
      <c r="E46" s="259" t="s">
        <v>316</v>
      </c>
      <c r="F46" s="259">
        <v>1</v>
      </c>
      <c r="G46" s="253" t="s">
        <v>316</v>
      </c>
      <c r="H46" s="17" t="s">
        <v>337</v>
      </c>
      <c r="I46" s="254">
        <v>1990</v>
      </c>
      <c r="J46" s="19" t="s">
        <v>235</v>
      </c>
      <c r="K46" s="255" t="str">
        <f>IF(RIGHT(LEFT(historie_vysledky[[#This Row],[prijmeni a jmeno]],SEARCH(" ",historie_vysledky[[#This Row],[prijmeni a jmeno]])-1),1)="á","Z","M")</f>
        <v>M</v>
      </c>
      <c r="L46" s="256" t="s">
        <v>3180</v>
      </c>
      <c r="M46" s="257"/>
      <c r="N46" s="17"/>
      <c r="O46" s="258">
        <v>4.7615740740740735E-3</v>
      </c>
      <c r="P46" s="136" t="str">
        <f>LEFT(historie_vysledky[[#This Row],[prijmeni a jmeno]],1)</f>
        <v>P</v>
      </c>
      <c r="Q46" s="55" t="str">
        <f>CONCATENATE(historie_vysledky[[#This Row],[prijmeni a jmeno]],", ",historie_vysledky[[#This Row],[nar]])</f>
        <v>Papoušek Lukáš, 1990</v>
      </c>
      <c r="R46" s="55" t="str">
        <f>CONCATENATE(historie_vysledky[[#This Row],[prijmeni a jmeno]]," (",historie_vysledky[[#This Row],[nar]],")  v roce ",historie_vysledky[[#This Row],[rok]])</f>
        <v>Papoušek Lukáš (1990)  v roce 2009</v>
      </c>
      <c r="S46" s="56"/>
      <c r="T46" s="56"/>
      <c r="U46" s="56"/>
      <c r="V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</row>
    <row r="47" spans="2:33" ht="11.25">
      <c r="B47" s="18" t="str">
        <f>CONCATENATE(historie_vysledky[[#This Row],[rok]]," :: ",H47," :: ",I47)</f>
        <v>2009 :: Petroušková Zuzana :: 2004</v>
      </c>
      <c r="C47" s="251">
        <v>2009</v>
      </c>
      <c r="D47" s="252" t="s">
        <v>297</v>
      </c>
      <c r="E47" s="259" t="s">
        <v>316</v>
      </c>
      <c r="F47" s="259">
        <v>6</v>
      </c>
      <c r="G47" s="253" t="s">
        <v>316</v>
      </c>
      <c r="H47" s="17" t="s">
        <v>374</v>
      </c>
      <c r="I47" s="254">
        <v>2004</v>
      </c>
      <c r="J47" s="19" t="s">
        <v>249</v>
      </c>
      <c r="K47" s="255" t="str">
        <f>IF(RIGHT(LEFT(historie_vysledky[[#This Row],[prijmeni a jmeno]],SEARCH(" ",historie_vysledky[[#This Row],[prijmeni a jmeno]])-1),1)="á","Z","M")</f>
        <v>Z</v>
      </c>
      <c r="L4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47" s="257"/>
      <c r="N47" s="17"/>
      <c r="O47" s="258">
        <v>7.0949074074074068E-4</v>
      </c>
      <c r="P47" s="136" t="str">
        <f>LEFT(historie_vysledky[[#This Row],[prijmeni a jmeno]],1)</f>
        <v>P</v>
      </c>
      <c r="Q47" s="55" t="str">
        <f>CONCATENATE(historie_vysledky[[#This Row],[prijmeni a jmeno]],", ",historie_vysledky[[#This Row],[nar]])</f>
        <v>Petroušková Zuzana, 2004</v>
      </c>
      <c r="R47" s="55" t="str">
        <f>CONCATENATE(historie_vysledky[[#This Row],[prijmeni a jmeno]]," (",historie_vysledky[[#This Row],[nar]],")  v roce ",historie_vysledky[[#This Row],[rok]])</f>
        <v>Petroušková Zuzana (2004)  v roce 2009</v>
      </c>
      <c r="S47" s="56"/>
      <c r="T47" s="56"/>
      <c r="U47" s="56"/>
      <c r="V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</row>
    <row r="48" spans="2:33" ht="11.25">
      <c r="B48" s="18" t="str">
        <f>CONCATENATE(historie_vysledky[[#This Row],[rok]]," :: ",H48," :: ",I48)</f>
        <v>2009 :: Plosz Lukáš :: 1993</v>
      </c>
      <c r="C48" s="251">
        <v>2009</v>
      </c>
      <c r="D48" s="252" t="s">
        <v>297</v>
      </c>
      <c r="E48" s="259" t="s">
        <v>316</v>
      </c>
      <c r="F48" s="259">
        <v>5</v>
      </c>
      <c r="G48" s="253" t="s">
        <v>316</v>
      </c>
      <c r="H48" s="17" t="s">
        <v>340</v>
      </c>
      <c r="I48" s="254">
        <v>1993</v>
      </c>
      <c r="J48" s="19" t="s">
        <v>328</v>
      </c>
      <c r="K48" s="255" t="str">
        <f>IF(RIGHT(LEFT(historie_vysledky[[#This Row],[prijmeni a jmeno]],SEARCH(" ",historie_vysledky[[#This Row],[prijmeni a jmeno]])-1),1)="á","Z","M")</f>
        <v>M</v>
      </c>
      <c r="L4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16-18</v>
      </c>
      <c r="M48" s="257"/>
      <c r="N48" s="17"/>
      <c r="O48" s="258">
        <v>5.612268518518519E-3</v>
      </c>
      <c r="P48" s="136" t="str">
        <f>LEFT(historie_vysledky[[#This Row],[prijmeni a jmeno]],1)</f>
        <v>P</v>
      </c>
      <c r="Q48" s="55" t="str">
        <f>CONCATENATE(historie_vysledky[[#This Row],[prijmeni a jmeno]],", ",historie_vysledky[[#This Row],[nar]])</f>
        <v>Plosz Lukáš, 1993</v>
      </c>
      <c r="R48" s="55" t="str">
        <f>CONCATENATE(historie_vysledky[[#This Row],[prijmeni a jmeno]]," (",historie_vysledky[[#This Row],[nar]],")  v roce ",historie_vysledky[[#This Row],[rok]])</f>
        <v>Plosz Lukáš (1993)  v roce 2009</v>
      </c>
      <c r="S48" s="56"/>
      <c r="T48" s="56"/>
      <c r="U48" s="56"/>
      <c r="V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</row>
    <row r="49" spans="2:33" ht="11.25">
      <c r="B49" s="18" t="str">
        <f>CONCATENATE(historie_vysledky[[#This Row],[rok]]," :: ",H49," :: ",I49)</f>
        <v>2009 :: Rada Josef :: 2000</v>
      </c>
      <c r="C49" s="251">
        <v>2009</v>
      </c>
      <c r="D49" s="252" t="s">
        <v>297</v>
      </c>
      <c r="E49" s="259" t="s">
        <v>316</v>
      </c>
      <c r="F49" s="259">
        <v>5</v>
      </c>
      <c r="G49" s="253" t="s">
        <v>316</v>
      </c>
      <c r="H49" s="17" t="s">
        <v>334</v>
      </c>
      <c r="I49" s="254">
        <v>2000</v>
      </c>
      <c r="J49" s="19" t="s">
        <v>868</v>
      </c>
      <c r="K49" s="255" t="str">
        <f>IF(RIGHT(LEFT(historie_vysledky[[#This Row],[prijmeni a jmeno]],SEARCH(" ",historie_vysledky[[#This Row],[prijmeni a jmeno]])-1),1)="á","Z","M")</f>
        <v>M</v>
      </c>
      <c r="L4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07-09</v>
      </c>
      <c r="M49" s="257"/>
      <c r="N49" s="17" t="s">
        <v>379</v>
      </c>
      <c r="O49" s="258">
        <v>4.5486111111111102E-4</v>
      </c>
      <c r="P49" s="136" t="str">
        <f>LEFT(historie_vysledky[[#This Row],[prijmeni a jmeno]],1)</f>
        <v>R</v>
      </c>
      <c r="Q49" s="55" t="str">
        <f>CONCATENATE(historie_vysledky[[#This Row],[prijmeni a jmeno]],", ",historie_vysledky[[#This Row],[nar]])</f>
        <v>Rada Josef, 2000</v>
      </c>
      <c r="R49" s="55" t="str">
        <f>CONCATENATE(historie_vysledky[[#This Row],[prijmeni a jmeno]]," (",historie_vysledky[[#This Row],[nar]],")  v roce ",historie_vysledky[[#This Row],[rok]])</f>
        <v>Rada Josef (2000)  v roce 2009</v>
      </c>
      <c r="S49" s="56"/>
      <c r="T49" s="56"/>
      <c r="U49" s="56"/>
      <c r="V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</row>
    <row r="50" spans="2:33" ht="11.25">
      <c r="B50" s="18" t="str">
        <f>CONCATENATE(historie_vysledky[[#This Row],[rok]]," :: ",H50," :: ",I50)</f>
        <v>2009 :: Radová Kristýna :: 1999</v>
      </c>
      <c r="C50" s="251">
        <v>2009</v>
      </c>
      <c r="D50" s="252" t="s">
        <v>297</v>
      </c>
      <c r="E50" s="259" t="s">
        <v>316</v>
      </c>
      <c r="F50" s="259">
        <v>3</v>
      </c>
      <c r="G50" s="253" t="s">
        <v>316</v>
      </c>
      <c r="H50" s="17" t="s">
        <v>353</v>
      </c>
      <c r="I50" s="254">
        <v>1999</v>
      </c>
      <c r="J50" s="19" t="s">
        <v>332</v>
      </c>
      <c r="K50" s="255" t="str">
        <f>IF(RIGHT(LEFT(historie_vysledky[[#This Row],[prijmeni a jmeno]],SEARCH(" ",historie_vysledky[[#This Row],[prijmeni a jmeno]])-1),1)="á","Z","M")</f>
        <v>Z</v>
      </c>
      <c r="L5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10-11</v>
      </c>
      <c r="M50" s="257"/>
      <c r="N50" s="17"/>
      <c r="O50" s="258">
        <v>8.6226851851851861E-4</v>
      </c>
      <c r="P50" s="136" t="str">
        <f>LEFT(historie_vysledky[[#This Row],[prijmeni a jmeno]],1)</f>
        <v>R</v>
      </c>
      <c r="Q50" s="55" t="str">
        <f>CONCATENATE(historie_vysledky[[#This Row],[prijmeni a jmeno]],", ",historie_vysledky[[#This Row],[nar]])</f>
        <v>Radová Kristýna, 1999</v>
      </c>
      <c r="R50" s="55" t="str">
        <f>CONCATENATE(historie_vysledky[[#This Row],[prijmeni a jmeno]]," (",historie_vysledky[[#This Row],[nar]],")  v roce ",historie_vysledky[[#This Row],[rok]])</f>
        <v>Radová Kristýna (1999)  v roce 2009</v>
      </c>
      <c r="S50" s="56"/>
      <c r="T50" s="56"/>
      <c r="U50" s="56"/>
      <c r="V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</row>
    <row r="51" spans="2:33" ht="11.25">
      <c r="B51" s="18" t="str">
        <f>CONCATENATE(historie_vysledky[[#This Row],[rok]]," :: ",H51," :: ",I51)</f>
        <v>2009 :: Salva Petr :: 1993</v>
      </c>
      <c r="C51" s="251">
        <v>2009</v>
      </c>
      <c r="D51" s="252" t="s">
        <v>297</v>
      </c>
      <c r="E51" s="259" t="s">
        <v>316</v>
      </c>
      <c r="F51" s="259">
        <v>3</v>
      </c>
      <c r="G51" s="253" t="s">
        <v>316</v>
      </c>
      <c r="H51" s="17" t="s">
        <v>338</v>
      </c>
      <c r="I51" s="254">
        <v>1993</v>
      </c>
      <c r="J51" s="19" t="s">
        <v>328</v>
      </c>
      <c r="K51" s="255" t="str">
        <f>IF(RIGHT(LEFT(historie_vysledky[[#This Row],[prijmeni a jmeno]],SEARCH(" ",historie_vysledky[[#This Row],[prijmeni a jmeno]])-1),1)="á","Z","M")</f>
        <v>M</v>
      </c>
      <c r="L5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16-18</v>
      </c>
      <c r="M51" s="257"/>
      <c r="N51" s="17"/>
      <c r="O51" s="258">
        <v>5.0706018518518522E-3</v>
      </c>
      <c r="P51" s="136" t="str">
        <f>LEFT(historie_vysledky[[#This Row],[prijmeni a jmeno]],1)</f>
        <v>S</v>
      </c>
      <c r="Q51" s="55" t="str">
        <f>CONCATENATE(historie_vysledky[[#This Row],[prijmeni a jmeno]],", ",historie_vysledky[[#This Row],[nar]])</f>
        <v>Salva Petr, 1993</v>
      </c>
      <c r="R51" s="55" t="str">
        <f>CONCATENATE(historie_vysledky[[#This Row],[prijmeni a jmeno]]," (",historie_vysledky[[#This Row],[nar]],")  v roce ",historie_vysledky[[#This Row],[rok]])</f>
        <v>Salva Petr (1993)  v roce 2009</v>
      </c>
      <c r="S51" s="56"/>
      <c r="T51" s="56"/>
      <c r="U51" s="56"/>
      <c r="V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</row>
    <row r="52" spans="2:33" ht="11.25">
      <c r="B52" s="18" t="str">
        <f>CONCATENATE(historie_vysledky[[#This Row],[rok]]," :: ",H52," :: ",I52)</f>
        <v>2009 :: Salvová Marcela :: 1996</v>
      </c>
      <c r="C52" s="251">
        <v>2009</v>
      </c>
      <c r="D52" s="252" t="s">
        <v>297</v>
      </c>
      <c r="E52" s="259" t="s">
        <v>316</v>
      </c>
      <c r="F52" s="259">
        <v>3</v>
      </c>
      <c r="G52" s="253" t="s">
        <v>316</v>
      </c>
      <c r="H52" s="17" t="s">
        <v>348</v>
      </c>
      <c r="I52" s="254">
        <v>1996</v>
      </c>
      <c r="J52" s="19" t="s">
        <v>328</v>
      </c>
      <c r="K52" s="255" t="str">
        <f>IF(RIGHT(LEFT(historie_vysledky[[#This Row],[prijmeni a jmeno]],SEARCH(" ",historie_vysledky[[#This Row],[prijmeni a jmeno]])-1),1)="á","Z","M")</f>
        <v>Z</v>
      </c>
      <c r="L5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12-13</v>
      </c>
      <c r="M52" s="257"/>
      <c r="N52" s="17" t="s">
        <v>379</v>
      </c>
      <c r="O52" s="258">
        <v>1.8807870370370369E-3</v>
      </c>
      <c r="P52" s="136" t="str">
        <f>LEFT(historie_vysledky[[#This Row],[prijmeni a jmeno]],1)</f>
        <v>S</v>
      </c>
      <c r="Q52" s="55" t="str">
        <f>CONCATENATE(historie_vysledky[[#This Row],[prijmeni a jmeno]],", ",historie_vysledky[[#This Row],[nar]])</f>
        <v>Salvová Marcela, 1996</v>
      </c>
      <c r="R52" s="55" t="str">
        <f>CONCATENATE(historie_vysledky[[#This Row],[prijmeni a jmeno]]," (",historie_vysledky[[#This Row],[nar]],")  v roce ",historie_vysledky[[#This Row],[rok]])</f>
        <v>Salvová Marcela (1996)  v roce 2009</v>
      </c>
      <c r="S52" s="56"/>
      <c r="T52" s="56"/>
      <c r="U52" s="56"/>
      <c r="V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</row>
    <row r="53" spans="2:33" ht="11.25">
      <c r="B53" s="18" t="str">
        <f>CONCATENATE(historie_vysledky[[#This Row],[rok]]," :: ",H53," :: ",I53)</f>
        <v>2009 :: Tomka Bartoloměj :: 1994</v>
      </c>
      <c r="C53" s="251">
        <v>2009</v>
      </c>
      <c r="D53" s="252" t="s">
        <v>297</v>
      </c>
      <c r="E53" s="259" t="s">
        <v>316</v>
      </c>
      <c r="F53" s="259">
        <v>1</v>
      </c>
      <c r="G53" s="253" t="s">
        <v>316</v>
      </c>
      <c r="H53" s="17" t="s">
        <v>439</v>
      </c>
      <c r="I53" s="254">
        <v>1994</v>
      </c>
      <c r="J53" s="19" t="s">
        <v>662</v>
      </c>
      <c r="K53" s="255" t="str">
        <f>IF(RIGHT(LEFT(historie_vysledky[[#This Row],[prijmeni a jmeno]],SEARCH(" ",historie_vysledky[[#This Row],[prijmeni a jmeno]])-1),1)="á","Z","M")</f>
        <v>M</v>
      </c>
      <c r="L5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14-15</v>
      </c>
      <c r="M53" s="257"/>
      <c r="N53" s="17"/>
      <c r="O53" s="258">
        <v>2.9965277777777781E-3</v>
      </c>
      <c r="P53" s="136" t="str">
        <f>LEFT(historie_vysledky[[#This Row],[prijmeni a jmeno]],1)</f>
        <v>T</v>
      </c>
      <c r="Q53" s="55" t="str">
        <f>CONCATENATE(historie_vysledky[[#This Row],[prijmeni a jmeno]],", ",historie_vysledky[[#This Row],[nar]])</f>
        <v>Tomka Bartoloměj, 1994</v>
      </c>
      <c r="R53" s="55" t="str">
        <f>CONCATENATE(historie_vysledky[[#This Row],[prijmeni a jmeno]]," (",historie_vysledky[[#This Row],[nar]],")  v roce ",historie_vysledky[[#This Row],[rok]])</f>
        <v>Tomka Bartoloměj (1994)  v roce 2009</v>
      </c>
      <c r="S53" s="56"/>
      <c r="T53" s="56"/>
      <c r="U53" s="56"/>
      <c r="V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</row>
    <row r="54" spans="2:33" ht="11.25">
      <c r="B54" s="18" t="str">
        <f>CONCATENATE(historie_vysledky[[#This Row],[rok]]," :: ",H54," :: ",I54)</f>
        <v>2009 :: Toncarová Barbora :: 2001</v>
      </c>
      <c r="C54" s="251">
        <v>2009</v>
      </c>
      <c r="D54" s="252" t="s">
        <v>297</v>
      </c>
      <c r="E54" s="259" t="s">
        <v>316</v>
      </c>
      <c r="F54" s="259">
        <v>3</v>
      </c>
      <c r="G54" s="253" t="s">
        <v>316</v>
      </c>
      <c r="H54" s="17" t="s">
        <v>359</v>
      </c>
      <c r="I54" s="254">
        <v>2001</v>
      </c>
      <c r="J54" s="19" t="s">
        <v>664</v>
      </c>
      <c r="K54" s="255" t="str">
        <f>IF(RIGHT(LEFT(historie_vysledky[[#This Row],[prijmeni a jmeno]],SEARCH(" ",historie_vysledky[[#This Row],[prijmeni a jmeno]])-1),1)="á","Z","M")</f>
        <v>Z</v>
      </c>
      <c r="L5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07-09</v>
      </c>
      <c r="M54" s="257"/>
      <c r="N54" s="17" t="s">
        <v>379</v>
      </c>
      <c r="O54" s="258">
        <v>4.3981481481481481E-4</v>
      </c>
      <c r="P54" s="136" t="str">
        <f>LEFT(historie_vysledky[[#This Row],[prijmeni a jmeno]],1)</f>
        <v>T</v>
      </c>
      <c r="Q54" s="55" t="str">
        <f>CONCATENATE(historie_vysledky[[#This Row],[prijmeni a jmeno]],", ",historie_vysledky[[#This Row],[nar]])</f>
        <v>Toncarová Barbora, 2001</v>
      </c>
      <c r="R54" s="55" t="str">
        <f>CONCATENATE(historie_vysledky[[#This Row],[prijmeni a jmeno]]," (",historie_vysledky[[#This Row],[nar]],")  v roce ",historie_vysledky[[#This Row],[rok]])</f>
        <v>Toncarová Barbora (2001)  v roce 2009</v>
      </c>
      <c r="S54" s="56"/>
      <c r="T54" s="56"/>
      <c r="U54" s="56"/>
      <c r="V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</row>
    <row r="55" spans="2:33" ht="11.25">
      <c r="B55" s="18" t="str">
        <f>CONCATENATE(historie_vysledky[[#This Row],[rok]]," :: ",H55," :: ",I55)</f>
        <v>2009 :: Turnhöfer Jan :: 1994</v>
      </c>
      <c r="C55" s="251">
        <v>2009</v>
      </c>
      <c r="D55" s="252" t="s">
        <v>297</v>
      </c>
      <c r="E55" s="259" t="s">
        <v>316</v>
      </c>
      <c r="F55" s="259">
        <v>3</v>
      </c>
      <c r="G55" s="253" t="s">
        <v>316</v>
      </c>
      <c r="H55" s="17" t="s">
        <v>869</v>
      </c>
      <c r="I55" s="254">
        <v>1994</v>
      </c>
      <c r="J55" s="19" t="s">
        <v>328</v>
      </c>
      <c r="K55" s="255" t="str">
        <f>IF(RIGHT(LEFT(historie_vysledky[[#This Row],[prijmeni a jmeno]],SEARCH(" ",historie_vysledky[[#This Row],[prijmeni a jmeno]])-1),1)="á","Z","M")</f>
        <v>M</v>
      </c>
      <c r="L5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14-15</v>
      </c>
      <c r="M55" s="257"/>
      <c r="N55" s="17"/>
      <c r="O55" s="258">
        <v>3.9710648148148153E-3</v>
      </c>
      <c r="P55" s="136" t="str">
        <f>LEFT(historie_vysledky[[#This Row],[prijmeni a jmeno]],1)</f>
        <v>T</v>
      </c>
      <c r="Q55" s="55" t="str">
        <f>CONCATENATE(historie_vysledky[[#This Row],[prijmeni a jmeno]],", ",historie_vysledky[[#This Row],[nar]])</f>
        <v>Turnhöfer Jan, 1994</v>
      </c>
      <c r="R55" s="55" t="str">
        <f>CONCATENATE(historie_vysledky[[#This Row],[prijmeni a jmeno]]," (",historie_vysledky[[#This Row],[nar]],")  v roce ",historie_vysledky[[#This Row],[rok]])</f>
        <v>Turnhöfer Jan (1994)  v roce 2009</v>
      </c>
      <c r="S55" s="56"/>
      <c r="T55" s="56"/>
      <c r="U55" s="56"/>
      <c r="V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</row>
    <row r="56" spans="2:33" ht="11.25">
      <c r="B56" s="18" t="str">
        <f>CONCATENATE(historie_vysledky[[#This Row],[rok]]," :: ",H56," :: ",I56)</f>
        <v>2009 :: Turz Jan :: 2006</v>
      </c>
      <c r="C56" s="251">
        <v>2009</v>
      </c>
      <c r="D56" s="252" t="s">
        <v>297</v>
      </c>
      <c r="E56" s="259" t="s">
        <v>316</v>
      </c>
      <c r="F56" s="259">
        <v>6</v>
      </c>
      <c r="G56" s="253" t="s">
        <v>316</v>
      </c>
      <c r="H56" s="17" t="s">
        <v>364</v>
      </c>
      <c r="I56" s="254">
        <v>2006</v>
      </c>
      <c r="J56" s="19" t="s">
        <v>697</v>
      </c>
      <c r="K56" s="255" t="str">
        <f>IF(RIGHT(LEFT(historie_vysledky[[#This Row],[prijmeni a jmeno]],SEARCH(" ",historie_vysledky[[#This Row],[prijmeni a jmeno]])-1),1)="á","Z","M")</f>
        <v>M</v>
      </c>
      <c r="L5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56" s="257"/>
      <c r="N56" s="17"/>
      <c r="O56" s="258">
        <v>9.4560185185185188E-4</v>
      </c>
      <c r="P56" s="136" t="str">
        <f>LEFT(historie_vysledky[[#This Row],[prijmeni a jmeno]],1)</f>
        <v>T</v>
      </c>
      <c r="Q56" s="55" t="str">
        <f>CONCATENATE(historie_vysledky[[#This Row],[prijmeni a jmeno]],", ",historie_vysledky[[#This Row],[nar]])</f>
        <v>Turz Jan, 2006</v>
      </c>
      <c r="R56" s="55" t="str">
        <f>CONCATENATE(historie_vysledky[[#This Row],[prijmeni a jmeno]]," (",historie_vysledky[[#This Row],[nar]],")  v roce ",historie_vysledky[[#This Row],[rok]])</f>
        <v>Turz Jan (2006)  v roce 2009</v>
      </c>
      <c r="S56" s="56"/>
      <c r="T56" s="56"/>
      <c r="U56" s="56"/>
      <c r="V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</row>
    <row r="57" spans="2:33" ht="11.25">
      <c r="B57" s="18" t="str">
        <f>CONCATENATE(historie_vysledky[[#This Row],[rok]]," :: ",H57," :: ",I57)</f>
        <v>2009 :: Tvrzová Gabriela :: 2002</v>
      </c>
      <c r="C57" s="251">
        <v>2009</v>
      </c>
      <c r="D57" s="252" t="s">
        <v>297</v>
      </c>
      <c r="E57" s="259" t="s">
        <v>316</v>
      </c>
      <c r="F57" s="259">
        <v>2</v>
      </c>
      <c r="G57" s="253" t="s">
        <v>316</v>
      </c>
      <c r="H57" s="17" t="s">
        <v>266</v>
      </c>
      <c r="I57" s="254">
        <v>2002</v>
      </c>
      <c r="J57" s="19" t="s">
        <v>697</v>
      </c>
      <c r="K57" s="255" t="str">
        <f>IF(RIGHT(LEFT(historie_vysledky[[#This Row],[prijmeni a jmeno]],SEARCH(" ",historie_vysledky[[#This Row],[prijmeni a jmeno]])-1),1)="á","Z","M")</f>
        <v>Z</v>
      </c>
      <c r="L5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07-09</v>
      </c>
      <c r="M57" s="257"/>
      <c r="N57" s="17"/>
      <c r="O57" s="258">
        <v>4.259259259259259E-4</v>
      </c>
      <c r="P57" s="136" t="str">
        <f>LEFT(historie_vysledky[[#This Row],[prijmeni a jmeno]],1)</f>
        <v>T</v>
      </c>
      <c r="Q57" s="55" t="str">
        <f>CONCATENATE(historie_vysledky[[#This Row],[prijmeni a jmeno]],", ",historie_vysledky[[#This Row],[nar]])</f>
        <v>Tvrzová Gabriela, 2002</v>
      </c>
      <c r="R57" s="55" t="str">
        <f>CONCATENATE(historie_vysledky[[#This Row],[prijmeni a jmeno]]," (",historie_vysledky[[#This Row],[nar]],")  v roce ",historie_vysledky[[#This Row],[rok]])</f>
        <v>Tvrzová Gabriela (2002)  v roce 2009</v>
      </c>
      <c r="S57" s="56"/>
      <c r="T57" s="56"/>
      <c r="U57" s="56"/>
      <c r="V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</row>
    <row r="58" spans="2:33" ht="11.25">
      <c r="B58" s="18" t="str">
        <f>CONCATENATE(historie_vysledky[[#This Row],[rok]]," :: ",H58," :: ",I58)</f>
        <v>2009 :: Tvrzová Veronika :: 1999</v>
      </c>
      <c r="C58" s="251">
        <v>2009</v>
      </c>
      <c r="D58" s="252" t="s">
        <v>297</v>
      </c>
      <c r="E58" s="259" t="s">
        <v>316</v>
      </c>
      <c r="F58" s="259">
        <v>1</v>
      </c>
      <c r="G58" s="253" t="s">
        <v>316</v>
      </c>
      <c r="H58" s="17" t="s">
        <v>274</v>
      </c>
      <c r="I58" s="254">
        <v>1999</v>
      </c>
      <c r="J58" s="19" t="s">
        <v>697</v>
      </c>
      <c r="K58" s="255" t="str">
        <f>IF(RIGHT(LEFT(historie_vysledky[[#This Row],[prijmeni a jmeno]],SEARCH(" ",historie_vysledky[[#This Row],[prijmeni a jmeno]])-1),1)="á","Z","M")</f>
        <v>Z</v>
      </c>
      <c r="L5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10-11</v>
      </c>
      <c r="M58" s="257"/>
      <c r="N58" s="17"/>
      <c r="O58" s="258">
        <v>7.6041666666666662E-4</v>
      </c>
      <c r="P58" s="136" t="str">
        <f>LEFT(historie_vysledky[[#This Row],[prijmeni a jmeno]],1)</f>
        <v>T</v>
      </c>
      <c r="Q58" s="55" t="str">
        <f>CONCATENATE(historie_vysledky[[#This Row],[prijmeni a jmeno]],", ",historie_vysledky[[#This Row],[nar]])</f>
        <v>Tvrzová Veronika, 1999</v>
      </c>
      <c r="R58" s="55" t="str">
        <f>CONCATENATE(historie_vysledky[[#This Row],[prijmeni a jmeno]]," (",historie_vysledky[[#This Row],[nar]],")  v roce ",historie_vysledky[[#This Row],[rok]])</f>
        <v>Tvrzová Veronika (1999)  v roce 2009</v>
      </c>
      <c r="S58" s="56"/>
      <c r="T58" s="56"/>
      <c r="U58" s="56"/>
      <c r="V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</row>
    <row r="59" spans="2:33" ht="11.25">
      <c r="B59" s="18" t="str">
        <f>CONCATENATE(historie_vysledky[[#This Row],[rok]]," :: ",H59," :: ",I59)</f>
        <v>2009 :: Vaněček David :: 1999</v>
      </c>
      <c r="C59" s="251">
        <v>2009</v>
      </c>
      <c r="D59" s="252" t="s">
        <v>297</v>
      </c>
      <c r="E59" s="259" t="s">
        <v>316</v>
      </c>
      <c r="F59" s="259">
        <v>1</v>
      </c>
      <c r="G59" s="253" t="s">
        <v>316</v>
      </c>
      <c r="H59" s="17" t="s">
        <v>351</v>
      </c>
      <c r="I59" s="254">
        <v>1999</v>
      </c>
      <c r="J59" s="19" t="s">
        <v>331</v>
      </c>
      <c r="K59" s="255" t="str">
        <f>IF(RIGHT(LEFT(historie_vysledky[[#This Row],[prijmeni a jmeno]],SEARCH(" ",historie_vysledky[[#This Row],[prijmeni a jmeno]])-1),1)="á","Z","M")</f>
        <v>M</v>
      </c>
      <c r="L5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10-11</v>
      </c>
      <c r="M59" s="257"/>
      <c r="N59" s="17"/>
      <c r="O59" s="258">
        <v>8.6921296296296302E-4</v>
      </c>
      <c r="P59" s="136" t="str">
        <f>LEFT(historie_vysledky[[#This Row],[prijmeni a jmeno]],1)</f>
        <v>V</v>
      </c>
      <c r="Q59" s="55" t="str">
        <f>CONCATENATE(historie_vysledky[[#This Row],[prijmeni a jmeno]],", ",historie_vysledky[[#This Row],[nar]])</f>
        <v>Vaněček David, 1999</v>
      </c>
      <c r="R59" s="55" t="str">
        <f>CONCATENATE(historie_vysledky[[#This Row],[prijmeni a jmeno]]," (",historie_vysledky[[#This Row],[nar]],")  v roce ",historie_vysledky[[#This Row],[rok]])</f>
        <v>Vaněček David (1999)  v roce 2009</v>
      </c>
      <c r="S59" s="56"/>
      <c r="T59" s="56"/>
      <c r="U59" s="56"/>
      <c r="V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</row>
    <row r="60" spans="2:33" ht="11.25">
      <c r="B60" s="18" t="str">
        <f>CONCATENATE(historie_vysledky[[#This Row],[rok]]," :: ",H60," :: ",I60)</f>
        <v>2009 :: Vašák Martin :: 1995</v>
      </c>
      <c r="C60" s="251">
        <v>2009</v>
      </c>
      <c r="D60" s="252" t="s">
        <v>297</v>
      </c>
      <c r="E60" s="259" t="s">
        <v>316</v>
      </c>
      <c r="F60" s="259">
        <v>4</v>
      </c>
      <c r="G60" s="253" t="s">
        <v>316</v>
      </c>
      <c r="H60" s="17" t="s">
        <v>345</v>
      </c>
      <c r="I60" s="254">
        <v>1995</v>
      </c>
      <c r="J60" s="19" t="s">
        <v>328</v>
      </c>
      <c r="K60" s="255" t="str">
        <f>IF(RIGHT(LEFT(historie_vysledky[[#This Row],[prijmeni a jmeno]],SEARCH(" ",historie_vysledky[[#This Row],[prijmeni a jmeno]])-1),1)="á","Z","M")</f>
        <v>M</v>
      </c>
      <c r="L6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14-15</v>
      </c>
      <c r="M60" s="257"/>
      <c r="N60" s="17"/>
      <c r="O60" s="258">
        <v>3.9722222222222216E-3</v>
      </c>
      <c r="P60" s="136" t="str">
        <f>LEFT(historie_vysledky[[#This Row],[prijmeni a jmeno]],1)</f>
        <v>V</v>
      </c>
      <c r="Q60" s="55" t="str">
        <f>CONCATENATE(historie_vysledky[[#This Row],[prijmeni a jmeno]],", ",historie_vysledky[[#This Row],[nar]])</f>
        <v>Vašák Martin, 1995</v>
      </c>
      <c r="R60" s="55" t="str">
        <f>CONCATENATE(historie_vysledky[[#This Row],[prijmeni a jmeno]]," (",historie_vysledky[[#This Row],[nar]],")  v roce ",historie_vysledky[[#This Row],[rok]])</f>
        <v>Vašák Martin (1995)  v roce 2009</v>
      </c>
      <c r="S60" s="56"/>
      <c r="T60" s="56"/>
      <c r="U60" s="56"/>
      <c r="V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</row>
    <row r="61" spans="2:33" ht="11.25">
      <c r="B61" s="18" t="str">
        <f>CONCATENATE(historie_vysledky[[#This Row],[rok]]," :: ",H61," :: ",I61)</f>
        <v>2009 :: Vodňanská Kristýna :: 1995</v>
      </c>
      <c r="C61" s="251">
        <v>2009</v>
      </c>
      <c r="D61" s="252" t="s">
        <v>297</v>
      </c>
      <c r="E61" s="259" t="s">
        <v>316</v>
      </c>
      <c r="F61" s="259">
        <v>1</v>
      </c>
      <c r="G61" s="253" t="s">
        <v>316</v>
      </c>
      <c r="H61" s="17" t="s">
        <v>346</v>
      </c>
      <c r="I61" s="254">
        <v>1995</v>
      </c>
      <c r="J61" s="19" t="s">
        <v>329</v>
      </c>
      <c r="K61" s="255" t="str">
        <f>IF(RIGHT(LEFT(historie_vysledky[[#This Row],[prijmeni a jmeno]],SEARCH(" ",historie_vysledky[[#This Row],[prijmeni a jmeno]])-1),1)="á","Z","M")</f>
        <v>Z</v>
      </c>
      <c r="L61" s="256" t="s">
        <v>3178</v>
      </c>
      <c r="M61" s="257"/>
      <c r="N61" s="17"/>
      <c r="O61" s="258">
        <v>1.164351851851852E-3</v>
      </c>
      <c r="P61" s="136" t="str">
        <f>LEFT(historie_vysledky[[#This Row],[prijmeni a jmeno]],1)</f>
        <v>V</v>
      </c>
      <c r="Q61" s="55" t="str">
        <f>CONCATENATE(historie_vysledky[[#This Row],[prijmeni a jmeno]],", ",historie_vysledky[[#This Row],[nar]])</f>
        <v>Vodňanská Kristýna, 1995</v>
      </c>
      <c r="R61" s="55" t="str">
        <f>CONCATENATE(historie_vysledky[[#This Row],[prijmeni a jmeno]]," (",historie_vysledky[[#This Row],[nar]],")  v roce ",historie_vysledky[[#This Row],[rok]])</f>
        <v>Vodňanská Kristýna (1995)  v roce 2009</v>
      </c>
      <c r="S61" s="56"/>
      <c r="T61" s="56"/>
      <c r="U61" s="56"/>
      <c r="V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</row>
    <row r="62" spans="2:33" ht="11.25">
      <c r="B62" s="18" t="str">
        <f>CONCATENATE(historie_vysledky[[#This Row],[rok]]," :: ",H62," :: ",I62)</f>
        <v>2009 :: Welserová Karolína :: 2005</v>
      </c>
      <c r="C62" s="251">
        <v>2009</v>
      </c>
      <c r="D62" s="252" t="s">
        <v>297</v>
      </c>
      <c r="E62" s="259" t="s">
        <v>316</v>
      </c>
      <c r="F62" s="259">
        <v>7</v>
      </c>
      <c r="G62" s="253" t="s">
        <v>316</v>
      </c>
      <c r="H62" s="17" t="s">
        <v>375</v>
      </c>
      <c r="I62" s="254">
        <v>2005</v>
      </c>
      <c r="J62" s="19" t="s">
        <v>336</v>
      </c>
      <c r="K62" s="255" t="str">
        <f>IF(RIGHT(LEFT(historie_vysledky[[#This Row],[prijmeni a jmeno]],SEARCH(" ",historie_vysledky[[#This Row],[prijmeni a jmeno]])-1),1)="á","Z","M")</f>
        <v>Z</v>
      </c>
      <c r="L6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62" s="257"/>
      <c r="N62" s="17"/>
      <c r="O62" s="258">
        <v>7.349537037037037E-4</v>
      </c>
      <c r="P62" s="136" t="str">
        <f>LEFT(historie_vysledky[[#This Row],[prijmeni a jmeno]],1)</f>
        <v>W</v>
      </c>
      <c r="Q62" s="55" t="str">
        <f>CONCATENATE(historie_vysledky[[#This Row],[prijmeni a jmeno]],", ",historie_vysledky[[#This Row],[nar]])</f>
        <v>Welserová Karolína, 2005</v>
      </c>
      <c r="R62" s="55" t="str">
        <f>CONCATENATE(historie_vysledky[[#This Row],[prijmeni a jmeno]]," (",historie_vysledky[[#This Row],[nar]],")  v roce ",historie_vysledky[[#This Row],[rok]])</f>
        <v>Welserová Karolína (2005)  v roce 2009</v>
      </c>
      <c r="S62" s="56"/>
      <c r="T62" s="56"/>
      <c r="U62" s="56"/>
      <c r="V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</row>
    <row r="63" spans="2:33" ht="11.25">
      <c r="B63" s="18" t="str">
        <f>CONCATENATE(historie_vysledky[[#This Row],[rok]]," :: ",H63," :: ",I63)</f>
        <v>2009 :: Bubal Milan :: 1976</v>
      </c>
      <c r="C63" s="251">
        <v>2009</v>
      </c>
      <c r="D63" s="252" t="s">
        <v>186</v>
      </c>
      <c r="E63" s="259">
        <v>17</v>
      </c>
      <c r="F63" s="259">
        <v>10</v>
      </c>
      <c r="G63" s="253" t="s">
        <v>316</v>
      </c>
      <c r="H63" s="17" t="s">
        <v>312</v>
      </c>
      <c r="I63" s="254">
        <v>1976</v>
      </c>
      <c r="J63" s="19" t="s">
        <v>284</v>
      </c>
      <c r="K63" s="255" t="str">
        <f>IF(RIGHT(LEFT(historie_vysledky[[#This Row],[prijmeni a jmeno]],SEARCH(" ",historie_vysledky[[#This Row],[prijmeni a jmeno]])-1),1)="á","Z","M")</f>
        <v>M</v>
      </c>
      <c r="L6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3" s="257"/>
      <c r="N63" s="17"/>
      <c r="O63" s="258">
        <v>4.9768518518518517E-2</v>
      </c>
      <c r="P63" s="136" t="str">
        <f>LEFT(historie_vysledky[[#This Row],[prijmeni a jmeno]],1)</f>
        <v>B</v>
      </c>
      <c r="Q63" s="55" t="str">
        <f>CONCATENATE(historie_vysledky[[#This Row],[prijmeni a jmeno]],", ",historie_vysledky[[#This Row],[nar]])</f>
        <v>Bubal Milan, 1976</v>
      </c>
      <c r="R63" s="55" t="str">
        <f>CONCATENATE(historie_vysledky[[#This Row],[prijmeni a jmeno]]," (",historie_vysledky[[#This Row],[nar]],")  v roce ",historie_vysledky[[#This Row],[rok]])</f>
        <v>Bubal Milan (1976)  v roce 2009</v>
      </c>
      <c r="S63" s="56"/>
      <c r="T63" s="56"/>
      <c r="U63" s="56"/>
      <c r="V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</row>
    <row r="64" spans="2:33" ht="11.25">
      <c r="B64" s="18" t="str">
        <f>CONCATENATE(historie_vysledky[[#This Row],[rok]]," :: ",H64," :: ",I64)</f>
        <v>2009 :: Budil Roman :: 1969</v>
      </c>
      <c r="C64" s="251">
        <v>2009</v>
      </c>
      <c r="D64" s="252" t="s">
        <v>186</v>
      </c>
      <c r="E64" s="259">
        <v>1</v>
      </c>
      <c r="F64" s="259">
        <v>1</v>
      </c>
      <c r="G64" s="253" t="s">
        <v>316</v>
      </c>
      <c r="H64" s="17" t="s">
        <v>173</v>
      </c>
      <c r="I64" s="254">
        <v>1969</v>
      </c>
      <c r="J64" s="19" t="s">
        <v>300</v>
      </c>
      <c r="K64" s="255" t="str">
        <f>IF(RIGHT(LEFT(historie_vysledky[[#This Row],[prijmeni a jmeno]],SEARCH(" ",historie_vysledky[[#This Row],[prijmeni a jmeno]])-1),1)="á","Z","M")</f>
        <v>M</v>
      </c>
      <c r="L6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4" s="257"/>
      <c r="N64" s="17"/>
      <c r="O64" s="258">
        <v>3.8321759259259257E-2</v>
      </c>
      <c r="P64" s="136" t="str">
        <f>LEFT(historie_vysledky[[#This Row],[prijmeni a jmeno]],1)</f>
        <v>B</v>
      </c>
      <c r="Q64" s="55" t="str">
        <f>CONCATENATE(historie_vysledky[[#This Row],[prijmeni a jmeno]],", ",historie_vysledky[[#This Row],[nar]])</f>
        <v>Budil Roman, 1969</v>
      </c>
      <c r="R64" s="55" t="str">
        <f>CONCATENATE(historie_vysledky[[#This Row],[prijmeni a jmeno]]," (",historie_vysledky[[#This Row],[nar]],")  v roce ",historie_vysledky[[#This Row],[rok]])</f>
        <v>Budil Roman (1969)  v roce 2009</v>
      </c>
      <c r="S64" s="56"/>
      <c r="T64" s="56"/>
      <c r="U64" s="56"/>
      <c r="V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</row>
    <row r="65" spans="2:33" ht="11.25">
      <c r="B65" s="18" t="str">
        <f>CONCATENATE(historie_vysledky[[#This Row],[rok]]," :: ",H65," :: ",I65)</f>
        <v>2009 :: Candrová Jana :: 1975</v>
      </c>
      <c r="C65" s="251">
        <v>2009</v>
      </c>
      <c r="D65" s="252" t="s">
        <v>186</v>
      </c>
      <c r="E65" s="259">
        <v>13</v>
      </c>
      <c r="F65" s="259">
        <v>1</v>
      </c>
      <c r="G65" s="253" t="s">
        <v>316</v>
      </c>
      <c r="H65" s="17" t="s">
        <v>140</v>
      </c>
      <c r="I65" s="254">
        <v>1975</v>
      </c>
      <c r="J65" s="19" t="s">
        <v>649</v>
      </c>
      <c r="K65" s="255" t="str">
        <f>IF(RIGHT(LEFT(historie_vysledky[[#This Row],[prijmeni a jmeno]],SEARCH(" ",historie_vysledky[[#This Row],[prijmeni a jmeno]])-1),1)="á","Z","M")</f>
        <v>Z</v>
      </c>
      <c r="L6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65" s="257"/>
      <c r="N65" s="17"/>
      <c r="O65" s="258">
        <v>4.7824074074074074E-2</v>
      </c>
      <c r="P65" s="136" t="str">
        <f>LEFT(historie_vysledky[[#This Row],[prijmeni a jmeno]],1)</f>
        <v>C</v>
      </c>
      <c r="Q65" s="55" t="str">
        <f>CONCATENATE(historie_vysledky[[#This Row],[prijmeni a jmeno]],", ",historie_vysledky[[#This Row],[nar]])</f>
        <v>Candrová Jana, 1975</v>
      </c>
      <c r="R65" s="55" t="str">
        <f>CONCATENATE(historie_vysledky[[#This Row],[prijmeni a jmeno]]," (",historie_vysledky[[#This Row],[nar]],")  v roce ",historie_vysledky[[#This Row],[rok]])</f>
        <v>Candrová Jana (1975)  v roce 2009</v>
      </c>
      <c r="S65" s="56"/>
      <c r="T65" s="56"/>
      <c r="U65" s="56"/>
      <c r="V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</row>
    <row r="66" spans="2:33" ht="11.25">
      <c r="B66" s="18" t="str">
        <f>CONCATENATE(historie_vysledky[[#This Row],[rok]]," :: ",H66," :: ",I66)</f>
        <v>2009 :: Čábelka Zbyněk :: 1977</v>
      </c>
      <c r="C66" s="251">
        <v>2009</v>
      </c>
      <c r="D66" s="252" t="s">
        <v>186</v>
      </c>
      <c r="E66" s="259">
        <v>4</v>
      </c>
      <c r="F66" s="259">
        <v>3</v>
      </c>
      <c r="G66" s="253" t="s">
        <v>316</v>
      </c>
      <c r="H66" s="17" t="s">
        <v>306</v>
      </c>
      <c r="I66" s="254">
        <v>1977</v>
      </c>
      <c r="J66" s="19" t="s">
        <v>301</v>
      </c>
      <c r="K66" s="255" t="str">
        <f>IF(RIGHT(LEFT(historie_vysledky[[#This Row],[prijmeni a jmeno]],SEARCH(" ",historie_vysledky[[#This Row],[prijmeni a jmeno]])-1),1)="á","Z","M")</f>
        <v>M</v>
      </c>
      <c r="L6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6" s="257"/>
      <c r="N66" s="17"/>
      <c r="O66" s="258">
        <v>4.3229166666666673E-2</v>
      </c>
      <c r="P66" s="136" t="str">
        <f>LEFT(historie_vysledky[[#This Row],[prijmeni a jmeno]],1)</f>
        <v>Č</v>
      </c>
      <c r="Q66" s="55" t="str">
        <f>CONCATENATE(historie_vysledky[[#This Row],[prijmeni a jmeno]],", ",historie_vysledky[[#This Row],[nar]])</f>
        <v>Čábelka Zbyněk, 1977</v>
      </c>
      <c r="R66" s="55" t="str">
        <f>CONCATENATE(historie_vysledky[[#This Row],[prijmeni a jmeno]]," (",historie_vysledky[[#This Row],[nar]],")  v roce ",historie_vysledky[[#This Row],[rok]])</f>
        <v>Čábelka Zbyněk (1977)  v roce 2009</v>
      </c>
      <c r="S66" s="56"/>
      <c r="T66" s="56"/>
      <c r="U66" s="56"/>
      <c r="V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</row>
    <row r="67" spans="2:33" ht="11.25">
      <c r="B67" s="18" t="str">
        <f>CONCATENATE(historie_vysledky[[#This Row],[rok]]," :: ",H67," :: ",I67)</f>
        <v>2009 :: Čaloud Milan :: 1969</v>
      </c>
      <c r="C67" s="251">
        <v>2009</v>
      </c>
      <c r="D67" s="252" t="s">
        <v>186</v>
      </c>
      <c r="E67" s="259">
        <v>19</v>
      </c>
      <c r="F67" s="259">
        <v>4</v>
      </c>
      <c r="G67" s="253" t="s">
        <v>316</v>
      </c>
      <c r="H67" s="17" t="s">
        <v>314</v>
      </c>
      <c r="I67" s="254">
        <v>1969</v>
      </c>
      <c r="J67" s="19" t="s">
        <v>22</v>
      </c>
      <c r="K67" s="255" t="str">
        <f>IF(RIGHT(LEFT(historie_vysledky[[#This Row],[prijmeni a jmeno]],SEARCH(" ",historie_vysledky[[#This Row],[prijmeni a jmeno]])-1),1)="á","Z","M")</f>
        <v>M</v>
      </c>
      <c r="L6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7" s="257"/>
      <c r="N67" s="17"/>
      <c r="O67" s="258">
        <v>5.1215277777777783E-2</v>
      </c>
      <c r="P67" s="136" t="str">
        <f>LEFT(historie_vysledky[[#This Row],[prijmeni a jmeno]],1)</f>
        <v>Č</v>
      </c>
      <c r="Q67" s="55" t="str">
        <f>CONCATENATE(historie_vysledky[[#This Row],[prijmeni a jmeno]],", ",historie_vysledky[[#This Row],[nar]])</f>
        <v>Čaloud Milan, 1969</v>
      </c>
      <c r="R67" s="55" t="str">
        <f>CONCATENATE(historie_vysledky[[#This Row],[prijmeni a jmeno]]," (",historie_vysledky[[#This Row],[nar]],")  v roce ",historie_vysledky[[#This Row],[rok]])</f>
        <v>Čaloud Milan (1969)  v roce 2009</v>
      </c>
      <c r="S67" s="56"/>
      <c r="T67" s="56"/>
      <c r="U67" s="56"/>
      <c r="V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</row>
    <row r="68" spans="2:33" ht="11.25">
      <c r="B68" s="18" t="str">
        <f>CONCATENATE(historie_vysledky[[#This Row],[rok]]," :: ",H68," :: ",I68)</f>
        <v>2009 :: Hebík Štěpán :: 1989</v>
      </c>
      <c r="C68" s="251">
        <v>2009</v>
      </c>
      <c r="D68" s="252" t="s">
        <v>186</v>
      </c>
      <c r="E68" s="259">
        <v>9</v>
      </c>
      <c r="F68" s="259">
        <v>7</v>
      </c>
      <c r="G68" s="253" t="s">
        <v>316</v>
      </c>
      <c r="H68" s="17" t="s">
        <v>309</v>
      </c>
      <c r="I68" s="254">
        <v>1989</v>
      </c>
      <c r="J68" s="19" t="s">
        <v>303</v>
      </c>
      <c r="K68" s="255" t="str">
        <f>IF(RIGHT(LEFT(historie_vysledky[[#This Row],[prijmeni a jmeno]],SEARCH(" ",historie_vysledky[[#This Row],[prijmeni a jmeno]])-1),1)="á","Z","M")</f>
        <v>M</v>
      </c>
      <c r="L6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8" s="257"/>
      <c r="N68" s="17"/>
      <c r="O68" s="258">
        <v>4.5613425925925925E-2</v>
      </c>
      <c r="P68" s="136" t="str">
        <f>LEFT(historie_vysledky[[#This Row],[prijmeni a jmeno]],1)</f>
        <v>H</v>
      </c>
      <c r="Q68" s="55" t="str">
        <f>CONCATENATE(historie_vysledky[[#This Row],[prijmeni a jmeno]],", ",historie_vysledky[[#This Row],[nar]])</f>
        <v>Hebík Štěpán, 1989</v>
      </c>
      <c r="R68" s="55" t="str">
        <f>CONCATENATE(historie_vysledky[[#This Row],[prijmeni a jmeno]]," (",historie_vysledky[[#This Row],[nar]],")  v roce ",historie_vysledky[[#This Row],[rok]])</f>
        <v>Hebík Štěpán (1989)  v roce 2009</v>
      </c>
      <c r="S68" s="56"/>
      <c r="T68" s="56"/>
      <c r="U68" s="56"/>
      <c r="V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</row>
    <row r="69" spans="2:33" ht="11.25">
      <c r="B69" s="18" t="str">
        <f>CONCATENATE(historie_vysledky[[#This Row],[rok]]," :: ",H69," :: ",I69)</f>
        <v>2009 :: Huspeka Miroslav :: 1959</v>
      </c>
      <c r="C69" s="251">
        <v>2009</v>
      </c>
      <c r="D69" s="252" t="s">
        <v>186</v>
      </c>
      <c r="E69" s="259">
        <v>14</v>
      </c>
      <c r="F69" s="259">
        <v>3</v>
      </c>
      <c r="G69" s="253" t="s">
        <v>316</v>
      </c>
      <c r="H69" s="17" t="s">
        <v>143</v>
      </c>
      <c r="I69" s="254">
        <v>1959</v>
      </c>
      <c r="J69" s="19" t="s">
        <v>299</v>
      </c>
      <c r="K69" s="255" t="str">
        <f>IF(RIGHT(LEFT(historie_vysledky[[#This Row],[prijmeni a jmeno]],SEARCH(" ",historie_vysledky[[#This Row],[prijmeni a jmeno]])-1),1)="á","Z","M")</f>
        <v>M</v>
      </c>
      <c r="L6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50+</v>
      </c>
      <c r="M69" s="257"/>
      <c r="N69" s="17"/>
      <c r="O69" s="258">
        <v>4.8182870370370369E-2</v>
      </c>
      <c r="P69" s="136" t="str">
        <f>LEFT(historie_vysledky[[#This Row],[prijmeni a jmeno]],1)</f>
        <v>H</v>
      </c>
      <c r="Q69" s="55" t="str">
        <f>CONCATENATE(historie_vysledky[[#This Row],[prijmeni a jmeno]],", ",historie_vysledky[[#This Row],[nar]])</f>
        <v>Huspeka Miroslav, 1959</v>
      </c>
      <c r="R69" s="55" t="str">
        <f>CONCATENATE(historie_vysledky[[#This Row],[prijmeni a jmeno]]," (",historie_vysledky[[#This Row],[nar]],")  v roce ",historie_vysledky[[#This Row],[rok]])</f>
        <v>Huspeka Miroslav (1959)  v roce 2009</v>
      </c>
      <c r="S69" s="56"/>
      <c r="T69" s="56"/>
      <c r="U69" s="56"/>
      <c r="V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</row>
    <row r="70" spans="2:33" ht="11.25">
      <c r="B70" s="18" t="str">
        <f>CONCATENATE(historie_vysledky[[#This Row],[rok]]," :: ",H70," :: ",I70)</f>
        <v>2009 :: Janoušek Hynek :: 1977</v>
      </c>
      <c r="C70" s="251">
        <v>2009</v>
      </c>
      <c r="D70" s="252" t="s">
        <v>186</v>
      </c>
      <c r="E70" s="259">
        <v>10</v>
      </c>
      <c r="F70" s="259">
        <v>8</v>
      </c>
      <c r="G70" s="253" t="s">
        <v>316</v>
      </c>
      <c r="H70" s="17" t="s">
        <v>310</v>
      </c>
      <c r="I70" s="254">
        <v>1977</v>
      </c>
      <c r="J70" s="19" t="s">
        <v>304</v>
      </c>
      <c r="K70" s="255" t="str">
        <f>IF(RIGHT(LEFT(historie_vysledky[[#This Row],[prijmeni a jmeno]],SEARCH(" ",historie_vysledky[[#This Row],[prijmeni a jmeno]])-1),1)="á","Z","M")</f>
        <v>M</v>
      </c>
      <c r="L7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0" s="257"/>
      <c r="N70" s="17"/>
      <c r="O70" s="258">
        <v>4.5624999999999999E-2</v>
      </c>
      <c r="P70" s="136" t="str">
        <f>LEFT(historie_vysledky[[#This Row],[prijmeni a jmeno]],1)</f>
        <v>J</v>
      </c>
      <c r="Q70" s="55" t="str">
        <f>CONCATENATE(historie_vysledky[[#This Row],[prijmeni a jmeno]],", ",historie_vysledky[[#This Row],[nar]])</f>
        <v>Janoušek Hynek, 1977</v>
      </c>
      <c r="R70" s="55" t="str">
        <f>CONCATENATE(historie_vysledky[[#This Row],[prijmeni a jmeno]]," (",historie_vysledky[[#This Row],[nar]],")  v roce ",historie_vysledky[[#This Row],[rok]])</f>
        <v>Janoušek Hynek (1977)  v roce 2009</v>
      </c>
      <c r="S70" s="56"/>
      <c r="T70" s="56"/>
      <c r="U70" s="56"/>
      <c r="V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</row>
    <row r="71" spans="2:33" ht="11.25">
      <c r="B71" s="18" t="str">
        <f>CONCATENATE(historie_vysledky[[#This Row],[rok]]," :: ",H71," :: ",I71)</f>
        <v>2009 :: Krčka Bohuslav :: 1959</v>
      </c>
      <c r="C71" s="251">
        <v>2009</v>
      </c>
      <c r="D71" s="252" t="s">
        <v>186</v>
      </c>
      <c r="E71" s="259">
        <v>18</v>
      </c>
      <c r="F71" s="259">
        <v>4</v>
      </c>
      <c r="G71" s="253" t="s">
        <v>316</v>
      </c>
      <c r="H71" s="17" t="s">
        <v>313</v>
      </c>
      <c r="I71" s="254">
        <v>1959</v>
      </c>
      <c r="J71" s="19" t="s">
        <v>22</v>
      </c>
      <c r="K71" s="255" t="str">
        <f>IF(RIGHT(LEFT(historie_vysledky[[#This Row],[prijmeni a jmeno]],SEARCH(" ",historie_vysledky[[#This Row],[prijmeni a jmeno]])-1),1)="á","Z","M")</f>
        <v>M</v>
      </c>
      <c r="L7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50+</v>
      </c>
      <c r="M71" s="257"/>
      <c r="N71" s="17"/>
      <c r="O71" s="258">
        <v>5.019675925925926E-2</v>
      </c>
      <c r="P71" s="136" t="str">
        <f>LEFT(historie_vysledky[[#This Row],[prijmeni a jmeno]],1)</f>
        <v>K</v>
      </c>
      <c r="Q71" s="55" t="str">
        <f>CONCATENATE(historie_vysledky[[#This Row],[prijmeni a jmeno]],", ",historie_vysledky[[#This Row],[nar]])</f>
        <v>Krčka Bohuslav, 1959</v>
      </c>
      <c r="R71" s="55" t="str">
        <f>CONCATENATE(historie_vysledky[[#This Row],[prijmeni a jmeno]]," (",historie_vysledky[[#This Row],[nar]],")  v roce ",historie_vysledky[[#This Row],[rok]])</f>
        <v>Krčka Bohuslav (1959)  v roce 2009</v>
      </c>
      <c r="S71" s="56"/>
      <c r="T71" s="56"/>
      <c r="U71" s="56"/>
      <c r="V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</row>
    <row r="72" spans="2:33" ht="11.25">
      <c r="B72" s="18" t="str">
        <f>CONCATENATE(historie_vysledky[[#This Row],[rok]]," :: ",H72," :: ",I72)</f>
        <v>2009 :: Majstr Jiří :: 1979</v>
      </c>
      <c r="C72" s="251">
        <v>2009</v>
      </c>
      <c r="D72" s="252" t="s">
        <v>186</v>
      </c>
      <c r="E72" s="259">
        <v>6</v>
      </c>
      <c r="F72" s="259">
        <v>4</v>
      </c>
      <c r="G72" s="253" t="s">
        <v>316</v>
      </c>
      <c r="H72" s="17" t="s">
        <v>307</v>
      </c>
      <c r="I72" s="254">
        <v>1979</v>
      </c>
      <c r="J72" s="19" t="s">
        <v>284</v>
      </c>
      <c r="K72" s="255" t="str">
        <f>IF(RIGHT(LEFT(historie_vysledky[[#This Row],[prijmeni a jmeno]],SEARCH(" ",historie_vysledky[[#This Row],[prijmeni a jmeno]])-1),1)="á","Z","M")</f>
        <v>M</v>
      </c>
      <c r="L7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2" s="257"/>
      <c r="N72" s="17"/>
      <c r="O72" s="258">
        <v>4.4814814814814814E-2</v>
      </c>
      <c r="P72" s="136" t="str">
        <f>LEFT(historie_vysledky[[#This Row],[prijmeni a jmeno]],1)</f>
        <v>M</v>
      </c>
      <c r="Q72" s="55" t="str">
        <f>CONCATENATE(historie_vysledky[[#This Row],[prijmeni a jmeno]],", ",historie_vysledky[[#This Row],[nar]])</f>
        <v>Majstr Jiří, 1979</v>
      </c>
      <c r="R72" s="55" t="str">
        <f>CONCATENATE(historie_vysledky[[#This Row],[prijmeni a jmeno]]," (",historie_vysledky[[#This Row],[nar]],")  v roce ",historie_vysledky[[#This Row],[rok]])</f>
        <v>Majstr Jiří (1979)  v roce 2009</v>
      </c>
      <c r="S72" s="56"/>
      <c r="T72" s="56"/>
      <c r="U72" s="56"/>
      <c r="V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</row>
    <row r="73" spans="2:33" ht="11.25">
      <c r="B73" s="18" t="str">
        <f>CONCATENATE(historie_vysledky[[#This Row],[rok]]," :: ",H73," :: ",I73)</f>
        <v>2009 :: Mikolášek Arnošt :: 1965</v>
      </c>
      <c r="C73" s="251">
        <v>2009</v>
      </c>
      <c r="D73" s="252" t="s">
        <v>186</v>
      </c>
      <c r="E73" s="259">
        <v>22</v>
      </c>
      <c r="F73" s="259">
        <v>5</v>
      </c>
      <c r="G73" s="253" t="s">
        <v>316</v>
      </c>
      <c r="H73" s="17" t="s">
        <v>92</v>
      </c>
      <c r="I73" s="254">
        <v>1965</v>
      </c>
      <c r="J73" s="19" t="s">
        <v>25</v>
      </c>
      <c r="K73" s="255" t="str">
        <f>IF(RIGHT(LEFT(historie_vysledky[[#This Row],[prijmeni a jmeno]],SEARCH(" ",historie_vysledky[[#This Row],[prijmeni a jmeno]])-1),1)="á","Z","M")</f>
        <v>M</v>
      </c>
      <c r="L7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3" s="257"/>
      <c r="N73" s="17"/>
      <c r="O73" s="258">
        <v>5.392361111111111E-2</v>
      </c>
      <c r="P73" s="136" t="str">
        <f>LEFT(historie_vysledky[[#This Row],[prijmeni a jmeno]],1)</f>
        <v>M</v>
      </c>
      <c r="Q73" s="55" t="str">
        <f>CONCATENATE(historie_vysledky[[#This Row],[prijmeni a jmeno]],", ",historie_vysledky[[#This Row],[nar]])</f>
        <v>Mikolášek Arnošt, 1965</v>
      </c>
      <c r="R73" s="55" t="str">
        <f>CONCATENATE(historie_vysledky[[#This Row],[prijmeni a jmeno]]," (",historie_vysledky[[#This Row],[nar]],")  v roce ",historie_vysledky[[#This Row],[rok]])</f>
        <v>Mikolášek Arnošt (1965)  v roce 2009</v>
      </c>
      <c r="S73" s="56"/>
      <c r="T73" s="56"/>
      <c r="U73" s="56"/>
      <c r="V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</row>
    <row r="74" spans="2:33" ht="11.25">
      <c r="B74" s="18" t="str">
        <f>CONCATENATE(historie_vysledky[[#This Row],[rok]]," :: ",H74," :: ",I74)</f>
        <v>2009 :: Mikšl Rostislav :: 1972</v>
      </c>
      <c r="C74" s="251">
        <v>2009</v>
      </c>
      <c r="D74" s="252" t="s">
        <v>186</v>
      </c>
      <c r="E74" s="259">
        <v>7</v>
      </c>
      <c r="F74" s="259">
        <v>5</v>
      </c>
      <c r="G74" s="253" t="s">
        <v>316</v>
      </c>
      <c r="H74" s="17" t="s">
        <v>93</v>
      </c>
      <c r="I74" s="254">
        <v>1972</v>
      </c>
      <c r="J74" s="19" t="s">
        <v>284</v>
      </c>
      <c r="K74" s="255" t="str">
        <f>IF(RIGHT(LEFT(historie_vysledky[[#This Row],[prijmeni a jmeno]],SEARCH(" ",historie_vysledky[[#This Row],[prijmeni a jmeno]])-1),1)="á","Z","M")</f>
        <v>M</v>
      </c>
      <c r="L7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4" s="257"/>
      <c r="N74" s="17"/>
      <c r="O74" s="258">
        <v>4.4872685185185189E-2</v>
      </c>
      <c r="P74" s="136" t="str">
        <f>LEFT(historie_vysledky[[#This Row],[prijmeni a jmeno]],1)</f>
        <v>M</v>
      </c>
      <c r="Q74" s="55" t="str">
        <f>CONCATENATE(historie_vysledky[[#This Row],[prijmeni a jmeno]],", ",historie_vysledky[[#This Row],[nar]])</f>
        <v>Mikšl Rostislav, 1972</v>
      </c>
      <c r="R74" s="55" t="str">
        <f>CONCATENATE(historie_vysledky[[#This Row],[prijmeni a jmeno]]," (",historie_vysledky[[#This Row],[nar]],")  v roce ",historie_vysledky[[#This Row],[rok]])</f>
        <v>Mikšl Rostislav (1972)  v roce 2009</v>
      </c>
      <c r="S74" s="56"/>
      <c r="T74" s="56"/>
      <c r="U74" s="56"/>
      <c r="V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</row>
    <row r="75" spans="2:33" ht="11.25">
      <c r="B75" s="18" t="str">
        <f>CONCATENATE(historie_vysledky[[#This Row],[rok]]," :: ",H75," :: ",I75)</f>
        <v>2009 :: Mikšovský Zdeněk :: 1945</v>
      </c>
      <c r="C75" s="251">
        <v>2009</v>
      </c>
      <c r="D75" s="252" t="s">
        <v>186</v>
      </c>
      <c r="E75" s="259">
        <v>21</v>
      </c>
      <c r="F75" s="259">
        <v>6</v>
      </c>
      <c r="G75" s="253" t="s">
        <v>316</v>
      </c>
      <c r="H75" s="17" t="s">
        <v>94</v>
      </c>
      <c r="I75" s="254">
        <v>1945</v>
      </c>
      <c r="J75" s="19" t="s">
        <v>697</v>
      </c>
      <c r="K75" s="255" t="str">
        <f>IF(RIGHT(LEFT(historie_vysledky[[#This Row],[prijmeni a jmeno]],SEARCH(" ",historie_vysledky[[#This Row],[prijmeni a jmeno]])-1),1)="á","Z","M")</f>
        <v>M</v>
      </c>
      <c r="L7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50+</v>
      </c>
      <c r="M75" s="257"/>
      <c r="N75" s="17"/>
      <c r="O75" s="258">
        <v>5.3518518518518521E-2</v>
      </c>
      <c r="P75" s="136" t="str">
        <f>LEFT(historie_vysledky[[#This Row],[prijmeni a jmeno]],1)</f>
        <v>M</v>
      </c>
      <c r="Q75" s="55" t="str">
        <f>CONCATENATE(historie_vysledky[[#This Row],[prijmeni a jmeno]],", ",historie_vysledky[[#This Row],[nar]])</f>
        <v>Mikšovský Zdeněk, 1945</v>
      </c>
      <c r="R75" s="55" t="str">
        <f>CONCATENATE(historie_vysledky[[#This Row],[prijmeni a jmeno]]," (",historie_vysledky[[#This Row],[nar]],")  v roce ",historie_vysledky[[#This Row],[rok]])</f>
        <v>Mikšovský Zdeněk (1945)  v roce 2009</v>
      </c>
      <c r="S75" s="56"/>
      <c r="T75" s="56"/>
      <c r="U75" s="56"/>
      <c r="V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</row>
    <row r="76" spans="2:33" ht="11.25">
      <c r="B76" s="18" t="str">
        <f>CONCATENATE(historie_vysledky[[#This Row],[rok]]," :: ",H76," :: ",I76)</f>
        <v>2009 :: Mražík Karel :: 1959</v>
      </c>
      <c r="C76" s="251">
        <v>2009</v>
      </c>
      <c r="D76" s="252" t="s">
        <v>186</v>
      </c>
      <c r="E76" s="259">
        <v>23</v>
      </c>
      <c r="F76" s="259">
        <v>7</v>
      </c>
      <c r="G76" s="253" t="s">
        <v>316</v>
      </c>
      <c r="H76" s="17" t="s">
        <v>234</v>
      </c>
      <c r="I76" s="254">
        <v>1959</v>
      </c>
      <c r="J76" s="19" t="s">
        <v>235</v>
      </c>
      <c r="K76" s="255" t="str">
        <f>IF(RIGHT(LEFT(historie_vysledky[[#This Row],[prijmeni a jmeno]],SEARCH(" ",historie_vysledky[[#This Row],[prijmeni a jmeno]])-1),1)="á","Z","M")</f>
        <v>M</v>
      </c>
      <c r="L7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50+</v>
      </c>
      <c r="M76" s="257"/>
      <c r="N76" s="17"/>
      <c r="O76" s="258">
        <v>5.9189814814814813E-2</v>
      </c>
      <c r="P76" s="136" t="str">
        <f>LEFT(historie_vysledky[[#This Row],[prijmeni a jmeno]],1)</f>
        <v>M</v>
      </c>
      <c r="Q76" s="55" t="str">
        <f>CONCATENATE(historie_vysledky[[#This Row],[prijmeni a jmeno]],", ",historie_vysledky[[#This Row],[nar]])</f>
        <v>Mražík Karel, 1959</v>
      </c>
      <c r="R76" s="55" t="str">
        <f>CONCATENATE(historie_vysledky[[#This Row],[prijmeni a jmeno]]," (",historie_vysledky[[#This Row],[nar]],")  v roce ",historie_vysledky[[#This Row],[rok]])</f>
        <v>Mražík Karel (1959)  v roce 2009</v>
      </c>
      <c r="S76" s="56"/>
      <c r="T76" s="56"/>
      <c r="U76" s="56"/>
      <c r="V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</row>
    <row r="77" spans="2:33" ht="11.25">
      <c r="B77" s="18" t="str">
        <f>CONCATENATE(historie_vysledky[[#This Row],[rok]]," :: ",H77," :: ",I77)</f>
        <v>2009 :: Palkovič Vladislav :: 1939</v>
      </c>
      <c r="C77" s="251">
        <v>2009</v>
      </c>
      <c r="D77" s="252" t="s">
        <v>186</v>
      </c>
      <c r="E77" s="259">
        <v>20</v>
      </c>
      <c r="F77" s="259">
        <v>5</v>
      </c>
      <c r="G77" s="253" t="s">
        <v>316</v>
      </c>
      <c r="H77" s="17" t="s">
        <v>100</v>
      </c>
      <c r="I77" s="254">
        <v>1939</v>
      </c>
      <c r="J77" s="19" t="s">
        <v>22</v>
      </c>
      <c r="K77" s="255" t="str">
        <f>IF(RIGHT(LEFT(historie_vysledky[[#This Row],[prijmeni a jmeno]],SEARCH(" ",historie_vysledky[[#This Row],[prijmeni a jmeno]])-1),1)="á","Z","M")</f>
        <v>M</v>
      </c>
      <c r="L7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50+</v>
      </c>
      <c r="M77" s="257"/>
      <c r="N77" s="17"/>
      <c r="O77" s="258">
        <v>5.288194444444444E-2</v>
      </c>
      <c r="P77" s="136" t="str">
        <f>LEFT(historie_vysledky[[#This Row],[prijmeni a jmeno]],1)</f>
        <v>P</v>
      </c>
      <c r="Q77" s="55" t="str">
        <f>CONCATENATE(historie_vysledky[[#This Row],[prijmeni a jmeno]],", ",historie_vysledky[[#This Row],[nar]])</f>
        <v>Palkovič Vladislav, 1939</v>
      </c>
      <c r="R77" s="55" t="str">
        <f>CONCATENATE(historie_vysledky[[#This Row],[prijmeni a jmeno]]," (",historie_vysledky[[#This Row],[nar]],")  v roce ",historie_vysledky[[#This Row],[rok]])</f>
        <v>Palkovič Vladislav (1939)  v roce 2009</v>
      </c>
      <c r="S77" s="56"/>
      <c r="T77" s="56"/>
      <c r="U77" s="56"/>
      <c r="V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</row>
    <row r="78" spans="2:33" ht="11.25">
      <c r="B78" s="18" t="str">
        <f>CONCATENATE(historie_vysledky[[#This Row],[rok]]," :: ",H78," :: ",I78)</f>
        <v>2009 :: Petrou Jan :: 1964</v>
      </c>
      <c r="C78" s="251">
        <v>2009</v>
      </c>
      <c r="D78" s="252" t="s">
        <v>186</v>
      </c>
      <c r="E78" s="259">
        <v>11</v>
      </c>
      <c r="F78" s="259">
        <v>2</v>
      </c>
      <c r="G78" s="253" t="s">
        <v>316</v>
      </c>
      <c r="H78" s="17" t="s">
        <v>174</v>
      </c>
      <c r="I78" s="254">
        <v>1964</v>
      </c>
      <c r="J78" s="19" t="s">
        <v>33</v>
      </c>
      <c r="K78" s="255" t="str">
        <f>IF(RIGHT(LEFT(historie_vysledky[[#This Row],[prijmeni a jmeno]],SEARCH(" ",historie_vysledky[[#This Row],[prijmeni a jmeno]])-1),1)="á","Z","M")</f>
        <v>M</v>
      </c>
      <c r="L7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8" s="257"/>
      <c r="N78" s="17"/>
      <c r="O78" s="258">
        <v>4.6342592592592595E-2</v>
      </c>
      <c r="P78" s="136" t="str">
        <f>LEFT(historie_vysledky[[#This Row],[prijmeni a jmeno]],1)</f>
        <v>P</v>
      </c>
      <c r="Q78" s="55" t="str">
        <f>CONCATENATE(historie_vysledky[[#This Row],[prijmeni a jmeno]],", ",historie_vysledky[[#This Row],[nar]])</f>
        <v>Petrou Jan, 1964</v>
      </c>
      <c r="R78" s="55" t="str">
        <f>CONCATENATE(historie_vysledky[[#This Row],[prijmeni a jmeno]]," (",historie_vysledky[[#This Row],[nar]],")  v roce ",historie_vysledky[[#This Row],[rok]])</f>
        <v>Petrou Jan (1964)  v roce 2009</v>
      </c>
      <c r="S78" s="56"/>
      <c r="T78" s="56"/>
      <c r="U78" s="56"/>
      <c r="V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</row>
    <row r="79" spans="2:33" ht="11.25">
      <c r="B79" s="18" t="str">
        <f>CONCATENATE(historie_vysledky[[#This Row],[rok]]," :: ",H79," :: ",I79)</f>
        <v>2009 :: Růžička Karel :: 1952</v>
      </c>
      <c r="C79" s="251">
        <v>2009</v>
      </c>
      <c r="D79" s="252" t="s">
        <v>186</v>
      </c>
      <c r="E79" s="259">
        <v>24</v>
      </c>
      <c r="F79" s="259">
        <v>8</v>
      </c>
      <c r="G79" s="253" t="s">
        <v>316</v>
      </c>
      <c r="H79" s="17" t="s">
        <v>238</v>
      </c>
      <c r="I79" s="254">
        <v>1952</v>
      </c>
      <c r="J79" s="19" t="s">
        <v>43</v>
      </c>
      <c r="K79" s="255" t="str">
        <f>IF(RIGHT(LEFT(historie_vysledky[[#This Row],[prijmeni a jmeno]],SEARCH(" ",historie_vysledky[[#This Row],[prijmeni a jmeno]])-1),1)="á","Z","M")</f>
        <v>M</v>
      </c>
      <c r="L7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50+</v>
      </c>
      <c r="M79" s="257"/>
      <c r="N79" s="17" t="s">
        <v>315</v>
      </c>
      <c r="O79" s="258">
        <v>6.25E-2</v>
      </c>
      <c r="P79" s="136" t="str">
        <f>LEFT(historie_vysledky[[#This Row],[prijmeni a jmeno]],1)</f>
        <v>R</v>
      </c>
      <c r="Q79" s="55" t="str">
        <f>CONCATENATE(historie_vysledky[[#This Row],[prijmeni a jmeno]],", ",historie_vysledky[[#This Row],[nar]])</f>
        <v>Růžička Karel, 1952</v>
      </c>
      <c r="R79" s="55" t="str">
        <f>CONCATENATE(historie_vysledky[[#This Row],[prijmeni a jmeno]]," (",historie_vysledky[[#This Row],[nar]],")  v roce ",historie_vysledky[[#This Row],[rok]])</f>
        <v>Růžička Karel (1952)  v roce 2009</v>
      </c>
      <c r="S79" s="56"/>
      <c r="T79" s="56"/>
      <c r="U79" s="56"/>
      <c r="V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</row>
    <row r="80" spans="2:33" ht="11.25">
      <c r="B80" s="18" t="str">
        <f>CONCATENATE(historie_vysledky[[#This Row],[rok]]," :: ",H80," :: ",I80)</f>
        <v>2009 :: Sládek Daniel :: 1971</v>
      </c>
      <c r="C80" s="251">
        <v>2009</v>
      </c>
      <c r="D80" s="252" t="s">
        <v>186</v>
      </c>
      <c r="E80" s="259">
        <v>8</v>
      </c>
      <c r="F80" s="259">
        <v>6</v>
      </c>
      <c r="G80" s="253" t="s">
        <v>316</v>
      </c>
      <c r="H80" s="17" t="s">
        <v>308</v>
      </c>
      <c r="I80" s="254">
        <v>1971</v>
      </c>
      <c r="J80" s="19" t="s">
        <v>284</v>
      </c>
      <c r="K80" s="255" t="str">
        <f>IF(RIGHT(LEFT(historie_vysledky[[#This Row],[prijmeni a jmeno]],SEARCH(" ",historie_vysledky[[#This Row],[prijmeni a jmeno]])-1),1)="á","Z","M")</f>
        <v>M</v>
      </c>
      <c r="L8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80" s="257"/>
      <c r="N80" s="17"/>
      <c r="O80" s="258">
        <v>4.5289351851851851E-2</v>
      </c>
      <c r="P80" s="136" t="str">
        <f>LEFT(historie_vysledky[[#This Row],[prijmeni a jmeno]],1)</f>
        <v>S</v>
      </c>
      <c r="Q80" s="55" t="str">
        <f>CONCATENATE(historie_vysledky[[#This Row],[prijmeni a jmeno]],", ",historie_vysledky[[#This Row],[nar]])</f>
        <v>Sládek Daniel, 1971</v>
      </c>
      <c r="R80" s="55" t="str">
        <f>CONCATENATE(historie_vysledky[[#This Row],[prijmeni a jmeno]]," (",historie_vysledky[[#This Row],[nar]],")  v roce ",historie_vysledky[[#This Row],[rok]])</f>
        <v>Sládek Daniel (1971)  v roce 2009</v>
      </c>
      <c r="S80" s="56"/>
      <c r="T80" s="56"/>
      <c r="U80" s="56"/>
      <c r="V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</row>
    <row r="81" spans="2:33" ht="11.25">
      <c r="B81" s="18" t="str">
        <f>CONCATENATE(historie_vysledky[[#This Row],[rok]]," :: ",H81," :: ",I81)</f>
        <v>2009 :: Svoboda Václav :: 1949</v>
      </c>
      <c r="C81" s="251">
        <v>2009</v>
      </c>
      <c r="D81" s="252" t="s">
        <v>186</v>
      </c>
      <c r="E81" s="259">
        <v>12</v>
      </c>
      <c r="F81" s="259">
        <v>2</v>
      </c>
      <c r="G81" s="253" t="s">
        <v>316</v>
      </c>
      <c r="H81" s="17" t="s">
        <v>118</v>
      </c>
      <c r="I81" s="254">
        <v>1949</v>
      </c>
      <c r="J81" s="19" t="s">
        <v>305</v>
      </c>
      <c r="K81" s="255" t="str">
        <f>IF(RIGHT(LEFT(historie_vysledky[[#This Row],[prijmeni a jmeno]],SEARCH(" ",historie_vysledky[[#This Row],[prijmeni a jmeno]])-1),1)="á","Z","M")</f>
        <v>M</v>
      </c>
      <c r="L8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50+</v>
      </c>
      <c r="M81" s="257"/>
      <c r="N81" s="17"/>
      <c r="O81" s="258">
        <v>4.7337962962962964E-2</v>
      </c>
      <c r="P81" s="136" t="str">
        <f>LEFT(historie_vysledky[[#This Row],[prijmeni a jmeno]],1)</f>
        <v>S</v>
      </c>
      <c r="Q81" s="55" t="str">
        <f>CONCATENATE(historie_vysledky[[#This Row],[prijmeni a jmeno]],", ",historie_vysledky[[#This Row],[nar]])</f>
        <v>Svoboda Václav, 1949</v>
      </c>
      <c r="R81" s="55" t="str">
        <f>CONCATENATE(historie_vysledky[[#This Row],[prijmeni a jmeno]]," (",historie_vysledky[[#This Row],[nar]],")  v roce ",historie_vysledky[[#This Row],[rok]])</f>
        <v>Svoboda Václav (1949)  v roce 2009</v>
      </c>
      <c r="S81" s="56"/>
      <c r="T81" s="56"/>
      <c r="U81" s="56"/>
      <c r="V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</row>
    <row r="82" spans="2:33" ht="11.25">
      <c r="B82" s="18" t="str">
        <f>CONCATENATE(historie_vysledky[[#This Row],[rok]]," :: ",H82," :: ",I82)</f>
        <v>2009 :: Šlajs Štěpán :: 1980</v>
      </c>
      <c r="C82" s="251">
        <v>2009</v>
      </c>
      <c r="D82" s="252" t="s">
        <v>186</v>
      </c>
      <c r="E82" s="259">
        <v>16</v>
      </c>
      <c r="F82" s="259">
        <v>9</v>
      </c>
      <c r="G82" s="253" t="s">
        <v>316</v>
      </c>
      <c r="H82" s="17" t="s">
        <v>311</v>
      </c>
      <c r="I82" s="254">
        <v>1980</v>
      </c>
      <c r="J82" s="19" t="s">
        <v>235</v>
      </c>
      <c r="K82" s="255" t="str">
        <f>IF(RIGHT(LEFT(historie_vysledky[[#This Row],[prijmeni a jmeno]],SEARCH(" ",historie_vysledky[[#This Row],[prijmeni a jmeno]])-1),1)="á","Z","M")</f>
        <v>M</v>
      </c>
      <c r="L8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82" s="257"/>
      <c r="N82" s="17"/>
      <c r="O82" s="258">
        <v>4.9641203703703701E-2</v>
      </c>
      <c r="P82" s="136" t="str">
        <f>LEFT(historie_vysledky[[#This Row],[prijmeni a jmeno]],1)</f>
        <v>Š</v>
      </c>
      <c r="Q82" s="55" t="str">
        <f>CONCATENATE(historie_vysledky[[#This Row],[prijmeni a jmeno]],", ",historie_vysledky[[#This Row],[nar]])</f>
        <v>Šlajs Štěpán, 1980</v>
      </c>
      <c r="R82" s="55" t="str">
        <f>CONCATENATE(historie_vysledky[[#This Row],[prijmeni a jmeno]]," (",historie_vysledky[[#This Row],[nar]],")  v roce ",historie_vysledky[[#This Row],[rok]])</f>
        <v>Šlajs Štěpán (1980)  v roce 2009</v>
      </c>
      <c r="S82" s="56"/>
      <c r="T82" s="56"/>
      <c r="U82" s="56"/>
      <c r="V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</row>
    <row r="83" spans="2:33" ht="11.25">
      <c r="B83" s="18" t="str">
        <f>CONCATENATE(historie_vysledky[[#This Row],[rok]]," :: ",H83," :: ",I83)</f>
        <v>2009 :: Tík František :: 1957</v>
      </c>
      <c r="C83" s="251">
        <v>2009</v>
      </c>
      <c r="D83" s="252" t="s">
        <v>186</v>
      </c>
      <c r="E83" s="259">
        <v>5</v>
      </c>
      <c r="F83" s="259">
        <v>1</v>
      </c>
      <c r="G83" s="253" t="s">
        <v>316</v>
      </c>
      <c r="H83" s="17" t="s">
        <v>161</v>
      </c>
      <c r="I83" s="254">
        <v>1957</v>
      </c>
      <c r="J83" s="19" t="s">
        <v>302</v>
      </c>
      <c r="K83" s="255" t="str">
        <f>IF(RIGHT(LEFT(historie_vysledky[[#This Row],[prijmeni a jmeno]],SEARCH(" ",historie_vysledky[[#This Row],[prijmeni a jmeno]])-1),1)="á","Z","M")</f>
        <v>M</v>
      </c>
      <c r="L8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50+</v>
      </c>
      <c r="M83" s="257"/>
      <c r="N83" s="17"/>
      <c r="O83" s="258">
        <v>4.4016203703703703E-2</v>
      </c>
      <c r="P83" s="136" t="str">
        <f>LEFT(historie_vysledky[[#This Row],[prijmeni a jmeno]],1)</f>
        <v>T</v>
      </c>
      <c r="Q83" s="55" t="str">
        <f>CONCATENATE(historie_vysledky[[#This Row],[prijmeni a jmeno]],", ",historie_vysledky[[#This Row],[nar]])</f>
        <v>Tík František, 1957</v>
      </c>
      <c r="R83" s="55" t="str">
        <f>CONCATENATE(historie_vysledky[[#This Row],[prijmeni a jmeno]]," (",historie_vysledky[[#This Row],[nar]],")  v roce ",historie_vysledky[[#This Row],[rok]])</f>
        <v>Tík František (1957)  v roce 2009</v>
      </c>
      <c r="S83" s="56"/>
      <c r="T83" s="56"/>
      <c r="U83" s="56"/>
      <c r="V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</row>
    <row r="84" spans="2:33" ht="11.25">
      <c r="B84" s="18" t="str">
        <f>CONCATENATE(historie_vysledky[[#This Row],[rok]]," :: ",H84," :: ",I84)</f>
        <v>2009 :: Turek Jiří :: 1970</v>
      </c>
      <c r="C84" s="251">
        <v>2009</v>
      </c>
      <c r="D84" s="252" t="s">
        <v>186</v>
      </c>
      <c r="E84" s="259">
        <v>3</v>
      </c>
      <c r="F84" s="259">
        <v>2</v>
      </c>
      <c r="G84" s="253" t="s">
        <v>316</v>
      </c>
      <c r="H84" s="17" t="s">
        <v>162</v>
      </c>
      <c r="I84" s="254">
        <v>1970</v>
      </c>
      <c r="J84" s="19" t="s">
        <v>659</v>
      </c>
      <c r="K84" s="255" t="str">
        <f>IF(RIGHT(LEFT(historie_vysledky[[#This Row],[prijmeni a jmeno]],SEARCH(" ",historie_vysledky[[#This Row],[prijmeni a jmeno]])-1),1)="á","Z","M")</f>
        <v>M</v>
      </c>
      <c r="L8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84" s="257"/>
      <c r="N84" s="17"/>
      <c r="O84" s="258">
        <v>4.2037037037037039E-2</v>
      </c>
      <c r="P84" s="136" t="str">
        <f>LEFT(historie_vysledky[[#This Row],[prijmeni a jmeno]],1)</f>
        <v>T</v>
      </c>
      <c r="Q84" s="55" t="str">
        <f>CONCATENATE(historie_vysledky[[#This Row],[prijmeni a jmeno]],", ",historie_vysledky[[#This Row],[nar]])</f>
        <v>Turek Jiří, 1970</v>
      </c>
      <c r="R84" s="55" t="str">
        <f>CONCATENATE(historie_vysledky[[#This Row],[prijmeni a jmeno]]," (",historie_vysledky[[#This Row],[nar]],")  v roce ",historie_vysledky[[#This Row],[rok]])</f>
        <v>Turek Jiří (1970)  v roce 2009</v>
      </c>
      <c r="S84" s="56"/>
      <c r="T84" s="56"/>
      <c r="U84" s="56"/>
      <c r="V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</row>
    <row r="85" spans="2:33" ht="11.25">
      <c r="B85" s="18" t="str">
        <f>CONCATENATE(historie_vysledky[[#This Row],[rok]]," :: ",H85," :: ",I85)</f>
        <v>2009 :: Vejvara Pavel :: 1979</v>
      </c>
      <c r="C85" s="251">
        <v>2009</v>
      </c>
      <c r="D85" s="252" t="s">
        <v>186</v>
      </c>
      <c r="E85" s="259">
        <v>2</v>
      </c>
      <c r="F85" s="259">
        <v>1</v>
      </c>
      <c r="G85" s="253" t="s">
        <v>316</v>
      </c>
      <c r="H85" s="17" t="s">
        <v>190</v>
      </c>
      <c r="I85" s="254">
        <v>1979</v>
      </c>
      <c r="J85" s="19" t="s">
        <v>655</v>
      </c>
      <c r="K85" s="255" t="str">
        <f>IF(RIGHT(LEFT(historie_vysledky[[#This Row],[prijmeni a jmeno]],SEARCH(" ",historie_vysledky[[#This Row],[prijmeni a jmeno]])-1),1)="á","Z","M")</f>
        <v>M</v>
      </c>
      <c r="L8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85" s="257"/>
      <c r="N85" s="17"/>
      <c r="O85" s="258">
        <v>4.1435185185185179E-2</v>
      </c>
      <c r="P85" s="136" t="str">
        <f>LEFT(historie_vysledky[[#This Row],[prijmeni a jmeno]],1)</f>
        <v>V</v>
      </c>
      <c r="Q85" s="55" t="str">
        <f>CONCATENATE(historie_vysledky[[#This Row],[prijmeni a jmeno]],", ",historie_vysledky[[#This Row],[nar]])</f>
        <v>Vejvara Pavel, 1979</v>
      </c>
      <c r="R85" s="55" t="str">
        <f>CONCATENATE(historie_vysledky[[#This Row],[prijmeni a jmeno]]," (",historie_vysledky[[#This Row],[nar]],")  v roce ",historie_vysledky[[#This Row],[rok]])</f>
        <v>Vejvara Pavel (1979)  v roce 2009</v>
      </c>
      <c r="S85" s="56"/>
      <c r="T85" s="56"/>
      <c r="U85" s="56"/>
      <c r="V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</row>
    <row r="86" spans="2:33" ht="11.25">
      <c r="B86" s="18" t="str">
        <f>CONCATENATE(historie_vysledky[[#This Row],[rok]]," :: ",H86," :: ",I86)</f>
        <v>2009 :: Voráček Karel :: 1962</v>
      </c>
      <c r="C86" s="251">
        <v>2009</v>
      </c>
      <c r="D86" s="252" t="s">
        <v>186</v>
      </c>
      <c r="E86" s="259">
        <v>15</v>
      </c>
      <c r="F86" s="259">
        <v>3</v>
      </c>
      <c r="G86" s="253" t="s">
        <v>316</v>
      </c>
      <c r="H86" s="17" t="s">
        <v>165</v>
      </c>
      <c r="I86" s="254">
        <v>1962</v>
      </c>
      <c r="J86" s="19" t="s">
        <v>43</v>
      </c>
      <c r="K86" s="255" t="str">
        <f>IF(RIGHT(LEFT(historie_vysledky[[#This Row],[prijmeni a jmeno]],SEARCH(" ",historie_vysledky[[#This Row],[prijmeni a jmeno]])-1),1)="á","Z","M")</f>
        <v>M</v>
      </c>
      <c r="L8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86" s="257"/>
      <c r="N86" s="17"/>
      <c r="O86" s="258">
        <v>4.9409722222222223E-2</v>
      </c>
      <c r="P86" s="136" t="str">
        <f>LEFT(historie_vysledky[[#This Row],[prijmeni a jmeno]],1)</f>
        <v>V</v>
      </c>
      <c r="Q86" s="55" t="str">
        <f>CONCATENATE(historie_vysledky[[#This Row],[prijmeni a jmeno]],", ",historie_vysledky[[#This Row],[nar]])</f>
        <v>Voráček Karel, 1962</v>
      </c>
      <c r="R86" s="55" t="str">
        <f>CONCATENATE(historie_vysledky[[#This Row],[prijmeni a jmeno]]," (",historie_vysledky[[#This Row],[nar]],")  v roce ",historie_vysledky[[#This Row],[rok]])</f>
        <v>Voráček Karel (1962)  v roce 2009</v>
      </c>
      <c r="S86" s="56"/>
      <c r="T86" s="56"/>
      <c r="U86" s="56"/>
      <c r="V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</row>
    <row r="87" spans="2:33" ht="11.25">
      <c r="B87" s="18" t="str">
        <f>CONCATENATE(historie_vysledky[[#This Row],[rok]]," :: ",H87," :: ",I87)</f>
        <v>2010 :: Kolářová Martina :: 1972</v>
      </c>
      <c r="C87" s="251">
        <v>2010</v>
      </c>
      <c r="D87" s="252" t="s">
        <v>187</v>
      </c>
      <c r="E87" s="259">
        <v>9</v>
      </c>
      <c r="F87" s="259">
        <v>9</v>
      </c>
      <c r="G87" s="253" t="s">
        <v>316</v>
      </c>
      <c r="H87" s="17" t="s">
        <v>396</v>
      </c>
      <c r="I87" s="254">
        <v>1972</v>
      </c>
      <c r="J87" s="19" t="s">
        <v>235</v>
      </c>
      <c r="K87" s="255" t="str">
        <f>IF(RIGHT(LEFT(historie_vysledky[[#This Row],[prijmeni a jmeno]],SEARCH(" ",historie_vysledky[[#This Row],[prijmeni a jmeno]])-1),1)="á","Z","M")</f>
        <v>Z</v>
      </c>
      <c r="L8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7" s="257"/>
      <c r="N87" s="17"/>
      <c r="O87" s="258">
        <v>2.0019675925925927E-2</v>
      </c>
      <c r="P87" s="136" t="str">
        <f>LEFT(historie_vysledky[[#This Row],[prijmeni a jmeno]],1)</f>
        <v>K</v>
      </c>
      <c r="Q87" s="55" t="str">
        <f>CONCATENATE(historie_vysledky[[#This Row],[prijmeni a jmeno]],", ",historie_vysledky[[#This Row],[nar]])</f>
        <v>Kolářová Martina, 1972</v>
      </c>
      <c r="R87" s="55" t="str">
        <f>CONCATENATE(historie_vysledky[[#This Row],[prijmeni a jmeno]]," (",historie_vysledky[[#This Row],[nar]],")  v roce ",historie_vysledky[[#This Row],[rok]])</f>
        <v>Kolářová Martina (1972)  v roce 2010</v>
      </c>
      <c r="S87" s="56"/>
      <c r="T87" s="56"/>
      <c r="U87" s="56"/>
      <c r="V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</row>
    <row r="88" spans="2:33" ht="11.25">
      <c r="B88" s="18" t="str">
        <f>CONCATENATE(historie_vysledky[[#This Row],[rok]]," :: ",H88," :: ",I88)</f>
        <v>2010 :: Krčka Bohuslav :: 1959</v>
      </c>
      <c r="C88" s="251">
        <v>2010</v>
      </c>
      <c r="D88" s="252" t="s">
        <v>187</v>
      </c>
      <c r="E88" s="259">
        <v>4</v>
      </c>
      <c r="F88" s="259">
        <v>4</v>
      </c>
      <c r="G88" s="253" t="s">
        <v>316</v>
      </c>
      <c r="H88" s="17" t="s">
        <v>313</v>
      </c>
      <c r="I88" s="254">
        <v>1959</v>
      </c>
      <c r="J88" s="19" t="s">
        <v>22</v>
      </c>
      <c r="K88" s="255" t="str">
        <f>IF(RIGHT(LEFT(historie_vysledky[[#This Row],[prijmeni a jmeno]],SEARCH(" ",historie_vysledky[[#This Row],[prijmeni a jmeno]])-1),1)="á","Z","M")</f>
        <v>M</v>
      </c>
      <c r="L8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8" s="257"/>
      <c r="N88" s="17"/>
      <c r="O88" s="258">
        <v>1.4556712962962964E-2</v>
      </c>
      <c r="P88" s="136" t="str">
        <f>LEFT(historie_vysledky[[#This Row],[prijmeni a jmeno]],1)</f>
        <v>K</v>
      </c>
      <c r="Q88" s="55" t="str">
        <f>CONCATENATE(historie_vysledky[[#This Row],[prijmeni a jmeno]],", ",historie_vysledky[[#This Row],[nar]])</f>
        <v>Krčka Bohuslav, 1959</v>
      </c>
      <c r="R88" s="55" t="str">
        <f>CONCATENATE(historie_vysledky[[#This Row],[prijmeni a jmeno]]," (",historie_vysledky[[#This Row],[nar]],")  v roce ",historie_vysledky[[#This Row],[rok]])</f>
        <v>Krčka Bohuslav (1959)  v roce 2010</v>
      </c>
      <c r="S88" s="56"/>
      <c r="T88" s="56"/>
      <c r="U88" s="56"/>
      <c r="V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</row>
    <row r="89" spans="2:33" ht="11.25">
      <c r="B89" s="18" t="str">
        <f>CONCATENATE(historie_vysledky[[#This Row],[rok]]," :: ",H89," :: ",I89)</f>
        <v>2010 :: Lavička Jan :: 1991</v>
      </c>
      <c r="C89" s="251">
        <v>2010</v>
      </c>
      <c r="D89" s="252" t="s">
        <v>187</v>
      </c>
      <c r="E89" s="259">
        <v>12</v>
      </c>
      <c r="F89" s="259">
        <v>12</v>
      </c>
      <c r="G89" s="253" t="s">
        <v>316</v>
      </c>
      <c r="H89" s="17" t="s">
        <v>399</v>
      </c>
      <c r="I89" s="254">
        <v>1991</v>
      </c>
      <c r="J89" s="19" t="s">
        <v>650</v>
      </c>
      <c r="K89" s="255" t="str">
        <f>IF(RIGHT(LEFT(historie_vysledky[[#This Row],[prijmeni a jmeno]],SEARCH(" ",historie_vysledky[[#This Row],[prijmeni a jmeno]])-1),1)="á","Z","M")</f>
        <v>M</v>
      </c>
      <c r="L8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9" s="257"/>
      <c r="N89" s="17"/>
      <c r="O89" s="258">
        <v>3.6112268518518516E-2</v>
      </c>
      <c r="P89" s="136" t="str">
        <f>LEFT(historie_vysledky[[#This Row],[prijmeni a jmeno]],1)</f>
        <v>L</v>
      </c>
      <c r="Q89" s="55" t="str">
        <f>CONCATENATE(historie_vysledky[[#This Row],[prijmeni a jmeno]],", ",historie_vysledky[[#This Row],[nar]])</f>
        <v>Lavička Jan, 1991</v>
      </c>
      <c r="R89" s="55" t="str">
        <f>CONCATENATE(historie_vysledky[[#This Row],[prijmeni a jmeno]]," (",historie_vysledky[[#This Row],[nar]],")  v roce ",historie_vysledky[[#This Row],[rok]])</f>
        <v>Lavička Jan (1991)  v roce 2010</v>
      </c>
      <c r="S89" s="56"/>
      <c r="T89" s="56"/>
      <c r="U89" s="56"/>
      <c r="V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</row>
    <row r="90" spans="2:33" ht="11.25">
      <c r="B90" s="18" t="str">
        <f>CONCATENATE(historie_vysledky[[#This Row],[rok]]," :: ",H90," :: ",I90)</f>
        <v>2010 :: Lavičková Květuše :: 1953</v>
      </c>
      <c r="C90" s="251">
        <v>2010</v>
      </c>
      <c r="D90" s="252" t="s">
        <v>187</v>
      </c>
      <c r="E90" s="259">
        <v>13</v>
      </c>
      <c r="F90" s="259">
        <v>13</v>
      </c>
      <c r="G90" s="253" t="s">
        <v>316</v>
      </c>
      <c r="H90" s="17" t="s">
        <v>400</v>
      </c>
      <c r="I90" s="254">
        <v>1953</v>
      </c>
      <c r="J90" s="19" t="s">
        <v>650</v>
      </c>
      <c r="K90" s="255" t="str">
        <f>IF(RIGHT(LEFT(historie_vysledky[[#This Row],[prijmeni a jmeno]],SEARCH(" ",historie_vysledky[[#This Row],[prijmeni a jmeno]])-1),1)="á","Z","M")</f>
        <v>Z</v>
      </c>
      <c r="L9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0" s="257"/>
      <c r="N90" s="17"/>
      <c r="O90" s="258">
        <v>3.6186342592592589E-2</v>
      </c>
      <c r="P90" s="136" t="str">
        <f>LEFT(historie_vysledky[[#This Row],[prijmeni a jmeno]],1)</f>
        <v>L</v>
      </c>
      <c r="Q90" s="55" t="str">
        <f>CONCATENATE(historie_vysledky[[#This Row],[prijmeni a jmeno]],", ",historie_vysledky[[#This Row],[nar]])</f>
        <v>Lavičková Květuše, 1953</v>
      </c>
      <c r="R90" s="55" t="str">
        <f>CONCATENATE(historie_vysledky[[#This Row],[prijmeni a jmeno]]," (",historie_vysledky[[#This Row],[nar]],")  v roce ",historie_vysledky[[#This Row],[rok]])</f>
        <v>Lavičková Květuše (1953)  v roce 2010</v>
      </c>
      <c r="S90" s="56"/>
      <c r="T90" s="56"/>
      <c r="U90" s="56"/>
      <c r="V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</row>
    <row r="91" spans="2:33" ht="11.25">
      <c r="B91" s="18" t="str">
        <f>CONCATENATE(historie_vysledky[[#This Row],[rok]]," :: ",H91," :: ",I91)</f>
        <v>2010 :: Mikšl Miroslav :: 1999</v>
      </c>
      <c r="C91" s="251">
        <v>2010</v>
      </c>
      <c r="D91" s="252" t="s">
        <v>187</v>
      </c>
      <c r="E91" s="259">
        <v>5</v>
      </c>
      <c r="F91" s="259">
        <v>5</v>
      </c>
      <c r="G91" s="253" t="s">
        <v>316</v>
      </c>
      <c r="H91" s="17" t="s">
        <v>151</v>
      </c>
      <c r="I91" s="254">
        <v>1999</v>
      </c>
      <c r="J91" s="19" t="s">
        <v>284</v>
      </c>
      <c r="K91" s="255" t="str">
        <f>IF(RIGHT(LEFT(historie_vysledky[[#This Row],[prijmeni a jmeno]],SEARCH(" ",historie_vysledky[[#This Row],[prijmeni a jmeno]])-1),1)="á","Z","M")</f>
        <v>M</v>
      </c>
      <c r="L9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1" s="257"/>
      <c r="N91" s="17"/>
      <c r="O91" s="258">
        <v>1.5333333333333332E-2</v>
      </c>
      <c r="P91" s="136" t="str">
        <f>LEFT(historie_vysledky[[#This Row],[prijmeni a jmeno]],1)</f>
        <v>M</v>
      </c>
      <c r="Q91" s="55" t="str">
        <f>CONCATENATE(historie_vysledky[[#This Row],[prijmeni a jmeno]],", ",historie_vysledky[[#This Row],[nar]])</f>
        <v>Mikšl Miroslav, 1999</v>
      </c>
      <c r="R91" s="55" t="str">
        <f>CONCATENATE(historie_vysledky[[#This Row],[prijmeni a jmeno]]," (",historie_vysledky[[#This Row],[nar]],")  v roce ",historie_vysledky[[#This Row],[rok]])</f>
        <v>Mikšl Miroslav (1999)  v roce 2010</v>
      </c>
      <c r="S91" s="56"/>
      <c r="T91" s="56"/>
      <c r="U91" s="56"/>
      <c r="V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</row>
    <row r="92" spans="2:33" ht="11.25">
      <c r="B92" s="18" t="str">
        <f>CONCATENATE(historie_vysledky[[#This Row],[rok]]," :: ",H92," :: ",I92)</f>
        <v>2010 :: Mora Bedřich :: 1971</v>
      </c>
      <c r="C92" s="251">
        <v>2010</v>
      </c>
      <c r="D92" s="252" t="s">
        <v>187</v>
      </c>
      <c r="E92" s="259">
        <v>7</v>
      </c>
      <c r="F92" s="259">
        <v>7</v>
      </c>
      <c r="G92" s="253" t="s">
        <v>316</v>
      </c>
      <c r="H92" s="17" t="s">
        <v>394</v>
      </c>
      <c r="I92" s="254">
        <v>1971</v>
      </c>
      <c r="J92" s="19" t="s">
        <v>328</v>
      </c>
      <c r="K92" s="255" t="str">
        <f>IF(RIGHT(LEFT(historie_vysledky[[#This Row],[prijmeni a jmeno]],SEARCH(" ",historie_vysledky[[#This Row],[prijmeni a jmeno]])-1),1)="á","Z","M")</f>
        <v>M</v>
      </c>
      <c r="L9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2" s="257"/>
      <c r="N92" s="17"/>
      <c r="O92" s="258">
        <v>1.7243055555555557E-2</v>
      </c>
      <c r="P92" s="136" t="str">
        <f>LEFT(historie_vysledky[[#This Row],[prijmeni a jmeno]],1)</f>
        <v>M</v>
      </c>
      <c r="Q92" s="55" t="str">
        <f>CONCATENATE(historie_vysledky[[#This Row],[prijmeni a jmeno]],", ",historie_vysledky[[#This Row],[nar]])</f>
        <v>Mora Bedřich, 1971</v>
      </c>
      <c r="R92" s="55" t="str">
        <f>CONCATENATE(historie_vysledky[[#This Row],[prijmeni a jmeno]]," (",historie_vysledky[[#This Row],[nar]],")  v roce ",historie_vysledky[[#This Row],[rok]])</f>
        <v>Mora Bedřich (1971)  v roce 2010</v>
      </c>
      <c r="S92" s="56"/>
      <c r="T92" s="56"/>
      <c r="U92" s="56"/>
      <c r="V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</row>
    <row r="93" spans="2:33" ht="11.25">
      <c r="B93" s="18" t="str">
        <f>CONCATENATE(historie_vysledky[[#This Row],[rok]]," :: ",H93," :: ",I93)</f>
        <v>2010 :: Německá Klára :: 1994</v>
      </c>
      <c r="C93" s="251">
        <v>2010</v>
      </c>
      <c r="D93" s="252" t="s">
        <v>187</v>
      </c>
      <c r="E93" s="259">
        <v>11</v>
      </c>
      <c r="F93" s="259">
        <v>11</v>
      </c>
      <c r="G93" s="253" t="s">
        <v>316</v>
      </c>
      <c r="H93" s="17" t="s">
        <v>398</v>
      </c>
      <c r="I93" s="254">
        <v>1994</v>
      </c>
      <c r="J93" s="19" t="s">
        <v>328</v>
      </c>
      <c r="K93" s="255" t="str">
        <f>IF(RIGHT(LEFT(historie_vysledky[[#This Row],[prijmeni a jmeno]],SEARCH(" ",historie_vysledky[[#This Row],[prijmeni a jmeno]])-1),1)="á","Z","M")</f>
        <v>Z</v>
      </c>
      <c r="L9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3" s="257"/>
      <c r="N93" s="17"/>
      <c r="O93" s="258">
        <v>2.4810185185185185E-2</v>
      </c>
      <c r="P93" s="136" t="str">
        <f>LEFT(historie_vysledky[[#This Row],[prijmeni a jmeno]],1)</f>
        <v>N</v>
      </c>
      <c r="Q93" s="55" t="str">
        <f>CONCATENATE(historie_vysledky[[#This Row],[prijmeni a jmeno]],", ",historie_vysledky[[#This Row],[nar]])</f>
        <v>Německá Klára, 1994</v>
      </c>
      <c r="R93" s="55" t="str">
        <f>CONCATENATE(historie_vysledky[[#This Row],[prijmeni a jmeno]]," (",historie_vysledky[[#This Row],[nar]],")  v roce ",historie_vysledky[[#This Row],[rok]])</f>
        <v>Německá Klára (1994)  v roce 2010</v>
      </c>
      <c r="S93" s="56"/>
      <c r="T93" s="56"/>
      <c r="U93" s="56"/>
      <c r="V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</row>
    <row r="94" spans="2:33" ht="11.25">
      <c r="B94" s="18" t="str">
        <f>CONCATENATE(historie_vysledky[[#This Row],[rok]]," :: ",H94," :: ",I94)</f>
        <v>2010 :: Papoušek Lukáš :: 1990</v>
      </c>
      <c r="C94" s="251">
        <v>2010</v>
      </c>
      <c r="D94" s="252" t="s">
        <v>187</v>
      </c>
      <c r="E94" s="259">
        <v>6</v>
      </c>
      <c r="F94" s="259">
        <v>6</v>
      </c>
      <c r="G94" s="253" t="s">
        <v>316</v>
      </c>
      <c r="H94" s="17" t="s">
        <v>337</v>
      </c>
      <c r="I94" s="254">
        <v>1990</v>
      </c>
      <c r="J94" s="19" t="s">
        <v>235</v>
      </c>
      <c r="K94" s="255" t="str">
        <f>IF(RIGHT(LEFT(historie_vysledky[[#This Row],[prijmeni a jmeno]],SEARCH(" ",historie_vysledky[[#This Row],[prijmeni a jmeno]])-1),1)="á","Z","M")</f>
        <v>M</v>
      </c>
      <c r="L9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4" s="257"/>
      <c r="N94" s="17"/>
      <c r="O94" s="258">
        <v>1.6052083333333331E-2</v>
      </c>
      <c r="P94" s="136" t="str">
        <f>LEFT(historie_vysledky[[#This Row],[prijmeni a jmeno]],1)</f>
        <v>P</v>
      </c>
      <c r="Q94" s="55" t="str">
        <f>CONCATENATE(historie_vysledky[[#This Row],[prijmeni a jmeno]],", ",historie_vysledky[[#This Row],[nar]])</f>
        <v>Papoušek Lukáš, 1990</v>
      </c>
      <c r="R94" s="55" t="str">
        <f>CONCATENATE(historie_vysledky[[#This Row],[prijmeni a jmeno]]," (",historie_vysledky[[#This Row],[nar]],")  v roce ",historie_vysledky[[#This Row],[rok]])</f>
        <v>Papoušek Lukáš (1990)  v roce 2010</v>
      </c>
      <c r="S94" s="56"/>
      <c r="T94" s="56"/>
      <c r="U94" s="56"/>
      <c r="V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</row>
    <row r="95" spans="2:33" ht="11.25">
      <c r="B95" s="18" t="str">
        <f>CONCATENATE(historie_vysledky[[#This Row],[rok]]," :: ",H95," :: ",I95)</f>
        <v>2010 :: Simbartl Pavel :: 1968</v>
      </c>
      <c r="C95" s="251">
        <v>2010</v>
      </c>
      <c r="D95" s="252" t="s">
        <v>187</v>
      </c>
      <c r="E95" s="259">
        <v>1</v>
      </c>
      <c r="F95" s="259">
        <v>1</v>
      </c>
      <c r="G95" s="253" t="s">
        <v>316</v>
      </c>
      <c r="H95" s="17" t="s">
        <v>392</v>
      </c>
      <c r="I95" s="254">
        <v>1968</v>
      </c>
      <c r="J95" s="19" t="s">
        <v>391</v>
      </c>
      <c r="K95" s="255" t="str">
        <f>IF(RIGHT(LEFT(historie_vysledky[[#This Row],[prijmeni a jmeno]],SEARCH(" ",historie_vysledky[[#This Row],[prijmeni a jmeno]])-1),1)="á","Z","M")</f>
        <v>M</v>
      </c>
      <c r="L9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5" s="257"/>
      <c r="N95" s="17"/>
      <c r="O95" s="258">
        <v>1.2733796296296297E-2</v>
      </c>
      <c r="P95" s="136" t="str">
        <f>LEFT(historie_vysledky[[#This Row],[prijmeni a jmeno]],1)</f>
        <v>S</v>
      </c>
      <c r="Q95" s="55" t="str">
        <f>CONCATENATE(historie_vysledky[[#This Row],[prijmeni a jmeno]],", ",historie_vysledky[[#This Row],[nar]])</f>
        <v>Simbartl Pavel, 1968</v>
      </c>
      <c r="R95" s="55" t="str">
        <f>CONCATENATE(historie_vysledky[[#This Row],[prijmeni a jmeno]]," (",historie_vysledky[[#This Row],[nar]],")  v roce ",historie_vysledky[[#This Row],[rok]])</f>
        <v>Simbartl Pavel (1968)  v roce 2010</v>
      </c>
      <c r="S95" s="56"/>
      <c r="T95" s="56"/>
      <c r="U95" s="56"/>
      <c r="V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</row>
    <row r="96" spans="2:33" ht="11.25">
      <c r="B96" s="18" t="str">
        <f>CONCATENATE(historie_vysledky[[#This Row],[rok]]," :: ",H96," :: ",I96)</f>
        <v>2010 :: Sýkora Jaromír :: 1978</v>
      </c>
      <c r="C96" s="251">
        <v>2010</v>
      </c>
      <c r="D96" s="252" t="s">
        <v>187</v>
      </c>
      <c r="E96" s="259">
        <v>10</v>
      </c>
      <c r="F96" s="259">
        <v>10</v>
      </c>
      <c r="G96" s="253" t="s">
        <v>316</v>
      </c>
      <c r="H96" s="17" t="s">
        <v>397</v>
      </c>
      <c r="I96" s="254">
        <v>1978</v>
      </c>
      <c r="J96" s="19" t="s">
        <v>660</v>
      </c>
      <c r="K96" s="255" t="str">
        <f>IF(RIGHT(LEFT(historie_vysledky[[#This Row],[prijmeni a jmeno]],SEARCH(" ",historie_vysledky[[#This Row],[prijmeni a jmeno]])-1),1)="á","Z","M")</f>
        <v>M</v>
      </c>
      <c r="L9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6" s="257"/>
      <c r="N96" s="17"/>
      <c r="O96" s="258">
        <v>2.0531250000000001E-2</v>
      </c>
      <c r="P96" s="136" t="str">
        <f>LEFT(historie_vysledky[[#This Row],[prijmeni a jmeno]],1)</f>
        <v>S</v>
      </c>
      <c r="Q96" s="55" t="str">
        <f>CONCATENATE(historie_vysledky[[#This Row],[prijmeni a jmeno]],", ",historie_vysledky[[#This Row],[nar]])</f>
        <v>Sýkora Jaromír, 1978</v>
      </c>
      <c r="R96" s="55" t="str">
        <f>CONCATENATE(historie_vysledky[[#This Row],[prijmeni a jmeno]]," (",historie_vysledky[[#This Row],[nar]],")  v roce ",historie_vysledky[[#This Row],[rok]])</f>
        <v>Sýkora Jaromír (1978)  v roce 2010</v>
      </c>
      <c r="S96" s="56"/>
      <c r="T96" s="56"/>
      <c r="U96" s="56"/>
      <c r="V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</row>
    <row r="97" spans="2:33" ht="11.25">
      <c r="B97" s="18" t="str">
        <f>CONCATENATE(historie_vysledky[[#This Row],[rok]]," :: ",H97," :: ",I97)</f>
        <v>2010 :: Ungerman Jan :: 1961</v>
      </c>
      <c r="C97" s="251">
        <v>2010</v>
      </c>
      <c r="D97" s="252" t="s">
        <v>187</v>
      </c>
      <c r="E97" s="259">
        <v>2</v>
      </c>
      <c r="F97" s="259">
        <v>2</v>
      </c>
      <c r="G97" s="253" t="s">
        <v>316</v>
      </c>
      <c r="H97" s="17" t="s">
        <v>554</v>
      </c>
      <c r="I97" s="254">
        <v>1961</v>
      </c>
      <c r="J97" s="19" t="s">
        <v>619</v>
      </c>
      <c r="K97" s="255" t="str">
        <f>IF(RIGHT(LEFT(historie_vysledky[[#This Row],[prijmeni a jmeno]],SEARCH(" ",historie_vysledky[[#This Row],[prijmeni a jmeno]])-1),1)="á","Z","M")</f>
        <v>M</v>
      </c>
      <c r="L9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7" s="257"/>
      <c r="N97" s="17"/>
      <c r="O97" s="258">
        <v>1.2785879629629628E-2</v>
      </c>
      <c r="P97" s="136" t="str">
        <f>LEFT(historie_vysledky[[#This Row],[prijmeni a jmeno]],1)</f>
        <v>U</v>
      </c>
      <c r="Q97" s="55" t="str">
        <f>CONCATENATE(historie_vysledky[[#This Row],[prijmeni a jmeno]],", ",historie_vysledky[[#This Row],[nar]])</f>
        <v>Ungerman Jan, 1961</v>
      </c>
      <c r="R97" s="55" t="str">
        <f>CONCATENATE(historie_vysledky[[#This Row],[prijmeni a jmeno]]," (",historie_vysledky[[#This Row],[nar]],")  v roce ",historie_vysledky[[#This Row],[rok]])</f>
        <v>Ungerman Jan (1961)  v roce 2010</v>
      </c>
      <c r="S97" s="56"/>
      <c r="T97" s="56"/>
      <c r="U97" s="56"/>
      <c r="V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</row>
    <row r="98" spans="2:33" ht="11.25">
      <c r="B98" s="18" t="str">
        <f>CONCATENATE(historie_vysledky[[#This Row],[rok]]," :: ",H98," :: ",I98)</f>
        <v>2010 :: Vopat Jan :: 1981</v>
      </c>
      <c r="C98" s="251">
        <v>2010</v>
      </c>
      <c r="D98" s="252" t="s">
        <v>187</v>
      </c>
      <c r="E98" s="259">
        <v>3</v>
      </c>
      <c r="F98" s="259">
        <v>3</v>
      </c>
      <c r="G98" s="253" t="s">
        <v>316</v>
      </c>
      <c r="H98" s="17" t="s">
        <v>393</v>
      </c>
      <c r="I98" s="254">
        <v>1981</v>
      </c>
      <c r="J98" s="19" t="s">
        <v>619</v>
      </c>
      <c r="K98" s="255" t="str">
        <f>IF(RIGHT(LEFT(historie_vysledky[[#This Row],[prijmeni a jmeno]],SEARCH(" ",historie_vysledky[[#This Row],[prijmeni a jmeno]])-1),1)="á","Z","M")</f>
        <v>M</v>
      </c>
      <c r="L9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8" s="257"/>
      <c r="N98" s="17"/>
      <c r="O98" s="258">
        <v>1.2888888888888887E-2</v>
      </c>
      <c r="P98" s="136" t="str">
        <f>LEFT(historie_vysledky[[#This Row],[prijmeni a jmeno]],1)</f>
        <v>V</v>
      </c>
      <c r="Q98" s="55" t="str">
        <f>CONCATENATE(historie_vysledky[[#This Row],[prijmeni a jmeno]],", ",historie_vysledky[[#This Row],[nar]])</f>
        <v>Vopat Jan, 1981</v>
      </c>
      <c r="R98" s="55" t="str">
        <f>CONCATENATE(historie_vysledky[[#This Row],[prijmeni a jmeno]]," (",historie_vysledky[[#This Row],[nar]],")  v roce ",historie_vysledky[[#This Row],[rok]])</f>
        <v>Vopat Jan (1981)  v roce 2010</v>
      </c>
      <c r="S98" s="56"/>
      <c r="T98" s="56"/>
      <c r="U98" s="56"/>
      <c r="V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</row>
    <row r="99" spans="2:33" ht="11.25">
      <c r="B99" s="18" t="str">
        <f>CONCATENATE(historie_vysledky[[#This Row],[rok]]," :: ",H99," :: ",I99)</f>
        <v>2010 :: Watzinger Herbert :: 1963</v>
      </c>
      <c r="C99" s="251">
        <v>2010</v>
      </c>
      <c r="D99" s="252" t="s">
        <v>187</v>
      </c>
      <c r="E99" s="259">
        <v>8</v>
      </c>
      <c r="F99" s="259">
        <v>8</v>
      </c>
      <c r="G99" s="253" t="s">
        <v>316</v>
      </c>
      <c r="H99" s="17" t="s">
        <v>395</v>
      </c>
      <c r="I99" s="254">
        <v>1963</v>
      </c>
      <c r="J99" s="19" t="s">
        <v>380</v>
      </c>
      <c r="K99" s="255" t="str">
        <f>IF(RIGHT(LEFT(historie_vysledky[[#This Row],[prijmeni a jmeno]],SEARCH(" ",historie_vysledky[[#This Row],[prijmeni a jmeno]])-1),1)="á","Z","M")</f>
        <v>M</v>
      </c>
      <c r="L9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99" s="257"/>
      <c r="N99" s="17"/>
      <c r="O99" s="258">
        <v>1.813425925925926E-2</v>
      </c>
      <c r="P99" s="136" t="str">
        <f>LEFT(historie_vysledky[[#This Row],[prijmeni a jmeno]],1)</f>
        <v>W</v>
      </c>
      <c r="Q99" s="55" t="str">
        <f>CONCATENATE(historie_vysledky[[#This Row],[prijmeni a jmeno]],", ",historie_vysledky[[#This Row],[nar]])</f>
        <v>Watzinger Herbert, 1963</v>
      </c>
      <c r="R99" s="55" t="str">
        <f>CONCATENATE(historie_vysledky[[#This Row],[prijmeni a jmeno]]," (",historie_vysledky[[#This Row],[nar]],")  v roce ",historie_vysledky[[#This Row],[rok]])</f>
        <v>Watzinger Herbert (1963)  v roce 2010</v>
      </c>
      <c r="S99" s="56"/>
      <c r="T99" s="56"/>
      <c r="U99" s="56"/>
      <c r="V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</row>
    <row r="100" spans="2:33" ht="11.25">
      <c r="B100" s="18" t="str">
        <f>CONCATENATE(historie_vysledky[[#This Row],[rok]]," :: ",H100," :: ",I100)</f>
        <v>2010 :: Adámková Dominika :: 1996</v>
      </c>
      <c r="C100" s="251">
        <v>2010</v>
      </c>
      <c r="D100" s="252" t="s">
        <v>297</v>
      </c>
      <c r="E100" s="259" t="s">
        <v>316</v>
      </c>
      <c r="F100" s="259">
        <v>2</v>
      </c>
      <c r="G100" s="253" t="s">
        <v>316</v>
      </c>
      <c r="H100" s="17" t="s">
        <v>441</v>
      </c>
      <c r="I100" s="254">
        <v>1996</v>
      </c>
      <c r="J100" s="19" t="s">
        <v>403</v>
      </c>
      <c r="K100" s="255" t="str">
        <f>IF(RIGHT(LEFT(historie_vysledky[[#This Row],[prijmeni a jmeno]],SEARCH(" ",historie_vysledky[[#This Row],[prijmeni a jmeno]])-1),1)="á","Z","M")</f>
        <v>Z</v>
      </c>
      <c r="L10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00" s="257"/>
      <c r="N100" s="17"/>
      <c r="O100" s="258">
        <v>1.1828703703703704E-3</v>
      </c>
      <c r="P100" s="136" t="str">
        <f>LEFT(historie_vysledky[[#This Row],[prijmeni a jmeno]],1)</f>
        <v>A</v>
      </c>
      <c r="Q100" s="55" t="str">
        <f>CONCATENATE(historie_vysledky[[#This Row],[prijmeni a jmeno]],", ",historie_vysledky[[#This Row],[nar]])</f>
        <v>Adámková Dominika, 1996</v>
      </c>
      <c r="R100" s="55" t="str">
        <f>CONCATENATE(historie_vysledky[[#This Row],[prijmeni a jmeno]]," (",historie_vysledky[[#This Row],[nar]],")  v roce ",historie_vysledky[[#This Row],[rok]])</f>
        <v>Adámková Dominika (1996)  v roce 2010</v>
      </c>
      <c r="S100" s="56"/>
      <c r="T100" s="56"/>
      <c r="U100" s="56"/>
      <c r="V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</row>
    <row r="101" spans="2:33" ht="11.25">
      <c r="B101" s="18" t="str">
        <f>CONCATENATE(historie_vysledky[[#This Row],[rok]]," :: ",H101," :: ",I101)</f>
        <v>2010 :: Adámková Nicola :: 2005</v>
      </c>
      <c r="C101" s="251">
        <v>2010</v>
      </c>
      <c r="D101" s="252" t="s">
        <v>297</v>
      </c>
      <c r="E101" s="259" t="s">
        <v>316</v>
      </c>
      <c r="F101" s="259">
        <v>2</v>
      </c>
      <c r="G101" s="253" t="s">
        <v>316</v>
      </c>
      <c r="H101" s="17" t="s">
        <v>415</v>
      </c>
      <c r="I101" s="254">
        <v>2005</v>
      </c>
      <c r="J101" s="19" t="s">
        <v>403</v>
      </c>
      <c r="K101" s="255" t="str">
        <f>IF(RIGHT(LEFT(historie_vysledky[[#This Row],[prijmeni a jmeno]],SEARCH(" ",historie_vysledky[[#This Row],[prijmeni a jmeno]])-1),1)="á","Z","M")</f>
        <v>Z</v>
      </c>
      <c r="L10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01" s="257"/>
      <c r="N101" s="17"/>
      <c r="O101" s="258">
        <v>5.2777777777777773E-4</v>
      </c>
      <c r="P101" s="136" t="str">
        <f>LEFT(historie_vysledky[[#This Row],[prijmeni a jmeno]],1)</f>
        <v>A</v>
      </c>
      <c r="Q101" s="55" t="str">
        <f>CONCATENATE(historie_vysledky[[#This Row],[prijmeni a jmeno]],", ",historie_vysledky[[#This Row],[nar]])</f>
        <v>Adámková Nicola, 2005</v>
      </c>
      <c r="R101" s="55" t="str">
        <f>CONCATENATE(historie_vysledky[[#This Row],[prijmeni a jmeno]]," (",historie_vysledky[[#This Row],[nar]],")  v roce ",historie_vysledky[[#This Row],[rok]])</f>
        <v>Adámková Nicola (2005)  v roce 2010</v>
      </c>
      <c r="S101" s="56"/>
      <c r="T101" s="56"/>
      <c r="U101" s="56"/>
      <c r="V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</row>
    <row r="102" spans="2:33" ht="11.25">
      <c r="B102" s="18" t="str">
        <f>CONCATENATE(historie_vysledky[[#This Row],[rok]]," :: ",H102," :: ",I102)</f>
        <v>2010 :: Andršová Eliška :: 1998</v>
      </c>
      <c r="C102" s="251">
        <v>2010</v>
      </c>
      <c r="D102" s="252" t="s">
        <v>297</v>
      </c>
      <c r="E102" s="259" t="s">
        <v>316</v>
      </c>
      <c r="F102" s="259">
        <v>4</v>
      </c>
      <c r="G102" s="253" t="s">
        <v>316</v>
      </c>
      <c r="H102" s="17" t="s">
        <v>450</v>
      </c>
      <c r="I102" s="254">
        <v>1998</v>
      </c>
      <c r="J102" s="19" t="s">
        <v>316</v>
      </c>
      <c r="K102" s="255" t="str">
        <f>IF(RIGHT(LEFT(historie_vysledky[[#This Row],[prijmeni a jmeno]],SEARCH(" ",historie_vysledky[[#This Row],[prijmeni a jmeno]])-1),1)="á","Z","M")</f>
        <v>Z</v>
      </c>
      <c r="L10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02" s="257"/>
      <c r="N102" s="17"/>
      <c r="O102" s="258">
        <v>8.0787037037037036E-4</v>
      </c>
      <c r="P102" s="136" t="str">
        <f>LEFT(historie_vysledky[[#This Row],[prijmeni a jmeno]],1)</f>
        <v>A</v>
      </c>
      <c r="Q102" s="55" t="str">
        <f>CONCATENATE(historie_vysledky[[#This Row],[prijmeni a jmeno]],", ",historie_vysledky[[#This Row],[nar]])</f>
        <v>Andršová Eliška, 1998</v>
      </c>
      <c r="R102" s="55" t="str">
        <f>CONCATENATE(historie_vysledky[[#This Row],[prijmeni a jmeno]]," (",historie_vysledky[[#This Row],[nar]],")  v roce ",historie_vysledky[[#This Row],[rok]])</f>
        <v>Andršová Eliška (1998)  v roce 2010</v>
      </c>
      <c r="S102" s="56"/>
      <c r="T102" s="56"/>
      <c r="U102" s="56"/>
      <c r="V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</row>
    <row r="103" spans="2:33" ht="11.25">
      <c r="B103" s="18" t="str">
        <f>CONCATENATE(historie_vysledky[[#This Row],[rok]]," :: ",H103," :: ",I103)</f>
        <v>2010 :: Ballák Petr :: 2005</v>
      </c>
      <c r="C103" s="251">
        <v>2010</v>
      </c>
      <c r="D103" s="252" t="s">
        <v>297</v>
      </c>
      <c r="E103" s="259" t="s">
        <v>316</v>
      </c>
      <c r="F103" s="259">
        <v>6</v>
      </c>
      <c r="G103" s="253" t="s">
        <v>316</v>
      </c>
      <c r="H103" s="17" t="s">
        <v>421</v>
      </c>
      <c r="I103" s="254">
        <v>2005</v>
      </c>
      <c r="J103" s="19" t="s">
        <v>242</v>
      </c>
      <c r="K103" s="255" t="str">
        <f>IF(RIGHT(LEFT(historie_vysledky[[#This Row],[prijmeni a jmeno]],SEARCH(" ",historie_vysledky[[#This Row],[prijmeni a jmeno]])-1),1)="á","Z","M")</f>
        <v>M</v>
      </c>
      <c r="L10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03" s="257"/>
      <c r="N103" s="17"/>
      <c r="O103" s="258">
        <v>6.3310185185185192E-4</v>
      </c>
      <c r="P103" s="136" t="str">
        <f>LEFT(historie_vysledky[[#This Row],[prijmeni a jmeno]],1)</f>
        <v>B</v>
      </c>
      <c r="Q103" s="55" t="str">
        <f>CONCATENATE(historie_vysledky[[#This Row],[prijmeni a jmeno]],", ",historie_vysledky[[#This Row],[nar]])</f>
        <v>Ballák Petr, 2005</v>
      </c>
      <c r="R103" s="55" t="str">
        <f>CONCATENATE(historie_vysledky[[#This Row],[prijmeni a jmeno]]," (",historie_vysledky[[#This Row],[nar]],")  v roce ",historie_vysledky[[#This Row],[rok]])</f>
        <v>Ballák Petr (2005)  v roce 2010</v>
      </c>
      <c r="S103" s="56"/>
      <c r="T103" s="56"/>
      <c r="U103" s="56"/>
      <c r="V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</row>
    <row r="104" spans="2:33" ht="11.25">
      <c r="B104" s="18" t="str">
        <f>CONCATENATE(historie_vysledky[[#This Row],[rok]]," :: ",H104," :: ",I104)</f>
        <v>2010 :: Balláková Barbora :: 2003</v>
      </c>
      <c r="C104" s="251">
        <v>2010</v>
      </c>
      <c r="D104" s="252" t="s">
        <v>297</v>
      </c>
      <c r="E104" s="259" t="s">
        <v>316</v>
      </c>
      <c r="F104" s="259">
        <v>5</v>
      </c>
      <c r="G104" s="253" t="s">
        <v>316</v>
      </c>
      <c r="H104" s="17" t="s">
        <v>254</v>
      </c>
      <c r="I104" s="254">
        <v>2003</v>
      </c>
      <c r="J104" s="19" t="s">
        <v>331</v>
      </c>
      <c r="K104" s="255" t="str">
        <f>IF(RIGHT(LEFT(historie_vysledky[[#This Row],[prijmeni a jmeno]],SEARCH(" ",historie_vysledky[[#This Row],[prijmeni a jmeno]])-1),1)="á","Z","M")</f>
        <v>Z</v>
      </c>
      <c r="L10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04" s="257"/>
      <c r="N104" s="17"/>
      <c r="O104" s="258">
        <v>8.8078703703703702E-4</v>
      </c>
      <c r="P104" s="136" t="str">
        <f>LEFT(historie_vysledky[[#This Row],[prijmeni a jmeno]],1)</f>
        <v>B</v>
      </c>
      <c r="Q104" s="55" t="str">
        <f>CONCATENATE(historie_vysledky[[#This Row],[prijmeni a jmeno]],", ",historie_vysledky[[#This Row],[nar]])</f>
        <v>Balláková Barbora, 2003</v>
      </c>
      <c r="R104" s="55" t="str">
        <f>CONCATENATE(historie_vysledky[[#This Row],[prijmeni a jmeno]]," (",historie_vysledky[[#This Row],[nar]],")  v roce ",historie_vysledky[[#This Row],[rok]])</f>
        <v>Balláková Barbora (2003)  v roce 2010</v>
      </c>
      <c r="S104" s="56"/>
      <c r="T104" s="56"/>
      <c r="U104" s="56"/>
      <c r="V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</row>
    <row r="105" spans="2:33" ht="11.25">
      <c r="B105" s="18" t="str">
        <f>CONCATENATE(historie_vysledky[[#This Row],[rok]]," :: ",H105," :: ",I105)</f>
        <v>2010 :: Bělecká Žaneta :: 2004</v>
      </c>
      <c r="C105" s="251">
        <v>2010</v>
      </c>
      <c r="D105" s="252" t="s">
        <v>297</v>
      </c>
      <c r="E105" s="259" t="s">
        <v>316</v>
      </c>
      <c r="F105" s="259">
        <v>3</v>
      </c>
      <c r="G105" s="253" t="s">
        <v>316</v>
      </c>
      <c r="H105" s="17" t="s">
        <v>371</v>
      </c>
      <c r="I105" s="254">
        <v>2004</v>
      </c>
      <c r="J105" s="19" t="s">
        <v>285</v>
      </c>
      <c r="K105" s="255" t="str">
        <f>IF(RIGHT(LEFT(historie_vysledky[[#This Row],[prijmeni a jmeno]],SEARCH(" ",historie_vysledky[[#This Row],[prijmeni a jmeno]])-1),1)="á","Z","M")</f>
        <v>Z</v>
      </c>
      <c r="L10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05" s="257"/>
      <c r="N105" s="17"/>
      <c r="O105" s="258">
        <v>5.4398148148148144E-4</v>
      </c>
      <c r="P105" s="136" t="str">
        <f>LEFT(historie_vysledky[[#This Row],[prijmeni a jmeno]],1)</f>
        <v>B</v>
      </c>
      <c r="Q105" s="55" t="str">
        <f>CONCATENATE(historie_vysledky[[#This Row],[prijmeni a jmeno]],", ",historie_vysledky[[#This Row],[nar]])</f>
        <v>Bělecká Žaneta, 2004</v>
      </c>
      <c r="R105" s="55" t="str">
        <f>CONCATENATE(historie_vysledky[[#This Row],[prijmeni a jmeno]]," (",historie_vysledky[[#This Row],[nar]],")  v roce ",historie_vysledky[[#This Row],[rok]])</f>
        <v>Bělecká Žaneta (2004)  v roce 2010</v>
      </c>
      <c r="S105" s="56"/>
      <c r="T105" s="56"/>
      <c r="U105" s="56"/>
      <c r="V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</row>
    <row r="106" spans="2:33" ht="11.25">
      <c r="B106" s="18" t="str">
        <f>CONCATENATE(historie_vysledky[[#This Row],[rok]]," :: ",H106," :: ",I106)</f>
        <v>2010 :: Beluská Eliška :: 2002</v>
      </c>
      <c r="C106" s="251">
        <v>2010</v>
      </c>
      <c r="D106" s="252" t="s">
        <v>297</v>
      </c>
      <c r="E106" s="259" t="s">
        <v>316</v>
      </c>
      <c r="F106" s="259">
        <v>9</v>
      </c>
      <c r="G106" s="253" t="s">
        <v>316</v>
      </c>
      <c r="H106" s="17" t="s">
        <v>426</v>
      </c>
      <c r="I106" s="254">
        <v>2002</v>
      </c>
      <c r="J106" s="19" t="s">
        <v>316</v>
      </c>
      <c r="K106" s="255" t="str">
        <f>IF(RIGHT(LEFT(historie_vysledky[[#This Row],[prijmeni a jmeno]],SEARCH(" ",historie_vysledky[[#This Row],[prijmeni a jmeno]])-1),1)="á","Z","M")</f>
        <v>Z</v>
      </c>
      <c r="L10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06" s="257"/>
      <c r="N106" s="17" t="s">
        <v>411</v>
      </c>
      <c r="O106" s="258">
        <v>1.0416666666666667E-3</v>
      </c>
      <c r="P106" s="136" t="str">
        <f>LEFT(historie_vysledky[[#This Row],[prijmeni a jmeno]],1)</f>
        <v>B</v>
      </c>
      <c r="Q106" s="55" t="str">
        <f>CONCATENATE(historie_vysledky[[#This Row],[prijmeni a jmeno]],", ",historie_vysledky[[#This Row],[nar]])</f>
        <v>Beluská Eliška, 2002</v>
      </c>
      <c r="R106" s="55" t="str">
        <f>CONCATENATE(historie_vysledky[[#This Row],[prijmeni a jmeno]]," (",historie_vysledky[[#This Row],[nar]],")  v roce ",historie_vysledky[[#This Row],[rok]])</f>
        <v>Beluská Eliška (2002)  v roce 2010</v>
      </c>
      <c r="S106" s="56"/>
      <c r="T106" s="56"/>
      <c r="U106" s="56"/>
      <c r="V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</row>
    <row r="107" spans="2:33" ht="11.25">
      <c r="B107" s="18" t="str">
        <f>CONCATENATE(historie_vysledky[[#This Row],[rok]]," :: ",H107," :: ",I107)</f>
        <v>2010 :: Beluská Tereza :: 2003</v>
      </c>
      <c r="C107" s="251">
        <v>2010</v>
      </c>
      <c r="D107" s="252" t="s">
        <v>297</v>
      </c>
      <c r="E107" s="259" t="s">
        <v>316</v>
      </c>
      <c r="F107" s="259">
        <v>7</v>
      </c>
      <c r="G107" s="253" t="s">
        <v>316</v>
      </c>
      <c r="H107" s="17" t="s">
        <v>428</v>
      </c>
      <c r="I107" s="254">
        <v>2003</v>
      </c>
      <c r="J107" s="19" t="s">
        <v>316</v>
      </c>
      <c r="K107" s="255" t="str">
        <f>IF(RIGHT(LEFT(historie_vysledky[[#This Row],[prijmeni a jmeno]],SEARCH(" ",historie_vysledky[[#This Row],[prijmeni a jmeno]])-1),1)="á","Z","M")</f>
        <v>Z</v>
      </c>
      <c r="L10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07" s="257"/>
      <c r="N107" s="17"/>
      <c r="O107" s="258">
        <v>9.930555555555554E-4</v>
      </c>
      <c r="P107" s="136" t="str">
        <f>LEFT(historie_vysledky[[#This Row],[prijmeni a jmeno]],1)</f>
        <v>B</v>
      </c>
      <c r="Q107" s="55" t="str">
        <f>CONCATENATE(historie_vysledky[[#This Row],[prijmeni a jmeno]],", ",historie_vysledky[[#This Row],[nar]])</f>
        <v>Beluská Tereza, 2003</v>
      </c>
      <c r="R107" s="55" t="str">
        <f>CONCATENATE(historie_vysledky[[#This Row],[prijmeni a jmeno]]," (",historie_vysledky[[#This Row],[nar]],")  v roce ",historie_vysledky[[#This Row],[rok]])</f>
        <v>Beluská Tereza (2003)  v roce 2010</v>
      </c>
      <c r="S107" s="56"/>
      <c r="T107" s="56"/>
      <c r="U107" s="56"/>
      <c r="V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</row>
    <row r="108" spans="2:33" ht="11.25">
      <c r="B108" s="18" t="str">
        <f>CONCATENATE(historie_vysledky[[#This Row],[rok]]," :: ",H108," :: ",I108)</f>
        <v>2010 :: Bittner Michal :: 2006</v>
      </c>
      <c r="C108" s="251">
        <v>2010</v>
      </c>
      <c r="D108" s="252" t="s">
        <v>297</v>
      </c>
      <c r="E108" s="259" t="s">
        <v>316</v>
      </c>
      <c r="F108" s="259">
        <v>12</v>
      </c>
      <c r="G108" s="253" t="s">
        <v>316</v>
      </c>
      <c r="H108" s="17" t="s">
        <v>418</v>
      </c>
      <c r="I108" s="254">
        <v>2006</v>
      </c>
      <c r="J108" s="19" t="s">
        <v>653</v>
      </c>
      <c r="K108" s="255" t="str">
        <f>IF(RIGHT(LEFT(historie_vysledky[[#This Row],[prijmeni a jmeno]],SEARCH(" ",historie_vysledky[[#This Row],[prijmeni a jmeno]])-1),1)="á","Z","M")</f>
        <v>M</v>
      </c>
      <c r="L10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08" s="257"/>
      <c r="N108" s="17" t="s">
        <v>411</v>
      </c>
      <c r="O108" s="258">
        <v>7.5231481481481471E-4</v>
      </c>
      <c r="P108" s="136" t="str">
        <f>LEFT(historie_vysledky[[#This Row],[prijmeni a jmeno]],1)</f>
        <v>B</v>
      </c>
      <c r="Q108" s="55" t="str">
        <f>CONCATENATE(historie_vysledky[[#This Row],[prijmeni a jmeno]],", ",historie_vysledky[[#This Row],[nar]])</f>
        <v>Bittner Michal, 2006</v>
      </c>
      <c r="R108" s="55" t="str">
        <f>CONCATENATE(historie_vysledky[[#This Row],[prijmeni a jmeno]]," (",historie_vysledky[[#This Row],[nar]],")  v roce ",historie_vysledky[[#This Row],[rok]])</f>
        <v>Bittner Michal (2006)  v roce 2010</v>
      </c>
      <c r="S108" s="56"/>
      <c r="T108" s="56"/>
      <c r="U108" s="56"/>
      <c r="V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</row>
    <row r="109" spans="2:33" ht="11.25">
      <c r="B109" s="18" t="str">
        <f>CONCATENATE(historie_vysledky[[#This Row],[rok]]," :: ",H109," :: ",I109)</f>
        <v>2010 :: Cais František :: 1997</v>
      </c>
      <c r="C109" s="251">
        <v>2010</v>
      </c>
      <c r="D109" s="252" t="s">
        <v>297</v>
      </c>
      <c r="E109" s="259" t="s">
        <v>316</v>
      </c>
      <c r="F109" s="259">
        <v>1</v>
      </c>
      <c r="G109" s="253" t="s">
        <v>316</v>
      </c>
      <c r="H109" s="17" t="s">
        <v>445</v>
      </c>
      <c r="I109" s="254">
        <v>1997</v>
      </c>
      <c r="J109" s="19" t="s">
        <v>402</v>
      </c>
      <c r="K109" s="255" t="str">
        <f>IF(RIGHT(LEFT(historie_vysledky[[#This Row],[prijmeni a jmeno]],SEARCH(" ",historie_vysledky[[#This Row],[prijmeni a jmeno]])-1),1)="á","Z","M")</f>
        <v>M</v>
      </c>
      <c r="L10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09" s="257"/>
      <c r="N109" s="17"/>
      <c r="O109" s="258">
        <v>1.1354166666666667E-3</v>
      </c>
      <c r="P109" s="136" t="str">
        <f>LEFT(historie_vysledky[[#This Row],[prijmeni a jmeno]],1)</f>
        <v>C</v>
      </c>
      <c r="Q109" s="55" t="str">
        <f>CONCATENATE(historie_vysledky[[#This Row],[prijmeni a jmeno]],", ",historie_vysledky[[#This Row],[nar]])</f>
        <v>Cais František, 1997</v>
      </c>
      <c r="R109" s="55" t="str">
        <f>CONCATENATE(historie_vysledky[[#This Row],[prijmeni a jmeno]]," (",historie_vysledky[[#This Row],[nar]],")  v roce ",historie_vysledky[[#This Row],[rok]])</f>
        <v>Cais František (1997)  v roce 2010</v>
      </c>
      <c r="S109" s="56"/>
      <c r="T109" s="56"/>
      <c r="U109" s="56"/>
      <c r="V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</row>
    <row r="110" spans="2:33" ht="11.25">
      <c r="B110" s="18" t="str">
        <f>CONCATENATE(historie_vysledky[[#This Row],[rok]]," :: ",H110," :: ",I110)</f>
        <v>2010 :: Caisová Simona :: 2002</v>
      </c>
      <c r="C110" s="251">
        <v>2010</v>
      </c>
      <c r="D110" s="252" t="s">
        <v>297</v>
      </c>
      <c r="E110" s="259" t="s">
        <v>316</v>
      </c>
      <c r="F110" s="259">
        <v>1</v>
      </c>
      <c r="G110" s="253" t="s">
        <v>316</v>
      </c>
      <c r="H110" s="17" t="s">
        <v>594</v>
      </c>
      <c r="I110" s="254">
        <v>2002</v>
      </c>
      <c r="J110" s="19" t="s">
        <v>402</v>
      </c>
      <c r="K110" s="255" t="str">
        <f>IF(RIGHT(LEFT(historie_vysledky[[#This Row],[prijmeni a jmeno]],SEARCH(" ",historie_vysledky[[#This Row],[prijmeni a jmeno]])-1),1)="á","Z","M")</f>
        <v>Z</v>
      </c>
      <c r="L11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10" s="257"/>
      <c r="N110" s="17"/>
      <c r="O110" s="258">
        <v>8.1134259259259267E-4</v>
      </c>
      <c r="P110" s="136" t="str">
        <f>LEFT(historie_vysledky[[#This Row],[prijmeni a jmeno]],1)</f>
        <v>C</v>
      </c>
      <c r="Q110" s="55" t="str">
        <f>CONCATENATE(historie_vysledky[[#This Row],[prijmeni a jmeno]],", ",historie_vysledky[[#This Row],[nar]])</f>
        <v>Caisová Simona, 2002</v>
      </c>
      <c r="R110" s="55" t="str">
        <f>CONCATENATE(historie_vysledky[[#This Row],[prijmeni a jmeno]]," (",historie_vysledky[[#This Row],[nar]],")  v roce ",historie_vysledky[[#This Row],[rok]])</f>
        <v>Caisová Simona (2002)  v roce 2010</v>
      </c>
      <c r="S110" s="56"/>
      <c r="T110" s="56"/>
      <c r="U110" s="56"/>
      <c r="V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</row>
    <row r="111" spans="2:33" ht="11.25">
      <c r="B111" s="18" t="str">
        <f>CONCATENATE(historie_vysledky[[#This Row],[rok]]," :: ",H111," :: ",I111)</f>
        <v>2010 :: Candra Tomáš :: 2004</v>
      </c>
      <c r="C111" s="251">
        <v>2010</v>
      </c>
      <c r="D111" s="252" t="s">
        <v>297</v>
      </c>
      <c r="E111" s="259" t="s">
        <v>316</v>
      </c>
      <c r="F111" s="259">
        <v>2</v>
      </c>
      <c r="G111" s="253" t="s">
        <v>316</v>
      </c>
      <c r="H111" s="17" t="s">
        <v>362</v>
      </c>
      <c r="I111" s="254">
        <v>2004</v>
      </c>
      <c r="J111" s="19" t="s">
        <v>299</v>
      </c>
      <c r="K111" s="255" t="str">
        <f>IF(RIGHT(LEFT(historie_vysledky[[#This Row],[prijmeni a jmeno]],SEARCH(" ",historie_vysledky[[#This Row],[prijmeni a jmeno]])-1),1)="á","Z","M")</f>
        <v>M</v>
      </c>
      <c r="L11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11" s="257"/>
      <c r="N111" s="17"/>
      <c r="O111" s="258">
        <v>4.8379629629629624E-4</v>
      </c>
      <c r="P111" s="136" t="str">
        <f>LEFT(historie_vysledky[[#This Row],[prijmeni a jmeno]],1)</f>
        <v>C</v>
      </c>
      <c r="Q111" s="55" t="str">
        <f>CONCATENATE(historie_vysledky[[#This Row],[prijmeni a jmeno]],", ",historie_vysledky[[#This Row],[nar]])</f>
        <v>Candra Tomáš, 2004</v>
      </c>
      <c r="R111" s="55" t="str">
        <f>CONCATENATE(historie_vysledky[[#This Row],[prijmeni a jmeno]]," (",historie_vysledky[[#This Row],[nar]],")  v roce ",historie_vysledky[[#This Row],[rok]])</f>
        <v>Candra Tomáš (2004)  v roce 2010</v>
      </c>
      <c r="S111" s="56"/>
      <c r="T111" s="56"/>
      <c r="U111" s="56"/>
      <c r="V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</row>
    <row r="112" spans="2:33" ht="11.25">
      <c r="B112" s="18" t="str">
        <f>CONCATENATE(historie_vysledky[[#This Row],[rok]]," :: ",H112," :: ",I112)</f>
        <v>2010 :: Candrová Michaela :: 2007</v>
      </c>
      <c r="C112" s="251">
        <v>2010</v>
      </c>
      <c r="D112" s="252" t="s">
        <v>297</v>
      </c>
      <c r="E112" s="259" t="s">
        <v>316</v>
      </c>
      <c r="F112" s="259">
        <v>9</v>
      </c>
      <c r="G112" s="253" t="s">
        <v>316</v>
      </c>
      <c r="H112" s="17" t="s">
        <v>378</v>
      </c>
      <c r="I112" s="254">
        <v>2007</v>
      </c>
      <c r="J112" s="19" t="s">
        <v>299</v>
      </c>
      <c r="K112" s="255" t="str">
        <f>IF(RIGHT(LEFT(historie_vysledky[[#This Row],[prijmeni a jmeno]],SEARCH(" ",historie_vysledky[[#This Row],[prijmeni a jmeno]])-1),1)="á","Z","M")</f>
        <v>Z</v>
      </c>
      <c r="L11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12" s="257"/>
      <c r="N112" s="17" t="s">
        <v>411</v>
      </c>
      <c r="O112" s="258">
        <v>7.175925925925927E-4</v>
      </c>
      <c r="P112" s="136" t="str">
        <f>LEFT(historie_vysledky[[#This Row],[prijmeni a jmeno]],1)</f>
        <v>C</v>
      </c>
      <c r="Q112" s="55" t="str">
        <f>CONCATENATE(historie_vysledky[[#This Row],[prijmeni a jmeno]],", ",historie_vysledky[[#This Row],[nar]])</f>
        <v>Candrová Michaela, 2007</v>
      </c>
      <c r="R112" s="55" t="str">
        <f>CONCATENATE(historie_vysledky[[#This Row],[prijmeni a jmeno]]," (",historie_vysledky[[#This Row],[nar]],")  v roce ",historie_vysledky[[#This Row],[rok]])</f>
        <v>Candrová Michaela (2007)  v roce 2010</v>
      </c>
      <c r="S112" s="56"/>
      <c r="T112" s="56"/>
      <c r="U112" s="56"/>
      <c r="V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</row>
    <row r="113" spans="2:33" ht="11.25">
      <c r="B113" s="18" t="str">
        <f>CONCATENATE(historie_vysledky[[#This Row],[rok]]," :: ",H113," :: ",I113)</f>
        <v>2010 :: Čapek Jaroslav :: 2002</v>
      </c>
      <c r="C113" s="251">
        <v>2010</v>
      </c>
      <c r="D113" s="252" t="s">
        <v>297</v>
      </c>
      <c r="E113" s="259" t="s">
        <v>316</v>
      </c>
      <c r="F113" s="259">
        <v>8</v>
      </c>
      <c r="G113" s="253" t="s">
        <v>316</v>
      </c>
      <c r="H113" s="17" t="s">
        <v>433</v>
      </c>
      <c r="I113" s="254">
        <v>2002</v>
      </c>
      <c r="J113" s="19" t="s">
        <v>406</v>
      </c>
      <c r="K113" s="255" t="str">
        <f>IF(RIGHT(LEFT(historie_vysledky[[#This Row],[prijmeni a jmeno]],SEARCH(" ",historie_vysledky[[#This Row],[prijmeni a jmeno]])-1),1)="á","Z","M")</f>
        <v>M</v>
      </c>
      <c r="L11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13" s="257"/>
      <c r="N113" s="17"/>
      <c r="O113" s="258">
        <v>9.6759259259259248E-4</v>
      </c>
      <c r="P113" s="136" t="str">
        <f>LEFT(historie_vysledky[[#This Row],[prijmeni a jmeno]],1)</f>
        <v>Č</v>
      </c>
      <c r="Q113" s="55" t="str">
        <f>CONCATENATE(historie_vysledky[[#This Row],[prijmeni a jmeno]],", ",historie_vysledky[[#This Row],[nar]])</f>
        <v>Čapek Jaroslav, 2002</v>
      </c>
      <c r="R113" s="55" t="str">
        <f>CONCATENATE(historie_vysledky[[#This Row],[prijmeni a jmeno]]," (",historie_vysledky[[#This Row],[nar]],")  v roce ",historie_vysledky[[#This Row],[rok]])</f>
        <v>Čapek Jaroslav (2002)  v roce 2010</v>
      </c>
      <c r="S113" s="56"/>
      <c r="T113" s="56"/>
      <c r="U113" s="56"/>
      <c r="V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</row>
    <row r="114" spans="2:33" ht="11.25">
      <c r="B114" s="18" t="str">
        <f>CONCATENATE(historie_vysledky[[#This Row],[rok]]," :: ",H114," :: ",I114)</f>
        <v>2010 :: Čutka Václav :: 1991</v>
      </c>
      <c r="C114" s="251">
        <v>2010</v>
      </c>
      <c r="D114" s="252" t="s">
        <v>297</v>
      </c>
      <c r="E114" s="259" t="s">
        <v>316</v>
      </c>
      <c r="F114" s="259">
        <v>1</v>
      </c>
      <c r="G114" s="253" t="s">
        <v>316</v>
      </c>
      <c r="H114" s="17" t="s">
        <v>227</v>
      </c>
      <c r="I114" s="254">
        <v>1991</v>
      </c>
      <c r="J114" s="19" t="s">
        <v>235</v>
      </c>
      <c r="K114" s="255" t="str">
        <f>IF(RIGHT(LEFT(historie_vysledky[[#This Row],[prijmeni a jmeno]],SEARCH(" ",historie_vysledky[[#This Row],[prijmeni a jmeno]])-1),1)="á","Z","M")</f>
        <v>M</v>
      </c>
      <c r="L114" s="256" t="s">
        <v>3189</v>
      </c>
      <c r="M114" s="257"/>
      <c r="N114" s="17"/>
      <c r="O114" s="258">
        <v>4.3726851851851852E-3</v>
      </c>
      <c r="P114" s="136" t="str">
        <f>LEFT(historie_vysledky[[#This Row],[prijmeni a jmeno]],1)</f>
        <v>Č</v>
      </c>
      <c r="Q114" s="55" t="str">
        <f>CONCATENATE(historie_vysledky[[#This Row],[prijmeni a jmeno]],", ",historie_vysledky[[#This Row],[nar]])</f>
        <v>Čutka Václav, 1991</v>
      </c>
      <c r="R114" s="55" t="str">
        <f>CONCATENATE(historie_vysledky[[#This Row],[prijmeni a jmeno]]," (",historie_vysledky[[#This Row],[nar]],")  v roce ",historie_vysledky[[#This Row],[rok]])</f>
        <v>Čutka Václav (1991)  v roce 2010</v>
      </c>
      <c r="S114" s="56"/>
      <c r="T114" s="56"/>
      <c r="U114" s="56"/>
      <c r="V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</row>
    <row r="115" spans="2:33" ht="11.25">
      <c r="B115" s="18" t="str">
        <f>CONCATENATE(historie_vysledky[[#This Row],[rok]]," :: ",H115," :: ",I115)</f>
        <v>2010 :: Dočekal Benjamín :: 2005</v>
      </c>
      <c r="C115" s="251">
        <v>2010</v>
      </c>
      <c r="D115" s="252" t="s">
        <v>297</v>
      </c>
      <c r="E115" s="259" t="s">
        <v>316</v>
      </c>
      <c r="F115" s="259">
        <v>5</v>
      </c>
      <c r="G115" s="253" t="s">
        <v>316</v>
      </c>
      <c r="H115" s="17" t="s">
        <v>363</v>
      </c>
      <c r="I115" s="254">
        <v>2005</v>
      </c>
      <c r="J115" s="19" t="s">
        <v>408</v>
      </c>
      <c r="K115" s="255" t="str">
        <f>IF(RIGHT(LEFT(historie_vysledky[[#This Row],[prijmeni a jmeno]],SEARCH(" ",historie_vysledky[[#This Row],[prijmeni a jmeno]])-1),1)="á","Z","M")</f>
        <v>M</v>
      </c>
      <c r="L11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15" s="257"/>
      <c r="N115" s="17"/>
      <c r="O115" s="258">
        <v>5.6712962962962956E-4</v>
      </c>
      <c r="P115" s="136" t="str">
        <f>LEFT(historie_vysledky[[#This Row],[prijmeni a jmeno]],1)</f>
        <v>D</v>
      </c>
      <c r="Q115" s="55" t="str">
        <f>CONCATENATE(historie_vysledky[[#This Row],[prijmeni a jmeno]],", ",historie_vysledky[[#This Row],[nar]])</f>
        <v>Dočekal Benjamín, 2005</v>
      </c>
      <c r="R115" s="55" t="str">
        <f>CONCATENATE(historie_vysledky[[#This Row],[prijmeni a jmeno]]," (",historie_vysledky[[#This Row],[nar]],")  v roce ",historie_vysledky[[#This Row],[rok]])</f>
        <v>Dočekal Benjamín (2005)  v roce 2010</v>
      </c>
      <c r="S115" s="56"/>
      <c r="T115" s="56"/>
      <c r="U115" s="56"/>
      <c r="V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</row>
    <row r="116" spans="2:33" ht="11.25">
      <c r="B116" s="18" t="str">
        <f>CONCATENATE(historie_vysledky[[#This Row],[rok]]," :: ",H116," :: ",I116)</f>
        <v>2010 :: Feketová Noemi :: 2002</v>
      </c>
      <c r="C116" s="251">
        <v>2010</v>
      </c>
      <c r="D116" s="252" t="s">
        <v>297</v>
      </c>
      <c r="E116" s="259" t="s">
        <v>316</v>
      </c>
      <c r="F116" s="259">
        <v>12</v>
      </c>
      <c r="G116" s="253" t="s">
        <v>316</v>
      </c>
      <c r="H116" s="17" t="s">
        <v>424</v>
      </c>
      <c r="I116" s="254">
        <v>2002</v>
      </c>
      <c r="J116" s="19" t="s">
        <v>328</v>
      </c>
      <c r="K116" s="255" t="str">
        <f>IF(RIGHT(LEFT(historie_vysledky[[#This Row],[prijmeni a jmeno]],SEARCH(" ",historie_vysledky[[#This Row],[prijmeni a jmeno]])-1),1)="á","Z","M")</f>
        <v>Z</v>
      </c>
      <c r="L11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16" s="257"/>
      <c r="N116" s="17" t="s">
        <v>411</v>
      </c>
      <c r="O116" s="258">
        <v>1.0763888888888889E-3</v>
      </c>
      <c r="P116" s="136" t="str">
        <f>LEFT(historie_vysledky[[#This Row],[prijmeni a jmeno]],1)</f>
        <v>F</v>
      </c>
      <c r="Q116" s="55" t="str">
        <f>CONCATENATE(historie_vysledky[[#This Row],[prijmeni a jmeno]],", ",historie_vysledky[[#This Row],[nar]])</f>
        <v>Feketová Noemi, 2002</v>
      </c>
      <c r="R116" s="55" t="str">
        <f>CONCATENATE(historie_vysledky[[#This Row],[prijmeni a jmeno]]," (",historie_vysledky[[#This Row],[nar]],")  v roce ",historie_vysledky[[#This Row],[rok]])</f>
        <v>Feketová Noemi (2002)  v roce 2010</v>
      </c>
      <c r="S116" s="56"/>
      <c r="T116" s="56"/>
      <c r="U116" s="56"/>
      <c r="V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</row>
    <row r="117" spans="2:33" ht="11.25">
      <c r="B117" s="18" t="str">
        <f>CONCATENATE(historie_vysledky[[#This Row],[rok]]," :: ",H117," :: ",I117)</f>
        <v>2010 :: Gazda Maxmilián :: 2002</v>
      </c>
      <c r="C117" s="251">
        <v>2010</v>
      </c>
      <c r="D117" s="252" t="s">
        <v>297</v>
      </c>
      <c r="E117" s="259" t="s">
        <v>316</v>
      </c>
      <c r="F117" s="259">
        <v>13</v>
      </c>
      <c r="G117" s="253" t="s">
        <v>316</v>
      </c>
      <c r="H117" s="17" t="s">
        <v>273</v>
      </c>
      <c r="I117" s="254">
        <v>2002</v>
      </c>
      <c r="J117" s="19" t="s">
        <v>333</v>
      </c>
      <c r="K117" s="255" t="str">
        <f>IF(RIGHT(LEFT(historie_vysledky[[#This Row],[prijmeni a jmeno]],SEARCH(" ",historie_vysledky[[#This Row],[prijmeni a jmeno]])-1),1)="á","Z","M")</f>
        <v>M</v>
      </c>
      <c r="L11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17" s="257"/>
      <c r="N117" s="17" t="s">
        <v>411</v>
      </c>
      <c r="O117" s="258">
        <v>1.0879629629629629E-3</v>
      </c>
      <c r="P117" s="136" t="str">
        <f>LEFT(historie_vysledky[[#This Row],[prijmeni a jmeno]],1)</f>
        <v>G</v>
      </c>
      <c r="Q117" s="55" t="str">
        <f>CONCATENATE(historie_vysledky[[#This Row],[prijmeni a jmeno]],", ",historie_vysledky[[#This Row],[nar]])</f>
        <v>Gazda Maxmilián, 2002</v>
      </c>
      <c r="R117" s="55" t="str">
        <f>CONCATENATE(historie_vysledky[[#This Row],[prijmeni a jmeno]]," (",historie_vysledky[[#This Row],[nar]],")  v roce ",historie_vysledky[[#This Row],[rok]])</f>
        <v>Gazda Maxmilián (2002)  v roce 2010</v>
      </c>
      <c r="S117" s="56"/>
      <c r="T117" s="56"/>
      <c r="U117" s="56"/>
      <c r="V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</row>
    <row r="118" spans="2:33" ht="11.25">
      <c r="B118" s="18" t="str">
        <f>CONCATENATE(historie_vysledky[[#This Row],[rok]]," :: ",H118," :: ",I118)</f>
        <v>2010 :: Gažík Ondra :: 2002</v>
      </c>
      <c r="C118" s="251">
        <v>2010</v>
      </c>
      <c r="D118" s="252" t="s">
        <v>297</v>
      </c>
      <c r="E118" s="259" t="s">
        <v>316</v>
      </c>
      <c r="F118" s="259">
        <v>5</v>
      </c>
      <c r="G118" s="253" t="s">
        <v>316</v>
      </c>
      <c r="H118" s="17" t="s">
        <v>435</v>
      </c>
      <c r="I118" s="254">
        <v>2002</v>
      </c>
      <c r="J118" s="19" t="s">
        <v>331</v>
      </c>
      <c r="K118" s="255" t="str">
        <f>IF(RIGHT(LEFT(historie_vysledky[[#This Row],[prijmeni a jmeno]],SEARCH(" ",historie_vysledky[[#This Row],[prijmeni a jmeno]])-1),1)="á","Z","M")</f>
        <v>M</v>
      </c>
      <c r="L11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18" s="257"/>
      <c r="N118" s="17"/>
      <c r="O118" s="258">
        <v>8.6342592592592591E-4</v>
      </c>
      <c r="P118" s="136" t="str">
        <f>LEFT(historie_vysledky[[#This Row],[prijmeni a jmeno]],1)</f>
        <v>G</v>
      </c>
      <c r="Q118" s="55" t="str">
        <f>CONCATENATE(historie_vysledky[[#This Row],[prijmeni a jmeno]],", ",historie_vysledky[[#This Row],[nar]])</f>
        <v>Gažík Ondra, 2002</v>
      </c>
      <c r="R118" s="55" t="str">
        <f>CONCATENATE(historie_vysledky[[#This Row],[prijmeni a jmeno]]," (",historie_vysledky[[#This Row],[nar]],")  v roce ",historie_vysledky[[#This Row],[rok]])</f>
        <v>Gažík Ondra (2002)  v roce 2010</v>
      </c>
      <c r="S118" s="56"/>
      <c r="T118" s="56"/>
      <c r="U118" s="56"/>
      <c r="V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</row>
    <row r="119" spans="2:33" ht="11.25">
      <c r="B119" s="18" t="str">
        <f>CONCATENATE(historie_vysledky[[#This Row],[rok]]," :: ",H119," :: ",I119)</f>
        <v>2010 :: Gažíková Natálie :: 1999</v>
      </c>
      <c r="C119" s="251">
        <v>2010</v>
      </c>
      <c r="D119" s="252" t="s">
        <v>297</v>
      </c>
      <c r="E119" s="259" t="s">
        <v>316</v>
      </c>
      <c r="F119" s="259">
        <v>1</v>
      </c>
      <c r="G119" s="253" t="s">
        <v>316</v>
      </c>
      <c r="H119" s="17" t="s">
        <v>448</v>
      </c>
      <c r="I119" s="254">
        <v>1999</v>
      </c>
      <c r="J119" s="19" t="s">
        <v>331</v>
      </c>
      <c r="K119" s="255" t="str">
        <f>IF(RIGHT(LEFT(historie_vysledky[[#This Row],[prijmeni a jmeno]],SEARCH(" ",historie_vysledky[[#This Row],[prijmeni a jmeno]])-1),1)="á","Z","M")</f>
        <v>Z</v>
      </c>
      <c r="L11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19" s="257"/>
      <c r="N119" s="17"/>
      <c r="O119" s="258">
        <v>7.6273148148148153E-4</v>
      </c>
      <c r="P119" s="136" t="str">
        <f>LEFT(historie_vysledky[[#This Row],[prijmeni a jmeno]],1)</f>
        <v>G</v>
      </c>
      <c r="Q119" s="55" t="str">
        <f>CONCATENATE(historie_vysledky[[#This Row],[prijmeni a jmeno]],", ",historie_vysledky[[#This Row],[nar]])</f>
        <v>Gažíková Natálie, 1999</v>
      </c>
      <c r="R119" s="55" t="str">
        <f>CONCATENATE(historie_vysledky[[#This Row],[prijmeni a jmeno]]," (",historie_vysledky[[#This Row],[nar]],")  v roce ",historie_vysledky[[#This Row],[rok]])</f>
        <v>Gažíková Natálie (1999)  v roce 2010</v>
      </c>
      <c r="S119" s="56"/>
      <c r="T119" s="56"/>
      <c r="U119" s="56"/>
      <c r="V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</row>
    <row r="120" spans="2:33" ht="11.25">
      <c r="B120" s="18" t="str">
        <f>CONCATENATE(historie_vysledky[[#This Row],[rok]]," :: ",H120," :: ",I120)</f>
        <v>2010 :: Haluzická Kristýna :: 1997</v>
      </c>
      <c r="C120" s="251">
        <v>2010</v>
      </c>
      <c r="D120" s="252" t="s">
        <v>297</v>
      </c>
      <c r="E120" s="259" t="s">
        <v>316</v>
      </c>
      <c r="F120" s="259">
        <v>6</v>
      </c>
      <c r="G120" s="253" t="s">
        <v>316</v>
      </c>
      <c r="H120" s="17" t="s">
        <v>444</v>
      </c>
      <c r="I120" s="254">
        <v>1997</v>
      </c>
      <c r="J120" s="19" t="s">
        <v>653</v>
      </c>
      <c r="K120" s="255" t="str">
        <f>IF(RIGHT(LEFT(historie_vysledky[[#This Row],[prijmeni a jmeno]],SEARCH(" ",historie_vysledky[[#This Row],[prijmeni a jmeno]])-1),1)="á","Z","M")</f>
        <v>Z</v>
      </c>
      <c r="L12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0" s="257"/>
      <c r="N120" s="17"/>
      <c r="O120" s="258">
        <v>1.4571759259259258E-3</v>
      </c>
      <c r="P120" s="136" t="str">
        <f>LEFT(historie_vysledky[[#This Row],[prijmeni a jmeno]],1)</f>
        <v>H</v>
      </c>
      <c r="Q120" s="55" t="str">
        <f>CONCATENATE(historie_vysledky[[#This Row],[prijmeni a jmeno]],", ",historie_vysledky[[#This Row],[nar]])</f>
        <v>Haluzická Kristýna, 1997</v>
      </c>
      <c r="R120" s="55" t="str">
        <f>CONCATENATE(historie_vysledky[[#This Row],[prijmeni a jmeno]]," (",historie_vysledky[[#This Row],[nar]],")  v roce ",historie_vysledky[[#This Row],[rok]])</f>
        <v>Haluzická Kristýna (1997)  v roce 2010</v>
      </c>
      <c r="S120" s="56"/>
      <c r="T120" s="56"/>
      <c r="U120" s="56"/>
      <c r="V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</row>
    <row r="121" spans="2:33" ht="11.25">
      <c r="B121" s="18" t="str">
        <f>CONCATENATE(historie_vysledky[[#This Row],[rok]]," :: ",H121," :: ",I121)</f>
        <v>2010 :: Chýna Radek :: 1992</v>
      </c>
      <c r="C121" s="251">
        <v>2010</v>
      </c>
      <c r="D121" s="252" t="s">
        <v>297</v>
      </c>
      <c r="E121" s="259" t="s">
        <v>316</v>
      </c>
      <c r="F121" s="259">
        <v>2</v>
      </c>
      <c r="G121" s="253" t="s">
        <v>316</v>
      </c>
      <c r="H121" s="17" t="s">
        <v>220</v>
      </c>
      <c r="I121" s="254">
        <v>1992</v>
      </c>
      <c r="J121" s="19" t="s">
        <v>235</v>
      </c>
      <c r="K121" s="255" t="str">
        <f>IF(RIGHT(LEFT(historie_vysledky[[#This Row],[prijmeni a jmeno]],SEARCH(" ",historie_vysledky[[#This Row],[prijmeni a jmeno]])-1),1)="á","Z","M")</f>
        <v>M</v>
      </c>
      <c r="L12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121" s="257"/>
      <c r="N121" s="17"/>
      <c r="O121" s="258">
        <v>4.7152777777777774E-3</v>
      </c>
      <c r="P121" s="136" t="str">
        <f>LEFT(historie_vysledky[[#This Row],[prijmeni a jmeno]],1)</f>
        <v>C</v>
      </c>
      <c r="Q121" s="55" t="str">
        <f>CONCATENATE(historie_vysledky[[#This Row],[prijmeni a jmeno]],", ",historie_vysledky[[#This Row],[nar]])</f>
        <v>Chýna Radek, 1992</v>
      </c>
      <c r="R121" s="55" t="str">
        <f>CONCATENATE(historie_vysledky[[#This Row],[prijmeni a jmeno]]," (",historie_vysledky[[#This Row],[nar]],")  v roce ",historie_vysledky[[#This Row],[rok]])</f>
        <v>Chýna Radek (1992)  v roce 2010</v>
      </c>
      <c r="S121" s="56"/>
      <c r="T121" s="56"/>
      <c r="U121" s="56"/>
      <c r="V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</row>
    <row r="122" spans="2:33" ht="11.25">
      <c r="B122" s="18" t="str">
        <f>CONCATENATE(historie_vysledky[[#This Row],[rok]]," :: ",H122," :: ",I122)</f>
        <v>2010 :: Janovská Nicola :: 2003</v>
      </c>
      <c r="C122" s="251">
        <v>2010</v>
      </c>
      <c r="D122" s="252" t="s">
        <v>297</v>
      </c>
      <c r="E122" s="259" t="s">
        <v>316</v>
      </c>
      <c r="F122" s="259">
        <v>10</v>
      </c>
      <c r="G122" s="253" t="s">
        <v>316</v>
      </c>
      <c r="H122" s="17" t="s">
        <v>425</v>
      </c>
      <c r="I122" s="254">
        <v>2003</v>
      </c>
      <c r="J122" s="19" t="s">
        <v>668</v>
      </c>
      <c r="K122" s="255" t="str">
        <f>IF(RIGHT(LEFT(historie_vysledky[[#This Row],[prijmeni a jmeno]],SEARCH(" ",historie_vysledky[[#This Row],[prijmeni a jmeno]])-1),1)="á","Z","M")</f>
        <v>Z</v>
      </c>
      <c r="L12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22" s="257"/>
      <c r="N122" s="17" t="s">
        <v>411</v>
      </c>
      <c r="O122" s="258">
        <v>1.0532407407407407E-3</v>
      </c>
      <c r="P122" s="136" t="str">
        <f>LEFT(historie_vysledky[[#This Row],[prijmeni a jmeno]],1)</f>
        <v>J</v>
      </c>
      <c r="Q122" s="55" t="str">
        <f>CONCATENATE(historie_vysledky[[#This Row],[prijmeni a jmeno]],", ",historie_vysledky[[#This Row],[nar]])</f>
        <v>Janovská Nicola, 2003</v>
      </c>
      <c r="R122" s="55" t="str">
        <f>CONCATENATE(historie_vysledky[[#This Row],[prijmeni a jmeno]]," (",historie_vysledky[[#This Row],[nar]],")  v roce ",historie_vysledky[[#This Row],[rok]])</f>
        <v>Janovská Nicola (2003)  v roce 2010</v>
      </c>
      <c r="S122" s="56"/>
      <c r="T122" s="56"/>
      <c r="U122" s="56"/>
      <c r="V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</row>
    <row r="123" spans="2:33" ht="11.25">
      <c r="B123" s="18" t="str">
        <f>CONCATENATE(historie_vysledky[[#This Row],[rok]]," :: ",H123," :: ",I123)</f>
        <v>2010 :: Janovská Tereza :: 2005</v>
      </c>
      <c r="C123" s="251">
        <v>2010</v>
      </c>
      <c r="D123" s="252" t="s">
        <v>297</v>
      </c>
      <c r="E123" s="259" t="s">
        <v>316</v>
      </c>
      <c r="F123" s="259">
        <v>6</v>
      </c>
      <c r="G123" s="253" t="s">
        <v>316</v>
      </c>
      <c r="H123" s="17" t="s">
        <v>413</v>
      </c>
      <c r="I123" s="254">
        <v>2005</v>
      </c>
      <c r="J123" s="19" t="s">
        <v>638</v>
      </c>
      <c r="K123" s="255" t="str">
        <f>IF(RIGHT(LEFT(historie_vysledky[[#This Row],[prijmeni a jmeno]],SEARCH(" ",historie_vysledky[[#This Row],[prijmeni a jmeno]])-1),1)="á","Z","M")</f>
        <v>Z</v>
      </c>
      <c r="L12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23" s="257"/>
      <c r="N123" s="17"/>
      <c r="O123" s="258">
        <v>6.3194444444444442E-4</v>
      </c>
      <c r="P123" s="136" t="str">
        <f>LEFT(historie_vysledky[[#This Row],[prijmeni a jmeno]],1)</f>
        <v>J</v>
      </c>
      <c r="Q123" s="55" t="str">
        <f>CONCATENATE(historie_vysledky[[#This Row],[prijmeni a jmeno]],", ",historie_vysledky[[#This Row],[nar]])</f>
        <v>Janovská Tereza, 2005</v>
      </c>
      <c r="R123" s="55" t="str">
        <f>CONCATENATE(historie_vysledky[[#This Row],[prijmeni a jmeno]]," (",historie_vysledky[[#This Row],[nar]],")  v roce ",historie_vysledky[[#This Row],[rok]])</f>
        <v>Janovská Tereza (2005)  v roce 2010</v>
      </c>
      <c r="S123" s="56"/>
      <c r="T123" s="56"/>
      <c r="U123" s="56"/>
      <c r="V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</row>
    <row r="124" spans="2:33" ht="11.25">
      <c r="B124" s="18" t="str">
        <f>CONCATENATE(historie_vysledky[[#This Row],[rok]]," :: ",H124," :: ",I124)</f>
        <v>2010 :: Kaiserová Tereza :: 2004</v>
      </c>
      <c r="C124" s="251">
        <v>2010</v>
      </c>
      <c r="D124" s="252" t="s">
        <v>297</v>
      </c>
      <c r="E124" s="259" t="s">
        <v>316</v>
      </c>
      <c r="F124" s="259">
        <v>5</v>
      </c>
      <c r="G124" s="253" t="s">
        <v>316</v>
      </c>
      <c r="H124" s="17" t="s">
        <v>372</v>
      </c>
      <c r="I124" s="254">
        <v>2004</v>
      </c>
      <c r="J124" s="19" t="s">
        <v>328</v>
      </c>
      <c r="K124" s="255" t="str">
        <f>IF(RIGHT(LEFT(historie_vysledky[[#This Row],[prijmeni a jmeno]],SEARCH(" ",historie_vysledky[[#This Row],[prijmeni a jmeno]])-1),1)="á","Z","M")</f>
        <v>Z</v>
      </c>
      <c r="L12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24" s="257"/>
      <c r="N124" s="17"/>
      <c r="O124" s="258">
        <v>5.9027777777777778E-4</v>
      </c>
      <c r="P124" s="136" t="str">
        <f>LEFT(historie_vysledky[[#This Row],[prijmeni a jmeno]],1)</f>
        <v>K</v>
      </c>
      <c r="Q124" s="55" t="str">
        <f>CONCATENATE(historie_vysledky[[#This Row],[prijmeni a jmeno]],", ",historie_vysledky[[#This Row],[nar]])</f>
        <v>Kaiserová Tereza, 2004</v>
      </c>
      <c r="R124" s="55" t="str">
        <f>CONCATENATE(historie_vysledky[[#This Row],[prijmeni a jmeno]]," (",historie_vysledky[[#This Row],[nar]],")  v roce ",historie_vysledky[[#This Row],[rok]])</f>
        <v>Kaiserová Tereza (2004)  v roce 2010</v>
      </c>
      <c r="S124" s="56"/>
      <c r="T124" s="56"/>
      <c r="U124" s="56"/>
      <c r="V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</row>
    <row r="125" spans="2:33" ht="11.25">
      <c r="B125" s="18" t="str">
        <f>CONCATENATE(historie_vysledky[[#This Row],[rok]]," :: ",H125," :: ",I125)</f>
        <v>2010 :: Klopfová Lenka :: 2001</v>
      </c>
      <c r="C125" s="251">
        <v>2010</v>
      </c>
      <c r="D125" s="252" t="s">
        <v>297</v>
      </c>
      <c r="E125" s="259" t="s">
        <v>316</v>
      </c>
      <c r="F125" s="259">
        <v>6</v>
      </c>
      <c r="G125" s="253" t="s">
        <v>316</v>
      </c>
      <c r="H125" s="17" t="s">
        <v>358</v>
      </c>
      <c r="I125" s="254">
        <v>2001</v>
      </c>
      <c r="J125" s="19" t="s">
        <v>331</v>
      </c>
      <c r="K125" s="255" t="str">
        <f>IF(RIGHT(LEFT(historie_vysledky[[#This Row],[prijmeni a jmeno]],SEARCH(" ",historie_vysledky[[#This Row],[prijmeni a jmeno]])-1),1)="á","Z","M")</f>
        <v>Z</v>
      </c>
      <c r="L12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25" s="257"/>
      <c r="N125" s="17"/>
      <c r="O125" s="258">
        <v>9.2939814814814827E-4</v>
      </c>
      <c r="P125" s="136" t="str">
        <f>LEFT(historie_vysledky[[#This Row],[prijmeni a jmeno]],1)</f>
        <v>K</v>
      </c>
      <c r="Q125" s="55" t="str">
        <f>CONCATENATE(historie_vysledky[[#This Row],[prijmeni a jmeno]],", ",historie_vysledky[[#This Row],[nar]])</f>
        <v>Klopfová Lenka, 2001</v>
      </c>
      <c r="R125" s="55" t="str">
        <f>CONCATENATE(historie_vysledky[[#This Row],[prijmeni a jmeno]]," (",historie_vysledky[[#This Row],[nar]],")  v roce ",historie_vysledky[[#This Row],[rok]])</f>
        <v>Klopfová Lenka (2001)  v roce 2010</v>
      </c>
      <c r="S125" s="56"/>
      <c r="T125" s="56"/>
      <c r="U125" s="56"/>
      <c r="V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</row>
    <row r="126" spans="2:33" ht="11.25">
      <c r="B126" s="18" t="str">
        <f>CONCATENATE(historie_vysledky[[#This Row],[rok]]," :: ",H126," :: ",I126)</f>
        <v>2010 :: Komárek Adam :: 2006</v>
      </c>
      <c r="C126" s="251">
        <v>2010</v>
      </c>
      <c r="D126" s="252" t="s">
        <v>297</v>
      </c>
      <c r="E126" s="259" t="s">
        <v>316</v>
      </c>
      <c r="F126" s="259">
        <v>8</v>
      </c>
      <c r="G126" s="253" t="s">
        <v>316</v>
      </c>
      <c r="H126" s="17" t="s">
        <v>420</v>
      </c>
      <c r="I126" s="254">
        <v>2006</v>
      </c>
      <c r="J126" s="19" t="s">
        <v>402</v>
      </c>
      <c r="K126" s="255" t="str">
        <f>IF(RIGHT(LEFT(historie_vysledky[[#This Row],[prijmeni a jmeno]],SEARCH(" ",historie_vysledky[[#This Row],[prijmeni a jmeno]])-1),1)="á","Z","M")</f>
        <v>M</v>
      </c>
      <c r="L12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26" s="257"/>
      <c r="N126" s="17" t="s">
        <v>411</v>
      </c>
      <c r="O126" s="258">
        <v>7.0601851851851847E-4</v>
      </c>
      <c r="P126" s="136" t="str">
        <f>LEFT(historie_vysledky[[#This Row],[prijmeni a jmeno]],1)</f>
        <v>K</v>
      </c>
      <c r="Q126" s="55" t="str">
        <f>CONCATENATE(historie_vysledky[[#This Row],[prijmeni a jmeno]],", ",historie_vysledky[[#This Row],[nar]])</f>
        <v>Komárek Adam, 2006</v>
      </c>
      <c r="R126" s="55" t="str">
        <f>CONCATENATE(historie_vysledky[[#This Row],[prijmeni a jmeno]]," (",historie_vysledky[[#This Row],[nar]],")  v roce ",historie_vysledky[[#This Row],[rok]])</f>
        <v>Komárek Adam (2006)  v roce 2010</v>
      </c>
      <c r="S126" s="56"/>
      <c r="T126" s="56"/>
      <c r="U126" s="56"/>
      <c r="V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</row>
    <row r="127" spans="2:33" ht="11.25">
      <c r="B127" s="18" t="str">
        <f>CONCATENATE(historie_vysledky[[#This Row],[rok]]," :: ",H127," :: ",I127)</f>
        <v>2010 :: Komárková Alice :: 2004</v>
      </c>
      <c r="C127" s="251">
        <v>2010</v>
      </c>
      <c r="D127" s="252" t="s">
        <v>297</v>
      </c>
      <c r="E127" s="259" t="s">
        <v>316</v>
      </c>
      <c r="F127" s="259">
        <v>1</v>
      </c>
      <c r="G127" s="253" t="s">
        <v>316</v>
      </c>
      <c r="H127" s="17" t="s">
        <v>416</v>
      </c>
      <c r="I127" s="254">
        <v>2004</v>
      </c>
      <c r="J127" s="19" t="s">
        <v>402</v>
      </c>
      <c r="K127" s="255" t="str">
        <f>IF(RIGHT(LEFT(historie_vysledky[[#This Row],[prijmeni a jmeno]],SEARCH(" ",historie_vysledky[[#This Row],[prijmeni a jmeno]])-1),1)="á","Z","M")</f>
        <v>Z</v>
      </c>
      <c r="L12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27" s="257"/>
      <c r="N127" s="17"/>
      <c r="O127" s="258">
        <v>5.1851851851851853E-4</v>
      </c>
      <c r="P127" s="136" t="str">
        <f>LEFT(historie_vysledky[[#This Row],[prijmeni a jmeno]],1)</f>
        <v>K</v>
      </c>
      <c r="Q127" s="55" t="str">
        <f>CONCATENATE(historie_vysledky[[#This Row],[prijmeni a jmeno]],", ",historie_vysledky[[#This Row],[nar]])</f>
        <v>Komárková Alice, 2004</v>
      </c>
      <c r="R127" s="55" t="str">
        <f>CONCATENATE(historie_vysledky[[#This Row],[prijmeni a jmeno]]," (",historie_vysledky[[#This Row],[nar]],")  v roce ",historie_vysledky[[#This Row],[rok]])</f>
        <v>Komárková Alice (2004)  v roce 2010</v>
      </c>
      <c r="S127" s="56"/>
      <c r="T127" s="56"/>
      <c r="U127" s="56"/>
      <c r="V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</row>
    <row r="128" spans="2:33" ht="11.25">
      <c r="B128" s="18" t="str">
        <f>CONCATENATE(historie_vysledky[[#This Row],[rok]]," :: ",H128," :: ",I128)</f>
        <v>2010 :: Kopačková Kateřina :: 2001</v>
      </c>
      <c r="C128" s="251">
        <v>2010</v>
      </c>
      <c r="D128" s="252" t="s">
        <v>297</v>
      </c>
      <c r="E128" s="259" t="s">
        <v>316</v>
      </c>
      <c r="F128" s="259">
        <v>3</v>
      </c>
      <c r="G128" s="253" t="s">
        <v>316</v>
      </c>
      <c r="H128" s="17" t="s">
        <v>233</v>
      </c>
      <c r="I128" s="254">
        <v>2001</v>
      </c>
      <c r="J128" s="19" t="s">
        <v>333</v>
      </c>
      <c r="K128" s="255" t="str">
        <f>IF(RIGHT(LEFT(historie_vysledky[[#This Row],[prijmeni a jmeno]],SEARCH(" ",historie_vysledky[[#This Row],[prijmeni a jmeno]])-1),1)="á","Z","M")</f>
        <v>Z</v>
      </c>
      <c r="L12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28" s="257"/>
      <c r="N128" s="17"/>
      <c r="O128" s="258">
        <v>8.4259259259259259E-4</v>
      </c>
      <c r="P128" s="136" t="str">
        <f>LEFT(historie_vysledky[[#This Row],[prijmeni a jmeno]],1)</f>
        <v>K</v>
      </c>
      <c r="Q128" s="55" t="str">
        <f>CONCATENATE(historie_vysledky[[#This Row],[prijmeni a jmeno]],", ",historie_vysledky[[#This Row],[nar]])</f>
        <v>Kopačková Kateřina, 2001</v>
      </c>
      <c r="R128" s="55" t="str">
        <f>CONCATENATE(historie_vysledky[[#This Row],[prijmeni a jmeno]]," (",historie_vysledky[[#This Row],[nar]],")  v roce ",historie_vysledky[[#This Row],[rok]])</f>
        <v>Kopačková Kateřina (2001)  v roce 2010</v>
      </c>
      <c r="S128" s="56"/>
      <c r="T128" s="56"/>
      <c r="U128" s="56"/>
      <c r="V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</row>
    <row r="129" spans="2:33" ht="11.25">
      <c r="B129" s="18" t="str">
        <f>CONCATENATE(historie_vysledky[[#This Row],[rok]]," :: ",H129," :: ",I129)</f>
        <v>2010 :: Koreš Tomáš :: 2002</v>
      </c>
      <c r="C129" s="251">
        <v>2010</v>
      </c>
      <c r="D129" s="252" t="s">
        <v>297</v>
      </c>
      <c r="E129" s="259" t="s">
        <v>316</v>
      </c>
      <c r="F129" s="259">
        <v>12</v>
      </c>
      <c r="G129" s="253" t="s">
        <v>316</v>
      </c>
      <c r="H129" s="17" t="s">
        <v>430</v>
      </c>
      <c r="I129" s="254">
        <v>2002</v>
      </c>
      <c r="J129" s="19" t="s">
        <v>333</v>
      </c>
      <c r="K129" s="255" t="str">
        <f>IF(RIGHT(LEFT(historie_vysledky[[#This Row],[prijmeni a jmeno]],SEARCH(" ",historie_vysledky[[#This Row],[prijmeni a jmeno]])-1),1)="á","Z","M")</f>
        <v>M</v>
      </c>
      <c r="L12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29" s="257"/>
      <c r="N129" s="17" t="s">
        <v>411</v>
      </c>
      <c r="O129" s="258">
        <v>1.0763888888888889E-3</v>
      </c>
      <c r="P129" s="136" t="str">
        <f>LEFT(historie_vysledky[[#This Row],[prijmeni a jmeno]],1)</f>
        <v>K</v>
      </c>
      <c r="Q129" s="55" t="str">
        <f>CONCATENATE(historie_vysledky[[#This Row],[prijmeni a jmeno]],", ",historie_vysledky[[#This Row],[nar]])</f>
        <v>Koreš Tomáš, 2002</v>
      </c>
      <c r="R129" s="55" t="str">
        <f>CONCATENATE(historie_vysledky[[#This Row],[prijmeni a jmeno]]," (",historie_vysledky[[#This Row],[nar]],")  v roce ",historie_vysledky[[#This Row],[rok]])</f>
        <v>Koreš Tomáš (2002)  v roce 2010</v>
      </c>
      <c r="S129" s="56"/>
      <c r="T129" s="56"/>
      <c r="U129" s="56"/>
      <c r="V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</row>
    <row r="130" spans="2:33" ht="11.25">
      <c r="B130" s="18" t="str">
        <f>CONCATENATE(historie_vysledky[[#This Row],[rok]]," :: ",H130," :: ",I130)</f>
        <v>2010 :: Krnínský Petr :: 2000</v>
      </c>
      <c r="C130" s="251">
        <v>2010</v>
      </c>
      <c r="D130" s="252" t="s">
        <v>297</v>
      </c>
      <c r="E130" s="259" t="s">
        <v>316</v>
      </c>
      <c r="F130" s="259">
        <v>4</v>
      </c>
      <c r="G130" s="253" t="s">
        <v>316</v>
      </c>
      <c r="H130" s="17" t="s">
        <v>355</v>
      </c>
      <c r="I130" s="254">
        <v>2000</v>
      </c>
      <c r="J130" s="19" t="s">
        <v>402</v>
      </c>
      <c r="K130" s="255" t="str">
        <f>IF(RIGHT(LEFT(historie_vysledky[[#This Row],[prijmeni a jmeno]],SEARCH(" ",historie_vysledky[[#This Row],[prijmeni a jmeno]])-1),1)="á","Z","M")</f>
        <v>M</v>
      </c>
      <c r="L13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30" s="257"/>
      <c r="N130" s="17"/>
      <c r="O130" s="258">
        <v>8.4722222222222219E-4</v>
      </c>
      <c r="P130" s="136" t="str">
        <f>LEFT(historie_vysledky[[#This Row],[prijmeni a jmeno]],1)</f>
        <v>K</v>
      </c>
      <c r="Q130" s="55" t="str">
        <f>CONCATENATE(historie_vysledky[[#This Row],[prijmeni a jmeno]],", ",historie_vysledky[[#This Row],[nar]])</f>
        <v>Krnínský Petr, 2000</v>
      </c>
      <c r="R130" s="55" t="str">
        <f>CONCATENATE(historie_vysledky[[#This Row],[prijmeni a jmeno]]," (",historie_vysledky[[#This Row],[nar]],")  v roce ",historie_vysledky[[#This Row],[rok]])</f>
        <v>Krnínský Petr (2000)  v roce 2010</v>
      </c>
      <c r="S130" s="56"/>
      <c r="T130" s="56"/>
      <c r="U130" s="56"/>
      <c r="V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</row>
    <row r="131" spans="2:33" ht="11.25">
      <c r="B131" s="18" t="str">
        <f>CONCATENATE(historie_vysledky[[#This Row],[rok]]," :: ",H131," :: ",I131)</f>
        <v>2010 :: Kubálková Jana :: 2004</v>
      </c>
      <c r="C131" s="251">
        <v>2010</v>
      </c>
      <c r="D131" s="252" t="s">
        <v>297</v>
      </c>
      <c r="E131" s="259" t="s">
        <v>316</v>
      </c>
      <c r="F131" s="259">
        <v>4</v>
      </c>
      <c r="G131" s="253" t="s">
        <v>316</v>
      </c>
      <c r="H131" s="17" t="s">
        <v>414</v>
      </c>
      <c r="I131" s="254">
        <v>2004</v>
      </c>
      <c r="J131" s="19" t="s">
        <v>402</v>
      </c>
      <c r="K131" s="255" t="str">
        <f>IF(RIGHT(LEFT(historie_vysledky[[#This Row],[prijmeni a jmeno]],SEARCH(" ",historie_vysledky[[#This Row],[prijmeni a jmeno]])-1),1)="á","Z","M")</f>
        <v>Z</v>
      </c>
      <c r="L13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31" s="257"/>
      <c r="N131" s="17"/>
      <c r="O131" s="258">
        <v>5.5671296296296296E-4</v>
      </c>
      <c r="P131" s="136" t="str">
        <f>LEFT(historie_vysledky[[#This Row],[prijmeni a jmeno]],1)</f>
        <v>K</v>
      </c>
      <c r="Q131" s="55" t="str">
        <f>CONCATENATE(historie_vysledky[[#This Row],[prijmeni a jmeno]],", ",historie_vysledky[[#This Row],[nar]])</f>
        <v>Kubálková Jana, 2004</v>
      </c>
      <c r="R131" s="55" t="str">
        <f>CONCATENATE(historie_vysledky[[#This Row],[prijmeni a jmeno]]," (",historie_vysledky[[#This Row],[nar]],")  v roce ",historie_vysledky[[#This Row],[rok]])</f>
        <v>Kubálková Jana (2004)  v roce 2010</v>
      </c>
      <c r="S131" s="56"/>
      <c r="T131" s="56"/>
      <c r="U131" s="56"/>
      <c r="V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</row>
    <row r="132" spans="2:33" ht="11.25">
      <c r="B132" s="18" t="str">
        <f>CONCATENATE(historie_vysledky[[#This Row],[rok]]," :: ",H132," :: ",I132)</f>
        <v>2010 :: Lhotský Matěj :: 2003</v>
      </c>
      <c r="C132" s="251">
        <v>2010</v>
      </c>
      <c r="D132" s="252" t="s">
        <v>297</v>
      </c>
      <c r="E132" s="259" t="s">
        <v>316</v>
      </c>
      <c r="F132" s="259">
        <v>10</v>
      </c>
      <c r="G132" s="253" t="s">
        <v>316</v>
      </c>
      <c r="H132" s="17" t="s">
        <v>431</v>
      </c>
      <c r="I132" s="254">
        <v>2003</v>
      </c>
      <c r="J132" s="19" t="s">
        <v>332</v>
      </c>
      <c r="K132" s="255" t="str">
        <f>IF(RIGHT(LEFT(historie_vysledky[[#This Row],[prijmeni a jmeno]],SEARCH(" ",historie_vysledky[[#This Row],[prijmeni a jmeno]])-1),1)="á","Z","M")</f>
        <v>M</v>
      </c>
      <c r="L13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32" s="257"/>
      <c r="N132" s="17" t="s">
        <v>411</v>
      </c>
      <c r="O132" s="258">
        <v>1.0532407407407407E-3</v>
      </c>
      <c r="P132" s="136" t="str">
        <f>LEFT(historie_vysledky[[#This Row],[prijmeni a jmeno]],1)</f>
        <v>L</v>
      </c>
      <c r="Q132" s="55" t="str">
        <f>CONCATENATE(historie_vysledky[[#This Row],[prijmeni a jmeno]],", ",historie_vysledky[[#This Row],[nar]])</f>
        <v>Lhotský Matěj, 2003</v>
      </c>
      <c r="R132" s="55" t="str">
        <f>CONCATENATE(historie_vysledky[[#This Row],[prijmeni a jmeno]]," (",historie_vysledky[[#This Row],[nar]],")  v roce ",historie_vysledky[[#This Row],[rok]])</f>
        <v>Lhotský Matěj (2003)  v roce 2010</v>
      </c>
      <c r="S132" s="56"/>
      <c r="T132" s="56"/>
      <c r="U132" s="56"/>
      <c r="V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</row>
    <row r="133" spans="2:33" ht="11.25">
      <c r="B133" s="18" t="str">
        <f>CONCATENATE(historie_vysledky[[#This Row],[rok]]," :: ",H133," :: ",I133)</f>
        <v>2010 :: Ločárek Mirek :: 2002</v>
      </c>
      <c r="C133" s="251">
        <v>2010</v>
      </c>
      <c r="D133" s="252" t="s">
        <v>297</v>
      </c>
      <c r="E133" s="259" t="s">
        <v>316</v>
      </c>
      <c r="F133" s="259">
        <v>14</v>
      </c>
      <c r="G133" s="253" t="s">
        <v>316</v>
      </c>
      <c r="H133" s="17" t="s">
        <v>357</v>
      </c>
      <c r="I133" s="254">
        <v>2002</v>
      </c>
      <c r="J133" s="19" t="s">
        <v>333</v>
      </c>
      <c r="K133" s="255" t="str">
        <f>IF(RIGHT(LEFT(historie_vysledky[[#This Row],[prijmeni a jmeno]],SEARCH(" ",historie_vysledky[[#This Row],[prijmeni a jmeno]])-1),1)="á","Z","M")</f>
        <v>M</v>
      </c>
      <c r="L13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33" s="257"/>
      <c r="N133" s="17" t="s">
        <v>411</v>
      </c>
      <c r="O133" s="258">
        <v>1.0995370370370371E-3</v>
      </c>
      <c r="P133" s="136" t="str">
        <f>LEFT(historie_vysledky[[#This Row],[prijmeni a jmeno]],1)</f>
        <v>L</v>
      </c>
      <c r="Q133" s="55" t="str">
        <f>CONCATENATE(historie_vysledky[[#This Row],[prijmeni a jmeno]],", ",historie_vysledky[[#This Row],[nar]])</f>
        <v>Ločárek Mirek, 2002</v>
      </c>
      <c r="R133" s="55" t="str">
        <f>CONCATENATE(historie_vysledky[[#This Row],[prijmeni a jmeno]]," (",historie_vysledky[[#This Row],[nar]],")  v roce ",historie_vysledky[[#This Row],[rok]])</f>
        <v>Ločárek Mirek (2002)  v roce 2010</v>
      </c>
      <c r="S133" s="56"/>
      <c r="T133" s="56"/>
      <c r="U133" s="56"/>
      <c r="V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</row>
    <row r="134" spans="2:33" ht="11.25">
      <c r="B134" s="18" t="str">
        <f>CONCATENATE(historie_vysledky[[#This Row],[rok]]," :: ",H134," :: ",I134)</f>
        <v>2010 :: Lukšová Kristýna :: 1996</v>
      </c>
      <c r="C134" s="251">
        <v>2010</v>
      </c>
      <c r="D134" s="252" t="s">
        <v>297</v>
      </c>
      <c r="E134" s="259" t="s">
        <v>316</v>
      </c>
      <c r="F134" s="259">
        <v>1</v>
      </c>
      <c r="G134" s="253" t="s">
        <v>316</v>
      </c>
      <c r="H134" s="17" t="s">
        <v>347</v>
      </c>
      <c r="I134" s="254">
        <v>1996</v>
      </c>
      <c r="J134" s="19" t="s">
        <v>402</v>
      </c>
      <c r="K134" s="255" t="str">
        <f>IF(RIGHT(LEFT(historie_vysledky[[#This Row],[prijmeni a jmeno]],SEARCH(" ",historie_vysledky[[#This Row],[prijmeni a jmeno]])-1),1)="á","Z","M")</f>
        <v>Z</v>
      </c>
      <c r="L13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34" s="257"/>
      <c r="N134" s="17"/>
      <c r="O134" s="258">
        <v>1.1493055555555555E-3</v>
      </c>
      <c r="P134" s="136" t="str">
        <f>LEFT(historie_vysledky[[#This Row],[prijmeni a jmeno]],1)</f>
        <v>L</v>
      </c>
      <c r="Q134" s="55" t="str">
        <f>CONCATENATE(historie_vysledky[[#This Row],[prijmeni a jmeno]],", ",historie_vysledky[[#This Row],[nar]])</f>
        <v>Lukšová Kristýna, 1996</v>
      </c>
      <c r="R134" s="55" t="str">
        <f>CONCATENATE(historie_vysledky[[#This Row],[prijmeni a jmeno]]," (",historie_vysledky[[#This Row],[nar]],")  v roce ",historie_vysledky[[#This Row],[rok]])</f>
        <v>Lukšová Kristýna (1996)  v roce 2010</v>
      </c>
      <c r="S134" s="56"/>
      <c r="T134" s="56"/>
      <c r="U134" s="56"/>
      <c r="V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</row>
    <row r="135" spans="2:33" ht="11.25">
      <c r="B135" s="18" t="str">
        <f>CONCATENATE(historie_vysledky[[#This Row],[rok]]," :: ",H135," :: ",I135)</f>
        <v>2010 :: Lukšová Natálka :: 2003</v>
      </c>
      <c r="C135" s="251">
        <v>2010</v>
      </c>
      <c r="D135" s="252" t="s">
        <v>297</v>
      </c>
      <c r="E135" s="259" t="s">
        <v>316</v>
      </c>
      <c r="F135" s="259">
        <v>11</v>
      </c>
      <c r="G135" s="253" t="s">
        <v>316</v>
      </c>
      <c r="H135" s="17" t="s">
        <v>370</v>
      </c>
      <c r="I135" s="254">
        <v>2003</v>
      </c>
      <c r="J135" s="19" t="s">
        <v>402</v>
      </c>
      <c r="K135" s="255" t="str">
        <f>IF(RIGHT(LEFT(historie_vysledky[[#This Row],[prijmeni a jmeno]],SEARCH(" ",historie_vysledky[[#This Row],[prijmeni a jmeno]])-1),1)="á","Z","M")</f>
        <v>Z</v>
      </c>
      <c r="L13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35" s="257"/>
      <c r="N135" s="17" t="s">
        <v>411</v>
      </c>
      <c r="O135" s="258">
        <v>1.0648148148148147E-3</v>
      </c>
      <c r="P135" s="136" t="str">
        <f>LEFT(historie_vysledky[[#This Row],[prijmeni a jmeno]],1)</f>
        <v>L</v>
      </c>
      <c r="Q135" s="55" t="str">
        <f>CONCATENATE(historie_vysledky[[#This Row],[prijmeni a jmeno]],", ",historie_vysledky[[#This Row],[nar]])</f>
        <v>Lukšová Natálka, 2003</v>
      </c>
      <c r="R135" s="55" t="str">
        <f>CONCATENATE(historie_vysledky[[#This Row],[prijmeni a jmeno]]," (",historie_vysledky[[#This Row],[nar]],")  v roce ",historie_vysledky[[#This Row],[rok]])</f>
        <v>Lukšová Natálka (2003)  v roce 2010</v>
      </c>
      <c r="S135" s="56"/>
      <c r="T135" s="56"/>
      <c r="U135" s="56"/>
      <c r="V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</row>
    <row r="136" spans="2:33" ht="11.25">
      <c r="B136" s="18" t="str">
        <f>CONCATENATE(historie_vysledky[[#This Row],[rok]]," :: ",H136," :: ",I136)</f>
        <v>2010 :: Mach Karel :: 2001</v>
      </c>
      <c r="C136" s="251">
        <v>2010</v>
      </c>
      <c r="D136" s="252" t="s">
        <v>297</v>
      </c>
      <c r="E136" s="259" t="s">
        <v>316</v>
      </c>
      <c r="F136" s="259">
        <v>2</v>
      </c>
      <c r="G136" s="253" t="s">
        <v>316</v>
      </c>
      <c r="H136" s="17" t="s">
        <v>354</v>
      </c>
      <c r="I136" s="254">
        <v>2001</v>
      </c>
      <c r="J136" s="19" t="s">
        <v>402</v>
      </c>
      <c r="K136" s="255" t="str">
        <f>IF(RIGHT(LEFT(historie_vysledky[[#This Row],[prijmeni a jmeno]],SEARCH(" ",historie_vysledky[[#This Row],[prijmeni a jmeno]])-1),1)="á","Z","M")</f>
        <v>M</v>
      </c>
      <c r="L13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36" s="257"/>
      <c r="N136" s="17"/>
      <c r="O136" s="258">
        <v>8.0787037037037036E-4</v>
      </c>
      <c r="P136" s="136" t="str">
        <f>LEFT(historie_vysledky[[#This Row],[prijmeni a jmeno]],1)</f>
        <v>M</v>
      </c>
      <c r="Q136" s="55" t="str">
        <f>CONCATENATE(historie_vysledky[[#This Row],[prijmeni a jmeno]],", ",historie_vysledky[[#This Row],[nar]])</f>
        <v>Mach Karel, 2001</v>
      </c>
      <c r="R136" s="55" t="str">
        <f>CONCATENATE(historie_vysledky[[#This Row],[prijmeni a jmeno]]," (",historie_vysledky[[#This Row],[nar]],")  v roce ",historie_vysledky[[#This Row],[rok]])</f>
        <v>Mach Karel (2001)  v roce 2010</v>
      </c>
      <c r="S136" s="56"/>
      <c r="T136" s="56"/>
      <c r="U136" s="56"/>
      <c r="V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</row>
    <row r="137" spans="2:33" ht="11.25">
      <c r="B137" s="18" t="str">
        <f>CONCATENATE(historie_vysledky[[#This Row],[rok]]," :: ",H137," :: ",I137)</f>
        <v>2010 :: Malická Hana :: 1999</v>
      </c>
      <c r="C137" s="251">
        <v>2010</v>
      </c>
      <c r="D137" s="252" t="s">
        <v>297</v>
      </c>
      <c r="E137" s="259" t="s">
        <v>316</v>
      </c>
      <c r="F137" s="259">
        <v>3</v>
      </c>
      <c r="G137" s="253" t="s">
        <v>316</v>
      </c>
      <c r="H137" s="17" t="s">
        <v>449</v>
      </c>
      <c r="I137" s="254">
        <v>1999</v>
      </c>
      <c r="J137" s="19" t="s">
        <v>401</v>
      </c>
      <c r="K137" s="255" t="str">
        <f>IF(RIGHT(LEFT(historie_vysledky[[#This Row],[prijmeni a jmeno]],SEARCH(" ",historie_vysledky[[#This Row],[prijmeni a jmeno]])-1),1)="á","Z","M")</f>
        <v>Z</v>
      </c>
      <c r="L13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37" s="257"/>
      <c r="N137" s="17"/>
      <c r="O137" s="258">
        <v>7.8935185185185185E-4</v>
      </c>
      <c r="P137" s="136" t="str">
        <f>LEFT(historie_vysledky[[#This Row],[prijmeni a jmeno]],1)</f>
        <v>M</v>
      </c>
      <c r="Q137" s="55" t="str">
        <f>CONCATENATE(historie_vysledky[[#This Row],[prijmeni a jmeno]],", ",historie_vysledky[[#This Row],[nar]])</f>
        <v>Malická Hana, 1999</v>
      </c>
      <c r="R137" s="55" t="str">
        <f>CONCATENATE(historie_vysledky[[#This Row],[prijmeni a jmeno]]," (",historie_vysledky[[#This Row],[nar]],")  v roce ",historie_vysledky[[#This Row],[rok]])</f>
        <v>Malická Hana (1999)  v roce 2010</v>
      </c>
      <c r="S137" s="56"/>
      <c r="T137" s="56"/>
      <c r="U137" s="56"/>
      <c r="V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</row>
    <row r="138" spans="2:33" ht="11.25">
      <c r="B138" s="18" t="str">
        <f>CONCATENATE(historie_vysledky[[#This Row],[rok]]," :: ",H138," :: ",I138)</f>
        <v>2010 :: Malická Kateřina :: 1995</v>
      </c>
      <c r="C138" s="251">
        <v>2010</v>
      </c>
      <c r="D138" s="252" t="s">
        <v>297</v>
      </c>
      <c r="E138" s="259" t="s">
        <v>316</v>
      </c>
      <c r="F138" s="259">
        <v>1</v>
      </c>
      <c r="G138" s="253" t="s">
        <v>316</v>
      </c>
      <c r="H138" s="17" t="s">
        <v>440</v>
      </c>
      <c r="I138" s="254">
        <v>1995</v>
      </c>
      <c r="J138" s="19" t="s">
        <v>401</v>
      </c>
      <c r="K138" s="255" t="str">
        <f>IF(RIGHT(LEFT(historie_vysledky[[#This Row],[prijmeni a jmeno]],SEARCH(" ",historie_vysledky[[#This Row],[prijmeni a jmeno]])-1),1)="á","Z","M")</f>
        <v>Z</v>
      </c>
      <c r="L13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38" s="257"/>
      <c r="N138" s="17"/>
      <c r="O138" s="258">
        <v>3.6944444444444446E-3</v>
      </c>
      <c r="P138" s="136" t="str">
        <f>LEFT(historie_vysledky[[#This Row],[prijmeni a jmeno]],1)</f>
        <v>M</v>
      </c>
      <c r="Q138" s="55" t="str">
        <f>CONCATENATE(historie_vysledky[[#This Row],[prijmeni a jmeno]],", ",historie_vysledky[[#This Row],[nar]])</f>
        <v>Malická Kateřina, 1995</v>
      </c>
      <c r="R138" s="55" t="str">
        <f>CONCATENATE(historie_vysledky[[#This Row],[prijmeni a jmeno]]," (",historie_vysledky[[#This Row],[nar]],")  v roce ",historie_vysledky[[#This Row],[rok]])</f>
        <v>Malická Kateřina (1995)  v roce 2010</v>
      </c>
      <c r="S138" s="56"/>
      <c r="T138" s="56"/>
      <c r="U138" s="56"/>
      <c r="V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</row>
    <row r="139" spans="2:33" ht="11.25">
      <c r="B139" s="18" t="str">
        <f>CONCATENATE(historie_vysledky[[#This Row],[rok]]," :: ",H139," :: ",I139)</f>
        <v>2010 :: Malický Jakub :: 2002</v>
      </c>
      <c r="C139" s="251">
        <v>2010</v>
      </c>
      <c r="D139" s="252" t="s">
        <v>297</v>
      </c>
      <c r="E139" s="259" t="s">
        <v>316</v>
      </c>
      <c r="F139" s="259">
        <v>6</v>
      </c>
      <c r="G139" s="253" t="s">
        <v>316</v>
      </c>
      <c r="H139" s="17" t="s">
        <v>632</v>
      </c>
      <c r="I139" s="254">
        <v>2002</v>
      </c>
      <c r="J139" s="19" t="s">
        <v>401</v>
      </c>
      <c r="K139" s="255" t="str">
        <f>IF(RIGHT(LEFT(historie_vysledky[[#This Row],[prijmeni a jmeno]],SEARCH(" ",historie_vysledky[[#This Row],[prijmeni a jmeno]])-1),1)="á","Z","M")</f>
        <v>M</v>
      </c>
      <c r="L13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39" s="257"/>
      <c r="N139" s="17"/>
      <c r="O139" s="258">
        <v>9.3865740740740726E-4</v>
      </c>
      <c r="P139" s="136" t="str">
        <f>LEFT(historie_vysledky[[#This Row],[prijmeni a jmeno]],1)</f>
        <v>M</v>
      </c>
      <c r="Q139" s="55" t="str">
        <f>CONCATENATE(historie_vysledky[[#This Row],[prijmeni a jmeno]],", ",historie_vysledky[[#This Row],[nar]])</f>
        <v>Malický Jakub, 2002</v>
      </c>
      <c r="R139" s="55" t="str">
        <f>CONCATENATE(historie_vysledky[[#This Row],[prijmeni a jmeno]]," (",historie_vysledky[[#This Row],[nar]],")  v roce ",historie_vysledky[[#This Row],[rok]])</f>
        <v>Malický Jakub (2002)  v roce 2010</v>
      </c>
      <c r="S139" s="56"/>
      <c r="T139" s="56"/>
      <c r="U139" s="56"/>
      <c r="V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</row>
    <row r="140" spans="2:33" ht="11.25">
      <c r="B140" s="18" t="str">
        <f>CONCATENATE(historie_vysledky[[#This Row],[rok]]," :: ",H140," :: ",I140)</f>
        <v>2010 :: Malický Marek :: 1998</v>
      </c>
      <c r="C140" s="251">
        <v>2010</v>
      </c>
      <c r="D140" s="252" t="s">
        <v>297</v>
      </c>
      <c r="E140" s="259" t="s">
        <v>316</v>
      </c>
      <c r="F140" s="259">
        <v>1</v>
      </c>
      <c r="G140" s="253" t="s">
        <v>316</v>
      </c>
      <c r="H140" s="17" t="s">
        <v>446</v>
      </c>
      <c r="I140" s="254">
        <v>1998</v>
      </c>
      <c r="J140" s="19" t="s">
        <v>235</v>
      </c>
      <c r="K140" s="255" t="str">
        <f>IF(RIGHT(LEFT(historie_vysledky[[#This Row],[prijmeni a jmeno]],SEARCH(" ",historie_vysledky[[#This Row],[prijmeni a jmeno]])-1),1)="á","Z","M")</f>
        <v>M</v>
      </c>
      <c r="L14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40" s="257"/>
      <c r="N140" s="17"/>
      <c r="O140" s="258">
        <v>7.245370370370371E-4</v>
      </c>
      <c r="P140" s="136" t="str">
        <f>LEFT(historie_vysledky[[#This Row],[prijmeni a jmeno]],1)</f>
        <v>M</v>
      </c>
      <c r="Q140" s="55" t="str">
        <f>CONCATENATE(historie_vysledky[[#This Row],[prijmeni a jmeno]],", ",historie_vysledky[[#This Row],[nar]])</f>
        <v>Malický Marek, 1998</v>
      </c>
      <c r="R140" s="55" t="str">
        <f>CONCATENATE(historie_vysledky[[#This Row],[prijmeni a jmeno]]," (",historie_vysledky[[#This Row],[nar]],")  v roce ",historie_vysledky[[#This Row],[rok]])</f>
        <v>Malický Marek (1998)  v roce 2010</v>
      </c>
      <c r="S140" s="56"/>
      <c r="T140" s="56"/>
      <c r="U140" s="56"/>
      <c r="V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</row>
    <row r="141" spans="2:33" ht="11.25">
      <c r="B141" s="18" t="str">
        <f>CONCATENATE(historie_vysledky[[#This Row],[rok]]," :: ",H141," :: ",I141)</f>
        <v>2010 :: Matějček Antonín :: 2000</v>
      </c>
      <c r="C141" s="251">
        <v>2010</v>
      </c>
      <c r="D141" s="252" t="s">
        <v>297</v>
      </c>
      <c r="E141" s="259" t="s">
        <v>316</v>
      </c>
      <c r="F141" s="259">
        <v>1</v>
      </c>
      <c r="G141" s="253" t="s">
        <v>316</v>
      </c>
      <c r="H141" s="17" t="s">
        <v>756</v>
      </c>
      <c r="I141" s="254">
        <v>2000</v>
      </c>
      <c r="J141" s="19" t="s">
        <v>405</v>
      </c>
      <c r="K141" s="255" t="str">
        <f>IF(RIGHT(LEFT(historie_vysledky[[#This Row],[prijmeni a jmeno]],SEARCH(" ",historie_vysledky[[#This Row],[prijmeni a jmeno]])-1),1)="á","Z","M")</f>
        <v>M</v>
      </c>
      <c r="L14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41" s="257"/>
      <c r="N141" s="17"/>
      <c r="O141" s="258">
        <v>7.6851851851851853E-4</v>
      </c>
      <c r="P141" s="136" t="str">
        <f>LEFT(historie_vysledky[[#This Row],[prijmeni a jmeno]],1)</f>
        <v>M</v>
      </c>
      <c r="Q141" s="55" t="str">
        <f>CONCATENATE(historie_vysledky[[#This Row],[prijmeni a jmeno]],", ",historie_vysledky[[#This Row],[nar]])</f>
        <v>Matějček Antonín, 2000</v>
      </c>
      <c r="R141" s="55" t="str">
        <f>CONCATENATE(historie_vysledky[[#This Row],[prijmeni a jmeno]]," (",historie_vysledky[[#This Row],[nar]],")  v roce ",historie_vysledky[[#This Row],[rok]])</f>
        <v>Matějček Antonín (2000)  v roce 2010</v>
      </c>
      <c r="S141" s="56"/>
      <c r="T141" s="56"/>
      <c r="U141" s="56"/>
      <c r="V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</row>
    <row r="142" spans="2:33" ht="11.25">
      <c r="B142" s="18" t="str">
        <f>CONCATENATE(historie_vysledky[[#This Row],[rok]]," :: ",H142," :: ",I142)</f>
        <v>2010 :: Maurerová Eliška :: 1999</v>
      </c>
      <c r="C142" s="251">
        <v>2010</v>
      </c>
      <c r="D142" s="252" t="s">
        <v>297</v>
      </c>
      <c r="E142" s="259" t="s">
        <v>316</v>
      </c>
      <c r="F142" s="259">
        <v>7</v>
      </c>
      <c r="G142" s="253" t="s">
        <v>316</v>
      </c>
      <c r="H142" s="17" t="s">
        <v>437</v>
      </c>
      <c r="I142" s="254">
        <v>1999</v>
      </c>
      <c r="J142" s="19" t="s">
        <v>404</v>
      </c>
      <c r="K142" s="255" t="str">
        <f>IF(RIGHT(LEFT(historie_vysledky[[#This Row],[prijmeni a jmeno]],SEARCH(" ",historie_vysledky[[#This Row],[prijmeni a jmeno]])-1),1)="á","Z","M")</f>
        <v>Z</v>
      </c>
      <c r="L14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42" s="257"/>
      <c r="N142" s="17"/>
      <c r="O142" s="258">
        <v>1.2824074074074075E-3</v>
      </c>
      <c r="P142" s="136" t="str">
        <f>LEFT(historie_vysledky[[#This Row],[prijmeni a jmeno]],1)</f>
        <v>M</v>
      </c>
      <c r="Q142" s="55" t="str">
        <f>CONCATENATE(historie_vysledky[[#This Row],[prijmeni a jmeno]],", ",historie_vysledky[[#This Row],[nar]])</f>
        <v>Maurerová Eliška, 1999</v>
      </c>
      <c r="R142" s="55" t="str">
        <f>CONCATENATE(historie_vysledky[[#This Row],[prijmeni a jmeno]]," (",historie_vysledky[[#This Row],[nar]],")  v roce ",historie_vysledky[[#This Row],[rok]])</f>
        <v>Maurerová Eliška (1999)  v roce 2010</v>
      </c>
      <c r="S142" s="56"/>
      <c r="T142" s="56"/>
      <c r="U142" s="56"/>
      <c r="V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</row>
    <row r="143" spans="2:33" ht="11.25">
      <c r="B143" s="18" t="str">
        <f>CONCATENATE(historie_vysledky[[#This Row],[rok]]," :: ",H143," :: ",I143)</f>
        <v>2010 :: Menšík Jan :: 2003</v>
      </c>
      <c r="C143" s="251">
        <v>2010</v>
      </c>
      <c r="D143" s="252" t="s">
        <v>297</v>
      </c>
      <c r="E143" s="259" t="s">
        <v>316</v>
      </c>
      <c r="F143" s="259">
        <v>9</v>
      </c>
      <c r="G143" s="253" t="s">
        <v>316</v>
      </c>
      <c r="H143" s="17" t="s">
        <v>432</v>
      </c>
      <c r="I143" s="254">
        <v>2003</v>
      </c>
      <c r="J143" s="19" t="s">
        <v>331</v>
      </c>
      <c r="K143" s="255" t="str">
        <f>IF(RIGHT(LEFT(historie_vysledky[[#This Row],[prijmeni a jmeno]],SEARCH(" ",historie_vysledky[[#This Row],[prijmeni a jmeno]])-1),1)="á","Z","M")</f>
        <v>M</v>
      </c>
      <c r="L14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43" s="257"/>
      <c r="N143" s="17" t="s">
        <v>411</v>
      </c>
      <c r="O143" s="258">
        <v>1.0416666666666667E-3</v>
      </c>
      <c r="P143" s="136" t="str">
        <f>LEFT(historie_vysledky[[#This Row],[prijmeni a jmeno]],1)</f>
        <v>M</v>
      </c>
      <c r="Q143" s="55" t="str">
        <f>CONCATENATE(historie_vysledky[[#This Row],[prijmeni a jmeno]],", ",historie_vysledky[[#This Row],[nar]])</f>
        <v>Menšík Jan, 2003</v>
      </c>
      <c r="R143" s="55" t="str">
        <f>CONCATENATE(historie_vysledky[[#This Row],[prijmeni a jmeno]]," (",historie_vysledky[[#This Row],[nar]],")  v roce ",historie_vysledky[[#This Row],[rok]])</f>
        <v>Menšík Jan (2003)  v roce 2010</v>
      </c>
      <c r="S143" s="56"/>
      <c r="T143" s="56"/>
      <c r="U143" s="56"/>
      <c r="V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</row>
    <row r="144" spans="2:33" ht="11.25">
      <c r="B144" s="18" t="str">
        <f>CONCATENATE(historie_vysledky[[#This Row],[rok]]," :: ",H144," :: ",I144)</f>
        <v>2010 :: Menšík Josef :: 2005</v>
      </c>
      <c r="C144" s="251">
        <v>2010</v>
      </c>
      <c r="D144" s="252" t="s">
        <v>297</v>
      </c>
      <c r="E144" s="259" t="s">
        <v>316</v>
      </c>
      <c r="F144" s="259">
        <v>11</v>
      </c>
      <c r="G144" s="253" t="s">
        <v>316</v>
      </c>
      <c r="H144" s="17" t="s">
        <v>89</v>
      </c>
      <c r="I144" s="254">
        <v>2005</v>
      </c>
      <c r="J144" s="19" t="s">
        <v>665</v>
      </c>
      <c r="K144" s="255" t="str">
        <f>IF(RIGHT(LEFT(historie_vysledky[[#This Row],[prijmeni a jmeno]],SEARCH(" ",historie_vysledky[[#This Row],[prijmeni a jmeno]])-1),1)="á","Z","M")</f>
        <v>M</v>
      </c>
      <c r="L14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44" s="257"/>
      <c r="N144" s="17" t="s">
        <v>411</v>
      </c>
      <c r="O144" s="258">
        <v>7.407407407407407E-4</v>
      </c>
      <c r="P144" s="136" t="str">
        <f>LEFT(historie_vysledky[[#This Row],[prijmeni a jmeno]],1)</f>
        <v>M</v>
      </c>
      <c r="Q144" s="55" t="str">
        <f>CONCATENATE(historie_vysledky[[#This Row],[prijmeni a jmeno]],", ",historie_vysledky[[#This Row],[nar]])</f>
        <v>Menšík Josef, 2005</v>
      </c>
      <c r="R144" s="55" t="str">
        <f>CONCATENATE(historie_vysledky[[#This Row],[prijmeni a jmeno]]," (",historie_vysledky[[#This Row],[nar]],")  v roce ",historie_vysledky[[#This Row],[rok]])</f>
        <v>Menšík Josef (2005)  v roce 2010</v>
      </c>
      <c r="S144" s="56"/>
      <c r="T144" s="56"/>
      <c r="U144" s="56"/>
      <c r="V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</row>
    <row r="145" spans="2:33" ht="11.25">
      <c r="B145" s="18" t="str">
        <f>CONCATENATE(historie_vysledky[[#This Row],[rok]]," :: ",H145," :: ",I145)</f>
        <v>2010 :: Michalková Nikolka :: 2000</v>
      </c>
      <c r="C145" s="251">
        <v>2010</v>
      </c>
      <c r="D145" s="252" t="s">
        <v>297</v>
      </c>
      <c r="E145" s="259" t="s">
        <v>316</v>
      </c>
      <c r="F145" s="259">
        <v>4</v>
      </c>
      <c r="G145" s="253" t="s">
        <v>316</v>
      </c>
      <c r="H145" s="17" t="s">
        <v>429</v>
      </c>
      <c r="I145" s="254">
        <v>2000</v>
      </c>
      <c r="J145" s="19" t="s">
        <v>407</v>
      </c>
      <c r="K145" s="255" t="str">
        <f>IF(RIGHT(LEFT(historie_vysledky[[#This Row],[prijmeni a jmeno]],SEARCH(" ",historie_vysledky[[#This Row],[prijmeni a jmeno]])-1),1)="á","Z","M")</f>
        <v>Z</v>
      </c>
      <c r="L14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45" s="257"/>
      <c r="N145" s="17"/>
      <c r="O145" s="258">
        <v>8.611111111111111E-4</v>
      </c>
      <c r="P145" s="136" t="str">
        <f>LEFT(historie_vysledky[[#This Row],[prijmeni a jmeno]],1)</f>
        <v>M</v>
      </c>
      <c r="Q145" s="55" t="str">
        <f>CONCATENATE(historie_vysledky[[#This Row],[prijmeni a jmeno]],", ",historie_vysledky[[#This Row],[nar]])</f>
        <v>Michalková Nikolka, 2000</v>
      </c>
      <c r="R145" s="55" t="str">
        <f>CONCATENATE(historie_vysledky[[#This Row],[prijmeni a jmeno]]," (",historie_vysledky[[#This Row],[nar]],")  v roce ",historie_vysledky[[#This Row],[rok]])</f>
        <v>Michalková Nikolka (2000)  v roce 2010</v>
      </c>
      <c r="S145" s="56"/>
      <c r="T145" s="56"/>
      <c r="U145" s="56"/>
      <c r="V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</row>
    <row r="146" spans="2:33" ht="11.25">
      <c r="B146" s="18" t="str">
        <f>CONCATENATE(historie_vysledky[[#This Row],[rok]]," :: ",H146," :: ",I146)</f>
        <v>2010 :: Mikšl Rostislav :: 2005</v>
      </c>
      <c r="C146" s="251">
        <v>2010</v>
      </c>
      <c r="D146" s="252" t="s">
        <v>297</v>
      </c>
      <c r="E146" s="259" t="s">
        <v>316</v>
      </c>
      <c r="F146" s="259">
        <v>3</v>
      </c>
      <c r="G146" s="253" t="s">
        <v>316</v>
      </c>
      <c r="H146" s="17" t="s">
        <v>93</v>
      </c>
      <c r="I146" s="254">
        <v>2005</v>
      </c>
      <c r="J146" s="19" t="s">
        <v>284</v>
      </c>
      <c r="K146" s="255" t="str">
        <f>IF(RIGHT(LEFT(historie_vysledky[[#This Row],[prijmeni a jmeno]],SEARCH(" ",historie_vysledky[[#This Row],[prijmeni a jmeno]])-1),1)="á","Z","M")</f>
        <v>M</v>
      </c>
      <c r="L14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46" s="257"/>
      <c r="N146" s="17"/>
      <c r="O146" s="258">
        <v>4.942129629629629E-4</v>
      </c>
      <c r="P146" s="136" t="str">
        <f>LEFT(historie_vysledky[[#This Row],[prijmeni a jmeno]],1)</f>
        <v>M</v>
      </c>
      <c r="Q146" s="55" t="str">
        <f>CONCATENATE(historie_vysledky[[#This Row],[prijmeni a jmeno]],", ",historie_vysledky[[#This Row],[nar]])</f>
        <v>Mikšl Rostislav, 2005</v>
      </c>
      <c r="R146" s="55" t="str">
        <f>CONCATENATE(historie_vysledky[[#This Row],[prijmeni a jmeno]]," (",historie_vysledky[[#This Row],[nar]],")  v roce ",historie_vysledky[[#This Row],[rok]])</f>
        <v>Mikšl Rostislav (2005)  v roce 2010</v>
      </c>
      <c r="S146" s="56"/>
      <c r="T146" s="56"/>
      <c r="U146" s="56"/>
      <c r="V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</row>
    <row r="147" spans="2:33" ht="11.25">
      <c r="B147" s="18" t="str">
        <f>CONCATENATE(historie_vysledky[[#This Row],[rok]]," :: ",H147," :: ",I147)</f>
        <v>2010 :: Německá Dominika :: 2000</v>
      </c>
      <c r="C147" s="251">
        <v>2010</v>
      </c>
      <c r="D147" s="252" t="s">
        <v>297</v>
      </c>
      <c r="E147" s="259" t="s">
        <v>316</v>
      </c>
      <c r="F147" s="259">
        <v>8</v>
      </c>
      <c r="G147" s="253" t="s">
        <v>316</v>
      </c>
      <c r="H147" s="17" t="s">
        <v>427</v>
      </c>
      <c r="I147" s="254">
        <v>2000</v>
      </c>
      <c r="J147" s="19" t="s">
        <v>331</v>
      </c>
      <c r="K147" s="255" t="str">
        <f>IF(RIGHT(LEFT(historie_vysledky[[#This Row],[prijmeni a jmeno]],SEARCH(" ",historie_vysledky[[#This Row],[prijmeni a jmeno]])-1),1)="á","Z","M")</f>
        <v>Z</v>
      </c>
      <c r="L14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47" s="257"/>
      <c r="N147" s="17"/>
      <c r="O147" s="258">
        <v>1.0127314814814814E-3</v>
      </c>
      <c r="P147" s="136" t="str">
        <f>LEFT(historie_vysledky[[#This Row],[prijmeni a jmeno]],1)</f>
        <v>N</v>
      </c>
      <c r="Q147" s="55" t="str">
        <f>CONCATENATE(historie_vysledky[[#This Row],[prijmeni a jmeno]],", ",historie_vysledky[[#This Row],[nar]])</f>
        <v>Německá Dominika, 2000</v>
      </c>
      <c r="R147" s="55" t="str">
        <f>CONCATENATE(historie_vysledky[[#This Row],[prijmeni a jmeno]]," (",historie_vysledky[[#This Row],[nar]],")  v roce ",historie_vysledky[[#This Row],[rok]])</f>
        <v>Německá Dominika (2000)  v roce 2010</v>
      </c>
      <c r="S147" s="56"/>
      <c r="T147" s="56"/>
      <c r="U147" s="56"/>
      <c r="V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</row>
    <row r="148" spans="2:33" ht="11.25">
      <c r="B148" s="18" t="str">
        <f>CONCATENATE(historie_vysledky[[#This Row],[rok]]," :: ",H148," :: ",I148)</f>
        <v>2010 :: Německý Olda :: 2003</v>
      </c>
      <c r="C148" s="251">
        <v>2010</v>
      </c>
      <c r="D148" s="252" t="s">
        <v>297</v>
      </c>
      <c r="E148" s="259" t="s">
        <v>316</v>
      </c>
      <c r="F148" s="259">
        <v>11</v>
      </c>
      <c r="G148" s="253" t="s">
        <v>316</v>
      </c>
      <c r="H148" s="17" t="s">
        <v>482</v>
      </c>
      <c r="I148" s="254">
        <v>2003</v>
      </c>
      <c r="J148" s="19" t="s">
        <v>235</v>
      </c>
      <c r="K148" s="255" t="str">
        <f>IF(RIGHT(LEFT(historie_vysledky[[#This Row],[prijmeni a jmeno]],SEARCH(" ",historie_vysledky[[#This Row],[prijmeni a jmeno]])-1),1)="á","Z","M")</f>
        <v>M</v>
      </c>
      <c r="L14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48" s="257"/>
      <c r="N148" s="17" t="s">
        <v>411</v>
      </c>
      <c r="O148" s="258">
        <v>1.0648148148148147E-3</v>
      </c>
      <c r="P148" s="136" t="str">
        <f>LEFT(historie_vysledky[[#This Row],[prijmeni a jmeno]],1)</f>
        <v>N</v>
      </c>
      <c r="Q148" s="55" t="str">
        <f>CONCATENATE(historie_vysledky[[#This Row],[prijmeni a jmeno]],", ",historie_vysledky[[#This Row],[nar]])</f>
        <v>Německý Olda, 2003</v>
      </c>
      <c r="R148" s="55" t="str">
        <f>CONCATENATE(historie_vysledky[[#This Row],[prijmeni a jmeno]]," (",historie_vysledky[[#This Row],[nar]],")  v roce ",historie_vysledky[[#This Row],[rok]])</f>
        <v>Německý Olda (2003)  v roce 2010</v>
      </c>
      <c r="S148" s="56"/>
      <c r="T148" s="56"/>
      <c r="U148" s="56"/>
      <c r="V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</row>
    <row r="149" spans="2:33" ht="11.25">
      <c r="B149" s="18" t="str">
        <f>CONCATENATE(historie_vysledky[[#This Row],[rok]]," :: ",H149," :: ",I149)</f>
        <v>2010 :: Novák Martin :: 2005</v>
      </c>
      <c r="C149" s="251">
        <v>2010</v>
      </c>
      <c r="D149" s="252" t="s">
        <v>297</v>
      </c>
      <c r="E149" s="259" t="s">
        <v>316</v>
      </c>
      <c r="F149" s="259">
        <v>14</v>
      </c>
      <c r="G149" s="253" t="s">
        <v>316</v>
      </c>
      <c r="H149" s="17" t="s">
        <v>262</v>
      </c>
      <c r="I149" s="254">
        <v>2005</v>
      </c>
      <c r="J149" s="19" t="s">
        <v>665</v>
      </c>
      <c r="K149" s="255" t="str">
        <f>IF(RIGHT(LEFT(historie_vysledky[[#This Row],[prijmeni a jmeno]],SEARCH(" ",historie_vysledky[[#This Row],[prijmeni a jmeno]])-1),1)="á","Z","M")</f>
        <v>M</v>
      </c>
      <c r="L14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49" s="257"/>
      <c r="N149" s="17" t="s">
        <v>411</v>
      </c>
      <c r="O149" s="258">
        <v>7.7546296296296304E-4</v>
      </c>
      <c r="P149" s="136" t="str">
        <f>LEFT(historie_vysledky[[#This Row],[prijmeni a jmeno]],1)</f>
        <v>N</v>
      </c>
      <c r="Q149" s="55" t="str">
        <f>CONCATENATE(historie_vysledky[[#This Row],[prijmeni a jmeno]],", ",historie_vysledky[[#This Row],[nar]])</f>
        <v>Novák Martin, 2005</v>
      </c>
      <c r="R149" s="55" t="str">
        <f>CONCATENATE(historie_vysledky[[#This Row],[prijmeni a jmeno]]," (",historie_vysledky[[#This Row],[nar]],")  v roce ",historie_vysledky[[#This Row],[rok]])</f>
        <v>Novák Martin (2005)  v roce 2010</v>
      </c>
      <c r="S149" s="56"/>
      <c r="T149" s="56"/>
      <c r="U149" s="56"/>
      <c r="V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</row>
    <row r="150" spans="2:33" ht="11.25">
      <c r="B150" s="18" t="str">
        <f>CONCATENATE(historie_vysledky[[#This Row],[rok]]," :: ",H150," :: ",I150)</f>
        <v>2010 :: Novák Michal :: 2006</v>
      </c>
      <c r="C150" s="251">
        <v>2010</v>
      </c>
      <c r="D150" s="252" t="s">
        <v>297</v>
      </c>
      <c r="E150" s="259" t="s">
        <v>316</v>
      </c>
      <c r="F150" s="259">
        <v>7</v>
      </c>
      <c r="G150" s="253" t="s">
        <v>316</v>
      </c>
      <c r="H150" s="17" t="s">
        <v>250</v>
      </c>
      <c r="I150" s="254">
        <v>2006</v>
      </c>
      <c r="J150" s="19" t="s">
        <v>665</v>
      </c>
      <c r="K150" s="255" t="str">
        <f>IF(RIGHT(LEFT(historie_vysledky[[#This Row],[prijmeni a jmeno]],SEARCH(" ",historie_vysledky[[#This Row],[prijmeni a jmeno]])-1),1)="á","Z","M")</f>
        <v>M</v>
      </c>
      <c r="L15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50" s="257"/>
      <c r="N150" s="17" t="s">
        <v>411</v>
      </c>
      <c r="O150" s="258">
        <v>6.9444444444444447E-4</v>
      </c>
      <c r="P150" s="136" t="str">
        <f>LEFT(historie_vysledky[[#This Row],[prijmeni a jmeno]],1)</f>
        <v>N</v>
      </c>
      <c r="Q150" s="55" t="str">
        <f>CONCATENATE(historie_vysledky[[#This Row],[prijmeni a jmeno]],", ",historie_vysledky[[#This Row],[nar]])</f>
        <v>Novák Michal, 2006</v>
      </c>
      <c r="R150" s="55" t="str">
        <f>CONCATENATE(historie_vysledky[[#This Row],[prijmeni a jmeno]]," (",historie_vysledky[[#This Row],[nar]],")  v roce ",historie_vysledky[[#This Row],[rok]])</f>
        <v>Novák Michal (2006)  v roce 2010</v>
      </c>
      <c r="S150" s="56"/>
      <c r="T150" s="56"/>
      <c r="U150" s="56"/>
      <c r="V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</row>
    <row r="151" spans="2:33" ht="11.25">
      <c r="B151" s="18" t="str">
        <f>CONCATENATE(historie_vysledky[[#This Row],[rok]]," :: ",H151," :: ",I151)</f>
        <v>2010 :: Nováková Kristýna :: 2006</v>
      </c>
      <c r="C151" s="251">
        <v>2010</v>
      </c>
      <c r="D151" s="252" t="s">
        <v>297</v>
      </c>
      <c r="E151" s="259" t="s">
        <v>316</v>
      </c>
      <c r="F151" s="259">
        <v>8</v>
      </c>
      <c r="G151" s="253" t="s">
        <v>316</v>
      </c>
      <c r="H151" s="17" t="s">
        <v>369</v>
      </c>
      <c r="I151" s="254">
        <v>2006</v>
      </c>
      <c r="J151" s="19" t="s">
        <v>665</v>
      </c>
      <c r="K151" s="255" t="str">
        <f>IF(RIGHT(LEFT(historie_vysledky[[#This Row],[prijmeni a jmeno]],SEARCH(" ",historie_vysledky[[#This Row],[prijmeni a jmeno]])-1),1)="á","Z","M")</f>
        <v>Z</v>
      </c>
      <c r="L15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51" s="257"/>
      <c r="N151" s="17" t="s">
        <v>411</v>
      </c>
      <c r="O151" s="258">
        <v>7.0601851851851847E-4</v>
      </c>
      <c r="P151" s="136" t="str">
        <f>LEFT(historie_vysledky[[#This Row],[prijmeni a jmeno]],1)</f>
        <v>N</v>
      </c>
      <c r="Q151" s="55" t="str">
        <f>CONCATENATE(historie_vysledky[[#This Row],[prijmeni a jmeno]],", ",historie_vysledky[[#This Row],[nar]])</f>
        <v>Nováková Kristýna, 2006</v>
      </c>
      <c r="R151" s="55" t="str">
        <f>CONCATENATE(historie_vysledky[[#This Row],[prijmeni a jmeno]]," (",historie_vysledky[[#This Row],[nar]],")  v roce ",historie_vysledky[[#This Row],[rok]])</f>
        <v>Nováková Kristýna (2006)  v roce 2010</v>
      </c>
      <c r="S151" s="56"/>
      <c r="T151" s="56"/>
      <c r="U151" s="56"/>
      <c r="V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</row>
    <row r="152" spans="2:33" ht="11.25">
      <c r="B152" s="18" t="str">
        <f>CONCATENATE(historie_vysledky[[#This Row],[rok]]," :: ",H152," :: ",I152)</f>
        <v>2010 :: Nováková Markéta :: 2003</v>
      </c>
      <c r="C152" s="251">
        <v>2010</v>
      </c>
      <c r="D152" s="252" t="s">
        <v>297</v>
      </c>
      <c r="E152" s="259" t="s">
        <v>316</v>
      </c>
      <c r="F152" s="259">
        <v>13</v>
      </c>
      <c r="G152" s="253" t="s">
        <v>316</v>
      </c>
      <c r="H152" s="17" t="s">
        <v>373</v>
      </c>
      <c r="I152" s="254">
        <v>2003</v>
      </c>
      <c r="J152" s="19" t="s">
        <v>331</v>
      </c>
      <c r="K152" s="255" t="str">
        <f>IF(RIGHT(LEFT(historie_vysledky[[#This Row],[prijmeni a jmeno]],SEARCH(" ",historie_vysledky[[#This Row],[prijmeni a jmeno]])-1),1)="á","Z","M")</f>
        <v>Z</v>
      </c>
      <c r="L15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52" s="257"/>
      <c r="N152" s="17" t="s">
        <v>411</v>
      </c>
      <c r="O152" s="258">
        <v>1.0879629629629629E-3</v>
      </c>
      <c r="P152" s="136" t="str">
        <f>LEFT(historie_vysledky[[#This Row],[prijmeni a jmeno]],1)</f>
        <v>N</v>
      </c>
      <c r="Q152" s="55" t="str">
        <f>CONCATENATE(historie_vysledky[[#This Row],[prijmeni a jmeno]],", ",historie_vysledky[[#This Row],[nar]])</f>
        <v>Nováková Markéta, 2003</v>
      </c>
      <c r="R152" s="55" t="str">
        <f>CONCATENATE(historie_vysledky[[#This Row],[prijmeni a jmeno]]," (",historie_vysledky[[#This Row],[nar]],")  v roce ",historie_vysledky[[#This Row],[rok]])</f>
        <v>Nováková Markéta (2003)  v roce 2010</v>
      </c>
      <c r="S152" s="56"/>
      <c r="T152" s="56"/>
      <c r="U152" s="56"/>
      <c r="V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</row>
    <row r="153" spans="2:33" ht="11.25">
      <c r="B153" s="18" t="str">
        <f>CONCATENATE(historie_vysledky[[#This Row],[rok]]," :: ",H153," :: ",I153)</f>
        <v>2010 :: Nováková Nikola :: 1997</v>
      </c>
      <c r="C153" s="251">
        <v>2010</v>
      </c>
      <c r="D153" s="252" t="s">
        <v>297</v>
      </c>
      <c r="E153" s="259" t="s">
        <v>316</v>
      </c>
      <c r="F153" s="259">
        <v>3</v>
      </c>
      <c r="G153" s="253" t="s">
        <v>316</v>
      </c>
      <c r="H153" s="17" t="s">
        <v>492</v>
      </c>
      <c r="I153" s="254">
        <v>1997</v>
      </c>
      <c r="J153" s="19" t="s">
        <v>328</v>
      </c>
      <c r="K153" s="255" t="str">
        <f>IF(RIGHT(LEFT(historie_vysledky[[#This Row],[prijmeni a jmeno]],SEARCH(" ",historie_vysledky[[#This Row],[prijmeni a jmeno]])-1),1)="á","Z","M")</f>
        <v>Z</v>
      </c>
      <c r="L15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53" s="257"/>
      <c r="N153" s="17"/>
      <c r="O153" s="258">
        <v>1.2129629629629628E-3</v>
      </c>
      <c r="P153" s="136" t="str">
        <f>LEFT(historie_vysledky[[#This Row],[prijmeni a jmeno]],1)</f>
        <v>N</v>
      </c>
      <c r="Q153" s="55" t="str">
        <f>CONCATENATE(historie_vysledky[[#This Row],[prijmeni a jmeno]],", ",historie_vysledky[[#This Row],[nar]])</f>
        <v>Nováková Nikola, 1997</v>
      </c>
      <c r="R153" s="55" t="str">
        <f>CONCATENATE(historie_vysledky[[#This Row],[prijmeni a jmeno]]," (",historie_vysledky[[#This Row],[nar]],")  v roce ",historie_vysledky[[#This Row],[rok]])</f>
        <v>Nováková Nikola (1997)  v roce 2010</v>
      </c>
      <c r="S153" s="56"/>
      <c r="T153" s="56"/>
      <c r="U153" s="56"/>
      <c r="V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</row>
    <row r="154" spans="2:33" ht="11.25">
      <c r="B154" s="18" t="str">
        <f>CONCATENATE(historie_vysledky[[#This Row],[rok]]," :: ",H154," :: ",I154)</f>
        <v>2010 :: Pastier Denis :: 2001</v>
      </c>
      <c r="C154" s="251">
        <v>2010</v>
      </c>
      <c r="D154" s="252" t="s">
        <v>297</v>
      </c>
      <c r="E154" s="259" t="s">
        <v>316</v>
      </c>
      <c r="F154" s="259">
        <v>3</v>
      </c>
      <c r="G154" s="253" t="s">
        <v>316</v>
      </c>
      <c r="H154" s="17" t="s">
        <v>436</v>
      </c>
      <c r="I154" s="254">
        <v>2001</v>
      </c>
      <c r="J154" s="19" t="s">
        <v>402</v>
      </c>
      <c r="K154" s="255" t="str">
        <f>IF(RIGHT(LEFT(historie_vysledky[[#This Row],[prijmeni a jmeno]],SEARCH(" ",historie_vysledky[[#This Row],[prijmeni a jmeno]])-1),1)="á","Z","M")</f>
        <v>M</v>
      </c>
      <c r="L15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54" s="257"/>
      <c r="N154" s="17"/>
      <c r="O154" s="258">
        <v>8.2175925925925917E-4</v>
      </c>
      <c r="P154" s="136" t="str">
        <f>LEFT(historie_vysledky[[#This Row],[prijmeni a jmeno]],1)</f>
        <v>P</v>
      </c>
      <c r="Q154" s="55" t="str">
        <f>CONCATENATE(historie_vysledky[[#This Row],[prijmeni a jmeno]],", ",historie_vysledky[[#This Row],[nar]])</f>
        <v>Pastier Denis, 2001</v>
      </c>
      <c r="R154" s="55" t="str">
        <f>CONCATENATE(historie_vysledky[[#This Row],[prijmeni a jmeno]]," (",historie_vysledky[[#This Row],[nar]],")  v roce ",historie_vysledky[[#This Row],[rok]])</f>
        <v>Pastier Denis (2001)  v roce 2010</v>
      </c>
      <c r="S154" s="56"/>
      <c r="T154" s="56"/>
      <c r="U154" s="56"/>
      <c r="V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</row>
    <row r="155" spans="2:33" ht="11.25">
      <c r="B155" s="18" t="str">
        <f>CONCATENATE(historie_vysledky[[#This Row],[rok]]," :: ",H155," :: ",I155)</f>
        <v>2010 :: Pastier Erik :: 2004</v>
      </c>
      <c r="C155" s="251">
        <v>2010</v>
      </c>
      <c r="D155" s="252" t="s">
        <v>297</v>
      </c>
      <c r="E155" s="259" t="s">
        <v>316</v>
      </c>
      <c r="F155" s="259">
        <v>1</v>
      </c>
      <c r="G155" s="253" t="s">
        <v>316</v>
      </c>
      <c r="H155" s="17" t="s">
        <v>423</v>
      </c>
      <c r="I155" s="254">
        <v>2004</v>
      </c>
      <c r="J155" s="19" t="s">
        <v>402</v>
      </c>
      <c r="K155" s="255" t="str">
        <f>IF(RIGHT(LEFT(historie_vysledky[[#This Row],[prijmeni a jmeno]],SEARCH(" ",historie_vysledky[[#This Row],[prijmeni a jmeno]])-1),1)="á","Z","M")</f>
        <v>M</v>
      </c>
      <c r="L15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55" s="257"/>
      <c r="N155" s="17"/>
      <c r="O155" s="258">
        <v>4.4907407407407401E-4</v>
      </c>
      <c r="P155" s="136" t="str">
        <f>LEFT(historie_vysledky[[#This Row],[prijmeni a jmeno]],1)</f>
        <v>P</v>
      </c>
      <c r="Q155" s="55" t="str">
        <f>CONCATENATE(historie_vysledky[[#This Row],[prijmeni a jmeno]],", ",historie_vysledky[[#This Row],[nar]])</f>
        <v>Pastier Erik, 2004</v>
      </c>
      <c r="R155" s="55" t="str">
        <f>CONCATENATE(historie_vysledky[[#This Row],[prijmeni a jmeno]]," (",historie_vysledky[[#This Row],[nar]],")  v roce ",historie_vysledky[[#This Row],[rok]])</f>
        <v>Pastier Erik (2004)  v roce 2010</v>
      </c>
      <c r="S155" s="56"/>
      <c r="T155" s="56"/>
      <c r="U155" s="56"/>
      <c r="V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</row>
    <row r="156" spans="2:33" ht="11.25">
      <c r="B156" s="18" t="str">
        <f>CONCATENATE(historie_vysledky[[#This Row],[rok]]," :: ",H156," :: ",I156)</f>
        <v>2010 :: Plza Jan :: 2002</v>
      </c>
      <c r="C156" s="251">
        <v>2010</v>
      </c>
      <c r="D156" s="252" t="s">
        <v>297</v>
      </c>
      <c r="E156" s="259" t="s">
        <v>316</v>
      </c>
      <c r="F156" s="259">
        <v>7</v>
      </c>
      <c r="G156" s="253" t="s">
        <v>316</v>
      </c>
      <c r="H156" s="17" t="s">
        <v>434</v>
      </c>
      <c r="I156" s="254">
        <v>2002</v>
      </c>
      <c r="J156" s="19" t="s">
        <v>332</v>
      </c>
      <c r="K156" s="255" t="str">
        <f>IF(RIGHT(LEFT(historie_vysledky[[#This Row],[prijmeni a jmeno]],SEARCH(" ",historie_vysledky[[#This Row],[prijmeni a jmeno]])-1),1)="á","Z","M")</f>
        <v>M</v>
      </c>
      <c r="L15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56" s="257"/>
      <c r="N156" s="17"/>
      <c r="O156" s="258">
        <v>9.6064814814814808E-4</v>
      </c>
      <c r="P156" s="136" t="str">
        <f>LEFT(historie_vysledky[[#This Row],[prijmeni a jmeno]],1)</f>
        <v>P</v>
      </c>
      <c r="Q156" s="55" t="str">
        <f>CONCATENATE(historie_vysledky[[#This Row],[prijmeni a jmeno]],", ",historie_vysledky[[#This Row],[nar]])</f>
        <v>Plza Jan, 2002</v>
      </c>
      <c r="R156" s="55" t="str">
        <f>CONCATENATE(historie_vysledky[[#This Row],[prijmeni a jmeno]]," (",historie_vysledky[[#This Row],[nar]],")  v roce ",historie_vysledky[[#This Row],[rok]])</f>
        <v>Plza Jan (2002)  v roce 2010</v>
      </c>
      <c r="S156" s="56"/>
      <c r="T156" s="56"/>
      <c r="U156" s="56"/>
      <c r="V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</row>
    <row r="157" spans="2:33" ht="11.25">
      <c r="B157" s="18" t="str">
        <f>CONCATENATE(historie_vysledky[[#This Row],[rok]]," :: ",H157," :: ",I157)</f>
        <v>2010 :: Plzová Hana :: 1997</v>
      </c>
      <c r="C157" s="251">
        <v>2010</v>
      </c>
      <c r="D157" s="252" t="s">
        <v>297</v>
      </c>
      <c r="E157" s="259" t="s">
        <v>316</v>
      </c>
      <c r="F157" s="259">
        <v>4</v>
      </c>
      <c r="G157" s="253" t="s">
        <v>316</v>
      </c>
      <c r="H157" s="17" t="s">
        <v>442</v>
      </c>
      <c r="I157" s="254">
        <v>1997</v>
      </c>
      <c r="J157" s="19" t="s">
        <v>653</v>
      </c>
      <c r="K157" s="255" t="str">
        <f>IF(RIGHT(LEFT(historie_vysledky[[#This Row],[prijmeni a jmeno]],SEARCH(" ",historie_vysledky[[#This Row],[prijmeni a jmeno]])-1),1)="á","Z","M")</f>
        <v>Z</v>
      </c>
      <c r="L15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57" s="257"/>
      <c r="N157" s="17"/>
      <c r="O157" s="258">
        <v>1.2534722222222222E-3</v>
      </c>
      <c r="P157" s="136" t="str">
        <f>LEFT(historie_vysledky[[#This Row],[prijmeni a jmeno]],1)</f>
        <v>P</v>
      </c>
      <c r="Q157" s="55" t="str">
        <f>CONCATENATE(historie_vysledky[[#This Row],[prijmeni a jmeno]],", ",historie_vysledky[[#This Row],[nar]])</f>
        <v>Plzová Hana, 1997</v>
      </c>
      <c r="R157" s="55" t="str">
        <f>CONCATENATE(historie_vysledky[[#This Row],[prijmeni a jmeno]]," (",historie_vysledky[[#This Row],[nar]],")  v roce ",historie_vysledky[[#This Row],[rok]])</f>
        <v>Plzová Hana (1997)  v roce 2010</v>
      </c>
      <c r="S157" s="56"/>
      <c r="T157" s="56"/>
      <c r="U157" s="56"/>
      <c r="V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</row>
    <row r="158" spans="2:33" ht="11.25">
      <c r="B158" s="18" t="str">
        <f>CONCATENATE(historie_vysledky[[#This Row],[rok]]," :: ",H158," :: ",I158)</f>
        <v>2010 :: Polák Jiří :: 1998</v>
      </c>
      <c r="C158" s="251">
        <v>2010</v>
      </c>
      <c r="D158" s="252" t="s">
        <v>297</v>
      </c>
      <c r="E158" s="259" t="s">
        <v>316</v>
      </c>
      <c r="F158" s="259">
        <v>2</v>
      </c>
      <c r="G158" s="253" t="s">
        <v>316</v>
      </c>
      <c r="H158" s="17" t="s">
        <v>447</v>
      </c>
      <c r="I158" s="254">
        <v>1998</v>
      </c>
      <c r="J158" s="19" t="s">
        <v>235</v>
      </c>
      <c r="K158" s="255" t="str">
        <f>IF(RIGHT(LEFT(historie_vysledky[[#This Row],[prijmeni a jmeno]],SEARCH(" ",historie_vysledky[[#This Row],[prijmeni a jmeno]])-1),1)="á","Z","M")</f>
        <v>M</v>
      </c>
      <c r="L15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58" s="257"/>
      <c r="N158" s="17"/>
      <c r="O158" s="258">
        <v>1.3877314814814813E-3</v>
      </c>
      <c r="P158" s="136" t="str">
        <f>LEFT(historie_vysledky[[#This Row],[prijmeni a jmeno]],1)</f>
        <v>P</v>
      </c>
      <c r="Q158" s="55" t="str">
        <f>CONCATENATE(historie_vysledky[[#This Row],[prijmeni a jmeno]],", ",historie_vysledky[[#This Row],[nar]])</f>
        <v>Polák Jiří, 1998</v>
      </c>
      <c r="R158" s="55" t="str">
        <f>CONCATENATE(historie_vysledky[[#This Row],[prijmeni a jmeno]]," (",historie_vysledky[[#This Row],[nar]],")  v roce ",historie_vysledky[[#This Row],[rok]])</f>
        <v>Polák Jiří (1998)  v roce 2010</v>
      </c>
      <c r="S158" s="56"/>
      <c r="T158" s="56"/>
      <c r="U158" s="56"/>
      <c r="V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</row>
    <row r="159" spans="2:33" ht="11.25">
      <c r="B159" s="18" t="str">
        <f>CONCATENATE(historie_vysledky[[#This Row],[rok]]," :: ",H159," :: ",I159)</f>
        <v>2010 :: Polák Ondřej :: 2004</v>
      </c>
      <c r="C159" s="251">
        <v>2010</v>
      </c>
      <c r="D159" s="252" t="s">
        <v>297</v>
      </c>
      <c r="E159" s="259" t="s">
        <v>316</v>
      </c>
      <c r="F159" s="259">
        <v>4</v>
      </c>
      <c r="G159" s="253" t="s">
        <v>316</v>
      </c>
      <c r="H159" s="17" t="s">
        <v>422</v>
      </c>
      <c r="I159" s="254">
        <v>2004</v>
      </c>
      <c r="J159" s="19" t="s">
        <v>242</v>
      </c>
      <c r="K159" s="255" t="str">
        <f>IF(RIGHT(LEFT(historie_vysledky[[#This Row],[prijmeni a jmeno]],SEARCH(" ",historie_vysledky[[#This Row],[prijmeni a jmeno]])-1),1)="á","Z","M")</f>
        <v>M</v>
      </c>
      <c r="L15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59" s="257"/>
      <c r="N159" s="17"/>
      <c r="O159" s="258">
        <v>5.1620370370370372E-4</v>
      </c>
      <c r="P159" s="136" t="str">
        <f>LEFT(historie_vysledky[[#This Row],[prijmeni a jmeno]],1)</f>
        <v>P</v>
      </c>
      <c r="Q159" s="55" t="str">
        <f>CONCATENATE(historie_vysledky[[#This Row],[prijmeni a jmeno]],", ",historie_vysledky[[#This Row],[nar]])</f>
        <v>Polák Ondřej, 2004</v>
      </c>
      <c r="R159" s="55" t="str">
        <f>CONCATENATE(historie_vysledky[[#This Row],[prijmeni a jmeno]]," (",historie_vysledky[[#This Row],[nar]],")  v roce ",historie_vysledky[[#This Row],[rok]])</f>
        <v>Polák Ondřej (2004)  v roce 2010</v>
      </c>
      <c r="S159" s="56"/>
      <c r="T159" s="56"/>
      <c r="U159" s="56"/>
      <c r="V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</row>
    <row r="160" spans="2:33" ht="11.25">
      <c r="B160" s="18" t="str">
        <f>CONCATENATE(historie_vysledky[[#This Row],[rok]]," :: ",H160," :: ",I160)</f>
        <v>2010 :: Radová Kristýna :: 1999</v>
      </c>
      <c r="C160" s="251">
        <v>2010</v>
      </c>
      <c r="D160" s="252" t="s">
        <v>297</v>
      </c>
      <c r="E160" s="259" t="s">
        <v>316</v>
      </c>
      <c r="F160" s="259">
        <v>5</v>
      </c>
      <c r="G160" s="253" t="s">
        <v>316</v>
      </c>
      <c r="H160" s="17" t="s">
        <v>353</v>
      </c>
      <c r="I160" s="254">
        <v>1999</v>
      </c>
      <c r="J160" s="19" t="s">
        <v>328</v>
      </c>
      <c r="K160" s="255" t="str">
        <f>IF(RIGHT(LEFT(historie_vysledky[[#This Row],[prijmeni a jmeno]],SEARCH(" ",historie_vysledky[[#This Row],[prijmeni a jmeno]])-1),1)="á","Z","M")</f>
        <v>Z</v>
      </c>
      <c r="L16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0" s="257"/>
      <c r="N160" s="17"/>
      <c r="O160" s="258">
        <v>8.7847222222222233E-4</v>
      </c>
      <c r="P160" s="136" t="str">
        <f>LEFT(historie_vysledky[[#This Row],[prijmeni a jmeno]],1)</f>
        <v>R</v>
      </c>
      <c r="Q160" s="55" t="str">
        <f>CONCATENATE(historie_vysledky[[#This Row],[prijmeni a jmeno]],", ",historie_vysledky[[#This Row],[nar]])</f>
        <v>Radová Kristýna, 1999</v>
      </c>
      <c r="R160" s="55" t="str">
        <f>CONCATENATE(historie_vysledky[[#This Row],[prijmeni a jmeno]]," (",historie_vysledky[[#This Row],[nar]],")  v roce ",historie_vysledky[[#This Row],[rok]])</f>
        <v>Radová Kristýna (1999)  v roce 2010</v>
      </c>
      <c r="S160" s="56"/>
      <c r="T160" s="56"/>
      <c r="U160" s="56"/>
      <c r="V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</row>
    <row r="161" spans="2:33" ht="11.25">
      <c r="B161" s="18" t="str">
        <f>CONCATENATE(historie_vysledky[[#This Row],[rok]]," :: ",H161," :: ",I161)</f>
        <v>2010 :: Sedláčková Jiřina :: 1997</v>
      </c>
      <c r="C161" s="251">
        <v>2010</v>
      </c>
      <c r="D161" s="252" t="s">
        <v>297</v>
      </c>
      <c r="E161" s="259" t="s">
        <v>316</v>
      </c>
      <c r="F161" s="259">
        <v>5</v>
      </c>
      <c r="G161" s="253" t="s">
        <v>316</v>
      </c>
      <c r="H161" s="17" t="s">
        <v>443</v>
      </c>
      <c r="I161" s="254">
        <v>1997</v>
      </c>
      <c r="J161" s="19" t="s">
        <v>235</v>
      </c>
      <c r="K161" s="255" t="str">
        <f>IF(RIGHT(LEFT(historie_vysledky[[#This Row],[prijmeni a jmeno]],SEARCH(" ",historie_vysledky[[#This Row],[prijmeni a jmeno]])-1),1)="á","Z","M")</f>
        <v>Z</v>
      </c>
      <c r="L16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61" s="257"/>
      <c r="N161" s="17"/>
      <c r="O161" s="258">
        <v>1.3032407407407409E-3</v>
      </c>
      <c r="P161" s="136" t="str">
        <f>LEFT(historie_vysledky[[#This Row],[prijmeni a jmeno]],1)</f>
        <v>S</v>
      </c>
      <c r="Q161" s="55" t="str">
        <f>CONCATENATE(historie_vysledky[[#This Row],[prijmeni a jmeno]],", ",historie_vysledky[[#This Row],[nar]])</f>
        <v>Sedláčková Jiřina, 1997</v>
      </c>
      <c r="R161" s="55" t="str">
        <f>CONCATENATE(historie_vysledky[[#This Row],[prijmeni a jmeno]]," (",historie_vysledky[[#This Row],[nar]],")  v roce ",historie_vysledky[[#This Row],[rok]])</f>
        <v>Sedláčková Jiřina (1997)  v roce 2010</v>
      </c>
      <c r="S161" s="56"/>
      <c r="T161" s="56"/>
      <c r="U161" s="56"/>
      <c r="V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</row>
    <row r="162" spans="2:33" ht="11.25">
      <c r="B162" s="18" t="str">
        <f>CONCATENATE(historie_vysledky[[#This Row],[rok]]," :: ",H162," :: ",I162)</f>
        <v>2010 :: Simbartl Eduard :: 2006</v>
      </c>
      <c r="C162" s="251">
        <v>2010</v>
      </c>
      <c r="D162" s="252" t="s">
        <v>297</v>
      </c>
      <c r="E162" s="259" t="s">
        <v>316</v>
      </c>
      <c r="F162" s="259">
        <v>13</v>
      </c>
      <c r="G162" s="253" t="s">
        <v>316</v>
      </c>
      <c r="H162" s="17" t="s">
        <v>417</v>
      </c>
      <c r="I162" s="254">
        <v>2006</v>
      </c>
      <c r="J162" s="19" t="s">
        <v>391</v>
      </c>
      <c r="K162" s="255" t="str">
        <f>IF(RIGHT(LEFT(historie_vysledky[[#This Row],[prijmeni a jmeno]],SEARCH(" ",historie_vysledky[[#This Row],[prijmeni a jmeno]])-1),1)="á","Z","M")</f>
        <v>M</v>
      </c>
      <c r="L16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62" s="257"/>
      <c r="N162" s="17" t="s">
        <v>411</v>
      </c>
      <c r="O162" s="258">
        <v>7.6388888888888893E-4</v>
      </c>
      <c r="P162" s="136" t="str">
        <f>LEFT(historie_vysledky[[#This Row],[prijmeni a jmeno]],1)</f>
        <v>S</v>
      </c>
      <c r="Q162" s="55" t="str">
        <f>CONCATENATE(historie_vysledky[[#This Row],[prijmeni a jmeno]],", ",historie_vysledky[[#This Row],[nar]])</f>
        <v>Simbartl Eduard, 2006</v>
      </c>
      <c r="R162" s="55" t="str">
        <f>CONCATENATE(historie_vysledky[[#This Row],[prijmeni a jmeno]]," (",historie_vysledky[[#This Row],[nar]],")  v roce ",historie_vysledky[[#This Row],[rok]])</f>
        <v>Simbartl Eduard (2006)  v roce 2010</v>
      </c>
      <c r="S162" s="56"/>
      <c r="T162" s="56"/>
      <c r="U162" s="56"/>
      <c r="V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</row>
    <row r="163" spans="2:33" ht="11.25">
      <c r="B163" s="18" t="str">
        <f>CONCATENATE(historie_vysledky[[#This Row],[rok]]," :: ",H163," :: ",I163)</f>
        <v>2010 :: Schwarzová Johana :: 1999</v>
      </c>
      <c r="C163" s="251">
        <v>2010</v>
      </c>
      <c r="D163" s="252" t="s">
        <v>297</v>
      </c>
      <c r="E163" s="259" t="s">
        <v>316</v>
      </c>
      <c r="F163" s="259">
        <v>6</v>
      </c>
      <c r="G163" s="253" t="s">
        <v>316</v>
      </c>
      <c r="H163" s="17" t="s">
        <v>574</v>
      </c>
      <c r="I163" s="254">
        <v>1999</v>
      </c>
      <c r="J163" s="19" t="s">
        <v>316</v>
      </c>
      <c r="K163" s="255" t="str">
        <f>IF(RIGHT(LEFT(historie_vysledky[[#This Row],[prijmeni a jmeno]],SEARCH(" ",historie_vysledky[[#This Row],[prijmeni a jmeno]])-1),1)="á","Z","M")</f>
        <v>Z</v>
      </c>
      <c r="L16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3" s="257"/>
      <c r="N163" s="17"/>
      <c r="O163" s="258">
        <v>8.9467592592592593E-4</v>
      </c>
      <c r="P163" s="136" t="str">
        <f>LEFT(historie_vysledky[[#This Row],[prijmeni a jmeno]],1)</f>
        <v>S</v>
      </c>
      <c r="Q163" s="55" t="str">
        <f>CONCATENATE(historie_vysledky[[#This Row],[prijmeni a jmeno]],", ",historie_vysledky[[#This Row],[nar]])</f>
        <v>Schwarzová Johana, 1999</v>
      </c>
      <c r="R163" s="55" t="str">
        <f>CONCATENATE(historie_vysledky[[#This Row],[prijmeni a jmeno]]," (",historie_vysledky[[#This Row],[nar]],")  v roce ",historie_vysledky[[#This Row],[rok]])</f>
        <v>Schwarzová Johana (1999)  v roce 2010</v>
      </c>
      <c r="S163" s="56"/>
      <c r="T163" s="56"/>
      <c r="U163" s="56"/>
      <c r="V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</row>
    <row r="164" spans="2:33" ht="11.25">
      <c r="B164" s="18" t="str">
        <f>CONCATENATE(historie_vysledky[[#This Row],[rok]]," :: ",H164," :: ",I164)</f>
        <v>2010 :: Škodová Aneta :: 2005</v>
      </c>
      <c r="C164" s="251">
        <v>2010</v>
      </c>
      <c r="D164" s="252" t="s">
        <v>297</v>
      </c>
      <c r="E164" s="259" t="s">
        <v>316</v>
      </c>
      <c r="F164" s="259">
        <v>7</v>
      </c>
      <c r="G164" s="253" t="s">
        <v>316</v>
      </c>
      <c r="H164" s="17" t="s">
        <v>412</v>
      </c>
      <c r="I164" s="254">
        <v>2005</v>
      </c>
      <c r="J164" s="19" t="s">
        <v>280</v>
      </c>
      <c r="K164" s="255" t="str">
        <f>IF(RIGHT(LEFT(historie_vysledky[[#This Row],[prijmeni a jmeno]],SEARCH(" ",historie_vysledky[[#This Row],[prijmeni a jmeno]])-1),1)="á","Z","M")</f>
        <v>Z</v>
      </c>
      <c r="L16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64" s="257"/>
      <c r="N164" s="17" t="s">
        <v>411</v>
      </c>
      <c r="O164" s="258">
        <v>6.9444444444444447E-4</v>
      </c>
      <c r="P164" s="136" t="str">
        <f>LEFT(historie_vysledky[[#This Row],[prijmeni a jmeno]],1)</f>
        <v>Š</v>
      </c>
      <c r="Q164" s="55" t="str">
        <f>CONCATENATE(historie_vysledky[[#This Row],[prijmeni a jmeno]],", ",historie_vysledky[[#This Row],[nar]])</f>
        <v>Škodová Aneta, 2005</v>
      </c>
      <c r="R164" s="55" t="str">
        <f>CONCATENATE(historie_vysledky[[#This Row],[prijmeni a jmeno]]," (",historie_vysledky[[#This Row],[nar]],")  v roce ",historie_vysledky[[#This Row],[rok]])</f>
        <v>Škodová Aneta (2005)  v roce 2010</v>
      </c>
      <c r="S164" s="56"/>
      <c r="T164" s="56"/>
      <c r="U164" s="56"/>
      <c r="V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</row>
    <row r="165" spans="2:33" ht="11.25">
      <c r="B165" s="18" t="str">
        <f>CONCATENATE(historie_vysledky[[#This Row],[rok]]," :: ",H165," :: ",I165)</f>
        <v>2010 :: Thiel Ondřej :: 2006</v>
      </c>
      <c r="C165" s="251">
        <v>2010</v>
      </c>
      <c r="D165" s="252" t="s">
        <v>297</v>
      </c>
      <c r="E165" s="259" t="s">
        <v>316</v>
      </c>
      <c r="F165" s="259">
        <v>10</v>
      </c>
      <c r="G165" s="253" t="s">
        <v>316</v>
      </c>
      <c r="H165" s="17" t="s">
        <v>419</v>
      </c>
      <c r="I165" s="254">
        <v>2006</v>
      </c>
      <c r="J165" s="19" t="s">
        <v>409</v>
      </c>
      <c r="K165" s="255" t="str">
        <f>IF(RIGHT(LEFT(historie_vysledky[[#This Row],[prijmeni a jmeno]],SEARCH(" ",historie_vysledky[[#This Row],[prijmeni a jmeno]])-1),1)="á","Z","M")</f>
        <v>M</v>
      </c>
      <c r="L16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65" s="257"/>
      <c r="N165" s="17" t="s">
        <v>411</v>
      </c>
      <c r="O165" s="258">
        <v>7.291666666666667E-4</v>
      </c>
      <c r="P165" s="136" t="str">
        <f>LEFT(historie_vysledky[[#This Row],[prijmeni a jmeno]],1)</f>
        <v>T</v>
      </c>
      <c r="Q165" s="55" t="str">
        <f>CONCATENATE(historie_vysledky[[#This Row],[prijmeni a jmeno]],", ",historie_vysledky[[#This Row],[nar]])</f>
        <v>Thiel Ondřej, 2006</v>
      </c>
      <c r="R165" s="55" t="str">
        <f>CONCATENATE(historie_vysledky[[#This Row],[prijmeni a jmeno]]," (",historie_vysledky[[#This Row],[nar]],")  v roce ",historie_vysledky[[#This Row],[rok]])</f>
        <v>Thiel Ondřej (2006)  v roce 2010</v>
      </c>
      <c r="S165" s="56"/>
      <c r="T165" s="56"/>
      <c r="U165" s="56"/>
      <c r="V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</row>
    <row r="166" spans="2:33" ht="11.25">
      <c r="B166" s="18" t="str">
        <f>CONCATENATE(historie_vysledky[[#This Row],[rok]]," :: ",H166," :: ",I166)</f>
        <v>2010 :: Tomka Bartoloměj :: 1994</v>
      </c>
      <c r="C166" s="251">
        <v>2010</v>
      </c>
      <c r="D166" s="252" t="s">
        <v>297</v>
      </c>
      <c r="E166" s="259" t="s">
        <v>316</v>
      </c>
      <c r="F166" s="259">
        <v>2</v>
      </c>
      <c r="G166" s="253" t="s">
        <v>316</v>
      </c>
      <c r="H166" s="17" t="s">
        <v>439</v>
      </c>
      <c r="I166" s="254">
        <v>1994</v>
      </c>
      <c r="J166" s="19" t="s">
        <v>235</v>
      </c>
      <c r="K166" s="255" t="str">
        <f>IF(RIGHT(LEFT(historie_vysledky[[#This Row],[prijmeni a jmeno]],SEARCH(" ",historie_vysledky[[#This Row],[prijmeni a jmeno]])-1),1)="á","Z","M")</f>
        <v>M</v>
      </c>
      <c r="L16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66" s="257"/>
      <c r="N166" s="17"/>
      <c r="O166" s="258">
        <v>3.2314814814814814E-3</v>
      </c>
      <c r="P166" s="136" t="str">
        <f>LEFT(historie_vysledky[[#This Row],[prijmeni a jmeno]],1)</f>
        <v>T</v>
      </c>
      <c r="Q166" s="55" t="str">
        <f>CONCATENATE(historie_vysledky[[#This Row],[prijmeni a jmeno]],", ",historie_vysledky[[#This Row],[nar]])</f>
        <v>Tomka Bartoloměj, 1994</v>
      </c>
      <c r="R166" s="55" t="str">
        <f>CONCATENATE(historie_vysledky[[#This Row],[prijmeni a jmeno]]," (",historie_vysledky[[#This Row],[nar]],")  v roce ",historie_vysledky[[#This Row],[rok]])</f>
        <v>Tomka Bartoloměj (1994)  v roce 2010</v>
      </c>
      <c r="S166" s="56"/>
      <c r="T166" s="56"/>
      <c r="U166" s="56"/>
      <c r="V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</row>
    <row r="167" spans="2:33" ht="11.25">
      <c r="B167" s="18" t="str">
        <f>CONCATENATE(historie_vysledky[[#This Row],[rok]]," :: ",H167," :: ",I167)</f>
        <v>2010 :: Turz Jan :: 2006</v>
      </c>
      <c r="C167" s="251">
        <v>2010</v>
      </c>
      <c r="D167" s="252" t="s">
        <v>297</v>
      </c>
      <c r="E167" s="259" t="s">
        <v>316</v>
      </c>
      <c r="F167" s="259">
        <v>9</v>
      </c>
      <c r="G167" s="253" t="s">
        <v>316</v>
      </c>
      <c r="H167" s="17" t="s">
        <v>364</v>
      </c>
      <c r="I167" s="254">
        <v>2006</v>
      </c>
      <c r="J167" s="19" t="s">
        <v>697</v>
      </c>
      <c r="K167" s="255" t="str">
        <f>IF(RIGHT(LEFT(historie_vysledky[[#This Row],[prijmeni a jmeno]],SEARCH(" ",historie_vysledky[[#This Row],[prijmeni a jmeno]])-1),1)="á","Z","M")</f>
        <v>M</v>
      </c>
      <c r="L16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00-06</v>
      </c>
      <c r="M167" s="257"/>
      <c r="N167" s="17" t="s">
        <v>411</v>
      </c>
      <c r="O167" s="258">
        <v>7.175925925925927E-4</v>
      </c>
      <c r="P167" s="136" t="str">
        <f>LEFT(historie_vysledky[[#This Row],[prijmeni a jmeno]],1)</f>
        <v>T</v>
      </c>
      <c r="Q167" s="55" t="str">
        <f>CONCATENATE(historie_vysledky[[#This Row],[prijmeni a jmeno]],", ",historie_vysledky[[#This Row],[nar]])</f>
        <v>Turz Jan, 2006</v>
      </c>
      <c r="R167" s="55" t="str">
        <f>CONCATENATE(historie_vysledky[[#This Row],[prijmeni a jmeno]]," (",historie_vysledky[[#This Row],[nar]],")  v roce ",historie_vysledky[[#This Row],[rok]])</f>
        <v>Turz Jan (2006)  v roce 2010</v>
      </c>
      <c r="S167" s="56"/>
      <c r="T167" s="56"/>
      <c r="U167" s="56"/>
      <c r="V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</row>
    <row r="168" spans="2:33" ht="11.25">
      <c r="B168" s="18" t="str">
        <f>CONCATENATE(historie_vysledky[[#This Row],[rok]]," :: ",H168," :: ",I168)</f>
        <v>2010 :: Tvrzová Gabriela :: 2002</v>
      </c>
      <c r="C168" s="251">
        <v>2010</v>
      </c>
      <c r="D168" s="252" t="s">
        <v>297</v>
      </c>
      <c r="E168" s="259" t="s">
        <v>316</v>
      </c>
      <c r="F168" s="259">
        <v>2</v>
      </c>
      <c r="G168" s="253" t="s">
        <v>316</v>
      </c>
      <c r="H168" s="17" t="s">
        <v>266</v>
      </c>
      <c r="I168" s="254">
        <v>2002</v>
      </c>
      <c r="J168" s="19" t="s">
        <v>697</v>
      </c>
      <c r="K168" s="255" t="str">
        <f>IF(RIGHT(LEFT(historie_vysledky[[#This Row],[prijmeni a jmeno]],SEARCH(" ",historie_vysledky[[#This Row],[prijmeni a jmeno]])-1),1)="á","Z","M")</f>
        <v>Z</v>
      </c>
      <c r="L16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07-10</v>
      </c>
      <c r="M168" s="257"/>
      <c r="N168" s="17"/>
      <c r="O168" s="258">
        <v>8.3796296296296299E-4</v>
      </c>
      <c r="P168" s="136" t="str">
        <f>LEFT(historie_vysledky[[#This Row],[prijmeni a jmeno]],1)</f>
        <v>T</v>
      </c>
      <c r="Q168" s="55" t="str">
        <f>CONCATENATE(historie_vysledky[[#This Row],[prijmeni a jmeno]],", ",historie_vysledky[[#This Row],[nar]])</f>
        <v>Tvrzová Gabriela, 2002</v>
      </c>
      <c r="R168" s="55" t="str">
        <f>CONCATENATE(historie_vysledky[[#This Row],[prijmeni a jmeno]]," (",historie_vysledky[[#This Row],[nar]],")  v roce ",historie_vysledky[[#This Row],[rok]])</f>
        <v>Tvrzová Gabriela (2002)  v roce 2010</v>
      </c>
      <c r="S168" s="56"/>
      <c r="T168" s="56"/>
      <c r="U168" s="56"/>
      <c r="V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</row>
    <row r="169" spans="2:33" ht="11.25">
      <c r="B169" s="18" t="str">
        <f>CONCATENATE(historie_vysledky[[#This Row],[rok]]," :: ",H169," :: ",I169)</f>
        <v>2010 :: Tvrzová Veronika :: 1999</v>
      </c>
      <c r="C169" s="251">
        <v>2010</v>
      </c>
      <c r="D169" s="252" t="s">
        <v>297</v>
      </c>
      <c r="E169" s="259" t="s">
        <v>316</v>
      </c>
      <c r="F169" s="259">
        <v>2</v>
      </c>
      <c r="G169" s="253" t="s">
        <v>316</v>
      </c>
      <c r="H169" s="17" t="s">
        <v>274</v>
      </c>
      <c r="I169" s="254">
        <v>1999</v>
      </c>
      <c r="J169" s="19" t="s">
        <v>697</v>
      </c>
      <c r="K169" s="255" t="str">
        <f>IF(RIGHT(LEFT(historie_vysledky[[#This Row],[prijmeni a jmeno]],SEARCH(" ",historie_vysledky[[#This Row],[prijmeni a jmeno]])-1),1)="á","Z","M")</f>
        <v>Z</v>
      </c>
      <c r="L16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9" s="257"/>
      <c r="N169" s="17"/>
      <c r="O169" s="258">
        <v>7.7430555555555553E-4</v>
      </c>
      <c r="P169" s="136" t="str">
        <f>LEFT(historie_vysledky[[#This Row],[prijmeni a jmeno]],1)</f>
        <v>T</v>
      </c>
      <c r="Q169" s="55" t="str">
        <f>CONCATENATE(historie_vysledky[[#This Row],[prijmeni a jmeno]],", ",historie_vysledky[[#This Row],[nar]])</f>
        <v>Tvrzová Veronika, 1999</v>
      </c>
      <c r="R169" s="55" t="str">
        <f>CONCATENATE(historie_vysledky[[#This Row],[prijmeni a jmeno]]," (",historie_vysledky[[#This Row],[nar]],")  v roce ",historie_vysledky[[#This Row],[rok]])</f>
        <v>Tvrzová Veronika (1999)  v roce 2010</v>
      </c>
      <c r="S169" s="56"/>
      <c r="T169" s="56"/>
      <c r="U169" s="56"/>
      <c r="V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</row>
    <row r="170" spans="2:33" ht="11.25">
      <c r="B170" s="18" t="str">
        <f>CONCATENATE(historie_vysledky[[#This Row],[rok]]," :: ",H170," :: ",I170)</f>
        <v>2010 :: Vaněček Jiří :: 1995</v>
      </c>
      <c r="C170" s="251">
        <v>2010</v>
      </c>
      <c r="D170" s="252" t="s">
        <v>297</v>
      </c>
      <c r="E170" s="259" t="s">
        <v>316</v>
      </c>
      <c r="F170" s="259">
        <v>1</v>
      </c>
      <c r="G170" s="253" t="s">
        <v>316</v>
      </c>
      <c r="H170" s="17" t="s">
        <v>438</v>
      </c>
      <c r="I170" s="254">
        <v>1995</v>
      </c>
      <c r="J170" s="19" t="s">
        <v>235</v>
      </c>
      <c r="K170" s="255" t="str">
        <f>IF(RIGHT(LEFT(historie_vysledky[[#This Row],[prijmeni a jmeno]],SEARCH(" ",historie_vysledky[[#This Row],[prijmeni a jmeno]])-1),1)="á","Z","M")</f>
        <v>M</v>
      </c>
      <c r="L17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70" s="257"/>
      <c r="N170" s="17"/>
      <c r="O170" s="258">
        <v>3.2187499999999998E-3</v>
      </c>
      <c r="P170" s="136" t="str">
        <f>LEFT(historie_vysledky[[#This Row],[prijmeni a jmeno]],1)</f>
        <v>V</v>
      </c>
      <c r="Q170" s="55" t="str">
        <f>CONCATENATE(historie_vysledky[[#This Row],[prijmeni a jmeno]],", ",historie_vysledky[[#This Row],[nar]])</f>
        <v>Vaněček Jiří, 1995</v>
      </c>
      <c r="R170" s="55" t="str">
        <f>CONCATENATE(historie_vysledky[[#This Row],[prijmeni a jmeno]]," (",historie_vysledky[[#This Row],[nar]],")  v roce ",historie_vysledky[[#This Row],[rok]])</f>
        <v>Vaněček Jiří (1995)  v roce 2010</v>
      </c>
      <c r="S170" s="56"/>
      <c r="T170" s="56"/>
      <c r="U170" s="56"/>
      <c r="V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</row>
    <row r="171" spans="2:33" ht="11.25">
      <c r="B171" s="18" t="str">
        <f>CONCATENATE(historie_vysledky[[#This Row],[rok]]," :: ",H171," :: ",I171)</f>
        <v>2010 :: Borovec Zdeněk :: 1964</v>
      </c>
      <c r="C171" s="251">
        <v>2010</v>
      </c>
      <c r="D171" s="252" t="s">
        <v>186</v>
      </c>
      <c r="E171" s="259">
        <v>30</v>
      </c>
      <c r="F171" s="259">
        <v>11</v>
      </c>
      <c r="G171" s="253" t="s">
        <v>316</v>
      </c>
      <c r="H171" s="17" t="s">
        <v>528</v>
      </c>
      <c r="I171" s="254">
        <v>1964</v>
      </c>
      <c r="J171" s="19" t="s">
        <v>382</v>
      </c>
      <c r="K171" s="255" t="str">
        <f>IF(RIGHT(LEFT(historie_vysledky[[#This Row],[prijmeni a jmeno]],SEARCH(" ",historie_vysledky[[#This Row],[prijmeni a jmeno]])-1),1)="á","Z","M")</f>
        <v>M</v>
      </c>
      <c r="L17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71" s="257"/>
      <c r="N171" s="17"/>
      <c r="O171" s="258">
        <v>6.3611111111111118E-2</v>
      </c>
      <c r="P171" s="136" t="str">
        <f>LEFT(historie_vysledky[[#This Row],[prijmeni a jmeno]],1)</f>
        <v>B</v>
      </c>
      <c r="Q171" s="55" t="str">
        <f>CONCATENATE(historie_vysledky[[#This Row],[prijmeni a jmeno]],", ",historie_vysledky[[#This Row],[nar]])</f>
        <v>Borovec Zdeněk, 1964</v>
      </c>
      <c r="R171" s="55" t="str">
        <f>CONCATENATE(historie_vysledky[[#This Row],[prijmeni a jmeno]]," (",historie_vysledky[[#This Row],[nar]],")  v roce ",historie_vysledky[[#This Row],[rok]])</f>
        <v>Borovec Zdeněk (1964)  v roce 2010</v>
      </c>
      <c r="S171" s="56"/>
      <c r="T171" s="56"/>
      <c r="U171" s="56"/>
      <c r="V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</row>
    <row r="172" spans="2:33" ht="11.25">
      <c r="B172" s="18" t="str">
        <f>CONCATENATE(historie_vysledky[[#This Row],[rok]]," :: ",H172," :: ",I172)</f>
        <v>2010 :: Bubal Milan :: 1976</v>
      </c>
      <c r="C172" s="251">
        <v>2010</v>
      </c>
      <c r="D172" s="252" t="s">
        <v>186</v>
      </c>
      <c r="E172" s="259">
        <v>13</v>
      </c>
      <c r="F172" s="259">
        <v>6</v>
      </c>
      <c r="G172" s="253" t="s">
        <v>316</v>
      </c>
      <c r="H172" s="17" t="s">
        <v>312</v>
      </c>
      <c r="I172" s="254">
        <v>1976</v>
      </c>
      <c r="J172" s="19" t="s">
        <v>284</v>
      </c>
      <c r="K172" s="255" t="str">
        <f>IF(RIGHT(LEFT(historie_vysledky[[#This Row],[prijmeni a jmeno]],SEARCH(" ",historie_vysledky[[#This Row],[prijmeni a jmeno]])-1),1)="á","Z","M")</f>
        <v>M</v>
      </c>
      <c r="L17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72" s="257"/>
      <c r="N172" s="17"/>
      <c r="O172" s="258">
        <v>4.8946759259259259E-2</v>
      </c>
      <c r="P172" s="136" t="str">
        <f>LEFT(historie_vysledky[[#This Row],[prijmeni a jmeno]],1)</f>
        <v>B</v>
      </c>
      <c r="Q172" s="55" t="str">
        <f>CONCATENATE(historie_vysledky[[#This Row],[prijmeni a jmeno]],", ",historie_vysledky[[#This Row],[nar]])</f>
        <v>Bubal Milan, 1976</v>
      </c>
      <c r="R172" s="55" t="str">
        <f>CONCATENATE(historie_vysledky[[#This Row],[prijmeni a jmeno]]," (",historie_vysledky[[#This Row],[nar]],")  v roce ",historie_vysledky[[#This Row],[rok]])</f>
        <v>Bubal Milan (1976)  v roce 2010</v>
      </c>
      <c r="S172" s="56"/>
      <c r="T172" s="56"/>
      <c r="U172" s="56"/>
      <c r="V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</row>
    <row r="173" spans="2:33" ht="11.25">
      <c r="B173" s="18" t="str">
        <f>CONCATENATE(historie_vysledky[[#This Row],[rok]]," :: ",H173," :: ",I173)</f>
        <v>2010 :: Candrová Jana :: 1975</v>
      </c>
      <c r="C173" s="251">
        <v>2010</v>
      </c>
      <c r="D173" s="252" t="s">
        <v>186</v>
      </c>
      <c r="E173" s="259">
        <v>9</v>
      </c>
      <c r="F173" s="259">
        <v>1</v>
      </c>
      <c r="G173" s="253" t="s">
        <v>316</v>
      </c>
      <c r="H173" s="17" t="s">
        <v>140</v>
      </c>
      <c r="I173" s="254">
        <v>1975</v>
      </c>
      <c r="J173" s="19" t="s">
        <v>299</v>
      </c>
      <c r="K173" s="255" t="str">
        <f>IF(RIGHT(LEFT(historie_vysledky[[#This Row],[prijmeni a jmeno]],SEARCH(" ",historie_vysledky[[#This Row],[prijmeni a jmeno]])-1),1)="á","Z","M")</f>
        <v>Z</v>
      </c>
      <c r="L17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73" s="257"/>
      <c r="N173" s="17"/>
      <c r="O173" s="258">
        <v>4.6909722222222221E-2</v>
      </c>
      <c r="P173" s="136" t="str">
        <f>LEFT(historie_vysledky[[#This Row],[prijmeni a jmeno]],1)</f>
        <v>C</v>
      </c>
      <c r="Q173" s="55" t="str">
        <f>CONCATENATE(historie_vysledky[[#This Row],[prijmeni a jmeno]],", ",historie_vysledky[[#This Row],[nar]])</f>
        <v>Candrová Jana, 1975</v>
      </c>
      <c r="R173" s="55" t="str">
        <f>CONCATENATE(historie_vysledky[[#This Row],[prijmeni a jmeno]]," (",historie_vysledky[[#This Row],[nar]],")  v roce ",historie_vysledky[[#This Row],[rok]])</f>
        <v>Candrová Jana (1975)  v roce 2010</v>
      </c>
      <c r="S173" s="56"/>
      <c r="T173" s="56"/>
      <c r="U173" s="56"/>
      <c r="V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</row>
    <row r="174" spans="2:33" ht="11.25">
      <c r="B174" s="18" t="str">
        <f>CONCATENATE(historie_vysledky[[#This Row],[rok]]," :: ",H174," :: ",I174)</f>
        <v>2010 :: Čaloud Milan :: 1969</v>
      </c>
      <c r="C174" s="251">
        <v>2010</v>
      </c>
      <c r="D174" s="252" t="s">
        <v>186</v>
      </c>
      <c r="E174" s="259">
        <v>21</v>
      </c>
      <c r="F174" s="259">
        <v>9</v>
      </c>
      <c r="G174" s="253" t="s">
        <v>316</v>
      </c>
      <c r="H174" s="17" t="s">
        <v>314</v>
      </c>
      <c r="I174" s="254">
        <v>1969</v>
      </c>
      <c r="J174" s="19" t="s">
        <v>22</v>
      </c>
      <c r="K174" s="255" t="str">
        <f>IF(RIGHT(LEFT(historie_vysledky[[#This Row],[prijmeni a jmeno]],SEARCH(" ",historie_vysledky[[#This Row],[prijmeni a jmeno]])-1),1)="á","Z","M")</f>
        <v>M</v>
      </c>
      <c r="L17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74" s="257"/>
      <c r="N174" s="17"/>
      <c r="O174" s="258">
        <v>5.2708333333333336E-2</v>
      </c>
      <c r="P174" s="136" t="str">
        <f>LEFT(historie_vysledky[[#This Row],[prijmeni a jmeno]],1)</f>
        <v>Č</v>
      </c>
      <c r="Q174" s="55" t="str">
        <f>CONCATENATE(historie_vysledky[[#This Row],[prijmeni a jmeno]],", ",historie_vysledky[[#This Row],[nar]])</f>
        <v>Čaloud Milan, 1969</v>
      </c>
      <c r="R174" s="55" t="str">
        <f>CONCATENATE(historie_vysledky[[#This Row],[prijmeni a jmeno]]," (",historie_vysledky[[#This Row],[nar]],")  v roce ",historie_vysledky[[#This Row],[rok]])</f>
        <v>Čaloud Milan (1969)  v roce 2010</v>
      </c>
      <c r="S174" s="56"/>
      <c r="T174" s="56"/>
      <c r="U174" s="56"/>
      <c r="V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</row>
    <row r="175" spans="2:33" ht="11.25">
      <c r="B175" s="18" t="str">
        <f>CONCATENATE(historie_vysledky[[#This Row],[rok]]," :: ",H175," :: ",I175)</f>
        <v>2010 :: Gazda Martin :: 1968</v>
      </c>
      <c r="C175" s="251">
        <v>2010</v>
      </c>
      <c r="D175" s="252" t="s">
        <v>186</v>
      </c>
      <c r="E175" s="259">
        <v>20</v>
      </c>
      <c r="F175" s="259">
        <v>8</v>
      </c>
      <c r="G175" s="253" t="s">
        <v>316</v>
      </c>
      <c r="H175" s="17" t="s">
        <v>56</v>
      </c>
      <c r="I175" s="254">
        <v>1968</v>
      </c>
      <c r="J175" s="19" t="s">
        <v>328</v>
      </c>
      <c r="K175" s="255" t="str">
        <f>IF(RIGHT(LEFT(historie_vysledky[[#This Row],[prijmeni a jmeno]],SEARCH(" ",historie_vysledky[[#This Row],[prijmeni a jmeno]])-1),1)="á","Z","M")</f>
        <v>M</v>
      </c>
      <c r="L17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75" s="257"/>
      <c r="N175" s="17"/>
      <c r="O175" s="258">
        <v>5.230324074074074E-2</v>
      </c>
      <c r="P175" s="136" t="str">
        <f>LEFT(historie_vysledky[[#This Row],[prijmeni a jmeno]],1)</f>
        <v>G</v>
      </c>
      <c r="Q175" s="55" t="str">
        <f>CONCATENATE(historie_vysledky[[#This Row],[prijmeni a jmeno]],", ",historie_vysledky[[#This Row],[nar]])</f>
        <v>Gazda Martin, 1968</v>
      </c>
      <c r="R175" s="55" t="str">
        <f>CONCATENATE(historie_vysledky[[#This Row],[prijmeni a jmeno]]," (",historie_vysledky[[#This Row],[nar]],")  v roce ",historie_vysledky[[#This Row],[rok]])</f>
        <v>Gazda Martin (1968)  v roce 2010</v>
      </c>
      <c r="S175" s="56"/>
      <c r="T175" s="56"/>
      <c r="U175" s="56"/>
      <c r="V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</row>
    <row r="176" spans="2:33" ht="11.25">
      <c r="B176" s="18" t="str">
        <f>CONCATENATE(historie_vysledky[[#This Row],[rok]]," :: ",H176," :: ",I176)</f>
        <v>2010 :: Juda Josef :: 1965</v>
      </c>
      <c r="C176" s="251">
        <v>2010</v>
      </c>
      <c r="D176" s="252" t="s">
        <v>186</v>
      </c>
      <c r="E176" s="259">
        <v>22</v>
      </c>
      <c r="F176" s="259">
        <v>10</v>
      </c>
      <c r="G176" s="253" t="s">
        <v>316</v>
      </c>
      <c r="H176" s="17" t="s">
        <v>388</v>
      </c>
      <c r="I176" s="254">
        <v>1965</v>
      </c>
      <c r="J176" s="19" t="s">
        <v>284</v>
      </c>
      <c r="K176" s="255" t="str">
        <f>IF(RIGHT(LEFT(historie_vysledky[[#This Row],[prijmeni a jmeno]],SEARCH(" ",historie_vysledky[[#This Row],[prijmeni a jmeno]])-1),1)="á","Z","M")</f>
        <v>M</v>
      </c>
      <c r="L17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76" s="257"/>
      <c r="N176" s="17"/>
      <c r="O176" s="258">
        <v>5.4525462962962963E-2</v>
      </c>
      <c r="P176" s="136" t="str">
        <f>LEFT(historie_vysledky[[#This Row],[prijmeni a jmeno]],1)</f>
        <v>J</v>
      </c>
      <c r="Q176" s="55" t="str">
        <f>CONCATENATE(historie_vysledky[[#This Row],[prijmeni a jmeno]],", ",historie_vysledky[[#This Row],[nar]])</f>
        <v>Juda Josef, 1965</v>
      </c>
      <c r="R176" s="55" t="str">
        <f>CONCATENATE(historie_vysledky[[#This Row],[prijmeni a jmeno]]," (",historie_vysledky[[#This Row],[nar]],")  v roce ",historie_vysledky[[#This Row],[rok]])</f>
        <v>Juda Josef (1965)  v roce 2010</v>
      </c>
      <c r="S176" s="56"/>
      <c r="T176" s="56"/>
      <c r="U176" s="56"/>
      <c r="V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</row>
    <row r="177" spans="2:33" ht="11.25">
      <c r="B177" s="18" t="str">
        <f>CONCATENATE(historie_vysledky[[#This Row],[rok]]," :: ",H177," :: ",I177)</f>
        <v>2010 :: Kopecký Zdeněk :: 1937</v>
      </c>
      <c r="C177" s="251">
        <v>2010</v>
      </c>
      <c r="D177" s="252" t="s">
        <v>186</v>
      </c>
      <c r="E177" s="259">
        <v>27</v>
      </c>
      <c r="F177" s="259">
        <v>6</v>
      </c>
      <c r="G177" s="253" t="s">
        <v>316</v>
      </c>
      <c r="H177" s="17" t="s">
        <v>77</v>
      </c>
      <c r="I177" s="254">
        <v>1937</v>
      </c>
      <c r="J177" s="19" t="s">
        <v>287</v>
      </c>
      <c r="K177" s="255" t="str">
        <f>IF(RIGHT(LEFT(historie_vysledky[[#This Row],[prijmeni a jmeno]],SEARCH(" ",historie_vysledky[[#This Row],[prijmeni a jmeno]])-1),1)="á","Z","M")</f>
        <v>M</v>
      </c>
      <c r="L17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60+</v>
      </c>
      <c r="M177" s="257"/>
      <c r="N177" s="17"/>
      <c r="O177" s="258">
        <v>5.7615740740740738E-2</v>
      </c>
      <c r="P177" s="136" t="str">
        <f>LEFT(historie_vysledky[[#This Row],[prijmeni a jmeno]],1)</f>
        <v>K</v>
      </c>
      <c r="Q177" s="55" t="str">
        <f>CONCATENATE(historie_vysledky[[#This Row],[prijmeni a jmeno]],", ",historie_vysledky[[#This Row],[nar]])</f>
        <v>Kopecký Zdeněk, 1937</v>
      </c>
      <c r="R177" s="55" t="str">
        <f>CONCATENATE(historie_vysledky[[#This Row],[prijmeni a jmeno]]," (",historie_vysledky[[#This Row],[nar]],")  v roce ",historie_vysledky[[#This Row],[rok]])</f>
        <v>Kopecký Zdeněk (1937)  v roce 2010</v>
      </c>
      <c r="S177" s="56"/>
      <c r="T177" s="56"/>
      <c r="U177" s="56"/>
      <c r="V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</row>
    <row r="178" spans="2:33" ht="11.25">
      <c r="B178" s="18" t="str">
        <f>CONCATENATE(historie_vysledky[[#This Row],[rok]]," :: ",H178," :: ",I178)</f>
        <v>2010 :: Kopřiva Josef :: 1952</v>
      </c>
      <c r="C178" s="251">
        <v>2010</v>
      </c>
      <c r="D178" s="252" t="s">
        <v>186</v>
      </c>
      <c r="E178" s="259">
        <v>25</v>
      </c>
      <c r="F178" s="259">
        <v>4</v>
      </c>
      <c r="G178" s="253" t="s">
        <v>316</v>
      </c>
      <c r="H178" s="17" t="s">
        <v>78</v>
      </c>
      <c r="I178" s="254">
        <v>1952</v>
      </c>
      <c r="J178" s="19" t="s">
        <v>648</v>
      </c>
      <c r="K178" s="255" t="str">
        <f>IF(RIGHT(LEFT(historie_vysledky[[#This Row],[prijmeni a jmeno]],SEARCH(" ",historie_vysledky[[#This Row],[prijmeni a jmeno]])-1),1)="á","Z","M")</f>
        <v>M</v>
      </c>
      <c r="L17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78" s="257"/>
      <c r="N178" s="17"/>
      <c r="O178" s="258">
        <v>5.6979166666666664E-2</v>
      </c>
      <c r="P178" s="136" t="str">
        <f>LEFT(historie_vysledky[[#This Row],[prijmeni a jmeno]],1)</f>
        <v>K</v>
      </c>
      <c r="Q178" s="55" t="str">
        <f>CONCATENATE(historie_vysledky[[#This Row],[prijmeni a jmeno]],", ",historie_vysledky[[#This Row],[nar]])</f>
        <v>Kopřiva Josef, 1952</v>
      </c>
      <c r="R178" s="55" t="str">
        <f>CONCATENATE(historie_vysledky[[#This Row],[prijmeni a jmeno]]," (",historie_vysledky[[#This Row],[nar]],")  v roce ",historie_vysledky[[#This Row],[rok]])</f>
        <v>Kopřiva Josef (1952)  v roce 2010</v>
      </c>
      <c r="S178" s="56"/>
      <c r="T178" s="56"/>
      <c r="U178" s="56"/>
      <c r="V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</row>
    <row r="179" spans="2:33" ht="11.25">
      <c r="B179" s="18" t="str">
        <f>CONCATENATE(historie_vysledky[[#This Row],[rok]]," :: ",H179," :: ",I179)</f>
        <v>2010 :: Kysel Jiří :: 1984</v>
      </c>
      <c r="C179" s="251">
        <v>2010</v>
      </c>
      <c r="D179" s="252" t="s">
        <v>186</v>
      </c>
      <c r="E179" s="259">
        <v>10</v>
      </c>
      <c r="F179" s="259">
        <v>4</v>
      </c>
      <c r="G179" s="253" t="s">
        <v>316</v>
      </c>
      <c r="H179" s="17" t="s">
        <v>385</v>
      </c>
      <c r="I179" s="254">
        <v>1984</v>
      </c>
      <c r="J179" s="19" t="s">
        <v>284</v>
      </c>
      <c r="K179" s="255" t="str">
        <f>IF(RIGHT(LEFT(historie_vysledky[[#This Row],[prijmeni a jmeno]],SEARCH(" ",historie_vysledky[[#This Row],[prijmeni a jmeno]])-1),1)="á","Z","M")</f>
        <v>M</v>
      </c>
      <c r="L17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79" s="257"/>
      <c r="N179" s="17"/>
      <c r="O179" s="258">
        <v>4.7407407407407405E-2</v>
      </c>
      <c r="P179" s="136" t="str">
        <f>LEFT(historie_vysledky[[#This Row],[prijmeni a jmeno]],1)</f>
        <v>K</v>
      </c>
      <c r="Q179" s="55" t="str">
        <f>CONCATENATE(historie_vysledky[[#This Row],[prijmeni a jmeno]],", ",historie_vysledky[[#This Row],[nar]])</f>
        <v>Kysel Jiří, 1984</v>
      </c>
      <c r="R179" s="55" t="str">
        <f>CONCATENATE(historie_vysledky[[#This Row],[prijmeni a jmeno]]," (",historie_vysledky[[#This Row],[nar]],")  v roce ",historie_vysledky[[#This Row],[rok]])</f>
        <v>Kysel Jiří (1984)  v roce 2010</v>
      </c>
      <c r="S179" s="56"/>
      <c r="T179" s="56"/>
      <c r="U179" s="56"/>
      <c r="V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</row>
    <row r="180" spans="2:33" ht="11.25">
      <c r="B180" s="18" t="str">
        <f>CONCATENATE(historie_vysledky[[#This Row],[rok]]," :: ",H180," :: ",I180)</f>
        <v>2010 :: Lácha Pavel :: 1969</v>
      </c>
      <c r="C180" s="251">
        <v>2010</v>
      </c>
      <c r="D180" s="252" t="s">
        <v>186</v>
      </c>
      <c r="E180" s="259">
        <v>7</v>
      </c>
      <c r="F180" s="259">
        <v>3</v>
      </c>
      <c r="G180" s="253" t="s">
        <v>316</v>
      </c>
      <c r="H180" s="17" t="s">
        <v>83</v>
      </c>
      <c r="I180" s="254">
        <v>1969</v>
      </c>
      <c r="J180" s="19" t="s">
        <v>299</v>
      </c>
      <c r="K180" s="255" t="str">
        <f>IF(RIGHT(LEFT(historie_vysledky[[#This Row],[prijmeni a jmeno]],SEARCH(" ",historie_vysledky[[#This Row],[prijmeni a jmeno]])-1),1)="á","Z","M")</f>
        <v>M</v>
      </c>
      <c r="L18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80" s="257"/>
      <c r="N180" s="17"/>
      <c r="O180" s="258">
        <v>4.4050925925925931E-2</v>
      </c>
      <c r="P180" s="136" t="str">
        <f>LEFT(historie_vysledky[[#This Row],[prijmeni a jmeno]],1)</f>
        <v>L</v>
      </c>
      <c r="Q180" s="55" t="str">
        <f>CONCATENATE(historie_vysledky[[#This Row],[prijmeni a jmeno]],", ",historie_vysledky[[#This Row],[nar]])</f>
        <v>Lácha Pavel, 1969</v>
      </c>
      <c r="R180" s="55" t="str">
        <f>CONCATENATE(historie_vysledky[[#This Row],[prijmeni a jmeno]]," (",historie_vysledky[[#This Row],[nar]],")  v roce ",historie_vysledky[[#This Row],[rok]])</f>
        <v>Lácha Pavel (1969)  v roce 2010</v>
      </c>
      <c r="S180" s="56"/>
      <c r="T180" s="56"/>
      <c r="U180" s="56"/>
      <c r="V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</row>
    <row r="181" spans="2:33" ht="11.25">
      <c r="B181" s="18" t="str">
        <f>CONCATENATE(historie_vysledky[[#This Row],[rok]]," :: ",H181," :: ",I181)</f>
        <v>2010 :: Mikolášek Arnošt :: 1965</v>
      </c>
      <c r="C181" s="251">
        <v>2010</v>
      </c>
      <c r="D181" s="252" t="s">
        <v>186</v>
      </c>
      <c r="E181" s="259">
        <v>18</v>
      </c>
      <c r="F181" s="259">
        <v>7</v>
      </c>
      <c r="G181" s="253" t="s">
        <v>316</v>
      </c>
      <c r="H181" s="17" t="s">
        <v>92</v>
      </c>
      <c r="I181" s="254">
        <v>1965</v>
      </c>
      <c r="J181" s="19" t="s">
        <v>25</v>
      </c>
      <c r="K181" s="255" t="str">
        <f>IF(RIGHT(LEFT(historie_vysledky[[#This Row],[prijmeni a jmeno]],SEARCH(" ",historie_vysledky[[#This Row],[prijmeni a jmeno]])-1),1)="á","Z","M")</f>
        <v>M</v>
      </c>
      <c r="L18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81" s="257"/>
      <c r="N181" s="17"/>
      <c r="O181" s="258">
        <v>5.0914351851851856E-2</v>
      </c>
      <c r="P181" s="136" t="str">
        <f>LEFT(historie_vysledky[[#This Row],[prijmeni a jmeno]],1)</f>
        <v>M</v>
      </c>
      <c r="Q181" s="55" t="str">
        <f>CONCATENATE(historie_vysledky[[#This Row],[prijmeni a jmeno]],", ",historie_vysledky[[#This Row],[nar]])</f>
        <v>Mikolášek Arnošt, 1965</v>
      </c>
      <c r="R181" s="55" t="str">
        <f>CONCATENATE(historie_vysledky[[#This Row],[prijmeni a jmeno]]," (",historie_vysledky[[#This Row],[nar]],")  v roce ",historie_vysledky[[#This Row],[rok]])</f>
        <v>Mikolášek Arnošt (1965)  v roce 2010</v>
      </c>
      <c r="S181" s="56"/>
      <c r="T181" s="56"/>
      <c r="U181" s="56"/>
      <c r="V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</row>
    <row r="182" spans="2:33" ht="11.25">
      <c r="B182" s="18" t="str">
        <f>CONCATENATE(historie_vysledky[[#This Row],[rok]]," :: ",H182," :: ",I182)</f>
        <v>2010 :: Mikšovský Zdeněk :: 1945</v>
      </c>
      <c r="C182" s="251">
        <v>2010</v>
      </c>
      <c r="D182" s="252" t="s">
        <v>186</v>
      </c>
      <c r="E182" s="259">
        <v>23</v>
      </c>
      <c r="F182" s="259">
        <v>3</v>
      </c>
      <c r="G182" s="253" t="s">
        <v>316</v>
      </c>
      <c r="H182" s="17" t="s">
        <v>94</v>
      </c>
      <c r="I182" s="254">
        <v>1945</v>
      </c>
      <c r="J182" s="19" t="s">
        <v>697</v>
      </c>
      <c r="K182" s="255" t="str">
        <f>IF(RIGHT(LEFT(historie_vysledky[[#This Row],[prijmeni a jmeno]],SEARCH(" ",historie_vysledky[[#This Row],[prijmeni a jmeno]])-1),1)="á","Z","M")</f>
        <v>M</v>
      </c>
      <c r="L18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60+</v>
      </c>
      <c r="M182" s="257"/>
      <c r="N182" s="17"/>
      <c r="O182" s="258">
        <v>5.5543981481481486E-2</v>
      </c>
      <c r="P182" s="136" t="str">
        <f>LEFT(historie_vysledky[[#This Row],[prijmeni a jmeno]],1)</f>
        <v>M</v>
      </c>
      <c r="Q182" s="55" t="str">
        <f>CONCATENATE(historie_vysledky[[#This Row],[prijmeni a jmeno]],", ",historie_vysledky[[#This Row],[nar]])</f>
        <v>Mikšovský Zdeněk, 1945</v>
      </c>
      <c r="R182" s="55" t="str">
        <f>CONCATENATE(historie_vysledky[[#This Row],[prijmeni a jmeno]]," (",historie_vysledky[[#This Row],[nar]],")  v roce ",historie_vysledky[[#This Row],[rok]])</f>
        <v>Mikšovský Zdeněk (1945)  v roce 2010</v>
      </c>
      <c r="S182" s="56"/>
      <c r="T182" s="56"/>
      <c r="U182" s="56"/>
      <c r="V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</row>
    <row r="183" spans="2:33" ht="11.25">
      <c r="B183" s="18" t="str">
        <f>CONCATENATE(historie_vysledky[[#This Row],[rok]]," :: ",H183," :: ",I183)</f>
        <v>2010 :: Novák Jaroslav :: 1964</v>
      </c>
      <c r="C183" s="251">
        <v>2010</v>
      </c>
      <c r="D183" s="252" t="s">
        <v>186</v>
      </c>
      <c r="E183" s="259">
        <v>16</v>
      </c>
      <c r="F183" s="259">
        <v>6</v>
      </c>
      <c r="G183" s="253" t="s">
        <v>316</v>
      </c>
      <c r="H183" s="17" t="s">
        <v>95</v>
      </c>
      <c r="I183" s="254">
        <v>1964</v>
      </c>
      <c r="J183" s="17" t="s">
        <v>741</v>
      </c>
      <c r="K183" s="255" t="str">
        <f>IF(RIGHT(LEFT(historie_vysledky[[#This Row],[prijmeni a jmeno]],SEARCH(" ",historie_vysledky[[#This Row],[prijmeni a jmeno]])-1),1)="á","Z","M")</f>
        <v>M</v>
      </c>
      <c r="L18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83" s="257"/>
      <c r="N183" s="17"/>
      <c r="O183" s="258">
        <v>5.0185185185185187E-2</v>
      </c>
      <c r="P183" s="136" t="str">
        <f>LEFT(historie_vysledky[[#This Row],[prijmeni a jmeno]],1)</f>
        <v>N</v>
      </c>
      <c r="Q183" s="55" t="str">
        <f>CONCATENATE(historie_vysledky[[#This Row],[prijmeni a jmeno]],", ",historie_vysledky[[#This Row],[nar]])</f>
        <v>Novák Jaroslav, 1964</v>
      </c>
      <c r="R183" s="55" t="str">
        <f>CONCATENATE(historie_vysledky[[#This Row],[prijmeni a jmeno]]," (",historie_vysledky[[#This Row],[nar]],")  v roce ",historie_vysledky[[#This Row],[rok]])</f>
        <v>Novák Jaroslav (1964)  v roce 2010</v>
      </c>
      <c r="S183" s="56"/>
      <c r="T183" s="56"/>
      <c r="U183" s="56"/>
      <c r="V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</row>
    <row r="184" spans="2:33" ht="11.25">
      <c r="B184" s="18" t="str">
        <f>CONCATENATE(historie_vysledky[[#This Row],[rok]]," :: ",H184," :: ",I184)</f>
        <v>2010 :: Nový Lukáš :: 1976</v>
      </c>
      <c r="C184" s="251">
        <v>2010</v>
      </c>
      <c r="D184" s="252" t="s">
        <v>186</v>
      </c>
      <c r="E184" s="259">
        <v>5</v>
      </c>
      <c r="F184" s="259">
        <v>3</v>
      </c>
      <c r="G184" s="253" t="s">
        <v>316</v>
      </c>
      <c r="H184" s="17" t="s">
        <v>383</v>
      </c>
      <c r="I184" s="254">
        <v>1976</v>
      </c>
      <c r="J184" s="19" t="s">
        <v>299</v>
      </c>
      <c r="K184" s="255" t="str">
        <f>IF(RIGHT(LEFT(historie_vysledky[[#This Row],[prijmeni a jmeno]],SEARCH(" ",historie_vysledky[[#This Row],[prijmeni a jmeno]])-1),1)="á","Z","M")</f>
        <v>M</v>
      </c>
      <c r="L18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84" s="257"/>
      <c r="N184" s="17"/>
      <c r="O184" s="258">
        <v>4.3333333333333335E-2</v>
      </c>
      <c r="P184" s="136" t="str">
        <f>LEFT(historie_vysledky[[#This Row],[prijmeni a jmeno]],1)</f>
        <v>N</v>
      </c>
      <c r="Q184" s="55" t="str">
        <f>CONCATENATE(historie_vysledky[[#This Row],[prijmeni a jmeno]],", ",historie_vysledky[[#This Row],[nar]])</f>
        <v>Nový Lukáš, 1976</v>
      </c>
      <c r="R184" s="55" t="str">
        <f>CONCATENATE(historie_vysledky[[#This Row],[prijmeni a jmeno]]," (",historie_vysledky[[#This Row],[nar]],")  v roce ",historie_vysledky[[#This Row],[rok]])</f>
        <v>Nový Lukáš (1976)  v roce 2010</v>
      </c>
      <c r="S184" s="56"/>
      <c r="T184" s="56"/>
      <c r="U184" s="56"/>
      <c r="V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</row>
    <row r="185" spans="2:33" ht="11.25">
      <c r="B185" s="18" t="str">
        <f>CONCATENATE(historie_vysledky[[#This Row],[rok]]," :: ",H185," :: ",I185)</f>
        <v>2010 :: Palkovič Vladislav :: 1939</v>
      </c>
      <c r="C185" s="251">
        <v>2010</v>
      </c>
      <c r="D185" s="252" t="s">
        <v>186</v>
      </c>
      <c r="E185" s="259">
        <v>26</v>
      </c>
      <c r="F185" s="259">
        <v>5</v>
      </c>
      <c r="G185" s="253" t="s">
        <v>316</v>
      </c>
      <c r="H185" s="17" t="s">
        <v>100</v>
      </c>
      <c r="I185" s="254">
        <v>1939</v>
      </c>
      <c r="J185" s="19" t="s">
        <v>22</v>
      </c>
      <c r="K185" s="255" t="str">
        <f>IF(RIGHT(LEFT(historie_vysledky[[#This Row],[prijmeni a jmeno]],SEARCH(" ",historie_vysledky[[#This Row],[prijmeni a jmeno]])-1),1)="á","Z","M")</f>
        <v>M</v>
      </c>
      <c r="L18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60+</v>
      </c>
      <c r="M185" s="257"/>
      <c r="N185" s="17"/>
      <c r="O185" s="258">
        <v>5.7037037037037032E-2</v>
      </c>
      <c r="P185" s="136" t="str">
        <f>LEFT(historie_vysledky[[#This Row],[prijmeni a jmeno]],1)</f>
        <v>P</v>
      </c>
      <c r="Q185" s="55" t="str">
        <f>CONCATENATE(historie_vysledky[[#This Row],[prijmeni a jmeno]],", ",historie_vysledky[[#This Row],[nar]])</f>
        <v>Palkovič Vladislav, 1939</v>
      </c>
      <c r="R185" s="55" t="str">
        <f>CONCATENATE(historie_vysledky[[#This Row],[prijmeni a jmeno]]," (",historie_vysledky[[#This Row],[nar]],")  v roce ",historie_vysledky[[#This Row],[rok]])</f>
        <v>Palkovič Vladislav (1939)  v roce 2010</v>
      </c>
      <c r="S185" s="56"/>
      <c r="T185" s="56"/>
      <c r="U185" s="56"/>
      <c r="V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</row>
    <row r="186" spans="2:33" ht="11.25">
      <c r="B186" s="18" t="str">
        <f>CONCATENATE(historie_vysledky[[#This Row],[rok]]," :: ",H186," :: ",I186)</f>
        <v>2010 :: Petrou Jan :: 1964</v>
      </c>
      <c r="C186" s="251">
        <v>2010</v>
      </c>
      <c r="D186" s="252" t="s">
        <v>186</v>
      </c>
      <c r="E186" s="259">
        <v>6</v>
      </c>
      <c r="F186" s="259">
        <v>2</v>
      </c>
      <c r="G186" s="253" t="s">
        <v>316</v>
      </c>
      <c r="H186" s="17" t="s">
        <v>174</v>
      </c>
      <c r="I186" s="254">
        <v>1964</v>
      </c>
      <c r="J186" s="19" t="s">
        <v>33</v>
      </c>
      <c r="K186" s="255" t="str">
        <f>IF(RIGHT(LEFT(historie_vysledky[[#This Row],[prijmeni a jmeno]],SEARCH(" ",historie_vysledky[[#This Row],[prijmeni a jmeno]])-1),1)="á","Z","M")</f>
        <v>M</v>
      </c>
      <c r="L18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86" s="257"/>
      <c r="N186" s="17"/>
      <c r="O186" s="258">
        <v>4.3784722222222218E-2</v>
      </c>
      <c r="P186" s="136" t="str">
        <f>LEFT(historie_vysledky[[#This Row],[prijmeni a jmeno]],1)</f>
        <v>P</v>
      </c>
      <c r="Q186" s="55" t="str">
        <f>CONCATENATE(historie_vysledky[[#This Row],[prijmeni a jmeno]],", ",historie_vysledky[[#This Row],[nar]])</f>
        <v>Petrou Jan, 1964</v>
      </c>
      <c r="R186" s="55" t="str">
        <f>CONCATENATE(historie_vysledky[[#This Row],[prijmeni a jmeno]]," (",historie_vysledky[[#This Row],[nar]],")  v roce ",historie_vysledky[[#This Row],[rok]])</f>
        <v>Petrou Jan (1964)  v roce 2010</v>
      </c>
      <c r="S186" s="56"/>
      <c r="T186" s="56"/>
      <c r="U186" s="56"/>
      <c r="V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</row>
    <row r="187" spans="2:33" ht="11.25">
      <c r="B187" s="18" t="str">
        <f>CONCATENATE(historie_vysledky[[#This Row],[rok]]," :: ",H187," :: ",I187)</f>
        <v>2010 :: Pexa Martin :: 1974</v>
      </c>
      <c r="C187" s="251">
        <v>2010</v>
      </c>
      <c r="D187" s="252" t="s">
        <v>186</v>
      </c>
      <c r="E187" s="259">
        <v>12</v>
      </c>
      <c r="F187" s="259">
        <v>5</v>
      </c>
      <c r="G187" s="253" t="s">
        <v>316</v>
      </c>
      <c r="H187" s="17" t="s">
        <v>386</v>
      </c>
      <c r="I187" s="254">
        <v>1974</v>
      </c>
      <c r="J187" s="19" t="s">
        <v>284</v>
      </c>
      <c r="K187" s="255" t="str">
        <f>IF(RIGHT(LEFT(historie_vysledky[[#This Row],[prijmeni a jmeno]],SEARCH(" ",historie_vysledky[[#This Row],[prijmeni a jmeno]])-1),1)="á","Z","M")</f>
        <v>M</v>
      </c>
      <c r="L18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87" s="257"/>
      <c r="N187" s="17"/>
      <c r="O187" s="258">
        <v>4.8229166666666663E-2</v>
      </c>
      <c r="P187" s="136" t="str">
        <f>LEFT(historie_vysledky[[#This Row],[prijmeni a jmeno]],1)</f>
        <v>P</v>
      </c>
      <c r="Q187" s="55" t="str">
        <f>CONCATENATE(historie_vysledky[[#This Row],[prijmeni a jmeno]],", ",historie_vysledky[[#This Row],[nar]])</f>
        <v>Pexa Martin, 1974</v>
      </c>
      <c r="R187" s="55" t="str">
        <f>CONCATENATE(historie_vysledky[[#This Row],[prijmeni a jmeno]]," (",historie_vysledky[[#This Row],[nar]],")  v roce ",historie_vysledky[[#This Row],[rok]])</f>
        <v>Pexa Martin (1974)  v roce 2010</v>
      </c>
      <c r="S187" s="56"/>
      <c r="T187" s="56"/>
      <c r="U187" s="56"/>
      <c r="V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</row>
    <row r="188" spans="2:33" ht="11.25">
      <c r="B188" s="18" t="str">
        <f>CONCATENATE(historie_vysledky[[#This Row],[rok]]," :: ",H188," :: ",I188)</f>
        <v>2010 :: Sládek Daniel :: 1971</v>
      </c>
      <c r="C188" s="251">
        <v>2010</v>
      </c>
      <c r="D188" s="252" t="s">
        <v>186</v>
      </c>
      <c r="E188" s="259">
        <v>3</v>
      </c>
      <c r="F188" s="259">
        <v>2</v>
      </c>
      <c r="G188" s="253" t="s">
        <v>316</v>
      </c>
      <c r="H188" s="17" t="s">
        <v>308</v>
      </c>
      <c r="I188" s="254">
        <v>1971</v>
      </c>
      <c r="J188" s="19" t="s">
        <v>284</v>
      </c>
      <c r="K188" s="255" t="str">
        <f>IF(RIGHT(LEFT(historie_vysledky[[#This Row],[prijmeni a jmeno]],SEARCH(" ",historie_vysledky[[#This Row],[prijmeni a jmeno]])-1),1)="á","Z","M")</f>
        <v>M</v>
      </c>
      <c r="L18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88" s="257"/>
      <c r="N188" s="17"/>
      <c r="O188" s="258">
        <v>4.2615740740740739E-2</v>
      </c>
      <c r="P188" s="136" t="str">
        <f>LEFT(historie_vysledky[[#This Row],[prijmeni a jmeno]],1)</f>
        <v>S</v>
      </c>
      <c r="Q188" s="55" t="str">
        <f>CONCATENATE(historie_vysledky[[#This Row],[prijmeni a jmeno]],", ",historie_vysledky[[#This Row],[nar]])</f>
        <v>Sládek Daniel, 1971</v>
      </c>
      <c r="R188" s="55" t="str">
        <f>CONCATENATE(historie_vysledky[[#This Row],[prijmeni a jmeno]]," (",historie_vysledky[[#This Row],[nar]],")  v roce ",historie_vysledky[[#This Row],[rok]])</f>
        <v>Sládek Daniel (1971)  v roce 2010</v>
      </c>
      <c r="S188" s="56"/>
      <c r="T188" s="56"/>
      <c r="U188" s="56"/>
      <c r="V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</row>
    <row r="189" spans="2:33" ht="11.25">
      <c r="B189" s="18" t="str">
        <f>CONCATENATE(historie_vysledky[[#This Row],[rok]]," :: ",H189," :: ",I189)</f>
        <v>2010 :: Sládek Miloslav :: 1939</v>
      </c>
      <c r="C189" s="251">
        <v>2010</v>
      </c>
      <c r="D189" s="252" t="s">
        <v>186</v>
      </c>
      <c r="E189" s="259">
        <v>24</v>
      </c>
      <c r="F189" s="259">
        <v>4</v>
      </c>
      <c r="G189" s="253" t="s">
        <v>316</v>
      </c>
      <c r="H189" s="17" t="s">
        <v>323</v>
      </c>
      <c r="I189" s="254">
        <v>1939</v>
      </c>
      <c r="J189" s="19" t="s">
        <v>640</v>
      </c>
      <c r="K189" s="255" t="str">
        <f>IF(RIGHT(LEFT(historie_vysledky[[#This Row],[prijmeni a jmeno]],SEARCH(" ",historie_vysledky[[#This Row],[prijmeni a jmeno]])-1),1)="á","Z","M")</f>
        <v>M</v>
      </c>
      <c r="L18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60+</v>
      </c>
      <c r="M189" s="257"/>
      <c r="N189" s="17"/>
      <c r="O189" s="258">
        <v>5.6655092592592597E-2</v>
      </c>
      <c r="P189" s="136" t="str">
        <f>LEFT(historie_vysledky[[#This Row],[prijmeni a jmeno]],1)</f>
        <v>S</v>
      </c>
      <c r="Q189" s="55" t="str">
        <f>CONCATENATE(historie_vysledky[[#This Row],[prijmeni a jmeno]],", ",historie_vysledky[[#This Row],[nar]])</f>
        <v>Sládek Miloslav, 1939</v>
      </c>
      <c r="R189" s="55" t="str">
        <f>CONCATENATE(historie_vysledky[[#This Row],[prijmeni a jmeno]]," (",historie_vysledky[[#This Row],[nar]],")  v roce ",historie_vysledky[[#This Row],[rok]])</f>
        <v>Sládek Miloslav (1939)  v roce 2010</v>
      </c>
      <c r="S189" s="56"/>
      <c r="T189" s="56"/>
      <c r="U189" s="56"/>
      <c r="V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</row>
    <row r="190" spans="2:33" ht="11.25">
      <c r="B190" s="18" t="str">
        <f>CONCATENATE(historie_vysledky[[#This Row],[rok]]," :: ",H190," :: ",I190)</f>
        <v>2010 :: Svoboda Václav :: 1949</v>
      </c>
      <c r="C190" s="251">
        <v>2010</v>
      </c>
      <c r="D190" s="252" t="s">
        <v>186</v>
      </c>
      <c r="E190" s="259">
        <v>14</v>
      </c>
      <c r="F190" s="259">
        <v>1</v>
      </c>
      <c r="G190" s="253" t="s">
        <v>316</v>
      </c>
      <c r="H190" s="17" t="s">
        <v>118</v>
      </c>
      <c r="I190" s="254">
        <v>1949</v>
      </c>
      <c r="J190" s="19" t="s">
        <v>305</v>
      </c>
      <c r="K190" s="255" t="str">
        <f>IF(RIGHT(LEFT(historie_vysledky[[#This Row],[prijmeni a jmeno]],SEARCH(" ",historie_vysledky[[#This Row],[prijmeni a jmeno]])-1),1)="á","Z","M")</f>
        <v>M</v>
      </c>
      <c r="L19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60+</v>
      </c>
      <c r="M190" s="257"/>
      <c r="N190" s="17"/>
      <c r="O190" s="258">
        <v>4.9131944444444443E-2</v>
      </c>
      <c r="P190" s="136" t="str">
        <f>LEFT(historie_vysledky[[#This Row],[prijmeni a jmeno]],1)</f>
        <v>S</v>
      </c>
      <c r="Q190" s="55" t="str">
        <f>CONCATENATE(historie_vysledky[[#This Row],[prijmeni a jmeno]],", ",historie_vysledky[[#This Row],[nar]])</f>
        <v>Svoboda Václav, 1949</v>
      </c>
      <c r="R190" s="55" t="str">
        <f>CONCATENATE(historie_vysledky[[#This Row],[prijmeni a jmeno]]," (",historie_vysledky[[#This Row],[nar]],")  v roce ",historie_vysledky[[#This Row],[rok]])</f>
        <v>Svoboda Václav (1949)  v roce 2010</v>
      </c>
      <c r="S190" s="56"/>
      <c r="T190" s="56"/>
      <c r="U190" s="56"/>
      <c r="V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</row>
    <row r="191" spans="2:33" ht="11.25">
      <c r="B191" s="18" t="str">
        <f>CONCATENATE(historie_vysledky[[#This Row],[rok]]," :: ",H191," :: ",I191)</f>
        <v>2010 :: Šoustar Lubomír :: 1941</v>
      </c>
      <c r="C191" s="251">
        <v>2010</v>
      </c>
      <c r="D191" s="252" t="s">
        <v>186</v>
      </c>
      <c r="E191" s="259">
        <v>17</v>
      </c>
      <c r="F191" s="259">
        <v>2</v>
      </c>
      <c r="G191" s="253" t="s">
        <v>316</v>
      </c>
      <c r="H191" s="17" t="s">
        <v>115</v>
      </c>
      <c r="I191" s="254">
        <v>1941</v>
      </c>
      <c r="J191" s="19" t="s">
        <v>295</v>
      </c>
      <c r="K191" s="255" t="str">
        <f>IF(RIGHT(LEFT(historie_vysledky[[#This Row],[prijmeni a jmeno]],SEARCH(" ",historie_vysledky[[#This Row],[prijmeni a jmeno]])-1),1)="á","Z","M")</f>
        <v>M</v>
      </c>
      <c r="L19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60+</v>
      </c>
      <c r="M191" s="257"/>
      <c r="N191" s="17"/>
      <c r="O191" s="258">
        <v>5.0462962962962959E-2</v>
      </c>
      <c r="P191" s="136" t="str">
        <f>LEFT(historie_vysledky[[#This Row],[prijmeni a jmeno]],1)</f>
        <v>Š</v>
      </c>
      <c r="Q191" s="55" t="str">
        <f>CONCATENATE(historie_vysledky[[#This Row],[prijmeni a jmeno]],", ",historie_vysledky[[#This Row],[nar]])</f>
        <v>Šoustar Lubomír, 1941</v>
      </c>
      <c r="R191" s="55" t="str">
        <f>CONCATENATE(historie_vysledky[[#This Row],[prijmeni a jmeno]]," (",historie_vysledky[[#This Row],[nar]],")  v roce ",historie_vysledky[[#This Row],[rok]])</f>
        <v>Šoustar Lubomír (1941)  v roce 2010</v>
      </c>
      <c r="S191" s="56"/>
      <c r="T191" s="56"/>
      <c r="U191" s="56"/>
      <c r="V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</row>
    <row r="192" spans="2:33" ht="11.25">
      <c r="B192" s="18" t="str">
        <f>CONCATENATE(historie_vysledky[[#This Row],[rok]]," :: ",H192," :: ",I192)</f>
        <v>2010 :: Tík František :: 1957</v>
      </c>
      <c r="C192" s="251">
        <v>2010</v>
      </c>
      <c r="D192" s="252" t="s">
        <v>186</v>
      </c>
      <c r="E192" s="259">
        <v>4</v>
      </c>
      <c r="F192" s="259">
        <v>1</v>
      </c>
      <c r="G192" s="253" t="s">
        <v>316</v>
      </c>
      <c r="H192" s="17" t="s">
        <v>161</v>
      </c>
      <c r="I192" s="254">
        <v>1957</v>
      </c>
      <c r="J192" s="19" t="s">
        <v>302</v>
      </c>
      <c r="K192" s="255" t="str">
        <f>IF(RIGHT(LEFT(historie_vysledky[[#This Row],[prijmeni a jmeno]],SEARCH(" ",historie_vysledky[[#This Row],[prijmeni a jmeno]])-1),1)="á","Z","M")</f>
        <v>M</v>
      </c>
      <c r="L19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92" s="257"/>
      <c r="N192" s="17"/>
      <c r="O192" s="258">
        <v>4.2673611111111114E-2</v>
      </c>
      <c r="P192" s="136" t="str">
        <f>LEFT(historie_vysledky[[#This Row],[prijmeni a jmeno]],1)</f>
        <v>T</v>
      </c>
      <c r="Q192" s="55" t="str">
        <f>CONCATENATE(historie_vysledky[[#This Row],[prijmeni a jmeno]],", ",historie_vysledky[[#This Row],[nar]])</f>
        <v>Tík František, 1957</v>
      </c>
      <c r="R192" s="55" t="str">
        <f>CONCATENATE(historie_vysledky[[#This Row],[prijmeni a jmeno]]," (",historie_vysledky[[#This Row],[nar]],")  v roce ",historie_vysledky[[#This Row],[rok]])</f>
        <v>Tík František (1957)  v roce 2010</v>
      </c>
      <c r="S192" s="56"/>
      <c r="T192" s="56"/>
      <c r="U192" s="56"/>
      <c r="V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</row>
    <row r="193" spans="2:33" ht="11.25">
      <c r="B193" s="18" t="str">
        <f>CONCATENATE(historie_vysledky[[#This Row],[rok]]," :: ",H193," :: ",I193)</f>
        <v>2010 :: Trnka Jiří :: 1963</v>
      </c>
      <c r="C193" s="251">
        <v>2010</v>
      </c>
      <c r="D193" s="252" t="s">
        <v>186</v>
      </c>
      <c r="E193" s="259">
        <v>11</v>
      </c>
      <c r="F193" s="259">
        <v>4</v>
      </c>
      <c r="G193" s="253" t="s">
        <v>316</v>
      </c>
      <c r="H193" s="17" t="s">
        <v>122</v>
      </c>
      <c r="I193" s="254">
        <v>1963</v>
      </c>
      <c r="J193" s="19" t="s">
        <v>41</v>
      </c>
      <c r="K193" s="255" t="str">
        <f>IF(RIGHT(LEFT(historie_vysledky[[#This Row],[prijmeni a jmeno]],SEARCH(" ",historie_vysledky[[#This Row],[prijmeni a jmeno]])-1),1)="á","Z","M")</f>
        <v>M</v>
      </c>
      <c r="L19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93" s="257"/>
      <c r="N193" s="17"/>
      <c r="O193" s="258">
        <v>4.8032407407407406E-2</v>
      </c>
      <c r="P193" s="136" t="str">
        <f>LEFT(historie_vysledky[[#This Row],[prijmeni a jmeno]],1)</f>
        <v>T</v>
      </c>
      <c r="Q193" s="55" t="str">
        <f>CONCATENATE(historie_vysledky[[#This Row],[prijmeni a jmeno]],", ",historie_vysledky[[#This Row],[nar]])</f>
        <v>Trnka Jiří, 1963</v>
      </c>
      <c r="R193" s="55" t="str">
        <f>CONCATENATE(historie_vysledky[[#This Row],[prijmeni a jmeno]]," (",historie_vysledky[[#This Row],[nar]],")  v roce ",historie_vysledky[[#This Row],[rok]])</f>
        <v>Trnka Jiří (1963)  v roce 2010</v>
      </c>
      <c r="S193" s="56"/>
      <c r="T193" s="56"/>
      <c r="U193" s="56"/>
      <c r="V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</row>
    <row r="194" spans="2:33" ht="11.25">
      <c r="B194" s="18" t="str">
        <f>CONCATENATE(historie_vysledky[[#This Row],[rok]]," :: ",H194," :: ",I194)</f>
        <v>2010 :: Turek Jiří :: 1970</v>
      </c>
      <c r="C194" s="251">
        <v>2010</v>
      </c>
      <c r="D194" s="252" t="s">
        <v>186</v>
      </c>
      <c r="E194" s="259">
        <v>2</v>
      </c>
      <c r="F194" s="259">
        <v>1</v>
      </c>
      <c r="G194" s="253" t="s">
        <v>316</v>
      </c>
      <c r="H194" s="17" t="s">
        <v>162</v>
      </c>
      <c r="I194" s="254">
        <v>1970</v>
      </c>
      <c r="J194" s="19" t="s">
        <v>659</v>
      </c>
      <c r="K194" s="255" t="str">
        <f>IF(RIGHT(LEFT(historie_vysledky[[#This Row],[prijmeni a jmeno]],SEARCH(" ",historie_vysledky[[#This Row],[prijmeni a jmeno]])-1),1)="á","Z","M")</f>
        <v>M</v>
      </c>
      <c r="L19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94" s="257"/>
      <c r="N194" s="17"/>
      <c r="O194" s="258">
        <v>4.2268518518518518E-2</v>
      </c>
      <c r="P194" s="136" t="str">
        <f>LEFT(historie_vysledky[[#This Row],[prijmeni a jmeno]],1)</f>
        <v>T</v>
      </c>
      <c r="Q194" s="55" t="str">
        <f>CONCATENATE(historie_vysledky[[#This Row],[prijmeni a jmeno]],", ",historie_vysledky[[#This Row],[nar]])</f>
        <v>Turek Jiří, 1970</v>
      </c>
      <c r="R194" s="55" t="str">
        <f>CONCATENATE(historie_vysledky[[#This Row],[prijmeni a jmeno]]," (",historie_vysledky[[#This Row],[nar]],")  v roce ",historie_vysledky[[#This Row],[rok]])</f>
        <v>Turek Jiří (1970)  v roce 2010</v>
      </c>
      <c r="S194" s="56"/>
      <c r="T194" s="56"/>
      <c r="U194" s="56"/>
      <c r="V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</row>
    <row r="195" spans="2:33" ht="11.25">
      <c r="B195" s="18" t="str">
        <f>CONCATENATE(historie_vysledky[[#This Row],[rok]]," :: ",H195," :: ",I195)</f>
        <v>2010 :: Vejvara Pavel :: 1979</v>
      </c>
      <c r="C195" s="251">
        <v>2010</v>
      </c>
      <c r="D195" s="252" t="s">
        <v>186</v>
      </c>
      <c r="E195" s="259">
        <v>1</v>
      </c>
      <c r="F195" s="259">
        <v>1</v>
      </c>
      <c r="G195" s="253" t="s">
        <v>316</v>
      </c>
      <c r="H195" s="17" t="s">
        <v>190</v>
      </c>
      <c r="I195" s="254">
        <v>1979</v>
      </c>
      <c r="J195" s="19" t="s">
        <v>655</v>
      </c>
      <c r="K195" s="255" t="str">
        <f>IF(RIGHT(LEFT(historie_vysledky[[#This Row],[prijmeni a jmeno]],SEARCH(" ",historie_vysledky[[#This Row],[prijmeni a jmeno]])-1),1)="á","Z","M")</f>
        <v>M</v>
      </c>
      <c r="L19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95" s="257"/>
      <c r="N195" s="17"/>
      <c r="O195" s="258">
        <v>4.1087962962962958E-2</v>
      </c>
      <c r="P195" s="136" t="str">
        <f>LEFT(historie_vysledky[[#This Row],[prijmeni a jmeno]],1)</f>
        <v>V</v>
      </c>
      <c r="Q195" s="55" t="str">
        <f>CONCATENATE(historie_vysledky[[#This Row],[prijmeni a jmeno]],", ",historie_vysledky[[#This Row],[nar]])</f>
        <v>Vejvara Pavel, 1979</v>
      </c>
      <c r="R195" s="55" t="str">
        <f>CONCATENATE(historie_vysledky[[#This Row],[prijmeni a jmeno]]," (",historie_vysledky[[#This Row],[nar]],")  v roce ",historie_vysledky[[#This Row],[rok]])</f>
        <v>Vejvara Pavel (1979)  v roce 2010</v>
      </c>
      <c r="S195" s="56"/>
      <c r="T195" s="56"/>
      <c r="U195" s="56"/>
      <c r="V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</row>
    <row r="196" spans="2:33" ht="11.25">
      <c r="B196" s="18" t="str">
        <f>CONCATENATE(historie_vysledky[[#This Row],[rok]]," :: ",H196," :: ",I196)</f>
        <v>2010 :: Voráček Karel :: 1962</v>
      </c>
      <c r="C196" s="251">
        <v>2010</v>
      </c>
      <c r="D196" s="252" t="s">
        <v>186</v>
      </c>
      <c r="E196" s="259">
        <v>15</v>
      </c>
      <c r="F196" s="259">
        <v>5</v>
      </c>
      <c r="G196" s="253" t="s">
        <v>316</v>
      </c>
      <c r="H196" s="17" t="s">
        <v>165</v>
      </c>
      <c r="I196" s="254">
        <v>1962</v>
      </c>
      <c r="J196" s="19" t="s">
        <v>43</v>
      </c>
      <c r="K196" s="255" t="str">
        <f>IF(RIGHT(LEFT(historie_vysledky[[#This Row],[prijmeni a jmeno]],SEARCH(" ",historie_vysledky[[#This Row],[prijmeni a jmeno]])-1),1)="á","Z","M")</f>
        <v>M</v>
      </c>
      <c r="L19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96" s="257"/>
      <c r="N196" s="17"/>
      <c r="O196" s="258">
        <v>4.9398148148148142E-2</v>
      </c>
      <c r="P196" s="136" t="str">
        <f>LEFT(historie_vysledky[[#This Row],[prijmeni a jmeno]],1)</f>
        <v>V</v>
      </c>
      <c r="Q196" s="55" t="str">
        <f>CONCATENATE(historie_vysledky[[#This Row],[prijmeni a jmeno]],", ",historie_vysledky[[#This Row],[nar]])</f>
        <v>Voráček Karel, 1962</v>
      </c>
      <c r="R196" s="55" t="str">
        <f>CONCATENATE(historie_vysledky[[#This Row],[prijmeni a jmeno]]," (",historie_vysledky[[#This Row],[nar]],")  v roce ",historie_vysledky[[#This Row],[rok]])</f>
        <v>Voráček Karel (1962)  v roce 2010</v>
      </c>
      <c r="S196" s="56"/>
      <c r="T196" s="56"/>
      <c r="U196" s="56"/>
      <c r="V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</row>
    <row r="197" spans="2:33" ht="11.25">
      <c r="B197" s="18" t="str">
        <f>CONCATENATE(historie_vysledky[[#This Row],[rok]]," :: ",H197," :: ",I197)</f>
        <v>2010 :: Watzinger Franz :: 1955</v>
      </c>
      <c r="C197" s="251">
        <v>2010</v>
      </c>
      <c r="D197" s="252" t="s">
        <v>186</v>
      </c>
      <c r="E197" s="259">
        <v>8</v>
      </c>
      <c r="F197" s="259">
        <v>2</v>
      </c>
      <c r="G197" s="253" t="s">
        <v>316</v>
      </c>
      <c r="H197" s="17" t="s">
        <v>384</v>
      </c>
      <c r="I197" s="254">
        <v>1955</v>
      </c>
      <c r="J197" s="19" t="s">
        <v>380</v>
      </c>
      <c r="K197" s="255" t="str">
        <f>IF(RIGHT(LEFT(historie_vysledky[[#This Row],[prijmeni a jmeno]],SEARCH(" ",historie_vysledky[[#This Row],[prijmeni a jmeno]])-1),1)="á","Z","M")</f>
        <v>M</v>
      </c>
      <c r="L19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97" s="257"/>
      <c r="N197" s="17"/>
      <c r="O197" s="258">
        <v>4.6585648148148147E-2</v>
      </c>
      <c r="P197" s="136" t="str">
        <f>LEFT(historie_vysledky[[#This Row],[prijmeni a jmeno]],1)</f>
        <v>W</v>
      </c>
      <c r="Q197" s="55" t="str">
        <f>CONCATENATE(historie_vysledky[[#This Row],[prijmeni a jmeno]],", ",historie_vysledky[[#This Row],[nar]])</f>
        <v>Watzinger Franz, 1955</v>
      </c>
      <c r="R197" s="55" t="str">
        <f>CONCATENATE(historie_vysledky[[#This Row],[prijmeni a jmeno]]," (",historie_vysledky[[#This Row],[nar]],")  v roce ",historie_vysledky[[#This Row],[rok]])</f>
        <v>Watzinger Franz (1955)  v roce 2010</v>
      </c>
      <c r="S197" s="56"/>
      <c r="T197" s="56"/>
      <c r="U197" s="56"/>
      <c r="V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</row>
    <row r="198" spans="2:33" ht="11.25">
      <c r="B198" s="18" t="str">
        <f>CONCATENATE(historie_vysledky[[#This Row],[rok]]," :: ",H198," :: ",I198)</f>
        <v>2010 :: Watzinger Johan :: 1953</v>
      </c>
      <c r="C198" s="251">
        <v>2010</v>
      </c>
      <c r="D198" s="252" t="s">
        <v>186</v>
      </c>
      <c r="E198" s="259">
        <v>28</v>
      </c>
      <c r="F198" s="259">
        <v>5</v>
      </c>
      <c r="G198" s="253" t="s">
        <v>316</v>
      </c>
      <c r="H198" s="17" t="s">
        <v>389</v>
      </c>
      <c r="I198" s="254">
        <v>1953</v>
      </c>
      <c r="J198" s="19" t="s">
        <v>380</v>
      </c>
      <c r="K198" s="255" t="str">
        <f>IF(RIGHT(LEFT(historie_vysledky[[#This Row],[prijmeni a jmeno]],SEARCH(" ",historie_vysledky[[#This Row],[prijmeni a jmeno]])-1),1)="á","Z","M")</f>
        <v>M</v>
      </c>
      <c r="L19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98" s="257"/>
      <c r="N198" s="17"/>
      <c r="O198" s="258">
        <v>5.9016203703703703E-2</v>
      </c>
      <c r="P198" s="136" t="str">
        <f>LEFT(historie_vysledky[[#This Row],[prijmeni a jmeno]],1)</f>
        <v>W</v>
      </c>
      <c r="Q198" s="55" t="str">
        <f>CONCATENATE(historie_vysledky[[#This Row],[prijmeni a jmeno]],", ",historie_vysledky[[#This Row],[nar]])</f>
        <v>Watzinger Johan, 1953</v>
      </c>
      <c r="R198" s="55" t="str">
        <f>CONCATENATE(historie_vysledky[[#This Row],[prijmeni a jmeno]]," (",historie_vysledky[[#This Row],[nar]],")  v roce ",historie_vysledky[[#This Row],[rok]])</f>
        <v>Watzinger Johan (1953)  v roce 2010</v>
      </c>
      <c r="S198" s="56"/>
      <c r="T198" s="56"/>
      <c r="U198" s="56"/>
      <c r="V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</row>
    <row r="199" spans="2:33" ht="11.25">
      <c r="B199" s="18" t="str">
        <f>CONCATENATE(historie_vysledky[[#This Row],[rok]]," :: ",H199," :: ",I199)</f>
        <v>2010 :: Zelenka Vladimír :: 1960</v>
      </c>
      <c r="C199" s="251">
        <v>2010</v>
      </c>
      <c r="D199" s="252" t="s">
        <v>186</v>
      </c>
      <c r="E199" s="259">
        <v>19</v>
      </c>
      <c r="F199" s="259">
        <v>3</v>
      </c>
      <c r="G199" s="253" t="s">
        <v>316</v>
      </c>
      <c r="H199" s="17" t="s">
        <v>387</v>
      </c>
      <c r="I199" s="254">
        <v>1960</v>
      </c>
      <c r="J199" s="19" t="s">
        <v>381</v>
      </c>
      <c r="K199" s="255" t="str">
        <f>IF(RIGHT(LEFT(historie_vysledky[[#This Row],[prijmeni a jmeno]],SEARCH(" ",historie_vysledky[[#This Row],[prijmeni a jmeno]])-1),1)="á","Z","M")</f>
        <v>M</v>
      </c>
      <c r="L19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99" s="257"/>
      <c r="N199" s="17"/>
      <c r="O199" s="258">
        <v>5.1377314814814813E-2</v>
      </c>
      <c r="P199" s="136" t="str">
        <f>LEFT(historie_vysledky[[#This Row],[prijmeni a jmeno]],1)</f>
        <v>Z</v>
      </c>
      <c r="Q199" s="55" t="str">
        <f>CONCATENATE(historie_vysledky[[#This Row],[prijmeni a jmeno]],", ",historie_vysledky[[#This Row],[nar]])</f>
        <v>Zelenka Vladimír, 1960</v>
      </c>
      <c r="R199" s="55" t="str">
        <f>CONCATENATE(historie_vysledky[[#This Row],[prijmeni a jmeno]]," (",historie_vysledky[[#This Row],[nar]],")  v roce ",historie_vysledky[[#This Row],[rok]])</f>
        <v>Zelenka Vladimír (1960)  v roce 2010</v>
      </c>
      <c r="S199" s="56"/>
      <c r="T199" s="56"/>
      <c r="U199" s="56"/>
      <c r="V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</row>
    <row r="200" spans="2:33" ht="11.25">
      <c r="B200" s="18" t="str">
        <f>CONCATENATE(historie_vysledky[[#This Row],[rok]]," :: ",H200," :: ",I200)</f>
        <v>2010 :: Zelenková Alice :: 1963</v>
      </c>
      <c r="C200" s="251">
        <v>2010</v>
      </c>
      <c r="D200" s="252" t="s">
        <v>186</v>
      </c>
      <c r="E200" s="259">
        <v>29</v>
      </c>
      <c r="F200" s="259">
        <v>2</v>
      </c>
      <c r="G200" s="253" t="s">
        <v>316</v>
      </c>
      <c r="H200" s="17" t="s">
        <v>390</v>
      </c>
      <c r="I200" s="254">
        <v>1963</v>
      </c>
      <c r="J200" s="19" t="s">
        <v>381</v>
      </c>
      <c r="K200" s="255" t="str">
        <f>IF(RIGHT(LEFT(historie_vysledky[[#This Row],[prijmeni a jmeno]],SEARCH(" ",historie_vysledky[[#This Row],[prijmeni a jmeno]])-1),1)="á","Z","M")</f>
        <v>Z</v>
      </c>
      <c r="L20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200" s="257"/>
      <c r="N200" s="17"/>
      <c r="O200" s="258">
        <v>0.06</v>
      </c>
      <c r="P200" s="136" t="str">
        <f>LEFT(historie_vysledky[[#This Row],[prijmeni a jmeno]],1)</f>
        <v>Z</v>
      </c>
      <c r="Q200" s="55" t="str">
        <f>CONCATENATE(historie_vysledky[[#This Row],[prijmeni a jmeno]],", ",historie_vysledky[[#This Row],[nar]])</f>
        <v>Zelenková Alice, 1963</v>
      </c>
      <c r="R200" s="55" t="str">
        <f>CONCATENATE(historie_vysledky[[#This Row],[prijmeni a jmeno]]," (",historie_vysledky[[#This Row],[nar]],")  v roce ",historie_vysledky[[#This Row],[rok]])</f>
        <v>Zelenková Alice (1963)  v roce 2010</v>
      </c>
      <c r="S200" s="56"/>
      <c r="T200" s="56"/>
      <c r="U200" s="56"/>
      <c r="V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</row>
    <row r="201" spans="2:33" ht="11.25">
      <c r="B201" s="18" t="str">
        <f>CONCATENATE(historie_vysledky[[#This Row],[rok]]," :: ",H201," :: ",I201)</f>
        <v>2011 :: Čutka Václav :: 1991</v>
      </c>
      <c r="C201" s="251">
        <v>2011</v>
      </c>
      <c r="D201" s="252" t="s">
        <v>187</v>
      </c>
      <c r="E201" s="259">
        <v>4</v>
      </c>
      <c r="F201" s="259">
        <v>4</v>
      </c>
      <c r="G201" s="253" t="s">
        <v>316</v>
      </c>
      <c r="H201" s="17" t="s">
        <v>227</v>
      </c>
      <c r="I201" s="254">
        <v>1991</v>
      </c>
      <c r="J201" s="19" t="s">
        <v>473</v>
      </c>
      <c r="K201" s="255" t="str">
        <f>IF(RIGHT(LEFT(historie_vysledky[[#This Row],[prijmeni a jmeno]],SEARCH(" ",historie_vysledky[[#This Row],[prijmeni a jmeno]])-1),1)="á","Z","M")</f>
        <v>M</v>
      </c>
      <c r="L20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01" s="257"/>
      <c r="N201" s="17"/>
      <c r="O201" s="258">
        <v>1.512962962962963E-2</v>
      </c>
      <c r="P201" s="136" t="str">
        <f>LEFT(historie_vysledky[[#This Row],[prijmeni a jmeno]],1)</f>
        <v>Č</v>
      </c>
      <c r="Q201" s="55" t="str">
        <f>CONCATENATE(historie_vysledky[[#This Row],[prijmeni a jmeno]],", ",historie_vysledky[[#This Row],[nar]])</f>
        <v>Čutka Václav, 1991</v>
      </c>
      <c r="R201" s="55" t="str">
        <f>CONCATENATE(historie_vysledky[[#This Row],[prijmeni a jmeno]]," (",historie_vysledky[[#This Row],[nar]],")  v roce ",historie_vysledky[[#This Row],[rok]])</f>
        <v>Čutka Václav (1991)  v roce 2011</v>
      </c>
      <c r="S201" s="56"/>
      <c r="T201" s="56"/>
      <c r="U201" s="56"/>
      <c r="V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</row>
    <row r="202" spans="2:33" ht="11.25">
      <c r="B202" s="18" t="str">
        <f>CONCATENATE(historie_vysledky[[#This Row],[rok]]," :: ",H202," :: ",I202)</f>
        <v>2011 :: Gazda Jiří :: 1991</v>
      </c>
      <c r="C202" s="251">
        <v>2011</v>
      </c>
      <c r="D202" s="252" t="s">
        <v>187</v>
      </c>
      <c r="E202" s="259">
        <v>16</v>
      </c>
      <c r="F202" s="259">
        <v>16</v>
      </c>
      <c r="G202" s="253" t="s">
        <v>316</v>
      </c>
      <c r="H202" s="17" t="s">
        <v>342</v>
      </c>
      <c r="I202" s="254">
        <v>1991</v>
      </c>
      <c r="J202" s="19" t="s">
        <v>20</v>
      </c>
      <c r="K202" s="255" t="str">
        <f>IF(RIGHT(LEFT(historie_vysledky[[#This Row],[prijmeni a jmeno]],SEARCH(" ",historie_vysledky[[#This Row],[prijmeni a jmeno]])-1),1)="á","Z","M")</f>
        <v>M</v>
      </c>
      <c r="L20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02" s="257"/>
      <c r="N202" s="17"/>
      <c r="O202" s="258">
        <v>1.8003472222222223E-2</v>
      </c>
      <c r="P202" s="136" t="str">
        <f>LEFT(historie_vysledky[[#This Row],[prijmeni a jmeno]],1)</f>
        <v>G</v>
      </c>
      <c r="Q202" s="55" t="str">
        <f>CONCATENATE(historie_vysledky[[#This Row],[prijmeni a jmeno]],", ",historie_vysledky[[#This Row],[nar]])</f>
        <v>Gazda Jiří, 1991</v>
      </c>
      <c r="R202" s="55" t="str">
        <f>CONCATENATE(historie_vysledky[[#This Row],[prijmeni a jmeno]]," (",historie_vysledky[[#This Row],[nar]],")  v roce ",historie_vysledky[[#This Row],[rok]])</f>
        <v>Gazda Jiří (1991)  v roce 2011</v>
      </c>
      <c r="S202" s="56"/>
      <c r="T202" s="56"/>
      <c r="U202" s="56"/>
      <c r="V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</row>
    <row r="203" spans="2:33" ht="11.25">
      <c r="B203" s="18" t="str">
        <f>CONCATENATE(historie_vysledky[[#This Row],[rok]]," :: ",H203," :: ",I203)</f>
        <v>2011 :: CHýna Radek :: 1992</v>
      </c>
      <c r="C203" s="251">
        <v>2011</v>
      </c>
      <c r="D203" s="252" t="s">
        <v>187</v>
      </c>
      <c r="E203" s="259">
        <v>9</v>
      </c>
      <c r="F203" s="259">
        <v>9</v>
      </c>
      <c r="G203" s="253" t="s">
        <v>316</v>
      </c>
      <c r="H203" s="17" t="s">
        <v>480</v>
      </c>
      <c r="I203" s="254">
        <v>1992</v>
      </c>
      <c r="J203" s="19" t="s">
        <v>473</v>
      </c>
      <c r="K203" s="255" t="str">
        <f>IF(RIGHT(LEFT(historie_vysledky[[#This Row],[prijmeni a jmeno]],SEARCH(" ",historie_vysledky[[#This Row],[prijmeni a jmeno]])-1),1)="á","Z","M")</f>
        <v>M</v>
      </c>
      <c r="L20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03" s="257"/>
      <c r="N203" s="17"/>
      <c r="O203" s="258">
        <v>1.6153935185185184E-2</v>
      </c>
      <c r="P203" s="136" t="str">
        <f>LEFT(historie_vysledky[[#This Row],[prijmeni a jmeno]],1)</f>
        <v>C</v>
      </c>
      <c r="Q203" s="55" t="str">
        <f>CONCATENATE(historie_vysledky[[#This Row],[prijmeni a jmeno]],", ",historie_vysledky[[#This Row],[nar]])</f>
        <v>CHýna Radek, 1992</v>
      </c>
      <c r="R203" s="55" t="str">
        <f>CONCATENATE(historie_vysledky[[#This Row],[prijmeni a jmeno]]," (",historie_vysledky[[#This Row],[nar]],")  v roce ",historie_vysledky[[#This Row],[rok]])</f>
        <v>CHýna Radek (1992)  v roce 2011</v>
      </c>
      <c r="S203" s="56"/>
      <c r="T203" s="56"/>
      <c r="U203" s="56"/>
      <c r="V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</row>
    <row r="204" spans="2:33" ht="11.25">
      <c r="B204" s="18" t="str">
        <f>CONCATENATE(historie_vysledky[[#This Row],[rok]]," :: ",H204," :: ",I204)</f>
        <v>2011 :: Kolářová Martina :: 1972</v>
      </c>
      <c r="C204" s="251">
        <v>2011</v>
      </c>
      <c r="D204" s="252" t="s">
        <v>187</v>
      </c>
      <c r="E204" s="259">
        <v>20</v>
      </c>
      <c r="F204" s="259">
        <v>20</v>
      </c>
      <c r="G204" s="253" t="s">
        <v>316</v>
      </c>
      <c r="H204" s="17" t="s">
        <v>396</v>
      </c>
      <c r="I204" s="254">
        <v>1972</v>
      </c>
      <c r="J204" s="19" t="s">
        <v>476</v>
      </c>
      <c r="K204" s="255" t="str">
        <f>IF(RIGHT(LEFT(historie_vysledky[[#This Row],[prijmeni a jmeno]],SEARCH(" ",historie_vysledky[[#This Row],[prijmeni a jmeno]])-1),1)="á","Z","M")</f>
        <v>Z</v>
      </c>
      <c r="L20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04" s="257"/>
      <c r="N204" s="17"/>
      <c r="O204" s="258">
        <v>2.4443287037037034E-2</v>
      </c>
      <c r="P204" s="136" t="str">
        <f>LEFT(historie_vysledky[[#This Row],[prijmeni a jmeno]],1)</f>
        <v>K</v>
      </c>
      <c r="Q204" s="55" t="str">
        <f>CONCATENATE(historie_vysledky[[#This Row],[prijmeni a jmeno]],", ",historie_vysledky[[#This Row],[nar]])</f>
        <v>Kolářová Martina, 1972</v>
      </c>
      <c r="R204" s="55" t="str">
        <f>CONCATENATE(historie_vysledky[[#This Row],[prijmeni a jmeno]]," (",historie_vysledky[[#This Row],[nar]],")  v roce ",historie_vysledky[[#This Row],[rok]])</f>
        <v>Kolářová Martina (1972)  v roce 2011</v>
      </c>
      <c r="S204" s="56"/>
      <c r="T204" s="56"/>
      <c r="U204" s="56"/>
      <c r="V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</row>
    <row r="205" spans="2:33" ht="11.25">
      <c r="B205" s="18" t="str">
        <f>CONCATENATE(historie_vysledky[[#This Row],[rok]]," :: ",H205," :: ",I205)</f>
        <v>2011 :: Kopačka Jan :: 1985</v>
      </c>
      <c r="C205" s="251">
        <v>2011</v>
      </c>
      <c r="D205" s="252" t="s">
        <v>187</v>
      </c>
      <c r="E205" s="259">
        <v>12</v>
      </c>
      <c r="F205" s="259">
        <v>12</v>
      </c>
      <c r="G205" s="253" t="s">
        <v>316</v>
      </c>
      <c r="H205" s="17" t="s">
        <v>147</v>
      </c>
      <c r="I205" s="254">
        <v>1985</v>
      </c>
      <c r="J205" s="19" t="s">
        <v>328</v>
      </c>
      <c r="K205" s="255" t="str">
        <f>IF(RIGHT(LEFT(historie_vysledky[[#This Row],[prijmeni a jmeno]],SEARCH(" ",historie_vysledky[[#This Row],[prijmeni a jmeno]])-1),1)="á","Z","M")</f>
        <v>M</v>
      </c>
      <c r="L20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05" s="257"/>
      <c r="N205" s="17"/>
      <c r="O205" s="258">
        <v>1.6797453703703703E-2</v>
      </c>
      <c r="P205" s="136" t="str">
        <f>LEFT(historie_vysledky[[#This Row],[prijmeni a jmeno]],1)</f>
        <v>K</v>
      </c>
      <c r="Q205" s="55" t="str">
        <f>CONCATENATE(historie_vysledky[[#This Row],[prijmeni a jmeno]],", ",historie_vysledky[[#This Row],[nar]])</f>
        <v>Kopačka Jan, 1985</v>
      </c>
      <c r="R205" s="55" t="str">
        <f>CONCATENATE(historie_vysledky[[#This Row],[prijmeni a jmeno]]," (",historie_vysledky[[#This Row],[nar]],")  v roce ",historie_vysledky[[#This Row],[rok]])</f>
        <v>Kopačka Jan (1985)  v roce 2011</v>
      </c>
      <c r="S205" s="56"/>
      <c r="T205" s="56"/>
      <c r="U205" s="56"/>
      <c r="V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</row>
    <row r="206" spans="2:33" ht="11.25">
      <c r="B206" s="18" t="str">
        <f>CONCATENATE(historie_vysledky[[#This Row],[rok]]," :: ",H206," :: ",I206)</f>
        <v>2011 :: Kopačková Kateřina :: 2001</v>
      </c>
      <c r="C206" s="251">
        <v>2011</v>
      </c>
      <c r="D206" s="252" t="s">
        <v>187</v>
      </c>
      <c r="E206" s="259">
        <v>11</v>
      </c>
      <c r="F206" s="259">
        <v>11</v>
      </c>
      <c r="G206" s="253" t="s">
        <v>316</v>
      </c>
      <c r="H206" s="17" t="s">
        <v>233</v>
      </c>
      <c r="I206" s="254">
        <v>2001</v>
      </c>
      <c r="J206" s="19" t="s">
        <v>328</v>
      </c>
      <c r="K206" s="255" t="str">
        <f>IF(RIGHT(LEFT(historie_vysledky[[#This Row],[prijmeni a jmeno]],SEARCH(" ",historie_vysledky[[#This Row],[prijmeni a jmeno]])-1),1)="á","Z","M")</f>
        <v>Z</v>
      </c>
      <c r="L20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06" s="257"/>
      <c r="N206" s="17"/>
      <c r="O206" s="258">
        <v>1.6706018518518519E-2</v>
      </c>
      <c r="P206" s="136" t="str">
        <f>LEFT(historie_vysledky[[#This Row],[prijmeni a jmeno]],1)</f>
        <v>K</v>
      </c>
      <c r="Q206" s="55" t="str">
        <f>CONCATENATE(historie_vysledky[[#This Row],[prijmeni a jmeno]],", ",historie_vysledky[[#This Row],[nar]])</f>
        <v>Kopačková Kateřina, 2001</v>
      </c>
      <c r="R206" s="55" t="str">
        <f>CONCATENATE(historie_vysledky[[#This Row],[prijmeni a jmeno]]," (",historie_vysledky[[#This Row],[nar]],")  v roce ",historie_vysledky[[#This Row],[rok]])</f>
        <v>Kopačková Kateřina (2001)  v roce 2011</v>
      </c>
      <c r="S206" s="56"/>
      <c r="T206" s="56"/>
      <c r="U206" s="56"/>
      <c r="V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</row>
    <row r="207" spans="2:33" ht="11.25">
      <c r="B207" s="18" t="str">
        <f>CONCATENATE(historie_vysledky[[#This Row],[rok]]," :: ",H207," :: ",I207)</f>
        <v>2011 :: Lukšová Kristýna :: 1996</v>
      </c>
      <c r="C207" s="251">
        <v>2011</v>
      </c>
      <c r="D207" s="252" t="s">
        <v>187</v>
      </c>
      <c r="E207" s="259">
        <v>13</v>
      </c>
      <c r="F207" s="259">
        <v>13</v>
      </c>
      <c r="G207" s="253" t="s">
        <v>316</v>
      </c>
      <c r="H207" s="17" t="s">
        <v>347</v>
      </c>
      <c r="I207" s="254">
        <v>1996</v>
      </c>
      <c r="J207" s="19" t="s">
        <v>235</v>
      </c>
      <c r="K207" s="255" t="str">
        <f>IF(RIGHT(LEFT(historie_vysledky[[#This Row],[prijmeni a jmeno]],SEARCH(" ",historie_vysledky[[#This Row],[prijmeni a jmeno]])-1),1)="á","Z","M")</f>
        <v>Z</v>
      </c>
      <c r="L20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07" s="257"/>
      <c r="N207" s="17"/>
      <c r="O207" s="258">
        <v>1.6950231481481483E-2</v>
      </c>
      <c r="P207" s="136" t="str">
        <f>LEFT(historie_vysledky[[#This Row],[prijmeni a jmeno]],1)</f>
        <v>L</v>
      </c>
      <c r="Q207" s="55" t="str">
        <f>CONCATENATE(historie_vysledky[[#This Row],[prijmeni a jmeno]],", ",historie_vysledky[[#This Row],[nar]])</f>
        <v>Lukšová Kristýna, 1996</v>
      </c>
      <c r="R207" s="55" t="str">
        <f>CONCATENATE(historie_vysledky[[#This Row],[prijmeni a jmeno]]," (",historie_vysledky[[#This Row],[nar]],")  v roce ",historie_vysledky[[#This Row],[rok]])</f>
        <v>Lukšová Kristýna (1996)  v roce 2011</v>
      </c>
      <c r="S207" s="56"/>
      <c r="T207" s="56"/>
      <c r="U207" s="56"/>
      <c r="V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</row>
    <row r="208" spans="2:33" ht="11.25">
      <c r="B208" s="18" t="str">
        <f>CONCATENATE(historie_vysledky[[#This Row],[rok]]," :: ",H208," :: ",I208)</f>
        <v>2011 :: Matějček Antonín :: 1962</v>
      </c>
      <c r="C208" s="251">
        <v>2011</v>
      </c>
      <c r="D208" s="252" t="s">
        <v>187</v>
      </c>
      <c r="E208" s="259">
        <v>10</v>
      </c>
      <c r="F208" s="259">
        <v>10</v>
      </c>
      <c r="G208" s="253" t="s">
        <v>316</v>
      </c>
      <c r="H208" s="17" t="s">
        <v>756</v>
      </c>
      <c r="I208" s="254">
        <v>1962</v>
      </c>
      <c r="J208" s="19" t="s">
        <v>405</v>
      </c>
      <c r="K208" s="255" t="str">
        <f>IF(RIGHT(LEFT(historie_vysledky[[#This Row],[prijmeni a jmeno]],SEARCH(" ",historie_vysledky[[#This Row],[prijmeni a jmeno]])-1),1)="á","Z","M")</f>
        <v>M</v>
      </c>
      <c r="L20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08" s="257"/>
      <c r="N208" s="17"/>
      <c r="O208" s="258">
        <v>1.6439814814814813E-2</v>
      </c>
      <c r="P208" s="136" t="str">
        <f>LEFT(historie_vysledky[[#This Row],[prijmeni a jmeno]],1)</f>
        <v>M</v>
      </c>
      <c r="Q208" s="55" t="str">
        <f>CONCATENATE(historie_vysledky[[#This Row],[prijmeni a jmeno]],", ",historie_vysledky[[#This Row],[nar]])</f>
        <v>Matějček Antonín, 1962</v>
      </c>
      <c r="R208" s="55" t="str">
        <f>CONCATENATE(historie_vysledky[[#This Row],[prijmeni a jmeno]]," (",historie_vysledky[[#This Row],[nar]],")  v roce ",historie_vysledky[[#This Row],[rok]])</f>
        <v>Matějček Antonín (1962)  v roce 2011</v>
      </c>
      <c r="S208" s="56"/>
      <c r="T208" s="56"/>
      <c r="U208" s="56"/>
      <c r="V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</row>
    <row r="209" spans="2:33" ht="11.25">
      <c r="B209" s="18" t="str">
        <f>CONCATENATE(historie_vysledky[[#This Row],[rok]]," :: ",H209," :: ",I209)</f>
        <v>2011 :: Menšík Josef :: 1982</v>
      </c>
      <c r="C209" s="251">
        <v>2011</v>
      </c>
      <c r="D209" s="252" t="s">
        <v>187</v>
      </c>
      <c r="E209" s="259">
        <v>18</v>
      </c>
      <c r="F209" s="259">
        <v>18</v>
      </c>
      <c r="G209" s="253" t="s">
        <v>316</v>
      </c>
      <c r="H209" s="17" t="s">
        <v>89</v>
      </c>
      <c r="I209" s="254">
        <v>1982</v>
      </c>
      <c r="J209" s="19" t="s">
        <v>475</v>
      </c>
      <c r="K209" s="255" t="str">
        <f>IF(RIGHT(LEFT(historie_vysledky[[#This Row],[prijmeni a jmeno]],SEARCH(" ",historie_vysledky[[#This Row],[prijmeni a jmeno]])-1),1)="á","Z","M")</f>
        <v>M</v>
      </c>
      <c r="L20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09" s="257"/>
      <c r="N209" s="17"/>
      <c r="O209" s="258">
        <v>1.8140046296296296E-2</v>
      </c>
      <c r="P209" s="136" t="str">
        <f>LEFT(historie_vysledky[[#This Row],[prijmeni a jmeno]],1)</f>
        <v>M</v>
      </c>
      <c r="Q209" s="55" t="str">
        <f>CONCATENATE(historie_vysledky[[#This Row],[prijmeni a jmeno]],", ",historie_vysledky[[#This Row],[nar]])</f>
        <v>Menšík Josef, 1982</v>
      </c>
      <c r="R209" s="55" t="str">
        <f>CONCATENATE(historie_vysledky[[#This Row],[prijmeni a jmeno]]," (",historie_vysledky[[#This Row],[nar]],")  v roce ",historie_vysledky[[#This Row],[rok]])</f>
        <v>Menšík Josef (1982)  v roce 2011</v>
      </c>
      <c r="S209" s="56"/>
      <c r="T209" s="56"/>
      <c r="U209" s="56"/>
      <c r="V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</row>
    <row r="210" spans="2:33" ht="11.25">
      <c r="B210" s="18" t="str">
        <f>CONCATENATE(historie_vysledky[[#This Row],[rok]]," :: ",H210," :: ",I210)</f>
        <v>2011 :: Menšíková Lenka :: 1973</v>
      </c>
      <c r="C210" s="251">
        <v>2011</v>
      </c>
      <c r="D210" s="252" t="s">
        <v>187</v>
      </c>
      <c r="E210" s="259">
        <v>17</v>
      </c>
      <c r="F210" s="259">
        <v>17</v>
      </c>
      <c r="G210" s="253" t="s">
        <v>316</v>
      </c>
      <c r="H210" s="17" t="s">
        <v>90</v>
      </c>
      <c r="I210" s="254">
        <v>1973</v>
      </c>
      <c r="J210" s="19" t="s">
        <v>475</v>
      </c>
      <c r="K210" s="255" t="str">
        <f>IF(RIGHT(LEFT(historie_vysledky[[#This Row],[prijmeni a jmeno]],SEARCH(" ",historie_vysledky[[#This Row],[prijmeni a jmeno]])-1),1)="á","Z","M")</f>
        <v>Z</v>
      </c>
      <c r="L21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10" s="257"/>
      <c r="N210" s="17"/>
      <c r="O210" s="258">
        <v>1.8119212962962962E-2</v>
      </c>
      <c r="P210" s="136" t="str">
        <f>LEFT(historie_vysledky[[#This Row],[prijmeni a jmeno]],1)</f>
        <v>M</v>
      </c>
      <c r="Q210" s="55" t="str">
        <f>CONCATENATE(historie_vysledky[[#This Row],[prijmeni a jmeno]],", ",historie_vysledky[[#This Row],[nar]])</f>
        <v>Menšíková Lenka, 1973</v>
      </c>
      <c r="R210" s="55" t="str">
        <f>CONCATENATE(historie_vysledky[[#This Row],[prijmeni a jmeno]]," (",historie_vysledky[[#This Row],[nar]],")  v roce ",historie_vysledky[[#This Row],[rok]])</f>
        <v>Menšíková Lenka (1973)  v roce 2011</v>
      </c>
      <c r="S210" s="56"/>
      <c r="T210" s="56"/>
      <c r="U210" s="56"/>
      <c r="V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</row>
    <row r="211" spans="2:33" ht="11.25">
      <c r="B211" s="18" t="str">
        <f>CONCATENATE(historie_vysledky[[#This Row],[rok]]," :: ",H211," :: ",I211)</f>
        <v>2011 :: Mora Bedřich :: 1971</v>
      </c>
      <c r="C211" s="251">
        <v>2011</v>
      </c>
      <c r="D211" s="252" t="s">
        <v>187</v>
      </c>
      <c r="E211" s="259">
        <v>14</v>
      </c>
      <c r="F211" s="259">
        <v>14</v>
      </c>
      <c r="G211" s="253" t="s">
        <v>316</v>
      </c>
      <c r="H211" s="17" t="s">
        <v>394</v>
      </c>
      <c r="I211" s="254">
        <v>1971</v>
      </c>
      <c r="J211" s="19" t="s">
        <v>198</v>
      </c>
      <c r="K211" s="255" t="str">
        <f>IF(RIGHT(LEFT(historie_vysledky[[#This Row],[prijmeni a jmeno]],SEARCH(" ",historie_vysledky[[#This Row],[prijmeni a jmeno]])-1),1)="á","Z","M")</f>
        <v>M</v>
      </c>
      <c r="L21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11" s="257"/>
      <c r="N211" s="17"/>
      <c r="O211" s="258">
        <v>1.7124999999999998E-2</v>
      </c>
      <c r="P211" s="136" t="str">
        <f>LEFT(historie_vysledky[[#This Row],[prijmeni a jmeno]],1)</f>
        <v>M</v>
      </c>
      <c r="Q211" s="55" t="str">
        <f>CONCATENATE(historie_vysledky[[#This Row],[prijmeni a jmeno]],", ",historie_vysledky[[#This Row],[nar]])</f>
        <v>Mora Bedřich, 1971</v>
      </c>
      <c r="R211" s="55" t="str">
        <f>CONCATENATE(historie_vysledky[[#This Row],[prijmeni a jmeno]]," (",historie_vysledky[[#This Row],[nar]],")  v roce ",historie_vysledky[[#This Row],[rok]])</f>
        <v>Mora Bedřich (1971)  v roce 2011</v>
      </c>
      <c r="S211" s="56"/>
      <c r="T211" s="56"/>
      <c r="U211" s="56"/>
      <c r="V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</row>
    <row r="212" spans="2:33" ht="11.25">
      <c r="B212" s="18" t="str">
        <f>CONCATENATE(historie_vysledky[[#This Row],[rok]]," :: ",H212," :: ",I212)</f>
        <v>2011 :: Německý Olda :: 2003</v>
      </c>
      <c r="C212" s="251">
        <v>2011</v>
      </c>
      <c r="D212" s="252" t="s">
        <v>187</v>
      </c>
      <c r="E212" s="259">
        <v>19</v>
      </c>
      <c r="F212" s="259">
        <v>19</v>
      </c>
      <c r="G212" s="253" t="s">
        <v>316</v>
      </c>
      <c r="H212" s="17" t="s">
        <v>482</v>
      </c>
      <c r="I212" s="254">
        <v>2003</v>
      </c>
      <c r="J212" s="19" t="s">
        <v>331</v>
      </c>
      <c r="K212" s="255" t="str">
        <f>IF(RIGHT(LEFT(historie_vysledky[[#This Row],[prijmeni a jmeno]],SEARCH(" ",historie_vysledky[[#This Row],[prijmeni a jmeno]])-1),1)="á","Z","M")</f>
        <v>M</v>
      </c>
      <c r="L21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12" s="257"/>
      <c r="N212" s="17"/>
      <c r="O212" s="258">
        <v>2.4425925925925924E-2</v>
      </c>
      <c r="P212" s="136" t="str">
        <f>LEFT(historie_vysledky[[#This Row],[prijmeni a jmeno]],1)</f>
        <v>N</v>
      </c>
      <c r="Q212" s="55" t="str">
        <f>CONCATENATE(historie_vysledky[[#This Row],[prijmeni a jmeno]],", ",historie_vysledky[[#This Row],[nar]])</f>
        <v>Německý Olda, 2003</v>
      </c>
      <c r="R212" s="55" t="str">
        <f>CONCATENATE(historie_vysledky[[#This Row],[prijmeni a jmeno]]," (",historie_vysledky[[#This Row],[nar]],")  v roce ",historie_vysledky[[#This Row],[rok]])</f>
        <v>Německý Olda (2003)  v roce 2011</v>
      </c>
      <c r="S212" s="56"/>
      <c r="T212" s="56"/>
      <c r="U212" s="56"/>
      <c r="V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</row>
    <row r="213" spans="2:33" ht="11.25">
      <c r="B213" s="18" t="str">
        <f>CONCATENATE(historie_vysledky[[#This Row],[rok]]," :: ",H213," :: ",I213)</f>
        <v>2011 :: Schwarz Leo :: 1967</v>
      </c>
      <c r="C213" s="251">
        <v>2011</v>
      </c>
      <c r="D213" s="252" t="s">
        <v>187</v>
      </c>
      <c r="E213" s="259">
        <v>8</v>
      </c>
      <c r="F213" s="259">
        <v>8</v>
      </c>
      <c r="G213" s="253" t="s">
        <v>316</v>
      </c>
      <c r="H213" s="17" t="s">
        <v>479</v>
      </c>
      <c r="I213" s="254">
        <v>1967</v>
      </c>
      <c r="J213" s="19" t="s">
        <v>474</v>
      </c>
      <c r="K213" s="255" t="str">
        <f>IF(RIGHT(LEFT(historie_vysledky[[#This Row],[prijmeni a jmeno]],SEARCH(" ",historie_vysledky[[#This Row],[prijmeni a jmeno]])-1),1)="á","Z","M")</f>
        <v>M</v>
      </c>
      <c r="L21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13" s="257"/>
      <c r="N213" s="17"/>
      <c r="O213" s="258">
        <v>1.5591435185185186E-2</v>
      </c>
      <c r="P213" s="136" t="str">
        <f>LEFT(historie_vysledky[[#This Row],[prijmeni a jmeno]],1)</f>
        <v>S</v>
      </c>
      <c r="Q213" s="55" t="str">
        <f>CONCATENATE(historie_vysledky[[#This Row],[prijmeni a jmeno]],", ",historie_vysledky[[#This Row],[nar]])</f>
        <v>Schwarz Leo, 1967</v>
      </c>
      <c r="R213" s="55" t="str">
        <f>CONCATENATE(historie_vysledky[[#This Row],[prijmeni a jmeno]]," (",historie_vysledky[[#This Row],[nar]],")  v roce ",historie_vysledky[[#This Row],[rok]])</f>
        <v>Schwarz Leo (1967)  v roce 2011</v>
      </c>
      <c r="S213" s="56"/>
      <c r="T213" s="56"/>
      <c r="U213" s="56"/>
      <c r="V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</row>
    <row r="214" spans="2:33" ht="11.25">
      <c r="B214" s="18" t="str">
        <f>CONCATENATE(historie_vysledky[[#This Row],[rok]]," :: ",H214," :: ",I214)</f>
        <v>2011 :: Sýkora Miroslav :: 1997</v>
      </c>
      <c r="C214" s="251">
        <v>2011</v>
      </c>
      <c r="D214" s="252" t="s">
        <v>187</v>
      </c>
      <c r="E214" s="259">
        <v>5</v>
      </c>
      <c r="F214" s="259">
        <v>5</v>
      </c>
      <c r="G214" s="253" t="s">
        <v>316</v>
      </c>
      <c r="H214" s="17" t="s">
        <v>477</v>
      </c>
      <c r="I214" s="254">
        <v>1997</v>
      </c>
      <c r="J214" s="19" t="s">
        <v>281</v>
      </c>
      <c r="K214" s="255" t="str">
        <f>IF(RIGHT(LEFT(historie_vysledky[[#This Row],[prijmeni a jmeno]],SEARCH(" ",historie_vysledky[[#This Row],[prijmeni a jmeno]])-1),1)="á","Z","M")</f>
        <v>M</v>
      </c>
      <c r="L21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14" s="257"/>
      <c r="N214" s="17"/>
      <c r="O214" s="258">
        <v>1.5145833333333332E-2</v>
      </c>
      <c r="P214" s="136" t="str">
        <f>LEFT(historie_vysledky[[#This Row],[prijmeni a jmeno]],1)</f>
        <v>S</v>
      </c>
      <c r="Q214" s="55" t="str">
        <f>CONCATENATE(historie_vysledky[[#This Row],[prijmeni a jmeno]],", ",historie_vysledky[[#This Row],[nar]])</f>
        <v>Sýkora Miroslav, 1997</v>
      </c>
      <c r="R214" s="55" t="str">
        <f>CONCATENATE(historie_vysledky[[#This Row],[prijmeni a jmeno]]," (",historie_vysledky[[#This Row],[nar]],")  v roce ",historie_vysledky[[#This Row],[rok]])</f>
        <v>Sýkora Miroslav (1997)  v roce 2011</v>
      </c>
      <c r="S214" s="56"/>
      <c r="T214" s="56"/>
      <c r="U214" s="56"/>
      <c r="V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</row>
    <row r="215" spans="2:33" ht="11.25">
      <c r="B215" s="18" t="str">
        <f>CONCATENATE(historie_vysledky[[#This Row],[rok]]," :: ",H215," :: ",I215)</f>
        <v>2011 :: Szábo Miloš :: 1981</v>
      </c>
      <c r="C215" s="251">
        <v>2011</v>
      </c>
      <c r="D215" s="252" t="s">
        <v>187</v>
      </c>
      <c r="E215" s="259">
        <v>1</v>
      </c>
      <c r="F215" s="259">
        <v>1</v>
      </c>
      <c r="G215" s="253" t="s">
        <v>316</v>
      </c>
      <c r="H215" s="17" t="s">
        <v>160</v>
      </c>
      <c r="I215" s="254">
        <v>1981</v>
      </c>
      <c r="J215" s="19" t="s">
        <v>40</v>
      </c>
      <c r="K215" s="255" t="str">
        <f>IF(RIGHT(LEFT(historie_vysledky[[#This Row],[prijmeni a jmeno]],SEARCH(" ",historie_vysledky[[#This Row],[prijmeni a jmeno]])-1),1)="á","Z","M")</f>
        <v>M</v>
      </c>
      <c r="L21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15" s="257"/>
      <c r="N215" s="17"/>
      <c r="O215" s="258">
        <v>1.2673611111111109E-2</v>
      </c>
      <c r="P215" s="136" t="str">
        <f>LEFT(historie_vysledky[[#This Row],[prijmeni a jmeno]],1)</f>
        <v>S</v>
      </c>
      <c r="Q215" s="55" t="str">
        <f>CONCATENATE(historie_vysledky[[#This Row],[prijmeni a jmeno]],", ",historie_vysledky[[#This Row],[nar]])</f>
        <v>Szábo Miloš, 1981</v>
      </c>
      <c r="R215" s="55" t="str">
        <f>CONCATENATE(historie_vysledky[[#This Row],[prijmeni a jmeno]]," (",historie_vysledky[[#This Row],[nar]],")  v roce ",historie_vysledky[[#This Row],[rok]])</f>
        <v>Szábo Miloš (1981)  v roce 2011</v>
      </c>
      <c r="S215" s="56"/>
      <c r="T215" s="56"/>
      <c r="U215" s="56"/>
      <c r="V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</row>
    <row r="216" spans="2:33" ht="11.25">
      <c r="B216" s="18" t="str">
        <f>CONCATENATE(historie_vysledky[[#This Row],[rok]]," :: ",H216," :: ",I216)</f>
        <v>2011 :: Ševčík Petr :: 1988</v>
      </c>
      <c r="C216" s="251">
        <v>2011</v>
      </c>
      <c r="D216" s="252" t="s">
        <v>187</v>
      </c>
      <c r="E216" s="259">
        <v>15</v>
      </c>
      <c r="F216" s="259">
        <v>15</v>
      </c>
      <c r="G216" s="253" t="s">
        <v>316</v>
      </c>
      <c r="H216" s="17" t="s">
        <v>481</v>
      </c>
      <c r="I216" s="254">
        <v>1988</v>
      </c>
      <c r="J216" s="19" t="s">
        <v>328</v>
      </c>
      <c r="K216" s="255" t="str">
        <f>IF(RIGHT(LEFT(historie_vysledky[[#This Row],[prijmeni a jmeno]],SEARCH(" ",historie_vysledky[[#This Row],[prijmeni a jmeno]])-1),1)="á","Z","M")</f>
        <v>M</v>
      </c>
      <c r="L21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16" s="257"/>
      <c r="N216" s="17"/>
      <c r="O216" s="258">
        <v>1.8003472222222223E-2</v>
      </c>
      <c r="P216" s="136" t="str">
        <f>LEFT(historie_vysledky[[#This Row],[prijmeni a jmeno]],1)</f>
        <v>Š</v>
      </c>
      <c r="Q216" s="55" t="str">
        <f>CONCATENATE(historie_vysledky[[#This Row],[prijmeni a jmeno]],", ",historie_vysledky[[#This Row],[nar]])</f>
        <v>Ševčík Petr, 1988</v>
      </c>
      <c r="R216" s="55" t="str">
        <f>CONCATENATE(historie_vysledky[[#This Row],[prijmeni a jmeno]]," (",historie_vysledky[[#This Row],[nar]],")  v roce ",historie_vysledky[[#This Row],[rok]])</f>
        <v>Ševčík Petr (1988)  v roce 2011</v>
      </c>
      <c r="S216" s="56"/>
      <c r="T216" s="56"/>
      <c r="U216" s="56"/>
      <c r="V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</row>
    <row r="217" spans="2:33" ht="11.25">
      <c r="B217" s="18" t="str">
        <f>CONCATENATE(historie_vysledky[[#This Row],[rok]]," :: ",H217," :: ",I217)</f>
        <v>2011 :: Tichý Petr :: 1984</v>
      </c>
      <c r="C217" s="251">
        <v>2011</v>
      </c>
      <c r="D217" s="252" t="s">
        <v>187</v>
      </c>
      <c r="E217" s="259">
        <v>6</v>
      </c>
      <c r="F217" s="259">
        <v>6</v>
      </c>
      <c r="G217" s="253" t="s">
        <v>316</v>
      </c>
      <c r="H217" s="17" t="s">
        <v>478</v>
      </c>
      <c r="I217" s="254">
        <v>1984</v>
      </c>
      <c r="J217" s="19" t="s">
        <v>328</v>
      </c>
      <c r="K217" s="255" t="str">
        <f>IF(RIGHT(LEFT(historie_vysledky[[#This Row],[prijmeni a jmeno]],SEARCH(" ",historie_vysledky[[#This Row],[prijmeni a jmeno]])-1),1)="á","Z","M")</f>
        <v>M</v>
      </c>
      <c r="L21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17" s="257"/>
      <c r="N217" s="17"/>
      <c r="O217" s="258">
        <v>1.5480324074074075E-2</v>
      </c>
      <c r="P217" s="136" t="str">
        <f>LEFT(historie_vysledky[[#This Row],[prijmeni a jmeno]],1)</f>
        <v>T</v>
      </c>
      <c r="Q217" s="55" t="str">
        <f>CONCATENATE(historie_vysledky[[#This Row],[prijmeni a jmeno]],", ",historie_vysledky[[#This Row],[nar]])</f>
        <v>Tichý Petr, 1984</v>
      </c>
      <c r="R217" s="55" t="str">
        <f>CONCATENATE(historie_vysledky[[#This Row],[prijmeni a jmeno]]," (",historie_vysledky[[#This Row],[nar]],")  v roce ",historie_vysledky[[#This Row],[rok]])</f>
        <v>Tichý Petr (1984)  v roce 2011</v>
      </c>
      <c r="S217" s="56"/>
      <c r="T217" s="56"/>
      <c r="U217" s="56"/>
      <c r="V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</row>
    <row r="218" spans="2:33" ht="11.25">
      <c r="B218" s="18" t="str">
        <f>CONCATENATE(historie_vysledky[[#This Row],[rok]]," :: ",H218," :: ",I218)</f>
        <v>2011 :: Tomka Bartoloměj :: 1994</v>
      </c>
      <c r="C218" s="251">
        <v>2011</v>
      </c>
      <c r="D218" s="252" t="s">
        <v>187</v>
      </c>
      <c r="E218" s="259">
        <v>3</v>
      </c>
      <c r="F218" s="259">
        <v>3</v>
      </c>
      <c r="G218" s="253" t="s">
        <v>316</v>
      </c>
      <c r="H218" s="17" t="s">
        <v>439</v>
      </c>
      <c r="I218" s="254">
        <v>1994</v>
      </c>
      <c r="J218" s="19" t="s">
        <v>483</v>
      </c>
      <c r="K218" s="255" t="str">
        <f>IF(RIGHT(LEFT(historie_vysledky[[#This Row],[prijmeni a jmeno]],SEARCH(" ",historie_vysledky[[#This Row],[prijmeni a jmeno]])-1),1)="á","Z","M")</f>
        <v>M</v>
      </c>
      <c r="L21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18" s="257"/>
      <c r="N218" s="17"/>
      <c r="O218" s="258">
        <v>1.3917824074074076E-2</v>
      </c>
      <c r="P218" s="136" t="str">
        <f>LEFT(historie_vysledky[[#This Row],[prijmeni a jmeno]],1)</f>
        <v>T</v>
      </c>
      <c r="Q218" s="55" t="str">
        <f>CONCATENATE(historie_vysledky[[#This Row],[prijmeni a jmeno]],", ",historie_vysledky[[#This Row],[nar]])</f>
        <v>Tomka Bartoloměj, 1994</v>
      </c>
      <c r="R218" s="55" t="str">
        <f>CONCATENATE(historie_vysledky[[#This Row],[prijmeni a jmeno]]," (",historie_vysledky[[#This Row],[nar]],")  v roce ",historie_vysledky[[#This Row],[rok]])</f>
        <v>Tomka Bartoloměj (1994)  v roce 2011</v>
      </c>
      <c r="S218" s="56"/>
      <c r="T218" s="56"/>
      <c r="U218" s="56"/>
      <c r="V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</row>
    <row r="219" spans="2:33" ht="11.25">
      <c r="B219" s="18" t="str">
        <f>CONCATENATE(historie_vysledky[[#This Row],[rok]]," :: ",H219," :: ",I219)</f>
        <v>2011 :: Vopat Jan :: 1981</v>
      </c>
      <c r="C219" s="251">
        <v>2011</v>
      </c>
      <c r="D219" s="252" t="s">
        <v>187</v>
      </c>
      <c r="E219" s="259">
        <v>2</v>
      </c>
      <c r="F219" s="259">
        <v>2</v>
      </c>
      <c r="G219" s="253" t="s">
        <v>316</v>
      </c>
      <c r="H219" s="17" t="s">
        <v>393</v>
      </c>
      <c r="I219" s="254">
        <v>1981</v>
      </c>
      <c r="J219" s="19" t="s">
        <v>619</v>
      </c>
      <c r="K219" s="255" t="str">
        <f>IF(RIGHT(LEFT(historie_vysledky[[#This Row],[prijmeni a jmeno]],SEARCH(" ",historie_vysledky[[#This Row],[prijmeni a jmeno]])-1),1)="á","Z","M")</f>
        <v>M</v>
      </c>
      <c r="L21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19" s="257"/>
      <c r="N219" s="17"/>
      <c r="O219" s="258">
        <v>1.3232638888888889E-2</v>
      </c>
      <c r="P219" s="136" t="str">
        <f>LEFT(historie_vysledky[[#This Row],[prijmeni a jmeno]],1)</f>
        <v>V</v>
      </c>
      <c r="Q219" s="55" t="str">
        <f>CONCATENATE(historie_vysledky[[#This Row],[prijmeni a jmeno]],", ",historie_vysledky[[#This Row],[nar]])</f>
        <v>Vopat Jan, 1981</v>
      </c>
      <c r="R219" s="55" t="str">
        <f>CONCATENATE(historie_vysledky[[#This Row],[prijmeni a jmeno]]," (",historie_vysledky[[#This Row],[nar]],")  v roce ",historie_vysledky[[#This Row],[rok]])</f>
        <v>Vopat Jan (1981)  v roce 2011</v>
      </c>
      <c r="S219" s="56"/>
      <c r="T219" s="56"/>
      <c r="U219" s="56"/>
      <c r="V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</row>
    <row r="220" spans="2:33" ht="11.25">
      <c r="B220" s="18" t="str">
        <f>CONCATENATE(historie_vysledky[[#This Row],[rok]]," :: ",H220," :: ",I220)</f>
        <v>2011 :: Zikešová Eliška :: 1998</v>
      </c>
      <c r="C220" s="251">
        <v>2011</v>
      </c>
      <c r="D220" s="252" t="s">
        <v>187</v>
      </c>
      <c r="E220" s="259">
        <v>7</v>
      </c>
      <c r="F220" s="259">
        <v>7</v>
      </c>
      <c r="G220" s="253" t="s">
        <v>316</v>
      </c>
      <c r="H220" s="17" t="s">
        <v>491</v>
      </c>
      <c r="I220" s="254">
        <v>1998</v>
      </c>
      <c r="J220" s="19" t="s">
        <v>281</v>
      </c>
      <c r="K220" s="255" t="str">
        <f>IF(RIGHT(LEFT(historie_vysledky[[#This Row],[prijmeni a jmeno]],SEARCH(" ",historie_vysledky[[#This Row],[prijmeni a jmeno]])-1),1)="á","Z","M")</f>
        <v>Z</v>
      </c>
      <c r="L22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220" s="257"/>
      <c r="N220" s="17"/>
      <c r="O220" s="258">
        <v>1.5589120370370371E-2</v>
      </c>
      <c r="P220" s="136" t="str">
        <f>LEFT(historie_vysledky[[#This Row],[prijmeni a jmeno]],1)</f>
        <v>Z</v>
      </c>
      <c r="Q220" s="55" t="str">
        <f>CONCATENATE(historie_vysledky[[#This Row],[prijmeni a jmeno]],", ",historie_vysledky[[#This Row],[nar]])</f>
        <v>Zikešová Eliška, 1998</v>
      </c>
      <c r="R220" s="55" t="str">
        <f>CONCATENATE(historie_vysledky[[#This Row],[prijmeni a jmeno]]," (",historie_vysledky[[#This Row],[nar]],")  v roce ",historie_vysledky[[#This Row],[rok]])</f>
        <v>Zikešová Eliška (1998)  v roce 2011</v>
      </c>
      <c r="S220" s="56"/>
      <c r="T220" s="56"/>
      <c r="U220" s="56"/>
      <c r="V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</row>
    <row r="221" spans="2:33" ht="11.25">
      <c r="B221" s="18" t="str">
        <f>CONCATENATE(historie_vysledky[[#This Row],[rok]]," :: ",H221," :: ",I221)</f>
        <v>2011 :: Adam Nikolas :: 2008</v>
      </c>
      <c r="C221" s="251">
        <v>2011</v>
      </c>
      <c r="D221" s="252" t="s">
        <v>297</v>
      </c>
      <c r="E221" s="259" t="s">
        <v>316</v>
      </c>
      <c r="F221" s="259">
        <v>11</v>
      </c>
      <c r="G221" s="253" t="s">
        <v>316</v>
      </c>
      <c r="H221" s="17" t="s">
        <v>519</v>
      </c>
      <c r="I221" s="254">
        <v>2008</v>
      </c>
      <c r="J221" s="19" t="s">
        <v>249</v>
      </c>
      <c r="K221" s="255" t="str">
        <f>IF(RIGHT(LEFT(historie_vysledky[[#This Row],[prijmeni a jmeno]],SEARCH(" ",historie_vysledky[[#This Row],[prijmeni a jmeno]])-1),1)="á","Z","M")</f>
        <v>M</v>
      </c>
      <c r="L22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21" s="257"/>
      <c r="N221" s="17" t="s">
        <v>411</v>
      </c>
      <c r="O221" s="258">
        <v>6.3657407407407402E-4</v>
      </c>
      <c r="P221" s="136" t="str">
        <f>LEFT(historie_vysledky[[#This Row],[prijmeni a jmeno]],1)</f>
        <v>A</v>
      </c>
      <c r="Q221" s="55" t="str">
        <f>CONCATENATE(historie_vysledky[[#This Row],[prijmeni a jmeno]],", ",historie_vysledky[[#This Row],[nar]])</f>
        <v>Adam Nikolas, 2008</v>
      </c>
      <c r="R221" s="55" t="str">
        <f>CONCATENATE(historie_vysledky[[#This Row],[prijmeni a jmeno]]," (",historie_vysledky[[#This Row],[nar]],")  v roce ",historie_vysledky[[#This Row],[rok]])</f>
        <v>Adam Nikolas (2008)  v roce 2011</v>
      </c>
      <c r="S221" s="56"/>
      <c r="T221" s="56"/>
      <c r="U221" s="56"/>
      <c r="V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</row>
    <row r="222" spans="2:33" ht="11.25">
      <c r="B222" s="18" t="str">
        <f>CONCATENATE(historie_vysledky[[#This Row],[rok]]," :: ",H222," :: ",I222)</f>
        <v>2011 :: Adámková Dominika :: 1996</v>
      </c>
      <c r="C222" s="251">
        <v>2011</v>
      </c>
      <c r="D222" s="252" t="s">
        <v>297</v>
      </c>
      <c r="E222" s="259" t="s">
        <v>316</v>
      </c>
      <c r="F222" s="259">
        <v>2</v>
      </c>
      <c r="G222" s="253" t="s">
        <v>316</v>
      </c>
      <c r="H222" s="17" t="s">
        <v>441</v>
      </c>
      <c r="I222" s="254">
        <v>1996</v>
      </c>
      <c r="J222" s="19" t="s">
        <v>403</v>
      </c>
      <c r="K222" s="255" t="str">
        <f>IF(RIGHT(LEFT(historie_vysledky[[#This Row],[prijmeni a jmeno]],SEARCH(" ",historie_vysledky[[#This Row],[prijmeni a jmeno]])-1),1)="á","Z","M")</f>
        <v>Z</v>
      </c>
      <c r="L22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222" s="257"/>
      <c r="N222" s="17"/>
      <c r="O222" s="258">
        <v>3.0462962962962965E-3</v>
      </c>
      <c r="P222" s="136" t="str">
        <f>LEFT(historie_vysledky[[#This Row],[prijmeni a jmeno]],1)</f>
        <v>A</v>
      </c>
      <c r="Q222" s="55" t="str">
        <f>CONCATENATE(historie_vysledky[[#This Row],[prijmeni a jmeno]],", ",historie_vysledky[[#This Row],[nar]])</f>
        <v>Adámková Dominika, 1996</v>
      </c>
      <c r="R222" s="55" t="str">
        <f>CONCATENATE(historie_vysledky[[#This Row],[prijmeni a jmeno]]," (",historie_vysledky[[#This Row],[nar]],")  v roce ",historie_vysledky[[#This Row],[rok]])</f>
        <v>Adámková Dominika (1996)  v roce 2011</v>
      </c>
      <c r="S222" s="56"/>
      <c r="T222" s="56"/>
      <c r="U222" s="56"/>
      <c r="V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</row>
    <row r="223" spans="2:33" ht="11.25">
      <c r="B223" s="18" t="str">
        <f>CONCATENATE(historie_vysledky[[#This Row],[rok]]," :: ",H223," :: ",I223)</f>
        <v>2011 :: Adámková Nicola :: 2005</v>
      </c>
      <c r="C223" s="251">
        <v>2011</v>
      </c>
      <c r="D223" s="252" t="s">
        <v>297</v>
      </c>
      <c r="E223" s="259" t="s">
        <v>316</v>
      </c>
      <c r="F223" s="259">
        <v>1</v>
      </c>
      <c r="G223" s="253" t="s">
        <v>316</v>
      </c>
      <c r="H223" s="17" t="s">
        <v>415</v>
      </c>
      <c r="I223" s="254">
        <v>2005</v>
      </c>
      <c r="J223" s="19" t="s">
        <v>403</v>
      </c>
      <c r="K223" s="255" t="str">
        <f>IF(RIGHT(LEFT(historie_vysledky[[#This Row],[prijmeni a jmeno]],SEARCH(" ",historie_vysledky[[#This Row],[prijmeni a jmeno]])-1),1)="á","Z","M")</f>
        <v>Z</v>
      </c>
      <c r="L22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23" s="257"/>
      <c r="N223" s="17"/>
      <c r="O223" s="258">
        <v>4.0509259259259258E-4</v>
      </c>
      <c r="P223" s="136" t="str">
        <f>LEFT(historie_vysledky[[#This Row],[prijmeni a jmeno]],1)</f>
        <v>A</v>
      </c>
      <c r="Q223" s="55" t="str">
        <f>CONCATENATE(historie_vysledky[[#This Row],[prijmeni a jmeno]],", ",historie_vysledky[[#This Row],[nar]])</f>
        <v>Adámková Nicola, 2005</v>
      </c>
      <c r="R223" s="55" t="str">
        <f>CONCATENATE(historie_vysledky[[#This Row],[prijmeni a jmeno]]," (",historie_vysledky[[#This Row],[nar]],")  v roce ",historie_vysledky[[#This Row],[rok]])</f>
        <v>Adámková Nicola (2005)  v roce 2011</v>
      </c>
      <c r="S223" s="56"/>
      <c r="T223" s="56"/>
      <c r="U223" s="56"/>
      <c r="V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</row>
    <row r="224" spans="2:33" ht="11.25">
      <c r="B224" s="18" t="str">
        <f>CONCATENATE(historie_vysledky[[#This Row],[rok]]," :: ",H224," :: ",I224)</f>
        <v>2011 :: Barták Jiří :: 2000</v>
      </c>
      <c r="C224" s="251">
        <v>2011</v>
      </c>
      <c r="D224" s="252" t="s">
        <v>297</v>
      </c>
      <c r="E224" s="259" t="s">
        <v>316</v>
      </c>
      <c r="F224" s="259">
        <v>5</v>
      </c>
      <c r="G224" s="253" t="s">
        <v>316</v>
      </c>
      <c r="H224" s="17" t="s">
        <v>237</v>
      </c>
      <c r="I224" s="254">
        <v>2000</v>
      </c>
      <c r="J224" s="19" t="s">
        <v>332</v>
      </c>
      <c r="K224" s="255" t="str">
        <f>IF(RIGHT(LEFT(historie_vysledky[[#This Row],[prijmeni a jmeno]],SEARCH(" ",historie_vysledky[[#This Row],[prijmeni a jmeno]])-1),1)="á","Z","M")</f>
        <v>M</v>
      </c>
      <c r="L22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24" s="257"/>
      <c r="N224" s="17"/>
      <c r="O224" s="258">
        <v>8.3333333333333339E-4</v>
      </c>
      <c r="P224" s="136" t="str">
        <f>LEFT(historie_vysledky[[#This Row],[prijmeni a jmeno]],1)</f>
        <v>B</v>
      </c>
      <c r="Q224" s="55" t="str">
        <f>CONCATENATE(historie_vysledky[[#This Row],[prijmeni a jmeno]],", ",historie_vysledky[[#This Row],[nar]])</f>
        <v>Barták Jiří, 2000</v>
      </c>
      <c r="R224" s="55" t="str">
        <f>CONCATENATE(historie_vysledky[[#This Row],[prijmeni a jmeno]]," (",historie_vysledky[[#This Row],[nar]],")  v roce ",historie_vysledky[[#This Row],[rok]])</f>
        <v>Barták Jiří (2000)  v roce 2011</v>
      </c>
      <c r="S224" s="56"/>
      <c r="T224" s="56"/>
      <c r="U224" s="56"/>
      <c r="V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</row>
    <row r="225" spans="2:33" ht="11.25">
      <c r="B225" s="18" t="str">
        <f>CONCATENATE(historie_vysledky[[#This Row],[rok]]," :: ",H225," :: ",I225)</f>
        <v>2011 :: Barták Ondřej :: 2006</v>
      </c>
      <c r="C225" s="251">
        <v>2011</v>
      </c>
      <c r="D225" s="252" t="s">
        <v>297</v>
      </c>
      <c r="E225" s="259" t="s">
        <v>316</v>
      </c>
      <c r="F225" s="259">
        <v>4</v>
      </c>
      <c r="G225" s="253" t="s">
        <v>316</v>
      </c>
      <c r="H225" s="17" t="s">
        <v>251</v>
      </c>
      <c r="I225" s="254">
        <v>2006</v>
      </c>
      <c r="J225" s="19" t="s">
        <v>242</v>
      </c>
      <c r="K225" s="255" t="str">
        <f>IF(RIGHT(LEFT(historie_vysledky[[#This Row],[prijmeni a jmeno]],SEARCH(" ",historie_vysledky[[#This Row],[prijmeni a jmeno]])-1),1)="á","Z","M")</f>
        <v>M</v>
      </c>
      <c r="L22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25" s="257"/>
      <c r="N225" s="17"/>
      <c r="O225" s="258">
        <v>4.7453703703703704E-4</v>
      </c>
      <c r="P225" s="136" t="str">
        <f>LEFT(historie_vysledky[[#This Row],[prijmeni a jmeno]],1)</f>
        <v>B</v>
      </c>
      <c r="Q225" s="55" t="str">
        <f>CONCATENATE(historie_vysledky[[#This Row],[prijmeni a jmeno]],", ",historie_vysledky[[#This Row],[nar]])</f>
        <v>Barták Ondřej, 2006</v>
      </c>
      <c r="R225" s="55" t="str">
        <f>CONCATENATE(historie_vysledky[[#This Row],[prijmeni a jmeno]]," (",historie_vysledky[[#This Row],[nar]],")  v roce ",historie_vysledky[[#This Row],[rok]])</f>
        <v>Barták Ondřej (2006)  v roce 2011</v>
      </c>
      <c r="S225" s="56"/>
      <c r="T225" s="56"/>
      <c r="U225" s="56"/>
      <c r="V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</row>
    <row r="226" spans="2:33" ht="11.25">
      <c r="B226" s="18" t="str">
        <f>CONCATENATE(historie_vysledky[[#This Row],[rok]]," :: ",H226," :: ",I226)</f>
        <v>2011 :: Bělecká Žaneta :: 2004</v>
      </c>
      <c r="C226" s="251">
        <v>2011</v>
      </c>
      <c r="D226" s="252" t="s">
        <v>297</v>
      </c>
      <c r="E226" s="259" t="s">
        <v>316</v>
      </c>
      <c r="F226" s="259">
        <v>4</v>
      </c>
      <c r="G226" s="253" t="s">
        <v>316</v>
      </c>
      <c r="H226" s="17" t="s">
        <v>371</v>
      </c>
      <c r="I226" s="254">
        <v>2004</v>
      </c>
      <c r="J226" s="19" t="s">
        <v>656</v>
      </c>
      <c r="K226" s="255" t="str">
        <f>IF(RIGHT(LEFT(historie_vysledky[[#This Row],[prijmeni a jmeno]],SEARCH(" ",historie_vysledky[[#This Row],[prijmeni a jmeno]])-1),1)="á","Z","M")</f>
        <v>Z</v>
      </c>
      <c r="L22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26" s="257"/>
      <c r="N226" s="17"/>
      <c r="O226" s="258">
        <v>4.7453703703703704E-4</v>
      </c>
      <c r="P226" s="136" t="str">
        <f>LEFT(historie_vysledky[[#This Row],[prijmeni a jmeno]],1)</f>
        <v>B</v>
      </c>
      <c r="Q226" s="55" t="str">
        <f>CONCATENATE(historie_vysledky[[#This Row],[prijmeni a jmeno]],", ",historie_vysledky[[#This Row],[nar]])</f>
        <v>Bělecká Žaneta, 2004</v>
      </c>
      <c r="R226" s="55" t="str">
        <f>CONCATENATE(historie_vysledky[[#This Row],[prijmeni a jmeno]]," (",historie_vysledky[[#This Row],[nar]],")  v roce ",historie_vysledky[[#This Row],[rok]])</f>
        <v>Bělecká Žaneta (2004)  v roce 2011</v>
      </c>
      <c r="S226" s="56"/>
      <c r="T226" s="56"/>
      <c r="U226" s="56"/>
      <c r="V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</row>
    <row r="227" spans="2:33" ht="11.25">
      <c r="B227" s="18" t="str">
        <f>CONCATENATE(historie_vysledky[[#This Row],[rok]]," :: ",H227," :: ",I227)</f>
        <v>2011 :: Beluská Eliška :: 2002</v>
      </c>
      <c r="C227" s="251">
        <v>2011</v>
      </c>
      <c r="D227" s="252" t="s">
        <v>297</v>
      </c>
      <c r="E227" s="259" t="s">
        <v>316</v>
      </c>
      <c r="F227" s="259">
        <v>10</v>
      </c>
      <c r="G227" s="253" t="s">
        <v>316</v>
      </c>
      <c r="H227" s="17" t="s">
        <v>426</v>
      </c>
      <c r="I227" s="254">
        <v>2002</v>
      </c>
      <c r="J227" s="19" t="s">
        <v>331</v>
      </c>
      <c r="K227" s="255" t="str">
        <f>IF(RIGHT(LEFT(historie_vysledky[[#This Row],[prijmeni a jmeno]],SEARCH(" ",historie_vysledky[[#This Row],[prijmeni a jmeno]])-1),1)="á","Z","M")</f>
        <v>Z</v>
      </c>
      <c r="L22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27" s="257"/>
      <c r="N227" s="17" t="s">
        <v>411</v>
      </c>
      <c r="O227" s="258">
        <v>9.1435185185185185E-4</v>
      </c>
      <c r="P227" s="136" t="str">
        <f>LEFT(historie_vysledky[[#This Row],[prijmeni a jmeno]],1)</f>
        <v>B</v>
      </c>
      <c r="Q227" s="55" t="str">
        <f>CONCATENATE(historie_vysledky[[#This Row],[prijmeni a jmeno]],", ",historie_vysledky[[#This Row],[nar]])</f>
        <v>Beluská Eliška, 2002</v>
      </c>
      <c r="R227" s="55" t="str">
        <f>CONCATENATE(historie_vysledky[[#This Row],[prijmeni a jmeno]]," (",historie_vysledky[[#This Row],[nar]],")  v roce ",historie_vysledky[[#This Row],[rok]])</f>
        <v>Beluská Eliška (2002)  v roce 2011</v>
      </c>
      <c r="S227" s="56"/>
      <c r="T227" s="56"/>
      <c r="U227" s="56"/>
      <c r="V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</row>
    <row r="228" spans="2:33" ht="11.25">
      <c r="B228" s="18" t="str">
        <f>CONCATENATE(historie_vysledky[[#This Row],[rok]]," :: ",H228," :: ",I228)</f>
        <v>2011 :: Beluská Tereza :: 2003</v>
      </c>
      <c r="C228" s="251">
        <v>2011</v>
      </c>
      <c r="D228" s="252" t="s">
        <v>297</v>
      </c>
      <c r="E228" s="259" t="s">
        <v>316</v>
      </c>
      <c r="F228" s="259">
        <v>7</v>
      </c>
      <c r="G228" s="253" t="s">
        <v>316</v>
      </c>
      <c r="H228" s="17" t="s">
        <v>428</v>
      </c>
      <c r="I228" s="254">
        <v>2003</v>
      </c>
      <c r="J228" s="19" t="s">
        <v>331</v>
      </c>
      <c r="K228" s="255" t="str">
        <f>IF(RIGHT(LEFT(historie_vysledky[[#This Row],[prijmeni a jmeno]],SEARCH(" ",historie_vysledky[[#This Row],[prijmeni a jmeno]])-1),1)="á","Z","M")</f>
        <v>Z</v>
      </c>
      <c r="L22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28" s="257"/>
      <c r="N228" s="17" t="s">
        <v>411</v>
      </c>
      <c r="O228" s="258">
        <v>8.7962962962962962E-4</v>
      </c>
      <c r="P228" s="136" t="str">
        <f>LEFT(historie_vysledky[[#This Row],[prijmeni a jmeno]],1)</f>
        <v>B</v>
      </c>
      <c r="Q228" s="55" t="str">
        <f>CONCATENATE(historie_vysledky[[#This Row],[prijmeni a jmeno]],", ",historie_vysledky[[#This Row],[nar]])</f>
        <v>Beluská Tereza, 2003</v>
      </c>
      <c r="R228" s="55" t="str">
        <f>CONCATENATE(historie_vysledky[[#This Row],[prijmeni a jmeno]]," (",historie_vysledky[[#This Row],[nar]],")  v roce ",historie_vysledky[[#This Row],[rok]])</f>
        <v>Beluská Tereza (2003)  v roce 2011</v>
      </c>
      <c r="S228" s="56"/>
      <c r="T228" s="56"/>
      <c r="U228" s="56"/>
      <c r="V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</row>
    <row r="229" spans="2:33" ht="11.25">
      <c r="B229" s="18" t="str">
        <f>CONCATENATE(historie_vysledky[[#This Row],[rok]]," :: ",H229," :: ",I229)</f>
        <v>2011 :: Caisová Simona :: 2002</v>
      </c>
      <c r="C229" s="251">
        <v>2011</v>
      </c>
      <c r="D229" s="252" t="s">
        <v>297</v>
      </c>
      <c r="E229" s="259" t="s">
        <v>316</v>
      </c>
      <c r="F229" s="259">
        <v>4</v>
      </c>
      <c r="G229" s="253" t="s">
        <v>316</v>
      </c>
      <c r="H229" s="17" t="s">
        <v>594</v>
      </c>
      <c r="I229" s="254">
        <v>2002</v>
      </c>
      <c r="J229" s="19" t="s">
        <v>331</v>
      </c>
      <c r="K229" s="255" t="str">
        <f>IF(RIGHT(LEFT(historie_vysledky[[#This Row],[prijmeni a jmeno]],SEARCH(" ",historie_vysledky[[#This Row],[prijmeni a jmeno]])-1),1)="á","Z","M")</f>
        <v>Z</v>
      </c>
      <c r="L22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29" s="257"/>
      <c r="N229" s="17"/>
      <c r="O229" s="258">
        <v>8.0555555555555545E-4</v>
      </c>
      <c r="P229" s="136" t="str">
        <f>LEFT(historie_vysledky[[#This Row],[prijmeni a jmeno]],1)</f>
        <v>C</v>
      </c>
      <c r="Q229" s="55" t="str">
        <f>CONCATENATE(historie_vysledky[[#This Row],[prijmeni a jmeno]],", ",historie_vysledky[[#This Row],[nar]])</f>
        <v>Caisová Simona, 2002</v>
      </c>
      <c r="R229" s="55" t="str">
        <f>CONCATENATE(historie_vysledky[[#This Row],[prijmeni a jmeno]]," (",historie_vysledky[[#This Row],[nar]],")  v roce ",historie_vysledky[[#This Row],[rok]])</f>
        <v>Caisová Simona (2002)  v roce 2011</v>
      </c>
      <c r="S229" s="56"/>
      <c r="T229" s="56"/>
      <c r="U229" s="56"/>
      <c r="V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</row>
    <row r="230" spans="2:33" ht="11.25">
      <c r="B230" s="18" t="str">
        <f>CONCATENATE(historie_vysledky[[#This Row],[rok]]," :: ",H230," :: ",I230)</f>
        <v>2011 :: Candra Tomáš :: 2004</v>
      </c>
      <c r="C230" s="251">
        <v>2011</v>
      </c>
      <c r="D230" s="252" t="s">
        <v>297</v>
      </c>
      <c r="E230" s="259" t="s">
        <v>316</v>
      </c>
      <c r="F230" s="259">
        <v>3</v>
      </c>
      <c r="G230" s="253" t="s">
        <v>316</v>
      </c>
      <c r="H230" s="17" t="s">
        <v>362</v>
      </c>
      <c r="I230" s="254">
        <v>2004</v>
      </c>
      <c r="J230" s="19" t="s">
        <v>299</v>
      </c>
      <c r="K230" s="255" t="str">
        <f>IF(RIGHT(LEFT(historie_vysledky[[#This Row],[prijmeni a jmeno]],SEARCH(" ",historie_vysledky[[#This Row],[prijmeni a jmeno]])-1),1)="á","Z","M")</f>
        <v>M</v>
      </c>
      <c r="L23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30" s="257"/>
      <c r="N230" s="17"/>
      <c r="O230" s="258">
        <v>4.5138888888888892E-4</v>
      </c>
      <c r="P230" s="136" t="str">
        <f>LEFT(historie_vysledky[[#This Row],[prijmeni a jmeno]],1)</f>
        <v>C</v>
      </c>
      <c r="Q230" s="55" t="str">
        <f>CONCATENATE(historie_vysledky[[#This Row],[prijmeni a jmeno]],", ",historie_vysledky[[#This Row],[nar]])</f>
        <v>Candra Tomáš, 2004</v>
      </c>
      <c r="R230" s="55" t="str">
        <f>CONCATENATE(historie_vysledky[[#This Row],[prijmeni a jmeno]]," (",historie_vysledky[[#This Row],[nar]],")  v roce ",historie_vysledky[[#This Row],[rok]])</f>
        <v>Candra Tomáš (2004)  v roce 2011</v>
      </c>
      <c r="S230" s="56"/>
      <c r="T230" s="56"/>
      <c r="U230" s="56"/>
      <c r="V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</row>
    <row r="231" spans="2:33" ht="11.25">
      <c r="B231" s="18" t="str">
        <f>CONCATENATE(historie_vysledky[[#This Row],[rok]]," :: ",H231," :: ",I231)</f>
        <v>2011 :: Candrová Michaela :: 2007</v>
      </c>
      <c r="C231" s="251">
        <v>2011</v>
      </c>
      <c r="D231" s="252" t="s">
        <v>297</v>
      </c>
      <c r="E231" s="259" t="s">
        <v>316</v>
      </c>
      <c r="F231" s="259">
        <v>12</v>
      </c>
      <c r="G231" s="253" t="s">
        <v>316</v>
      </c>
      <c r="H231" s="17" t="s">
        <v>378</v>
      </c>
      <c r="I231" s="254">
        <v>2007</v>
      </c>
      <c r="J231" s="19" t="s">
        <v>299</v>
      </c>
      <c r="K231" s="255" t="str">
        <f>IF(RIGHT(LEFT(historie_vysledky[[#This Row],[prijmeni a jmeno]],SEARCH(" ",historie_vysledky[[#This Row],[prijmeni a jmeno]])-1),1)="á","Z","M")</f>
        <v>Z</v>
      </c>
      <c r="L23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31" s="257"/>
      <c r="N231" s="17" t="s">
        <v>411</v>
      </c>
      <c r="O231" s="258">
        <v>6.4814814814814813E-4</v>
      </c>
      <c r="P231" s="136" t="str">
        <f>LEFT(historie_vysledky[[#This Row],[prijmeni a jmeno]],1)</f>
        <v>C</v>
      </c>
      <c r="Q231" s="55" t="str">
        <f>CONCATENATE(historie_vysledky[[#This Row],[prijmeni a jmeno]],", ",historie_vysledky[[#This Row],[nar]])</f>
        <v>Candrová Michaela, 2007</v>
      </c>
      <c r="R231" s="55" t="str">
        <f>CONCATENATE(historie_vysledky[[#This Row],[prijmeni a jmeno]]," (",historie_vysledky[[#This Row],[nar]],")  v roce ",historie_vysledky[[#This Row],[rok]])</f>
        <v>Candrová Michaela (2007)  v roce 2011</v>
      </c>
      <c r="S231" s="56"/>
      <c r="T231" s="56"/>
      <c r="U231" s="56"/>
      <c r="V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</row>
    <row r="232" spans="2:33" ht="11.25">
      <c r="B232" s="18" t="str">
        <f>CONCATENATE(historie_vysledky[[#This Row],[rok]]," :: ",H232," :: ",I232)</f>
        <v>2011 :: Cipín Petr :: 1995</v>
      </c>
      <c r="C232" s="251">
        <v>2011</v>
      </c>
      <c r="D232" s="252" t="s">
        <v>297</v>
      </c>
      <c r="E232" s="259" t="s">
        <v>316</v>
      </c>
      <c r="F232" s="259">
        <v>3</v>
      </c>
      <c r="G232" s="253" t="s">
        <v>316</v>
      </c>
      <c r="H232" s="17" t="s">
        <v>278</v>
      </c>
      <c r="I232" s="254">
        <v>1995</v>
      </c>
      <c r="J232" s="19" t="s">
        <v>332</v>
      </c>
      <c r="K232" s="255" t="str">
        <f>IF(RIGHT(LEFT(historie_vysledky[[#This Row],[prijmeni a jmeno]],SEARCH(" ",historie_vysledky[[#This Row],[prijmeni a jmeno]])-1),1)="á","Z","M")</f>
        <v>M</v>
      </c>
      <c r="L23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232" s="257"/>
      <c r="N232" s="17"/>
      <c r="O232" s="258">
        <v>2.646990740740741E-3</v>
      </c>
      <c r="P232" s="136" t="str">
        <f>LEFT(historie_vysledky[[#This Row],[prijmeni a jmeno]],1)</f>
        <v>C</v>
      </c>
      <c r="Q232" s="55" t="str">
        <f>CONCATENATE(historie_vysledky[[#This Row],[prijmeni a jmeno]],", ",historie_vysledky[[#This Row],[nar]])</f>
        <v>Cipín Petr, 1995</v>
      </c>
      <c r="R232" s="55" t="str">
        <f>CONCATENATE(historie_vysledky[[#This Row],[prijmeni a jmeno]]," (",historie_vysledky[[#This Row],[nar]],")  v roce ",historie_vysledky[[#This Row],[rok]])</f>
        <v>Cipín Petr (1995)  v roce 2011</v>
      </c>
      <c r="S232" s="56"/>
      <c r="T232" s="56"/>
      <c r="U232" s="56"/>
      <c r="V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</row>
    <row r="233" spans="2:33" ht="11.25">
      <c r="B233" s="18" t="str">
        <f>CONCATENATE(historie_vysledky[[#This Row],[rok]]," :: ",H233," :: ",I233)</f>
        <v>2011 :: Čech Petr :: 1998</v>
      </c>
      <c r="C233" s="251">
        <v>2011</v>
      </c>
      <c r="D233" s="252" t="s">
        <v>297</v>
      </c>
      <c r="E233" s="259" t="s">
        <v>316</v>
      </c>
      <c r="F233" s="259">
        <v>3</v>
      </c>
      <c r="G233" s="253" t="s">
        <v>316</v>
      </c>
      <c r="H233" s="17" t="s">
        <v>494</v>
      </c>
      <c r="I233" s="254">
        <v>1998</v>
      </c>
      <c r="J233" s="19" t="s">
        <v>332</v>
      </c>
      <c r="K233" s="255" t="str">
        <f>IF(RIGHT(LEFT(historie_vysledky[[#This Row],[prijmeni a jmeno]],SEARCH(" ",historie_vysledky[[#This Row],[prijmeni a jmeno]])-1),1)="á","Z","M")</f>
        <v>M</v>
      </c>
      <c r="L23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233" s="257"/>
      <c r="N233" s="17"/>
      <c r="O233" s="258">
        <v>1.2916666666666664E-3</v>
      </c>
      <c r="P233" s="136" t="str">
        <f>LEFT(historie_vysledky[[#This Row],[prijmeni a jmeno]],1)</f>
        <v>Č</v>
      </c>
      <c r="Q233" s="55" t="str">
        <f>CONCATENATE(historie_vysledky[[#This Row],[prijmeni a jmeno]],", ",historie_vysledky[[#This Row],[nar]])</f>
        <v>Čech Petr, 1998</v>
      </c>
      <c r="R233" s="55" t="str">
        <f>CONCATENATE(historie_vysledky[[#This Row],[prijmeni a jmeno]]," (",historie_vysledky[[#This Row],[nar]],")  v roce ",historie_vysledky[[#This Row],[rok]])</f>
        <v>Čech Petr (1998)  v roce 2011</v>
      </c>
      <c r="S233" s="56"/>
      <c r="T233" s="56"/>
      <c r="U233" s="56"/>
      <c r="V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</row>
    <row r="234" spans="2:33" ht="11.25">
      <c r="B234" s="18" t="str">
        <f>CONCATENATE(historie_vysledky[[#This Row],[rok]]," :: ",H234," :: ",I234)</f>
        <v>2011 :: Čutka Vojtěch :: 2000</v>
      </c>
      <c r="C234" s="251">
        <v>2011</v>
      </c>
      <c r="D234" s="252" t="s">
        <v>297</v>
      </c>
      <c r="E234" s="259" t="s">
        <v>316</v>
      </c>
      <c r="F234" s="259">
        <v>2</v>
      </c>
      <c r="G234" s="253" t="s">
        <v>316</v>
      </c>
      <c r="H234" s="17" t="s">
        <v>496</v>
      </c>
      <c r="I234" s="254">
        <v>2000</v>
      </c>
      <c r="J234" s="19" t="s">
        <v>332</v>
      </c>
      <c r="K234" s="255" t="str">
        <f>IF(RIGHT(LEFT(historie_vysledky[[#This Row],[prijmeni a jmeno]],SEARCH(" ",historie_vysledky[[#This Row],[prijmeni a jmeno]])-1),1)="á","Z","M")</f>
        <v>M</v>
      </c>
      <c r="L23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34" s="257"/>
      <c r="N234" s="17"/>
      <c r="O234" s="258">
        <v>8.0902777777777787E-4</v>
      </c>
      <c r="P234" s="136" t="str">
        <f>LEFT(historie_vysledky[[#This Row],[prijmeni a jmeno]],1)</f>
        <v>Č</v>
      </c>
      <c r="Q234" s="55" t="str">
        <f>CONCATENATE(historie_vysledky[[#This Row],[prijmeni a jmeno]],", ",historie_vysledky[[#This Row],[nar]])</f>
        <v>Čutka Vojtěch, 2000</v>
      </c>
      <c r="R234" s="55" t="str">
        <f>CONCATENATE(historie_vysledky[[#This Row],[prijmeni a jmeno]]," (",historie_vysledky[[#This Row],[nar]],")  v roce ",historie_vysledky[[#This Row],[rok]])</f>
        <v>Čutka Vojtěch (2000)  v roce 2011</v>
      </c>
      <c r="S234" s="56"/>
      <c r="T234" s="56"/>
      <c r="U234" s="56"/>
      <c r="V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</row>
    <row r="235" spans="2:33" ht="11.25">
      <c r="B235" s="18" t="str">
        <f>CONCATENATE(historie_vysledky[[#This Row],[rok]]," :: ",H235," :: ",I235)</f>
        <v>2011 :: Detour Vojta :: 2000</v>
      </c>
      <c r="C235" s="251">
        <v>2011</v>
      </c>
      <c r="D235" s="252" t="s">
        <v>297</v>
      </c>
      <c r="E235" s="259" t="s">
        <v>316</v>
      </c>
      <c r="F235" s="259">
        <v>8</v>
      </c>
      <c r="G235" s="253" t="s">
        <v>316</v>
      </c>
      <c r="H235" s="17" t="s">
        <v>356</v>
      </c>
      <c r="I235" s="254">
        <v>2000</v>
      </c>
      <c r="J235" s="19" t="s">
        <v>328</v>
      </c>
      <c r="K235" s="255" t="str">
        <f>IF(RIGHT(LEFT(historie_vysledky[[#This Row],[prijmeni a jmeno]],SEARCH(" ",historie_vysledky[[#This Row],[prijmeni a jmeno]])-1),1)="á","Z","M")</f>
        <v>M</v>
      </c>
      <c r="L23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35" s="257"/>
      <c r="N235" s="17" t="s">
        <v>411</v>
      </c>
      <c r="O235" s="258">
        <v>8.9120370370370362E-4</v>
      </c>
      <c r="P235" s="136" t="str">
        <f>LEFT(historie_vysledky[[#This Row],[prijmeni a jmeno]],1)</f>
        <v>D</v>
      </c>
      <c r="Q235" s="55" t="str">
        <f>CONCATENATE(historie_vysledky[[#This Row],[prijmeni a jmeno]],", ",historie_vysledky[[#This Row],[nar]])</f>
        <v>Detour Vojta, 2000</v>
      </c>
      <c r="R235" s="55" t="str">
        <f>CONCATENATE(historie_vysledky[[#This Row],[prijmeni a jmeno]]," (",historie_vysledky[[#This Row],[nar]],")  v roce ",historie_vysledky[[#This Row],[rok]])</f>
        <v>Detour Vojta (2000)  v roce 2011</v>
      </c>
      <c r="S235" s="56"/>
      <c r="T235" s="56"/>
      <c r="U235" s="56"/>
      <c r="V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</row>
    <row r="236" spans="2:33" ht="11.25">
      <c r="B236" s="18" t="str">
        <f>CONCATENATE(historie_vysledky[[#This Row],[rok]]," :: ",H236," :: ",I236)</f>
        <v>2011 :: Drábek Filip :: 2001</v>
      </c>
      <c r="C236" s="251">
        <v>2011</v>
      </c>
      <c r="D236" s="252" t="s">
        <v>297</v>
      </c>
      <c r="E236" s="259" t="s">
        <v>316</v>
      </c>
      <c r="F236" s="259">
        <v>6</v>
      </c>
      <c r="G236" s="253" t="s">
        <v>316</v>
      </c>
      <c r="H236" s="17" t="s">
        <v>504</v>
      </c>
      <c r="I236" s="254">
        <v>2001</v>
      </c>
      <c r="J236" s="19" t="s">
        <v>333</v>
      </c>
      <c r="K236" s="255" t="str">
        <f>IF(RIGHT(LEFT(historie_vysledky[[#This Row],[prijmeni a jmeno]],SEARCH(" ",historie_vysledky[[#This Row],[prijmeni a jmeno]])-1),1)="á","Z","M")</f>
        <v>M</v>
      </c>
      <c r="L23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36" s="257"/>
      <c r="N236" s="17" t="s">
        <v>411</v>
      </c>
      <c r="O236" s="258">
        <v>9.2592592592592585E-4</v>
      </c>
      <c r="P236" s="136" t="str">
        <f>LEFT(historie_vysledky[[#This Row],[prijmeni a jmeno]],1)</f>
        <v>D</v>
      </c>
      <c r="Q236" s="55" t="str">
        <f>CONCATENATE(historie_vysledky[[#This Row],[prijmeni a jmeno]],", ",historie_vysledky[[#This Row],[nar]])</f>
        <v>Drábek Filip, 2001</v>
      </c>
      <c r="R236" s="55" t="str">
        <f>CONCATENATE(historie_vysledky[[#This Row],[prijmeni a jmeno]]," (",historie_vysledky[[#This Row],[nar]],")  v roce ",historie_vysledky[[#This Row],[rok]])</f>
        <v>Drábek Filip (2001)  v roce 2011</v>
      </c>
      <c r="S236" s="56"/>
      <c r="T236" s="56"/>
      <c r="U236" s="56"/>
      <c r="V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</row>
    <row r="237" spans="2:33" ht="11.25">
      <c r="B237" s="18" t="str">
        <f>CONCATENATE(historie_vysledky[[#This Row],[rok]]," :: ",H237," :: ",I237)</f>
        <v>2011 :: Gazda Maxmilián :: 2002</v>
      </c>
      <c r="C237" s="251">
        <v>2011</v>
      </c>
      <c r="D237" s="252" t="s">
        <v>297</v>
      </c>
      <c r="E237" s="259" t="s">
        <v>316</v>
      </c>
      <c r="F237" s="259">
        <v>16</v>
      </c>
      <c r="G237" s="253" t="s">
        <v>316</v>
      </c>
      <c r="H237" s="17" t="s">
        <v>273</v>
      </c>
      <c r="I237" s="254">
        <v>2002</v>
      </c>
      <c r="J237" s="19" t="s">
        <v>333</v>
      </c>
      <c r="K237" s="255" t="str">
        <f>IF(RIGHT(LEFT(historie_vysledky[[#This Row],[prijmeni a jmeno]],SEARCH(" ",historie_vysledky[[#This Row],[prijmeni a jmeno]])-1),1)="á","Z","M")</f>
        <v>M</v>
      </c>
      <c r="L23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37" s="257"/>
      <c r="N237" s="17" t="s">
        <v>411</v>
      </c>
      <c r="O237" s="258">
        <v>1.0416666666666667E-3</v>
      </c>
      <c r="P237" s="136" t="str">
        <f>LEFT(historie_vysledky[[#This Row],[prijmeni a jmeno]],1)</f>
        <v>G</v>
      </c>
      <c r="Q237" s="55" t="str">
        <f>CONCATENATE(historie_vysledky[[#This Row],[prijmeni a jmeno]],", ",historie_vysledky[[#This Row],[nar]])</f>
        <v>Gazda Maxmilián, 2002</v>
      </c>
      <c r="R237" s="55" t="str">
        <f>CONCATENATE(historie_vysledky[[#This Row],[prijmeni a jmeno]]," (",historie_vysledky[[#This Row],[nar]],")  v roce ",historie_vysledky[[#This Row],[rok]])</f>
        <v>Gazda Maxmilián (2002)  v roce 2011</v>
      </c>
      <c r="S237" s="56"/>
      <c r="T237" s="56"/>
      <c r="U237" s="56"/>
      <c r="V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</row>
    <row r="238" spans="2:33" ht="11.25">
      <c r="B238" s="18" t="str">
        <f>CONCATENATE(historie_vysledky[[#This Row],[rok]]," :: ",H238," :: ",I238)</f>
        <v>2011 :: Hájek Matouš :: 2000</v>
      </c>
      <c r="C238" s="251">
        <v>2011</v>
      </c>
      <c r="D238" s="252" t="s">
        <v>297</v>
      </c>
      <c r="E238" s="259" t="s">
        <v>316</v>
      </c>
      <c r="F238" s="259">
        <v>6</v>
      </c>
      <c r="G238" s="253" t="s">
        <v>316</v>
      </c>
      <c r="H238" s="17" t="s">
        <v>499</v>
      </c>
      <c r="I238" s="254">
        <v>2000</v>
      </c>
      <c r="J238" s="19" t="s">
        <v>235</v>
      </c>
      <c r="K238" s="255" t="str">
        <f>IF(RIGHT(LEFT(historie_vysledky[[#This Row],[prijmeni a jmeno]],SEARCH(" ",historie_vysledky[[#This Row],[prijmeni a jmeno]])-1),1)="á","Z","M")</f>
        <v>M</v>
      </c>
      <c r="L23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38" s="257"/>
      <c r="N238" s="17" t="s">
        <v>411</v>
      </c>
      <c r="O238" s="258">
        <v>8.6805555555555551E-4</v>
      </c>
      <c r="P238" s="136" t="str">
        <f>LEFT(historie_vysledky[[#This Row],[prijmeni a jmeno]],1)</f>
        <v>H</v>
      </c>
      <c r="Q238" s="55" t="str">
        <f>CONCATENATE(historie_vysledky[[#This Row],[prijmeni a jmeno]],", ",historie_vysledky[[#This Row],[nar]])</f>
        <v>Hájek Matouš, 2000</v>
      </c>
      <c r="R238" s="55" t="str">
        <f>CONCATENATE(historie_vysledky[[#This Row],[prijmeni a jmeno]]," (",historie_vysledky[[#This Row],[nar]],")  v roce ",historie_vysledky[[#This Row],[rok]])</f>
        <v>Hájek Matouš (2000)  v roce 2011</v>
      </c>
      <c r="S238" s="56"/>
      <c r="T238" s="56"/>
      <c r="U238" s="56"/>
      <c r="V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</row>
    <row r="239" spans="2:33" ht="11.25">
      <c r="B239" s="18" t="str">
        <f>CONCATENATE(historie_vysledky[[#This Row],[rok]]," :: ",H239," :: ",I239)</f>
        <v>2011 :: Havlíček Tomáš :: 2000</v>
      </c>
      <c r="C239" s="251">
        <v>2011</v>
      </c>
      <c r="D239" s="252" t="s">
        <v>297</v>
      </c>
      <c r="E239" s="259" t="s">
        <v>316</v>
      </c>
      <c r="F239" s="259">
        <v>7</v>
      </c>
      <c r="G239" s="253" t="s">
        <v>316</v>
      </c>
      <c r="H239" s="17" t="s">
        <v>500</v>
      </c>
      <c r="I239" s="254">
        <v>2000</v>
      </c>
      <c r="J239" s="19" t="s">
        <v>328</v>
      </c>
      <c r="K239" s="255" t="str">
        <f>IF(RIGHT(LEFT(historie_vysledky[[#This Row],[prijmeni a jmeno]],SEARCH(" ",historie_vysledky[[#This Row],[prijmeni a jmeno]])-1),1)="á","Z","M")</f>
        <v>M</v>
      </c>
      <c r="L23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39" s="257"/>
      <c r="N239" s="17" t="s">
        <v>411</v>
      </c>
      <c r="O239" s="258">
        <v>8.7962962962962962E-4</v>
      </c>
      <c r="P239" s="136" t="str">
        <f>LEFT(historie_vysledky[[#This Row],[prijmeni a jmeno]],1)</f>
        <v>H</v>
      </c>
      <c r="Q239" s="55" t="str">
        <f>CONCATENATE(historie_vysledky[[#This Row],[prijmeni a jmeno]],", ",historie_vysledky[[#This Row],[nar]])</f>
        <v>Havlíček Tomáš, 2000</v>
      </c>
      <c r="R239" s="55" t="str">
        <f>CONCATENATE(historie_vysledky[[#This Row],[prijmeni a jmeno]]," (",historie_vysledky[[#This Row],[nar]],")  v roce ",historie_vysledky[[#This Row],[rok]])</f>
        <v>Havlíček Tomáš (2000)  v roce 2011</v>
      </c>
      <c r="S239" s="56"/>
      <c r="T239" s="56"/>
      <c r="U239" s="56"/>
      <c r="V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</row>
    <row r="240" spans="2:33" ht="11.25">
      <c r="B240" s="18" t="str">
        <f>CONCATENATE(historie_vysledky[[#This Row],[rok]]," :: ",H240," :: ",I240)</f>
        <v>2011 :: Chladová Adélka :: 2009</v>
      </c>
      <c r="C240" s="251">
        <v>2011</v>
      </c>
      <c r="D240" s="252" t="s">
        <v>297</v>
      </c>
      <c r="E240" s="259" t="s">
        <v>316</v>
      </c>
      <c r="F240" s="259">
        <v>16</v>
      </c>
      <c r="G240" s="253" t="s">
        <v>316</v>
      </c>
      <c r="H240" s="17" t="s">
        <v>527</v>
      </c>
      <c r="I240" s="254">
        <v>2009</v>
      </c>
      <c r="J240" s="19" t="s">
        <v>284</v>
      </c>
      <c r="K240" s="255" t="str">
        <f>IF(RIGHT(LEFT(historie_vysledky[[#This Row],[prijmeni a jmeno]],SEARCH(" ",historie_vysledky[[#This Row],[prijmeni a jmeno]])-1),1)="á","Z","M")</f>
        <v>Z</v>
      </c>
      <c r="L24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40" s="257"/>
      <c r="N240" s="17" t="s">
        <v>411</v>
      </c>
      <c r="O240" s="258">
        <v>6.9444444444444447E-4</v>
      </c>
      <c r="P240" s="136" t="str">
        <f>LEFT(historie_vysledky[[#This Row],[prijmeni a jmeno]],1)</f>
        <v>C</v>
      </c>
      <c r="Q240" s="55" t="str">
        <f>CONCATENATE(historie_vysledky[[#This Row],[prijmeni a jmeno]],", ",historie_vysledky[[#This Row],[nar]])</f>
        <v>Chladová Adélka, 2009</v>
      </c>
      <c r="R240" s="55" t="str">
        <f>CONCATENATE(historie_vysledky[[#This Row],[prijmeni a jmeno]]," (",historie_vysledky[[#This Row],[nar]],")  v roce ",historie_vysledky[[#This Row],[rok]])</f>
        <v>Chladová Adélka (2009)  v roce 2011</v>
      </c>
      <c r="S240" s="56"/>
      <c r="T240" s="56"/>
      <c r="U240" s="56"/>
      <c r="V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</row>
    <row r="241" spans="2:33" ht="11.25">
      <c r="B241" s="18" t="str">
        <f>CONCATENATE(historie_vysledky[[#This Row],[rok]]," :: ",H241," :: ",I241)</f>
        <v>2011 :: Chladová Dominika :: 2006</v>
      </c>
      <c r="C241" s="251">
        <v>2011</v>
      </c>
      <c r="D241" s="252" t="s">
        <v>297</v>
      </c>
      <c r="E241" s="259" t="s">
        <v>316</v>
      </c>
      <c r="F241" s="259">
        <v>9</v>
      </c>
      <c r="G241" s="253" t="s">
        <v>316</v>
      </c>
      <c r="H241" s="17" t="s">
        <v>377</v>
      </c>
      <c r="I241" s="254">
        <v>2006</v>
      </c>
      <c r="J241" s="19" t="s">
        <v>284</v>
      </c>
      <c r="K241" s="255" t="str">
        <f>IF(RIGHT(LEFT(historie_vysledky[[#This Row],[prijmeni a jmeno]],SEARCH(" ",historie_vysledky[[#This Row],[prijmeni a jmeno]])-1),1)="á","Z","M")</f>
        <v>Z</v>
      </c>
      <c r="L24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41" s="257"/>
      <c r="N241" s="17" t="s">
        <v>411</v>
      </c>
      <c r="O241" s="258">
        <v>6.134259259259259E-4</v>
      </c>
      <c r="P241" s="136" t="str">
        <f>LEFT(historie_vysledky[[#This Row],[prijmeni a jmeno]],1)</f>
        <v>C</v>
      </c>
      <c r="Q241" s="55" t="str">
        <f>CONCATENATE(historie_vysledky[[#This Row],[prijmeni a jmeno]],", ",historie_vysledky[[#This Row],[nar]])</f>
        <v>Chladová Dominika, 2006</v>
      </c>
      <c r="R241" s="55" t="str">
        <f>CONCATENATE(historie_vysledky[[#This Row],[prijmeni a jmeno]]," (",historie_vysledky[[#This Row],[nar]],")  v roce ",historie_vysledky[[#This Row],[rok]])</f>
        <v>Chladová Dominika (2006)  v roce 2011</v>
      </c>
      <c r="S241" s="56"/>
      <c r="T241" s="56"/>
      <c r="U241" s="56"/>
      <c r="V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</row>
    <row r="242" spans="2:33" ht="11.25">
      <c r="B242" s="18" t="str">
        <f>CONCATENATE(historie_vysledky[[#This Row],[rok]]," :: ",H242," :: ",I242)</f>
        <v>2011 :: Janič Jakub :: 2000</v>
      </c>
      <c r="C242" s="251">
        <v>2011</v>
      </c>
      <c r="D242" s="252" t="s">
        <v>297</v>
      </c>
      <c r="E242" s="259" t="s">
        <v>316</v>
      </c>
      <c r="F242" s="259">
        <v>4</v>
      </c>
      <c r="G242" s="253" t="s">
        <v>316</v>
      </c>
      <c r="H242" s="17" t="s">
        <v>498</v>
      </c>
      <c r="I242" s="254">
        <v>2000</v>
      </c>
      <c r="J242" s="19" t="s">
        <v>316</v>
      </c>
      <c r="K242" s="255" t="str">
        <f>IF(RIGHT(LEFT(historie_vysledky[[#This Row],[prijmeni a jmeno]],SEARCH(" ",historie_vysledky[[#This Row],[prijmeni a jmeno]])-1),1)="á","Z","M")</f>
        <v>M</v>
      </c>
      <c r="L24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42" s="257"/>
      <c r="N242" s="17"/>
      <c r="O242" s="258">
        <v>8.2175925925925917E-4</v>
      </c>
      <c r="P242" s="136" t="str">
        <f>LEFT(historie_vysledky[[#This Row],[prijmeni a jmeno]],1)</f>
        <v>J</v>
      </c>
      <c r="Q242" s="55" t="str">
        <f>CONCATENATE(historie_vysledky[[#This Row],[prijmeni a jmeno]],", ",historie_vysledky[[#This Row],[nar]])</f>
        <v>Janič Jakub, 2000</v>
      </c>
      <c r="R242" s="55" t="str">
        <f>CONCATENATE(historie_vysledky[[#This Row],[prijmeni a jmeno]]," (",historie_vysledky[[#This Row],[nar]],")  v roce ",historie_vysledky[[#This Row],[rok]])</f>
        <v>Janič Jakub (2000)  v roce 2011</v>
      </c>
      <c r="S242" s="56"/>
      <c r="T242" s="56"/>
      <c r="U242" s="56"/>
      <c r="V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</row>
    <row r="243" spans="2:33" ht="11.25">
      <c r="B243" s="18" t="str">
        <f>CONCATENATE(historie_vysledky[[#This Row],[rok]]," :: ",H243," :: ",I243)</f>
        <v>2011 :: Kahovcová Anna :: 2006</v>
      </c>
      <c r="C243" s="251">
        <v>2011</v>
      </c>
      <c r="D243" s="252" t="s">
        <v>297</v>
      </c>
      <c r="E243" s="259" t="s">
        <v>316</v>
      </c>
      <c r="F243" s="259">
        <v>11</v>
      </c>
      <c r="G243" s="253" t="s">
        <v>316</v>
      </c>
      <c r="H243" s="17" t="s">
        <v>523</v>
      </c>
      <c r="I243" s="254">
        <v>2006</v>
      </c>
      <c r="J243" s="19" t="s">
        <v>485</v>
      </c>
      <c r="K243" s="255" t="str">
        <f>IF(RIGHT(LEFT(historie_vysledky[[#This Row],[prijmeni a jmeno]],SEARCH(" ",historie_vysledky[[#This Row],[prijmeni a jmeno]])-1),1)="á","Z","M")</f>
        <v>Z</v>
      </c>
      <c r="L24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43" s="257"/>
      <c r="N243" s="17" t="s">
        <v>410</v>
      </c>
      <c r="O243" s="258">
        <v>6.3657407407407402E-4</v>
      </c>
      <c r="P243" s="136" t="str">
        <f>LEFT(historie_vysledky[[#This Row],[prijmeni a jmeno]],1)</f>
        <v>K</v>
      </c>
      <c r="Q243" s="55" t="str">
        <f>CONCATENATE(historie_vysledky[[#This Row],[prijmeni a jmeno]],", ",historie_vysledky[[#This Row],[nar]])</f>
        <v>Kahovcová Anna, 2006</v>
      </c>
      <c r="R243" s="55" t="str">
        <f>CONCATENATE(historie_vysledky[[#This Row],[prijmeni a jmeno]]," (",historie_vysledky[[#This Row],[nar]],")  v roce ",historie_vysledky[[#This Row],[rok]])</f>
        <v>Kahovcová Anna (2006)  v roce 2011</v>
      </c>
      <c r="S243" s="56"/>
      <c r="T243" s="56"/>
      <c r="U243" s="56"/>
      <c r="V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</row>
    <row r="244" spans="2:33" ht="11.25">
      <c r="B244" s="18" t="str">
        <f>CONCATENATE(historie_vysledky[[#This Row],[rok]]," :: ",H244," :: ",I244)</f>
        <v>2011 :: Kaiserová Tereza :: 2004</v>
      </c>
      <c r="C244" s="251">
        <v>2011</v>
      </c>
      <c r="D244" s="252" t="s">
        <v>297</v>
      </c>
      <c r="E244" s="259" t="s">
        <v>316</v>
      </c>
      <c r="F244" s="259">
        <v>6</v>
      </c>
      <c r="G244" s="253" t="s">
        <v>316</v>
      </c>
      <c r="H244" s="17" t="s">
        <v>372</v>
      </c>
      <c r="I244" s="254">
        <v>2004</v>
      </c>
      <c r="J244" s="19" t="s">
        <v>328</v>
      </c>
      <c r="K244" s="255" t="str">
        <f>IF(RIGHT(LEFT(historie_vysledky[[#This Row],[prijmeni a jmeno]],SEARCH(" ",historie_vysledky[[#This Row],[prijmeni a jmeno]])-1),1)="á","Z","M")</f>
        <v>Z</v>
      </c>
      <c r="L24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44" s="257"/>
      <c r="N244" s="17" t="s">
        <v>411</v>
      </c>
      <c r="O244" s="258">
        <v>5.7870370370370378E-4</v>
      </c>
      <c r="P244" s="136" t="str">
        <f>LEFT(historie_vysledky[[#This Row],[prijmeni a jmeno]],1)</f>
        <v>K</v>
      </c>
      <c r="Q244" s="55" t="str">
        <f>CONCATENATE(historie_vysledky[[#This Row],[prijmeni a jmeno]],", ",historie_vysledky[[#This Row],[nar]])</f>
        <v>Kaiserová Tereza, 2004</v>
      </c>
      <c r="R244" s="55" t="str">
        <f>CONCATENATE(historie_vysledky[[#This Row],[prijmeni a jmeno]]," (",historie_vysledky[[#This Row],[nar]],")  v roce ",historie_vysledky[[#This Row],[rok]])</f>
        <v>Kaiserová Tereza (2004)  v roce 2011</v>
      </c>
      <c r="S244" s="56"/>
      <c r="T244" s="56"/>
      <c r="U244" s="56"/>
      <c r="V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</row>
    <row r="245" spans="2:33" ht="11.25">
      <c r="B245" s="18" t="str">
        <f>CONCATENATE(historie_vysledky[[#This Row],[rok]]," :: ",H245," :: ",I245)</f>
        <v>2011 :: Kaňka Jan :: 2007</v>
      </c>
      <c r="C245" s="251">
        <v>2011</v>
      </c>
      <c r="D245" s="252" t="s">
        <v>297</v>
      </c>
      <c r="E245" s="259" t="s">
        <v>316</v>
      </c>
      <c r="F245" s="259">
        <v>7</v>
      </c>
      <c r="G245" s="253" t="s">
        <v>316</v>
      </c>
      <c r="H245" s="17" t="s">
        <v>515</v>
      </c>
      <c r="I245" s="254">
        <v>2007</v>
      </c>
      <c r="J245" s="19" t="s">
        <v>484</v>
      </c>
      <c r="K245" s="255" t="str">
        <f>IF(RIGHT(LEFT(historie_vysledky[[#This Row],[prijmeni a jmeno]],SEARCH(" ",historie_vysledky[[#This Row],[prijmeni a jmeno]])-1),1)="á","Z","M")</f>
        <v>M</v>
      </c>
      <c r="L24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45" s="257"/>
      <c r="N245" s="17" t="s">
        <v>411</v>
      </c>
      <c r="O245" s="258">
        <v>5.9027777777777778E-4</v>
      </c>
      <c r="P245" s="136" t="str">
        <f>LEFT(historie_vysledky[[#This Row],[prijmeni a jmeno]],1)</f>
        <v>K</v>
      </c>
      <c r="Q245" s="55" t="str">
        <f>CONCATENATE(historie_vysledky[[#This Row],[prijmeni a jmeno]],", ",historie_vysledky[[#This Row],[nar]])</f>
        <v>Kaňka Jan, 2007</v>
      </c>
      <c r="R245" s="55" t="str">
        <f>CONCATENATE(historie_vysledky[[#This Row],[prijmeni a jmeno]]," (",historie_vysledky[[#This Row],[nar]],")  v roce ",historie_vysledky[[#This Row],[rok]])</f>
        <v>Kaňka Jan (2007)  v roce 2011</v>
      </c>
      <c r="S245" s="56"/>
      <c r="T245" s="56"/>
      <c r="U245" s="56"/>
      <c r="V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</row>
    <row r="246" spans="2:33" ht="11.25">
      <c r="B246" s="18" t="str">
        <f>CONCATENATE(historie_vysledky[[#This Row],[rok]]," :: ",H246," :: ",I246)</f>
        <v>2011 :: Karala Matěj :: 2006</v>
      </c>
      <c r="C246" s="251">
        <v>2011</v>
      </c>
      <c r="D246" s="252" t="s">
        <v>297</v>
      </c>
      <c r="E246" s="259" t="s">
        <v>316</v>
      </c>
      <c r="F246" s="259">
        <v>10</v>
      </c>
      <c r="G246" s="253" t="s">
        <v>316</v>
      </c>
      <c r="H246" s="17" t="s">
        <v>518</v>
      </c>
      <c r="I246" s="254">
        <v>2006</v>
      </c>
      <c r="J246" s="19" t="s">
        <v>249</v>
      </c>
      <c r="K246" s="255" t="str">
        <f>IF(RIGHT(LEFT(historie_vysledky[[#This Row],[prijmeni a jmeno]],SEARCH(" ",historie_vysledky[[#This Row],[prijmeni a jmeno]])-1),1)="á","Z","M")</f>
        <v>M</v>
      </c>
      <c r="L24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46" s="257"/>
      <c r="N246" s="17" t="s">
        <v>411</v>
      </c>
      <c r="O246" s="258">
        <v>6.2500000000000001E-4</v>
      </c>
      <c r="P246" s="136" t="str">
        <f>LEFT(historie_vysledky[[#This Row],[prijmeni a jmeno]],1)</f>
        <v>K</v>
      </c>
      <c r="Q246" s="55" t="str">
        <f>CONCATENATE(historie_vysledky[[#This Row],[prijmeni a jmeno]],", ",historie_vysledky[[#This Row],[nar]])</f>
        <v>Karala Matěj, 2006</v>
      </c>
      <c r="R246" s="55" t="str">
        <f>CONCATENATE(historie_vysledky[[#This Row],[prijmeni a jmeno]]," (",historie_vysledky[[#This Row],[nar]],")  v roce ",historie_vysledky[[#This Row],[rok]])</f>
        <v>Karala Matěj (2006)  v roce 2011</v>
      </c>
      <c r="S246" s="56"/>
      <c r="T246" s="56"/>
      <c r="U246" s="56"/>
      <c r="V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</row>
    <row r="247" spans="2:33" ht="11.25">
      <c r="B247" s="18" t="str">
        <f>CONCATENATE(historie_vysledky[[#This Row],[rok]]," :: ",H247," :: ",I247)</f>
        <v>2011 :: Kažka Marek :: 2002</v>
      </c>
      <c r="C247" s="251">
        <v>2011</v>
      </c>
      <c r="D247" s="252" t="s">
        <v>297</v>
      </c>
      <c r="E247" s="259" t="s">
        <v>316</v>
      </c>
      <c r="F247" s="259">
        <v>7</v>
      </c>
      <c r="G247" s="253" t="s">
        <v>316</v>
      </c>
      <c r="H247" s="17" t="s">
        <v>505</v>
      </c>
      <c r="I247" s="254">
        <v>2002</v>
      </c>
      <c r="J247" s="19" t="s">
        <v>331</v>
      </c>
      <c r="K247" s="255" t="str">
        <f>IF(RIGHT(LEFT(historie_vysledky[[#This Row],[prijmeni a jmeno]],SEARCH(" ",historie_vysledky[[#This Row],[prijmeni a jmeno]])-1),1)="á","Z","M")</f>
        <v>M</v>
      </c>
      <c r="L24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47" s="257"/>
      <c r="N247" s="17" t="s">
        <v>411</v>
      </c>
      <c r="O247" s="258">
        <v>9.3750000000000007E-4</v>
      </c>
      <c r="P247" s="136" t="str">
        <f>LEFT(historie_vysledky[[#This Row],[prijmeni a jmeno]],1)</f>
        <v>K</v>
      </c>
      <c r="Q247" s="55" t="str">
        <f>CONCATENATE(historie_vysledky[[#This Row],[prijmeni a jmeno]],", ",historie_vysledky[[#This Row],[nar]])</f>
        <v>Kažka Marek, 2002</v>
      </c>
      <c r="R247" s="55" t="str">
        <f>CONCATENATE(historie_vysledky[[#This Row],[prijmeni a jmeno]]," (",historie_vysledky[[#This Row],[nar]],")  v roce ",historie_vysledky[[#This Row],[rok]])</f>
        <v>Kažka Marek (2002)  v roce 2011</v>
      </c>
      <c r="S247" s="56"/>
      <c r="T247" s="56"/>
      <c r="U247" s="56"/>
      <c r="V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</row>
    <row r="248" spans="2:33" ht="11.25">
      <c r="B248" s="18" t="str">
        <f>CONCATENATE(historie_vysledky[[#This Row],[rok]]," :: ",H248," :: ",I248)</f>
        <v>2011 :: Komárek Adam :: 2006</v>
      </c>
      <c r="C248" s="251">
        <v>2011</v>
      </c>
      <c r="D248" s="252" t="s">
        <v>297</v>
      </c>
      <c r="E248" s="259" t="s">
        <v>316</v>
      </c>
      <c r="F248" s="259">
        <v>5</v>
      </c>
      <c r="G248" s="253" t="s">
        <v>316</v>
      </c>
      <c r="H248" s="17" t="s">
        <v>420</v>
      </c>
      <c r="I248" s="254">
        <v>2006</v>
      </c>
      <c r="J248" s="19" t="s">
        <v>665</v>
      </c>
      <c r="K248" s="255" t="str">
        <f>IF(RIGHT(LEFT(historie_vysledky[[#This Row],[prijmeni a jmeno]],SEARCH(" ",historie_vysledky[[#This Row],[prijmeni a jmeno]])-1),1)="á","Z","M")</f>
        <v>M</v>
      </c>
      <c r="L24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48" s="257"/>
      <c r="N248" s="17"/>
      <c r="O248" s="258">
        <v>4.8611111111111104E-4</v>
      </c>
      <c r="P248" s="136" t="str">
        <f>LEFT(historie_vysledky[[#This Row],[prijmeni a jmeno]],1)</f>
        <v>K</v>
      </c>
      <c r="Q248" s="55" t="str">
        <f>CONCATENATE(historie_vysledky[[#This Row],[prijmeni a jmeno]],", ",historie_vysledky[[#This Row],[nar]])</f>
        <v>Komárek Adam, 2006</v>
      </c>
      <c r="R248" s="55" t="str">
        <f>CONCATENATE(historie_vysledky[[#This Row],[prijmeni a jmeno]]," (",historie_vysledky[[#This Row],[nar]],")  v roce ",historie_vysledky[[#This Row],[rok]])</f>
        <v>Komárek Adam (2006)  v roce 2011</v>
      </c>
      <c r="S248" s="56"/>
      <c r="T248" s="56"/>
      <c r="U248" s="56"/>
      <c r="V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</row>
    <row r="249" spans="2:33" ht="11.25">
      <c r="B249" s="18" t="str">
        <f>CONCATENATE(historie_vysledky[[#This Row],[rok]]," :: ",H249," :: ",I249)</f>
        <v>2011 :: Komárková Alice :: 2004</v>
      </c>
      <c r="C249" s="251">
        <v>2011</v>
      </c>
      <c r="D249" s="252" t="s">
        <v>297</v>
      </c>
      <c r="E249" s="259" t="s">
        <v>316</v>
      </c>
      <c r="F249" s="259">
        <v>2</v>
      </c>
      <c r="G249" s="253" t="s">
        <v>316</v>
      </c>
      <c r="H249" s="17" t="s">
        <v>416</v>
      </c>
      <c r="I249" s="254">
        <v>2004</v>
      </c>
      <c r="J249" s="19" t="s">
        <v>331</v>
      </c>
      <c r="K249" s="255" t="str">
        <f>IF(RIGHT(LEFT(historie_vysledky[[#This Row],[prijmeni a jmeno]],SEARCH(" ",historie_vysledky[[#This Row],[prijmeni a jmeno]])-1),1)="á","Z","M")</f>
        <v>Z</v>
      </c>
      <c r="L24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49" s="257"/>
      <c r="N249" s="17"/>
      <c r="O249" s="258">
        <v>4.1666666666666669E-4</v>
      </c>
      <c r="P249" s="136" t="str">
        <f>LEFT(historie_vysledky[[#This Row],[prijmeni a jmeno]],1)</f>
        <v>K</v>
      </c>
      <c r="Q249" s="55" t="str">
        <f>CONCATENATE(historie_vysledky[[#This Row],[prijmeni a jmeno]],", ",historie_vysledky[[#This Row],[nar]])</f>
        <v>Komárková Alice, 2004</v>
      </c>
      <c r="R249" s="55" t="str">
        <f>CONCATENATE(historie_vysledky[[#This Row],[prijmeni a jmeno]]," (",historie_vysledky[[#This Row],[nar]],")  v roce ",historie_vysledky[[#This Row],[rok]])</f>
        <v>Komárková Alice (2004)  v roce 2011</v>
      </c>
      <c r="S249" s="56"/>
      <c r="T249" s="56"/>
      <c r="U249" s="56"/>
      <c r="V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</row>
    <row r="250" spans="2:33" ht="11.25">
      <c r="B250" s="18" t="str">
        <f>CONCATENATE(historie_vysledky[[#This Row],[rok]]," :: ",H250," :: ",I250)</f>
        <v>2011 :: Kopačková Kateřina :: 2001</v>
      </c>
      <c r="C250" s="251">
        <v>2011</v>
      </c>
      <c r="D250" s="252" t="s">
        <v>297</v>
      </c>
      <c r="E250" s="259" t="s">
        <v>316</v>
      </c>
      <c r="F250" s="259">
        <v>9</v>
      </c>
      <c r="G250" s="253" t="s">
        <v>316</v>
      </c>
      <c r="H250" s="17" t="s">
        <v>233</v>
      </c>
      <c r="I250" s="254">
        <v>2001</v>
      </c>
      <c r="J250" s="19" t="s">
        <v>328</v>
      </c>
      <c r="K250" s="255" t="str">
        <f>IF(RIGHT(LEFT(historie_vysledky[[#This Row],[prijmeni a jmeno]],SEARCH(" ",historie_vysledky[[#This Row],[prijmeni a jmeno]])-1),1)="á","Z","M")</f>
        <v>Z</v>
      </c>
      <c r="L25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50" s="257"/>
      <c r="N250" s="17" t="s">
        <v>411</v>
      </c>
      <c r="O250" s="258">
        <v>9.0277777777777784E-4</v>
      </c>
      <c r="P250" s="136" t="str">
        <f>LEFT(historie_vysledky[[#This Row],[prijmeni a jmeno]],1)</f>
        <v>K</v>
      </c>
      <c r="Q250" s="55" t="str">
        <f>CONCATENATE(historie_vysledky[[#This Row],[prijmeni a jmeno]],", ",historie_vysledky[[#This Row],[nar]])</f>
        <v>Kopačková Kateřina, 2001</v>
      </c>
      <c r="R250" s="55" t="str">
        <f>CONCATENATE(historie_vysledky[[#This Row],[prijmeni a jmeno]]," (",historie_vysledky[[#This Row],[nar]],")  v roce ",historie_vysledky[[#This Row],[rok]])</f>
        <v>Kopačková Kateřina (2001)  v roce 2011</v>
      </c>
      <c r="S250" s="56"/>
      <c r="T250" s="56"/>
      <c r="U250" s="56"/>
      <c r="V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</row>
    <row r="251" spans="2:33" ht="11.25">
      <c r="B251" s="18" t="str">
        <f>CONCATENATE(historie_vysledky[[#This Row],[rok]]," :: ",H251," :: ",I251)</f>
        <v>2011 :: Koreš Tomáš :: 2002</v>
      </c>
      <c r="C251" s="251">
        <v>2011</v>
      </c>
      <c r="D251" s="252" t="s">
        <v>297</v>
      </c>
      <c r="E251" s="259" t="s">
        <v>316</v>
      </c>
      <c r="F251" s="259">
        <v>12</v>
      </c>
      <c r="G251" s="253" t="s">
        <v>316</v>
      </c>
      <c r="H251" s="17" t="s">
        <v>430</v>
      </c>
      <c r="I251" s="254">
        <v>2002</v>
      </c>
      <c r="J251" s="19" t="s">
        <v>333</v>
      </c>
      <c r="K251" s="255" t="str">
        <f>IF(RIGHT(LEFT(historie_vysledky[[#This Row],[prijmeni a jmeno]],SEARCH(" ",historie_vysledky[[#This Row],[prijmeni a jmeno]])-1),1)="á","Z","M")</f>
        <v>M</v>
      </c>
      <c r="L25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51" s="257"/>
      <c r="N251" s="17" t="s">
        <v>411</v>
      </c>
      <c r="O251" s="258">
        <v>9.9537037037037042E-4</v>
      </c>
      <c r="P251" s="136" t="str">
        <f>LEFT(historie_vysledky[[#This Row],[prijmeni a jmeno]],1)</f>
        <v>K</v>
      </c>
      <c r="Q251" s="55" t="str">
        <f>CONCATENATE(historie_vysledky[[#This Row],[prijmeni a jmeno]],", ",historie_vysledky[[#This Row],[nar]])</f>
        <v>Koreš Tomáš, 2002</v>
      </c>
      <c r="R251" s="55" t="str">
        <f>CONCATENATE(historie_vysledky[[#This Row],[prijmeni a jmeno]]," (",historie_vysledky[[#This Row],[nar]],")  v roce ",historie_vysledky[[#This Row],[rok]])</f>
        <v>Koreš Tomáš (2002)  v roce 2011</v>
      </c>
      <c r="S251" s="56"/>
      <c r="T251" s="56"/>
      <c r="U251" s="56"/>
      <c r="V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</row>
    <row r="252" spans="2:33" ht="11.25">
      <c r="B252" s="18" t="str">
        <f>CONCATENATE(historie_vysledky[[#This Row],[rok]]," :: ",H252," :: ",I252)</f>
        <v>2011 :: Korešová Natálka :: 2006</v>
      </c>
      <c r="C252" s="251">
        <v>2011</v>
      </c>
      <c r="D252" s="252" t="s">
        <v>297</v>
      </c>
      <c r="E252" s="259" t="s">
        <v>316</v>
      </c>
      <c r="F252" s="259">
        <v>13</v>
      </c>
      <c r="G252" s="253" t="s">
        <v>316</v>
      </c>
      <c r="H252" s="17" t="s">
        <v>524</v>
      </c>
      <c r="I252" s="254">
        <v>2006</v>
      </c>
      <c r="J252" s="19" t="s">
        <v>249</v>
      </c>
      <c r="K252" s="255" t="str">
        <f>IF(RIGHT(LEFT(historie_vysledky[[#This Row],[prijmeni a jmeno]],SEARCH(" ",historie_vysledky[[#This Row],[prijmeni a jmeno]])-1),1)="á","Z","M")</f>
        <v>Z</v>
      </c>
      <c r="L25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52" s="257"/>
      <c r="N252" s="17" t="s">
        <v>411</v>
      </c>
      <c r="O252" s="258">
        <v>6.5972222222222213E-4</v>
      </c>
      <c r="P252" s="136" t="str">
        <f>LEFT(historie_vysledky[[#This Row],[prijmeni a jmeno]],1)</f>
        <v>K</v>
      </c>
      <c r="Q252" s="55" t="str">
        <f>CONCATENATE(historie_vysledky[[#This Row],[prijmeni a jmeno]],", ",historie_vysledky[[#This Row],[nar]])</f>
        <v>Korešová Natálka, 2006</v>
      </c>
      <c r="R252" s="55" t="str">
        <f>CONCATENATE(historie_vysledky[[#This Row],[prijmeni a jmeno]]," (",historie_vysledky[[#This Row],[nar]],")  v roce ",historie_vysledky[[#This Row],[rok]])</f>
        <v>Korešová Natálka (2006)  v roce 2011</v>
      </c>
      <c r="S252" s="56"/>
      <c r="T252" s="56"/>
      <c r="U252" s="56"/>
      <c r="V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</row>
    <row r="253" spans="2:33" ht="11.25">
      <c r="B253" s="18" t="str">
        <f>CONCATENATE(historie_vysledky[[#This Row],[rok]]," :: ",H253," :: ",I253)</f>
        <v>2011 :: Kozlík Ladislav :: 1996</v>
      </c>
      <c r="C253" s="251">
        <v>2011</v>
      </c>
      <c r="D253" s="252" t="s">
        <v>297</v>
      </c>
      <c r="E253" s="259" t="s">
        <v>316</v>
      </c>
      <c r="F253" s="259">
        <v>2</v>
      </c>
      <c r="G253" s="253" t="s">
        <v>316</v>
      </c>
      <c r="H253" s="17" t="s">
        <v>239</v>
      </c>
      <c r="I253" s="254">
        <v>1996</v>
      </c>
      <c r="J253" s="19" t="s">
        <v>331</v>
      </c>
      <c r="K253" s="255" t="str">
        <f>IF(RIGHT(LEFT(historie_vysledky[[#This Row],[prijmeni a jmeno]],SEARCH(" ",historie_vysledky[[#This Row],[prijmeni a jmeno]])-1),1)="á","Z","M")</f>
        <v>M</v>
      </c>
      <c r="L25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253" s="257"/>
      <c r="N253" s="17"/>
      <c r="O253" s="258">
        <v>2.4305555555555556E-3</v>
      </c>
      <c r="P253" s="136" t="str">
        <f>LEFT(historie_vysledky[[#This Row],[prijmeni a jmeno]],1)</f>
        <v>K</v>
      </c>
      <c r="Q253" s="55" t="str">
        <f>CONCATENATE(historie_vysledky[[#This Row],[prijmeni a jmeno]],", ",historie_vysledky[[#This Row],[nar]])</f>
        <v>Kozlík Ladislav, 1996</v>
      </c>
      <c r="R253" s="55" t="str">
        <f>CONCATENATE(historie_vysledky[[#This Row],[prijmeni a jmeno]]," (",historie_vysledky[[#This Row],[nar]],")  v roce ",historie_vysledky[[#This Row],[rok]])</f>
        <v>Kozlík Ladislav (1996)  v roce 2011</v>
      </c>
      <c r="S253" s="56"/>
      <c r="T253" s="56"/>
      <c r="U253" s="56"/>
      <c r="V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</row>
    <row r="254" spans="2:33" ht="11.25">
      <c r="B254" s="18" t="str">
        <f>CONCATENATE(historie_vysledky[[#This Row],[rok]]," :: ",H254," :: ",I254)</f>
        <v>2011 :: Kratochvíl Tomáš :: 2002</v>
      </c>
      <c r="C254" s="251">
        <v>2011</v>
      </c>
      <c r="D254" s="252" t="s">
        <v>297</v>
      </c>
      <c r="E254" s="259" t="s">
        <v>316</v>
      </c>
      <c r="F254" s="259">
        <v>3</v>
      </c>
      <c r="G254" s="253" t="s">
        <v>316</v>
      </c>
      <c r="H254" s="17" t="s">
        <v>502</v>
      </c>
      <c r="I254" s="254">
        <v>2002</v>
      </c>
      <c r="J254" s="19" t="s">
        <v>332</v>
      </c>
      <c r="K254" s="255" t="str">
        <f>IF(RIGHT(LEFT(historie_vysledky[[#This Row],[prijmeni a jmeno]],SEARCH(" ",historie_vysledky[[#This Row],[prijmeni a jmeno]])-1),1)="á","Z","M")</f>
        <v>M</v>
      </c>
      <c r="L25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54" s="257"/>
      <c r="N254" s="17"/>
      <c r="O254" s="258">
        <v>8.0208333333333336E-4</v>
      </c>
      <c r="P254" s="136" t="str">
        <f>LEFT(historie_vysledky[[#This Row],[prijmeni a jmeno]],1)</f>
        <v>K</v>
      </c>
      <c r="Q254" s="55" t="str">
        <f>CONCATENATE(historie_vysledky[[#This Row],[prijmeni a jmeno]],", ",historie_vysledky[[#This Row],[nar]])</f>
        <v>Kratochvíl Tomáš, 2002</v>
      </c>
      <c r="R254" s="55" t="str">
        <f>CONCATENATE(historie_vysledky[[#This Row],[prijmeni a jmeno]]," (",historie_vysledky[[#This Row],[nar]],")  v roce ",historie_vysledky[[#This Row],[rok]])</f>
        <v>Kratochvíl Tomáš (2002)  v roce 2011</v>
      </c>
      <c r="S254" s="56"/>
      <c r="T254" s="56"/>
      <c r="U254" s="56"/>
      <c r="V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</row>
    <row r="255" spans="2:33" ht="11.25">
      <c r="B255" s="18" t="str">
        <f>CONCATENATE(historie_vysledky[[#This Row],[rok]]," :: ",H255," :: ",I255)</f>
        <v>2011 :: Kříž Jan :: 2008</v>
      </c>
      <c r="C255" s="251">
        <v>2011</v>
      </c>
      <c r="D255" s="252" t="s">
        <v>297</v>
      </c>
      <c r="E255" s="259" t="s">
        <v>316</v>
      </c>
      <c r="F255" s="259">
        <v>9</v>
      </c>
      <c r="G255" s="253" t="s">
        <v>316</v>
      </c>
      <c r="H255" s="17" t="s">
        <v>517</v>
      </c>
      <c r="I255" s="254">
        <v>2008</v>
      </c>
      <c r="J255" s="19" t="s">
        <v>284</v>
      </c>
      <c r="K255" s="255" t="str">
        <f>IF(RIGHT(LEFT(historie_vysledky[[#This Row],[prijmeni a jmeno]],SEARCH(" ",historie_vysledky[[#This Row],[prijmeni a jmeno]])-1),1)="á","Z","M")</f>
        <v>M</v>
      </c>
      <c r="L25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55" s="257"/>
      <c r="N255" s="17" t="s">
        <v>411</v>
      </c>
      <c r="O255" s="258">
        <v>6.134259259259259E-4</v>
      </c>
      <c r="P255" s="136" t="str">
        <f>LEFT(historie_vysledky[[#This Row],[prijmeni a jmeno]],1)</f>
        <v>K</v>
      </c>
      <c r="Q255" s="55" t="str">
        <f>CONCATENATE(historie_vysledky[[#This Row],[prijmeni a jmeno]],", ",historie_vysledky[[#This Row],[nar]])</f>
        <v>Kříž Jan, 2008</v>
      </c>
      <c r="R255" s="55" t="str">
        <f>CONCATENATE(historie_vysledky[[#This Row],[prijmeni a jmeno]]," (",historie_vysledky[[#This Row],[nar]],")  v roce ",historie_vysledky[[#This Row],[rok]])</f>
        <v>Kříž Jan (2008)  v roce 2011</v>
      </c>
      <c r="S255" s="56"/>
      <c r="T255" s="56"/>
      <c r="U255" s="56"/>
      <c r="V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</row>
    <row r="256" spans="2:33" ht="11.25">
      <c r="B256" s="18" t="str">
        <f>CONCATENATE(historie_vysledky[[#This Row],[rok]]," :: ",H256," :: ",I256)</f>
        <v>2011 :: Kubálková Jana :: 2004</v>
      </c>
      <c r="C256" s="251">
        <v>2011</v>
      </c>
      <c r="D256" s="252" t="s">
        <v>297</v>
      </c>
      <c r="E256" s="259" t="s">
        <v>316</v>
      </c>
      <c r="F256" s="259">
        <v>3</v>
      </c>
      <c r="G256" s="253" t="s">
        <v>316</v>
      </c>
      <c r="H256" s="17" t="s">
        <v>414</v>
      </c>
      <c r="I256" s="254">
        <v>2004</v>
      </c>
      <c r="J256" s="19" t="s">
        <v>331</v>
      </c>
      <c r="K256" s="255" t="str">
        <f>IF(RIGHT(LEFT(historie_vysledky[[#This Row],[prijmeni a jmeno]],SEARCH(" ",historie_vysledky[[#This Row],[prijmeni a jmeno]])-1),1)="á","Z","M")</f>
        <v>Z</v>
      </c>
      <c r="L25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56" s="257"/>
      <c r="N256" s="17"/>
      <c r="O256" s="258">
        <v>4.2824074074074075E-4</v>
      </c>
      <c r="P256" s="136" t="str">
        <f>LEFT(historie_vysledky[[#This Row],[prijmeni a jmeno]],1)</f>
        <v>K</v>
      </c>
      <c r="Q256" s="55" t="str">
        <f>CONCATENATE(historie_vysledky[[#This Row],[prijmeni a jmeno]],", ",historie_vysledky[[#This Row],[nar]])</f>
        <v>Kubálková Jana, 2004</v>
      </c>
      <c r="R256" s="55" t="str">
        <f>CONCATENATE(historie_vysledky[[#This Row],[prijmeni a jmeno]]," (",historie_vysledky[[#This Row],[nar]],")  v roce ",historie_vysledky[[#This Row],[rok]])</f>
        <v>Kubálková Jana (2004)  v roce 2011</v>
      </c>
      <c r="S256" s="56"/>
      <c r="T256" s="56"/>
      <c r="U256" s="56"/>
      <c r="V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</row>
    <row r="257" spans="2:33" ht="11.25">
      <c r="B257" s="18" t="str">
        <f>CONCATENATE(historie_vysledky[[#This Row],[rok]]," :: ",H257," :: ",I257)</f>
        <v>2011 :: Kubíčková Kristýna :: 2004</v>
      </c>
      <c r="C257" s="251">
        <v>2011</v>
      </c>
      <c r="D257" s="252" t="s">
        <v>297</v>
      </c>
      <c r="E257" s="259" t="s">
        <v>316</v>
      </c>
      <c r="F257" s="259">
        <v>8</v>
      </c>
      <c r="G257" s="253" t="s">
        <v>316</v>
      </c>
      <c r="H257" s="17" t="s">
        <v>521</v>
      </c>
      <c r="I257" s="254">
        <v>2004</v>
      </c>
      <c r="J257" s="19" t="s">
        <v>636</v>
      </c>
      <c r="K257" s="255" t="str">
        <f>IF(RIGHT(LEFT(historie_vysledky[[#This Row],[prijmeni a jmeno]],SEARCH(" ",historie_vysledky[[#This Row],[prijmeni a jmeno]])-1),1)="á","Z","M")</f>
        <v>Z</v>
      </c>
      <c r="L25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57" s="257"/>
      <c r="N257" s="17" t="s">
        <v>411</v>
      </c>
      <c r="O257" s="258">
        <v>6.018518518518519E-4</v>
      </c>
      <c r="P257" s="136" t="str">
        <f>LEFT(historie_vysledky[[#This Row],[prijmeni a jmeno]],1)</f>
        <v>K</v>
      </c>
      <c r="Q257" s="55" t="str">
        <f>CONCATENATE(historie_vysledky[[#This Row],[prijmeni a jmeno]],", ",historie_vysledky[[#This Row],[nar]])</f>
        <v>Kubíčková Kristýna, 2004</v>
      </c>
      <c r="R257" s="55" t="str">
        <f>CONCATENATE(historie_vysledky[[#This Row],[prijmeni a jmeno]]," (",historie_vysledky[[#This Row],[nar]],")  v roce ",historie_vysledky[[#This Row],[rok]])</f>
        <v>Kubíčková Kristýna (2004)  v roce 2011</v>
      </c>
      <c r="S257" s="56"/>
      <c r="T257" s="56"/>
      <c r="U257" s="56"/>
      <c r="V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</row>
    <row r="258" spans="2:33" ht="11.25">
      <c r="B258" s="18" t="str">
        <f>CONCATENATE(historie_vysledky[[#This Row],[rok]]," :: ",H258," :: ",I258)</f>
        <v>2011 :: Kubíčková Nela :: 2006</v>
      </c>
      <c r="C258" s="251">
        <v>2011</v>
      </c>
      <c r="D258" s="252" t="s">
        <v>297</v>
      </c>
      <c r="E258" s="259" t="s">
        <v>316</v>
      </c>
      <c r="F258" s="259">
        <v>10</v>
      </c>
      <c r="G258" s="253" t="s">
        <v>316</v>
      </c>
      <c r="H258" s="17" t="s">
        <v>522</v>
      </c>
      <c r="I258" s="254">
        <v>2006</v>
      </c>
      <c r="J258" s="19" t="s">
        <v>636</v>
      </c>
      <c r="K258" s="255" t="str">
        <f>IF(RIGHT(LEFT(historie_vysledky[[#This Row],[prijmeni a jmeno]],SEARCH(" ",historie_vysledky[[#This Row],[prijmeni a jmeno]])-1),1)="á","Z","M")</f>
        <v>Z</v>
      </c>
      <c r="L25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58" s="257"/>
      <c r="N258" s="17" t="s">
        <v>411</v>
      </c>
      <c r="O258" s="258">
        <v>6.2500000000000001E-4</v>
      </c>
      <c r="P258" s="136" t="str">
        <f>LEFT(historie_vysledky[[#This Row],[prijmeni a jmeno]],1)</f>
        <v>K</v>
      </c>
      <c r="Q258" s="55" t="str">
        <f>CONCATENATE(historie_vysledky[[#This Row],[prijmeni a jmeno]],", ",historie_vysledky[[#This Row],[nar]])</f>
        <v>Kubíčková Nela, 2006</v>
      </c>
      <c r="R258" s="55" t="str">
        <f>CONCATENATE(historie_vysledky[[#This Row],[prijmeni a jmeno]]," (",historie_vysledky[[#This Row],[nar]],")  v roce ",historie_vysledky[[#This Row],[rok]])</f>
        <v>Kubíčková Nela (2006)  v roce 2011</v>
      </c>
      <c r="S258" s="56"/>
      <c r="T258" s="56"/>
      <c r="U258" s="56"/>
      <c r="V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</row>
    <row r="259" spans="2:33" ht="11.25">
      <c r="B259" s="18" t="str">
        <f>CONCATENATE(historie_vysledky[[#This Row],[rok]]," :: ",H259," :: ",I259)</f>
        <v>2011 :: Kundrátová Anežka :: 2004</v>
      </c>
      <c r="C259" s="251">
        <v>2011</v>
      </c>
      <c r="D259" s="252" t="s">
        <v>297</v>
      </c>
      <c r="E259" s="259" t="s">
        <v>316</v>
      </c>
      <c r="F259" s="259">
        <v>15</v>
      </c>
      <c r="G259" s="253" t="s">
        <v>316</v>
      </c>
      <c r="H259" s="17" t="s">
        <v>526</v>
      </c>
      <c r="I259" s="254">
        <v>2004</v>
      </c>
      <c r="J259" s="19" t="s">
        <v>484</v>
      </c>
      <c r="K259" s="255" t="str">
        <f>IF(RIGHT(LEFT(historie_vysledky[[#This Row],[prijmeni a jmeno]],SEARCH(" ",historie_vysledky[[#This Row],[prijmeni a jmeno]])-1),1)="á","Z","M")</f>
        <v>Z</v>
      </c>
      <c r="L25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59" s="257"/>
      <c r="N259" s="17" t="s">
        <v>411</v>
      </c>
      <c r="O259" s="258">
        <v>6.8287037037037025E-4</v>
      </c>
      <c r="P259" s="136" t="str">
        <f>LEFT(historie_vysledky[[#This Row],[prijmeni a jmeno]],1)</f>
        <v>K</v>
      </c>
      <c r="Q259" s="55" t="str">
        <f>CONCATENATE(historie_vysledky[[#This Row],[prijmeni a jmeno]],", ",historie_vysledky[[#This Row],[nar]])</f>
        <v>Kundrátová Anežka, 2004</v>
      </c>
      <c r="R259" s="55" t="str">
        <f>CONCATENATE(historie_vysledky[[#This Row],[prijmeni a jmeno]]," (",historie_vysledky[[#This Row],[nar]],")  v roce ",historie_vysledky[[#This Row],[rok]])</f>
        <v>Kundrátová Anežka (2004)  v roce 2011</v>
      </c>
      <c r="S259" s="56"/>
      <c r="T259" s="56"/>
      <c r="U259" s="56"/>
      <c r="V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</row>
    <row r="260" spans="2:33" ht="11.25">
      <c r="B260" s="18" t="str">
        <f>CONCATENATE(historie_vysledky[[#This Row],[rok]]," :: ",H260," :: ",I260)</f>
        <v>2011 :: Kundrátová Michala :: 2000</v>
      </c>
      <c r="C260" s="251">
        <v>2011</v>
      </c>
      <c r="D260" s="252" t="s">
        <v>297</v>
      </c>
      <c r="E260" s="259" t="s">
        <v>316</v>
      </c>
      <c r="F260" s="259">
        <v>5</v>
      </c>
      <c r="G260" s="253" t="s">
        <v>316</v>
      </c>
      <c r="H260" s="17" t="s">
        <v>488</v>
      </c>
      <c r="I260" s="254">
        <v>2000</v>
      </c>
      <c r="J260" s="19" t="s">
        <v>328</v>
      </c>
      <c r="K260" s="255" t="str">
        <f>IF(RIGHT(LEFT(historie_vysledky[[#This Row],[prijmeni a jmeno]],SEARCH(" ",historie_vysledky[[#This Row],[prijmeni a jmeno]])-1),1)="á","Z","M")</f>
        <v>Z</v>
      </c>
      <c r="L26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60" s="257"/>
      <c r="N260" s="17"/>
      <c r="O260" s="258">
        <v>8.587962962962963E-4</v>
      </c>
      <c r="P260" s="136" t="str">
        <f>LEFT(historie_vysledky[[#This Row],[prijmeni a jmeno]],1)</f>
        <v>K</v>
      </c>
      <c r="Q260" s="55" t="str">
        <f>CONCATENATE(historie_vysledky[[#This Row],[prijmeni a jmeno]],", ",historie_vysledky[[#This Row],[nar]])</f>
        <v>Kundrátová Michala, 2000</v>
      </c>
      <c r="R260" s="55" t="str">
        <f>CONCATENATE(historie_vysledky[[#This Row],[prijmeni a jmeno]]," (",historie_vysledky[[#This Row],[nar]],")  v roce ",historie_vysledky[[#This Row],[rok]])</f>
        <v>Kundrátová Michala (2000)  v roce 2011</v>
      </c>
      <c r="S260" s="56"/>
      <c r="T260" s="56"/>
      <c r="U260" s="56"/>
      <c r="V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</row>
    <row r="261" spans="2:33" ht="11.25">
      <c r="B261" s="18" t="str">
        <f>CONCATENATE(historie_vysledky[[#This Row],[rok]]," :: ",H261," :: ",I261)</f>
        <v>2011 :: Lácha Jaromír :: 2001</v>
      </c>
      <c r="C261" s="251">
        <v>2011</v>
      </c>
      <c r="D261" s="252" t="s">
        <v>297</v>
      </c>
      <c r="E261" s="259" t="s">
        <v>316</v>
      </c>
      <c r="F261" s="259">
        <v>4</v>
      </c>
      <c r="G261" s="253" t="s">
        <v>316</v>
      </c>
      <c r="H261" s="17" t="s">
        <v>503</v>
      </c>
      <c r="I261" s="254">
        <v>2001</v>
      </c>
      <c r="J261" s="19" t="s">
        <v>639</v>
      </c>
      <c r="K261" s="255" t="str">
        <f>IF(RIGHT(LEFT(historie_vysledky[[#This Row],[prijmeni a jmeno]],SEARCH(" ",historie_vysledky[[#This Row],[prijmeni a jmeno]])-1),1)="á","Z","M")</f>
        <v>M</v>
      </c>
      <c r="L26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61" s="257"/>
      <c r="N261" s="17"/>
      <c r="O261" s="258">
        <v>8.5300925925925919E-4</v>
      </c>
      <c r="P261" s="136" t="str">
        <f>LEFT(historie_vysledky[[#This Row],[prijmeni a jmeno]],1)</f>
        <v>L</v>
      </c>
      <c r="Q261" s="55" t="str">
        <f>CONCATENATE(historie_vysledky[[#This Row],[prijmeni a jmeno]],", ",historie_vysledky[[#This Row],[nar]])</f>
        <v>Lácha Jaromír, 2001</v>
      </c>
      <c r="R261" s="55" t="str">
        <f>CONCATENATE(historie_vysledky[[#This Row],[prijmeni a jmeno]]," (",historie_vysledky[[#This Row],[nar]],")  v roce ",historie_vysledky[[#This Row],[rok]])</f>
        <v>Lácha Jaromír (2001)  v roce 2011</v>
      </c>
      <c r="S261" s="56"/>
      <c r="T261" s="56"/>
      <c r="U261" s="56"/>
      <c r="V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</row>
    <row r="262" spans="2:33" ht="11.25">
      <c r="B262" s="18" t="str">
        <f>CONCATENATE(historie_vysledky[[#This Row],[rok]]," :: ",H262," :: ",I262)</f>
        <v>2011 :: Lácha Martin :: 2006</v>
      </c>
      <c r="C262" s="251">
        <v>2011</v>
      </c>
      <c r="D262" s="252" t="s">
        <v>297</v>
      </c>
      <c r="E262" s="259" t="s">
        <v>316</v>
      </c>
      <c r="F262" s="259">
        <v>8</v>
      </c>
      <c r="G262" s="253" t="s">
        <v>316</v>
      </c>
      <c r="H262" s="17" t="s">
        <v>516</v>
      </c>
      <c r="I262" s="254">
        <v>2006</v>
      </c>
      <c r="J262" s="19" t="s">
        <v>639</v>
      </c>
      <c r="K262" s="255" t="str">
        <f>IF(RIGHT(LEFT(historie_vysledky[[#This Row],[prijmeni a jmeno]],SEARCH(" ",historie_vysledky[[#This Row],[prijmeni a jmeno]])-1),1)="á","Z","M")</f>
        <v>M</v>
      </c>
      <c r="L26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62" s="257"/>
      <c r="N262" s="17" t="s">
        <v>411</v>
      </c>
      <c r="O262" s="258">
        <v>6.018518518518519E-4</v>
      </c>
      <c r="P262" s="136" t="str">
        <f>LEFT(historie_vysledky[[#This Row],[prijmeni a jmeno]],1)</f>
        <v>L</v>
      </c>
      <c r="Q262" s="55" t="str">
        <f>CONCATENATE(historie_vysledky[[#This Row],[prijmeni a jmeno]],", ",historie_vysledky[[#This Row],[nar]])</f>
        <v>Lácha Martin, 2006</v>
      </c>
      <c r="R262" s="55" t="str">
        <f>CONCATENATE(historie_vysledky[[#This Row],[prijmeni a jmeno]]," (",historie_vysledky[[#This Row],[nar]],")  v roce ",historie_vysledky[[#This Row],[rok]])</f>
        <v>Lácha Martin (2006)  v roce 2011</v>
      </c>
      <c r="S262" s="56"/>
      <c r="T262" s="56"/>
      <c r="U262" s="56"/>
      <c r="V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</row>
    <row r="263" spans="2:33" ht="11.25">
      <c r="B263" s="18" t="str">
        <f>CONCATENATE(historie_vysledky[[#This Row],[rok]]," :: ",H263," :: ",I263)</f>
        <v>2011 :: Lácha Radek :: 2003</v>
      </c>
      <c r="C263" s="251">
        <v>2011</v>
      </c>
      <c r="D263" s="252" t="s">
        <v>297</v>
      </c>
      <c r="E263" s="259" t="s">
        <v>316</v>
      </c>
      <c r="F263" s="259">
        <v>14</v>
      </c>
      <c r="G263" s="253" t="s">
        <v>316</v>
      </c>
      <c r="H263" s="17" t="s">
        <v>509</v>
      </c>
      <c r="I263" s="254">
        <v>2003</v>
      </c>
      <c r="J263" s="19" t="s">
        <v>639</v>
      </c>
      <c r="K263" s="255" t="str">
        <f>IF(RIGHT(LEFT(historie_vysledky[[#This Row],[prijmeni a jmeno]],SEARCH(" ",historie_vysledky[[#This Row],[prijmeni a jmeno]])-1),1)="á","Z","M")</f>
        <v>M</v>
      </c>
      <c r="L26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63" s="257"/>
      <c r="N263" s="17" t="s">
        <v>411</v>
      </c>
      <c r="O263" s="258">
        <v>1.0185185185185186E-3</v>
      </c>
      <c r="P263" s="136" t="str">
        <f>LEFT(historie_vysledky[[#This Row],[prijmeni a jmeno]],1)</f>
        <v>L</v>
      </c>
      <c r="Q263" s="55" t="str">
        <f>CONCATENATE(historie_vysledky[[#This Row],[prijmeni a jmeno]],", ",historie_vysledky[[#This Row],[nar]])</f>
        <v>Lácha Radek, 2003</v>
      </c>
      <c r="R263" s="55" t="str">
        <f>CONCATENATE(historie_vysledky[[#This Row],[prijmeni a jmeno]]," (",historie_vysledky[[#This Row],[nar]],")  v roce ",historie_vysledky[[#This Row],[rok]])</f>
        <v>Lácha Radek (2003)  v roce 2011</v>
      </c>
      <c r="S263" s="56"/>
      <c r="T263" s="56"/>
      <c r="U263" s="56"/>
      <c r="V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</row>
    <row r="264" spans="2:33" ht="11.25">
      <c r="B264" s="18" t="str">
        <f>CONCATENATE(historie_vysledky[[#This Row],[rok]]," :: ",H264," :: ",I264)</f>
        <v>2011 :: Lhotský Matěj :: 2003</v>
      </c>
      <c r="C264" s="251">
        <v>2011</v>
      </c>
      <c r="D264" s="252" t="s">
        <v>297</v>
      </c>
      <c r="E264" s="259" t="s">
        <v>316</v>
      </c>
      <c r="F264" s="259">
        <v>5</v>
      </c>
      <c r="G264" s="253" t="s">
        <v>316</v>
      </c>
      <c r="H264" s="17" t="s">
        <v>431</v>
      </c>
      <c r="I264" s="254">
        <v>2003</v>
      </c>
      <c r="J264" s="19" t="s">
        <v>332</v>
      </c>
      <c r="K264" s="255" t="str">
        <f>IF(RIGHT(LEFT(historie_vysledky[[#This Row],[prijmeni a jmeno]],SEARCH(" ",historie_vysledky[[#This Row],[prijmeni a jmeno]])-1),1)="á","Z","M")</f>
        <v>M</v>
      </c>
      <c r="L26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64" s="257"/>
      <c r="N264" s="17"/>
      <c r="O264" s="258">
        <v>8.6921296296296302E-4</v>
      </c>
      <c r="P264" s="136" t="str">
        <f>LEFT(historie_vysledky[[#This Row],[prijmeni a jmeno]],1)</f>
        <v>L</v>
      </c>
      <c r="Q264" s="55" t="str">
        <f>CONCATENATE(historie_vysledky[[#This Row],[prijmeni a jmeno]],", ",historie_vysledky[[#This Row],[nar]])</f>
        <v>Lhotský Matěj, 2003</v>
      </c>
      <c r="R264" s="55" t="str">
        <f>CONCATENATE(historie_vysledky[[#This Row],[prijmeni a jmeno]]," (",historie_vysledky[[#This Row],[nar]],")  v roce ",historie_vysledky[[#This Row],[rok]])</f>
        <v>Lhotský Matěj (2003)  v roce 2011</v>
      </c>
      <c r="S264" s="56"/>
      <c r="T264" s="56"/>
      <c r="U264" s="56"/>
      <c r="V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</row>
    <row r="265" spans="2:33" ht="11.25">
      <c r="B265" s="18" t="str">
        <f>CONCATENATE(historie_vysledky[[#This Row],[rok]]," :: ",H265," :: ",I265)</f>
        <v>2011 :: Lhotský Miloslav :: 1997</v>
      </c>
      <c r="C265" s="251">
        <v>2011</v>
      </c>
      <c r="D265" s="252" t="s">
        <v>297</v>
      </c>
      <c r="E265" s="259" t="s">
        <v>316</v>
      </c>
      <c r="F265" s="259">
        <v>4</v>
      </c>
      <c r="G265" s="253" t="s">
        <v>316</v>
      </c>
      <c r="H265" s="17" t="s">
        <v>495</v>
      </c>
      <c r="I265" s="254">
        <v>1997</v>
      </c>
      <c r="J265" s="19" t="s">
        <v>332</v>
      </c>
      <c r="K265" s="255" t="str">
        <f>IF(RIGHT(LEFT(historie_vysledky[[#This Row],[prijmeni a jmeno]],SEARCH(" ",historie_vysledky[[#This Row],[prijmeni a jmeno]])-1),1)="á","Z","M")</f>
        <v>M</v>
      </c>
      <c r="L26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265" s="257"/>
      <c r="N265" s="17"/>
      <c r="O265" s="258">
        <v>1.3414351851851851E-3</v>
      </c>
      <c r="P265" s="136" t="str">
        <f>LEFT(historie_vysledky[[#This Row],[prijmeni a jmeno]],1)</f>
        <v>L</v>
      </c>
      <c r="Q265" s="55" t="str">
        <f>CONCATENATE(historie_vysledky[[#This Row],[prijmeni a jmeno]],", ",historie_vysledky[[#This Row],[nar]])</f>
        <v>Lhotský Miloslav, 1997</v>
      </c>
      <c r="R265" s="55" t="str">
        <f>CONCATENATE(historie_vysledky[[#This Row],[prijmeni a jmeno]]," (",historie_vysledky[[#This Row],[nar]],")  v roce ",historie_vysledky[[#This Row],[rok]])</f>
        <v>Lhotský Miloslav (1997)  v roce 2011</v>
      </c>
      <c r="S265" s="56"/>
      <c r="T265" s="56"/>
      <c r="U265" s="56"/>
      <c r="V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</row>
    <row r="266" spans="2:33" ht="11.25">
      <c r="B266" s="18" t="str">
        <f>CONCATENATE(historie_vysledky[[#This Row],[rok]]," :: ",H266," :: ",I266)</f>
        <v>2011 :: Lukš Jan :: 1998</v>
      </c>
      <c r="C266" s="251">
        <v>2011</v>
      </c>
      <c r="D266" s="252" t="s">
        <v>297</v>
      </c>
      <c r="E266" s="259" t="s">
        <v>316</v>
      </c>
      <c r="F266" s="259">
        <v>2</v>
      </c>
      <c r="G266" s="253" t="s">
        <v>316</v>
      </c>
      <c r="H266" s="17" t="s">
        <v>349</v>
      </c>
      <c r="I266" s="254">
        <v>1998</v>
      </c>
      <c r="J266" s="19" t="s">
        <v>483</v>
      </c>
      <c r="K266" s="255" t="str">
        <f>IF(RIGHT(LEFT(historie_vysledky[[#This Row],[prijmeni a jmeno]],SEARCH(" ",historie_vysledky[[#This Row],[prijmeni a jmeno]])-1),1)="á","Z","M")</f>
        <v>M</v>
      </c>
      <c r="L26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266" s="257"/>
      <c r="N266" s="17"/>
      <c r="O266" s="258">
        <v>1.1747685185185186E-3</v>
      </c>
      <c r="P266" s="136" t="str">
        <f>LEFT(historie_vysledky[[#This Row],[prijmeni a jmeno]],1)</f>
        <v>L</v>
      </c>
      <c r="Q266" s="55" t="str">
        <f>CONCATENATE(historie_vysledky[[#This Row],[prijmeni a jmeno]],", ",historie_vysledky[[#This Row],[nar]])</f>
        <v>Lukš Jan, 1998</v>
      </c>
      <c r="R266" s="55" t="str">
        <f>CONCATENATE(historie_vysledky[[#This Row],[prijmeni a jmeno]]," (",historie_vysledky[[#This Row],[nar]],")  v roce ",historie_vysledky[[#This Row],[rok]])</f>
        <v>Lukš Jan (1998)  v roce 2011</v>
      </c>
      <c r="S266" s="56"/>
      <c r="T266" s="56"/>
      <c r="U266" s="56"/>
      <c r="V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</row>
    <row r="267" spans="2:33" ht="11.25">
      <c r="B267" s="18" t="str">
        <f>CONCATENATE(historie_vysledky[[#This Row],[rok]]," :: ",H267," :: ",I267)</f>
        <v>2011 :: Lukš Petr :: 2002</v>
      </c>
      <c r="C267" s="251">
        <v>2011</v>
      </c>
      <c r="D267" s="252" t="s">
        <v>297</v>
      </c>
      <c r="E267" s="259" t="s">
        <v>316</v>
      </c>
      <c r="F267" s="259">
        <v>2</v>
      </c>
      <c r="G267" s="253" t="s">
        <v>316</v>
      </c>
      <c r="H267" s="17" t="s">
        <v>501</v>
      </c>
      <c r="I267" s="254">
        <v>2002</v>
      </c>
      <c r="J267" s="19" t="s">
        <v>331</v>
      </c>
      <c r="K267" s="255" t="str">
        <f>IF(RIGHT(LEFT(historie_vysledky[[#This Row],[prijmeni a jmeno]],SEARCH(" ",historie_vysledky[[#This Row],[prijmeni a jmeno]])-1),1)="á","Z","M")</f>
        <v>M</v>
      </c>
      <c r="L26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67" s="257"/>
      <c r="N267" s="17"/>
      <c r="O267" s="258">
        <v>7.7546296296296304E-4</v>
      </c>
      <c r="P267" s="136" t="str">
        <f>LEFT(historie_vysledky[[#This Row],[prijmeni a jmeno]],1)</f>
        <v>L</v>
      </c>
      <c r="Q267" s="55" t="str">
        <f>CONCATENATE(historie_vysledky[[#This Row],[prijmeni a jmeno]],", ",historie_vysledky[[#This Row],[nar]])</f>
        <v>Lukš Petr, 2002</v>
      </c>
      <c r="R267" s="55" t="str">
        <f>CONCATENATE(historie_vysledky[[#This Row],[prijmeni a jmeno]]," (",historie_vysledky[[#This Row],[nar]],")  v roce ",historie_vysledky[[#This Row],[rok]])</f>
        <v>Lukš Petr (2002)  v roce 2011</v>
      </c>
      <c r="S267" s="56"/>
      <c r="T267" s="56"/>
      <c r="U267" s="56"/>
      <c r="V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</row>
    <row r="268" spans="2:33" ht="11.25">
      <c r="B268" s="18" t="str">
        <f>CONCATENATE(historie_vysledky[[#This Row],[rok]]," :: ",H268," :: ",I268)</f>
        <v>2011 :: Lukšová Kristýna :: 1996</v>
      </c>
      <c r="C268" s="251">
        <v>2011</v>
      </c>
      <c r="D268" s="252" t="s">
        <v>297</v>
      </c>
      <c r="E268" s="259" t="s">
        <v>316</v>
      </c>
      <c r="F268" s="259">
        <v>1</v>
      </c>
      <c r="G268" s="253" t="s">
        <v>316</v>
      </c>
      <c r="H268" s="17" t="s">
        <v>347</v>
      </c>
      <c r="I268" s="254">
        <v>1996</v>
      </c>
      <c r="J268" s="19" t="s">
        <v>483</v>
      </c>
      <c r="K268" s="255" t="str">
        <f>IF(RIGHT(LEFT(historie_vysledky[[#This Row],[prijmeni a jmeno]],SEARCH(" ",historie_vysledky[[#This Row],[prijmeni a jmeno]])-1),1)="á","Z","M")</f>
        <v>Z</v>
      </c>
      <c r="L26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268" s="257"/>
      <c r="N268" s="17"/>
      <c r="O268" s="258">
        <v>2.7453703703703702E-3</v>
      </c>
      <c r="P268" s="136" t="str">
        <f>LEFT(historie_vysledky[[#This Row],[prijmeni a jmeno]],1)</f>
        <v>L</v>
      </c>
      <c r="Q268" s="55" t="str">
        <f>CONCATENATE(historie_vysledky[[#This Row],[prijmeni a jmeno]],", ",historie_vysledky[[#This Row],[nar]])</f>
        <v>Lukšová Kristýna, 1996</v>
      </c>
      <c r="R268" s="55" t="str">
        <f>CONCATENATE(historie_vysledky[[#This Row],[prijmeni a jmeno]]," (",historie_vysledky[[#This Row],[nar]],")  v roce ",historie_vysledky[[#This Row],[rok]])</f>
        <v>Lukšová Kristýna (1996)  v roce 2011</v>
      </c>
      <c r="S268" s="56"/>
      <c r="T268" s="56"/>
      <c r="U268" s="56"/>
      <c r="V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</row>
    <row r="269" spans="2:33" ht="11.25">
      <c r="B269" s="18" t="str">
        <f>CONCATENATE(historie_vysledky[[#This Row],[rok]]," :: ",H269," :: ",I269)</f>
        <v>2011 :: Lukšová Natálka :: 2003</v>
      </c>
      <c r="C269" s="251">
        <v>2011</v>
      </c>
      <c r="D269" s="252" t="s">
        <v>297</v>
      </c>
      <c r="E269" s="259" t="s">
        <v>316</v>
      </c>
      <c r="F269" s="259">
        <v>11</v>
      </c>
      <c r="G269" s="253" t="s">
        <v>316</v>
      </c>
      <c r="H269" s="17" t="s">
        <v>370</v>
      </c>
      <c r="I269" s="254">
        <v>2003</v>
      </c>
      <c r="J269" s="19" t="s">
        <v>331</v>
      </c>
      <c r="K269" s="255" t="str">
        <f>IF(RIGHT(LEFT(historie_vysledky[[#This Row],[prijmeni a jmeno]],SEARCH(" ",historie_vysledky[[#This Row],[prijmeni a jmeno]])-1),1)="á","Z","M")</f>
        <v>Z</v>
      </c>
      <c r="L26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69" s="257"/>
      <c r="N269" s="17" t="s">
        <v>411</v>
      </c>
      <c r="O269" s="258">
        <v>9.2592592592592585E-4</v>
      </c>
      <c r="P269" s="136" t="str">
        <f>LEFT(historie_vysledky[[#This Row],[prijmeni a jmeno]],1)</f>
        <v>L</v>
      </c>
      <c r="Q269" s="55" t="str">
        <f>CONCATENATE(historie_vysledky[[#This Row],[prijmeni a jmeno]],", ",historie_vysledky[[#This Row],[nar]])</f>
        <v>Lukšová Natálka, 2003</v>
      </c>
      <c r="R269" s="55" t="str">
        <f>CONCATENATE(historie_vysledky[[#This Row],[prijmeni a jmeno]]," (",historie_vysledky[[#This Row],[nar]],")  v roce ",historie_vysledky[[#This Row],[rok]])</f>
        <v>Lukšová Natálka (2003)  v roce 2011</v>
      </c>
      <c r="S269" s="56"/>
      <c r="T269" s="56"/>
      <c r="U269" s="56"/>
      <c r="V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</row>
    <row r="270" spans="2:33" ht="11.25">
      <c r="B270" s="18" t="str">
        <f>CONCATENATE(historie_vysledky[[#This Row],[rok]]," :: ",H270," :: ",I270)</f>
        <v>2011 :: Mach Karel :: 2001</v>
      </c>
      <c r="C270" s="251">
        <v>2011</v>
      </c>
      <c r="D270" s="252" t="s">
        <v>297</v>
      </c>
      <c r="E270" s="259" t="s">
        <v>316</v>
      </c>
      <c r="F270" s="259">
        <v>1</v>
      </c>
      <c r="G270" s="253" t="s">
        <v>316</v>
      </c>
      <c r="H270" s="17" t="s">
        <v>354</v>
      </c>
      <c r="I270" s="254">
        <v>2001</v>
      </c>
      <c r="J270" s="19" t="s">
        <v>331</v>
      </c>
      <c r="K270" s="255" t="str">
        <f>IF(RIGHT(LEFT(historie_vysledky[[#This Row],[prijmeni a jmeno]],SEARCH(" ",historie_vysledky[[#This Row],[prijmeni a jmeno]])-1),1)="á","Z","M")</f>
        <v>M</v>
      </c>
      <c r="L27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70" s="257"/>
      <c r="N270" s="17"/>
      <c r="O270" s="258">
        <v>7.3842592592592579E-4</v>
      </c>
      <c r="P270" s="136" t="str">
        <f>LEFT(historie_vysledky[[#This Row],[prijmeni a jmeno]],1)</f>
        <v>M</v>
      </c>
      <c r="Q270" s="55" t="str">
        <f>CONCATENATE(historie_vysledky[[#This Row],[prijmeni a jmeno]],", ",historie_vysledky[[#This Row],[nar]])</f>
        <v>Mach Karel, 2001</v>
      </c>
      <c r="R270" s="55" t="str">
        <f>CONCATENATE(historie_vysledky[[#This Row],[prijmeni a jmeno]]," (",historie_vysledky[[#This Row],[nar]],")  v roce ",historie_vysledky[[#This Row],[rok]])</f>
        <v>Mach Karel (2001)  v roce 2011</v>
      </c>
      <c r="S270" s="56"/>
      <c r="T270" s="56"/>
      <c r="U270" s="56"/>
      <c r="V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</row>
    <row r="271" spans="2:33" ht="11.25">
      <c r="B271" s="18" t="str">
        <f>CONCATENATE(historie_vysledky[[#This Row],[rok]]," :: ",H271," :: ",I271)</f>
        <v>2011 :: Martin Jan :: 2004</v>
      </c>
      <c r="C271" s="251">
        <v>2011</v>
      </c>
      <c r="D271" s="252" t="s">
        <v>297</v>
      </c>
      <c r="E271" s="259" t="s">
        <v>316</v>
      </c>
      <c r="F271" s="259">
        <v>2</v>
      </c>
      <c r="G271" s="253" t="s">
        <v>316</v>
      </c>
      <c r="H271" s="17" t="s">
        <v>514</v>
      </c>
      <c r="I271" s="254">
        <v>2004</v>
      </c>
      <c r="J271" s="19" t="s">
        <v>331</v>
      </c>
      <c r="K271" s="255" t="str">
        <f>IF(RIGHT(LEFT(historie_vysledky[[#This Row],[prijmeni a jmeno]],SEARCH(" ",historie_vysledky[[#This Row],[prijmeni a jmeno]])-1),1)="á","Z","M")</f>
        <v>M</v>
      </c>
      <c r="L27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71" s="257"/>
      <c r="N271" s="17"/>
      <c r="O271" s="258">
        <v>4.1666666666666669E-4</v>
      </c>
      <c r="P271" s="136" t="str">
        <f>LEFT(historie_vysledky[[#This Row],[prijmeni a jmeno]],1)</f>
        <v>M</v>
      </c>
      <c r="Q271" s="55" t="str">
        <f>CONCATENATE(historie_vysledky[[#This Row],[prijmeni a jmeno]],", ",historie_vysledky[[#This Row],[nar]])</f>
        <v>Martin Jan, 2004</v>
      </c>
      <c r="R271" s="55" t="str">
        <f>CONCATENATE(historie_vysledky[[#This Row],[prijmeni a jmeno]]," (",historie_vysledky[[#This Row],[nar]],")  v roce ",historie_vysledky[[#This Row],[rok]])</f>
        <v>Martin Jan (2004)  v roce 2011</v>
      </c>
      <c r="S271" s="56"/>
      <c r="T271" s="56"/>
      <c r="U271" s="56"/>
      <c r="V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</row>
    <row r="272" spans="2:33" ht="11.25">
      <c r="B272" s="18" t="str">
        <f>CONCATENATE(historie_vysledky[[#This Row],[rok]]," :: ",H272," :: ",I272)</f>
        <v>2011 :: Mášek Karel :: 1997</v>
      </c>
      <c r="C272" s="251">
        <v>2011</v>
      </c>
      <c r="D272" s="252" t="s">
        <v>297</v>
      </c>
      <c r="E272" s="259" t="s">
        <v>316</v>
      </c>
      <c r="F272" s="259">
        <v>1</v>
      </c>
      <c r="G272" s="253" t="s">
        <v>316</v>
      </c>
      <c r="H272" s="17" t="s">
        <v>493</v>
      </c>
      <c r="I272" s="254">
        <v>1997</v>
      </c>
      <c r="J272" s="19" t="s">
        <v>331</v>
      </c>
      <c r="K272" s="255" t="str">
        <f>IF(RIGHT(LEFT(historie_vysledky[[#This Row],[prijmeni a jmeno]],SEARCH(" ",historie_vysledky[[#This Row],[prijmeni a jmeno]])-1),1)="á","Z","M")</f>
        <v>M</v>
      </c>
      <c r="L27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272" s="257"/>
      <c r="N272" s="17"/>
      <c r="O272" s="258">
        <v>1.0601851851851853E-3</v>
      </c>
      <c r="P272" s="136" t="str">
        <f>LEFT(historie_vysledky[[#This Row],[prijmeni a jmeno]],1)</f>
        <v>M</v>
      </c>
      <c r="Q272" s="55" t="str">
        <f>CONCATENATE(historie_vysledky[[#This Row],[prijmeni a jmeno]],", ",historie_vysledky[[#This Row],[nar]])</f>
        <v>Mášek Karel, 1997</v>
      </c>
      <c r="R272" s="55" t="str">
        <f>CONCATENATE(historie_vysledky[[#This Row],[prijmeni a jmeno]]," (",historie_vysledky[[#This Row],[nar]],")  v roce ",historie_vysledky[[#This Row],[rok]])</f>
        <v>Mášek Karel (1997)  v roce 2011</v>
      </c>
      <c r="S272" s="56"/>
      <c r="T272" s="56"/>
      <c r="U272" s="56"/>
      <c r="V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</row>
    <row r="273" spans="2:33" ht="11.25">
      <c r="B273" s="18" t="str">
        <f>CONCATENATE(historie_vysledky[[#This Row],[rok]]," :: ",H273," :: ",I273)</f>
        <v>2011 :: Mašková Lucie :: 2001</v>
      </c>
      <c r="C273" s="251">
        <v>2011</v>
      </c>
      <c r="D273" s="252" t="s">
        <v>297</v>
      </c>
      <c r="E273" s="259" t="s">
        <v>316</v>
      </c>
      <c r="F273" s="259">
        <v>2</v>
      </c>
      <c r="G273" s="253" t="s">
        <v>316</v>
      </c>
      <c r="H273" s="17" t="s">
        <v>511</v>
      </c>
      <c r="I273" s="254">
        <v>2001</v>
      </c>
      <c r="J273" s="19" t="s">
        <v>328</v>
      </c>
      <c r="K273" s="255" t="str">
        <f>IF(RIGHT(LEFT(historie_vysledky[[#This Row],[prijmeni a jmeno]],SEARCH(" ",historie_vysledky[[#This Row],[prijmeni a jmeno]])-1),1)="á","Z","M")</f>
        <v>Z</v>
      </c>
      <c r="L27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73" s="257"/>
      <c r="N273" s="17"/>
      <c r="O273" s="258">
        <v>7.280092592592593E-4</v>
      </c>
      <c r="P273" s="136" t="str">
        <f>LEFT(historie_vysledky[[#This Row],[prijmeni a jmeno]],1)</f>
        <v>M</v>
      </c>
      <c r="Q273" s="55" t="str">
        <f>CONCATENATE(historie_vysledky[[#This Row],[prijmeni a jmeno]],", ",historie_vysledky[[#This Row],[nar]])</f>
        <v>Mašková Lucie, 2001</v>
      </c>
      <c r="R273" s="55" t="str">
        <f>CONCATENATE(historie_vysledky[[#This Row],[prijmeni a jmeno]]," (",historie_vysledky[[#This Row],[nar]],")  v roce ",historie_vysledky[[#This Row],[rok]])</f>
        <v>Mašková Lucie (2001)  v roce 2011</v>
      </c>
      <c r="S273" s="56"/>
      <c r="T273" s="56"/>
      <c r="U273" s="56"/>
      <c r="V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</row>
    <row r="274" spans="2:33" ht="11.25">
      <c r="B274" s="18" t="str">
        <f>CONCATENATE(historie_vysledky[[#This Row],[rok]]," :: ",H274," :: ",I274)</f>
        <v>2011 :: Matějček Antonín :: 2000</v>
      </c>
      <c r="C274" s="251">
        <v>2011</v>
      </c>
      <c r="D274" s="252" t="s">
        <v>297</v>
      </c>
      <c r="E274" s="259" t="s">
        <v>316</v>
      </c>
      <c r="F274" s="259">
        <v>1</v>
      </c>
      <c r="G274" s="253" t="s">
        <v>316</v>
      </c>
      <c r="H274" s="17" t="s">
        <v>756</v>
      </c>
      <c r="I274" s="254">
        <v>2000</v>
      </c>
      <c r="J274" s="19" t="s">
        <v>405</v>
      </c>
      <c r="K274" s="255" t="str">
        <f>IF(RIGHT(LEFT(historie_vysledky[[#This Row],[prijmeni a jmeno]],SEARCH(" ",historie_vysledky[[#This Row],[prijmeni a jmeno]])-1),1)="á","Z","M")</f>
        <v>M</v>
      </c>
      <c r="L27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74" s="257"/>
      <c r="N274" s="17"/>
      <c r="O274" s="258">
        <v>6.9444444444444447E-4</v>
      </c>
      <c r="P274" s="136" t="str">
        <f>LEFT(historie_vysledky[[#This Row],[prijmeni a jmeno]],1)</f>
        <v>M</v>
      </c>
      <c r="Q274" s="55" t="str">
        <f>CONCATENATE(historie_vysledky[[#This Row],[prijmeni a jmeno]],", ",historie_vysledky[[#This Row],[nar]])</f>
        <v>Matějček Antonín, 2000</v>
      </c>
      <c r="R274" s="55" t="str">
        <f>CONCATENATE(historie_vysledky[[#This Row],[prijmeni a jmeno]]," (",historie_vysledky[[#This Row],[nar]],")  v roce ",historie_vysledky[[#This Row],[rok]])</f>
        <v>Matějček Antonín (2000)  v roce 2011</v>
      </c>
      <c r="S274" s="56"/>
      <c r="T274" s="56"/>
      <c r="U274" s="56"/>
      <c r="V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</row>
    <row r="275" spans="2:33" ht="11.25">
      <c r="B275" s="18" t="str">
        <f>CONCATENATE(historie_vysledky[[#This Row],[rok]]," :: ",H275," :: ",I275)</f>
        <v>2011 :: Maurerová Eliška :: 1999</v>
      </c>
      <c r="C275" s="251">
        <v>2011</v>
      </c>
      <c r="D275" s="252" t="s">
        <v>297</v>
      </c>
      <c r="E275" s="259" t="s">
        <v>316</v>
      </c>
      <c r="F275" s="259">
        <v>8</v>
      </c>
      <c r="G275" s="253" t="s">
        <v>316</v>
      </c>
      <c r="H275" s="17" t="s">
        <v>437</v>
      </c>
      <c r="I275" s="254">
        <v>1999</v>
      </c>
      <c r="J275" s="19" t="s">
        <v>332</v>
      </c>
      <c r="K275" s="255" t="str">
        <f>IF(RIGHT(LEFT(historie_vysledky[[#This Row],[prijmeni a jmeno]],SEARCH(" ",historie_vysledky[[#This Row],[prijmeni a jmeno]])-1),1)="á","Z","M")</f>
        <v>Z</v>
      </c>
      <c r="L27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75" s="257"/>
      <c r="N275" s="17" t="s">
        <v>411</v>
      </c>
      <c r="O275" s="258">
        <v>9.4907407407407408E-4</v>
      </c>
      <c r="P275" s="136" t="str">
        <f>LEFT(historie_vysledky[[#This Row],[prijmeni a jmeno]],1)</f>
        <v>M</v>
      </c>
      <c r="Q275" s="55" t="str">
        <f>CONCATENATE(historie_vysledky[[#This Row],[prijmeni a jmeno]],", ",historie_vysledky[[#This Row],[nar]])</f>
        <v>Maurerová Eliška, 1999</v>
      </c>
      <c r="R275" s="55" t="str">
        <f>CONCATENATE(historie_vysledky[[#This Row],[prijmeni a jmeno]]," (",historie_vysledky[[#This Row],[nar]],")  v roce ",historie_vysledky[[#This Row],[rok]])</f>
        <v>Maurerová Eliška (1999)  v roce 2011</v>
      </c>
      <c r="S275" s="56"/>
      <c r="T275" s="56"/>
      <c r="U275" s="56"/>
      <c r="V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</row>
    <row r="276" spans="2:33" ht="11.25">
      <c r="B276" s="18" t="str">
        <f>CONCATENATE(historie_vysledky[[#This Row],[rok]]," :: ",H276," :: ",I276)</f>
        <v>2011 :: Medek Martin :: 1996</v>
      </c>
      <c r="C276" s="251">
        <v>2011</v>
      </c>
      <c r="D276" s="252" t="s">
        <v>297</v>
      </c>
      <c r="E276" s="259" t="s">
        <v>316</v>
      </c>
      <c r="F276" s="259">
        <v>1</v>
      </c>
      <c r="G276" s="253" t="s">
        <v>316</v>
      </c>
      <c r="H276" s="17" t="s">
        <v>149</v>
      </c>
      <c r="I276" s="254">
        <v>1996</v>
      </c>
      <c r="J276" s="17" t="s">
        <v>741</v>
      </c>
      <c r="K276" s="255" t="str">
        <f>IF(RIGHT(LEFT(historie_vysledky[[#This Row],[prijmeni a jmeno]],SEARCH(" ",historie_vysledky[[#This Row],[prijmeni a jmeno]])-1),1)="á","Z","M")</f>
        <v>M</v>
      </c>
      <c r="L27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276" s="257"/>
      <c r="N276" s="17"/>
      <c r="O276" s="258">
        <v>2.4201388888888888E-3</v>
      </c>
      <c r="P276" s="136" t="str">
        <f>LEFT(historie_vysledky[[#This Row],[prijmeni a jmeno]],1)</f>
        <v>M</v>
      </c>
      <c r="Q276" s="55" t="str">
        <f>CONCATENATE(historie_vysledky[[#This Row],[prijmeni a jmeno]],", ",historie_vysledky[[#This Row],[nar]])</f>
        <v>Medek Martin, 1996</v>
      </c>
      <c r="R276" s="55" t="str">
        <f>CONCATENATE(historie_vysledky[[#This Row],[prijmeni a jmeno]]," (",historie_vysledky[[#This Row],[nar]],")  v roce ",historie_vysledky[[#This Row],[rok]])</f>
        <v>Medek Martin (1996)  v roce 2011</v>
      </c>
      <c r="S276" s="56"/>
      <c r="T276" s="56"/>
      <c r="U276" s="56"/>
      <c r="V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</row>
    <row r="277" spans="2:33" ht="11.25">
      <c r="B277" s="18" t="str">
        <f>CONCATENATE(historie_vysledky[[#This Row],[rok]]," :: ",H277," :: ",I277)</f>
        <v>2011 :: Menšík Jan :: 2003</v>
      </c>
      <c r="C277" s="251">
        <v>2011</v>
      </c>
      <c r="D277" s="252" t="s">
        <v>297</v>
      </c>
      <c r="E277" s="259" t="s">
        <v>316</v>
      </c>
      <c r="F277" s="259">
        <v>10</v>
      </c>
      <c r="G277" s="253" t="s">
        <v>316</v>
      </c>
      <c r="H277" s="17" t="s">
        <v>432</v>
      </c>
      <c r="I277" s="254">
        <v>2003</v>
      </c>
      <c r="J277" s="19" t="s">
        <v>331</v>
      </c>
      <c r="K277" s="255" t="str">
        <f>IF(RIGHT(LEFT(historie_vysledky[[#This Row],[prijmeni a jmeno]],SEARCH(" ",historie_vysledky[[#This Row],[prijmeni a jmeno]])-1),1)="á","Z","M")</f>
        <v>M</v>
      </c>
      <c r="L27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77" s="257"/>
      <c r="N277" s="17" t="s">
        <v>411</v>
      </c>
      <c r="O277" s="258">
        <v>9.7222222222222209E-4</v>
      </c>
      <c r="P277" s="136" t="str">
        <f>LEFT(historie_vysledky[[#This Row],[prijmeni a jmeno]],1)</f>
        <v>M</v>
      </c>
      <c r="Q277" s="55" t="str">
        <f>CONCATENATE(historie_vysledky[[#This Row],[prijmeni a jmeno]],", ",historie_vysledky[[#This Row],[nar]])</f>
        <v>Menšík Jan, 2003</v>
      </c>
      <c r="R277" s="55" t="str">
        <f>CONCATENATE(historie_vysledky[[#This Row],[prijmeni a jmeno]]," (",historie_vysledky[[#This Row],[nar]],")  v roce ",historie_vysledky[[#This Row],[rok]])</f>
        <v>Menšík Jan (2003)  v roce 2011</v>
      </c>
      <c r="S277" s="56"/>
      <c r="T277" s="56"/>
      <c r="U277" s="56"/>
      <c r="V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</row>
    <row r="278" spans="2:33" ht="11.25">
      <c r="B278" s="18" t="str">
        <f>CONCATENATE(historie_vysledky[[#This Row],[rok]]," :: ",H278," :: ",I278)</f>
        <v>2011 :: Menšík Josef :: 2005</v>
      </c>
      <c r="C278" s="251">
        <v>2011</v>
      </c>
      <c r="D278" s="252" t="s">
        <v>297</v>
      </c>
      <c r="E278" s="259" t="s">
        <v>316</v>
      </c>
      <c r="F278" s="259">
        <v>6</v>
      </c>
      <c r="G278" s="253" t="s">
        <v>316</v>
      </c>
      <c r="H278" s="17" t="s">
        <v>89</v>
      </c>
      <c r="I278" s="254">
        <v>2005</v>
      </c>
      <c r="J278" s="19" t="s">
        <v>242</v>
      </c>
      <c r="K278" s="255" t="str">
        <f>IF(RIGHT(LEFT(historie_vysledky[[#This Row],[prijmeni a jmeno]],SEARCH(" ",historie_vysledky[[#This Row],[prijmeni a jmeno]])-1),1)="á","Z","M")</f>
        <v>M</v>
      </c>
      <c r="L27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78" s="257"/>
      <c r="N278" s="17" t="s">
        <v>411</v>
      </c>
      <c r="O278" s="258">
        <v>5.7870370370370378E-4</v>
      </c>
      <c r="P278" s="136" t="str">
        <f>LEFT(historie_vysledky[[#This Row],[prijmeni a jmeno]],1)</f>
        <v>M</v>
      </c>
      <c r="Q278" s="55" t="str">
        <f>CONCATENATE(historie_vysledky[[#This Row],[prijmeni a jmeno]],", ",historie_vysledky[[#This Row],[nar]])</f>
        <v>Menšík Josef, 2005</v>
      </c>
      <c r="R278" s="55" t="str">
        <f>CONCATENATE(historie_vysledky[[#This Row],[prijmeni a jmeno]]," (",historie_vysledky[[#This Row],[nar]],")  v roce ",historie_vysledky[[#This Row],[rok]])</f>
        <v>Menšík Josef (2005)  v roce 2011</v>
      </c>
      <c r="S278" s="56"/>
      <c r="T278" s="56"/>
      <c r="U278" s="56"/>
      <c r="V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</row>
    <row r="279" spans="2:33" ht="11.25">
      <c r="B279" s="18" t="str">
        <f>CONCATENATE(historie_vysledky[[#This Row],[rok]]," :: ",H279," :: ",I279)</f>
        <v>2011 :: Morová Petra :: 2000</v>
      </c>
      <c r="C279" s="251">
        <v>2011</v>
      </c>
      <c r="D279" s="252" t="s">
        <v>297</v>
      </c>
      <c r="E279" s="259" t="s">
        <v>316</v>
      </c>
      <c r="F279" s="259">
        <v>7</v>
      </c>
      <c r="G279" s="253" t="s">
        <v>316</v>
      </c>
      <c r="H279" s="17" t="s">
        <v>489</v>
      </c>
      <c r="I279" s="254">
        <v>2000</v>
      </c>
      <c r="J279" s="19" t="s">
        <v>331</v>
      </c>
      <c r="K279" s="255" t="str">
        <f>IF(RIGHT(LEFT(historie_vysledky[[#This Row],[prijmeni a jmeno]],SEARCH(" ",historie_vysledky[[#This Row],[prijmeni a jmeno]])-1),1)="á","Z","M")</f>
        <v>Z</v>
      </c>
      <c r="L27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79" s="257"/>
      <c r="N279" s="17" t="s">
        <v>411</v>
      </c>
      <c r="O279" s="258">
        <v>9.3750000000000007E-4</v>
      </c>
      <c r="P279" s="136" t="str">
        <f>LEFT(historie_vysledky[[#This Row],[prijmeni a jmeno]],1)</f>
        <v>M</v>
      </c>
      <c r="Q279" s="55" t="str">
        <f>CONCATENATE(historie_vysledky[[#This Row],[prijmeni a jmeno]],", ",historie_vysledky[[#This Row],[nar]])</f>
        <v>Morová Petra, 2000</v>
      </c>
      <c r="R279" s="55" t="str">
        <f>CONCATENATE(historie_vysledky[[#This Row],[prijmeni a jmeno]]," (",historie_vysledky[[#This Row],[nar]],")  v roce ",historie_vysledky[[#This Row],[rok]])</f>
        <v>Morová Petra (2000)  v roce 2011</v>
      </c>
      <c r="S279" s="56"/>
      <c r="T279" s="56"/>
      <c r="U279" s="56"/>
      <c r="V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</row>
    <row r="280" spans="2:33" ht="11.25">
      <c r="B280" s="18" t="str">
        <f>CONCATENATE(historie_vysledky[[#This Row],[rok]]," :: ",H280," :: ",I280)</f>
        <v>2011 :: Německá Dominika :: 2000</v>
      </c>
      <c r="C280" s="251">
        <v>2011</v>
      </c>
      <c r="D280" s="252" t="s">
        <v>297</v>
      </c>
      <c r="E280" s="259" t="s">
        <v>316</v>
      </c>
      <c r="F280" s="259">
        <v>6</v>
      </c>
      <c r="G280" s="253" t="s">
        <v>316</v>
      </c>
      <c r="H280" s="17" t="s">
        <v>427</v>
      </c>
      <c r="I280" s="254">
        <v>2000</v>
      </c>
      <c r="J280" s="19" t="s">
        <v>331</v>
      </c>
      <c r="K280" s="255" t="str">
        <f>IF(RIGHT(LEFT(historie_vysledky[[#This Row],[prijmeni a jmeno]],SEARCH(" ",historie_vysledky[[#This Row],[prijmeni a jmeno]])-1),1)="á","Z","M")</f>
        <v>Z</v>
      </c>
      <c r="L28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80" s="257"/>
      <c r="N280" s="17" t="s">
        <v>411</v>
      </c>
      <c r="O280" s="258">
        <v>9.2592592592592585E-4</v>
      </c>
      <c r="P280" s="136" t="str">
        <f>LEFT(historie_vysledky[[#This Row],[prijmeni a jmeno]],1)</f>
        <v>N</v>
      </c>
      <c r="Q280" s="55" t="str">
        <f>CONCATENATE(historie_vysledky[[#This Row],[prijmeni a jmeno]],", ",historie_vysledky[[#This Row],[nar]])</f>
        <v>Německá Dominika, 2000</v>
      </c>
      <c r="R280" s="55" t="str">
        <f>CONCATENATE(historie_vysledky[[#This Row],[prijmeni a jmeno]]," (",historie_vysledky[[#This Row],[nar]],")  v roce ",historie_vysledky[[#This Row],[rok]])</f>
        <v>Německá Dominika (2000)  v roce 2011</v>
      </c>
      <c r="S280" s="56"/>
      <c r="T280" s="56"/>
      <c r="U280" s="56"/>
      <c r="V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</row>
    <row r="281" spans="2:33" ht="11.25">
      <c r="B281" s="18" t="str">
        <f>CONCATENATE(historie_vysledky[[#This Row],[rok]]," :: ",H281," :: ",I281)</f>
        <v>2011 :: Nováková Alena :: 2001</v>
      </c>
      <c r="C281" s="251">
        <v>2011</v>
      </c>
      <c r="D281" s="252" t="s">
        <v>297</v>
      </c>
      <c r="E281" s="259" t="s">
        <v>316</v>
      </c>
      <c r="F281" s="259">
        <v>8</v>
      </c>
      <c r="G281" s="253" t="s">
        <v>316</v>
      </c>
      <c r="H281" s="17" t="s">
        <v>513</v>
      </c>
      <c r="I281" s="254">
        <v>2001</v>
      </c>
      <c r="J281" s="19" t="s">
        <v>333</v>
      </c>
      <c r="K281" s="255" t="str">
        <f>IF(RIGHT(LEFT(historie_vysledky[[#This Row],[prijmeni a jmeno]],SEARCH(" ",historie_vysledky[[#This Row],[prijmeni a jmeno]])-1),1)="á","Z","M")</f>
        <v>Z</v>
      </c>
      <c r="L28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81" s="257"/>
      <c r="N281" s="17" t="s">
        <v>411</v>
      </c>
      <c r="O281" s="258">
        <v>8.9120370370370362E-4</v>
      </c>
      <c r="P281" s="136" t="str">
        <f>LEFT(historie_vysledky[[#This Row],[prijmeni a jmeno]],1)</f>
        <v>N</v>
      </c>
      <c r="Q281" s="55" t="str">
        <f>CONCATENATE(historie_vysledky[[#This Row],[prijmeni a jmeno]],", ",historie_vysledky[[#This Row],[nar]])</f>
        <v>Nováková Alena, 2001</v>
      </c>
      <c r="R281" s="55" t="str">
        <f>CONCATENATE(historie_vysledky[[#This Row],[prijmeni a jmeno]]," (",historie_vysledky[[#This Row],[nar]],")  v roce ",historie_vysledky[[#This Row],[rok]])</f>
        <v>Nováková Alena (2001)  v roce 2011</v>
      </c>
      <c r="S281" s="56"/>
      <c r="T281" s="56"/>
      <c r="U281" s="56"/>
      <c r="V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</row>
    <row r="282" spans="2:33" ht="11.25">
      <c r="B282" s="18" t="str">
        <f>CONCATENATE(historie_vysledky[[#This Row],[rok]]," :: ",H282," :: ",I282)</f>
        <v>2011 :: Nováková Markéta :: 2006</v>
      </c>
      <c r="C282" s="251">
        <v>2011</v>
      </c>
      <c r="D282" s="252" t="s">
        <v>297</v>
      </c>
      <c r="E282" s="259" t="s">
        <v>316</v>
      </c>
      <c r="F282" s="259">
        <v>7</v>
      </c>
      <c r="G282" s="253" t="s">
        <v>316</v>
      </c>
      <c r="H282" s="17" t="s">
        <v>373</v>
      </c>
      <c r="I282" s="254">
        <v>2006</v>
      </c>
      <c r="J282" s="19" t="s">
        <v>331</v>
      </c>
      <c r="K282" s="255" t="str">
        <f>IF(RIGHT(LEFT(historie_vysledky[[#This Row],[prijmeni a jmeno]],SEARCH(" ",historie_vysledky[[#This Row],[prijmeni a jmeno]])-1),1)="á","Z","M")</f>
        <v>Z</v>
      </c>
      <c r="L28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82" s="257"/>
      <c r="N282" s="17" t="s">
        <v>411</v>
      </c>
      <c r="O282" s="258">
        <v>5.9027777777777778E-4</v>
      </c>
      <c r="P282" s="136" t="str">
        <f>LEFT(historie_vysledky[[#This Row],[prijmeni a jmeno]],1)</f>
        <v>N</v>
      </c>
      <c r="Q282" s="55" t="str">
        <f>CONCATENATE(historie_vysledky[[#This Row],[prijmeni a jmeno]],", ",historie_vysledky[[#This Row],[nar]])</f>
        <v>Nováková Markéta, 2006</v>
      </c>
      <c r="R282" s="55" t="str">
        <f>CONCATENATE(historie_vysledky[[#This Row],[prijmeni a jmeno]]," (",historie_vysledky[[#This Row],[nar]],")  v roce ",historie_vysledky[[#This Row],[rok]])</f>
        <v>Nováková Markéta (2006)  v roce 2011</v>
      </c>
      <c r="S282" s="56"/>
      <c r="T282" s="56"/>
      <c r="U282" s="56"/>
      <c r="V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</row>
    <row r="283" spans="2:33" ht="11.25">
      <c r="B283" s="18" t="str">
        <f>CONCATENATE(historie_vysledky[[#This Row],[rok]]," :: ",H283," :: ",I283)</f>
        <v>2011 :: Nováková Nikola :: 1997</v>
      </c>
      <c r="C283" s="251">
        <v>2011</v>
      </c>
      <c r="D283" s="252" t="s">
        <v>297</v>
      </c>
      <c r="E283" s="259" t="s">
        <v>316</v>
      </c>
      <c r="F283" s="259">
        <v>2</v>
      </c>
      <c r="G283" s="253" t="s">
        <v>316</v>
      </c>
      <c r="H283" s="17" t="s">
        <v>492</v>
      </c>
      <c r="I283" s="254">
        <v>1997</v>
      </c>
      <c r="J283" s="19" t="s">
        <v>328</v>
      </c>
      <c r="K283" s="255" t="str">
        <f>IF(RIGHT(LEFT(historie_vysledky[[#This Row],[prijmeni a jmeno]],SEARCH(" ",historie_vysledky[[#This Row],[prijmeni a jmeno]])-1),1)="á","Z","M")</f>
        <v>Z</v>
      </c>
      <c r="L28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283" s="257"/>
      <c r="N283" s="17"/>
      <c r="O283" s="258">
        <v>1.0972222222222223E-3</v>
      </c>
      <c r="P283" s="136" t="str">
        <f>LEFT(historie_vysledky[[#This Row],[prijmeni a jmeno]],1)</f>
        <v>N</v>
      </c>
      <c r="Q283" s="55" t="str">
        <f>CONCATENATE(historie_vysledky[[#This Row],[prijmeni a jmeno]],", ",historie_vysledky[[#This Row],[nar]])</f>
        <v>Nováková Nikola, 1997</v>
      </c>
      <c r="R283" s="55" t="str">
        <f>CONCATENATE(historie_vysledky[[#This Row],[prijmeni a jmeno]]," (",historie_vysledky[[#This Row],[nar]],")  v roce ",historie_vysledky[[#This Row],[rok]])</f>
        <v>Nováková Nikola (1997)  v roce 2011</v>
      </c>
      <c r="S283" s="56"/>
      <c r="T283" s="56"/>
      <c r="U283" s="56"/>
      <c r="V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</row>
    <row r="284" spans="2:33" ht="11.25">
      <c r="B284" s="18" t="str">
        <f>CONCATENATE(historie_vysledky[[#This Row],[rok]]," :: ",H284," :: ",I284)</f>
        <v>2011 :: Pál Dan :: 2000</v>
      </c>
      <c r="C284" s="251">
        <v>2011</v>
      </c>
      <c r="D284" s="252" t="s">
        <v>297</v>
      </c>
      <c r="E284" s="259" t="s">
        <v>316</v>
      </c>
      <c r="F284" s="259">
        <v>3</v>
      </c>
      <c r="G284" s="253" t="s">
        <v>316</v>
      </c>
      <c r="H284" s="17" t="s">
        <v>497</v>
      </c>
      <c r="I284" s="254">
        <v>2000</v>
      </c>
      <c r="J284" s="19" t="s">
        <v>235</v>
      </c>
      <c r="K284" s="255" t="str">
        <f>IF(RIGHT(LEFT(historie_vysledky[[#This Row],[prijmeni a jmeno]],SEARCH(" ",historie_vysledky[[#This Row],[prijmeni a jmeno]])-1),1)="á","Z","M")</f>
        <v>M</v>
      </c>
      <c r="L28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84" s="257"/>
      <c r="N284" s="17"/>
      <c r="O284" s="258">
        <v>8.1944444444444437E-4</v>
      </c>
      <c r="P284" s="136" t="str">
        <f>LEFT(historie_vysledky[[#This Row],[prijmeni a jmeno]],1)</f>
        <v>P</v>
      </c>
      <c r="Q284" s="55" t="str">
        <f>CONCATENATE(historie_vysledky[[#This Row],[prijmeni a jmeno]],", ",historie_vysledky[[#This Row],[nar]])</f>
        <v>Pál Dan, 2000</v>
      </c>
      <c r="R284" s="55" t="str">
        <f>CONCATENATE(historie_vysledky[[#This Row],[prijmeni a jmeno]]," (",historie_vysledky[[#This Row],[nar]],")  v roce ",historie_vysledky[[#This Row],[rok]])</f>
        <v>Pál Dan (2000)  v roce 2011</v>
      </c>
      <c r="S284" s="56"/>
      <c r="T284" s="56"/>
      <c r="U284" s="56"/>
      <c r="V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</row>
    <row r="285" spans="2:33" ht="11.25">
      <c r="B285" s="18" t="str">
        <f>CONCATENATE(historie_vysledky[[#This Row],[rok]]," :: ",H285," :: ",I285)</f>
        <v>2011 :: Pastier Erik :: 2004</v>
      </c>
      <c r="C285" s="251">
        <v>2011</v>
      </c>
      <c r="D285" s="252" t="s">
        <v>297</v>
      </c>
      <c r="E285" s="259" t="s">
        <v>316</v>
      </c>
      <c r="F285" s="259">
        <v>1</v>
      </c>
      <c r="G285" s="253" t="s">
        <v>316</v>
      </c>
      <c r="H285" s="17" t="s">
        <v>423</v>
      </c>
      <c r="I285" s="254">
        <v>2004</v>
      </c>
      <c r="J285" s="19" t="s">
        <v>331</v>
      </c>
      <c r="K285" s="255" t="str">
        <f>IF(RIGHT(LEFT(historie_vysledky[[#This Row],[prijmeni a jmeno]],SEARCH(" ",historie_vysledky[[#This Row],[prijmeni a jmeno]])-1),1)="á","Z","M")</f>
        <v>M</v>
      </c>
      <c r="L28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85" s="257"/>
      <c r="N285" s="17"/>
      <c r="O285" s="258">
        <v>3.9351851851851852E-4</v>
      </c>
      <c r="P285" s="136" t="str">
        <f>LEFT(historie_vysledky[[#This Row],[prijmeni a jmeno]],1)</f>
        <v>P</v>
      </c>
      <c r="Q285" s="55" t="str">
        <f>CONCATENATE(historie_vysledky[[#This Row],[prijmeni a jmeno]],", ",historie_vysledky[[#This Row],[nar]])</f>
        <v>Pastier Erik, 2004</v>
      </c>
      <c r="R285" s="55" t="str">
        <f>CONCATENATE(historie_vysledky[[#This Row],[prijmeni a jmeno]]," (",historie_vysledky[[#This Row],[nar]],")  v roce ",historie_vysledky[[#This Row],[rok]])</f>
        <v>Pastier Erik (2004)  v roce 2011</v>
      </c>
      <c r="S285" s="56"/>
      <c r="T285" s="56"/>
      <c r="U285" s="56"/>
      <c r="V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</row>
    <row r="286" spans="2:33" ht="11.25">
      <c r="B286" s="18" t="str">
        <f>CONCATENATE(historie_vysledky[[#This Row],[rok]]," :: ",H286," :: ",I286)</f>
        <v>2011 :: Radová Kristýna :: 1999</v>
      </c>
      <c r="C286" s="251">
        <v>2011</v>
      </c>
      <c r="D286" s="252" t="s">
        <v>297</v>
      </c>
      <c r="E286" s="259" t="s">
        <v>316</v>
      </c>
      <c r="F286" s="259">
        <v>4</v>
      </c>
      <c r="G286" s="253" t="s">
        <v>316</v>
      </c>
      <c r="H286" s="17" t="s">
        <v>353</v>
      </c>
      <c r="I286" s="254">
        <v>1999</v>
      </c>
      <c r="J286" s="19" t="s">
        <v>328</v>
      </c>
      <c r="K286" s="255" t="str">
        <f>IF(RIGHT(LEFT(historie_vysledky[[#This Row],[prijmeni a jmeno]],SEARCH(" ",historie_vysledky[[#This Row],[prijmeni a jmeno]])-1),1)="á","Z","M")</f>
        <v>Z</v>
      </c>
      <c r="L28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86" s="257"/>
      <c r="N286" s="17"/>
      <c r="O286" s="258">
        <v>7.9745370370370376E-4</v>
      </c>
      <c r="P286" s="136" t="str">
        <f>LEFT(historie_vysledky[[#This Row],[prijmeni a jmeno]],1)</f>
        <v>R</v>
      </c>
      <c r="Q286" s="55" t="str">
        <f>CONCATENATE(historie_vysledky[[#This Row],[prijmeni a jmeno]],", ",historie_vysledky[[#This Row],[nar]])</f>
        <v>Radová Kristýna, 1999</v>
      </c>
      <c r="R286" s="55" t="str">
        <f>CONCATENATE(historie_vysledky[[#This Row],[prijmeni a jmeno]]," (",historie_vysledky[[#This Row],[nar]],")  v roce ",historie_vysledky[[#This Row],[rok]])</f>
        <v>Radová Kristýna (1999)  v roce 2011</v>
      </c>
      <c r="S286" s="56"/>
      <c r="T286" s="56"/>
      <c r="U286" s="56"/>
      <c r="V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</row>
    <row r="287" spans="2:33" ht="11.25">
      <c r="B287" s="18" t="str">
        <f>CONCATENATE(historie_vysledky[[#This Row],[rok]]," :: ",H287," :: ",I287)</f>
        <v>2011 :: Sosna Jaroslav :: 2001</v>
      </c>
      <c r="C287" s="251">
        <v>2011</v>
      </c>
      <c r="D287" s="252" t="s">
        <v>297</v>
      </c>
      <c r="E287" s="259" t="s">
        <v>316</v>
      </c>
      <c r="F287" s="259">
        <v>9</v>
      </c>
      <c r="G287" s="253" t="s">
        <v>316</v>
      </c>
      <c r="H287" s="17" t="s">
        <v>506</v>
      </c>
      <c r="I287" s="254">
        <v>2001</v>
      </c>
      <c r="J287" s="19" t="s">
        <v>316</v>
      </c>
      <c r="K287" s="255" t="str">
        <f>IF(RIGHT(LEFT(historie_vysledky[[#This Row],[prijmeni a jmeno]],SEARCH(" ",historie_vysledky[[#This Row],[prijmeni a jmeno]])-1),1)="á","Z","M")</f>
        <v>M</v>
      </c>
      <c r="L28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87" s="257"/>
      <c r="N287" s="17" t="s">
        <v>411</v>
      </c>
      <c r="O287" s="258">
        <v>9.6064814814814808E-4</v>
      </c>
      <c r="P287" s="136" t="str">
        <f>LEFT(historie_vysledky[[#This Row],[prijmeni a jmeno]],1)</f>
        <v>S</v>
      </c>
      <c r="Q287" s="55" t="str">
        <f>CONCATENATE(historie_vysledky[[#This Row],[prijmeni a jmeno]],", ",historie_vysledky[[#This Row],[nar]])</f>
        <v>Sosna Jaroslav, 2001</v>
      </c>
      <c r="R287" s="55" t="str">
        <f>CONCATENATE(historie_vysledky[[#This Row],[prijmeni a jmeno]]," (",historie_vysledky[[#This Row],[nar]],")  v roce ",historie_vysledky[[#This Row],[rok]])</f>
        <v>Sosna Jaroslav (2001)  v roce 2011</v>
      </c>
      <c r="S287" s="56"/>
      <c r="T287" s="56"/>
      <c r="U287" s="56"/>
      <c r="V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</row>
    <row r="288" spans="2:33" ht="11.25">
      <c r="B288" s="18" t="str">
        <f>CONCATENATE(historie_vysledky[[#This Row],[rok]]," :: ",H288," :: ",I288)</f>
        <v>2011 :: Souka Pavel :: 2002</v>
      </c>
      <c r="C288" s="251">
        <v>2011</v>
      </c>
      <c r="D288" s="252" t="s">
        <v>297</v>
      </c>
      <c r="E288" s="259" t="s">
        <v>316</v>
      </c>
      <c r="F288" s="259">
        <v>13</v>
      </c>
      <c r="G288" s="253" t="s">
        <v>316</v>
      </c>
      <c r="H288" s="17" t="s">
        <v>508</v>
      </c>
      <c r="I288" s="254">
        <v>2002</v>
      </c>
      <c r="J288" s="19" t="s">
        <v>331</v>
      </c>
      <c r="K288" s="255" t="str">
        <f>IF(RIGHT(LEFT(historie_vysledky[[#This Row],[prijmeni a jmeno]],SEARCH(" ",historie_vysledky[[#This Row],[prijmeni a jmeno]])-1),1)="á","Z","M")</f>
        <v>M</v>
      </c>
      <c r="L28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88" s="257"/>
      <c r="N288" s="17" t="s">
        <v>411</v>
      </c>
      <c r="O288" s="258">
        <v>1.0069444444444444E-3</v>
      </c>
      <c r="P288" s="136" t="str">
        <f>LEFT(historie_vysledky[[#This Row],[prijmeni a jmeno]],1)</f>
        <v>S</v>
      </c>
      <c r="Q288" s="55" t="str">
        <f>CONCATENATE(historie_vysledky[[#This Row],[prijmeni a jmeno]],", ",historie_vysledky[[#This Row],[nar]])</f>
        <v>Souka Pavel, 2002</v>
      </c>
      <c r="R288" s="55" t="str">
        <f>CONCATENATE(historie_vysledky[[#This Row],[prijmeni a jmeno]]," (",historie_vysledky[[#This Row],[nar]],")  v roce ",historie_vysledky[[#This Row],[rok]])</f>
        <v>Souka Pavel (2002)  v roce 2011</v>
      </c>
      <c r="S288" s="56"/>
      <c r="T288" s="56"/>
      <c r="U288" s="56"/>
      <c r="V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</row>
    <row r="289" spans="2:33" ht="11.25">
      <c r="B289" s="18" t="str">
        <f>CONCATENATE(historie_vysledky[[#This Row],[rok]]," :: ",H289," :: ",I289)</f>
        <v>2011 :: Stejskal Filip :: 2003</v>
      </c>
      <c r="C289" s="251">
        <v>2011</v>
      </c>
      <c r="D289" s="252" t="s">
        <v>297</v>
      </c>
      <c r="E289" s="259" t="s">
        <v>316</v>
      </c>
      <c r="F289" s="259">
        <v>8</v>
      </c>
      <c r="G289" s="253" t="s">
        <v>316</v>
      </c>
      <c r="H289" s="17" t="s">
        <v>229</v>
      </c>
      <c r="I289" s="254">
        <v>2003</v>
      </c>
      <c r="J289" s="19" t="s">
        <v>284</v>
      </c>
      <c r="K289" s="255" t="str">
        <f>IF(RIGHT(LEFT(historie_vysledky[[#This Row],[prijmeni a jmeno]],SEARCH(" ",historie_vysledky[[#This Row],[prijmeni a jmeno]])-1),1)="á","Z","M")</f>
        <v>M</v>
      </c>
      <c r="L28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89" s="257"/>
      <c r="N289" s="17" t="s">
        <v>411</v>
      </c>
      <c r="O289" s="258">
        <v>9.4907407407407408E-4</v>
      </c>
      <c r="P289" s="136" t="str">
        <f>LEFT(historie_vysledky[[#This Row],[prijmeni a jmeno]],1)</f>
        <v>S</v>
      </c>
      <c r="Q289" s="55" t="str">
        <f>CONCATENATE(historie_vysledky[[#This Row],[prijmeni a jmeno]],", ",historie_vysledky[[#This Row],[nar]])</f>
        <v>Stejskal Filip, 2003</v>
      </c>
      <c r="R289" s="55" t="str">
        <f>CONCATENATE(historie_vysledky[[#This Row],[prijmeni a jmeno]]," (",historie_vysledky[[#This Row],[nar]],")  v roce ",historie_vysledky[[#This Row],[rok]])</f>
        <v>Stejskal Filip (2003)  v roce 2011</v>
      </c>
      <c r="S289" s="56"/>
      <c r="T289" s="56"/>
      <c r="U289" s="56"/>
      <c r="V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</row>
    <row r="290" spans="2:33" ht="11.25">
      <c r="B290" s="18" t="str">
        <f>CONCATENATE(historie_vysledky[[#This Row],[rok]]," :: ",H290," :: ",I290)</f>
        <v>2011 :: Stejskal Ladislav :: 2001</v>
      </c>
      <c r="C290" s="251">
        <v>2011</v>
      </c>
      <c r="D290" s="252" t="s">
        <v>297</v>
      </c>
      <c r="E290" s="259" t="s">
        <v>316</v>
      </c>
      <c r="F290" s="259">
        <v>15</v>
      </c>
      <c r="G290" s="253" t="s">
        <v>316</v>
      </c>
      <c r="H290" s="17" t="s">
        <v>159</v>
      </c>
      <c r="I290" s="254">
        <v>2001</v>
      </c>
      <c r="J290" s="19" t="s">
        <v>284</v>
      </c>
      <c r="K290" s="255" t="str">
        <f>IF(RIGHT(LEFT(historie_vysledky[[#This Row],[prijmeni a jmeno]],SEARCH(" ",historie_vysledky[[#This Row],[prijmeni a jmeno]])-1),1)="á","Z","M")</f>
        <v>M</v>
      </c>
      <c r="L29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90" s="257"/>
      <c r="N290" s="17" t="s">
        <v>411</v>
      </c>
      <c r="O290" s="258">
        <v>1.0300925925925926E-3</v>
      </c>
      <c r="P290" s="136" t="str">
        <f>LEFT(historie_vysledky[[#This Row],[prijmeni a jmeno]],1)</f>
        <v>S</v>
      </c>
      <c r="Q290" s="55" t="str">
        <f>CONCATENATE(historie_vysledky[[#This Row],[prijmeni a jmeno]],", ",historie_vysledky[[#This Row],[nar]])</f>
        <v>Stejskal Ladislav, 2001</v>
      </c>
      <c r="R290" s="55" t="str">
        <f>CONCATENATE(historie_vysledky[[#This Row],[prijmeni a jmeno]]," (",historie_vysledky[[#This Row],[nar]],")  v roce ",historie_vysledky[[#This Row],[rok]])</f>
        <v>Stejskal Ladislav (2001)  v roce 2011</v>
      </c>
      <c r="S290" s="56"/>
      <c r="T290" s="56"/>
      <c r="U290" s="56"/>
      <c r="V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</row>
    <row r="291" spans="2:33" ht="11.25">
      <c r="B291" s="18" t="str">
        <f>CONCATENATE(historie_vysledky[[#This Row],[rok]]," :: ",H291," :: ",I291)</f>
        <v>2011 :: Sýkora Miroslav :: 1997</v>
      </c>
      <c r="C291" s="251">
        <v>2011</v>
      </c>
      <c r="D291" s="252" t="s">
        <v>297</v>
      </c>
      <c r="E291" s="259" t="s">
        <v>316</v>
      </c>
      <c r="F291" s="259">
        <v>4</v>
      </c>
      <c r="G291" s="253" t="s">
        <v>316</v>
      </c>
      <c r="H291" s="17" t="s">
        <v>477</v>
      </c>
      <c r="I291" s="254">
        <v>1997</v>
      </c>
      <c r="J291" s="19" t="s">
        <v>281</v>
      </c>
      <c r="K291" s="255" t="str">
        <f>IF(RIGHT(LEFT(historie_vysledky[[#This Row],[prijmeni a jmeno]],SEARCH(" ",historie_vysledky[[#This Row],[prijmeni a jmeno]])-1),1)="á","Z","M")</f>
        <v>M</v>
      </c>
      <c r="L291" s="256" t="s">
        <v>3188</v>
      </c>
      <c r="M291" s="257"/>
      <c r="N291" s="17"/>
      <c r="O291" s="258">
        <v>2.6597222222222226E-3</v>
      </c>
      <c r="P291" s="136" t="str">
        <f>LEFT(historie_vysledky[[#This Row],[prijmeni a jmeno]],1)</f>
        <v>S</v>
      </c>
      <c r="Q291" s="55" t="str">
        <f>CONCATENATE(historie_vysledky[[#This Row],[prijmeni a jmeno]],", ",historie_vysledky[[#This Row],[nar]])</f>
        <v>Sýkora Miroslav, 1997</v>
      </c>
      <c r="R291" s="55" t="str">
        <f>CONCATENATE(historie_vysledky[[#This Row],[prijmeni a jmeno]]," (",historie_vysledky[[#This Row],[nar]],")  v roce ",historie_vysledky[[#This Row],[rok]])</f>
        <v>Sýkora Miroslav (1997)  v roce 2011</v>
      </c>
      <c r="S291" s="56"/>
      <c r="T291" s="56"/>
      <c r="U291" s="56"/>
      <c r="V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</row>
    <row r="292" spans="2:33" ht="11.25">
      <c r="B292" s="18" t="str">
        <f>CONCATENATE(historie_vysledky[[#This Row],[rok]]," :: ",H292," :: ",I292)</f>
        <v>2011 :: Sýkorová Eliška :: 2001</v>
      </c>
      <c r="C292" s="251">
        <v>2011</v>
      </c>
      <c r="D292" s="252" t="s">
        <v>297</v>
      </c>
      <c r="E292" s="259" t="s">
        <v>316</v>
      </c>
      <c r="F292" s="259">
        <v>1</v>
      </c>
      <c r="G292" s="253" t="s">
        <v>316</v>
      </c>
      <c r="H292" s="17" t="s">
        <v>510</v>
      </c>
      <c r="I292" s="254">
        <v>2001</v>
      </c>
      <c r="J292" s="19" t="s">
        <v>281</v>
      </c>
      <c r="K292" s="255" t="str">
        <f>IF(RIGHT(LEFT(historie_vysledky[[#This Row],[prijmeni a jmeno]],SEARCH(" ",historie_vysledky[[#This Row],[prijmeni a jmeno]])-1),1)="á","Z","M")</f>
        <v>Z</v>
      </c>
      <c r="L29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92" s="257"/>
      <c r="N292" s="17" t="s">
        <v>411</v>
      </c>
      <c r="O292" s="258">
        <v>6.9097222222222216E-4</v>
      </c>
      <c r="P292" s="136" t="str">
        <f>LEFT(historie_vysledky[[#This Row],[prijmeni a jmeno]],1)</f>
        <v>S</v>
      </c>
      <c r="Q292" s="55" t="str">
        <f>CONCATENATE(historie_vysledky[[#This Row],[prijmeni a jmeno]],", ",historie_vysledky[[#This Row],[nar]])</f>
        <v>Sýkorová Eliška, 2001</v>
      </c>
      <c r="R292" s="55" t="str">
        <f>CONCATENATE(historie_vysledky[[#This Row],[prijmeni a jmeno]]," (",historie_vysledky[[#This Row],[nar]],")  v roce ",historie_vysledky[[#This Row],[rok]])</f>
        <v>Sýkorová Eliška (2001)  v roce 2011</v>
      </c>
      <c r="S292" s="56"/>
      <c r="T292" s="56"/>
      <c r="U292" s="56"/>
      <c r="V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</row>
    <row r="293" spans="2:33" ht="11.25">
      <c r="B293" s="18" t="str">
        <f>CONCATENATE(historie_vysledky[[#This Row],[rok]]," :: ",H293," :: ",I293)</f>
        <v>2011 :: Šimková Irena :: 2001</v>
      </c>
      <c r="C293" s="251">
        <v>2011</v>
      </c>
      <c r="D293" s="252" t="s">
        <v>297</v>
      </c>
      <c r="E293" s="259" t="s">
        <v>316</v>
      </c>
      <c r="F293" s="259">
        <v>5</v>
      </c>
      <c r="G293" s="253" t="s">
        <v>316</v>
      </c>
      <c r="H293" s="17" t="s">
        <v>512</v>
      </c>
      <c r="I293" s="254">
        <v>2001</v>
      </c>
      <c r="J293" s="19" t="s">
        <v>331</v>
      </c>
      <c r="K293" s="255" t="str">
        <f>IF(RIGHT(LEFT(historie_vysledky[[#This Row],[prijmeni a jmeno]],SEARCH(" ",historie_vysledky[[#This Row],[prijmeni a jmeno]])-1),1)="á","Z","M")</f>
        <v>Z</v>
      </c>
      <c r="L29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93" s="257"/>
      <c r="N293" s="17"/>
      <c r="O293" s="258">
        <v>8.495370370370371E-4</v>
      </c>
      <c r="P293" s="136" t="str">
        <f>LEFT(historie_vysledky[[#This Row],[prijmeni a jmeno]],1)</f>
        <v>Š</v>
      </c>
      <c r="Q293" s="55" t="str">
        <f>CONCATENATE(historie_vysledky[[#This Row],[prijmeni a jmeno]],", ",historie_vysledky[[#This Row],[nar]])</f>
        <v>Šimková Irena, 2001</v>
      </c>
      <c r="R293" s="55" t="str">
        <f>CONCATENATE(historie_vysledky[[#This Row],[prijmeni a jmeno]]," (",historie_vysledky[[#This Row],[nar]],")  v roce ",historie_vysledky[[#This Row],[rok]])</f>
        <v>Šimková Irena (2001)  v roce 2011</v>
      </c>
      <c r="S293" s="56"/>
      <c r="T293" s="56"/>
      <c r="U293" s="56"/>
      <c r="V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</row>
    <row r="294" spans="2:33" ht="11.25">
      <c r="B294" s="18" t="str">
        <f>CONCATENATE(historie_vysledky[[#This Row],[rok]]," :: ",H294," :: ",I294)</f>
        <v>2011 :: Šimková Kristýna :: 2005</v>
      </c>
      <c r="C294" s="251">
        <v>2011</v>
      </c>
      <c r="D294" s="252" t="s">
        <v>297</v>
      </c>
      <c r="E294" s="259" t="s">
        <v>316</v>
      </c>
      <c r="F294" s="259">
        <v>5</v>
      </c>
      <c r="G294" s="253" t="s">
        <v>316</v>
      </c>
      <c r="H294" s="17" t="s">
        <v>520</v>
      </c>
      <c r="I294" s="254">
        <v>2005</v>
      </c>
      <c r="J294" s="19" t="s">
        <v>249</v>
      </c>
      <c r="K294" s="255" t="str">
        <f>IF(RIGHT(LEFT(historie_vysledky[[#This Row],[prijmeni a jmeno]],SEARCH(" ",historie_vysledky[[#This Row],[prijmeni a jmeno]])-1),1)="á","Z","M")</f>
        <v>Z</v>
      </c>
      <c r="L29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94" s="257"/>
      <c r="N294" s="17"/>
      <c r="O294" s="258">
        <v>4.8611111111111104E-4</v>
      </c>
      <c r="P294" s="136" t="str">
        <f>LEFT(historie_vysledky[[#This Row],[prijmeni a jmeno]],1)</f>
        <v>Š</v>
      </c>
      <c r="Q294" s="55" t="str">
        <f>CONCATENATE(historie_vysledky[[#This Row],[prijmeni a jmeno]],", ",historie_vysledky[[#This Row],[nar]])</f>
        <v>Šimková Kristýna, 2005</v>
      </c>
      <c r="R294" s="55" t="str">
        <f>CONCATENATE(historie_vysledky[[#This Row],[prijmeni a jmeno]]," (",historie_vysledky[[#This Row],[nar]],")  v roce ",historie_vysledky[[#This Row],[rok]])</f>
        <v>Šimková Kristýna (2005)  v roce 2011</v>
      </c>
      <c r="S294" s="56"/>
      <c r="T294" s="56"/>
      <c r="U294" s="56"/>
      <c r="V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</row>
    <row r="295" spans="2:33" ht="11.25">
      <c r="B295" s="18" t="str">
        <f>CONCATENATE(historie_vysledky[[#This Row],[rok]]," :: ",H295," :: ",I295)</f>
        <v>2011 :: Šlajsová Vanesa :: 2007</v>
      </c>
      <c r="C295" s="251">
        <v>2011</v>
      </c>
      <c r="D295" s="252" t="s">
        <v>297</v>
      </c>
      <c r="E295" s="259" t="s">
        <v>316</v>
      </c>
      <c r="F295" s="259">
        <v>14</v>
      </c>
      <c r="G295" s="253" t="s">
        <v>316</v>
      </c>
      <c r="H295" s="17" t="s">
        <v>525</v>
      </c>
      <c r="I295" s="254">
        <v>2007</v>
      </c>
      <c r="J295" s="19" t="s">
        <v>463</v>
      </c>
      <c r="K295" s="255" t="str">
        <f>IF(RIGHT(LEFT(historie_vysledky[[#This Row],[prijmeni a jmeno]],SEARCH(" ",historie_vysledky[[#This Row],[prijmeni a jmeno]])-1),1)="á","Z","M")</f>
        <v>Z</v>
      </c>
      <c r="L29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00-07</v>
      </c>
      <c r="M295" s="257"/>
      <c r="N295" s="17" t="s">
        <v>411</v>
      </c>
      <c r="O295" s="258">
        <v>6.7129629629629625E-4</v>
      </c>
      <c r="P295" s="136" t="str">
        <f>LEFT(historie_vysledky[[#This Row],[prijmeni a jmeno]],1)</f>
        <v>Š</v>
      </c>
      <c r="Q295" s="55" t="str">
        <f>CONCATENATE(historie_vysledky[[#This Row],[prijmeni a jmeno]],", ",historie_vysledky[[#This Row],[nar]])</f>
        <v>Šlajsová Vanesa, 2007</v>
      </c>
      <c r="R295" s="55" t="str">
        <f>CONCATENATE(historie_vysledky[[#This Row],[prijmeni a jmeno]]," (",historie_vysledky[[#This Row],[nar]],")  v roce ",historie_vysledky[[#This Row],[rok]])</f>
        <v>Šlajsová Vanesa (2007)  v roce 2011</v>
      </c>
      <c r="S295" s="56"/>
      <c r="T295" s="56"/>
      <c r="U295" s="56"/>
      <c r="V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</row>
    <row r="296" spans="2:33" ht="11.25">
      <c r="B296" s="18" t="str">
        <f>CONCATENATE(historie_vysledky[[#This Row],[rok]]," :: ",H296," :: ",I296)</f>
        <v>2011 :: Švarcová Johana :: 1999</v>
      </c>
      <c r="C296" s="251">
        <v>2011</v>
      </c>
      <c r="D296" s="252" t="s">
        <v>297</v>
      </c>
      <c r="E296" s="259" t="s">
        <v>316</v>
      </c>
      <c r="F296" s="259">
        <v>2</v>
      </c>
      <c r="G296" s="253" t="s">
        <v>316</v>
      </c>
      <c r="H296" s="17" t="s">
        <v>486</v>
      </c>
      <c r="I296" s="254">
        <v>1999</v>
      </c>
      <c r="J296" s="19" t="s">
        <v>474</v>
      </c>
      <c r="K296" s="255" t="str">
        <f>IF(RIGHT(LEFT(historie_vysledky[[#This Row],[prijmeni a jmeno]],SEARCH(" ",historie_vysledky[[#This Row],[prijmeni a jmeno]])-1),1)="á","Z","M")</f>
        <v>Z</v>
      </c>
      <c r="L29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296" s="257"/>
      <c r="N296" s="17"/>
      <c r="O296" s="258">
        <v>7.8009259259259253E-4</v>
      </c>
      <c r="P296" s="136" t="str">
        <f>LEFT(historie_vysledky[[#This Row],[prijmeni a jmeno]],1)</f>
        <v>Š</v>
      </c>
      <c r="Q296" s="55" t="str">
        <f>CONCATENATE(historie_vysledky[[#This Row],[prijmeni a jmeno]],", ",historie_vysledky[[#This Row],[nar]])</f>
        <v>Švarcová Johana, 1999</v>
      </c>
      <c r="R296" s="55" t="str">
        <f>CONCATENATE(historie_vysledky[[#This Row],[prijmeni a jmeno]]," (",historie_vysledky[[#This Row],[nar]],")  v roce ",historie_vysledky[[#This Row],[rok]])</f>
        <v>Švarcová Johana (1999)  v roce 2011</v>
      </c>
      <c r="S296" s="56"/>
      <c r="T296" s="56"/>
      <c r="U296" s="56"/>
      <c r="V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</row>
    <row r="297" spans="2:33" ht="11.25">
      <c r="B297" s="18" t="str">
        <f>CONCATENATE(historie_vysledky[[#This Row],[rok]]," :: ",H297," :: ",I297)</f>
        <v>2011 :: Táchová Petra :: 1995</v>
      </c>
      <c r="C297" s="251">
        <v>2011</v>
      </c>
      <c r="D297" s="252" t="s">
        <v>297</v>
      </c>
      <c r="E297" s="259" t="s">
        <v>316</v>
      </c>
      <c r="F297" s="259">
        <v>3</v>
      </c>
      <c r="G297" s="253" t="s">
        <v>316</v>
      </c>
      <c r="H297" s="17" t="s">
        <v>490</v>
      </c>
      <c r="I297" s="254">
        <v>1995</v>
      </c>
      <c r="J297" s="19" t="s">
        <v>332</v>
      </c>
      <c r="K297" s="255" t="str">
        <f>IF(RIGHT(LEFT(historie_vysledky[[#This Row],[prijmeni a jmeno]],SEARCH(" ",historie_vysledky[[#This Row],[prijmeni a jmeno]])-1),1)="á","Z","M")</f>
        <v>Z</v>
      </c>
      <c r="L29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297" s="257"/>
      <c r="N297" s="17"/>
      <c r="O297" s="258">
        <v>3.5092592592592593E-3</v>
      </c>
      <c r="P297" s="136" t="str">
        <f>LEFT(historie_vysledky[[#This Row],[prijmeni a jmeno]],1)</f>
        <v>T</v>
      </c>
      <c r="Q297" s="55" t="str">
        <f>CONCATENATE(historie_vysledky[[#This Row],[prijmeni a jmeno]],", ",historie_vysledky[[#This Row],[nar]])</f>
        <v>Táchová Petra, 1995</v>
      </c>
      <c r="R297" s="55" t="str">
        <f>CONCATENATE(historie_vysledky[[#This Row],[prijmeni a jmeno]]," (",historie_vysledky[[#This Row],[nar]],")  v roce ",historie_vysledky[[#This Row],[rok]])</f>
        <v>Táchová Petra (1995)  v roce 2011</v>
      </c>
      <c r="S297" s="56"/>
      <c r="T297" s="56"/>
      <c r="U297" s="56"/>
      <c r="V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</row>
    <row r="298" spans="2:33" ht="11.25">
      <c r="B298" s="18" t="str">
        <f>CONCATENATE(historie_vysledky[[#This Row],[rok]]," :: ",H298," :: ",I298)</f>
        <v>2011 :: Toncarová Barbora :: 2001</v>
      </c>
      <c r="C298" s="251">
        <v>2011</v>
      </c>
      <c r="D298" s="252" t="s">
        <v>297</v>
      </c>
      <c r="E298" s="259" t="s">
        <v>316</v>
      </c>
      <c r="F298" s="259">
        <v>6</v>
      </c>
      <c r="G298" s="253" t="s">
        <v>316</v>
      </c>
      <c r="H298" s="17" t="s">
        <v>359</v>
      </c>
      <c r="I298" s="254">
        <v>2001</v>
      </c>
      <c r="J298" s="19" t="s">
        <v>331</v>
      </c>
      <c r="K298" s="255" t="str">
        <f>IF(RIGHT(LEFT(historie_vysledky[[#This Row],[prijmeni a jmeno]],SEARCH(" ",historie_vysledky[[#This Row],[prijmeni a jmeno]])-1),1)="á","Z","M")</f>
        <v>Z</v>
      </c>
      <c r="L29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98" s="257"/>
      <c r="N298" s="17" t="s">
        <v>411</v>
      </c>
      <c r="O298" s="258">
        <v>8.6805555555555551E-4</v>
      </c>
      <c r="P298" s="136" t="str">
        <f>LEFT(historie_vysledky[[#This Row],[prijmeni a jmeno]],1)</f>
        <v>T</v>
      </c>
      <c r="Q298" s="55" t="str">
        <f>CONCATENATE(historie_vysledky[[#This Row],[prijmeni a jmeno]],", ",historie_vysledky[[#This Row],[nar]])</f>
        <v>Toncarová Barbora, 2001</v>
      </c>
      <c r="R298" s="55" t="str">
        <f>CONCATENATE(historie_vysledky[[#This Row],[prijmeni a jmeno]]," (",historie_vysledky[[#This Row],[nar]],")  v roce ",historie_vysledky[[#This Row],[rok]])</f>
        <v>Toncarová Barbora (2001)  v roce 2011</v>
      </c>
      <c r="S298" s="56"/>
      <c r="T298" s="56"/>
      <c r="U298" s="56"/>
      <c r="V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</row>
    <row r="299" spans="2:33" ht="11.25">
      <c r="B299" s="18" t="str">
        <f>CONCATENATE(historie_vysledky[[#This Row],[rok]]," :: ",H299," :: ",I299)</f>
        <v>2011 :: Tvrzová Gabriela :: 2002</v>
      </c>
      <c r="C299" s="251">
        <v>2011</v>
      </c>
      <c r="D299" s="252" t="s">
        <v>297</v>
      </c>
      <c r="E299" s="259" t="s">
        <v>316</v>
      </c>
      <c r="F299" s="259">
        <v>3</v>
      </c>
      <c r="G299" s="253" t="s">
        <v>316</v>
      </c>
      <c r="H299" s="17" t="s">
        <v>266</v>
      </c>
      <c r="I299" s="254">
        <v>2002</v>
      </c>
      <c r="J299" s="19" t="s">
        <v>697</v>
      </c>
      <c r="K299" s="255" t="str">
        <f>IF(RIGHT(LEFT(historie_vysledky[[#This Row],[prijmeni a jmeno]],SEARCH(" ",historie_vysledky[[#This Row],[prijmeni a jmeno]])-1),1)="á","Z","M")</f>
        <v>Z</v>
      </c>
      <c r="L29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299" s="257"/>
      <c r="N299" s="17"/>
      <c r="O299" s="258">
        <v>7.9282407407407394E-4</v>
      </c>
      <c r="P299" s="136" t="str">
        <f>LEFT(historie_vysledky[[#This Row],[prijmeni a jmeno]],1)</f>
        <v>T</v>
      </c>
      <c r="Q299" s="55" t="str">
        <f>CONCATENATE(historie_vysledky[[#This Row],[prijmeni a jmeno]],", ",historie_vysledky[[#This Row],[nar]])</f>
        <v>Tvrzová Gabriela, 2002</v>
      </c>
      <c r="R299" s="55" t="str">
        <f>CONCATENATE(historie_vysledky[[#This Row],[prijmeni a jmeno]]," (",historie_vysledky[[#This Row],[nar]],")  v roce ",historie_vysledky[[#This Row],[rok]])</f>
        <v>Tvrzová Gabriela (2002)  v roce 2011</v>
      </c>
      <c r="S299" s="56"/>
      <c r="T299" s="56"/>
      <c r="U299" s="56"/>
      <c r="V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</row>
    <row r="300" spans="2:33" ht="11.25">
      <c r="B300" s="18" t="str">
        <f>CONCATENATE(historie_vysledky[[#This Row],[rok]]," :: ",H300," :: ",I300)</f>
        <v>2011 :: Tvrzová Veronika :: 1999</v>
      </c>
      <c r="C300" s="251">
        <v>2011</v>
      </c>
      <c r="D300" s="252" t="s">
        <v>297</v>
      </c>
      <c r="E300" s="259" t="s">
        <v>316</v>
      </c>
      <c r="F300" s="259">
        <v>1</v>
      </c>
      <c r="G300" s="253" t="s">
        <v>316</v>
      </c>
      <c r="H300" s="17" t="s">
        <v>274</v>
      </c>
      <c r="I300" s="254">
        <v>1999</v>
      </c>
      <c r="J300" s="19" t="s">
        <v>697</v>
      </c>
      <c r="K300" s="255" t="str">
        <f>IF(RIGHT(LEFT(historie_vysledky[[#This Row],[prijmeni a jmeno]],SEARCH(" ",historie_vysledky[[#This Row],[prijmeni a jmeno]])-1),1)="á","Z","M")</f>
        <v>Z</v>
      </c>
      <c r="L30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300" s="257"/>
      <c r="N300" s="17"/>
      <c r="O300" s="258">
        <v>6.9212962962962967E-4</v>
      </c>
      <c r="P300" s="136" t="str">
        <f>LEFT(historie_vysledky[[#This Row],[prijmeni a jmeno]],1)</f>
        <v>T</v>
      </c>
      <c r="Q300" s="55" t="str">
        <f>CONCATENATE(historie_vysledky[[#This Row],[prijmeni a jmeno]],", ",historie_vysledky[[#This Row],[nar]])</f>
        <v>Tvrzová Veronika, 1999</v>
      </c>
      <c r="R300" s="55" t="str">
        <f>CONCATENATE(historie_vysledky[[#This Row],[prijmeni a jmeno]]," (",historie_vysledky[[#This Row],[nar]],")  v roce ",historie_vysledky[[#This Row],[rok]])</f>
        <v>Tvrzová Veronika (1999)  v roce 2011</v>
      </c>
      <c r="S300" s="56"/>
      <c r="T300" s="56"/>
      <c r="U300" s="56"/>
      <c r="V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</row>
    <row r="301" spans="2:33" ht="11.25">
      <c r="B301" s="18" t="str">
        <f>CONCATENATE(historie_vysledky[[#This Row],[rok]]," :: ",H301," :: ",I301)</f>
        <v>2011 :: Vanišová Simona :: 1999</v>
      </c>
      <c r="C301" s="251">
        <v>2011</v>
      </c>
      <c r="D301" s="252" t="s">
        <v>297</v>
      </c>
      <c r="E301" s="259" t="s">
        <v>316</v>
      </c>
      <c r="F301" s="259">
        <v>3</v>
      </c>
      <c r="G301" s="253" t="s">
        <v>316</v>
      </c>
      <c r="H301" s="17" t="s">
        <v>487</v>
      </c>
      <c r="I301" s="254">
        <v>1999</v>
      </c>
      <c r="J301" s="19" t="s">
        <v>331</v>
      </c>
      <c r="K301" s="255" t="str">
        <f>IF(RIGHT(LEFT(historie_vysledky[[#This Row],[prijmeni a jmeno]],SEARCH(" ",historie_vysledky[[#This Row],[prijmeni a jmeno]])-1),1)="á","Z","M")</f>
        <v>Z</v>
      </c>
      <c r="L30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301" s="257"/>
      <c r="N301" s="17"/>
      <c r="O301" s="258">
        <v>7.8587962962962954E-4</v>
      </c>
      <c r="P301" s="136" t="str">
        <f>LEFT(historie_vysledky[[#This Row],[prijmeni a jmeno]],1)</f>
        <v>V</v>
      </c>
      <c r="Q301" s="55" t="str">
        <f>CONCATENATE(historie_vysledky[[#This Row],[prijmeni a jmeno]],", ",historie_vysledky[[#This Row],[nar]])</f>
        <v>Vanišová Simona, 1999</v>
      </c>
      <c r="R301" s="55" t="str">
        <f>CONCATENATE(historie_vysledky[[#This Row],[prijmeni a jmeno]]," (",historie_vysledky[[#This Row],[nar]],")  v roce ",historie_vysledky[[#This Row],[rok]])</f>
        <v>Vanišová Simona (1999)  v roce 2011</v>
      </c>
      <c r="S301" s="56"/>
      <c r="T301" s="56"/>
      <c r="U301" s="56"/>
      <c r="V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</row>
    <row r="302" spans="2:33" ht="11.25">
      <c r="B302" s="18" t="str">
        <f>CONCATENATE(historie_vysledky[[#This Row],[rok]]," :: ",H302," :: ",I302)</f>
        <v>2011 :: Vydra Milan :: 2002</v>
      </c>
      <c r="C302" s="251">
        <v>2011</v>
      </c>
      <c r="D302" s="252" t="s">
        <v>297</v>
      </c>
      <c r="E302" s="259" t="s">
        <v>316</v>
      </c>
      <c r="F302" s="259">
        <v>11</v>
      </c>
      <c r="G302" s="253" t="s">
        <v>316</v>
      </c>
      <c r="H302" s="17" t="s">
        <v>507</v>
      </c>
      <c r="I302" s="254">
        <v>2002</v>
      </c>
      <c r="J302" s="19" t="s">
        <v>331</v>
      </c>
      <c r="K302" s="255" t="str">
        <f>IF(RIGHT(LEFT(historie_vysledky[[#This Row],[prijmeni a jmeno]],SEARCH(" ",historie_vysledky[[#This Row],[prijmeni a jmeno]])-1),1)="á","Z","M")</f>
        <v>M</v>
      </c>
      <c r="L30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302" s="257"/>
      <c r="N302" s="17" t="s">
        <v>411</v>
      </c>
      <c r="O302" s="258">
        <v>9.8379629629629642E-4</v>
      </c>
      <c r="P302" s="136" t="str">
        <f>LEFT(historie_vysledky[[#This Row],[prijmeni a jmeno]],1)</f>
        <v>V</v>
      </c>
      <c r="Q302" s="55" t="str">
        <f>CONCATENATE(historie_vysledky[[#This Row],[prijmeni a jmeno]],", ",historie_vysledky[[#This Row],[nar]])</f>
        <v>Vydra Milan, 2002</v>
      </c>
      <c r="R302" s="55" t="str">
        <f>CONCATENATE(historie_vysledky[[#This Row],[prijmeni a jmeno]]," (",historie_vysledky[[#This Row],[nar]],")  v roce ",historie_vysledky[[#This Row],[rok]])</f>
        <v>Vydra Milan (2002)  v roce 2011</v>
      </c>
      <c r="S302" s="56"/>
      <c r="T302" s="56"/>
      <c r="U302" s="56"/>
      <c r="V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</row>
    <row r="303" spans="2:33" ht="11.25">
      <c r="B303" s="18" t="str">
        <f>CONCATENATE(historie_vysledky[[#This Row],[rok]]," :: ",H303," :: ",I303)</f>
        <v>2011 :: Zikešová Eliška :: 1998</v>
      </c>
      <c r="C303" s="251">
        <v>2011</v>
      </c>
      <c r="D303" s="252" t="s">
        <v>297</v>
      </c>
      <c r="E303" s="259" t="s">
        <v>316</v>
      </c>
      <c r="F303" s="259">
        <v>1</v>
      </c>
      <c r="G303" s="253" t="s">
        <v>316</v>
      </c>
      <c r="H303" s="17" t="s">
        <v>491</v>
      </c>
      <c r="I303" s="254">
        <v>1998</v>
      </c>
      <c r="J303" s="19" t="s">
        <v>328</v>
      </c>
      <c r="K303" s="255" t="str">
        <f>IF(RIGHT(LEFT(historie_vysledky[[#This Row],[prijmeni a jmeno]],SEARCH(" ",historie_vysledky[[#This Row],[prijmeni a jmeno]])-1),1)="á","Z","M")</f>
        <v>Z</v>
      </c>
      <c r="L30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303" s="257"/>
      <c r="N303" s="17"/>
      <c r="O303" s="258">
        <v>1.0671296296296295E-3</v>
      </c>
      <c r="P303" s="136" t="str">
        <f>LEFT(historie_vysledky[[#This Row],[prijmeni a jmeno]],1)</f>
        <v>Z</v>
      </c>
      <c r="Q303" s="55" t="str">
        <f>CONCATENATE(historie_vysledky[[#This Row],[prijmeni a jmeno]],", ",historie_vysledky[[#This Row],[nar]])</f>
        <v>Zikešová Eliška, 1998</v>
      </c>
      <c r="R303" s="55" t="str">
        <f>CONCATENATE(historie_vysledky[[#This Row],[prijmeni a jmeno]]," (",historie_vysledky[[#This Row],[nar]],")  v roce ",historie_vysledky[[#This Row],[rok]])</f>
        <v>Zikešová Eliška (1998)  v roce 2011</v>
      </c>
      <c r="S303" s="56"/>
      <c r="T303" s="56"/>
      <c r="U303" s="56"/>
      <c r="V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</row>
    <row r="304" spans="2:33" ht="11.25">
      <c r="B304" s="18" t="str">
        <f>CONCATENATE(historie_vysledky[[#This Row],[rok]]," :: ",H304," :: ",I304)</f>
        <v>2011 :: Bláha Jan :: 1971</v>
      </c>
      <c r="C304" s="251">
        <v>2011</v>
      </c>
      <c r="D304" s="252" t="s">
        <v>186</v>
      </c>
      <c r="E304" s="259" t="s">
        <v>316</v>
      </c>
      <c r="F304" s="259" t="s">
        <v>219</v>
      </c>
      <c r="G304" s="253" t="s">
        <v>316</v>
      </c>
      <c r="H304" s="17" t="s">
        <v>47</v>
      </c>
      <c r="I304" s="254">
        <v>1971</v>
      </c>
      <c r="J304" s="19" t="s">
        <v>0</v>
      </c>
      <c r="K304" s="255" t="str">
        <f>IF(RIGHT(LEFT(historie_vysledky[[#This Row],[prijmeni a jmeno]],SEARCH(" ",historie_vysledky[[#This Row],[prijmeni a jmeno]])-1),1)="á","Z","M")</f>
        <v>M</v>
      </c>
      <c r="L30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04" s="257"/>
      <c r="N304" s="17"/>
      <c r="O304" s="258" t="s">
        <v>219</v>
      </c>
      <c r="P304" s="136" t="str">
        <f>LEFT(historie_vysledky[[#This Row],[prijmeni a jmeno]],1)</f>
        <v>B</v>
      </c>
      <c r="Q304" s="55" t="str">
        <f>CONCATENATE(historie_vysledky[[#This Row],[prijmeni a jmeno]],", ",historie_vysledky[[#This Row],[nar]])</f>
        <v>Bláha Jan, 1971</v>
      </c>
      <c r="R304" s="55" t="str">
        <f>CONCATENATE(historie_vysledky[[#This Row],[prijmeni a jmeno]]," (",historie_vysledky[[#This Row],[nar]],")  v roce ",historie_vysledky[[#This Row],[rok]])</f>
        <v>Bláha Jan (1971)  v roce 2011</v>
      </c>
      <c r="S304" s="56"/>
      <c r="T304" s="56"/>
      <c r="U304" s="56"/>
      <c r="V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</row>
    <row r="305" spans="2:33" ht="11.25">
      <c r="B305" s="18" t="str">
        <f>CONCATENATE(historie_vysledky[[#This Row],[rok]]," :: ",H305," :: ",I305)</f>
        <v>2011 :: Candrová Jana :: 1975</v>
      </c>
      <c r="C305" s="251">
        <v>2011</v>
      </c>
      <c r="D305" s="252" t="s">
        <v>186</v>
      </c>
      <c r="E305" s="259">
        <v>14</v>
      </c>
      <c r="F305" s="259">
        <v>1</v>
      </c>
      <c r="G305" s="253" t="s">
        <v>316</v>
      </c>
      <c r="H305" s="17" t="s">
        <v>140</v>
      </c>
      <c r="I305" s="254">
        <v>1975</v>
      </c>
      <c r="J305" s="19" t="s">
        <v>649</v>
      </c>
      <c r="K305" s="255" t="str">
        <f>IF(RIGHT(LEFT(historie_vysledky[[#This Row],[prijmeni a jmeno]],SEARCH(" ",historie_vysledky[[#This Row],[prijmeni a jmeno]])-1),1)="á","Z","M")</f>
        <v>Z</v>
      </c>
      <c r="L30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305" s="257"/>
      <c r="N305" s="17"/>
      <c r="O305" s="258">
        <v>4.6203703703703698E-2</v>
      </c>
      <c r="P305" s="136" t="str">
        <f>LEFT(historie_vysledky[[#This Row],[prijmeni a jmeno]],1)</f>
        <v>C</v>
      </c>
      <c r="Q305" s="55" t="str">
        <f>CONCATENATE(historie_vysledky[[#This Row],[prijmeni a jmeno]],", ",historie_vysledky[[#This Row],[nar]])</f>
        <v>Candrová Jana, 1975</v>
      </c>
      <c r="R305" s="55" t="str">
        <f>CONCATENATE(historie_vysledky[[#This Row],[prijmeni a jmeno]]," (",historie_vysledky[[#This Row],[nar]],")  v roce ",historie_vysledky[[#This Row],[rok]])</f>
        <v>Candrová Jana (1975)  v roce 2011</v>
      </c>
      <c r="S305" s="56"/>
      <c r="T305" s="56"/>
      <c r="U305" s="56"/>
      <c r="V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</row>
    <row r="306" spans="2:33" ht="11.25">
      <c r="B306" s="18" t="str">
        <f>CONCATENATE(historie_vysledky[[#This Row],[rok]]," :: ",H306," :: ",I306)</f>
        <v>2011 :: Coufal Patrik :: 1975</v>
      </c>
      <c r="C306" s="251">
        <v>2011</v>
      </c>
      <c r="D306" s="252" t="s">
        <v>186</v>
      </c>
      <c r="E306" s="259">
        <v>16</v>
      </c>
      <c r="F306" s="259">
        <v>5</v>
      </c>
      <c r="G306" s="253" t="s">
        <v>316</v>
      </c>
      <c r="H306" s="17" t="s">
        <v>52</v>
      </c>
      <c r="I306" s="254">
        <v>1975</v>
      </c>
      <c r="J306" s="19" t="s">
        <v>7</v>
      </c>
      <c r="K306" s="255" t="str">
        <f>IF(RIGHT(LEFT(historie_vysledky[[#This Row],[prijmeni a jmeno]],SEARCH(" ",historie_vysledky[[#This Row],[prijmeni a jmeno]])-1),1)="á","Z","M")</f>
        <v>M</v>
      </c>
      <c r="L30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306" s="257"/>
      <c r="N306" s="17"/>
      <c r="O306" s="258">
        <v>4.8576388888888884E-2</v>
      </c>
      <c r="P306" s="136" t="str">
        <f>LEFT(historie_vysledky[[#This Row],[prijmeni a jmeno]],1)</f>
        <v>C</v>
      </c>
      <c r="Q306" s="55" t="str">
        <f>CONCATENATE(historie_vysledky[[#This Row],[prijmeni a jmeno]],", ",historie_vysledky[[#This Row],[nar]])</f>
        <v>Coufal Patrik, 1975</v>
      </c>
      <c r="R306" s="55" t="str">
        <f>CONCATENATE(historie_vysledky[[#This Row],[prijmeni a jmeno]]," (",historie_vysledky[[#This Row],[nar]],")  v roce ",historie_vysledky[[#This Row],[rok]])</f>
        <v>Coufal Patrik (1975)  v roce 2011</v>
      </c>
      <c r="S306" s="56"/>
      <c r="T306" s="56"/>
      <c r="U306" s="56"/>
      <c r="V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</row>
    <row r="307" spans="2:33" ht="11.25">
      <c r="B307" s="18" t="str">
        <f>CONCATENATE(historie_vysledky[[#This Row],[rok]]," :: ",H307," :: ",I307)</f>
        <v>2011 :: Drázda Petr :: 1964</v>
      </c>
      <c r="C307" s="251">
        <v>2011</v>
      </c>
      <c r="D307" s="252" t="s">
        <v>186</v>
      </c>
      <c r="E307" s="259">
        <v>26</v>
      </c>
      <c r="F307" s="259">
        <v>10</v>
      </c>
      <c r="G307" s="253" t="s">
        <v>316</v>
      </c>
      <c r="H307" s="17" t="s">
        <v>53</v>
      </c>
      <c r="I307" s="254">
        <v>1964</v>
      </c>
      <c r="J307" s="19" t="s">
        <v>9</v>
      </c>
      <c r="K307" s="255" t="str">
        <f>IF(RIGHT(LEFT(historie_vysledky[[#This Row],[prijmeni a jmeno]],SEARCH(" ",historie_vysledky[[#This Row],[prijmeni a jmeno]])-1),1)="á","Z","M")</f>
        <v>M</v>
      </c>
      <c r="L30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07" s="257"/>
      <c r="N307" s="17"/>
      <c r="O307" s="258">
        <v>5.5960648148148141E-2</v>
      </c>
      <c r="P307" s="136" t="str">
        <f>LEFT(historie_vysledky[[#This Row],[prijmeni a jmeno]],1)</f>
        <v>D</v>
      </c>
      <c r="Q307" s="55" t="str">
        <f>CONCATENATE(historie_vysledky[[#This Row],[prijmeni a jmeno]],", ",historie_vysledky[[#This Row],[nar]])</f>
        <v>Drázda Petr, 1964</v>
      </c>
      <c r="R307" s="55" t="str">
        <f>CONCATENATE(historie_vysledky[[#This Row],[prijmeni a jmeno]]," (",historie_vysledky[[#This Row],[nar]],")  v roce ",historie_vysledky[[#This Row],[rok]])</f>
        <v>Drázda Petr (1964)  v roce 2011</v>
      </c>
      <c r="S307" s="56"/>
      <c r="T307" s="56"/>
      <c r="U307" s="56"/>
      <c r="V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</row>
    <row r="308" spans="2:33" ht="11.25">
      <c r="B308" s="18" t="str">
        <f>CONCATENATE(historie_vysledky[[#This Row],[rok]]," :: ",H308," :: ",I308)</f>
        <v>2011 :: Flašár Jan :: 1986</v>
      </c>
      <c r="C308" s="251">
        <v>2011</v>
      </c>
      <c r="D308" s="252" t="s">
        <v>186</v>
      </c>
      <c r="E308" s="259">
        <v>3</v>
      </c>
      <c r="F308" s="259">
        <v>2</v>
      </c>
      <c r="G308" s="253" t="s">
        <v>316</v>
      </c>
      <c r="H308" s="17" t="s">
        <v>467</v>
      </c>
      <c r="I308" s="254">
        <v>1986</v>
      </c>
      <c r="J308" s="17" t="s">
        <v>741</v>
      </c>
      <c r="K308" s="255" t="str">
        <f>IF(RIGHT(LEFT(historie_vysledky[[#This Row],[prijmeni a jmeno]],SEARCH(" ",historie_vysledky[[#This Row],[prijmeni a jmeno]])-1),1)="á","Z","M")</f>
        <v>M</v>
      </c>
      <c r="L30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308" s="257"/>
      <c r="N308" s="17"/>
      <c r="O308" s="258">
        <v>3.9722222222222221E-2</v>
      </c>
      <c r="P308" s="136" t="str">
        <f>LEFT(historie_vysledky[[#This Row],[prijmeni a jmeno]],1)</f>
        <v>F</v>
      </c>
      <c r="Q308" s="55" t="str">
        <f>CONCATENATE(historie_vysledky[[#This Row],[prijmeni a jmeno]],", ",historie_vysledky[[#This Row],[nar]])</f>
        <v>Flašár Jan, 1986</v>
      </c>
      <c r="R308" s="55" t="str">
        <f>CONCATENATE(historie_vysledky[[#This Row],[prijmeni a jmeno]]," (",historie_vysledky[[#This Row],[nar]],")  v roce ",historie_vysledky[[#This Row],[rok]])</f>
        <v>Flašár Jan (1986)  v roce 2011</v>
      </c>
      <c r="S308" s="56"/>
      <c r="T308" s="56"/>
      <c r="U308" s="56"/>
      <c r="V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</row>
    <row r="309" spans="2:33" ht="11.25">
      <c r="B309" s="18" t="str">
        <f>CONCATENATE(historie_vysledky[[#This Row],[rok]]," :: ",H309," :: ",I309)</f>
        <v>2011 :: Hájíček František :: 1951</v>
      </c>
      <c r="C309" s="251">
        <v>2011</v>
      </c>
      <c r="D309" s="252" t="s">
        <v>186</v>
      </c>
      <c r="E309" s="259">
        <v>38</v>
      </c>
      <c r="F309" s="259">
        <v>3</v>
      </c>
      <c r="G309" s="253" t="s">
        <v>316</v>
      </c>
      <c r="H309" s="17" t="s">
        <v>142</v>
      </c>
      <c r="I309" s="254">
        <v>1951</v>
      </c>
      <c r="J309" s="19" t="s">
        <v>466</v>
      </c>
      <c r="K309" s="255" t="str">
        <f>IF(RIGHT(LEFT(historie_vysledky[[#This Row],[prijmeni a jmeno]],SEARCH(" ",historie_vysledky[[#This Row],[prijmeni a jmeno]])-1),1)="á","Z","M")</f>
        <v>M</v>
      </c>
      <c r="L30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309" s="257"/>
      <c r="N309" s="17"/>
      <c r="O309" s="258">
        <v>6.7187499999999997E-2</v>
      </c>
      <c r="P309" s="136" t="str">
        <f>LEFT(historie_vysledky[[#This Row],[prijmeni a jmeno]],1)</f>
        <v>H</v>
      </c>
      <c r="Q309" s="55" t="str">
        <f>CONCATENATE(historie_vysledky[[#This Row],[prijmeni a jmeno]],", ",historie_vysledky[[#This Row],[nar]])</f>
        <v>Hájíček František, 1951</v>
      </c>
      <c r="R309" s="55" t="str">
        <f>CONCATENATE(historie_vysledky[[#This Row],[prijmeni a jmeno]]," (",historie_vysledky[[#This Row],[nar]],")  v roce ",historie_vysledky[[#This Row],[rok]])</f>
        <v>Hájíček František (1951)  v roce 2011</v>
      </c>
      <c r="S309" s="56"/>
      <c r="T309" s="56"/>
      <c r="U309" s="56"/>
      <c r="V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</row>
    <row r="310" spans="2:33" ht="11.25">
      <c r="B310" s="18" t="str">
        <f>CONCATENATE(historie_vysledky[[#This Row],[rok]]," :: ",H310," :: ",I310)</f>
        <v>2011 :: Jančář Stanislav :: 1967</v>
      </c>
      <c r="C310" s="251">
        <v>2011</v>
      </c>
      <c r="D310" s="252" t="s">
        <v>186</v>
      </c>
      <c r="E310" s="259">
        <v>13</v>
      </c>
      <c r="F310" s="259">
        <v>7</v>
      </c>
      <c r="G310" s="253" t="s">
        <v>316</v>
      </c>
      <c r="H310" s="17" t="s">
        <v>144</v>
      </c>
      <c r="I310" s="254">
        <v>1967</v>
      </c>
      <c r="J310" s="17" t="s">
        <v>741</v>
      </c>
      <c r="K310" s="255" t="str">
        <f>IF(RIGHT(LEFT(historie_vysledky[[#This Row],[prijmeni a jmeno]],SEARCH(" ",historie_vysledky[[#This Row],[prijmeni a jmeno]])-1),1)="á","Z","M")</f>
        <v>M</v>
      </c>
      <c r="L31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10" s="257"/>
      <c r="N310" s="17"/>
      <c r="O310" s="258">
        <v>4.5752314814814815E-2</v>
      </c>
      <c r="P310" s="136" t="str">
        <f>LEFT(historie_vysledky[[#This Row],[prijmeni a jmeno]],1)</f>
        <v>J</v>
      </c>
      <c r="Q310" s="55" t="str">
        <f>CONCATENATE(historie_vysledky[[#This Row],[prijmeni a jmeno]],", ",historie_vysledky[[#This Row],[nar]])</f>
        <v>Jančář Stanislav, 1967</v>
      </c>
      <c r="R310" s="55" t="str">
        <f>CONCATENATE(historie_vysledky[[#This Row],[prijmeni a jmeno]]," (",historie_vysledky[[#This Row],[nar]],")  v roce ",historie_vysledky[[#This Row],[rok]])</f>
        <v>Jančář Stanislav (1967)  v roce 2011</v>
      </c>
      <c r="S310" s="56"/>
      <c r="T310" s="56"/>
      <c r="U310" s="56"/>
      <c r="V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</row>
    <row r="311" spans="2:33" ht="11.25">
      <c r="B311" s="18" t="str">
        <f>CONCATENATE(historie_vysledky[[#This Row],[rok]]," :: ",H311," :: ",I311)</f>
        <v>2011 :: Janoušek Hynek :: 1977</v>
      </c>
      <c r="C311" s="251">
        <v>2011</v>
      </c>
      <c r="D311" s="252" t="s">
        <v>186</v>
      </c>
      <c r="E311" s="259">
        <v>11</v>
      </c>
      <c r="F311" s="259">
        <v>4</v>
      </c>
      <c r="G311" s="253" t="s">
        <v>316</v>
      </c>
      <c r="H311" s="17" t="s">
        <v>310</v>
      </c>
      <c r="I311" s="254">
        <v>1977</v>
      </c>
      <c r="J311" s="19" t="s">
        <v>462</v>
      </c>
      <c r="K311" s="255" t="str">
        <f>IF(RIGHT(LEFT(historie_vysledky[[#This Row],[prijmeni a jmeno]],SEARCH(" ",historie_vysledky[[#This Row],[prijmeni a jmeno]])-1),1)="á","Z","M")</f>
        <v>M</v>
      </c>
      <c r="L31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311" s="257"/>
      <c r="N311" s="17"/>
      <c r="O311" s="258">
        <v>4.2881944444444438E-2</v>
      </c>
      <c r="P311" s="136" t="str">
        <f>LEFT(historie_vysledky[[#This Row],[prijmeni a jmeno]],1)</f>
        <v>J</v>
      </c>
      <c r="Q311" s="55" t="str">
        <f>CONCATENATE(historie_vysledky[[#This Row],[prijmeni a jmeno]],", ",historie_vysledky[[#This Row],[nar]])</f>
        <v>Janoušek Hynek, 1977</v>
      </c>
      <c r="R311" s="55" t="str">
        <f>CONCATENATE(historie_vysledky[[#This Row],[prijmeni a jmeno]]," (",historie_vysledky[[#This Row],[nar]],")  v roce ",historie_vysledky[[#This Row],[rok]])</f>
        <v>Janoušek Hynek (1977)  v roce 2011</v>
      </c>
      <c r="S311" s="56"/>
      <c r="T311" s="56"/>
      <c r="U311" s="56"/>
      <c r="V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</row>
    <row r="312" spans="2:33" ht="11.25">
      <c r="B312" s="18" t="str">
        <f>CONCATENATE(historie_vysledky[[#This Row],[rok]]," :: ",H312," :: ",I312)</f>
        <v>2011 :: Klimeš Petr :: 1977</v>
      </c>
      <c r="C312" s="251">
        <v>2011</v>
      </c>
      <c r="D312" s="252" t="s">
        <v>186</v>
      </c>
      <c r="E312" s="259">
        <v>33</v>
      </c>
      <c r="F312" s="259">
        <v>9</v>
      </c>
      <c r="G312" s="253" t="s">
        <v>316</v>
      </c>
      <c r="H312" s="17" t="s">
        <v>72</v>
      </c>
      <c r="I312" s="254">
        <v>1977</v>
      </c>
      <c r="J312" s="19" t="s">
        <v>462</v>
      </c>
      <c r="K312" s="255" t="str">
        <f>IF(RIGHT(LEFT(historie_vysledky[[#This Row],[prijmeni a jmeno]],SEARCH(" ",historie_vysledky[[#This Row],[prijmeni a jmeno]])-1),1)="á","Z","M")</f>
        <v>M</v>
      </c>
      <c r="L31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312" s="257"/>
      <c r="N312" s="17"/>
      <c r="O312" s="258">
        <v>5.8368055555555555E-2</v>
      </c>
      <c r="P312" s="136" t="str">
        <f>LEFT(historie_vysledky[[#This Row],[prijmeni a jmeno]],1)</f>
        <v>K</v>
      </c>
      <c r="Q312" s="55" t="str">
        <f>CONCATENATE(historie_vysledky[[#This Row],[prijmeni a jmeno]],", ",historie_vysledky[[#This Row],[nar]])</f>
        <v>Klimeš Petr, 1977</v>
      </c>
      <c r="R312" s="55" t="str">
        <f>CONCATENATE(historie_vysledky[[#This Row],[prijmeni a jmeno]]," (",historie_vysledky[[#This Row],[nar]],")  v roce ",historie_vysledky[[#This Row],[rok]])</f>
        <v>Klimeš Petr (1977)  v roce 2011</v>
      </c>
      <c r="S312" s="56"/>
      <c r="T312" s="56"/>
      <c r="U312" s="56"/>
      <c r="V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</row>
    <row r="313" spans="2:33" ht="11.25">
      <c r="B313" s="18" t="str">
        <f>CONCATENATE(historie_vysledky[[#This Row],[rok]]," :: ",H313," :: ",I313)</f>
        <v>2011 :: Klosse Jiří :: 1970</v>
      </c>
      <c r="C313" s="251">
        <v>2011</v>
      </c>
      <c r="D313" s="252" t="s">
        <v>186</v>
      </c>
      <c r="E313" s="259">
        <v>36</v>
      </c>
      <c r="F313" s="259">
        <v>12</v>
      </c>
      <c r="G313" s="253" t="s">
        <v>316</v>
      </c>
      <c r="H313" s="17" t="s">
        <v>73</v>
      </c>
      <c r="I313" s="254">
        <v>1970</v>
      </c>
      <c r="J313" s="19" t="s">
        <v>658</v>
      </c>
      <c r="K313" s="255" t="str">
        <f>IF(RIGHT(LEFT(historie_vysledky[[#This Row],[prijmeni a jmeno]],SEARCH(" ",historie_vysledky[[#This Row],[prijmeni a jmeno]])-1),1)="á","Z","M")</f>
        <v>M</v>
      </c>
      <c r="L31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13" s="257"/>
      <c r="N313" s="17"/>
      <c r="O313" s="258">
        <v>6.1238425925925925E-2</v>
      </c>
      <c r="P313" s="136" t="str">
        <f>LEFT(historie_vysledky[[#This Row],[prijmeni a jmeno]],1)</f>
        <v>K</v>
      </c>
      <c r="Q313" s="55" t="str">
        <f>CONCATENATE(historie_vysledky[[#This Row],[prijmeni a jmeno]],", ",historie_vysledky[[#This Row],[nar]])</f>
        <v>Klosse Jiří, 1970</v>
      </c>
      <c r="R313" s="55" t="str">
        <f>CONCATENATE(historie_vysledky[[#This Row],[prijmeni a jmeno]]," (",historie_vysledky[[#This Row],[nar]],")  v roce ",historie_vysledky[[#This Row],[rok]])</f>
        <v>Klosse Jiří (1970)  v roce 2011</v>
      </c>
      <c r="S313" s="56"/>
      <c r="T313" s="56"/>
      <c r="U313" s="56"/>
      <c r="V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</row>
    <row r="314" spans="2:33" ht="11.25">
      <c r="B314" s="18" t="str">
        <f>CONCATENATE(historie_vysledky[[#This Row],[rok]]," :: ",H314," :: ",I314)</f>
        <v>2011 :: Kopecký Zdeněk :: 1937</v>
      </c>
      <c r="C314" s="251">
        <v>2011</v>
      </c>
      <c r="D314" s="252" t="s">
        <v>186</v>
      </c>
      <c r="E314" s="259">
        <v>31</v>
      </c>
      <c r="F314" s="259">
        <v>4</v>
      </c>
      <c r="G314" s="253" t="s">
        <v>316</v>
      </c>
      <c r="H314" s="17" t="s">
        <v>77</v>
      </c>
      <c r="I314" s="254">
        <v>1937</v>
      </c>
      <c r="J314" s="19" t="s">
        <v>287</v>
      </c>
      <c r="K314" s="255" t="str">
        <f>IF(RIGHT(LEFT(historie_vysledky[[#This Row],[prijmeni a jmeno]],SEARCH(" ",historie_vysledky[[#This Row],[prijmeni a jmeno]])-1),1)="á","Z","M")</f>
        <v>M</v>
      </c>
      <c r="L31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314" s="257"/>
      <c r="N314" s="17"/>
      <c r="O314" s="258">
        <v>5.7187500000000002E-2</v>
      </c>
      <c r="P314" s="136" t="str">
        <f>LEFT(historie_vysledky[[#This Row],[prijmeni a jmeno]],1)</f>
        <v>K</v>
      </c>
      <c r="Q314" s="55" t="str">
        <f>CONCATENATE(historie_vysledky[[#This Row],[prijmeni a jmeno]],", ",historie_vysledky[[#This Row],[nar]])</f>
        <v>Kopecký Zdeněk, 1937</v>
      </c>
      <c r="R314" s="55" t="str">
        <f>CONCATENATE(historie_vysledky[[#This Row],[prijmeni a jmeno]]," (",historie_vysledky[[#This Row],[nar]],")  v roce ",historie_vysledky[[#This Row],[rok]])</f>
        <v>Kopecký Zdeněk (1937)  v roce 2011</v>
      </c>
      <c r="S314" s="56"/>
      <c r="T314" s="56"/>
      <c r="U314" s="56"/>
      <c r="V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</row>
    <row r="315" spans="2:33" ht="11.25">
      <c r="B315" s="18" t="str">
        <f>CONCATENATE(historie_vysledky[[#This Row],[rok]]," :: ",H315," :: ",I315)</f>
        <v>2011 :: Kopřiva Josef :: 1952</v>
      </c>
      <c r="C315" s="251">
        <v>2011</v>
      </c>
      <c r="D315" s="252" t="s">
        <v>186</v>
      </c>
      <c r="E315" s="259">
        <v>22</v>
      </c>
      <c r="F315" s="259">
        <v>5</v>
      </c>
      <c r="G315" s="253" t="s">
        <v>316</v>
      </c>
      <c r="H315" s="17" t="s">
        <v>78</v>
      </c>
      <c r="I315" s="254">
        <v>1952</v>
      </c>
      <c r="J315" s="19" t="s">
        <v>648</v>
      </c>
      <c r="K315" s="255" t="str">
        <f>IF(RIGHT(LEFT(historie_vysledky[[#This Row],[prijmeni a jmeno]],SEARCH(" ",historie_vysledky[[#This Row],[prijmeni a jmeno]])-1),1)="á","Z","M")</f>
        <v>M</v>
      </c>
      <c r="L31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315" s="257"/>
      <c r="N315" s="17"/>
      <c r="O315" s="258">
        <v>5.1979166666666667E-2</v>
      </c>
      <c r="P315" s="136" t="str">
        <f>LEFT(historie_vysledky[[#This Row],[prijmeni a jmeno]],1)</f>
        <v>K</v>
      </c>
      <c r="Q315" s="55" t="str">
        <f>CONCATENATE(historie_vysledky[[#This Row],[prijmeni a jmeno]],", ",historie_vysledky[[#This Row],[nar]])</f>
        <v>Kopřiva Josef, 1952</v>
      </c>
      <c r="R315" s="55" t="str">
        <f>CONCATENATE(historie_vysledky[[#This Row],[prijmeni a jmeno]]," (",historie_vysledky[[#This Row],[nar]],")  v roce ",historie_vysledky[[#This Row],[rok]])</f>
        <v>Kopřiva Josef (1952)  v roce 2011</v>
      </c>
      <c r="S315" s="56"/>
      <c r="T315" s="56"/>
      <c r="U315" s="56"/>
      <c r="V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</row>
    <row r="316" spans="2:33" ht="11.25">
      <c r="B316" s="18" t="str">
        <f>CONCATENATE(historie_vysledky[[#This Row],[rok]]," :: ",H316," :: ",I316)</f>
        <v>2011 :: Krejčí Karel :: 1972</v>
      </c>
      <c r="C316" s="251">
        <v>2011</v>
      </c>
      <c r="D316" s="252" t="s">
        <v>186</v>
      </c>
      <c r="E316" s="259">
        <v>4</v>
      </c>
      <c r="F316" s="259">
        <v>3</v>
      </c>
      <c r="G316" s="253" t="s">
        <v>316</v>
      </c>
      <c r="H316" s="17" t="s">
        <v>80</v>
      </c>
      <c r="I316" s="254">
        <v>1972</v>
      </c>
      <c r="J316" s="19" t="s">
        <v>286</v>
      </c>
      <c r="K316" s="255" t="str">
        <f>IF(RIGHT(LEFT(historie_vysledky[[#This Row],[prijmeni a jmeno]],SEARCH(" ",historie_vysledky[[#This Row],[prijmeni a jmeno]])-1),1)="á","Z","M")</f>
        <v>M</v>
      </c>
      <c r="L31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316" s="257"/>
      <c r="N316" s="17"/>
      <c r="O316" s="258">
        <v>4.0960648148148149E-2</v>
      </c>
      <c r="P316" s="136" t="str">
        <f>LEFT(historie_vysledky[[#This Row],[prijmeni a jmeno]],1)</f>
        <v>K</v>
      </c>
      <c r="Q316" s="55" t="str">
        <f>CONCATENATE(historie_vysledky[[#This Row],[prijmeni a jmeno]],", ",historie_vysledky[[#This Row],[nar]])</f>
        <v>Krejčí Karel, 1972</v>
      </c>
      <c r="R316" s="55" t="str">
        <f>CONCATENATE(historie_vysledky[[#This Row],[prijmeni a jmeno]]," (",historie_vysledky[[#This Row],[nar]],")  v roce ",historie_vysledky[[#This Row],[rok]])</f>
        <v>Krejčí Karel (1972)  v roce 2011</v>
      </c>
      <c r="S316" s="56"/>
      <c r="T316" s="56"/>
      <c r="U316" s="56"/>
      <c r="V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</row>
    <row r="317" spans="2:33" ht="11.25">
      <c r="B317" s="18" t="str">
        <f>CONCATENATE(historie_vysledky[[#This Row],[rok]]," :: ",H317," :: ",I317)</f>
        <v>2011 :: Kučera Radek :: 1969</v>
      </c>
      <c r="C317" s="251">
        <v>2011</v>
      </c>
      <c r="D317" s="252" t="s">
        <v>186</v>
      </c>
      <c r="E317" s="259">
        <v>2</v>
      </c>
      <c r="F317" s="259">
        <v>1</v>
      </c>
      <c r="G317" s="253" t="s">
        <v>316</v>
      </c>
      <c r="H317" s="17" t="s">
        <v>148</v>
      </c>
      <c r="I317" s="254">
        <v>1969</v>
      </c>
      <c r="J317" s="19" t="s">
        <v>461</v>
      </c>
      <c r="K317" s="255" t="str">
        <f>IF(RIGHT(LEFT(historie_vysledky[[#This Row],[prijmeni a jmeno]],SEARCH(" ",historie_vysledky[[#This Row],[prijmeni a jmeno]])-1),1)="á","Z","M")</f>
        <v>M</v>
      </c>
      <c r="L31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17" s="257"/>
      <c r="N317" s="17"/>
      <c r="O317" s="258">
        <v>3.9525462962962964E-2</v>
      </c>
      <c r="P317" s="136" t="str">
        <f>LEFT(historie_vysledky[[#This Row],[prijmeni a jmeno]],1)</f>
        <v>K</v>
      </c>
      <c r="Q317" s="55" t="str">
        <f>CONCATENATE(historie_vysledky[[#This Row],[prijmeni a jmeno]],", ",historie_vysledky[[#This Row],[nar]])</f>
        <v>Kučera Radek, 1969</v>
      </c>
      <c r="R317" s="55" t="str">
        <f>CONCATENATE(historie_vysledky[[#This Row],[prijmeni a jmeno]]," (",historie_vysledky[[#This Row],[nar]],")  v roce ",historie_vysledky[[#This Row],[rok]])</f>
        <v>Kučera Radek (1969)  v roce 2011</v>
      </c>
      <c r="S317" s="56"/>
      <c r="T317" s="56"/>
      <c r="U317" s="56"/>
      <c r="V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</row>
    <row r="318" spans="2:33" ht="11.25">
      <c r="B318" s="18" t="str">
        <f>CONCATENATE(historie_vysledky[[#This Row],[rok]]," :: ",H318," :: ",I318)</f>
        <v>2011 :: Lácha Miroslav :: 1967</v>
      </c>
      <c r="C318" s="251">
        <v>2011</v>
      </c>
      <c r="D318" s="252" t="s">
        <v>186</v>
      </c>
      <c r="E318" s="259">
        <v>27</v>
      </c>
      <c r="F318" s="259">
        <v>11</v>
      </c>
      <c r="G318" s="253" t="s">
        <v>316</v>
      </c>
      <c r="H318" s="17" t="s">
        <v>472</v>
      </c>
      <c r="I318" s="254">
        <v>1967</v>
      </c>
      <c r="J318" s="19" t="s">
        <v>284</v>
      </c>
      <c r="K318" s="255" t="str">
        <f>IF(RIGHT(LEFT(historie_vysledky[[#This Row],[prijmeni a jmeno]],SEARCH(" ",historie_vysledky[[#This Row],[prijmeni a jmeno]])-1),1)="á","Z","M")</f>
        <v>M</v>
      </c>
      <c r="L31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18" s="257"/>
      <c r="N318" s="17"/>
      <c r="O318" s="258">
        <v>5.5972222222222222E-2</v>
      </c>
      <c r="P318" s="136" t="str">
        <f>LEFT(historie_vysledky[[#This Row],[prijmeni a jmeno]],1)</f>
        <v>L</v>
      </c>
      <c r="Q318" s="55" t="str">
        <f>CONCATENATE(historie_vysledky[[#This Row],[prijmeni a jmeno]],", ",historie_vysledky[[#This Row],[nar]])</f>
        <v>Lácha Miroslav, 1967</v>
      </c>
      <c r="R318" s="55" t="str">
        <f>CONCATENATE(historie_vysledky[[#This Row],[prijmeni a jmeno]]," (",historie_vysledky[[#This Row],[nar]],")  v roce ",historie_vysledky[[#This Row],[rok]])</f>
        <v>Lácha Miroslav (1967)  v roce 2011</v>
      </c>
      <c r="S318" s="56"/>
      <c r="T318" s="56"/>
      <c r="U318" s="56"/>
      <c r="V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</row>
    <row r="319" spans="2:33" ht="11.25">
      <c r="B319" s="18" t="str">
        <f>CONCATENATE(historie_vysledky[[#This Row],[rok]]," :: ",H319," :: ",I319)</f>
        <v>2011 :: Lácha Pavel :: 1969</v>
      </c>
      <c r="C319" s="251">
        <v>2011</v>
      </c>
      <c r="D319" s="252" t="s">
        <v>186</v>
      </c>
      <c r="E319" s="259">
        <v>12</v>
      </c>
      <c r="F319" s="259">
        <v>6</v>
      </c>
      <c r="G319" s="253" t="s">
        <v>316</v>
      </c>
      <c r="H319" s="17" t="s">
        <v>83</v>
      </c>
      <c r="I319" s="254">
        <v>1969</v>
      </c>
      <c r="J319" s="19" t="s">
        <v>299</v>
      </c>
      <c r="K319" s="255" t="str">
        <f>IF(RIGHT(LEFT(historie_vysledky[[#This Row],[prijmeni a jmeno]],SEARCH(" ",historie_vysledky[[#This Row],[prijmeni a jmeno]])-1),1)="á","Z","M")</f>
        <v>M</v>
      </c>
      <c r="L31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19" s="257"/>
      <c r="N319" s="17"/>
      <c r="O319" s="258">
        <v>4.3298611111111107E-2</v>
      </c>
      <c r="P319" s="136" t="str">
        <f>LEFT(historie_vysledky[[#This Row],[prijmeni a jmeno]],1)</f>
        <v>L</v>
      </c>
      <c r="Q319" s="55" t="str">
        <f>CONCATENATE(historie_vysledky[[#This Row],[prijmeni a jmeno]],", ",historie_vysledky[[#This Row],[nar]])</f>
        <v>Lácha Pavel, 1969</v>
      </c>
      <c r="R319" s="55" t="str">
        <f>CONCATENATE(historie_vysledky[[#This Row],[prijmeni a jmeno]]," (",historie_vysledky[[#This Row],[nar]],")  v roce ",historie_vysledky[[#This Row],[rok]])</f>
        <v>Lácha Pavel (1969)  v roce 2011</v>
      </c>
      <c r="S319" s="56"/>
      <c r="T319" s="56"/>
      <c r="U319" s="56"/>
      <c r="V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</row>
    <row r="320" spans="2:33" ht="11.25">
      <c r="B320" s="18" t="str">
        <f>CONCATENATE(historie_vysledky[[#This Row],[rok]]," :: ",H320," :: ",I320)</f>
        <v>2011 :: Láchová Gabriela :: 1971</v>
      </c>
      <c r="C320" s="251">
        <v>2011</v>
      </c>
      <c r="D320" s="252" t="s">
        <v>186</v>
      </c>
      <c r="E320" s="259">
        <v>24</v>
      </c>
      <c r="F320" s="259">
        <v>2</v>
      </c>
      <c r="G320" s="253" t="s">
        <v>316</v>
      </c>
      <c r="H320" s="17" t="s">
        <v>471</v>
      </c>
      <c r="I320" s="254">
        <v>1971</v>
      </c>
      <c r="J320" s="19" t="s">
        <v>284</v>
      </c>
      <c r="K320" s="255" t="str">
        <f>IF(RIGHT(LEFT(historie_vysledky[[#This Row],[prijmeni a jmeno]],SEARCH(" ",historie_vysledky[[#This Row],[prijmeni a jmeno]])-1),1)="á","Z","M")</f>
        <v>Z</v>
      </c>
      <c r="L32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320" s="257"/>
      <c r="N320" s="17"/>
      <c r="O320" s="258">
        <v>5.2708333333333336E-2</v>
      </c>
      <c r="P320" s="136" t="str">
        <f>LEFT(historie_vysledky[[#This Row],[prijmeni a jmeno]],1)</f>
        <v>L</v>
      </c>
      <c r="Q320" s="55" t="str">
        <f>CONCATENATE(historie_vysledky[[#This Row],[prijmeni a jmeno]],", ",historie_vysledky[[#This Row],[nar]])</f>
        <v>Láchová Gabriela, 1971</v>
      </c>
      <c r="R320" s="55" t="str">
        <f>CONCATENATE(historie_vysledky[[#This Row],[prijmeni a jmeno]]," (",historie_vysledky[[#This Row],[nar]],")  v roce ",historie_vysledky[[#This Row],[rok]])</f>
        <v>Láchová Gabriela (1971)  v roce 2011</v>
      </c>
      <c r="S320" s="56"/>
      <c r="T320" s="56"/>
      <c r="U320" s="56"/>
      <c r="V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</row>
    <row r="321" spans="2:33" ht="11.25">
      <c r="B321" s="18" t="str">
        <f>CONCATENATE(historie_vysledky[[#This Row],[rok]]," :: ",H321," :: ",I321)</f>
        <v>2011 :: Malík Vít :: 1969</v>
      </c>
      <c r="C321" s="251">
        <v>2011</v>
      </c>
      <c r="D321" s="252" t="s">
        <v>186</v>
      </c>
      <c r="E321" s="259">
        <v>6</v>
      </c>
      <c r="F321" s="259">
        <v>3</v>
      </c>
      <c r="G321" s="253" t="s">
        <v>316</v>
      </c>
      <c r="H321" s="17" t="s">
        <v>88</v>
      </c>
      <c r="I321" s="254">
        <v>1969</v>
      </c>
      <c r="J321" s="19" t="s">
        <v>281</v>
      </c>
      <c r="K321" s="255" t="str">
        <f>IF(RIGHT(LEFT(historie_vysledky[[#This Row],[prijmeni a jmeno]],SEARCH(" ",historie_vysledky[[#This Row],[prijmeni a jmeno]])-1),1)="á","Z","M")</f>
        <v>M</v>
      </c>
      <c r="L32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21" s="257"/>
      <c r="N321" s="17"/>
      <c r="O321" s="258">
        <v>4.1585648148148149E-2</v>
      </c>
      <c r="P321" s="136" t="str">
        <f>LEFT(historie_vysledky[[#This Row],[prijmeni a jmeno]],1)</f>
        <v>M</v>
      </c>
      <c r="Q321" s="55" t="str">
        <f>CONCATENATE(historie_vysledky[[#This Row],[prijmeni a jmeno]],", ",historie_vysledky[[#This Row],[nar]])</f>
        <v>Malík Vít, 1969</v>
      </c>
      <c r="R321" s="55" t="str">
        <f>CONCATENATE(historie_vysledky[[#This Row],[prijmeni a jmeno]]," (",historie_vysledky[[#This Row],[nar]],")  v roce ",historie_vysledky[[#This Row],[rok]])</f>
        <v>Malík Vít (1969)  v roce 2011</v>
      </c>
      <c r="S321" s="56"/>
      <c r="T321" s="56"/>
      <c r="U321" s="56"/>
      <c r="V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</row>
    <row r="322" spans="2:33" ht="11.25">
      <c r="B322" s="18" t="str">
        <f>CONCATENATE(historie_vysledky[[#This Row],[rok]]," :: ",H322," :: ",I322)</f>
        <v>2011 :: Mikšovský Zdeněk :: 1945</v>
      </c>
      <c r="C322" s="251">
        <v>2011</v>
      </c>
      <c r="D322" s="252" t="s">
        <v>186</v>
      </c>
      <c r="E322" s="259">
        <v>34</v>
      </c>
      <c r="F322" s="259">
        <v>2</v>
      </c>
      <c r="G322" s="253" t="s">
        <v>316</v>
      </c>
      <c r="H322" s="17" t="s">
        <v>94</v>
      </c>
      <c r="I322" s="254">
        <v>1945</v>
      </c>
      <c r="J322" s="19" t="s">
        <v>697</v>
      </c>
      <c r="K322" s="255" t="str">
        <f>IF(RIGHT(LEFT(historie_vysledky[[#This Row],[prijmeni a jmeno]],SEARCH(" ",historie_vysledky[[#This Row],[prijmeni a jmeno]])-1),1)="á","Z","M")</f>
        <v>M</v>
      </c>
      <c r="L32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322" s="257"/>
      <c r="N322" s="17"/>
      <c r="O322" s="258">
        <v>5.859953703703704E-2</v>
      </c>
      <c r="P322" s="136" t="str">
        <f>LEFT(historie_vysledky[[#This Row],[prijmeni a jmeno]],1)</f>
        <v>M</v>
      </c>
      <c r="Q322" s="55" t="str">
        <f>CONCATENATE(historie_vysledky[[#This Row],[prijmeni a jmeno]],", ",historie_vysledky[[#This Row],[nar]])</f>
        <v>Mikšovský Zdeněk, 1945</v>
      </c>
      <c r="R322" s="55" t="str">
        <f>CONCATENATE(historie_vysledky[[#This Row],[prijmeni a jmeno]]," (",historie_vysledky[[#This Row],[nar]],")  v roce ",historie_vysledky[[#This Row],[rok]])</f>
        <v>Mikšovský Zdeněk (1945)  v roce 2011</v>
      </c>
      <c r="S322" s="56"/>
      <c r="T322" s="56"/>
      <c r="U322" s="56"/>
      <c r="V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</row>
    <row r="323" spans="2:33" ht="11.25">
      <c r="B323" s="18" t="str">
        <f>CONCATENATE(historie_vysledky[[#This Row],[rok]]," :: ",H323," :: ",I323)</f>
        <v>2011 :: Mondek Josef :: 1966</v>
      </c>
      <c r="C323" s="251">
        <v>2011</v>
      </c>
      <c r="D323" s="252" t="s">
        <v>186</v>
      </c>
      <c r="E323" s="259">
        <v>9</v>
      </c>
      <c r="F323" s="259">
        <v>5</v>
      </c>
      <c r="G323" s="253" t="s">
        <v>316</v>
      </c>
      <c r="H323" s="17" t="s">
        <v>152</v>
      </c>
      <c r="I323" s="254">
        <v>1966</v>
      </c>
      <c r="J323" s="19" t="s">
        <v>299</v>
      </c>
      <c r="K323" s="255" t="str">
        <f>IF(RIGHT(LEFT(historie_vysledky[[#This Row],[prijmeni a jmeno]],SEARCH(" ",historie_vysledky[[#This Row],[prijmeni a jmeno]])-1),1)="á","Z","M")</f>
        <v>M</v>
      </c>
      <c r="L32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23" s="257"/>
      <c r="N323" s="17"/>
      <c r="O323" s="258">
        <v>4.1724537037037039E-2</v>
      </c>
      <c r="P323" s="136" t="str">
        <f>LEFT(historie_vysledky[[#This Row],[prijmeni a jmeno]],1)</f>
        <v>M</v>
      </c>
      <c r="Q323" s="55" t="str">
        <f>CONCATENATE(historie_vysledky[[#This Row],[prijmeni a jmeno]],", ",historie_vysledky[[#This Row],[nar]])</f>
        <v>Mondek Josef, 1966</v>
      </c>
      <c r="R323" s="55" t="str">
        <f>CONCATENATE(historie_vysledky[[#This Row],[prijmeni a jmeno]]," (",historie_vysledky[[#This Row],[nar]],")  v roce ",historie_vysledky[[#This Row],[rok]])</f>
        <v>Mondek Josef (1966)  v roce 2011</v>
      </c>
      <c r="S323" s="56"/>
      <c r="T323" s="56"/>
      <c r="U323" s="56"/>
      <c r="V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</row>
    <row r="324" spans="2:33" ht="11.25">
      <c r="B324" s="18" t="str">
        <f>CONCATENATE(historie_vysledky[[#This Row],[rok]]," :: ",H324," :: ",I324)</f>
        <v>2011 :: Mražík Karel :: 1959</v>
      </c>
      <c r="C324" s="251">
        <v>2011</v>
      </c>
      <c r="D324" s="252" t="s">
        <v>186</v>
      </c>
      <c r="E324" s="259">
        <v>37</v>
      </c>
      <c r="F324" s="259">
        <v>6</v>
      </c>
      <c r="G324" s="253" t="s">
        <v>316</v>
      </c>
      <c r="H324" s="17" t="s">
        <v>234</v>
      </c>
      <c r="I324" s="254">
        <v>1959</v>
      </c>
      <c r="J324" s="19" t="s">
        <v>235</v>
      </c>
      <c r="K324" s="255" t="str">
        <f>IF(RIGHT(LEFT(historie_vysledky[[#This Row],[prijmeni a jmeno]],SEARCH(" ",historie_vysledky[[#This Row],[prijmeni a jmeno]])-1),1)="á","Z","M")</f>
        <v>M</v>
      </c>
      <c r="L32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324" s="257"/>
      <c r="N324" s="17"/>
      <c r="O324" s="258">
        <v>6.4571759259259259E-2</v>
      </c>
      <c r="P324" s="136" t="str">
        <f>LEFT(historie_vysledky[[#This Row],[prijmeni a jmeno]],1)</f>
        <v>M</v>
      </c>
      <c r="Q324" s="55" t="str">
        <f>CONCATENATE(historie_vysledky[[#This Row],[prijmeni a jmeno]],", ",historie_vysledky[[#This Row],[nar]])</f>
        <v>Mražík Karel, 1959</v>
      </c>
      <c r="R324" s="55" t="str">
        <f>CONCATENATE(historie_vysledky[[#This Row],[prijmeni a jmeno]]," (",historie_vysledky[[#This Row],[nar]],")  v roce ",historie_vysledky[[#This Row],[rok]])</f>
        <v>Mražík Karel (1959)  v roce 2011</v>
      </c>
      <c r="S324" s="56"/>
      <c r="T324" s="56"/>
      <c r="U324" s="56"/>
      <c r="V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</row>
    <row r="325" spans="2:33" ht="11.25">
      <c r="B325" s="18" t="str">
        <f>CONCATENATE(historie_vysledky[[#This Row],[rok]]," :: ",H325," :: ",I325)</f>
        <v>2011 :: Palkovič Vladislav :: 1939</v>
      </c>
      <c r="C325" s="251">
        <v>2011</v>
      </c>
      <c r="D325" s="252" t="s">
        <v>186</v>
      </c>
      <c r="E325" s="259">
        <v>30</v>
      </c>
      <c r="F325" s="259">
        <v>3</v>
      </c>
      <c r="G325" s="253" t="s">
        <v>316</v>
      </c>
      <c r="H325" s="17" t="s">
        <v>100</v>
      </c>
      <c r="I325" s="254">
        <v>1939</v>
      </c>
      <c r="J325" s="19" t="s">
        <v>22</v>
      </c>
      <c r="K325" s="255" t="str">
        <f>IF(RIGHT(LEFT(historie_vysledky[[#This Row],[prijmeni a jmeno]],SEARCH(" ",historie_vysledky[[#This Row],[prijmeni a jmeno]])-1),1)="á","Z","M")</f>
        <v>M</v>
      </c>
      <c r="L32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325" s="257"/>
      <c r="N325" s="17"/>
      <c r="O325" s="258">
        <v>5.7037037037037032E-2</v>
      </c>
      <c r="P325" s="136" t="str">
        <f>LEFT(historie_vysledky[[#This Row],[prijmeni a jmeno]],1)</f>
        <v>P</v>
      </c>
      <c r="Q325" s="55" t="str">
        <f>CONCATENATE(historie_vysledky[[#This Row],[prijmeni a jmeno]],", ",historie_vysledky[[#This Row],[nar]])</f>
        <v>Palkovič Vladislav, 1939</v>
      </c>
      <c r="R325" s="55" t="str">
        <f>CONCATENATE(historie_vysledky[[#This Row],[prijmeni a jmeno]]," (",historie_vysledky[[#This Row],[nar]],")  v roce ",historie_vysledky[[#This Row],[rok]])</f>
        <v>Palkovič Vladislav (1939)  v roce 2011</v>
      </c>
      <c r="S325" s="56"/>
      <c r="T325" s="56"/>
      <c r="U325" s="56"/>
      <c r="V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</row>
    <row r="326" spans="2:33" ht="11.25">
      <c r="B326" s="18" t="str">
        <f>CONCATENATE(historie_vysledky[[#This Row],[rok]]," :: ",H326," :: ",I326)</f>
        <v>2011 :: Průcha Jakub :: 1977</v>
      </c>
      <c r="C326" s="251">
        <v>2011</v>
      </c>
      <c r="D326" s="252" t="s">
        <v>186</v>
      </c>
      <c r="E326" s="259">
        <v>32</v>
      </c>
      <c r="F326" s="259">
        <v>8</v>
      </c>
      <c r="G326" s="253" t="s">
        <v>316</v>
      </c>
      <c r="H326" s="17" t="s">
        <v>200</v>
      </c>
      <c r="I326" s="254">
        <v>1977</v>
      </c>
      <c r="J326" s="19" t="s">
        <v>285</v>
      </c>
      <c r="K326" s="255" t="str">
        <f>IF(RIGHT(LEFT(historie_vysledky[[#This Row],[prijmeni a jmeno]],SEARCH(" ",historie_vysledky[[#This Row],[prijmeni a jmeno]])-1),1)="á","Z","M")</f>
        <v>M</v>
      </c>
      <c r="L32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326" s="257"/>
      <c r="N326" s="17"/>
      <c r="O326" s="258">
        <v>5.8067129629629628E-2</v>
      </c>
      <c r="P326" s="136" t="str">
        <f>LEFT(historie_vysledky[[#This Row],[prijmeni a jmeno]],1)</f>
        <v>P</v>
      </c>
      <c r="Q326" s="55" t="str">
        <f>CONCATENATE(historie_vysledky[[#This Row],[prijmeni a jmeno]],", ",historie_vysledky[[#This Row],[nar]])</f>
        <v>Průcha Jakub, 1977</v>
      </c>
      <c r="R326" s="55" t="str">
        <f>CONCATENATE(historie_vysledky[[#This Row],[prijmeni a jmeno]]," (",historie_vysledky[[#This Row],[nar]],")  v roce ",historie_vysledky[[#This Row],[rok]])</f>
        <v>Průcha Jakub (1977)  v roce 2011</v>
      </c>
      <c r="S326" s="56"/>
      <c r="T326" s="56"/>
      <c r="U326" s="56"/>
      <c r="V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</row>
    <row r="327" spans="2:33" ht="11.25">
      <c r="B327" s="18" t="str">
        <f>CONCATENATE(historie_vysledky[[#This Row],[rok]]," :: ",H327," :: ",I327)</f>
        <v>2011 :: Putschögl Jaroslav :: 1939</v>
      </c>
      <c r="C327" s="251">
        <v>2011</v>
      </c>
      <c r="D327" s="252" t="s">
        <v>186</v>
      </c>
      <c r="E327" s="259">
        <v>29</v>
      </c>
      <c r="F327" s="259">
        <v>2</v>
      </c>
      <c r="G327" s="253" t="s">
        <v>316</v>
      </c>
      <c r="H327" s="17" t="s">
        <v>105</v>
      </c>
      <c r="I327" s="254">
        <v>1939</v>
      </c>
      <c r="J327" s="19" t="s">
        <v>465</v>
      </c>
      <c r="K327" s="255" t="str">
        <f>IF(RIGHT(LEFT(historie_vysledky[[#This Row],[prijmeni a jmeno]],SEARCH(" ",historie_vysledky[[#This Row],[prijmeni a jmeno]])-1),1)="á","Z","M")</f>
        <v>M</v>
      </c>
      <c r="L32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327" s="257"/>
      <c r="N327" s="17"/>
      <c r="O327" s="258">
        <v>5.6712962962962965E-2</v>
      </c>
      <c r="P327" s="136" t="str">
        <f>LEFT(historie_vysledky[[#This Row],[prijmeni a jmeno]],1)</f>
        <v>P</v>
      </c>
      <c r="Q327" s="55" t="str">
        <f>CONCATENATE(historie_vysledky[[#This Row],[prijmeni a jmeno]],", ",historie_vysledky[[#This Row],[nar]])</f>
        <v>Putschögl Jaroslav, 1939</v>
      </c>
      <c r="R327" s="55" t="str">
        <f>CONCATENATE(historie_vysledky[[#This Row],[prijmeni a jmeno]]," (",historie_vysledky[[#This Row],[nar]],")  v roce ",historie_vysledky[[#This Row],[rok]])</f>
        <v>Putschögl Jaroslav (1939)  v roce 2011</v>
      </c>
      <c r="S327" s="56"/>
      <c r="T327" s="56"/>
      <c r="U327" s="56"/>
      <c r="V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</row>
    <row r="328" spans="2:33" ht="11.25">
      <c r="B328" s="18" t="str">
        <f>CONCATENATE(historie_vysledky[[#This Row],[rok]]," :: ",H328," :: ",I328)</f>
        <v>2011 :: Rodina Bohuslav :: 1959</v>
      </c>
      <c r="C328" s="251">
        <v>2011</v>
      </c>
      <c r="D328" s="252" t="s">
        <v>186</v>
      </c>
      <c r="E328" s="259">
        <v>10</v>
      </c>
      <c r="F328" s="259">
        <v>2</v>
      </c>
      <c r="G328" s="253" t="s">
        <v>316</v>
      </c>
      <c r="H328" s="17" t="s">
        <v>107</v>
      </c>
      <c r="I328" s="254">
        <v>1959</v>
      </c>
      <c r="J328" s="19" t="s">
        <v>8</v>
      </c>
      <c r="K328" s="255" t="str">
        <f>IF(RIGHT(LEFT(historie_vysledky[[#This Row],[prijmeni a jmeno]],SEARCH(" ",historie_vysledky[[#This Row],[prijmeni a jmeno]])-1),1)="á","Z","M")</f>
        <v>M</v>
      </c>
      <c r="L32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328" s="257"/>
      <c r="N328" s="17"/>
      <c r="O328" s="258">
        <v>4.2291666666666665E-2</v>
      </c>
      <c r="P328" s="136" t="str">
        <f>LEFT(historie_vysledky[[#This Row],[prijmeni a jmeno]],1)</f>
        <v>R</v>
      </c>
      <c r="Q328" s="55" t="str">
        <f>CONCATENATE(historie_vysledky[[#This Row],[prijmeni a jmeno]],", ",historie_vysledky[[#This Row],[nar]])</f>
        <v>Rodina Bohuslav, 1959</v>
      </c>
      <c r="R328" s="55" t="str">
        <f>CONCATENATE(historie_vysledky[[#This Row],[prijmeni a jmeno]]," (",historie_vysledky[[#This Row],[nar]],")  v roce ",historie_vysledky[[#This Row],[rok]])</f>
        <v>Rodina Bohuslav (1959)  v roce 2011</v>
      </c>
      <c r="S328" s="56"/>
      <c r="T328" s="56"/>
      <c r="U328" s="56"/>
      <c r="V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</row>
    <row r="329" spans="2:33" ht="11.25">
      <c r="B329" s="18" t="str">
        <f>CONCATENATE(historie_vysledky[[#This Row],[rok]]," :: ",H329," :: ",I329)</f>
        <v>2011 :: Stejskal Ladislav :: 1977</v>
      </c>
      <c r="C329" s="251">
        <v>2011</v>
      </c>
      <c r="D329" s="252" t="s">
        <v>186</v>
      </c>
      <c r="E329" s="259">
        <v>1</v>
      </c>
      <c r="F329" s="259">
        <v>1</v>
      </c>
      <c r="G329" s="253" t="s">
        <v>316</v>
      </c>
      <c r="H329" s="17" t="s">
        <v>159</v>
      </c>
      <c r="I329" s="254">
        <v>1977</v>
      </c>
      <c r="J329" s="17" t="s">
        <v>741</v>
      </c>
      <c r="K329" s="255" t="str">
        <f>IF(RIGHT(LEFT(historie_vysledky[[#This Row],[prijmeni a jmeno]],SEARCH(" ",historie_vysledky[[#This Row],[prijmeni a jmeno]])-1),1)="á","Z","M")</f>
        <v>M</v>
      </c>
      <c r="L32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329" s="257"/>
      <c r="N329" s="17"/>
      <c r="O329" s="258">
        <v>3.9328703703703706E-2</v>
      </c>
      <c r="P329" s="136" t="str">
        <f>LEFT(historie_vysledky[[#This Row],[prijmeni a jmeno]],1)</f>
        <v>S</v>
      </c>
      <c r="Q329" s="55" t="str">
        <f>CONCATENATE(historie_vysledky[[#This Row],[prijmeni a jmeno]],", ",historie_vysledky[[#This Row],[nar]])</f>
        <v>Stejskal Ladislav, 1977</v>
      </c>
      <c r="R329" s="55" t="str">
        <f>CONCATENATE(historie_vysledky[[#This Row],[prijmeni a jmeno]]," (",historie_vysledky[[#This Row],[nar]],")  v roce ",historie_vysledky[[#This Row],[rok]])</f>
        <v>Stejskal Ladislav (1977)  v roce 2011</v>
      </c>
      <c r="S329" s="56"/>
      <c r="T329" s="56"/>
      <c r="U329" s="56"/>
      <c r="V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</row>
    <row r="330" spans="2:33" ht="11.25">
      <c r="B330" s="18" t="str">
        <f>CONCATENATE(historie_vysledky[[#This Row],[rok]]," :: ",H330," :: ",I330)</f>
        <v>2011 :: Svoboda Václav :: 1949</v>
      </c>
      <c r="C330" s="251">
        <v>2011</v>
      </c>
      <c r="D330" s="252" t="s">
        <v>186</v>
      </c>
      <c r="E330" s="259">
        <v>17</v>
      </c>
      <c r="F330" s="259">
        <v>1</v>
      </c>
      <c r="G330" s="253" t="s">
        <v>316</v>
      </c>
      <c r="H330" s="17" t="s">
        <v>118</v>
      </c>
      <c r="I330" s="254">
        <v>1949</v>
      </c>
      <c r="J330" s="19" t="s">
        <v>305</v>
      </c>
      <c r="K330" s="255" t="str">
        <f>IF(RIGHT(LEFT(historie_vysledky[[#This Row],[prijmeni a jmeno]],SEARCH(" ",historie_vysledky[[#This Row],[prijmeni a jmeno]])-1),1)="á","Z","M")</f>
        <v>M</v>
      </c>
      <c r="L33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330" s="257"/>
      <c r="N330" s="17"/>
      <c r="O330" s="258">
        <v>4.868055555555556E-2</v>
      </c>
      <c r="P330" s="136" t="str">
        <f>LEFT(historie_vysledky[[#This Row],[prijmeni a jmeno]],1)</f>
        <v>S</v>
      </c>
      <c r="Q330" s="55" t="str">
        <f>CONCATENATE(historie_vysledky[[#This Row],[prijmeni a jmeno]],", ",historie_vysledky[[#This Row],[nar]])</f>
        <v>Svoboda Václav, 1949</v>
      </c>
      <c r="R330" s="55" t="str">
        <f>CONCATENATE(historie_vysledky[[#This Row],[prijmeni a jmeno]]," (",historie_vysledky[[#This Row],[nar]],")  v roce ",historie_vysledky[[#This Row],[rok]])</f>
        <v>Svoboda Václav (1949)  v roce 2011</v>
      </c>
      <c r="S330" s="56"/>
      <c r="T330" s="56"/>
      <c r="U330" s="56"/>
      <c r="V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</row>
    <row r="331" spans="2:33" ht="11.25">
      <c r="B331" s="18" t="str">
        <f>CONCATENATE(historie_vysledky[[#This Row],[rok]]," :: ",H331," :: ",I331)</f>
        <v>2011 :: Šlajs Štefan :: 1980</v>
      </c>
      <c r="C331" s="251">
        <v>2011</v>
      </c>
      <c r="D331" s="252" t="s">
        <v>186</v>
      </c>
      <c r="E331" s="259">
        <v>20</v>
      </c>
      <c r="F331" s="259">
        <v>6</v>
      </c>
      <c r="G331" s="253" t="s">
        <v>316</v>
      </c>
      <c r="H331" s="17" t="s">
        <v>469</v>
      </c>
      <c r="I331" s="254">
        <v>1980</v>
      </c>
      <c r="J331" s="19" t="s">
        <v>463</v>
      </c>
      <c r="K331" s="255" t="str">
        <f>IF(RIGHT(LEFT(historie_vysledky[[#This Row],[prijmeni a jmeno]],SEARCH(" ",historie_vysledky[[#This Row],[prijmeni a jmeno]])-1),1)="á","Z","M")</f>
        <v>M</v>
      </c>
      <c r="L33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331" s="257"/>
      <c r="N331" s="17"/>
      <c r="O331" s="258">
        <v>5.0590277777777776E-2</v>
      </c>
      <c r="P331" s="136" t="str">
        <f>LEFT(historie_vysledky[[#This Row],[prijmeni a jmeno]],1)</f>
        <v>Š</v>
      </c>
      <c r="Q331" s="55" t="str">
        <f>CONCATENATE(historie_vysledky[[#This Row],[prijmeni a jmeno]],", ",historie_vysledky[[#This Row],[nar]])</f>
        <v>Šlajs Štefan, 1980</v>
      </c>
      <c r="R331" s="55" t="str">
        <f>CONCATENATE(historie_vysledky[[#This Row],[prijmeni a jmeno]]," (",historie_vysledky[[#This Row],[nar]],")  v roce ",historie_vysledky[[#This Row],[rok]])</f>
        <v>Šlajs Štefan (1980)  v roce 2011</v>
      </c>
      <c r="S331" s="56"/>
      <c r="T331" s="56"/>
      <c r="U331" s="56"/>
      <c r="V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</row>
    <row r="332" spans="2:33" ht="11.25">
      <c r="B332" s="18" t="str">
        <f>CONCATENATE(historie_vysledky[[#This Row],[rok]]," :: ",H332," :: ",I332)</f>
        <v>2011 :: Šoustar Lubomír :: 1941</v>
      </c>
      <c r="C332" s="251">
        <v>2011</v>
      </c>
      <c r="D332" s="252" t="s">
        <v>186</v>
      </c>
      <c r="E332" s="259">
        <v>21</v>
      </c>
      <c r="F332" s="259">
        <v>1</v>
      </c>
      <c r="G332" s="253" t="s">
        <v>316</v>
      </c>
      <c r="H332" s="17" t="s">
        <v>115</v>
      </c>
      <c r="I332" s="254">
        <v>1941</v>
      </c>
      <c r="J332" s="19" t="s">
        <v>295</v>
      </c>
      <c r="K332" s="255" t="str">
        <f>IF(RIGHT(LEFT(historie_vysledky[[#This Row],[prijmeni a jmeno]],SEARCH(" ",historie_vysledky[[#This Row],[prijmeni a jmeno]])-1),1)="á","Z","M")</f>
        <v>M</v>
      </c>
      <c r="L33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332" s="257"/>
      <c r="N332" s="17"/>
      <c r="O332" s="258">
        <v>5.1168981481481489E-2</v>
      </c>
      <c r="P332" s="136" t="str">
        <f>LEFT(historie_vysledky[[#This Row],[prijmeni a jmeno]],1)</f>
        <v>Š</v>
      </c>
      <c r="Q332" s="55" t="str">
        <f>CONCATENATE(historie_vysledky[[#This Row],[prijmeni a jmeno]],", ",historie_vysledky[[#This Row],[nar]])</f>
        <v>Šoustar Lubomír, 1941</v>
      </c>
      <c r="R332" s="55" t="str">
        <f>CONCATENATE(historie_vysledky[[#This Row],[prijmeni a jmeno]]," (",historie_vysledky[[#This Row],[nar]],")  v roce ",historie_vysledky[[#This Row],[rok]])</f>
        <v>Šoustar Lubomír (1941)  v roce 2011</v>
      </c>
      <c r="S332" s="56"/>
      <c r="T332" s="56"/>
      <c r="U332" s="56"/>
      <c r="V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</row>
    <row r="333" spans="2:33" ht="11.25">
      <c r="B333" s="18" t="str">
        <f>CONCATENATE(historie_vysledky[[#This Row],[rok]]," :: ",H333," :: ",I333)</f>
        <v>2011 :: Tík František :: 1957</v>
      </c>
      <c r="C333" s="251">
        <v>2011</v>
      </c>
      <c r="D333" s="252" t="s">
        <v>186</v>
      </c>
      <c r="E333" s="259">
        <v>8</v>
      </c>
      <c r="F333" s="259">
        <v>1</v>
      </c>
      <c r="G333" s="253" t="s">
        <v>316</v>
      </c>
      <c r="H333" s="17" t="s">
        <v>161</v>
      </c>
      <c r="I333" s="254">
        <v>1957</v>
      </c>
      <c r="J333" s="19" t="s">
        <v>302</v>
      </c>
      <c r="K333" s="255" t="str">
        <f>IF(RIGHT(LEFT(historie_vysledky[[#This Row],[prijmeni a jmeno]],SEARCH(" ",historie_vysledky[[#This Row],[prijmeni a jmeno]])-1),1)="á","Z","M")</f>
        <v>M</v>
      </c>
      <c r="L33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333" s="257"/>
      <c r="N333" s="17"/>
      <c r="O333" s="258">
        <v>4.1701388888888885E-2</v>
      </c>
      <c r="P333" s="136" t="str">
        <f>LEFT(historie_vysledky[[#This Row],[prijmeni a jmeno]],1)</f>
        <v>T</v>
      </c>
      <c r="Q333" s="55" t="str">
        <f>CONCATENATE(historie_vysledky[[#This Row],[prijmeni a jmeno]],", ",historie_vysledky[[#This Row],[nar]])</f>
        <v>Tík František, 1957</v>
      </c>
      <c r="R333" s="55" t="str">
        <f>CONCATENATE(historie_vysledky[[#This Row],[prijmeni a jmeno]]," (",historie_vysledky[[#This Row],[nar]],")  v roce ",historie_vysledky[[#This Row],[rok]])</f>
        <v>Tík František (1957)  v roce 2011</v>
      </c>
      <c r="S333" s="56"/>
      <c r="T333" s="56"/>
      <c r="U333" s="56"/>
      <c r="V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</row>
    <row r="334" spans="2:33" ht="11.25">
      <c r="B334" s="18" t="str">
        <f>CONCATENATE(historie_vysledky[[#This Row],[rok]]," :: ",H334," :: ",I334)</f>
        <v>2011 :: Turek Jiří :: 1970</v>
      </c>
      <c r="C334" s="251">
        <v>2011</v>
      </c>
      <c r="D334" s="252" t="s">
        <v>186</v>
      </c>
      <c r="E334" s="259">
        <v>7</v>
      </c>
      <c r="F334" s="259">
        <v>4</v>
      </c>
      <c r="G334" s="253" t="s">
        <v>316</v>
      </c>
      <c r="H334" s="17" t="s">
        <v>162</v>
      </c>
      <c r="I334" s="254">
        <v>1970</v>
      </c>
      <c r="J334" s="17" t="s">
        <v>741</v>
      </c>
      <c r="K334" s="255" t="str">
        <f>IF(RIGHT(LEFT(historie_vysledky[[#This Row],[prijmeni a jmeno]],SEARCH(" ",historie_vysledky[[#This Row],[prijmeni a jmeno]])-1),1)="á","Z","M")</f>
        <v>M</v>
      </c>
      <c r="L33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34" s="257"/>
      <c r="N334" s="17"/>
      <c r="O334" s="258">
        <v>4.1666666666666664E-2</v>
      </c>
      <c r="P334" s="136" t="str">
        <f>LEFT(historie_vysledky[[#This Row],[prijmeni a jmeno]],1)</f>
        <v>T</v>
      </c>
      <c r="Q334" s="55" t="str">
        <f>CONCATENATE(historie_vysledky[[#This Row],[prijmeni a jmeno]],", ",historie_vysledky[[#This Row],[nar]])</f>
        <v>Turek Jiří, 1970</v>
      </c>
      <c r="R334" s="55" t="str">
        <f>CONCATENATE(historie_vysledky[[#This Row],[prijmeni a jmeno]]," (",historie_vysledky[[#This Row],[nar]],")  v roce ",historie_vysledky[[#This Row],[rok]])</f>
        <v>Turek Jiří (1970)  v roce 2011</v>
      </c>
      <c r="S334" s="56"/>
      <c r="T334" s="56"/>
      <c r="U334" s="56"/>
      <c r="V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</row>
    <row r="335" spans="2:33" ht="11.25">
      <c r="B335" s="18" t="str">
        <f>CONCATENATE(historie_vysledky[[#This Row],[rok]]," :: ",H335," :: ",I335)</f>
        <v>2011 :: Uhlíř Radek :: 1967</v>
      </c>
      <c r="C335" s="251">
        <v>2011</v>
      </c>
      <c r="D335" s="252" t="s">
        <v>186</v>
      </c>
      <c r="E335" s="259">
        <v>5</v>
      </c>
      <c r="F335" s="259">
        <v>2</v>
      </c>
      <c r="G335" s="253" t="s">
        <v>316</v>
      </c>
      <c r="H335" s="17" t="s">
        <v>163</v>
      </c>
      <c r="I335" s="254">
        <v>1967</v>
      </c>
      <c r="J335" s="19" t="s">
        <v>286</v>
      </c>
      <c r="K335" s="255" t="str">
        <f>IF(RIGHT(LEFT(historie_vysledky[[#This Row],[prijmeni a jmeno]],SEARCH(" ",historie_vysledky[[#This Row],[prijmeni a jmeno]])-1),1)="á","Z","M")</f>
        <v>M</v>
      </c>
      <c r="L33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35" s="257"/>
      <c r="N335" s="17"/>
      <c r="O335" s="258">
        <v>4.1030092592592597E-2</v>
      </c>
      <c r="P335" s="136" t="str">
        <f>LEFT(historie_vysledky[[#This Row],[prijmeni a jmeno]],1)</f>
        <v>U</v>
      </c>
      <c r="Q335" s="55" t="str">
        <f>CONCATENATE(historie_vysledky[[#This Row],[prijmeni a jmeno]],", ",historie_vysledky[[#This Row],[nar]])</f>
        <v>Uhlíř Radek, 1967</v>
      </c>
      <c r="R335" s="55" t="str">
        <f>CONCATENATE(historie_vysledky[[#This Row],[prijmeni a jmeno]]," (",historie_vysledky[[#This Row],[nar]],")  v roce ",historie_vysledky[[#This Row],[rok]])</f>
        <v>Uhlíř Radek (1967)  v roce 2011</v>
      </c>
      <c r="S335" s="56"/>
      <c r="T335" s="56"/>
      <c r="U335" s="56"/>
      <c r="V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</row>
    <row r="336" spans="2:33" ht="11.25">
      <c r="B336" s="18" t="str">
        <f>CONCATENATE(historie_vysledky[[#This Row],[rok]]," :: ",H336," :: ",I336)</f>
        <v>2011 :: Valter Jaroslav :: 1972</v>
      </c>
      <c r="C336" s="251">
        <v>2011</v>
      </c>
      <c r="D336" s="252" t="s">
        <v>186</v>
      </c>
      <c r="E336" s="259">
        <v>35</v>
      </c>
      <c r="F336" s="259">
        <v>10</v>
      </c>
      <c r="G336" s="253" t="s">
        <v>316</v>
      </c>
      <c r="H336" s="17" t="s">
        <v>205</v>
      </c>
      <c r="I336" s="254">
        <v>1972</v>
      </c>
      <c r="J336" s="19" t="s">
        <v>285</v>
      </c>
      <c r="K336" s="255" t="str">
        <f>IF(RIGHT(LEFT(historie_vysledky[[#This Row],[prijmeni a jmeno]],SEARCH(" ",historie_vysledky[[#This Row],[prijmeni a jmeno]])-1),1)="á","Z","M")</f>
        <v>M</v>
      </c>
      <c r="L33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336" s="257"/>
      <c r="N336" s="17"/>
      <c r="O336" s="258">
        <v>6.1053240740740734E-2</v>
      </c>
      <c r="P336" s="136" t="str">
        <f>LEFT(historie_vysledky[[#This Row],[prijmeni a jmeno]],1)</f>
        <v>V</v>
      </c>
      <c r="Q336" s="55" t="str">
        <f>CONCATENATE(historie_vysledky[[#This Row],[prijmeni a jmeno]],", ",historie_vysledky[[#This Row],[nar]])</f>
        <v>Valter Jaroslav, 1972</v>
      </c>
      <c r="R336" s="55" t="str">
        <f>CONCATENATE(historie_vysledky[[#This Row],[prijmeni a jmeno]]," (",historie_vysledky[[#This Row],[nar]],")  v roce ",historie_vysledky[[#This Row],[rok]])</f>
        <v>Valter Jaroslav (1972)  v roce 2011</v>
      </c>
      <c r="S336" s="56"/>
      <c r="T336" s="56"/>
      <c r="U336" s="56"/>
      <c r="V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</row>
    <row r="337" spans="2:33" ht="11.25">
      <c r="B337" s="18" t="str">
        <f>CONCATENATE(historie_vysledky[[#This Row],[rok]]," :: ",H337," :: ",I337)</f>
        <v>2011 :: Vopat Jan :: 1954</v>
      </c>
      <c r="C337" s="251">
        <v>2011</v>
      </c>
      <c r="D337" s="252" t="s">
        <v>186</v>
      </c>
      <c r="E337" s="259">
        <v>15</v>
      </c>
      <c r="F337" s="259">
        <v>3</v>
      </c>
      <c r="G337" s="253" t="s">
        <v>316</v>
      </c>
      <c r="H337" s="17" t="s">
        <v>393</v>
      </c>
      <c r="I337" s="254">
        <v>1954</v>
      </c>
      <c r="J337" s="19" t="s">
        <v>619</v>
      </c>
      <c r="K337" s="255" t="str">
        <f>IF(RIGHT(LEFT(historie_vysledky[[#This Row],[prijmeni a jmeno]],SEARCH(" ",historie_vysledky[[#This Row],[prijmeni a jmeno]])-1),1)="á","Z","M")</f>
        <v>M</v>
      </c>
      <c r="L33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337" s="257"/>
      <c r="N337" s="17"/>
      <c r="O337" s="258">
        <v>4.701388888888889E-2</v>
      </c>
      <c r="P337" s="136" t="str">
        <f>LEFT(historie_vysledky[[#This Row],[prijmeni a jmeno]],1)</f>
        <v>V</v>
      </c>
      <c r="Q337" s="55" t="str">
        <f>CONCATENATE(historie_vysledky[[#This Row],[prijmeni a jmeno]],", ",historie_vysledky[[#This Row],[nar]])</f>
        <v>Vopat Jan, 1954</v>
      </c>
      <c r="R337" s="55" t="str">
        <f>CONCATENATE(historie_vysledky[[#This Row],[prijmeni a jmeno]]," (",historie_vysledky[[#This Row],[nar]],")  v roce ",historie_vysledky[[#This Row],[rok]])</f>
        <v>Vopat Jan (1954)  v roce 2011</v>
      </c>
      <c r="S337" s="56"/>
      <c r="T337" s="56"/>
      <c r="U337" s="56"/>
      <c r="V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</row>
    <row r="338" spans="2:33" ht="11.25">
      <c r="B338" s="18" t="str">
        <f>CONCATENATE(historie_vysledky[[#This Row],[rok]]," :: ",H338," :: ",I338)</f>
        <v>2011 :: Voráček Karel :: 1962</v>
      </c>
      <c r="C338" s="251">
        <v>2011</v>
      </c>
      <c r="D338" s="252" t="s">
        <v>186</v>
      </c>
      <c r="E338" s="259">
        <v>19</v>
      </c>
      <c r="F338" s="259">
        <v>8</v>
      </c>
      <c r="G338" s="253" t="s">
        <v>316</v>
      </c>
      <c r="H338" s="17" t="s">
        <v>165</v>
      </c>
      <c r="I338" s="254">
        <v>1962</v>
      </c>
      <c r="J338" s="19" t="s">
        <v>43</v>
      </c>
      <c r="K338" s="255" t="str">
        <f>IF(RIGHT(LEFT(historie_vysledky[[#This Row],[prijmeni a jmeno]],SEARCH(" ",historie_vysledky[[#This Row],[prijmeni a jmeno]])-1),1)="á","Z","M")</f>
        <v>M</v>
      </c>
      <c r="L33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38" s="257"/>
      <c r="N338" s="17"/>
      <c r="O338" s="258">
        <v>4.988425925925926E-2</v>
      </c>
      <c r="P338" s="136" t="str">
        <f>LEFT(historie_vysledky[[#This Row],[prijmeni a jmeno]],1)</f>
        <v>V</v>
      </c>
      <c r="Q338" s="55" t="str">
        <f>CONCATENATE(historie_vysledky[[#This Row],[prijmeni a jmeno]],", ",historie_vysledky[[#This Row],[nar]])</f>
        <v>Voráček Karel, 1962</v>
      </c>
      <c r="R338" s="55" t="str">
        <f>CONCATENATE(historie_vysledky[[#This Row],[prijmeni a jmeno]]," (",historie_vysledky[[#This Row],[nar]],")  v roce ",historie_vysledky[[#This Row],[rok]])</f>
        <v>Voráček Karel (1962)  v roce 2011</v>
      </c>
      <c r="S338" s="56"/>
      <c r="T338" s="56"/>
      <c r="U338" s="56"/>
      <c r="V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</row>
    <row r="339" spans="2:33" ht="11.25">
      <c r="B339" s="18" t="str">
        <f>CONCATENATE(historie_vysledky[[#This Row],[rok]]," :: ",H339," :: ",I339)</f>
        <v>2011 :: Vorel Jan :: 1960</v>
      </c>
      <c r="C339" s="251">
        <v>2011</v>
      </c>
      <c r="D339" s="252" t="s">
        <v>186</v>
      </c>
      <c r="E339" s="259">
        <v>18</v>
      </c>
      <c r="F339" s="259">
        <v>4</v>
      </c>
      <c r="G339" s="253" t="s">
        <v>316</v>
      </c>
      <c r="H339" s="17" t="s">
        <v>132</v>
      </c>
      <c r="I339" s="254">
        <v>1960</v>
      </c>
      <c r="J339" s="19" t="s">
        <v>658</v>
      </c>
      <c r="K339" s="255" t="str">
        <f>IF(RIGHT(LEFT(historie_vysledky[[#This Row],[prijmeni a jmeno]],SEARCH(" ",historie_vysledky[[#This Row],[prijmeni a jmeno]])-1),1)="á","Z","M")</f>
        <v>M</v>
      </c>
      <c r="L33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339" s="257"/>
      <c r="N339" s="17"/>
      <c r="O339" s="258">
        <v>4.8969907407407413E-2</v>
      </c>
      <c r="P339" s="136" t="str">
        <f>LEFT(historie_vysledky[[#This Row],[prijmeni a jmeno]],1)</f>
        <v>V</v>
      </c>
      <c r="Q339" s="55" t="str">
        <f>CONCATENATE(historie_vysledky[[#This Row],[prijmeni a jmeno]],", ",historie_vysledky[[#This Row],[nar]])</f>
        <v>Vorel Jan, 1960</v>
      </c>
      <c r="R339" s="55" t="str">
        <f>CONCATENATE(historie_vysledky[[#This Row],[prijmeni a jmeno]]," (",historie_vysledky[[#This Row],[nar]],")  v roce ",historie_vysledky[[#This Row],[rok]])</f>
        <v>Vorel Jan (1960)  v roce 2011</v>
      </c>
      <c r="S339" s="56"/>
      <c r="T339" s="56"/>
      <c r="U339" s="56"/>
      <c r="V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</row>
    <row r="340" spans="2:33" ht="11.25">
      <c r="B340" s="18" t="str">
        <f>CONCATENATE(historie_vysledky[[#This Row],[rok]]," :: ",H340," :: ",I340)</f>
        <v>2011 :: Vorel Michal :: 1989</v>
      </c>
      <c r="C340" s="251">
        <v>2011</v>
      </c>
      <c r="D340" s="252" t="s">
        <v>186</v>
      </c>
      <c r="E340" s="259">
        <v>25</v>
      </c>
      <c r="F340" s="259">
        <v>7</v>
      </c>
      <c r="G340" s="253" t="s">
        <v>316</v>
      </c>
      <c r="H340" s="17" t="s">
        <v>133</v>
      </c>
      <c r="I340" s="254">
        <v>1989</v>
      </c>
      <c r="J340" s="19" t="s">
        <v>285</v>
      </c>
      <c r="K340" s="255" t="str">
        <f>IF(RIGHT(LEFT(historie_vysledky[[#This Row],[prijmeni a jmeno]],SEARCH(" ",historie_vysledky[[#This Row],[prijmeni a jmeno]])-1),1)="á","Z","M")</f>
        <v>M</v>
      </c>
      <c r="L34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340" s="257"/>
      <c r="N340" s="17"/>
      <c r="O340" s="258">
        <v>5.4363425925925933E-2</v>
      </c>
      <c r="P340" s="136" t="str">
        <f>LEFT(historie_vysledky[[#This Row],[prijmeni a jmeno]],1)</f>
        <v>V</v>
      </c>
      <c r="Q340" s="55" t="str">
        <f>CONCATENATE(historie_vysledky[[#This Row],[prijmeni a jmeno]],", ",historie_vysledky[[#This Row],[nar]])</f>
        <v>Vorel Michal, 1989</v>
      </c>
      <c r="R340" s="55" t="str">
        <f>CONCATENATE(historie_vysledky[[#This Row],[prijmeni a jmeno]]," (",historie_vysledky[[#This Row],[nar]],")  v roce ",historie_vysledky[[#This Row],[rok]])</f>
        <v>Vorel Michal (1989)  v roce 2011</v>
      </c>
      <c r="S340" s="56"/>
      <c r="T340" s="56"/>
      <c r="U340" s="56"/>
      <c r="V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</row>
    <row r="341" spans="2:33" ht="11.25">
      <c r="B341" s="18" t="str">
        <f>CONCATENATE(historie_vysledky[[#This Row],[rok]]," :: ",H341," :: ",I341)</f>
        <v>2011 :: Vorlová Dana :: 1962</v>
      </c>
      <c r="C341" s="251">
        <v>2011</v>
      </c>
      <c r="D341" s="252" t="s">
        <v>186</v>
      </c>
      <c r="E341" s="259">
        <v>28</v>
      </c>
      <c r="F341" s="259">
        <v>3</v>
      </c>
      <c r="G341" s="253" t="s">
        <v>316</v>
      </c>
      <c r="H341" s="17" t="s">
        <v>134</v>
      </c>
      <c r="I341" s="254">
        <v>1962</v>
      </c>
      <c r="J341" s="19" t="s">
        <v>658</v>
      </c>
      <c r="K341" s="255" t="str">
        <f>IF(RIGHT(LEFT(historie_vysledky[[#This Row],[prijmeni a jmeno]],SEARCH(" ",historie_vysledky[[#This Row],[prijmeni a jmeno]])-1),1)="á","Z","M")</f>
        <v>Z</v>
      </c>
      <c r="L34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341" s="257"/>
      <c r="N341" s="17"/>
      <c r="O341" s="258">
        <v>5.6111111111111112E-2</v>
      </c>
      <c r="P341" s="136" t="str">
        <f>LEFT(historie_vysledky[[#This Row],[prijmeni a jmeno]],1)</f>
        <v>V</v>
      </c>
      <c r="Q341" s="55" t="str">
        <f>CONCATENATE(historie_vysledky[[#This Row],[prijmeni a jmeno]],", ",historie_vysledky[[#This Row],[nar]])</f>
        <v>Vorlová Dana, 1962</v>
      </c>
      <c r="R341" s="55" t="str">
        <f>CONCATENATE(historie_vysledky[[#This Row],[prijmeni a jmeno]]," (",historie_vysledky[[#This Row],[nar]],")  v roce ",historie_vysledky[[#This Row],[rok]])</f>
        <v>Vorlová Dana (1962)  v roce 2011</v>
      </c>
      <c r="S341" s="56"/>
      <c r="T341" s="56"/>
      <c r="U341" s="56"/>
      <c r="V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</row>
    <row r="342" spans="2:33" ht="11.25">
      <c r="B342" s="18" t="str">
        <f>CONCATENATE(historie_vysledky[[#This Row],[rok]]," :: ",H342," :: ",I342)</f>
        <v>2011 :: Vosátka Zdeněk :: 1963</v>
      </c>
      <c r="C342" s="251">
        <v>2011</v>
      </c>
      <c r="D342" s="252" t="s">
        <v>186</v>
      </c>
      <c r="E342" s="259">
        <v>23</v>
      </c>
      <c r="F342" s="259">
        <v>9</v>
      </c>
      <c r="G342" s="253" t="s">
        <v>316</v>
      </c>
      <c r="H342" s="17" t="s">
        <v>470</v>
      </c>
      <c r="I342" s="254">
        <v>1963</v>
      </c>
      <c r="J342" s="19" t="s">
        <v>464</v>
      </c>
      <c r="K342" s="255" t="str">
        <f>IF(RIGHT(LEFT(historie_vysledky[[#This Row],[prijmeni a jmeno]],SEARCH(" ",historie_vysledky[[#This Row],[prijmeni a jmeno]])-1),1)="á","Z","M")</f>
        <v>M</v>
      </c>
      <c r="L34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342" s="257"/>
      <c r="N342" s="17"/>
      <c r="O342" s="258">
        <v>5.2164351851851858E-2</v>
      </c>
      <c r="P342" s="136" t="str">
        <f>LEFT(historie_vysledky[[#This Row],[prijmeni a jmeno]],1)</f>
        <v>V</v>
      </c>
      <c r="Q342" s="55" t="str">
        <f>CONCATENATE(historie_vysledky[[#This Row],[prijmeni a jmeno]],", ",historie_vysledky[[#This Row],[nar]])</f>
        <v>Vosátka Zdeněk, 1963</v>
      </c>
      <c r="R342" s="55" t="str">
        <f>CONCATENATE(historie_vysledky[[#This Row],[prijmeni a jmeno]]," (",historie_vysledky[[#This Row],[nar]],")  v roce ",historie_vysledky[[#This Row],[rok]])</f>
        <v>Vosátka Zdeněk (1963)  v roce 2011</v>
      </c>
      <c r="S342" s="56"/>
      <c r="T342" s="56"/>
      <c r="U342" s="56"/>
      <c r="V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</row>
    <row r="343" spans="2:33" ht="11.25">
      <c r="B343" s="18" t="str">
        <f>CONCATENATE(historie_vysledky[[#This Row],[rok]]," :: ",H343," :: ",I343)</f>
        <v>2012 :: Barták Jiří :: 2000</v>
      </c>
      <c r="C343" s="251">
        <v>2012</v>
      </c>
      <c r="D343" s="252" t="s">
        <v>187</v>
      </c>
      <c r="E343" s="259">
        <v>15</v>
      </c>
      <c r="F343" s="259">
        <v>15</v>
      </c>
      <c r="G343" s="253" t="s">
        <v>316</v>
      </c>
      <c r="H343" s="17" t="s">
        <v>237</v>
      </c>
      <c r="I343" s="254">
        <v>2000</v>
      </c>
      <c r="J343" s="19" t="s">
        <v>332</v>
      </c>
      <c r="K343" s="255" t="str">
        <f>IF(RIGHT(LEFT(historie_vysledky[[#This Row],[prijmeni a jmeno]],SEARCH(" ",historie_vysledky[[#This Row],[prijmeni a jmeno]])-1),1)="á","Z","M")</f>
        <v>M</v>
      </c>
      <c r="L34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43" s="257"/>
      <c r="N343" s="17"/>
      <c r="O343" s="258">
        <v>1.8659722222222223E-2</v>
      </c>
      <c r="P343" s="136" t="str">
        <f>LEFT(historie_vysledky[[#This Row],[prijmeni a jmeno]],1)</f>
        <v>B</v>
      </c>
      <c r="Q343" s="55" t="str">
        <f>CONCATENATE(historie_vysledky[[#This Row],[prijmeni a jmeno]],", ",historie_vysledky[[#This Row],[nar]])</f>
        <v>Barták Jiří, 2000</v>
      </c>
      <c r="R343" s="55" t="str">
        <f>CONCATENATE(historie_vysledky[[#This Row],[prijmeni a jmeno]]," (",historie_vysledky[[#This Row],[nar]],")  v roce ",historie_vysledky[[#This Row],[rok]])</f>
        <v>Barták Jiří (2000)  v roce 2012</v>
      </c>
      <c r="S343" s="56"/>
      <c r="T343" s="56"/>
      <c r="U343" s="56"/>
      <c r="V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</row>
    <row r="344" spans="2:33" ht="11.25">
      <c r="B344" s="18" t="str">
        <f>CONCATENATE(historie_vysledky[[#This Row],[rok]]," :: ",H344," :: ",I344)</f>
        <v>2012 :: Čutka Václav :: 1991</v>
      </c>
      <c r="C344" s="251">
        <v>2012</v>
      </c>
      <c r="D344" s="252" t="s">
        <v>187</v>
      </c>
      <c r="E344" s="259">
        <v>5</v>
      </c>
      <c r="F344" s="259">
        <v>5</v>
      </c>
      <c r="G344" s="253" t="s">
        <v>316</v>
      </c>
      <c r="H344" s="17" t="s">
        <v>227</v>
      </c>
      <c r="I344" s="254">
        <v>1991</v>
      </c>
      <c r="J344" s="19" t="s">
        <v>552</v>
      </c>
      <c r="K344" s="255" t="str">
        <f>IF(RIGHT(LEFT(historie_vysledky[[#This Row],[prijmeni a jmeno]],SEARCH(" ",historie_vysledky[[#This Row],[prijmeni a jmeno]])-1),1)="á","Z","M")</f>
        <v>M</v>
      </c>
      <c r="L34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44" s="257"/>
      <c r="N344" s="17"/>
      <c r="O344" s="258">
        <v>1.5229166666666667E-2</v>
      </c>
      <c r="P344" s="136" t="str">
        <f>LEFT(historie_vysledky[[#This Row],[prijmeni a jmeno]],1)</f>
        <v>Č</v>
      </c>
      <c r="Q344" s="55" t="str">
        <f>CONCATENATE(historie_vysledky[[#This Row],[prijmeni a jmeno]],", ",historie_vysledky[[#This Row],[nar]])</f>
        <v>Čutka Václav, 1991</v>
      </c>
      <c r="R344" s="55" t="str">
        <f>CONCATENATE(historie_vysledky[[#This Row],[prijmeni a jmeno]]," (",historie_vysledky[[#This Row],[nar]],")  v roce ",historie_vysledky[[#This Row],[rok]])</f>
        <v>Čutka Václav (1991)  v roce 2012</v>
      </c>
      <c r="S344" s="56"/>
      <c r="T344" s="56"/>
      <c r="U344" s="56"/>
      <c r="V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</row>
    <row r="345" spans="2:33" ht="11.25">
      <c r="B345" s="18" t="str">
        <f>CONCATENATE(historie_vysledky[[#This Row],[rok]]," :: ",H345," :: ",I345)</f>
        <v>2012 :: CHýna Radek :: 1992</v>
      </c>
      <c r="C345" s="251">
        <v>2012</v>
      </c>
      <c r="D345" s="252" t="s">
        <v>187</v>
      </c>
      <c r="E345" s="259">
        <v>4</v>
      </c>
      <c r="F345" s="259">
        <v>4</v>
      </c>
      <c r="G345" s="253" t="s">
        <v>316</v>
      </c>
      <c r="H345" s="17" t="s">
        <v>480</v>
      </c>
      <c r="I345" s="254">
        <v>1992</v>
      </c>
      <c r="J345" s="19" t="s">
        <v>552</v>
      </c>
      <c r="K345" s="255" t="str">
        <f>IF(RIGHT(LEFT(historie_vysledky[[#This Row],[prijmeni a jmeno]],SEARCH(" ",historie_vysledky[[#This Row],[prijmeni a jmeno]])-1),1)="á","Z","M")</f>
        <v>M</v>
      </c>
      <c r="L34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45" s="257"/>
      <c r="N345" s="17"/>
      <c r="O345" s="258">
        <v>1.4802083333333334E-2</v>
      </c>
      <c r="P345" s="136" t="str">
        <f>LEFT(historie_vysledky[[#This Row],[prijmeni a jmeno]],1)</f>
        <v>C</v>
      </c>
      <c r="Q345" s="55" t="str">
        <f>CONCATENATE(historie_vysledky[[#This Row],[prijmeni a jmeno]],", ",historie_vysledky[[#This Row],[nar]])</f>
        <v>CHýna Radek, 1992</v>
      </c>
      <c r="R345" s="55" t="str">
        <f>CONCATENATE(historie_vysledky[[#This Row],[prijmeni a jmeno]]," (",historie_vysledky[[#This Row],[nar]],")  v roce ",historie_vysledky[[#This Row],[rok]])</f>
        <v>CHýna Radek (1992)  v roce 2012</v>
      </c>
      <c r="S345" s="56"/>
      <c r="T345" s="56"/>
      <c r="U345" s="56"/>
      <c r="V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</row>
    <row r="346" spans="2:33" ht="11.25">
      <c r="B346" s="18" t="str">
        <f>CONCATENATE(historie_vysledky[[#This Row],[rok]]," :: ",H346," :: ",I346)</f>
        <v>2012 :: Jašarová Ema :: 1959</v>
      </c>
      <c r="C346" s="251">
        <v>2012</v>
      </c>
      <c r="D346" s="252" t="s">
        <v>187</v>
      </c>
      <c r="E346" s="259">
        <v>14</v>
      </c>
      <c r="F346" s="259">
        <v>14</v>
      </c>
      <c r="G346" s="253" t="s">
        <v>316</v>
      </c>
      <c r="H346" s="17" t="s">
        <v>169</v>
      </c>
      <c r="I346" s="254">
        <v>1959</v>
      </c>
      <c r="J346" s="19" t="s">
        <v>41</v>
      </c>
      <c r="K346" s="255" t="str">
        <f>IF(RIGHT(LEFT(historie_vysledky[[#This Row],[prijmeni a jmeno]],SEARCH(" ",historie_vysledky[[#This Row],[prijmeni a jmeno]])-1),1)="á","Z","M")</f>
        <v>Z</v>
      </c>
      <c r="L34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46" s="257"/>
      <c r="N346" s="17"/>
      <c r="O346" s="258">
        <v>1.8517361111111109E-2</v>
      </c>
      <c r="P346" s="136" t="str">
        <f>LEFT(historie_vysledky[[#This Row],[prijmeni a jmeno]],1)</f>
        <v>J</v>
      </c>
      <c r="Q346" s="55" t="str">
        <f>CONCATENATE(historie_vysledky[[#This Row],[prijmeni a jmeno]],", ",historie_vysledky[[#This Row],[nar]])</f>
        <v>Jašarová Ema, 1959</v>
      </c>
      <c r="R346" s="55" t="str">
        <f>CONCATENATE(historie_vysledky[[#This Row],[prijmeni a jmeno]]," (",historie_vysledky[[#This Row],[nar]],")  v roce ",historie_vysledky[[#This Row],[rok]])</f>
        <v>Jašarová Ema (1959)  v roce 2012</v>
      </c>
      <c r="S346" s="56"/>
      <c r="T346" s="56"/>
      <c r="U346" s="56"/>
      <c r="V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</row>
    <row r="347" spans="2:33" ht="11.25">
      <c r="B347" s="18" t="str">
        <f>CONCATENATE(historie_vysledky[[#This Row],[rok]]," :: ",H347," :: ",I347)</f>
        <v>2012 :: Kolářová Martina :: 1972</v>
      </c>
      <c r="C347" s="251">
        <v>2012</v>
      </c>
      <c r="D347" s="252" t="s">
        <v>187</v>
      </c>
      <c r="E347" s="259">
        <v>20</v>
      </c>
      <c r="F347" s="259">
        <v>20</v>
      </c>
      <c r="G347" s="253" t="s">
        <v>316</v>
      </c>
      <c r="H347" s="17" t="s">
        <v>396</v>
      </c>
      <c r="I347" s="254">
        <v>1972</v>
      </c>
      <c r="J347" s="19" t="s">
        <v>476</v>
      </c>
      <c r="K347" s="255" t="str">
        <f>IF(RIGHT(LEFT(historie_vysledky[[#This Row],[prijmeni a jmeno]],SEARCH(" ",historie_vysledky[[#This Row],[prijmeni a jmeno]])-1),1)="á","Z","M")</f>
        <v>Z</v>
      </c>
      <c r="L34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47" s="257"/>
      <c r="N347" s="17"/>
      <c r="O347" s="258">
        <v>2.1031250000000001E-2</v>
      </c>
      <c r="P347" s="136" t="str">
        <f>LEFT(historie_vysledky[[#This Row],[prijmeni a jmeno]],1)</f>
        <v>K</v>
      </c>
      <c r="Q347" s="55" t="str">
        <f>CONCATENATE(historie_vysledky[[#This Row],[prijmeni a jmeno]],", ",historie_vysledky[[#This Row],[nar]])</f>
        <v>Kolářová Martina, 1972</v>
      </c>
      <c r="R347" s="55" t="str">
        <f>CONCATENATE(historie_vysledky[[#This Row],[prijmeni a jmeno]]," (",historie_vysledky[[#This Row],[nar]],")  v roce ",historie_vysledky[[#This Row],[rok]])</f>
        <v>Kolářová Martina (1972)  v roce 2012</v>
      </c>
      <c r="S347" s="56"/>
      <c r="T347" s="56"/>
      <c r="U347" s="56"/>
      <c r="V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</row>
    <row r="348" spans="2:33" ht="11.25">
      <c r="B348" s="18" t="str">
        <f>CONCATENATE(historie_vysledky[[#This Row],[rok]]," :: ",H348," :: ",I348)</f>
        <v>2012 :: Kopačková Kateřina :: 2001</v>
      </c>
      <c r="C348" s="251">
        <v>2012</v>
      </c>
      <c r="D348" s="252" t="s">
        <v>187</v>
      </c>
      <c r="E348" s="259">
        <v>11</v>
      </c>
      <c r="F348" s="259">
        <v>11</v>
      </c>
      <c r="G348" s="253" t="s">
        <v>316</v>
      </c>
      <c r="H348" s="17" t="s">
        <v>233</v>
      </c>
      <c r="I348" s="254">
        <v>2001</v>
      </c>
      <c r="J348" s="19" t="s">
        <v>328</v>
      </c>
      <c r="K348" s="255" t="str">
        <f>IF(RIGHT(LEFT(historie_vysledky[[#This Row],[prijmeni a jmeno]],SEARCH(" ",historie_vysledky[[#This Row],[prijmeni a jmeno]])-1),1)="á","Z","M")</f>
        <v>Z</v>
      </c>
      <c r="L34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48" s="257"/>
      <c r="N348" s="17"/>
      <c r="O348" s="258">
        <v>1.7384259259259262E-2</v>
      </c>
      <c r="P348" s="136" t="str">
        <f>LEFT(historie_vysledky[[#This Row],[prijmeni a jmeno]],1)</f>
        <v>K</v>
      </c>
      <c r="Q348" s="55" t="str">
        <f>CONCATENATE(historie_vysledky[[#This Row],[prijmeni a jmeno]],", ",historie_vysledky[[#This Row],[nar]])</f>
        <v>Kopačková Kateřina, 2001</v>
      </c>
      <c r="R348" s="55" t="str">
        <f>CONCATENATE(historie_vysledky[[#This Row],[prijmeni a jmeno]]," (",historie_vysledky[[#This Row],[nar]],")  v roce ",historie_vysledky[[#This Row],[rok]])</f>
        <v>Kopačková Kateřina (2001)  v roce 2012</v>
      </c>
      <c r="S348" s="56"/>
      <c r="T348" s="56"/>
      <c r="U348" s="56"/>
      <c r="V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</row>
    <row r="349" spans="2:33" ht="11.25">
      <c r="B349" s="18" t="str">
        <f>CONCATENATE(historie_vysledky[[#This Row],[rok]]," :: ",H349," :: ",I349)</f>
        <v>2012 :: Lukš Petr :: 2002</v>
      </c>
      <c r="C349" s="251">
        <v>2012</v>
      </c>
      <c r="D349" s="252" t="s">
        <v>187</v>
      </c>
      <c r="E349" s="259">
        <v>12</v>
      </c>
      <c r="F349" s="259">
        <v>12</v>
      </c>
      <c r="G349" s="253" t="s">
        <v>316</v>
      </c>
      <c r="H349" s="17" t="s">
        <v>501</v>
      </c>
      <c r="I349" s="254">
        <v>2002</v>
      </c>
      <c r="J349" s="19" t="s">
        <v>331</v>
      </c>
      <c r="K349" s="255" t="str">
        <f>IF(RIGHT(LEFT(historie_vysledky[[#This Row],[prijmeni a jmeno]],SEARCH(" ",historie_vysledky[[#This Row],[prijmeni a jmeno]])-1),1)="á","Z","M")</f>
        <v>M</v>
      </c>
      <c r="L34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49" s="257"/>
      <c r="N349" s="17"/>
      <c r="O349" s="258">
        <v>1.7548611111111109E-2</v>
      </c>
      <c r="P349" s="136" t="str">
        <f>LEFT(historie_vysledky[[#This Row],[prijmeni a jmeno]],1)</f>
        <v>L</v>
      </c>
      <c r="Q349" s="55" t="str">
        <f>CONCATENATE(historie_vysledky[[#This Row],[prijmeni a jmeno]],", ",historie_vysledky[[#This Row],[nar]])</f>
        <v>Lukš Petr, 2002</v>
      </c>
      <c r="R349" s="55" t="str">
        <f>CONCATENATE(historie_vysledky[[#This Row],[prijmeni a jmeno]]," (",historie_vysledky[[#This Row],[nar]],")  v roce ",historie_vysledky[[#This Row],[rok]])</f>
        <v>Lukš Petr (2002)  v roce 2012</v>
      </c>
      <c r="S349" s="56"/>
      <c r="T349" s="56"/>
      <c r="U349" s="56"/>
      <c r="V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</row>
    <row r="350" spans="2:33" ht="11.25">
      <c r="B350" s="18" t="str">
        <f>CONCATENATE(historie_vysledky[[#This Row],[rok]]," :: ",H350," :: ",I350)</f>
        <v>2012 :: Menšík Josef :: 1982</v>
      </c>
      <c r="C350" s="251">
        <v>2012</v>
      </c>
      <c r="D350" s="252" t="s">
        <v>187</v>
      </c>
      <c r="E350" s="259">
        <v>6</v>
      </c>
      <c r="F350" s="259">
        <v>6</v>
      </c>
      <c r="G350" s="253" t="s">
        <v>316</v>
      </c>
      <c r="H350" s="17" t="s">
        <v>89</v>
      </c>
      <c r="I350" s="254">
        <v>1982</v>
      </c>
      <c r="J350" s="19" t="s">
        <v>553</v>
      </c>
      <c r="K350" s="255" t="str">
        <f>IF(RIGHT(LEFT(historie_vysledky[[#This Row],[prijmeni a jmeno]],SEARCH(" ",historie_vysledky[[#This Row],[prijmeni a jmeno]])-1),1)="á","Z","M")</f>
        <v>M</v>
      </c>
      <c r="L35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50" s="257"/>
      <c r="N350" s="17"/>
      <c r="O350" s="258">
        <v>1.5329861111111112E-2</v>
      </c>
      <c r="P350" s="136" t="str">
        <f>LEFT(historie_vysledky[[#This Row],[prijmeni a jmeno]],1)</f>
        <v>M</v>
      </c>
      <c r="Q350" s="55" t="str">
        <f>CONCATENATE(historie_vysledky[[#This Row],[prijmeni a jmeno]],", ",historie_vysledky[[#This Row],[nar]])</f>
        <v>Menšík Josef, 1982</v>
      </c>
      <c r="R350" s="55" t="str">
        <f>CONCATENATE(historie_vysledky[[#This Row],[prijmeni a jmeno]]," (",historie_vysledky[[#This Row],[nar]],")  v roce ",historie_vysledky[[#This Row],[rok]])</f>
        <v>Menšík Josef (1982)  v roce 2012</v>
      </c>
      <c r="S350" s="56"/>
      <c r="T350" s="56"/>
      <c r="U350" s="56"/>
      <c r="V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</row>
    <row r="351" spans="2:33" ht="11.25">
      <c r="B351" s="18" t="str">
        <f>CONCATENATE(historie_vysledky[[#This Row],[rok]]," :: ",H351," :: ",I351)</f>
        <v>2012 :: Mikšl Miroslav :: 1999</v>
      </c>
      <c r="C351" s="251">
        <v>2012</v>
      </c>
      <c r="D351" s="252" t="s">
        <v>187</v>
      </c>
      <c r="E351" s="259">
        <v>7</v>
      </c>
      <c r="F351" s="259">
        <v>7</v>
      </c>
      <c r="G351" s="253" t="s">
        <v>316</v>
      </c>
      <c r="H351" s="17" t="s">
        <v>151</v>
      </c>
      <c r="I351" s="254">
        <v>1999</v>
      </c>
      <c r="J351" s="19" t="s">
        <v>647</v>
      </c>
      <c r="K351" s="255" t="str">
        <f>IF(RIGHT(LEFT(historie_vysledky[[#This Row],[prijmeni a jmeno]],SEARCH(" ",historie_vysledky[[#This Row],[prijmeni a jmeno]])-1),1)="á","Z","M")</f>
        <v>M</v>
      </c>
      <c r="L35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51" s="257"/>
      <c r="N351" s="17"/>
      <c r="O351" s="258">
        <v>1.5362268518518518E-2</v>
      </c>
      <c r="P351" s="136" t="str">
        <f>LEFT(historie_vysledky[[#This Row],[prijmeni a jmeno]],1)</f>
        <v>M</v>
      </c>
      <c r="Q351" s="55" t="str">
        <f>CONCATENATE(historie_vysledky[[#This Row],[prijmeni a jmeno]],", ",historie_vysledky[[#This Row],[nar]])</f>
        <v>Mikšl Miroslav, 1999</v>
      </c>
      <c r="R351" s="55" t="str">
        <f>CONCATENATE(historie_vysledky[[#This Row],[prijmeni a jmeno]]," (",historie_vysledky[[#This Row],[nar]],")  v roce ",historie_vysledky[[#This Row],[rok]])</f>
        <v>Mikšl Miroslav (1999)  v roce 2012</v>
      </c>
      <c r="S351" s="56"/>
      <c r="T351" s="56"/>
      <c r="U351" s="56"/>
      <c r="V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</row>
    <row r="352" spans="2:33" ht="11.25">
      <c r="B352" s="18" t="str">
        <f>CONCATENATE(historie_vysledky[[#This Row],[rok]]," :: ",H352," :: ",I352)</f>
        <v>2012 :: Mladá Dominika :: 1987</v>
      </c>
      <c r="C352" s="251">
        <v>2012</v>
      </c>
      <c r="D352" s="252" t="s">
        <v>187</v>
      </c>
      <c r="E352" s="259">
        <v>21</v>
      </c>
      <c r="F352" s="259">
        <v>21</v>
      </c>
      <c r="G352" s="253" t="s">
        <v>316</v>
      </c>
      <c r="H352" s="17" t="s">
        <v>558</v>
      </c>
      <c r="I352" s="254">
        <v>1987</v>
      </c>
      <c r="J352" s="19" t="s">
        <v>328</v>
      </c>
      <c r="K352" s="255" t="str">
        <f>IF(RIGHT(LEFT(historie_vysledky[[#This Row],[prijmeni a jmeno]],SEARCH(" ",historie_vysledky[[#This Row],[prijmeni a jmeno]])-1),1)="á","Z","M")</f>
        <v>Z</v>
      </c>
      <c r="L35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52" s="257"/>
      <c r="N352" s="17"/>
      <c r="O352" s="258" t="s">
        <v>219</v>
      </c>
      <c r="P352" s="136" t="str">
        <f>LEFT(historie_vysledky[[#This Row],[prijmeni a jmeno]],1)</f>
        <v>M</v>
      </c>
      <c r="Q352" s="55" t="str">
        <f>CONCATENATE(historie_vysledky[[#This Row],[prijmeni a jmeno]],", ",historie_vysledky[[#This Row],[nar]])</f>
        <v>Mladá Dominika, 1987</v>
      </c>
      <c r="R352" s="55" t="str">
        <f>CONCATENATE(historie_vysledky[[#This Row],[prijmeni a jmeno]]," (",historie_vysledky[[#This Row],[nar]],")  v roce ",historie_vysledky[[#This Row],[rok]])</f>
        <v>Mladá Dominika (1987)  v roce 2012</v>
      </c>
      <c r="S352" s="56"/>
      <c r="T352" s="56"/>
      <c r="U352" s="56"/>
      <c r="V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</row>
    <row r="353" spans="2:33" ht="11.25">
      <c r="B353" s="18" t="str">
        <f>CONCATENATE(historie_vysledky[[#This Row],[rok]]," :: ",H353," :: ",I353)</f>
        <v>2012 :: Moravcová Petra :: 1978</v>
      </c>
      <c r="C353" s="251">
        <v>2012</v>
      </c>
      <c r="D353" s="252" t="s">
        <v>187</v>
      </c>
      <c r="E353" s="259">
        <v>17</v>
      </c>
      <c r="F353" s="259">
        <v>17</v>
      </c>
      <c r="G353" s="253" t="s">
        <v>316</v>
      </c>
      <c r="H353" s="17" t="s">
        <v>556</v>
      </c>
      <c r="I353" s="254">
        <v>1978</v>
      </c>
      <c r="J353" s="19" t="s">
        <v>285</v>
      </c>
      <c r="K353" s="255" t="str">
        <f>IF(RIGHT(LEFT(historie_vysledky[[#This Row],[prijmeni a jmeno]],SEARCH(" ",historie_vysledky[[#This Row],[prijmeni a jmeno]])-1),1)="á","Z","M")</f>
        <v>Z</v>
      </c>
      <c r="L35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53" s="257"/>
      <c r="N353" s="17"/>
      <c r="O353" s="258">
        <v>1.9306712962962963E-2</v>
      </c>
      <c r="P353" s="136" t="str">
        <f>LEFT(historie_vysledky[[#This Row],[prijmeni a jmeno]],1)</f>
        <v>M</v>
      </c>
      <c r="Q353" s="55" t="str">
        <f>CONCATENATE(historie_vysledky[[#This Row],[prijmeni a jmeno]],", ",historie_vysledky[[#This Row],[nar]])</f>
        <v>Moravcová Petra, 1978</v>
      </c>
      <c r="R353" s="55" t="str">
        <f>CONCATENATE(historie_vysledky[[#This Row],[prijmeni a jmeno]]," (",historie_vysledky[[#This Row],[nar]],")  v roce ",historie_vysledky[[#This Row],[rok]])</f>
        <v>Moravcová Petra (1978)  v roce 2012</v>
      </c>
      <c r="S353" s="56"/>
      <c r="T353" s="56"/>
      <c r="U353" s="56"/>
      <c r="V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</row>
    <row r="354" spans="2:33" ht="11.25">
      <c r="B354" s="18" t="str">
        <f>CONCATENATE(historie_vysledky[[#This Row],[rok]]," :: ",H354," :: ",I354)</f>
        <v>2012 :: Německý Olda :: 2003</v>
      </c>
      <c r="C354" s="251">
        <v>2012</v>
      </c>
      <c r="D354" s="252" t="s">
        <v>187</v>
      </c>
      <c r="E354" s="259">
        <v>16</v>
      </c>
      <c r="F354" s="259">
        <v>16</v>
      </c>
      <c r="G354" s="253" t="s">
        <v>316</v>
      </c>
      <c r="H354" s="17" t="s">
        <v>482</v>
      </c>
      <c r="I354" s="254">
        <v>2003</v>
      </c>
      <c r="J354" s="19" t="s">
        <v>331</v>
      </c>
      <c r="K354" s="255" t="str">
        <f>IF(RIGHT(LEFT(historie_vysledky[[#This Row],[prijmeni a jmeno]],SEARCH(" ",historie_vysledky[[#This Row],[prijmeni a jmeno]])-1),1)="á","Z","M")</f>
        <v>M</v>
      </c>
      <c r="L35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54" s="257"/>
      <c r="N354" s="17"/>
      <c r="O354" s="258">
        <v>1.8664351851851852E-2</v>
      </c>
      <c r="P354" s="136" t="str">
        <f>LEFT(historie_vysledky[[#This Row],[prijmeni a jmeno]],1)</f>
        <v>N</v>
      </c>
      <c r="Q354" s="55" t="str">
        <f>CONCATENATE(historie_vysledky[[#This Row],[prijmeni a jmeno]],", ",historie_vysledky[[#This Row],[nar]])</f>
        <v>Německý Olda, 2003</v>
      </c>
      <c r="R354" s="55" t="str">
        <f>CONCATENATE(historie_vysledky[[#This Row],[prijmeni a jmeno]]," (",historie_vysledky[[#This Row],[nar]],")  v roce ",historie_vysledky[[#This Row],[rok]])</f>
        <v>Německý Olda (2003)  v roce 2012</v>
      </c>
      <c r="S354" s="56"/>
      <c r="T354" s="56"/>
      <c r="U354" s="56"/>
      <c r="V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</row>
    <row r="355" spans="2:33" ht="11.25">
      <c r="B355" s="18" t="str">
        <f>CONCATENATE(historie_vysledky[[#This Row],[rok]]," :: ",H355," :: ",I355)</f>
        <v>2012 :: Nováková Lenka :: 1979</v>
      </c>
      <c r="C355" s="251">
        <v>2012</v>
      </c>
      <c r="D355" s="252" t="s">
        <v>187</v>
      </c>
      <c r="E355" s="259">
        <v>19</v>
      </c>
      <c r="F355" s="259">
        <v>19</v>
      </c>
      <c r="G355" s="253" t="s">
        <v>316</v>
      </c>
      <c r="H355" s="17" t="s">
        <v>557</v>
      </c>
      <c r="I355" s="254">
        <v>1979</v>
      </c>
      <c r="J355" s="19" t="s">
        <v>23</v>
      </c>
      <c r="K355" s="255" t="str">
        <f>IF(RIGHT(LEFT(historie_vysledky[[#This Row],[prijmeni a jmeno]],SEARCH(" ",historie_vysledky[[#This Row],[prijmeni a jmeno]])-1),1)="á","Z","M")</f>
        <v>Z</v>
      </c>
      <c r="L35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55" s="257"/>
      <c r="N355" s="17"/>
      <c r="O355" s="258">
        <v>1.9663194444444445E-2</v>
      </c>
      <c r="P355" s="136" t="str">
        <f>LEFT(historie_vysledky[[#This Row],[prijmeni a jmeno]],1)</f>
        <v>N</v>
      </c>
      <c r="Q355" s="55" t="str">
        <f>CONCATENATE(historie_vysledky[[#This Row],[prijmeni a jmeno]],", ",historie_vysledky[[#This Row],[nar]])</f>
        <v>Nováková Lenka, 1979</v>
      </c>
      <c r="R355" s="55" t="str">
        <f>CONCATENATE(historie_vysledky[[#This Row],[prijmeni a jmeno]]," (",historie_vysledky[[#This Row],[nar]],")  v roce ",historie_vysledky[[#This Row],[rok]])</f>
        <v>Nováková Lenka (1979)  v roce 2012</v>
      </c>
      <c r="S355" s="56"/>
      <c r="T355" s="56"/>
      <c r="U355" s="56"/>
      <c r="V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</row>
    <row r="356" spans="2:33" ht="11.25">
      <c r="B356" s="18" t="str">
        <f>CONCATENATE(historie_vysledky[[#This Row],[rok]]," :: ",H356," :: ",I356)</f>
        <v>2012 :: Pešula Marek :: 1978</v>
      </c>
      <c r="C356" s="251">
        <v>2012</v>
      </c>
      <c r="D356" s="252" t="s">
        <v>187</v>
      </c>
      <c r="E356" s="259">
        <v>9</v>
      </c>
      <c r="F356" s="259">
        <v>9</v>
      </c>
      <c r="G356" s="253" t="s">
        <v>316</v>
      </c>
      <c r="H356" s="17" t="s">
        <v>555</v>
      </c>
      <c r="I356" s="254">
        <v>1978</v>
      </c>
      <c r="J356" s="19" t="s">
        <v>23</v>
      </c>
      <c r="K356" s="255" t="str">
        <f>IF(RIGHT(LEFT(historie_vysledky[[#This Row],[prijmeni a jmeno]],SEARCH(" ",historie_vysledky[[#This Row],[prijmeni a jmeno]])-1),1)="á","Z","M")</f>
        <v>M</v>
      </c>
      <c r="L35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56" s="257"/>
      <c r="N356" s="17"/>
      <c r="O356" s="258">
        <v>1.6041666666666666E-2</v>
      </c>
      <c r="P356" s="136" t="str">
        <f>LEFT(historie_vysledky[[#This Row],[prijmeni a jmeno]],1)</f>
        <v>P</v>
      </c>
      <c r="Q356" s="55" t="str">
        <f>CONCATENATE(historie_vysledky[[#This Row],[prijmeni a jmeno]],", ",historie_vysledky[[#This Row],[nar]])</f>
        <v>Pešula Marek, 1978</v>
      </c>
      <c r="R356" s="55" t="str">
        <f>CONCATENATE(historie_vysledky[[#This Row],[prijmeni a jmeno]]," (",historie_vysledky[[#This Row],[nar]],")  v roce ",historie_vysledky[[#This Row],[rok]])</f>
        <v>Pešula Marek (1978)  v roce 2012</v>
      </c>
      <c r="S356" s="56"/>
      <c r="T356" s="56"/>
      <c r="U356" s="56"/>
      <c r="V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</row>
    <row r="357" spans="2:33" ht="11.25">
      <c r="B357" s="18" t="str">
        <f>CONCATENATE(historie_vysledky[[#This Row],[rok]]," :: ",H357," :: ",I357)</f>
        <v>2012 :: Schwarz Leo :: 1967</v>
      </c>
      <c r="C357" s="251">
        <v>2012</v>
      </c>
      <c r="D357" s="252" t="s">
        <v>187</v>
      </c>
      <c r="E357" s="259">
        <v>8</v>
      </c>
      <c r="F357" s="259">
        <v>8</v>
      </c>
      <c r="G357" s="253" t="s">
        <v>316</v>
      </c>
      <c r="H357" s="17" t="s">
        <v>479</v>
      </c>
      <c r="I357" s="254">
        <v>1967</v>
      </c>
      <c r="J357" s="19" t="s">
        <v>474</v>
      </c>
      <c r="K357" s="255" t="str">
        <f>IF(RIGHT(LEFT(historie_vysledky[[#This Row],[prijmeni a jmeno]],SEARCH(" ",historie_vysledky[[#This Row],[prijmeni a jmeno]])-1),1)="á","Z","M")</f>
        <v>M</v>
      </c>
      <c r="L35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57" s="257"/>
      <c r="N357" s="17"/>
      <c r="O357" s="258">
        <v>1.5516203703703704E-2</v>
      </c>
      <c r="P357" s="136" t="str">
        <f>LEFT(historie_vysledky[[#This Row],[prijmeni a jmeno]],1)</f>
        <v>S</v>
      </c>
      <c r="Q357" s="55" t="str">
        <f>CONCATENATE(historie_vysledky[[#This Row],[prijmeni a jmeno]],", ",historie_vysledky[[#This Row],[nar]])</f>
        <v>Schwarz Leo, 1967</v>
      </c>
      <c r="R357" s="55" t="str">
        <f>CONCATENATE(historie_vysledky[[#This Row],[prijmeni a jmeno]]," (",historie_vysledky[[#This Row],[nar]],")  v roce ",historie_vysledky[[#This Row],[rok]])</f>
        <v>Schwarz Leo (1967)  v roce 2012</v>
      </c>
      <c r="S357" s="56"/>
      <c r="T357" s="56"/>
      <c r="U357" s="56"/>
      <c r="V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</row>
    <row r="358" spans="2:33" ht="11.25">
      <c r="B358" s="18" t="str">
        <f>CONCATENATE(historie_vysledky[[#This Row],[rok]]," :: ",H358," :: ",I358)</f>
        <v>2012 :: Staněk Martin :: 1989</v>
      </c>
      <c r="C358" s="251">
        <v>2012</v>
      </c>
      <c r="D358" s="252" t="s">
        <v>187</v>
      </c>
      <c r="E358" s="259">
        <v>13</v>
      </c>
      <c r="F358" s="259">
        <v>13</v>
      </c>
      <c r="G358" s="253" t="s">
        <v>316</v>
      </c>
      <c r="H358" s="17" t="s">
        <v>236</v>
      </c>
      <c r="I358" s="254">
        <v>1989</v>
      </c>
      <c r="J358" s="19" t="s">
        <v>328</v>
      </c>
      <c r="K358" s="255" t="str">
        <f>IF(RIGHT(LEFT(historie_vysledky[[#This Row],[prijmeni a jmeno]],SEARCH(" ",historie_vysledky[[#This Row],[prijmeni a jmeno]])-1),1)="á","Z","M")</f>
        <v>M</v>
      </c>
      <c r="L35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58" s="257"/>
      <c r="N358" s="17"/>
      <c r="O358" s="258">
        <v>1.8128472222222223E-2</v>
      </c>
      <c r="P358" s="136" t="str">
        <f>LEFT(historie_vysledky[[#This Row],[prijmeni a jmeno]],1)</f>
        <v>S</v>
      </c>
      <c r="Q358" s="55" t="str">
        <f>CONCATENATE(historie_vysledky[[#This Row],[prijmeni a jmeno]],", ",historie_vysledky[[#This Row],[nar]])</f>
        <v>Staněk Martin, 1989</v>
      </c>
      <c r="R358" s="55" t="str">
        <f>CONCATENATE(historie_vysledky[[#This Row],[prijmeni a jmeno]]," (",historie_vysledky[[#This Row],[nar]],")  v roce ",historie_vysledky[[#This Row],[rok]])</f>
        <v>Staněk Martin (1989)  v roce 2012</v>
      </c>
      <c r="S358" s="56"/>
      <c r="T358" s="56"/>
      <c r="U358" s="56"/>
      <c r="V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</row>
    <row r="359" spans="2:33" ht="11.25">
      <c r="B359" s="18" t="str">
        <f>CONCATENATE(historie_vysledky[[#This Row],[rok]]," :: ",H359," :: ",I359)</f>
        <v>2012 :: Szábo Miloš :: 1981</v>
      </c>
      <c r="C359" s="251">
        <v>2012</v>
      </c>
      <c r="D359" s="252" t="s">
        <v>187</v>
      </c>
      <c r="E359" s="259">
        <v>1</v>
      </c>
      <c r="F359" s="259">
        <v>1</v>
      </c>
      <c r="G359" s="253" t="s">
        <v>316</v>
      </c>
      <c r="H359" s="17" t="s">
        <v>160</v>
      </c>
      <c r="I359" s="254">
        <v>1981</v>
      </c>
      <c r="J359" s="19" t="s">
        <v>40</v>
      </c>
      <c r="K359" s="255" t="str">
        <f>IF(RIGHT(LEFT(historie_vysledky[[#This Row],[prijmeni a jmeno]],SEARCH(" ",historie_vysledky[[#This Row],[prijmeni a jmeno]])-1),1)="á","Z","M")</f>
        <v>M</v>
      </c>
      <c r="L35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59" s="257"/>
      <c r="N359" s="17"/>
      <c r="O359" s="258">
        <v>1.2436342592592594E-2</v>
      </c>
      <c r="P359" s="136" t="str">
        <f>LEFT(historie_vysledky[[#This Row],[prijmeni a jmeno]],1)</f>
        <v>S</v>
      </c>
      <c r="Q359" s="55" t="str">
        <f>CONCATENATE(historie_vysledky[[#This Row],[prijmeni a jmeno]],", ",historie_vysledky[[#This Row],[nar]])</f>
        <v>Szábo Miloš, 1981</v>
      </c>
      <c r="R359" s="55" t="str">
        <f>CONCATENATE(historie_vysledky[[#This Row],[prijmeni a jmeno]]," (",historie_vysledky[[#This Row],[nar]],")  v roce ",historie_vysledky[[#This Row],[rok]])</f>
        <v>Szábo Miloš (1981)  v roce 2012</v>
      </c>
      <c r="S359" s="56"/>
      <c r="T359" s="56"/>
      <c r="U359" s="56"/>
      <c r="V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</row>
    <row r="360" spans="2:33" ht="11.25">
      <c r="B360" s="18" t="str">
        <f>CONCATENATE(historie_vysledky[[#This Row],[rok]]," :: ",H360," :: ",I360)</f>
        <v>2012 :: Ungerman Jan :: 1961</v>
      </c>
      <c r="C360" s="251">
        <v>2012</v>
      </c>
      <c r="D360" s="252" t="s">
        <v>187</v>
      </c>
      <c r="E360" s="259">
        <v>2</v>
      </c>
      <c r="F360" s="259">
        <v>2</v>
      </c>
      <c r="G360" s="253" t="s">
        <v>316</v>
      </c>
      <c r="H360" s="17" t="s">
        <v>554</v>
      </c>
      <c r="I360" s="254">
        <v>1961</v>
      </c>
      <c r="J360" s="19" t="s">
        <v>619</v>
      </c>
      <c r="K360" s="255" t="str">
        <f>IF(RIGHT(LEFT(historie_vysledky[[#This Row],[prijmeni a jmeno]],SEARCH(" ",historie_vysledky[[#This Row],[prijmeni a jmeno]])-1),1)="á","Z","M")</f>
        <v>M</v>
      </c>
      <c r="L36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60" s="257"/>
      <c r="N360" s="17"/>
      <c r="O360" s="258">
        <v>1.3321759259259261E-2</v>
      </c>
      <c r="P360" s="136" t="str">
        <f>LEFT(historie_vysledky[[#This Row],[prijmeni a jmeno]],1)</f>
        <v>U</v>
      </c>
      <c r="Q360" s="55" t="str">
        <f>CONCATENATE(historie_vysledky[[#This Row],[prijmeni a jmeno]],", ",historie_vysledky[[#This Row],[nar]])</f>
        <v>Ungerman Jan, 1961</v>
      </c>
      <c r="R360" s="55" t="str">
        <f>CONCATENATE(historie_vysledky[[#This Row],[prijmeni a jmeno]]," (",historie_vysledky[[#This Row],[nar]],")  v roce ",historie_vysledky[[#This Row],[rok]])</f>
        <v>Ungerman Jan (1961)  v roce 2012</v>
      </c>
      <c r="S360" s="56"/>
      <c r="T360" s="56"/>
      <c r="U360" s="56"/>
      <c r="V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</row>
    <row r="361" spans="2:33" ht="11.25">
      <c r="B361" s="18" t="str">
        <f>CONCATENATE(historie_vysledky[[#This Row],[rok]]," :: ",H361," :: ",I361)</f>
        <v>2012 :: Vopat Jan :: 1981</v>
      </c>
      <c r="C361" s="251">
        <v>2012</v>
      </c>
      <c r="D361" s="252" t="s">
        <v>187</v>
      </c>
      <c r="E361" s="259">
        <v>3</v>
      </c>
      <c r="F361" s="259">
        <v>3</v>
      </c>
      <c r="G361" s="253" t="s">
        <v>316</v>
      </c>
      <c r="H361" s="17" t="s">
        <v>393</v>
      </c>
      <c r="I361" s="254">
        <v>1981</v>
      </c>
      <c r="J361" s="19" t="s">
        <v>619</v>
      </c>
      <c r="K361" s="255" t="str">
        <f>IF(RIGHT(LEFT(historie_vysledky[[#This Row],[prijmeni a jmeno]],SEARCH(" ",historie_vysledky[[#This Row],[prijmeni a jmeno]])-1),1)="á","Z","M")</f>
        <v>M</v>
      </c>
      <c r="L36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61" s="257"/>
      <c r="N361" s="17"/>
      <c r="O361" s="258">
        <v>1.360763888888889E-2</v>
      </c>
      <c r="P361" s="136" t="str">
        <f>LEFT(historie_vysledky[[#This Row],[prijmeni a jmeno]],1)</f>
        <v>V</v>
      </c>
      <c r="Q361" s="55" t="str">
        <f>CONCATENATE(historie_vysledky[[#This Row],[prijmeni a jmeno]],", ",historie_vysledky[[#This Row],[nar]])</f>
        <v>Vopat Jan, 1981</v>
      </c>
      <c r="R361" s="55" t="str">
        <f>CONCATENATE(historie_vysledky[[#This Row],[prijmeni a jmeno]]," (",historie_vysledky[[#This Row],[nar]],")  v roce ",historie_vysledky[[#This Row],[rok]])</f>
        <v>Vopat Jan (1981)  v roce 2012</v>
      </c>
      <c r="S361" s="56"/>
      <c r="T361" s="56"/>
      <c r="U361" s="56"/>
      <c r="V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</row>
    <row r="362" spans="2:33" ht="11.25">
      <c r="B362" s="18" t="str">
        <f>CONCATENATE(historie_vysledky[[#This Row],[rok]]," :: ",H362," :: ",I362)</f>
        <v>2012 :: Zikešová Eliška :: 1998</v>
      </c>
      <c r="C362" s="251">
        <v>2012</v>
      </c>
      <c r="D362" s="252" t="s">
        <v>187</v>
      </c>
      <c r="E362" s="259">
        <v>10</v>
      </c>
      <c r="F362" s="259">
        <v>10</v>
      </c>
      <c r="G362" s="253" t="s">
        <v>316</v>
      </c>
      <c r="H362" s="17" t="s">
        <v>491</v>
      </c>
      <c r="I362" s="254">
        <v>1998</v>
      </c>
      <c r="J362" s="19" t="s">
        <v>281</v>
      </c>
      <c r="K362" s="255" t="str">
        <f>IF(RIGHT(LEFT(historie_vysledky[[#This Row],[prijmeni a jmeno]],SEARCH(" ",historie_vysledky[[#This Row],[prijmeni a jmeno]])-1),1)="á","Z","M")</f>
        <v>Z</v>
      </c>
      <c r="L36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62" s="257"/>
      <c r="N362" s="17"/>
      <c r="O362" s="258">
        <v>1.614699074074074E-2</v>
      </c>
      <c r="P362" s="136" t="str">
        <f>LEFT(historie_vysledky[[#This Row],[prijmeni a jmeno]],1)</f>
        <v>Z</v>
      </c>
      <c r="Q362" s="55" t="str">
        <f>CONCATENATE(historie_vysledky[[#This Row],[prijmeni a jmeno]],", ",historie_vysledky[[#This Row],[nar]])</f>
        <v>Zikešová Eliška, 1998</v>
      </c>
      <c r="R362" s="55" t="str">
        <f>CONCATENATE(historie_vysledky[[#This Row],[prijmeni a jmeno]]," (",historie_vysledky[[#This Row],[nar]],")  v roce ",historie_vysledky[[#This Row],[rok]])</f>
        <v>Zikešová Eliška (1998)  v roce 2012</v>
      </c>
      <c r="S362" s="56"/>
      <c r="T362" s="56"/>
      <c r="U362" s="56"/>
      <c r="V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</row>
    <row r="363" spans="2:33" ht="11.25">
      <c r="B363" s="18" t="str">
        <f>CONCATENATE(historie_vysledky[[#This Row],[rok]]," :: ",H363," :: ",I363)</f>
        <v>2012 :: Zoubková Eva :: 1976</v>
      </c>
      <c r="C363" s="251">
        <v>2012</v>
      </c>
      <c r="D363" s="252" t="s">
        <v>187</v>
      </c>
      <c r="E363" s="259">
        <v>18</v>
      </c>
      <c r="F363" s="259">
        <v>18</v>
      </c>
      <c r="G363" s="253" t="s">
        <v>316</v>
      </c>
      <c r="H363" s="17" t="s">
        <v>166</v>
      </c>
      <c r="I363" s="254">
        <v>1976</v>
      </c>
      <c r="J363" s="19" t="s">
        <v>284</v>
      </c>
      <c r="K363" s="255" t="str">
        <f>IF(RIGHT(LEFT(historie_vysledky[[#This Row],[prijmeni a jmeno]],SEARCH(" ",historie_vysledky[[#This Row],[prijmeni a jmeno]])-1),1)="á","Z","M")</f>
        <v>Z</v>
      </c>
      <c r="L36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363" s="257"/>
      <c r="N363" s="17"/>
      <c r="O363" s="258">
        <v>1.9332175925925926E-2</v>
      </c>
      <c r="P363" s="136" t="str">
        <f>LEFT(historie_vysledky[[#This Row],[prijmeni a jmeno]],1)</f>
        <v>Z</v>
      </c>
      <c r="Q363" s="55" t="str">
        <f>CONCATENATE(historie_vysledky[[#This Row],[prijmeni a jmeno]],", ",historie_vysledky[[#This Row],[nar]])</f>
        <v>Zoubková Eva, 1976</v>
      </c>
      <c r="R363" s="55" t="str">
        <f>CONCATENATE(historie_vysledky[[#This Row],[prijmeni a jmeno]]," (",historie_vysledky[[#This Row],[nar]],")  v roce ",historie_vysledky[[#This Row],[rok]])</f>
        <v>Zoubková Eva (1976)  v roce 2012</v>
      </c>
      <c r="S363" s="56"/>
      <c r="T363" s="56"/>
      <c r="U363" s="56"/>
      <c r="V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</row>
    <row r="364" spans="2:33" ht="11.25">
      <c r="B364" s="18" t="str">
        <f>CONCATENATE(historie_vysledky[[#This Row],[rok]]," :: ",H364," :: ",I364)</f>
        <v>2012 :: Adámková Nicola :: 2005</v>
      </c>
      <c r="C364" s="251">
        <v>2012</v>
      </c>
      <c r="D364" s="252" t="s">
        <v>297</v>
      </c>
      <c r="E364" s="259" t="s">
        <v>316</v>
      </c>
      <c r="F364" s="259">
        <v>1</v>
      </c>
      <c r="G364" s="253" t="s">
        <v>316</v>
      </c>
      <c r="H364" s="17" t="s">
        <v>415</v>
      </c>
      <c r="I364" s="254">
        <v>2005</v>
      </c>
      <c r="J364" s="19" t="s">
        <v>403</v>
      </c>
      <c r="K364" s="255" t="str">
        <f>IF(RIGHT(LEFT(historie_vysledky[[#This Row],[prijmeni a jmeno]],SEARCH(" ",historie_vysledky[[#This Row],[prijmeni a jmeno]])-1),1)="á","Z","M")</f>
        <v>Z</v>
      </c>
      <c r="L36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64" s="257"/>
      <c r="N364" s="17"/>
      <c r="O364" s="258">
        <v>6.9444444444444447E-4</v>
      </c>
      <c r="P364" s="136" t="str">
        <f>LEFT(historie_vysledky[[#This Row],[prijmeni a jmeno]],1)</f>
        <v>A</v>
      </c>
      <c r="Q364" s="55" t="str">
        <f>CONCATENATE(historie_vysledky[[#This Row],[prijmeni a jmeno]],", ",historie_vysledky[[#This Row],[nar]])</f>
        <v>Adámková Nicola, 2005</v>
      </c>
      <c r="R364" s="55" t="str">
        <f>CONCATENATE(historie_vysledky[[#This Row],[prijmeni a jmeno]]," (",historie_vysledky[[#This Row],[nar]],")  v roce ",historie_vysledky[[#This Row],[rok]])</f>
        <v>Adámková Nicola (2005)  v roce 2012</v>
      </c>
      <c r="S364" s="56"/>
      <c r="T364" s="56"/>
      <c r="U364" s="56"/>
      <c r="V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</row>
    <row r="365" spans="2:33" ht="11.25">
      <c r="B365" s="18" t="str">
        <f>CONCATENATE(historie_vysledky[[#This Row],[rok]]," :: ",H365," :: ",I365)</f>
        <v>2012 :: Baldr  :: 2006</v>
      </c>
      <c r="C365" s="251">
        <v>2012</v>
      </c>
      <c r="D365" s="252" t="s">
        <v>297</v>
      </c>
      <c r="E365" s="259" t="s">
        <v>316</v>
      </c>
      <c r="F365" s="259">
        <v>10</v>
      </c>
      <c r="G365" s="253" t="s">
        <v>316</v>
      </c>
      <c r="H365" s="17" t="s">
        <v>614</v>
      </c>
      <c r="I365" s="254">
        <v>2006</v>
      </c>
      <c r="J365" s="19" t="s">
        <v>2267</v>
      </c>
      <c r="K365" s="255" t="str">
        <f>IF(RIGHT(LEFT(historie_vysledky[[#This Row],[prijmeni a jmeno]],SEARCH(" ",historie_vysledky[[#This Row],[prijmeni a jmeno]])-1),1)="á","Z","M")</f>
        <v>M</v>
      </c>
      <c r="L36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65" s="257"/>
      <c r="N365" s="17" t="s">
        <v>411</v>
      </c>
      <c r="O365" s="258">
        <v>5.9027777777777778E-4</v>
      </c>
      <c r="P365" s="136" t="str">
        <f>LEFT(historie_vysledky[[#This Row],[prijmeni a jmeno]],1)</f>
        <v>B</v>
      </c>
      <c r="Q365" s="55" t="str">
        <f>CONCATENATE(historie_vysledky[[#This Row],[prijmeni a jmeno]],", ",historie_vysledky[[#This Row],[nar]])</f>
        <v>Baldr , 2006</v>
      </c>
      <c r="R365" s="55" t="str">
        <f>CONCATENATE(historie_vysledky[[#This Row],[prijmeni a jmeno]]," (",historie_vysledky[[#This Row],[nar]],")  v roce ",historie_vysledky[[#This Row],[rok]])</f>
        <v>Baldr  (2006)  v roce 2012</v>
      </c>
      <c r="S365" s="56"/>
      <c r="T365" s="56"/>
      <c r="U365" s="56"/>
      <c r="V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</row>
    <row r="366" spans="2:33" ht="11.25">
      <c r="B366" s="18" t="str">
        <f>CONCATENATE(historie_vysledky[[#This Row],[rok]]," :: ",H366," :: ",I366)</f>
        <v>2012 :: Ballák Petr :: 2005</v>
      </c>
      <c r="C366" s="251">
        <v>2012</v>
      </c>
      <c r="D366" s="252" t="s">
        <v>297</v>
      </c>
      <c r="E366" s="259" t="s">
        <v>316</v>
      </c>
      <c r="F366" s="259">
        <v>3</v>
      </c>
      <c r="G366" s="253" t="s">
        <v>316</v>
      </c>
      <c r="H366" s="17" t="s">
        <v>421</v>
      </c>
      <c r="I366" s="254">
        <v>2005</v>
      </c>
      <c r="J366" s="19" t="s">
        <v>235</v>
      </c>
      <c r="K366" s="255" t="str">
        <f>IF(RIGHT(LEFT(historie_vysledky[[#This Row],[prijmeni a jmeno]],SEARCH(" ",historie_vysledky[[#This Row],[prijmeni a jmeno]])-1),1)="á","Z","M")</f>
        <v>M</v>
      </c>
      <c r="L36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66" s="257"/>
      <c r="N366" s="17"/>
      <c r="O366" s="258">
        <v>4.1666666666666669E-4</v>
      </c>
      <c r="P366" s="136" t="str">
        <f>LEFT(historie_vysledky[[#This Row],[prijmeni a jmeno]],1)</f>
        <v>B</v>
      </c>
      <c r="Q366" s="55" t="str">
        <f>CONCATENATE(historie_vysledky[[#This Row],[prijmeni a jmeno]],", ",historie_vysledky[[#This Row],[nar]])</f>
        <v>Ballák Petr, 2005</v>
      </c>
      <c r="R366" s="55" t="str">
        <f>CONCATENATE(historie_vysledky[[#This Row],[prijmeni a jmeno]]," (",historie_vysledky[[#This Row],[nar]],")  v roce ",historie_vysledky[[#This Row],[rok]])</f>
        <v>Ballák Petr (2005)  v roce 2012</v>
      </c>
      <c r="S366" s="56"/>
      <c r="T366" s="56"/>
      <c r="U366" s="56"/>
      <c r="V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</row>
    <row r="367" spans="2:33" ht="11.25">
      <c r="B367" s="18" t="str">
        <f>CONCATENATE(historie_vysledky[[#This Row],[rok]]," :: ",H367," :: ",I367)</f>
        <v>2012 :: Bárta Filip :: 2000</v>
      </c>
      <c r="C367" s="251">
        <v>2012</v>
      </c>
      <c r="D367" s="252" t="s">
        <v>297</v>
      </c>
      <c r="E367" s="259" t="s">
        <v>316</v>
      </c>
      <c r="F367" s="259">
        <v>1</v>
      </c>
      <c r="G367" s="253" t="s">
        <v>316</v>
      </c>
      <c r="H367" s="17" t="s">
        <v>230</v>
      </c>
      <c r="I367" s="254">
        <v>2000</v>
      </c>
      <c r="J367" s="19" t="s">
        <v>562</v>
      </c>
      <c r="K367" s="255" t="str">
        <f>IF(RIGHT(LEFT(historie_vysledky[[#This Row],[prijmeni a jmeno]],SEARCH(" ",historie_vysledky[[#This Row],[prijmeni a jmeno]])-1),1)="á","Z","M")</f>
        <v>M</v>
      </c>
      <c r="L36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367" s="257"/>
      <c r="N367" s="17"/>
      <c r="O367" s="258">
        <v>6.6087962962962964E-4</v>
      </c>
      <c r="P367" s="136" t="str">
        <f>LEFT(historie_vysledky[[#This Row],[prijmeni a jmeno]],1)</f>
        <v>B</v>
      </c>
      <c r="Q367" s="55" t="str">
        <f>CONCATENATE(historie_vysledky[[#This Row],[prijmeni a jmeno]],", ",historie_vysledky[[#This Row],[nar]])</f>
        <v>Bárta Filip, 2000</v>
      </c>
      <c r="R367" s="55" t="str">
        <f>CONCATENATE(historie_vysledky[[#This Row],[prijmeni a jmeno]]," (",historie_vysledky[[#This Row],[nar]],")  v roce ",historie_vysledky[[#This Row],[rok]])</f>
        <v>Bárta Filip (2000)  v roce 2012</v>
      </c>
      <c r="S367" s="56"/>
      <c r="T367" s="56"/>
      <c r="U367" s="56"/>
      <c r="V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</row>
    <row r="368" spans="2:33" ht="11.25">
      <c r="B368" s="18" t="str">
        <f>CONCATENATE(historie_vysledky[[#This Row],[rok]]," :: ",H368," :: ",I368)</f>
        <v>2012 :: Barták Jiří :: 2000</v>
      </c>
      <c r="C368" s="251">
        <v>2012</v>
      </c>
      <c r="D368" s="252" t="s">
        <v>297</v>
      </c>
      <c r="E368" s="259" t="s">
        <v>316</v>
      </c>
      <c r="F368" s="259">
        <v>7</v>
      </c>
      <c r="G368" s="253" t="s">
        <v>316</v>
      </c>
      <c r="H368" s="17" t="s">
        <v>237</v>
      </c>
      <c r="I368" s="254">
        <v>2000</v>
      </c>
      <c r="J368" s="19" t="s">
        <v>332</v>
      </c>
      <c r="K368" s="255" t="str">
        <f>IF(RIGHT(LEFT(historie_vysledky[[#This Row],[prijmeni a jmeno]],SEARCH(" ",historie_vysledky[[#This Row],[prijmeni a jmeno]])-1),1)="á","Z","M")</f>
        <v>M</v>
      </c>
      <c r="L36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368" s="257"/>
      <c r="N368" s="17"/>
      <c r="O368" s="258">
        <v>8.4837962962962959E-4</v>
      </c>
      <c r="P368" s="136" t="str">
        <f>LEFT(historie_vysledky[[#This Row],[prijmeni a jmeno]],1)</f>
        <v>B</v>
      </c>
      <c r="Q368" s="55" t="str">
        <f>CONCATENATE(historie_vysledky[[#This Row],[prijmeni a jmeno]],", ",historie_vysledky[[#This Row],[nar]])</f>
        <v>Barták Jiří, 2000</v>
      </c>
      <c r="R368" s="55" t="str">
        <f>CONCATENATE(historie_vysledky[[#This Row],[prijmeni a jmeno]]," (",historie_vysledky[[#This Row],[nar]],")  v roce ",historie_vysledky[[#This Row],[rok]])</f>
        <v>Barták Jiří (2000)  v roce 2012</v>
      </c>
      <c r="S368" s="56"/>
      <c r="T368" s="56"/>
      <c r="U368" s="56"/>
      <c r="V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</row>
    <row r="369" spans="2:33" ht="11.25">
      <c r="B369" s="18" t="str">
        <f>CONCATENATE(historie_vysledky[[#This Row],[rok]]," :: ",H369," :: ",I369)</f>
        <v>2012 :: Barták Ondřej :: 2006</v>
      </c>
      <c r="C369" s="251">
        <v>2012</v>
      </c>
      <c r="D369" s="252" t="s">
        <v>297</v>
      </c>
      <c r="E369" s="259" t="s">
        <v>316</v>
      </c>
      <c r="F369" s="259">
        <v>5</v>
      </c>
      <c r="G369" s="253" t="s">
        <v>316</v>
      </c>
      <c r="H369" s="17" t="s">
        <v>251</v>
      </c>
      <c r="I369" s="254">
        <v>2006</v>
      </c>
      <c r="J369" s="19" t="s">
        <v>242</v>
      </c>
      <c r="K369" s="255" t="str">
        <f>IF(RIGHT(LEFT(historie_vysledky[[#This Row],[prijmeni a jmeno]],SEARCH(" ",historie_vysledky[[#This Row],[prijmeni a jmeno]])-1),1)="á","Z","M")</f>
        <v>M</v>
      </c>
      <c r="L36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69" s="257"/>
      <c r="N369" s="17"/>
      <c r="O369" s="258">
        <v>4.8611111111111104E-4</v>
      </c>
      <c r="P369" s="136" t="str">
        <f>LEFT(historie_vysledky[[#This Row],[prijmeni a jmeno]],1)</f>
        <v>B</v>
      </c>
      <c r="Q369" s="55" t="str">
        <f>CONCATENATE(historie_vysledky[[#This Row],[prijmeni a jmeno]],", ",historie_vysledky[[#This Row],[nar]])</f>
        <v>Barták Ondřej, 2006</v>
      </c>
      <c r="R369" s="55" t="str">
        <f>CONCATENATE(historie_vysledky[[#This Row],[prijmeni a jmeno]]," (",historie_vysledky[[#This Row],[nar]],")  v roce ",historie_vysledky[[#This Row],[rok]])</f>
        <v>Barták Ondřej (2006)  v roce 2012</v>
      </c>
      <c r="S369" s="56"/>
      <c r="T369" s="56"/>
      <c r="U369" s="56"/>
      <c r="V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</row>
    <row r="370" spans="2:33" ht="11.25">
      <c r="B370" s="18" t="str">
        <f>CONCATENATE(historie_vysledky[[#This Row],[rok]]," :: ",H370," :: ",I370)</f>
        <v>2012 :: Bazsová Eliška :: 2007</v>
      </c>
      <c r="C370" s="251">
        <v>2012</v>
      </c>
      <c r="D370" s="252" t="s">
        <v>297</v>
      </c>
      <c r="E370" s="259" t="s">
        <v>316</v>
      </c>
      <c r="F370" s="259">
        <v>7</v>
      </c>
      <c r="G370" s="253" t="s">
        <v>316</v>
      </c>
      <c r="H370" s="17" t="s">
        <v>248</v>
      </c>
      <c r="I370" s="254">
        <v>2007</v>
      </c>
      <c r="J370" s="19" t="s">
        <v>328</v>
      </c>
      <c r="K370" s="255" t="str">
        <f>IF(RIGHT(LEFT(historie_vysledky[[#This Row],[prijmeni a jmeno]],SEARCH(" ",historie_vysledky[[#This Row],[prijmeni a jmeno]])-1),1)="á","Z","M")</f>
        <v>Z</v>
      </c>
      <c r="L37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70" s="257"/>
      <c r="N370" s="17"/>
      <c r="O370" s="258">
        <v>8.9351851851851842E-4</v>
      </c>
      <c r="P370" s="136" t="str">
        <f>LEFT(historie_vysledky[[#This Row],[prijmeni a jmeno]],1)</f>
        <v>B</v>
      </c>
      <c r="Q370" s="55" t="str">
        <f>CONCATENATE(historie_vysledky[[#This Row],[prijmeni a jmeno]],", ",historie_vysledky[[#This Row],[nar]])</f>
        <v>Bazsová Eliška, 2007</v>
      </c>
      <c r="R370" s="55" t="str">
        <f>CONCATENATE(historie_vysledky[[#This Row],[prijmeni a jmeno]]," (",historie_vysledky[[#This Row],[nar]],")  v roce ",historie_vysledky[[#This Row],[rok]])</f>
        <v>Bazsová Eliška (2007)  v roce 2012</v>
      </c>
      <c r="S370" s="56"/>
      <c r="T370" s="56"/>
      <c r="U370" s="56"/>
      <c r="V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</row>
    <row r="371" spans="2:33" ht="11.25">
      <c r="B371" s="18" t="str">
        <f>CONCATENATE(historie_vysledky[[#This Row],[rok]]," :: ",H371," :: ",I371)</f>
        <v>2012 :: Beluská Tereza :: 2003</v>
      </c>
      <c r="C371" s="251">
        <v>2012</v>
      </c>
      <c r="D371" s="252" t="s">
        <v>297</v>
      </c>
      <c r="E371" s="259" t="s">
        <v>316</v>
      </c>
      <c r="F371" s="259">
        <v>5</v>
      </c>
      <c r="G371" s="253" t="s">
        <v>316</v>
      </c>
      <c r="H371" s="17" t="s">
        <v>428</v>
      </c>
      <c r="I371" s="254">
        <v>2003</v>
      </c>
      <c r="J371" s="19" t="s">
        <v>331</v>
      </c>
      <c r="K371" s="255" t="str">
        <f>IF(RIGHT(LEFT(historie_vysledky[[#This Row],[prijmeni a jmeno]],SEARCH(" ",historie_vysledky[[#This Row],[prijmeni a jmeno]])-1),1)="á","Z","M")</f>
        <v>Z</v>
      </c>
      <c r="L37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371" s="257"/>
      <c r="N371" s="17"/>
      <c r="O371" s="258">
        <v>9.2592592592592585E-4</v>
      </c>
      <c r="P371" s="136" t="str">
        <f>LEFT(historie_vysledky[[#This Row],[prijmeni a jmeno]],1)</f>
        <v>B</v>
      </c>
      <c r="Q371" s="55" t="str">
        <f>CONCATENATE(historie_vysledky[[#This Row],[prijmeni a jmeno]],", ",historie_vysledky[[#This Row],[nar]])</f>
        <v>Beluská Tereza, 2003</v>
      </c>
      <c r="R371" s="55" t="str">
        <f>CONCATENATE(historie_vysledky[[#This Row],[prijmeni a jmeno]]," (",historie_vysledky[[#This Row],[nar]],")  v roce ",historie_vysledky[[#This Row],[rok]])</f>
        <v>Beluská Tereza (2003)  v roce 2012</v>
      </c>
      <c r="S371" s="56"/>
      <c r="T371" s="56"/>
      <c r="U371" s="56"/>
      <c r="V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</row>
    <row r="372" spans="2:33" ht="11.25">
      <c r="B372" s="18" t="str">
        <f>CONCATENATE(historie_vysledky[[#This Row],[rok]]," :: ",H372," :: ",I372)</f>
        <v>2012 :: Bernkopf Miroslav :: 2006</v>
      </c>
      <c r="C372" s="251">
        <v>2012</v>
      </c>
      <c r="D372" s="252" t="s">
        <v>297</v>
      </c>
      <c r="E372" s="259" t="s">
        <v>316</v>
      </c>
      <c r="F372" s="259">
        <v>6</v>
      </c>
      <c r="G372" s="253" t="s">
        <v>316</v>
      </c>
      <c r="H372" s="17" t="s">
        <v>601</v>
      </c>
      <c r="I372" s="254">
        <v>2006</v>
      </c>
      <c r="J372" s="19" t="s">
        <v>868</v>
      </c>
      <c r="K372" s="255" t="str">
        <f>IF(RIGHT(LEFT(historie_vysledky[[#This Row],[prijmeni a jmeno]],SEARCH(" ",historie_vysledky[[#This Row],[prijmeni a jmeno]])-1),1)="á","Z","M")</f>
        <v>M</v>
      </c>
      <c r="L37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72" s="257"/>
      <c r="N372" s="17"/>
      <c r="O372" s="258">
        <v>4.9768518518518521E-4</v>
      </c>
      <c r="P372" s="136" t="str">
        <f>LEFT(historie_vysledky[[#This Row],[prijmeni a jmeno]],1)</f>
        <v>B</v>
      </c>
      <c r="Q372" s="55" t="str">
        <f>CONCATENATE(historie_vysledky[[#This Row],[prijmeni a jmeno]],", ",historie_vysledky[[#This Row],[nar]])</f>
        <v>Bernkopf Miroslav, 2006</v>
      </c>
      <c r="R372" s="55" t="str">
        <f>CONCATENATE(historie_vysledky[[#This Row],[prijmeni a jmeno]]," (",historie_vysledky[[#This Row],[nar]],")  v roce ",historie_vysledky[[#This Row],[rok]])</f>
        <v>Bernkopf Miroslav (2006)  v roce 2012</v>
      </c>
      <c r="S372" s="56"/>
      <c r="T372" s="56"/>
      <c r="U372" s="56"/>
      <c r="V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</row>
    <row r="373" spans="2:33" ht="11.25">
      <c r="B373" s="18" t="str">
        <f>CONCATENATE(historie_vysledky[[#This Row],[rok]]," :: ",H373," :: ",I373)</f>
        <v>2012 :: Bernkopf Slavomír :: 2003</v>
      </c>
      <c r="C373" s="251">
        <v>2012</v>
      </c>
      <c r="D373" s="252" t="s">
        <v>297</v>
      </c>
      <c r="E373" s="259" t="s">
        <v>316</v>
      </c>
      <c r="F373" s="259">
        <v>12</v>
      </c>
      <c r="G373" s="253" t="s">
        <v>316</v>
      </c>
      <c r="H373" s="17" t="s">
        <v>590</v>
      </c>
      <c r="I373" s="254">
        <v>2003</v>
      </c>
      <c r="J373" s="19" t="s">
        <v>563</v>
      </c>
      <c r="K373" s="255" t="str">
        <f>IF(RIGHT(LEFT(historie_vysledky[[#This Row],[prijmeni a jmeno]],SEARCH(" ",historie_vysledky[[#This Row],[prijmeni a jmeno]])-1),1)="á","Z","M")</f>
        <v>M</v>
      </c>
      <c r="L37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373" s="257"/>
      <c r="N373" s="17" t="s">
        <v>411</v>
      </c>
      <c r="O373" s="258">
        <v>9.7222222222222209E-4</v>
      </c>
      <c r="P373" s="136" t="str">
        <f>LEFT(historie_vysledky[[#This Row],[prijmeni a jmeno]],1)</f>
        <v>B</v>
      </c>
      <c r="Q373" s="55" t="str">
        <f>CONCATENATE(historie_vysledky[[#This Row],[prijmeni a jmeno]],", ",historie_vysledky[[#This Row],[nar]])</f>
        <v>Bernkopf Slavomír, 2003</v>
      </c>
      <c r="R373" s="55" t="str">
        <f>CONCATENATE(historie_vysledky[[#This Row],[prijmeni a jmeno]]," (",historie_vysledky[[#This Row],[nar]],")  v roce ",historie_vysledky[[#This Row],[rok]])</f>
        <v>Bernkopf Slavomír (2003)  v roce 2012</v>
      </c>
      <c r="S373" s="56"/>
      <c r="T373" s="56"/>
      <c r="U373" s="56"/>
      <c r="V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</row>
    <row r="374" spans="2:33" ht="11.25">
      <c r="B374" s="18" t="str">
        <f>CONCATENATE(historie_vysledky[[#This Row],[rok]]," :: ",H374," :: ",I374)</f>
        <v>2012 :: Bolláková Barbora :: 2003</v>
      </c>
      <c r="C374" s="251">
        <v>2012</v>
      </c>
      <c r="D374" s="252" t="s">
        <v>297</v>
      </c>
      <c r="E374" s="259" t="s">
        <v>316</v>
      </c>
      <c r="F374" s="259">
        <v>3</v>
      </c>
      <c r="G374" s="253" t="s">
        <v>316</v>
      </c>
      <c r="H374" s="17" t="s">
        <v>595</v>
      </c>
      <c r="I374" s="254">
        <v>2003</v>
      </c>
      <c r="J374" s="19" t="s">
        <v>235</v>
      </c>
      <c r="K374" s="255" t="str">
        <f>IF(RIGHT(LEFT(historie_vysledky[[#This Row],[prijmeni a jmeno]],SEARCH(" ",historie_vysledky[[#This Row],[prijmeni a jmeno]])-1),1)="á","Z","M")</f>
        <v>Z</v>
      </c>
      <c r="L37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374" s="257"/>
      <c r="N374" s="17"/>
      <c r="O374" s="258">
        <v>8.3333333333333339E-4</v>
      </c>
      <c r="P374" s="136" t="str">
        <f>LEFT(historie_vysledky[[#This Row],[prijmeni a jmeno]],1)</f>
        <v>B</v>
      </c>
      <c r="Q374" s="55" t="str">
        <f>CONCATENATE(historie_vysledky[[#This Row],[prijmeni a jmeno]],", ",historie_vysledky[[#This Row],[nar]])</f>
        <v>Bolláková Barbora, 2003</v>
      </c>
      <c r="R374" s="55" t="str">
        <f>CONCATENATE(historie_vysledky[[#This Row],[prijmeni a jmeno]]," (",historie_vysledky[[#This Row],[nar]],")  v roce ",historie_vysledky[[#This Row],[rok]])</f>
        <v>Bolláková Barbora (2003)  v roce 2012</v>
      </c>
      <c r="S374" s="56"/>
      <c r="T374" s="56"/>
      <c r="U374" s="56"/>
      <c r="V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</row>
    <row r="375" spans="2:33" ht="11.25">
      <c r="B375" s="18" t="str">
        <f>CONCATENATE(historie_vysledky[[#This Row],[rok]]," :: ",H375," :: ",I375)</f>
        <v>2012 :: Borucký Petr :: 2003</v>
      </c>
      <c r="C375" s="251">
        <v>2012</v>
      </c>
      <c r="D375" s="252" t="s">
        <v>297</v>
      </c>
      <c r="E375" s="259" t="s">
        <v>316</v>
      </c>
      <c r="F375" s="259">
        <v>5</v>
      </c>
      <c r="G375" s="253" t="s">
        <v>316</v>
      </c>
      <c r="H375" s="17" t="s">
        <v>586</v>
      </c>
      <c r="I375" s="254">
        <v>2003</v>
      </c>
      <c r="J375" s="19" t="s">
        <v>285</v>
      </c>
      <c r="K375" s="255" t="str">
        <f>IF(RIGHT(LEFT(historie_vysledky[[#This Row],[prijmeni a jmeno]],SEARCH(" ",historie_vysledky[[#This Row],[prijmeni a jmeno]])-1),1)="á","Z","M")</f>
        <v>M</v>
      </c>
      <c r="L37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375" s="257"/>
      <c r="N375" s="17"/>
      <c r="O375" s="258">
        <v>8.5300925925925919E-4</v>
      </c>
      <c r="P375" s="136" t="str">
        <f>LEFT(historie_vysledky[[#This Row],[prijmeni a jmeno]],1)</f>
        <v>B</v>
      </c>
      <c r="Q375" s="55" t="str">
        <f>CONCATENATE(historie_vysledky[[#This Row],[prijmeni a jmeno]],", ",historie_vysledky[[#This Row],[nar]])</f>
        <v>Borucký Petr, 2003</v>
      </c>
      <c r="R375" s="55" t="str">
        <f>CONCATENATE(historie_vysledky[[#This Row],[prijmeni a jmeno]]," (",historie_vysledky[[#This Row],[nar]],")  v roce ",historie_vysledky[[#This Row],[rok]])</f>
        <v>Borucký Petr (2003)  v roce 2012</v>
      </c>
      <c r="S375" s="56"/>
      <c r="T375" s="56"/>
      <c r="U375" s="56"/>
      <c r="V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</row>
    <row r="376" spans="2:33" ht="11.25">
      <c r="B376" s="18" t="str">
        <f>CONCATENATE(historie_vysledky[[#This Row],[rok]]," :: ",H376," :: ",I376)</f>
        <v>2012 :: Bořucká Adéla :: 2001</v>
      </c>
      <c r="C376" s="251">
        <v>2012</v>
      </c>
      <c r="D376" s="252" t="s">
        <v>297</v>
      </c>
      <c r="E376" s="259" t="s">
        <v>316</v>
      </c>
      <c r="F376" s="259">
        <v>6</v>
      </c>
      <c r="G376" s="253" t="s">
        <v>316</v>
      </c>
      <c r="H376" s="17" t="s">
        <v>582</v>
      </c>
      <c r="I376" s="254">
        <v>2001</v>
      </c>
      <c r="J376" s="19" t="s">
        <v>661</v>
      </c>
      <c r="K376" s="255" t="str">
        <f>IF(RIGHT(LEFT(historie_vysledky[[#This Row],[prijmeni a jmeno]],SEARCH(" ",historie_vysledky[[#This Row],[prijmeni a jmeno]])-1),1)="á","Z","M")</f>
        <v>Z</v>
      </c>
      <c r="L37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376" s="257"/>
      <c r="N376" s="17"/>
      <c r="O376" s="258">
        <v>9.3865740740740726E-4</v>
      </c>
      <c r="P376" s="136" t="str">
        <f>LEFT(historie_vysledky[[#This Row],[prijmeni a jmeno]],1)</f>
        <v>B</v>
      </c>
      <c r="Q376" s="55" t="str">
        <f>CONCATENATE(historie_vysledky[[#This Row],[prijmeni a jmeno]],", ",historie_vysledky[[#This Row],[nar]])</f>
        <v>Bořucká Adéla, 2001</v>
      </c>
      <c r="R376" s="55" t="str">
        <f>CONCATENATE(historie_vysledky[[#This Row],[prijmeni a jmeno]]," (",historie_vysledky[[#This Row],[nar]],")  v roce ",historie_vysledky[[#This Row],[rok]])</f>
        <v>Bořucká Adéla (2001)  v roce 2012</v>
      </c>
      <c r="S376" s="56"/>
      <c r="T376" s="56"/>
      <c r="U376" s="56"/>
      <c r="V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</row>
    <row r="377" spans="2:33" ht="11.25">
      <c r="B377" s="18" t="str">
        <f>CONCATENATE(historie_vysledky[[#This Row],[rok]]," :: ",H377," :: ",I377)</f>
        <v>2012 :: Cába Jakub :: 2003</v>
      </c>
      <c r="C377" s="251">
        <v>2012</v>
      </c>
      <c r="D377" s="252" t="s">
        <v>297</v>
      </c>
      <c r="E377" s="259" t="s">
        <v>316</v>
      </c>
      <c r="F377" s="259">
        <v>15</v>
      </c>
      <c r="G377" s="253" t="s">
        <v>316</v>
      </c>
      <c r="H377" s="17" t="s">
        <v>593</v>
      </c>
      <c r="I377" s="254">
        <v>2003</v>
      </c>
      <c r="J377" s="19" t="s">
        <v>564</v>
      </c>
      <c r="K377" s="255" t="str">
        <f>IF(RIGHT(LEFT(historie_vysledky[[#This Row],[prijmeni a jmeno]],SEARCH(" ",historie_vysledky[[#This Row],[prijmeni a jmeno]])-1),1)="á","Z","M")</f>
        <v>M</v>
      </c>
      <c r="L37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377" s="257"/>
      <c r="N377" s="17" t="s">
        <v>411</v>
      </c>
      <c r="O377" s="258">
        <v>1.0069444444444444E-3</v>
      </c>
      <c r="P377" s="136" t="str">
        <f>LEFT(historie_vysledky[[#This Row],[prijmeni a jmeno]],1)</f>
        <v>C</v>
      </c>
      <c r="Q377" s="55" t="str">
        <f>CONCATENATE(historie_vysledky[[#This Row],[prijmeni a jmeno]],", ",historie_vysledky[[#This Row],[nar]])</f>
        <v>Cába Jakub, 2003</v>
      </c>
      <c r="R377" s="55" t="str">
        <f>CONCATENATE(historie_vysledky[[#This Row],[prijmeni a jmeno]]," (",historie_vysledky[[#This Row],[nar]],")  v roce ",historie_vysledky[[#This Row],[rok]])</f>
        <v>Cába Jakub (2003)  v roce 2012</v>
      </c>
      <c r="S377" s="56"/>
      <c r="T377" s="56"/>
      <c r="U377" s="56"/>
      <c r="V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</row>
    <row r="378" spans="2:33" ht="11.25">
      <c r="B378" s="18" t="str">
        <f>CONCATENATE(historie_vysledky[[#This Row],[rok]]," :: ",H378," :: ",I378)</f>
        <v>2012 :: Cába Vilém :: 2007</v>
      </c>
      <c r="C378" s="251">
        <v>2012</v>
      </c>
      <c r="D378" s="252" t="s">
        <v>297</v>
      </c>
      <c r="E378" s="259" t="s">
        <v>316</v>
      </c>
      <c r="F378" s="259">
        <v>14</v>
      </c>
      <c r="G378" s="253" t="s">
        <v>316</v>
      </c>
      <c r="H378" s="17" t="s">
        <v>606</v>
      </c>
      <c r="I378" s="254">
        <v>2007</v>
      </c>
      <c r="J378" s="19" t="s">
        <v>566</v>
      </c>
      <c r="K378" s="255" t="str">
        <f>IF(RIGHT(LEFT(historie_vysledky[[#This Row],[prijmeni a jmeno]],SEARCH(" ",historie_vysledky[[#This Row],[prijmeni a jmeno]])-1),1)="á","Z","M")</f>
        <v>M</v>
      </c>
      <c r="L37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78" s="257"/>
      <c r="N378" s="17" t="s">
        <v>411</v>
      </c>
      <c r="O378" s="258">
        <v>6.3657407407407402E-4</v>
      </c>
      <c r="P378" s="136" t="str">
        <f>LEFT(historie_vysledky[[#This Row],[prijmeni a jmeno]],1)</f>
        <v>C</v>
      </c>
      <c r="Q378" s="55" t="str">
        <f>CONCATENATE(historie_vysledky[[#This Row],[prijmeni a jmeno]],", ",historie_vysledky[[#This Row],[nar]])</f>
        <v>Cába Vilém, 2007</v>
      </c>
      <c r="R378" s="55" t="str">
        <f>CONCATENATE(historie_vysledky[[#This Row],[prijmeni a jmeno]]," (",historie_vysledky[[#This Row],[nar]],")  v roce ",historie_vysledky[[#This Row],[rok]])</f>
        <v>Cába Vilém (2007)  v roce 2012</v>
      </c>
      <c r="S378" s="56"/>
      <c r="T378" s="56"/>
      <c r="U378" s="56"/>
      <c r="V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</row>
    <row r="379" spans="2:33" ht="11.25">
      <c r="B379" s="18" t="str">
        <f>CONCATENATE(historie_vysledky[[#This Row],[rok]]," :: ",H379," :: ",I379)</f>
        <v>2012 :: Caisová Simona :: 2002</v>
      </c>
      <c r="C379" s="251">
        <v>2012</v>
      </c>
      <c r="D379" s="252" t="s">
        <v>297</v>
      </c>
      <c r="E379" s="259" t="s">
        <v>316</v>
      </c>
      <c r="F379" s="259">
        <v>1</v>
      </c>
      <c r="G379" s="253" t="s">
        <v>316</v>
      </c>
      <c r="H379" s="17" t="s">
        <v>594</v>
      </c>
      <c r="I379" s="254">
        <v>2002</v>
      </c>
      <c r="J379" s="19" t="s">
        <v>331</v>
      </c>
      <c r="K379" s="255" t="str">
        <f>IF(RIGHT(LEFT(historie_vysledky[[#This Row],[prijmeni a jmeno]],SEARCH(" ",historie_vysledky[[#This Row],[prijmeni a jmeno]])-1),1)="á","Z","M")</f>
        <v>Z</v>
      </c>
      <c r="L37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379" s="257"/>
      <c r="N379" s="17"/>
      <c r="O379" s="258">
        <v>7.6388888888888893E-4</v>
      </c>
      <c r="P379" s="136" t="str">
        <f>LEFT(historie_vysledky[[#This Row],[prijmeni a jmeno]],1)</f>
        <v>C</v>
      </c>
      <c r="Q379" s="55" t="str">
        <f>CONCATENATE(historie_vysledky[[#This Row],[prijmeni a jmeno]],", ",historie_vysledky[[#This Row],[nar]])</f>
        <v>Caisová Simona, 2002</v>
      </c>
      <c r="R379" s="55" t="str">
        <f>CONCATENATE(historie_vysledky[[#This Row],[prijmeni a jmeno]]," (",historie_vysledky[[#This Row],[nar]],")  v roce ",historie_vysledky[[#This Row],[rok]])</f>
        <v>Caisová Simona (2002)  v roce 2012</v>
      </c>
      <c r="S379" s="56"/>
      <c r="T379" s="56"/>
      <c r="U379" s="56"/>
      <c r="V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</row>
    <row r="380" spans="2:33" ht="11.25">
      <c r="B380" s="18" t="str">
        <f>CONCATENATE(historie_vysledky[[#This Row],[rok]]," :: ",H380," :: ",I380)</f>
        <v>2012 :: Candra Tomáš :: 2004</v>
      </c>
      <c r="C380" s="251">
        <v>2012</v>
      </c>
      <c r="D380" s="252" t="s">
        <v>297</v>
      </c>
      <c r="E380" s="259" t="s">
        <v>316</v>
      </c>
      <c r="F380" s="259">
        <v>11</v>
      </c>
      <c r="G380" s="253" t="s">
        <v>316</v>
      </c>
      <c r="H380" s="17" t="s">
        <v>362</v>
      </c>
      <c r="I380" s="254">
        <v>2004</v>
      </c>
      <c r="J380" s="19" t="s">
        <v>299</v>
      </c>
      <c r="K380" s="255" t="str">
        <f>IF(RIGHT(LEFT(historie_vysledky[[#This Row],[prijmeni a jmeno]],SEARCH(" ",historie_vysledky[[#This Row],[prijmeni a jmeno]])-1),1)="á","Z","M")</f>
        <v>M</v>
      </c>
      <c r="L38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380" s="257"/>
      <c r="N380" s="17" t="s">
        <v>411</v>
      </c>
      <c r="O380" s="258">
        <v>9.6064814814814808E-4</v>
      </c>
      <c r="P380" s="136" t="str">
        <f>LEFT(historie_vysledky[[#This Row],[prijmeni a jmeno]],1)</f>
        <v>C</v>
      </c>
      <c r="Q380" s="55" t="str">
        <f>CONCATENATE(historie_vysledky[[#This Row],[prijmeni a jmeno]],", ",historie_vysledky[[#This Row],[nar]])</f>
        <v>Candra Tomáš, 2004</v>
      </c>
      <c r="R380" s="55" t="str">
        <f>CONCATENATE(historie_vysledky[[#This Row],[prijmeni a jmeno]]," (",historie_vysledky[[#This Row],[nar]],")  v roce ",historie_vysledky[[#This Row],[rok]])</f>
        <v>Candra Tomáš (2004)  v roce 2012</v>
      </c>
      <c r="S380" s="56"/>
      <c r="T380" s="56"/>
      <c r="U380" s="56"/>
      <c r="V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</row>
    <row r="381" spans="2:33" ht="11.25">
      <c r="B381" s="18" t="str">
        <f>CONCATENATE(historie_vysledky[[#This Row],[rok]]," :: ",H381," :: ",I381)</f>
        <v>2012 :: Candrová Michaela :: 2007</v>
      </c>
      <c r="C381" s="251">
        <v>2012</v>
      </c>
      <c r="D381" s="252" t="s">
        <v>297</v>
      </c>
      <c r="E381" s="259" t="s">
        <v>316</v>
      </c>
      <c r="F381" s="259">
        <v>5</v>
      </c>
      <c r="G381" s="253" t="s">
        <v>316</v>
      </c>
      <c r="H381" s="17" t="s">
        <v>378</v>
      </c>
      <c r="I381" s="254">
        <v>2007</v>
      </c>
      <c r="J381" s="19" t="s">
        <v>299</v>
      </c>
      <c r="K381" s="255" t="str">
        <f>IF(RIGHT(LEFT(historie_vysledky[[#This Row],[prijmeni a jmeno]],SEARCH(" ",historie_vysledky[[#This Row],[prijmeni a jmeno]])-1),1)="á","Z","M")</f>
        <v>Z</v>
      </c>
      <c r="L38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81" s="257"/>
      <c r="N381" s="17"/>
      <c r="O381" s="258">
        <v>8.2291666666666667E-4</v>
      </c>
      <c r="P381" s="136" t="str">
        <f>LEFT(historie_vysledky[[#This Row],[prijmeni a jmeno]],1)</f>
        <v>C</v>
      </c>
      <c r="Q381" s="55" t="str">
        <f>CONCATENATE(historie_vysledky[[#This Row],[prijmeni a jmeno]],", ",historie_vysledky[[#This Row],[nar]])</f>
        <v>Candrová Michaela, 2007</v>
      </c>
      <c r="R381" s="55" t="str">
        <f>CONCATENATE(historie_vysledky[[#This Row],[prijmeni a jmeno]]," (",historie_vysledky[[#This Row],[nar]],")  v roce ",historie_vysledky[[#This Row],[rok]])</f>
        <v>Candrová Michaela (2007)  v roce 2012</v>
      </c>
      <c r="S381" s="56"/>
      <c r="T381" s="56"/>
      <c r="U381" s="56"/>
      <c r="V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</row>
    <row r="382" spans="2:33" ht="11.25">
      <c r="B382" s="18" t="str">
        <f>CONCATENATE(historie_vysledky[[#This Row],[rok]]," :: ",H382," :: ",I382)</f>
        <v>2012 :: Cipín Petr :: 1995</v>
      </c>
      <c r="C382" s="251">
        <v>2012</v>
      </c>
      <c r="D382" s="252" t="s">
        <v>297</v>
      </c>
      <c r="E382" s="259" t="s">
        <v>316</v>
      </c>
      <c r="F382" s="259">
        <v>2</v>
      </c>
      <c r="G382" s="253" t="s">
        <v>316</v>
      </c>
      <c r="H382" s="17" t="s">
        <v>278</v>
      </c>
      <c r="I382" s="254">
        <v>1995</v>
      </c>
      <c r="J382" s="19" t="s">
        <v>666</v>
      </c>
      <c r="K382" s="255" t="str">
        <f>IF(RIGHT(LEFT(historie_vysledky[[#This Row],[prijmeni a jmeno]],SEARCH(" ",historie_vysledky[[#This Row],[prijmeni a jmeno]])-1),1)="á","Z","M")</f>
        <v>M</v>
      </c>
      <c r="L38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382" s="257"/>
      <c r="N382" s="17"/>
      <c r="O382" s="258">
        <v>4.5000000000000005E-3</v>
      </c>
      <c r="P382" s="136" t="str">
        <f>LEFT(historie_vysledky[[#This Row],[prijmeni a jmeno]],1)</f>
        <v>C</v>
      </c>
      <c r="Q382" s="55" t="str">
        <f>CONCATENATE(historie_vysledky[[#This Row],[prijmeni a jmeno]],", ",historie_vysledky[[#This Row],[nar]])</f>
        <v>Cipín Petr, 1995</v>
      </c>
      <c r="R382" s="55" t="str">
        <f>CONCATENATE(historie_vysledky[[#This Row],[prijmeni a jmeno]]," (",historie_vysledky[[#This Row],[nar]],")  v roce ",historie_vysledky[[#This Row],[rok]])</f>
        <v>Cipín Petr (1995)  v roce 2012</v>
      </c>
      <c r="S382" s="56"/>
      <c r="T382" s="56"/>
      <c r="U382" s="56"/>
      <c r="V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</row>
    <row r="383" spans="2:33" ht="11.25">
      <c r="B383" s="18" t="str">
        <f>CONCATENATE(historie_vysledky[[#This Row],[rok]]," :: ",H383," :: ",I383)</f>
        <v>2012 :: Čech Petr :: 1998</v>
      </c>
      <c r="C383" s="251">
        <v>2012</v>
      </c>
      <c r="D383" s="252" t="s">
        <v>297</v>
      </c>
      <c r="E383" s="259" t="s">
        <v>316</v>
      </c>
      <c r="F383" s="259">
        <v>2</v>
      </c>
      <c r="G383" s="253" t="s">
        <v>316</v>
      </c>
      <c r="H383" s="17" t="s">
        <v>494</v>
      </c>
      <c r="I383" s="254">
        <v>1998</v>
      </c>
      <c r="J383" s="19" t="s">
        <v>561</v>
      </c>
      <c r="K383" s="255" t="str">
        <f>IF(RIGHT(LEFT(historie_vysledky[[#This Row],[prijmeni a jmeno]],SEARCH(" ",historie_vysledky[[#This Row],[prijmeni a jmeno]])-1),1)="á","Z","M")</f>
        <v>M</v>
      </c>
      <c r="L38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383" s="257"/>
      <c r="N383" s="17"/>
      <c r="O383" s="258">
        <v>1.3078703703703705E-3</v>
      </c>
      <c r="P383" s="136" t="str">
        <f>LEFT(historie_vysledky[[#This Row],[prijmeni a jmeno]],1)</f>
        <v>Č</v>
      </c>
      <c r="Q383" s="55" t="str">
        <f>CONCATENATE(historie_vysledky[[#This Row],[prijmeni a jmeno]],", ",historie_vysledky[[#This Row],[nar]])</f>
        <v>Čech Petr, 1998</v>
      </c>
      <c r="R383" s="55" t="str">
        <f>CONCATENATE(historie_vysledky[[#This Row],[prijmeni a jmeno]]," (",historie_vysledky[[#This Row],[nar]],")  v roce ",historie_vysledky[[#This Row],[rok]])</f>
        <v>Čech Petr (1998)  v roce 2012</v>
      </c>
      <c r="S383" s="56"/>
      <c r="T383" s="56"/>
      <c r="U383" s="56"/>
      <c r="V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</row>
    <row r="384" spans="2:33" ht="11.25">
      <c r="B384" s="18" t="str">
        <f>CONCATENATE(historie_vysledky[[#This Row],[rok]]," :: ",H384," :: ",I384)</f>
        <v>2012 :: Čutka Vojtěch :: 2000</v>
      </c>
      <c r="C384" s="251">
        <v>2012</v>
      </c>
      <c r="D384" s="252" t="s">
        <v>297</v>
      </c>
      <c r="E384" s="259" t="s">
        <v>316</v>
      </c>
      <c r="F384" s="259">
        <v>3</v>
      </c>
      <c r="G384" s="253" t="s">
        <v>316</v>
      </c>
      <c r="H384" s="17" t="s">
        <v>496</v>
      </c>
      <c r="I384" s="254">
        <v>2000</v>
      </c>
      <c r="J384" s="19" t="s">
        <v>332</v>
      </c>
      <c r="K384" s="255" t="str">
        <f>IF(RIGHT(LEFT(historie_vysledky[[#This Row],[prijmeni a jmeno]],SEARCH(" ",historie_vysledky[[#This Row],[prijmeni a jmeno]])-1),1)="á","Z","M")</f>
        <v>M</v>
      </c>
      <c r="L38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384" s="257"/>
      <c r="N384" s="17"/>
      <c r="O384" s="258">
        <v>7.349537037037037E-4</v>
      </c>
      <c r="P384" s="136" t="str">
        <f>LEFT(historie_vysledky[[#This Row],[prijmeni a jmeno]],1)</f>
        <v>Č</v>
      </c>
      <c r="Q384" s="55" t="str">
        <f>CONCATENATE(historie_vysledky[[#This Row],[prijmeni a jmeno]],", ",historie_vysledky[[#This Row],[nar]])</f>
        <v>Čutka Vojtěch, 2000</v>
      </c>
      <c r="R384" s="55" t="str">
        <f>CONCATENATE(historie_vysledky[[#This Row],[prijmeni a jmeno]]," (",historie_vysledky[[#This Row],[nar]],")  v roce ",historie_vysledky[[#This Row],[rok]])</f>
        <v>Čutka Vojtěch (2000)  v roce 2012</v>
      </c>
      <c r="S384" s="56"/>
      <c r="T384" s="56"/>
      <c r="U384" s="56"/>
      <c r="V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</row>
    <row r="385" spans="2:33" ht="11.25">
      <c r="B385" s="18" t="str">
        <f>CONCATENATE(historie_vysledky[[#This Row],[rok]]," :: ",H385," :: ",I385)</f>
        <v>2012 :: Dobiášová Marcela :: 1997</v>
      </c>
      <c r="C385" s="251">
        <v>2012</v>
      </c>
      <c r="D385" s="252" t="s">
        <v>297</v>
      </c>
      <c r="E385" s="259" t="s">
        <v>316</v>
      </c>
      <c r="F385" s="259">
        <v>2</v>
      </c>
      <c r="G385" s="253" t="s">
        <v>316</v>
      </c>
      <c r="H385" s="17" t="s">
        <v>570</v>
      </c>
      <c r="I385" s="254">
        <v>1997</v>
      </c>
      <c r="J385" s="19" t="s">
        <v>559</v>
      </c>
      <c r="K385" s="255" t="str">
        <f>IF(RIGHT(LEFT(historie_vysledky[[#This Row],[prijmeni a jmeno]],SEARCH(" ",historie_vysledky[[#This Row],[prijmeni a jmeno]])-1),1)="á","Z","M")</f>
        <v>Z</v>
      </c>
      <c r="L38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385" s="257"/>
      <c r="N385" s="17"/>
      <c r="O385" s="258">
        <v>3.127314814814815E-3</v>
      </c>
      <c r="P385" s="136" t="str">
        <f>LEFT(historie_vysledky[[#This Row],[prijmeni a jmeno]],1)</f>
        <v>D</v>
      </c>
      <c r="Q385" s="55" t="str">
        <f>CONCATENATE(historie_vysledky[[#This Row],[prijmeni a jmeno]],", ",historie_vysledky[[#This Row],[nar]])</f>
        <v>Dobiášová Marcela, 1997</v>
      </c>
      <c r="R385" s="55" t="str">
        <f>CONCATENATE(historie_vysledky[[#This Row],[prijmeni a jmeno]]," (",historie_vysledky[[#This Row],[nar]],")  v roce ",historie_vysledky[[#This Row],[rok]])</f>
        <v>Dobiášová Marcela (1997)  v roce 2012</v>
      </c>
      <c r="S385" s="56"/>
      <c r="T385" s="56"/>
      <c r="U385" s="56"/>
      <c r="V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</row>
    <row r="386" spans="2:33" ht="11.25">
      <c r="B386" s="18" t="str">
        <f>CONCATENATE(historie_vysledky[[#This Row],[rok]]," :: ",H386," :: ",I386)</f>
        <v>2012 :: Doušek David :: 2000</v>
      </c>
      <c r="C386" s="251">
        <v>2012</v>
      </c>
      <c r="D386" s="252" t="s">
        <v>297</v>
      </c>
      <c r="E386" s="259" t="s">
        <v>316</v>
      </c>
      <c r="F386" s="259">
        <v>5</v>
      </c>
      <c r="G386" s="253" t="s">
        <v>316</v>
      </c>
      <c r="H386" s="17" t="s">
        <v>577</v>
      </c>
      <c r="I386" s="254">
        <v>2000</v>
      </c>
      <c r="J386" s="19" t="s">
        <v>331</v>
      </c>
      <c r="K386" s="255" t="str">
        <f>IF(RIGHT(LEFT(historie_vysledky[[#This Row],[prijmeni a jmeno]],SEARCH(" ",historie_vysledky[[#This Row],[prijmeni a jmeno]])-1),1)="á","Z","M")</f>
        <v>M</v>
      </c>
      <c r="L38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386" s="257"/>
      <c r="N386" s="17"/>
      <c r="O386" s="258">
        <v>8.1018518518518516E-4</v>
      </c>
      <c r="P386" s="136" t="str">
        <f>LEFT(historie_vysledky[[#This Row],[prijmeni a jmeno]],1)</f>
        <v>D</v>
      </c>
      <c r="Q386" s="55" t="str">
        <f>CONCATENATE(historie_vysledky[[#This Row],[prijmeni a jmeno]],", ",historie_vysledky[[#This Row],[nar]])</f>
        <v>Doušek David, 2000</v>
      </c>
      <c r="R386" s="55" t="str">
        <f>CONCATENATE(historie_vysledky[[#This Row],[prijmeni a jmeno]]," (",historie_vysledky[[#This Row],[nar]],")  v roce ",historie_vysledky[[#This Row],[rok]])</f>
        <v>Doušek David (2000)  v roce 2012</v>
      </c>
      <c r="S386" s="56"/>
      <c r="T386" s="56"/>
      <c r="U386" s="56"/>
      <c r="V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</row>
    <row r="387" spans="2:33" ht="11.25">
      <c r="B387" s="18" t="str">
        <f>CONCATENATE(historie_vysledky[[#This Row],[rok]]," :: ",H387," :: ",I387)</f>
        <v>2012 :: Faltus Matěj :: 2005</v>
      </c>
      <c r="C387" s="251">
        <v>2012</v>
      </c>
      <c r="D387" s="252" t="s">
        <v>297</v>
      </c>
      <c r="E387" s="259" t="s">
        <v>316</v>
      </c>
      <c r="F387" s="259">
        <v>1</v>
      </c>
      <c r="G387" s="253" t="s">
        <v>316</v>
      </c>
      <c r="H387" s="17" t="s">
        <v>599</v>
      </c>
      <c r="I387" s="254">
        <v>2005</v>
      </c>
      <c r="J387" s="19" t="s">
        <v>246</v>
      </c>
      <c r="K387" s="255" t="str">
        <f>IF(RIGHT(LEFT(historie_vysledky[[#This Row],[prijmeni a jmeno]],SEARCH(" ",historie_vysledky[[#This Row],[prijmeni a jmeno]])-1),1)="á","Z","M")</f>
        <v>M</v>
      </c>
      <c r="L38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87" s="257"/>
      <c r="N387" s="17"/>
      <c r="O387" s="258">
        <v>3.9351851851851852E-4</v>
      </c>
      <c r="P387" s="136" t="str">
        <f>LEFT(historie_vysledky[[#This Row],[prijmeni a jmeno]],1)</f>
        <v>F</v>
      </c>
      <c r="Q387" s="55" t="str">
        <f>CONCATENATE(historie_vysledky[[#This Row],[prijmeni a jmeno]],", ",historie_vysledky[[#This Row],[nar]])</f>
        <v>Faltus Matěj, 2005</v>
      </c>
      <c r="R387" s="55" t="str">
        <f>CONCATENATE(historie_vysledky[[#This Row],[prijmeni a jmeno]]," (",historie_vysledky[[#This Row],[nar]],")  v roce ",historie_vysledky[[#This Row],[rok]])</f>
        <v>Faltus Matěj (2005)  v roce 2012</v>
      </c>
      <c r="S387" s="56"/>
      <c r="T387" s="56"/>
      <c r="U387" s="56"/>
      <c r="V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</row>
    <row r="388" spans="2:33" ht="11.25">
      <c r="B388" s="18" t="str">
        <f>CONCATENATE(historie_vysledky[[#This Row],[rok]]," :: ",H388," :: ",I388)</f>
        <v>2012 :: Faltusová Lenka :: 1999</v>
      </c>
      <c r="C388" s="251">
        <v>2012</v>
      </c>
      <c r="D388" s="252" t="s">
        <v>297</v>
      </c>
      <c r="E388" s="259" t="s">
        <v>316</v>
      </c>
      <c r="F388" s="259">
        <v>3</v>
      </c>
      <c r="G388" s="253" t="s">
        <v>316</v>
      </c>
      <c r="H388" s="17" t="s">
        <v>275</v>
      </c>
      <c r="I388" s="254">
        <v>1999</v>
      </c>
      <c r="J388" s="19" t="s">
        <v>281</v>
      </c>
      <c r="K388" s="255" t="str">
        <f>IF(RIGHT(LEFT(historie_vysledky[[#This Row],[prijmeni a jmeno]],SEARCH(" ",historie_vysledky[[#This Row],[prijmeni a jmeno]])-1),1)="á","Z","M")</f>
        <v>Z</v>
      </c>
      <c r="L38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388" s="257"/>
      <c r="N388" s="17"/>
      <c r="O388" s="258">
        <v>1.1493055555555555E-3</v>
      </c>
      <c r="P388" s="136" t="str">
        <f>LEFT(historie_vysledky[[#This Row],[prijmeni a jmeno]],1)</f>
        <v>F</v>
      </c>
      <c r="Q388" s="55" t="str">
        <f>CONCATENATE(historie_vysledky[[#This Row],[prijmeni a jmeno]],", ",historie_vysledky[[#This Row],[nar]])</f>
        <v>Faltusová Lenka, 1999</v>
      </c>
      <c r="R388" s="55" t="str">
        <f>CONCATENATE(historie_vysledky[[#This Row],[prijmeni a jmeno]]," (",historie_vysledky[[#This Row],[nar]],")  v roce ",historie_vysledky[[#This Row],[rok]])</f>
        <v>Faltusová Lenka (1999)  v roce 2012</v>
      </c>
      <c r="S388" s="56"/>
      <c r="T388" s="56"/>
      <c r="U388" s="56"/>
      <c r="V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</row>
    <row r="389" spans="2:33" ht="11.25">
      <c r="B389" s="18" t="str">
        <f>CONCATENATE(historie_vysledky[[#This Row],[rok]]," :: ",H389," :: ",I389)</f>
        <v>2012 :: Fravková Aneta :: 1996</v>
      </c>
      <c r="C389" s="251">
        <v>2012</v>
      </c>
      <c r="D389" s="252" t="s">
        <v>297</v>
      </c>
      <c r="E389" s="259" t="s">
        <v>316</v>
      </c>
      <c r="F389" s="259">
        <v>1</v>
      </c>
      <c r="G389" s="253" t="s">
        <v>316</v>
      </c>
      <c r="H389" s="17" t="s">
        <v>569</v>
      </c>
      <c r="I389" s="254">
        <v>1996</v>
      </c>
      <c r="J389" s="19" t="s">
        <v>281</v>
      </c>
      <c r="K389" s="255" t="str">
        <f>IF(RIGHT(LEFT(historie_vysledky[[#This Row],[prijmeni a jmeno]],SEARCH(" ",historie_vysledky[[#This Row],[prijmeni a jmeno]])-1),1)="á","Z","M")</f>
        <v>Z</v>
      </c>
      <c r="L38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389" s="257"/>
      <c r="N389" s="17"/>
      <c r="O389" s="258">
        <v>2.7870370370370375E-3</v>
      </c>
      <c r="P389" s="136" t="str">
        <f>LEFT(historie_vysledky[[#This Row],[prijmeni a jmeno]],1)</f>
        <v>F</v>
      </c>
      <c r="Q389" s="55" t="str">
        <f>CONCATENATE(historie_vysledky[[#This Row],[prijmeni a jmeno]],", ",historie_vysledky[[#This Row],[nar]])</f>
        <v>Fravková Aneta, 1996</v>
      </c>
      <c r="R389" s="55" t="str">
        <f>CONCATENATE(historie_vysledky[[#This Row],[prijmeni a jmeno]]," (",historie_vysledky[[#This Row],[nar]],")  v roce ",historie_vysledky[[#This Row],[rok]])</f>
        <v>Fravková Aneta (1996)  v roce 2012</v>
      </c>
      <c r="S389" s="56"/>
      <c r="T389" s="56"/>
      <c r="U389" s="56"/>
      <c r="V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</row>
    <row r="390" spans="2:33" ht="11.25">
      <c r="B390" s="18" t="str">
        <f>CONCATENATE(historie_vysledky[[#This Row],[rok]]," :: ",H390," :: ",I390)</f>
        <v>2012 :: Gaborová Olga :: 1998</v>
      </c>
      <c r="C390" s="251">
        <v>2012</v>
      </c>
      <c r="D390" s="252" t="s">
        <v>297</v>
      </c>
      <c r="E390" s="259" t="s">
        <v>316</v>
      </c>
      <c r="F390" s="259">
        <v>8</v>
      </c>
      <c r="G390" s="253" t="s">
        <v>316</v>
      </c>
      <c r="H390" s="17" t="s">
        <v>635</v>
      </c>
      <c r="I390" s="254">
        <v>1998</v>
      </c>
      <c r="J390" s="19" t="s">
        <v>559</v>
      </c>
      <c r="K390" s="255" t="str">
        <f>IF(RIGHT(LEFT(historie_vysledky[[#This Row],[prijmeni a jmeno]],SEARCH(" ",historie_vysledky[[#This Row],[prijmeni a jmeno]])-1),1)="á","Z","M")</f>
        <v>Z</v>
      </c>
      <c r="L39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390" s="257"/>
      <c r="N390" s="17"/>
      <c r="O390" s="258">
        <v>1.4930555555555556E-3</v>
      </c>
      <c r="P390" s="136" t="str">
        <f>LEFT(historie_vysledky[[#This Row],[prijmeni a jmeno]],1)</f>
        <v>G</v>
      </c>
      <c r="Q390" s="55" t="str">
        <f>CONCATENATE(historie_vysledky[[#This Row],[prijmeni a jmeno]],", ",historie_vysledky[[#This Row],[nar]])</f>
        <v>Gaborová Olga, 1998</v>
      </c>
      <c r="R390" s="55" t="str">
        <f>CONCATENATE(historie_vysledky[[#This Row],[prijmeni a jmeno]]," (",historie_vysledky[[#This Row],[nar]],")  v roce ",historie_vysledky[[#This Row],[rok]])</f>
        <v>Gaborová Olga (1998)  v roce 2012</v>
      </c>
      <c r="S390" s="56"/>
      <c r="T390" s="56"/>
      <c r="U390" s="56"/>
      <c r="V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</row>
    <row r="391" spans="2:33" ht="11.25">
      <c r="B391" s="18" t="str">
        <f>CONCATENATE(historie_vysledky[[#This Row],[rok]]," :: ",H391," :: ",I391)</f>
        <v>2012 :: Gazda Maxmilián :: 2002</v>
      </c>
      <c r="C391" s="251">
        <v>2012</v>
      </c>
      <c r="D391" s="252" t="s">
        <v>297</v>
      </c>
      <c r="E391" s="259" t="s">
        <v>316</v>
      </c>
      <c r="F391" s="259">
        <v>16</v>
      </c>
      <c r="G391" s="253" t="s">
        <v>316</v>
      </c>
      <c r="H391" s="17" t="s">
        <v>273</v>
      </c>
      <c r="I391" s="254">
        <v>2002</v>
      </c>
      <c r="J391" s="19" t="s">
        <v>333</v>
      </c>
      <c r="K391" s="255" t="str">
        <f>IF(RIGHT(LEFT(historie_vysledky[[#This Row],[prijmeni a jmeno]],SEARCH(" ",historie_vysledky[[#This Row],[prijmeni a jmeno]])-1),1)="á","Z","M")</f>
        <v>M</v>
      </c>
      <c r="L39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391" s="257"/>
      <c r="N391" s="17" t="s">
        <v>411</v>
      </c>
      <c r="O391" s="258">
        <v>1.0185185185185186E-3</v>
      </c>
      <c r="P391" s="136" t="str">
        <f>LEFT(historie_vysledky[[#This Row],[prijmeni a jmeno]],1)</f>
        <v>G</v>
      </c>
      <c r="Q391" s="55" t="str">
        <f>CONCATENATE(historie_vysledky[[#This Row],[prijmeni a jmeno]],", ",historie_vysledky[[#This Row],[nar]])</f>
        <v>Gazda Maxmilián, 2002</v>
      </c>
      <c r="R391" s="55" t="str">
        <f>CONCATENATE(historie_vysledky[[#This Row],[prijmeni a jmeno]]," (",historie_vysledky[[#This Row],[nar]],")  v roce ",historie_vysledky[[#This Row],[rok]])</f>
        <v>Gazda Maxmilián (2002)  v roce 2012</v>
      </c>
      <c r="S391" s="56"/>
      <c r="T391" s="56"/>
      <c r="U391" s="56"/>
      <c r="V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</row>
    <row r="392" spans="2:33" ht="11.25">
      <c r="B392" s="18" t="str">
        <f>CONCATENATE(historie_vysledky[[#This Row],[rok]]," :: ",H392," :: ",I392)</f>
        <v>2012 :: Gregar Daniel :: 2008</v>
      </c>
      <c r="C392" s="251">
        <v>2012</v>
      </c>
      <c r="D392" s="252" t="s">
        <v>297</v>
      </c>
      <c r="E392" s="259" t="s">
        <v>316</v>
      </c>
      <c r="F392" s="259">
        <v>1</v>
      </c>
      <c r="G392" s="253" t="s">
        <v>316</v>
      </c>
      <c r="H392" s="17" t="s">
        <v>613</v>
      </c>
      <c r="I392" s="254">
        <v>2008</v>
      </c>
      <c r="J392" s="19" t="s">
        <v>328</v>
      </c>
      <c r="K392" s="255" t="str">
        <f>IF(RIGHT(LEFT(historie_vysledky[[#This Row],[prijmeni a jmeno]],SEARCH(" ",historie_vysledky[[#This Row],[prijmeni a jmeno]])-1),1)="á","Z","M")</f>
        <v>M</v>
      </c>
      <c r="L39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392" s="257"/>
      <c r="N392" s="17"/>
      <c r="O392" s="258">
        <v>6.6087962962962964E-4</v>
      </c>
      <c r="P392" s="136" t="str">
        <f>LEFT(historie_vysledky[[#This Row],[prijmeni a jmeno]],1)</f>
        <v>G</v>
      </c>
      <c r="Q392" s="55" t="str">
        <f>CONCATENATE(historie_vysledky[[#This Row],[prijmeni a jmeno]],", ",historie_vysledky[[#This Row],[nar]])</f>
        <v>Gregar Daniel, 2008</v>
      </c>
      <c r="R392" s="55" t="str">
        <f>CONCATENATE(historie_vysledky[[#This Row],[prijmeni a jmeno]]," (",historie_vysledky[[#This Row],[nar]],")  v roce ",historie_vysledky[[#This Row],[rok]])</f>
        <v>Gregar Daniel (2008)  v roce 2012</v>
      </c>
      <c r="S392" s="56"/>
      <c r="T392" s="56"/>
      <c r="U392" s="56"/>
      <c r="V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</row>
    <row r="393" spans="2:33" ht="11.25">
      <c r="B393" s="18" t="str">
        <f>CONCATENATE(historie_vysledky[[#This Row],[rok]]," :: ",H393," :: ",I393)</f>
        <v>2012 :: Jágerová Aneta :: 2009</v>
      </c>
      <c r="C393" s="251">
        <v>2012</v>
      </c>
      <c r="D393" s="252" t="s">
        <v>297</v>
      </c>
      <c r="E393" s="259" t="s">
        <v>316</v>
      </c>
      <c r="F393" s="259">
        <v>3</v>
      </c>
      <c r="G393" s="253" t="s">
        <v>316</v>
      </c>
      <c r="H393" s="17" t="s">
        <v>612</v>
      </c>
      <c r="I393" s="254">
        <v>2009</v>
      </c>
      <c r="J393" s="19" t="s">
        <v>559</v>
      </c>
      <c r="K393" s="255" t="str">
        <f>IF(RIGHT(LEFT(historie_vysledky[[#This Row],[prijmeni a jmeno]],SEARCH(" ",historie_vysledky[[#This Row],[prijmeni a jmeno]])-1),1)="á","Z","M")</f>
        <v>Z</v>
      </c>
      <c r="L39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393" s="257"/>
      <c r="N393" s="17"/>
      <c r="O393" s="258">
        <v>1.96875E-3</v>
      </c>
      <c r="P393" s="136" t="str">
        <f>LEFT(historie_vysledky[[#This Row],[prijmeni a jmeno]],1)</f>
        <v>J</v>
      </c>
      <c r="Q393" s="55" t="str">
        <f>CONCATENATE(historie_vysledky[[#This Row],[prijmeni a jmeno]],", ",historie_vysledky[[#This Row],[nar]])</f>
        <v>Jágerová Aneta, 2009</v>
      </c>
      <c r="R393" s="55" t="str">
        <f>CONCATENATE(historie_vysledky[[#This Row],[prijmeni a jmeno]]," (",historie_vysledky[[#This Row],[nar]],")  v roce ",historie_vysledky[[#This Row],[rok]])</f>
        <v>Jágerová Aneta (2009)  v roce 2012</v>
      </c>
      <c r="S393" s="56"/>
      <c r="T393" s="56"/>
      <c r="U393" s="56"/>
      <c r="V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</row>
    <row r="394" spans="2:33" ht="11.25">
      <c r="B394" s="18" t="str">
        <f>CONCATENATE(historie_vysledky[[#This Row],[rok]]," :: ",H394," :: ",I394)</f>
        <v>2012 :: Kahovcová Anna :: 2006</v>
      </c>
      <c r="C394" s="251">
        <v>2012</v>
      </c>
      <c r="D394" s="252" t="s">
        <v>297</v>
      </c>
      <c r="E394" s="259" t="s">
        <v>316</v>
      </c>
      <c r="F394" s="259">
        <v>4</v>
      </c>
      <c r="G394" s="253" t="s">
        <v>316</v>
      </c>
      <c r="H394" s="17" t="s">
        <v>523</v>
      </c>
      <c r="I394" s="254">
        <v>2006</v>
      </c>
      <c r="J394" s="19" t="s">
        <v>242</v>
      </c>
      <c r="K394" s="255" t="str">
        <f>IF(RIGHT(LEFT(historie_vysledky[[#This Row],[prijmeni a jmeno]],SEARCH(" ",historie_vysledky[[#This Row],[prijmeni a jmeno]])-1),1)="á","Z","M")</f>
        <v>Z</v>
      </c>
      <c r="L39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94" s="257"/>
      <c r="N394" s="17"/>
      <c r="O394" s="258">
        <v>8.0208333333333336E-4</v>
      </c>
      <c r="P394" s="136" t="str">
        <f>LEFT(historie_vysledky[[#This Row],[prijmeni a jmeno]],1)</f>
        <v>K</v>
      </c>
      <c r="Q394" s="55" t="str">
        <f>CONCATENATE(historie_vysledky[[#This Row],[prijmeni a jmeno]],", ",historie_vysledky[[#This Row],[nar]])</f>
        <v>Kahovcová Anna, 2006</v>
      </c>
      <c r="R394" s="55" t="str">
        <f>CONCATENATE(historie_vysledky[[#This Row],[prijmeni a jmeno]]," (",historie_vysledky[[#This Row],[nar]],")  v roce ",historie_vysledky[[#This Row],[rok]])</f>
        <v>Kahovcová Anna (2006)  v roce 2012</v>
      </c>
      <c r="S394" s="56"/>
      <c r="T394" s="56"/>
      <c r="U394" s="56"/>
      <c r="V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</row>
    <row r="395" spans="2:33" ht="11.25">
      <c r="B395" s="18" t="str">
        <f>CONCATENATE(historie_vysledky[[#This Row],[rok]]," :: ",H395," :: ",I395)</f>
        <v>2012 :: Kahovcová Barbora :: 2009</v>
      </c>
      <c r="C395" s="251">
        <v>2012</v>
      </c>
      <c r="D395" s="252" t="s">
        <v>297</v>
      </c>
      <c r="E395" s="259" t="s">
        <v>316</v>
      </c>
      <c r="F395" s="259">
        <v>1</v>
      </c>
      <c r="G395" s="253" t="s">
        <v>316</v>
      </c>
      <c r="H395" s="17" t="s">
        <v>610</v>
      </c>
      <c r="I395" s="254">
        <v>2009</v>
      </c>
      <c r="J395" s="19" t="s">
        <v>242</v>
      </c>
      <c r="K395" s="255" t="str">
        <f>IF(RIGHT(LEFT(historie_vysledky[[#This Row],[prijmeni a jmeno]],SEARCH(" ",historie_vysledky[[#This Row],[prijmeni a jmeno]])-1),1)="á","Z","M")</f>
        <v>Z</v>
      </c>
      <c r="L39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395" s="257"/>
      <c r="N395" s="17"/>
      <c r="O395" s="258">
        <v>6.9444444444444447E-4</v>
      </c>
      <c r="P395" s="136" t="str">
        <f>LEFT(historie_vysledky[[#This Row],[prijmeni a jmeno]],1)</f>
        <v>K</v>
      </c>
      <c r="Q395" s="55" t="str">
        <f>CONCATENATE(historie_vysledky[[#This Row],[prijmeni a jmeno]],", ",historie_vysledky[[#This Row],[nar]])</f>
        <v>Kahovcová Barbora, 2009</v>
      </c>
      <c r="R395" s="55" t="str">
        <f>CONCATENATE(historie_vysledky[[#This Row],[prijmeni a jmeno]]," (",historie_vysledky[[#This Row],[nar]],")  v roce ",historie_vysledky[[#This Row],[rok]])</f>
        <v>Kahovcová Barbora (2009)  v roce 2012</v>
      </c>
      <c r="S395" s="56"/>
      <c r="T395" s="56"/>
      <c r="U395" s="56"/>
      <c r="V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</row>
    <row r="396" spans="2:33" ht="11.25">
      <c r="B396" s="18" t="str">
        <f>CONCATENATE(historie_vysledky[[#This Row],[rok]]," :: ",H396," :: ",I396)</f>
        <v>2012 :: Kaiserová Tereza :: 2004</v>
      </c>
      <c r="C396" s="251">
        <v>2012</v>
      </c>
      <c r="D396" s="252" t="s">
        <v>297</v>
      </c>
      <c r="E396" s="259" t="s">
        <v>316</v>
      </c>
      <c r="F396" s="259">
        <v>7</v>
      </c>
      <c r="G396" s="253" t="s">
        <v>316</v>
      </c>
      <c r="H396" s="17" t="s">
        <v>372</v>
      </c>
      <c r="I396" s="254">
        <v>2004</v>
      </c>
      <c r="J396" s="19" t="s">
        <v>328</v>
      </c>
      <c r="K396" s="255" t="str">
        <f>IF(RIGHT(LEFT(historie_vysledky[[#This Row],[prijmeni a jmeno]],SEARCH(" ",historie_vysledky[[#This Row],[prijmeni a jmeno]])-1),1)="á","Z","M")</f>
        <v>Z</v>
      </c>
      <c r="L39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396" s="257"/>
      <c r="N396" s="17"/>
      <c r="O396" s="258">
        <v>1.1226851851851851E-3</v>
      </c>
      <c r="P396" s="136" t="str">
        <f>LEFT(historie_vysledky[[#This Row],[prijmeni a jmeno]],1)</f>
        <v>K</v>
      </c>
      <c r="Q396" s="55" t="str">
        <f>CONCATENATE(historie_vysledky[[#This Row],[prijmeni a jmeno]],", ",historie_vysledky[[#This Row],[nar]])</f>
        <v>Kaiserová Tereza, 2004</v>
      </c>
      <c r="R396" s="55" t="str">
        <f>CONCATENATE(historie_vysledky[[#This Row],[prijmeni a jmeno]]," (",historie_vysledky[[#This Row],[nar]],")  v roce ",historie_vysledky[[#This Row],[rok]])</f>
        <v>Kaiserová Tereza (2004)  v roce 2012</v>
      </c>
      <c r="S396" s="56"/>
      <c r="T396" s="56"/>
      <c r="U396" s="56"/>
      <c r="V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</row>
    <row r="397" spans="2:33" ht="11.25">
      <c r="B397" s="18" t="str">
        <f>CONCATENATE(historie_vysledky[[#This Row],[rok]]," :: ",H397," :: ",I397)</f>
        <v>2012 :: Klimeš Jan :: 2007</v>
      </c>
      <c r="C397" s="251">
        <v>2012</v>
      </c>
      <c r="D397" s="252" t="s">
        <v>297</v>
      </c>
      <c r="E397" s="259" t="s">
        <v>316</v>
      </c>
      <c r="F397" s="259">
        <v>12</v>
      </c>
      <c r="G397" s="253" t="s">
        <v>316</v>
      </c>
      <c r="H397" s="17" t="s">
        <v>604</v>
      </c>
      <c r="I397" s="254">
        <v>2007</v>
      </c>
      <c r="J397" s="19" t="s">
        <v>667</v>
      </c>
      <c r="K397" s="255" t="str">
        <f>IF(RIGHT(LEFT(historie_vysledky[[#This Row],[prijmeni a jmeno]],SEARCH(" ",historie_vysledky[[#This Row],[prijmeni a jmeno]])-1),1)="á","Z","M")</f>
        <v>M</v>
      </c>
      <c r="L39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397" s="257"/>
      <c r="N397" s="17" t="s">
        <v>411</v>
      </c>
      <c r="O397" s="258">
        <v>6.134259259259259E-4</v>
      </c>
      <c r="P397" s="136" t="str">
        <f>LEFT(historie_vysledky[[#This Row],[prijmeni a jmeno]],1)</f>
        <v>K</v>
      </c>
      <c r="Q397" s="55" t="str">
        <f>CONCATENATE(historie_vysledky[[#This Row],[prijmeni a jmeno]],", ",historie_vysledky[[#This Row],[nar]])</f>
        <v>Klimeš Jan, 2007</v>
      </c>
      <c r="R397" s="55" t="str">
        <f>CONCATENATE(historie_vysledky[[#This Row],[prijmeni a jmeno]]," (",historie_vysledky[[#This Row],[nar]],")  v roce ",historie_vysledky[[#This Row],[rok]])</f>
        <v>Klimeš Jan (2007)  v roce 2012</v>
      </c>
      <c r="S397" s="56"/>
      <c r="T397" s="56"/>
      <c r="U397" s="56"/>
      <c r="V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</row>
    <row r="398" spans="2:33" ht="11.25">
      <c r="B398" s="18" t="str">
        <f>CONCATENATE(historie_vysledky[[#This Row],[rok]]," :: ",H398," :: ",I398)</f>
        <v>2012 :: Klimešová Alena :: 2001</v>
      </c>
      <c r="C398" s="251">
        <v>2012</v>
      </c>
      <c r="D398" s="252" t="s">
        <v>297</v>
      </c>
      <c r="E398" s="259" t="s">
        <v>316</v>
      </c>
      <c r="F398" s="259">
        <v>8</v>
      </c>
      <c r="G398" s="253" t="s">
        <v>316</v>
      </c>
      <c r="H398" s="17" t="s">
        <v>583</v>
      </c>
      <c r="I398" s="254">
        <v>2001</v>
      </c>
      <c r="J398" s="19" t="s">
        <v>667</v>
      </c>
      <c r="K398" s="255" t="str">
        <f>IF(RIGHT(LEFT(historie_vysledky[[#This Row],[prijmeni a jmeno]],SEARCH(" ",historie_vysledky[[#This Row],[prijmeni a jmeno]])-1),1)="á","Z","M")</f>
        <v>Z</v>
      </c>
      <c r="L39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398" s="257"/>
      <c r="N398" s="17"/>
      <c r="O398" s="258">
        <v>9.8263888888888901E-4</v>
      </c>
      <c r="P398" s="136" t="str">
        <f>LEFT(historie_vysledky[[#This Row],[prijmeni a jmeno]],1)</f>
        <v>K</v>
      </c>
      <c r="Q398" s="55" t="str">
        <f>CONCATENATE(historie_vysledky[[#This Row],[prijmeni a jmeno]],", ",historie_vysledky[[#This Row],[nar]])</f>
        <v>Klimešová Alena, 2001</v>
      </c>
      <c r="R398" s="55" t="str">
        <f>CONCATENATE(historie_vysledky[[#This Row],[prijmeni a jmeno]]," (",historie_vysledky[[#This Row],[nar]],")  v roce ",historie_vysledky[[#This Row],[rok]])</f>
        <v>Klimešová Alena (2001)  v roce 2012</v>
      </c>
      <c r="S398" s="56"/>
      <c r="T398" s="56"/>
      <c r="U398" s="56"/>
      <c r="V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</row>
    <row r="399" spans="2:33" ht="11.25">
      <c r="B399" s="18" t="str">
        <f>CONCATENATE(historie_vysledky[[#This Row],[rok]]," :: ",H399," :: ",I399)</f>
        <v>2012 :: Klimešová Šarlota :: 2000</v>
      </c>
      <c r="C399" s="251">
        <v>2012</v>
      </c>
      <c r="D399" s="252" t="s">
        <v>297</v>
      </c>
      <c r="E399" s="259" t="s">
        <v>316</v>
      </c>
      <c r="F399" s="259">
        <v>2</v>
      </c>
      <c r="G399" s="253" t="s">
        <v>316</v>
      </c>
      <c r="H399" s="17" t="s">
        <v>580</v>
      </c>
      <c r="I399" s="254">
        <v>2000</v>
      </c>
      <c r="J399" s="19" t="s">
        <v>667</v>
      </c>
      <c r="K399" s="255" t="str">
        <f>IF(RIGHT(LEFT(historie_vysledky[[#This Row],[prijmeni a jmeno]],SEARCH(" ",historie_vysledky[[#This Row],[prijmeni a jmeno]])-1),1)="á","Z","M")</f>
        <v>Z</v>
      </c>
      <c r="L39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399" s="257"/>
      <c r="N399" s="17"/>
      <c r="O399" s="258">
        <v>8.2638888888888877E-4</v>
      </c>
      <c r="P399" s="136" t="str">
        <f>LEFT(historie_vysledky[[#This Row],[prijmeni a jmeno]],1)</f>
        <v>K</v>
      </c>
      <c r="Q399" s="55" t="str">
        <f>CONCATENATE(historie_vysledky[[#This Row],[prijmeni a jmeno]],", ",historie_vysledky[[#This Row],[nar]])</f>
        <v>Klimešová Šarlota, 2000</v>
      </c>
      <c r="R399" s="55" t="str">
        <f>CONCATENATE(historie_vysledky[[#This Row],[prijmeni a jmeno]]," (",historie_vysledky[[#This Row],[nar]],")  v roce ",historie_vysledky[[#This Row],[rok]])</f>
        <v>Klimešová Šarlota (2000)  v roce 2012</v>
      </c>
      <c r="S399" s="56"/>
      <c r="T399" s="56"/>
      <c r="U399" s="56"/>
      <c r="V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</row>
    <row r="400" spans="2:33" ht="11.25">
      <c r="B400" s="18" t="str">
        <f>CONCATENATE(historie_vysledky[[#This Row],[rok]]," :: ",H400," :: ",I400)</f>
        <v>2012 :: Klosse Patricie :: 1997</v>
      </c>
      <c r="C400" s="251">
        <v>2012</v>
      </c>
      <c r="D400" s="252" t="s">
        <v>297</v>
      </c>
      <c r="E400" s="259" t="s">
        <v>316</v>
      </c>
      <c r="F400" s="259">
        <v>3</v>
      </c>
      <c r="G400" s="253" t="s">
        <v>316</v>
      </c>
      <c r="H400" s="17" t="s">
        <v>571</v>
      </c>
      <c r="I400" s="254">
        <v>1997</v>
      </c>
      <c r="J400" s="19" t="s">
        <v>17</v>
      </c>
      <c r="K400" s="255" t="s">
        <v>318</v>
      </c>
      <c r="L40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400" s="257"/>
      <c r="N400" s="17"/>
      <c r="O400" s="258">
        <v>3.840277777777778E-3</v>
      </c>
      <c r="P400" s="136" t="str">
        <f>LEFT(historie_vysledky[[#This Row],[prijmeni a jmeno]],1)</f>
        <v>K</v>
      </c>
      <c r="Q400" s="55" t="str">
        <f>CONCATENATE(historie_vysledky[[#This Row],[prijmeni a jmeno]],", ",historie_vysledky[[#This Row],[nar]])</f>
        <v>Klosse Patricie, 1997</v>
      </c>
      <c r="R400" s="55" t="str">
        <f>CONCATENATE(historie_vysledky[[#This Row],[prijmeni a jmeno]]," (",historie_vysledky[[#This Row],[nar]],")  v roce ",historie_vysledky[[#This Row],[rok]])</f>
        <v>Klosse Patricie (1997)  v roce 2012</v>
      </c>
      <c r="S400" s="56"/>
      <c r="T400" s="56"/>
      <c r="U400" s="56"/>
      <c r="V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</row>
    <row r="401" spans="2:33" ht="11.25">
      <c r="B401" s="18" t="str">
        <f>CONCATENATE(historie_vysledky[[#This Row],[rok]]," :: ",H401," :: ",I401)</f>
        <v>2012 :: Kolářová Andrea :: 2006</v>
      </c>
      <c r="C401" s="251">
        <v>2012</v>
      </c>
      <c r="D401" s="252" t="s">
        <v>297</v>
      </c>
      <c r="E401" s="259" t="s">
        <v>316</v>
      </c>
      <c r="F401" s="259">
        <v>3</v>
      </c>
      <c r="G401" s="253" t="s">
        <v>316</v>
      </c>
      <c r="H401" s="17" t="s">
        <v>607</v>
      </c>
      <c r="I401" s="254">
        <v>2006</v>
      </c>
      <c r="J401" s="19" t="s">
        <v>567</v>
      </c>
      <c r="K401" s="255" t="str">
        <f>IF(RIGHT(LEFT(historie_vysledky[[#This Row],[prijmeni a jmeno]],SEARCH(" ",historie_vysledky[[#This Row],[prijmeni a jmeno]])-1),1)="á","Z","M")</f>
        <v>Z</v>
      </c>
      <c r="L40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401" s="257"/>
      <c r="N401" s="17"/>
      <c r="O401" s="258">
        <v>7.6388888888888893E-4</v>
      </c>
      <c r="P401" s="136" t="str">
        <f>LEFT(historie_vysledky[[#This Row],[prijmeni a jmeno]],1)</f>
        <v>K</v>
      </c>
      <c r="Q401" s="55" t="str">
        <f>CONCATENATE(historie_vysledky[[#This Row],[prijmeni a jmeno]],", ",historie_vysledky[[#This Row],[nar]])</f>
        <v>Kolářová Andrea, 2006</v>
      </c>
      <c r="R401" s="55" t="str">
        <f>CONCATENATE(historie_vysledky[[#This Row],[prijmeni a jmeno]]," (",historie_vysledky[[#This Row],[nar]],")  v roce ",historie_vysledky[[#This Row],[rok]])</f>
        <v>Kolářová Andrea (2006)  v roce 2012</v>
      </c>
      <c r="S401" s="56"/>
      <c r="T401" s="56"/>
      <c r="U401" s="56"/>
      <c r="V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</row>
    <row r="402" spans="2:33" ht="11.25">
      <c r="B402" s="18" t="str">
        <f>CONCATENATE(historie_vysledky[[#This Row],[rok]]," :: ",H402," :: ",I402)</f>
        <v>2012 :: Komárková Alice :: 2004</v>
      </c>
      <c r="C402" s="251">
        <v>2012</v>
      </c>
      <c r="D402" s="252" t="s">
        <v>297</v>
      </c>
      <c r="E402" s="259" t="s">
        <v>316</v>
      </c>
      <c r="F402" s="259">
        <v>6</v>
      </c>
      <c r="G402" s="253" t="s">
        <v>316</v>
      </c>
      <c r="H402" s="17" t="s">
        <v>416</v>
      </c>
      <c r="I402" s="254">
        <v>2004</v>
      </c>
      <c r="J402" s="19" t="s">
        <v>331</v>
      </c>
      <c r="K402" s="255" t="str">
        <f>IF(RIGHT(LEFT(historie_vysledky[[#This Row],[prijmeni a jmeno]],SEARCH(" ",historie_vysledky[[#This Row],[prijmeni a jmeno]])-1),1)="á","Z","M")</f>
        <v>Z</v>
      </c>
      <c r="L40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02" s="257"/>
      <c r="N402" s="17"/>
      <c r="O402" s="258">
        <v>9.4907407407407408E-4</v>
      </c>
      <c r="P402" s="136" t="str">
        <f>LEFT(historie_vysledky[[#This Row],[prijmeni a jmeno]],1)</f>
        <v>K</v>
      </c>
      <c r="Q402" s="55" t="str">
        <f>CONCATENATE(historie_vysledky[[#This Row],[prijmeni a jmeno]],", ",historie_vysledky[[#This Row],[nar]])</f>
        <v>Komárková Alice, 2004</v>
      </c>
      <c r="R402" s="55" t="str">
        <f>CONCATENATE(historie_vysledky[[#This Row],[prijmeni a jmeno]]," (",historie_vysledky[[#This Row],[nar]],")  v roce ",historie_vysledky[[#This Row],[rok]])</f>
        <v>Komárková Alice (2004)  v roce 2012</v>
      </c>
      <c r="S402" s="56"/>
      <c r="T402" s="56"/>
      <c r="U402" s="56"/>
      <c r="V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</row>
    <row r="403" spans="2:33" ht="11.25">
      <c r="B403" s="18" t="str">
        <f>CONCATENATE(historie_vysledky[[#This Row],[rok]]," :: ",H403," :: ",I403)</f>
        <v>2012 :: Kratochvíl David :: 2001</v>
      </c>
      <c r="C403" s="251">
        <v>2012</v>
      </c>
      <c r="D403" s="252" t="s">
        <v>297</v>
      </c>
      <c r="E403" s="259" t="s">
        <v>316</v>
      </c>
      <c r="F403" s="259">
        <v>6</v>
      </c>
      <c r="G403" s="253" t="s">
        <v>316</v>
      </c>
      <c r="H403" s="17" t="s">
        <v>578</v>
      </c>
      <c r="I403" s="254">
        <v>2001</v>
      </c>
      <c r="J403" s="19" t="s">
        <v>235</v>
      </c>
      <c r="K403" s="255" t="str">
        <f>IF(RIGHT(LEFT(historie_vysledky[[#This Row],[prijmeni a jmeno]],SEARCH(" ",historie_vysledky[[#This Row],[prijmeni a jmeno]])-1),1)="á","Z","M")</f>
        <v>M</v>
      </c>
      <c r="L40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403" s="257"/>
      <c r="N403" s="17"/>
      <c r="O403" s="258">
        <v>8.3796296296296299E-4</v>
      </c>
      <c r="P403" s="136" t="str">
        <f>LEFT(historie_vysledky[[#This Row],[prijmeni a jmeno]],1)</f>
        <v>K</v>
      </c>
      <c r="Q403" s="55" t="str">
        <f>CONCATENATE(historie_vysledky[[#This Row],[prijmeni a jmeno]],", ",historie_vysledky[[#This Row],[nar]])</f>
        <v>Kratochvíl David, 2001</v>
      </c>
      <c r="R403" s="55" t="str">
        <f>CONCATENATE(historie_vysledky[[#This Row],[prijmeni a jmeno]]," (",historie_vysledky[[#This Row],[nar]],")  v roce ",historie_vysledky[[#This Row],[rok]])</f>
        <v>Kratochvíl David (2001)  v roce 2012</v>
      </c>
      <c r="S403" s="56"/>
      <c r="T403" s="56"/>
      <c r="U403" s="56"/>
      <c r="V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</row>
    <row r="404" spans="2:33" ht="11.25">
      <c r="B404" s="18" t="str">
        <f>CONCATENATE(historie_vysledky[[#This Row],[rok]]," :: ",H404," :: ",I404)</f>
        <v>2012 :: Kratochvíl Tomáš :: 2002</v>
      </c>
      <c r="C404" s="251">
        <v>2012</v>
      </c>
      <c r="D404" s="252" t="s">
        <v>297</v>
      </c>
      <c r="E404" s="259" t="s">
        <v>316</v>
      </c>
      <c r="F404" s="259">
        <v>2</v>
      </c>
      <c r="G404" s="253" t="s">
        <v>316</v>
      </c>
      <c r="H404" s="17" t="s">
        <v>502</v>
      </c>
      <c r="I404" s="254">
        <v>2002</v>
      </c>
      <c r="J404" s="19" t="s">
        <v>332</v>
      </c>
      <c r="K404" s="255" t="str">
        <f>IF(RIGHT(LEFT(historie_vysledky[[#This Row],[prijmeni a jmeno]],SEARCH(" ",historie_vysledky[[#This Row],[prijmeni a jmeno]])-1),1)="á","Z","M")</f>
        <v>M</v>
      </c>
      <c r="L40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04" s="257"/>
      <c r="N404" s="17"/>
      <c r="O404" s="258">
        <v>7.7083333333333344E-4</v>
      </c>
      <c r="P404" s="136" t="str">
        <f>LEFT(historie_vysledky[[#This Row],[prijmeni a jmeno]],1)</f>
        <v>K</v>
      </c>
      <c r="Q404" s="55" t="str">
        <f>CONCATENATE(historie_vysledky[[#This Row],[prijmeni a jmeno]],", ",historie_vysledky[[#This Row],[nar]])</f>
        <v>Kratochvíl Tomáš, 2002</v>
      </c>
      <c r="R404" s="55" t="str">
        <f>CONCATENATE(historie_vysledky[[#This Row],[prijmeni a jmeno]]," (",historie_vysledky[[#This Row],[nar]],")  v roce ",historie_vysledky[[#This Row],[rok]])</f>
        <v>Kratochvíl Tomáš (2002)  v roce 2012</v>
      </c>
      <c r="S404" s="56"/>
      <c r="T404" s="56"/>
      <c r="U404" s="56"/>
      <c r="V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</row>
    <row r="405" spans="2:33" ht="11.25">
      <c r="B405" s="18" t="str">
        <f>CONCATENATE(historie_vysledky[[#This Row],[rok]]," :: ",H405," :: ",I405)</f>
        <v>2012 :: Krechko Oleksandra :: 1998</v>
      </c>
      <c r="C405" s="251">
        <v>2012</v>
      </c>
      <c r="D405" s="252" t="s">
        <v>297</v>
      </c>
      <c r="E405" s="259" t="s">
        <v>316</v>
      </c>
      <c r="F405" s="259">
        <v>7</v>
      </c>
      <c r="G405" s="253" t="s">
        <v>316</v>
      </c>
      <c r="H405" s="17" t="s">
        <v>575</v>
      </c>
      <c r="I405" s="254">
        <v>1998</v>
      </c>
      <c r="J405" s="19" t="s">
        <v>332</v>
      </c>
      <c r="K405" s="255" t="s">
        <v>318</v>
      </c>
      <c r="L40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405" s="257"/>
      <c r="N405" s="17"/>
      <c r="O405" s="258">
        <v>1.4675925925925926E-3</v>
      </c>
      <c r="P405" s="136" t="str">
        <f>LEFT(historie_vysledky[[#This Row],[prijmeni a jmeno]],1)</f>
        <v>K</v>
      </c>
      <c r="Q405" s="55" t="str">
        <f>CONCATENATE(historie_vysledky[[#This Row],[prijmeni a jmeno]],", ",historie_vysledky[[#This Row],[nar]])</f>
        <v>Krechko Oleksandra, 1998</v>
      </c>
      <c r="R405" s="55" t="str">
        <f>CONCATENATE(historie_vysledky[[#This Row],[prijmeni a jmeno]]," (",historie_vysledky[[#This Row],[nar]],")  v roce ",historie_vysledky[[#This Row],[rok]])</f>
        <v>Krechko Oleksandra (1998)  v roce 2012</v>
      </c>
      <c r="S405" s="56"/>
      <c r="T405" s="56"/>
      <c r="U405" s="56"/>
      <c r="V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</row>
    <row r="406" spans="2:33" ht="11.25">
      <c r="B406" s="18" t="str">
        <f>CONCATENATE(historie_vysledky[[#This Row],[rok]]," :: ",H406," :: ",I406)</f>
        <v>2012 :: Kundrátová Michala :: 2000</v>
      </c>
      <c r="C406" s="251">
        <v>2012</v>
      </c>
      <c r="D406" s="252" t="s">
        <v>297</v>
      </c>
      <c r="E406" s="259" t="s">
        <v>316</v>
      </c>
      <c r="F406" s="259">
        <v>5</v>
      </c>
      <c r="G406" s="253" t="s">
        <v>316</v>
      </c>
      <c r="H406" s="17" t="s">
        <v>488</v>
      </c>
      <c r="I406" s="254">
        <v>2000</v>
      </c>
      <c r="J406" s="19" t="s">
        <v>328</v>
      </c>
      <c r="K406" s="255" t="str">
        <f>IF(RIGHT(LEFT(historie_vysledky[[#This Row],[prijmeni a jmeno]],SEARCH(" ",historie_vysledky[[#This Row],[prijmeni a jmeno]])-1),1)="á","Z","M")</f>
        <v>Z</v>
      </c>
      <c r="L40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406" s="257"/>
      <c r="N406" s="17"/>
      <c r="O406" s="258">
        <v>8.9583333333333344E-4</v>
      </c>
      <c r="P406" s="136" t="str">
        <f>LEFT(historie_vysledky[[#This Row],[prijmeni a jmeno]],1)</f>
        <v>K</v>
      </c>
      <c r="Q406" s="55" t="str">
        <f>CONCATENATE(historie_vysledky[[#This Row],[prijmeni a jmeno]],", ",historie_vysledky[[#This Row],[nar]])</f>
        <v>Kundrátová Michala, 2000</v>
      </c>
      <c r="R406" s="55" t="str">
        <f>CONCATENATE(historie_vysledky[[#This Row],[prijmeni a jmeno]]," (",historie_vysledky[[#This Row],[nar]],")  v roce ",historie_vysledky[[#This Row],[rok]])</f>
        <v>Kundrátová Michala (2000)  v roce 2012</v>
      </c>
      <c r="S406" s="56"/>
      <c r="T406" s="56"/>
      <c r="U406" s="56"/>
      <c r="V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</row>
    <row r="407" spans="2:33" ht="11.25">
      <c r="B407" s="18" t="str">
        <f>CONCATENATE(historie_vysledky[[#This Row],[rok]]," :: ",H407," :: ",I407)</f>
        <v>2012 :: Kupská Nikola :: 1999</v>
      </c>
      <c r="C407" s="251">
        <v>2012</v>
      </c>
      <c r="D407" s="252" t="s">
        <v>297</v>
      </c>
      <c r="E407" s="259" t="s">
        <v>316</v>
      </c>
      <c r="F407" s="259">
        <v>5</v>
      </c>
      <c r="G407" s="253" t="s">
        <v>316</v>
      </c>
      <c r="H407" s="17" t="s">
        <v>573</v>
      </c>
      <c r="I407" s="254">
        <v>1999</v>
      </c>
      <c r="J407" s="19" t="s">
        <v>559</v>
      </c>
      <c r="K407" s="255" t="str">
        <f>IF(RIGHT(LEFT(historie_vysledky[[#This Row],[prijmeni a jmeno]],SEARCH(" ",historie_vysledky[[#This Row],[prijmeni a jmeno]])-1),1)="á","Z","M")</f>
        <v>Z</v>
      </c>
      <c r="L40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407" s="257"/>
      <c r="N407" s="17"/>
      <c r="O407" s="258">
        <v>1.2395833333333334E-3</v>
      </c>
      <c r="P407" s="136" t="str">
        <f>LEFT(historie_vysledky[[#This Row],[prijmeni a jmeno]],1)</f>
        <v>K</v>
      </c>
      <c r="Q407" s="55" t="str">
        <f>CONCATENATE(historie_vysledky[[#This Row],[prijmeni a jmeno]],", ",historie_vysledky[[#This Row],[nar]])</f>
        <v>Kupská Nikola, 1999</v>
      </c>
      <c r="R407" s="55" t="str">
        <f>CONCATENATE(historie_vysledky[[#This Row],[prijmeni a jmeno]]," (",historie_vysledky[[#This Row],[nar]],")  v roce ",historie_vysledky[[#This Row],[rok]])</f>
        <v>Kupská Nikola (1999)  v roce 2012</v>
      </c>
      <c r="S407" s="56"/>
      <c r="T407" s="56"/>
      <c r="U407" s="56"/>
      <c r="V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</row>
    <row r="408" spans="2:33" ht="11.25">
      <c r="B408" s="18" t="str">
        <f>CONCATENATE(historie_vysledky[[#This Row],[rok]]," :: ",H408," :: ",I408)</f>
        <v>2012 :: Kupský Jan :: 2002</v>
      </c>
      <c r="C408" s="251">
        <v>2012</v>
      </c>
      <c r="D408" s="252" t="s">
        <v>297</v>
      </c>
      <c r="E408" s="259" t="s">
        <v>316</v>
      </c>
      <c r="F408" s="259">
        <v>3</v>
      </c>
      <c r="G408" s="253" t="s">
        <v>316</v>
      </c>
      <c r="H408" s="17" t="s">
        <v>584</v>
      </c>
      <c r="I408" s="254">
        <v>2002</v>
      </c>
      <c r="J408" s="19" t="s">
        <v>259</v>
      </c>
      <c r="K408" s="255" t="str">
        <f>IF(RIGHT(LEFT(historie_vysledky[[#This Row],[prijmeni a jmeno]],SEARCH(" ",historie_vysledky[[#This Row],[prijmeni a jmeno]])-1),1)="á","Z","M")</f>
        <v>M</v>
      </c>
      <c r="L40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08" s="257"/>
      <c r="N408" s="17"/>
      <c r="O408" s="258">
        <v>7.9282407407407394E-4</v>
      </c>
      <c r="P408" s="136" t="str">
        <f>LEFT(historie_vysledky[[#This Row],[prijmeni a jmeno]],1)</f>
        <v>K</v>
      </c>
      <c r="Q408" s="55" t="str">
        <f>CONCATENATE(historie_vysledky[[#This Row],[prijmeni a jmeno]],", ",historie_vysledky[[#This Row],[nar]])</f>
        <v>Kupský Jan, 2002</v>
      </c>
      <c r="R408" s="55" t="str">
        <f>CONCATENATE(historie_vysledky[[#This Row],[prijmeni a jmeno]]," (",historie_vysledky[[#This Row],[nar]],")  v roce ",historie_vysledky[[#This Row],[rok]])</f>
        <v>Kupský Jan (2002)  v roce 2012</v>
      </c>
      <c r="S408" s="56"/>
      <c r="T408" s="56"/>
      <c r="U408" s="56"/>
      <c r="V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</row>
    <row r="409" spans="2:33" ht="11.25">
      <c r="B409" s="18" t="str">
        <f>CONCATENATE(historie_vysledky[[#This Row],[rok]]," :: ",H409," :: ",I409)</f>
        <v>2012 :: Kozlík Ladislav :: 1996</v>
      </c>
      <c r="C409" s="251">
        <v>2012</v>
      </c>
      <c r="D409" s="252" t="s">
        <v>297</v>
      </c>
      <c r="E409" s="259" t="s">
        <v>316</v>
      </c>
      <c r="F409" s="259">
        <v>1</v>
      </c>
      <c r="G409" s="253" t="s">
        <v>316</v>
      </c>
      <c r="H409" s="17" t="s">
        <v>239</v>
      </c>
      <c r="I409" s="254">
        <v>1996</v>
      </c>
      <c r="J409" s="19" t="s">
        <v>331</v>
      </c>
      <c r="K409" s="255" t="str">
        <f>IF(RIGHT(LEFT(historie_vysledky[[#This Row],[prijmeni a jmeno]],SEARCH(" ",historie_vysledky[[#This Row],[prijmeni a jmeno]])-1),1)="á","Z","M")</f>
        <v>M</v>
      </c>
      <c r="L40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409" s="257"/>
      <c r="N409" s="17"/>
      <c r="O409" s="258">
        <v>2.4502314814814816E-3</v>
      </c>
      <c r="P409" s="136" t="str">
        <f>LEFT(historie_vysledky[[#This Row],[prijmeni a jmeno]],1)</f>
        <v>K</v>
      </c>
      <c r="Q409" s="55" t="str">
        <f>CONCATENATE(historie_vysledky[[#This Row],[prijmeni a jmeno]],", ",historie_vysledky[[#This Row],[nar]])</f>
        <v>Kozlík Ladislav, 1996</v>
      </c>
      <c r="R409" s="55" t="str">
        <f>CONCATENATE(historie_vysledky[[#This Row],[prijmeni a jmeno]]," (",historie_vysledky[[#This Row],[nar]],")  v roce ",historie_vysledky[[#This Row],[rok]])</f>
        <v>Kozlík Ladislav (1996)  v roce 2012</v>
      </c>
      <c r="S409" s="56"/>
      <c r="T409" s="56"/>
      <c r="U409" s="56"/>
      <c r="V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</row>
    <row r="410" spans="2:33" ht="11.25">
      <c r="B410" s="18" t="str">
        <f>CONCATENATE(historie_vysledky[[#This Row],[rok]]," :: ",H410," :: ",I410)</f>
        <v>2012 :: Lebeda David :: 2007</v>
      </c>
      <c r="C410" s="251">
        <v>2012</v>
      </c>
      <c r="D410" s="252" t="s">
        <v>297</v>
      </c>
      <c r="E410" s="259" t="s">
        <v>316</v>
      </c>
      <c r="F410" s="259">
        <v>13</v>
      </c>
      <c r="G410" s="253" t="s">
        <v>316</v>
      </c>
      <c r="H410" s="17" t="s">
        <v>605</v>
      </c>
      <c r="I410" s="254">
        <v>2007</v>
      </c>
      <c r="J410" s="19" t="s">
        <v>23</v>
      </c>
      <c r="K410" s="255" t="str">
        <f>IF(RIGHT(LEFT(historie_vysledky[[#This Row],[prijmeni a jmeno]],SEARCH(" ",historie_vysledky[[#This Row],[prijmeni a jmeno]])-1),1)="á","Z","M")</f>
        <v>M</v>
      </c>
      <c r="L41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410" s="257"/>
      <c r="N410" s="17" t="s">
        <v>411</v>
      </c>
      <c r="O410" s="258">
        <v>6.2500000000000001E-4</v>
      </c>
      <c r="P410" s="136" t="str">
        <f>LEFT(historie_vysledky[[#This Row],[prijmeni a jmeno]],1)</f>
        <v>L</v>
      </c>
      <c r="Q410" s="55" t="str">
        <f>CONCATENATE(historie_vysledky[[#This Row],[prijmeni a jmeno]],", ",historie_vysledky[[#This Row],[nar]])</f>
        <v>Lebeda David, 2007</v>
      </c>
      <c r="R410" s="55" t="str">
        <f>CONCATENATE(historie_vysledky[[#This Row],[prijmeni a jmeno]]," (",historie_vysledky[[#This Row],[nar]],")  v roce ",historie_vysledky[[#This Row],[rok]])</f>
        <v>Lebeda David (2007)  v roce 2012</v>
      </c>
      <c r="S410" s="56"/>
      <c r="T410" s="56"/>
      <c r="U410" s="56"/>
      <c r="V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</row>
    <row r="411" spans="2:33" ht="11.25">
      <c r="B411" s="18" t="str">
        <f>CONCATENATE(historie_vysledky[[#This Row],[rok]]," :: ",H411," :: ",I411)</f>
        <v>2012 :: Lovasová Nikola :: 2002</v>
      </c>
      <c r="C411" s="251">
        <v>2012</v>
      </c>
      <c r="D411" s="252" t="s">
        <v>297</v>
      </c>
      <c r="E411" s="259" t="s">
        <v>316</v>
      </c>
      <c r="F411" s="259">
        <v>4</v>
      </c>
      <c r="G411" s="253" t="s">
        <v>316</v>
      </c>
      <c r="H411" s="17" t="s">
        <v>596</v>
      </c>
      <c r="I411" s="254">
        <v>2002</v>
      </c>
      <c r="J411" s="19" t="s">
        <v>259</v>
      </c>
      <c r="K411" s="255" t="str">
        <f>IF(RIGHT(LEFT(historie_vysledky[[#This Row],[prijmeni a jmeno]],SEARCH(" ",historie_vysledky[[#This Row],[prijmeni a jmeno]])-1),1)="á","Z","M")</f>
        <v>Z</v>
      </c>
      <c r="L41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11" s="257"/>
      <c r="N411" s="17"/>
      <c r="O411" s="258">
        <v>8.7962962962962962E-4</v>
      </c>
      <c r="P411" s="136" t="str">
        <f>LEFT(historie_vysledky[[#This Row],[prijmeni a jmeno]],1)</f>
        <v>L</v>
      </c>
      <c r="Q411" s="55" t="str">
        <f>CONCATENATE(historie_vysledky[[#This Row],[prijmeni a jmeno]],", ",historie_vysledky[[#This Row],[nar]])</f>
        <v>Lovasová Nikola, 2002</v>
      </c>
      <c r="R411" s="55" t="str">
        <f>CONCATENATE(historie_vysledky[[#This Row],[prijmeni a jmeno]]," (",historie_vysledky[[#This Row],[nar]],")  v roce ",historie_vysledky[[#This Row],[rok]])</f>
        <v>Lovasová Nikola (2002)  v roce 2012</v>
      </c>
      <c r="S411" s="56"/>
      <c r="T411" s="56"/>
      <c r="U411" s="56"/>
      <c r="V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</row>
    <row r="412" spans="2:33" ht="11.25">
      <c r="B412" s="18" t="str">
        <f>CONCATENATE(historie_vysledky[[#This Row],[rok]]," :: ",H412," :: ",I412)</f>
        <v>2012 :: Lukš Petr :: 2002</v>
      </c>
      <c r="C412" s="251">
        <v>2012</v>
      </c>
      <c r="D412" s="252" t="s">
        <v>297</v>
      </c>
      <c r="E412" s="259" t="s">
        <v>316</v>
      </c>
      <c r="F412" s="259">
        <v>1</v>
      </c>
      <c r="G412" s="253" t="s">
        <v>316</v>
      </c>
      <c r="H412" s="17" t="s">
        <v>501</v>
      </c>
      <c r="I412" s="254">
        <v>2002</v>
      </c>
      <c r="J412" s="19" t="s">
        <v>331</v>
      </c>
      <c r="K412" s="255" t="str">
        <f>IF(RIGHT(LEFT(historie_vysledky[[#This Row],[prijmeni a jmeno]],SEARCH(" ",historie_vysledky[[#This Row],[prijmeni a jmeno]])-1),1)="á","Z","M")</f>
        <v>M</v>
      </c>
      <c r="L41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12" s="257"/>
      <c r="N412" s="17"/>
      <c r="O412" s="258">
        <v>7.4652777777777781E-4</v>
      </c>
      <c r="P412" s="136" t="str">
        <f>LEFT(historie_vysledky[[#This Row],[prijmeni a jmeno]],1)</f>
        <v>L</v>
      </c>
      <c r="Q412" s="55" t="str">
        <f>CONCATENATE(historie_vysledky[[#This Row],[prijmeni a jmeno]],", ",historie_vysledky[[#This Row],[nar]])</f>
        <v>Lukš Petr, 2002</v>
      </c>
      <c r="R412" s="55" t="str">
        <f>CONCATENATE(historie_vysledky[[#This Row],[prijmeni a jmeno]]," (",historie_vysledky[[#This Row],[nar]],")  v roce ",historie_vysledky[[#This Row],[rok]])</f>
        <v>Lukš Petr (2002)  v roce 2012</v>
      </c>
      <c r="S412" s="56"/>
      <c r="T412" s="56"/>
      <c r="U412" s="56"/>
      <c r="V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</row>
    <row r="413" spans="2:33" ht="11.25">
      <c r="B413" s="18" t="str">
        <f>CONCATENATE(historie_vysledky[[#This Row],[rok]]," :: ",H413," :: ",I413)</f>
        <v>2012 :: Mašek František :: 2005</v>
      </c>
      <c r="C413" s="251">
        <v>2012</v>
      </c>
      <c r="D413" s="252" t="s">
        <v>297</v>
      </c>
      <c r="E413" s="259" t="s">
        <v>316</v>
      </c>
      <c r="F413" s="259">
        <v>9</v>
      </c>
      <c r="G413" s="253" t="s">
        <v>316</v>
      </c>
      <c r="H413" s="17" t="s">
        <v>365</v>
      </c>
      <c r="I413" s="254">
        <v>2005</v>
      </c>
      <c r="J413" s="19" t="s">
        <v>328</v>
      </c>
      <c r="K413" s="255" t="str">
        <f>IF(RIGHT(LEFT(historie_vysledky[[#This Row],[prijmeni a jmeno]],SEARCH(" ",historie_vysledky[[#This Row],[prijmeni a jmeno]])-1),1)="á","Z","M")</f>
        <v>M</v>
      </c>
      <c r="L41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413" s="257"/>
      <c r="N413" s="17" t="s">
        <v>411</v>
      </c>
      <c r="O413" s="258">
        <v>5.7870370370370378E-4</v>
      </c>
      <c r="P413" s="136" t="str">
        <f>LEFT(historie_vysledky[[#This Row],[prijmeni a jmeno]],1)</f>
        <v>M</v>
      </c>
      <c r="Q413" s="55" t="str">
        <f>CONCATENATE(historie_vysledky[[#This Row],[prijmeni a jmeno]],", ",historie_vysledky[[#This Row],[nar]])</f>
        <v>Mašek František, 2005</v>
      </c>
      <c r="R413" s="55" t="str">
        <f>CONCATENATE(historie_vysledky[[#This Row],[prijmeni a jmeno]]," (",historie_vysledky[[#This Row],[nar]],")  v roce ",historie_vysledky[[#This Row],[rok]])</f>
        <v>Mašek František (2005)  v roce 2012</v>
      </c>
      <c r="S413" s="56"/>
      <c r="T413" s="56"/>
      <c r="U413" s="56"/>
      <c r="V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</row>
    <row r="414" spans="2:33" ht="11.25">
      <c r="B414" s="18" t="str">
        <f>CONCATENATE(historie_vysledky[[#This Row],[rok]]," :: ",H414," :: ",I414)</f>
        <v>2012 :: Matějček Antonín :: 2000</v>
      </c>
      <c r="C414" s="251">
        <v>2012</v>
      </c>
      <c r="D414" s="252" t="s">
        <v>297</v>
      </c>
      <c r="E414" s="259" t="s">
        <v>316</v>
      </c>
      <c r="F414" s="259">
        <v>2</v>
      </c>
      <c r="G414" s="253" t="s">
        <v>316</v>
      </c>
      <c r="H414" s="17" t="s">
        <v>756</v>
      </c>
      <c r="I414" s="254">
        <v>2000</v>
      </c>
      <c r="J414" s="19" t="s">
        <v>281</v>
      </c>
      <c r="K414" s="255" t="str">
        <f>IF(RIGHT(LEFT(historie_vysledky[[#This Row],[prijmeni a jmeno]],SEARCH(" ",historie_vysledky[[#This Row],[prijmeni a jmeno]])-1),1)="á","Z","M")</f>
        <v>M</v>
      </c>
      <c r="L41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414" s="257"/>
      <c r="N414" s="17"/>
      <c r="O414" s="258">
        <v>6.7361111111111126E-4</v>
      </c>
      <c r="P414" s="136" t="str">
        <f>LEFT(historie_vysledky[[#This Row],[prijmeni a jmeno]],1)</f>
        <v>M</v>
      </c>
      <c r="Q414" s="55" t="str">
        <f>CONCATENATE(historie_vysledky[[#This Row],[prijmeni a jmeno]],", ",historie_vysledky[[#This Row],[nar]])</f>
        <v>Matějček Antonín, 2000</v>
      </c>
      <c r="R414" s="55" t="str">
        <f>CONCATENATE(historie_vysledky[[#This Row],[prijmeni a jmeno]]," (",historie_vysledky[[#This Row],[nar]],")  v roce ",historie_vysledky[[#This Row],[rok]])</f>
        <v>Matějček Antonín (2000)  v roce 2012</v>
      </c>
      <c r="S414" s="56"/>
      <c r="T414" s="56"/>
      <c r="U414" s="56"/>
      <c r="V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</row>
    <row r="415" spans="2:33" ht="11.25">
      <c r="B415" s="18" t="str">
        <f>CONCATENATE(historie_vysledky[[#This Row],[rok]]," :: ",H415," :: ",I415)</f>
        <v>2012 :: Matuš Toník :: 2004</v>
      </c>
      <c r="C415" s="251">
        <v>2012</v>
      </c>
      <c r="D415" s="252" t="s">
        <v>297</v>
      </c>
      <c r="E415" s="259" t="s">
        <v>316</v>
      </c>
      <c r="F415" s="259">
        <v>10</v>
      </c>
      <c r="G415" s="253" t="s">
        <v>316</v>
      </c>
      <c r="H415" s="17" t="s">
        <v>589</v>
      </c>
      <c r="I415" s="254">
        <v>2004</v>
      </c>
      <c r="J415" s="19" t="s">
        <v>331</v>
      </c>
      <c r="K415" s="255" t="str">
        <f>IF(RIGHT(LEFT(historie_vysledky[[#This Row],[prijmeni a jmeno]],SEARCH(" ",historie_vysledky[[#This Row],[prijmeni a jmeno]])-1),1)="á","Z","M")</f>
        <v>M</v>
      </c>
      <c r="L41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15" s="257"/>
      <c r="N415" s="17" t="s">
        <v>411</v>
      </c>
      <c r="O415" s="258">
        <v>9.4907407407407408E-4</v>
      </c>
      <c r="P415" s="136" t="str">
        <f>LEFT(historie_vysledky[[#This Row],[prijmeni a jmeno]],1)</f>
        <v>M</v>
      </c>
      <c r="Q415" s="55" t="str">
        <f>CONCATENATE(historie_vysledky[[#This Row],[prijmeni a jmeno]],", ",historie_vysledky[[#This Row],[nar]])</f>
        <v>Matuš Toník, 2004</v>
      </c>
      <c r="R415" s="55" t="str">
        <f>CONCATENATE(historie_vysledky[[#This Row],[prijmeni a jmeno]]," (",historie_vysledky[[#This Row],[nar]],")  v roce ",historie_vysledky[[#This Row],[rok]])</f>
        <v>Matuš Toník (2004)  v roce 2012</v>
      </c>
      <c r="S415" s="56"/>
      <c r="T415" s="56"/>
      <c r="U415" s="56"/>
      <c r="V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</row>
    <row r="416" spans="2:33" ht="11.25">
      <c r="B416" s="18" t="str">
        <f>CONCATENATE(historie_vysledky[[#This Row],[rok]]," :: ",H416," :: ",I416)</f>
        <v>2012 :: Micková Tereza :: 2001</v>
      </c>
      <c r="C416" s="251">
        <v>2012</v>
      </c>
      <c r="D416" s="252" t="s">
        <v>297</v>
      </c>
      <c r="E416" s="259" t="s">
        <v>316</v>
      </c>
      <c r="F416" s="259">
        <v>1</v>
      </c>
      <c r="G416" s="253" t="s">
        <v>316</v>
      </c>
      <c r="H416" s="17" t="s">
        <v>265</v>
      </c>
      <c r="I416" s="254">
        <v>2001</v>
      </c>
      <c r="J416" s="19" t="s">
        <v>559</v>
      </c>
      <c r="K416" s="255" t="str">
        <f>IF(RIGHT(LEFT(historie_vysledky[[#This Row],[prijmeni a jmeno]],SEARCH(" ",historie_vysledky[[#This Row],[prijmeni a jmeno]])-1),1)="á","Z","M")</f>
        <v>Z</v>
      </c>
      <c r="L41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416" s="257"/>
      <c r="N416" s="17"/>
      <c r="O416" s="258">
        <v>7.8009259259259253E-4</v>
      </c>
      <c r="P416" s="136" t="str">
        <f>LEFT(historie_vysledky[[#This Row],[prijmeni a jmeno]],1)</f>
        <v>M</v>
      </c>
      <c r="Q416" s="55" t="str">
        <f>CONCATENATE(historie_vysledky[[#This Row],[prijmeni a jmeno]],", ",historie_vysledky[[#This Row],[nar]])</f>
        <v>Micková Tereza, 2001</v>
      </c>
      <c r="R416" s="55" t="str">
        <f>CONCATENATE(historie_vysledky[[#This Row],[prijmeni a jmeno]]," (",historie_vysledky[[#This Row],[nar]],")  v roce ",historie_vysledky[[#This Row],[rok]])</f>
        <v>Micková Tereza (2001)  v roce 2012</v>
      </c>
      <c r="S416" s="56"/>
      <c r="T416" s="56"/>
      <c r="U416" s="56"/>
      <c r="V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</row>
    <row r="417" spans="2:33" ht="11.25">
      <c r="B417" s="18" t="str">
        <f>CONCATENATE(historie_vysledky[[#This Row],[rok]]," :: ",H417," :: ",I417)</f>
        <v>2012 :: Mikšl Martin :: 2006</v>
      </c>
      <c r="C417" s="251">
        <v>2012</v>
      </c>
      <c r="D417" s="252" t="s">
        <v>297</v>
      </c>
      <c r="E417" s="259" t="s">
        <v>316</v>
      </c>
      <c r="F417" s="259">
        <v>7</v>
      </c>
      <c r="G417" s="253" t="s">
        <v>316</v>
      </c>
      <c r="H417" s="17" t="s">
        <v>253</v>
      </c>
      <c r="I417" s="254">
        <v>2006</v>
      </c>
      <c r="J417" s="19" t="s">
        <v>284</v>
      </c>
      <c r="K417" s="255" t="str">
        <f>IF(RIGHT(LEFT(historie_vysledky[[#This Row],[prijmeni a jmeno]],SEARCH(" ",historie_vysledky[[#This Row],[prijmeni a jmeno]])-1),1)="á","Z","M")</f>
        <v>M</v>
      </c>
      <c r="L41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417" s="257"/>
      <c r="N417" s="17"/>
      <c r="O417" s="258">
        <v>5.0925925925925921E-4</v>
      </c>
      <c r="P417" s="136" t="str">
        <f>LEFT(historie_vysledky[[#This Row],[prijmeni a jmeno]],1)</f>
        <v>M</v>
      </c>
      <c r="Q417" s="55" t="str">
        <f>CONCATENATE(historie_vysledky[[#This Row],[prijmeni a jmeno]],", ",historie_vysledky[[#This Row],[nar]])</f>
        <v>Mikšl Martin, 2006</v>
      </c>
      <c r="R417" s="55" t="str">
        <f>CONCATENATE(historie_vysledky[[#This Row],[prijmeni a jmeno]]," (",historie_vysledky[[#This Row],[nar]],")  v roce ",historie_vysledky[[#This Row],[rok]])</f>
        <v>Mikšl Martin (2006)  v roce 2012</v>
      </c>
      <c r="S417" s="56"/>
      <c r="T417" s="56"/>
      <c r="U417" s="56"/>
      <c r="V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</row>
    <row r="418" spans="2:33" ht="11.25">
      <c r="B418" s="18" t="str">
        <f>CONCATENATE(historie_vysledky[[#This Row],[rok]]," :: ",H418," :: ",I418)</f>
        <v>2012 :: Mikšl Miroslav :: 1999</v>
      </c>
      <c r="C418" s="251">
        <v>2012</v>
      </c>
      <c r="D418" s="252" t="s">
        <v>297</v>
      </c>
      <c r="E418" s="259" t="s">
        <v>316</v>
      </c>
      <c r="F418" s="259">
        <v>1</v>
      </c>
      <c r="G418" s="253" t="s">
        <v>316</v>
      </c>
      <c r="H418" s="17" t="s">
        <v>151</v>
      </c>
      <c r="I418" s="254">
        <v>1999</v>
      </c>
      <c r="J418" s="19" t="s">
        <v>647</v>
      </c>
      <c r="K418" s="255" t="str">
        <f>IF(RIGHT(LEFT(historie_vysledky[[#This Row],[prijmeni a jmeno]],SEARCH(" ",historie_vysledky[[#This Row],[prijmeni a jmeno]])-1),1)="á","Z","M")</f>
        <v>M</v>
      </c>
      <c r="L41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418" s="257"/>
      <c r="N418" s="17"/>
      <c r="O418" s="258">
        <v>1.2534722222222222E-3</v>
      </c>
      <c r="P418" s="136" t="str">
        <f>LEFT(historie_vysledky[[#This Row],[prijmeni a jmeno]],1)</f>
        <v>M</v>
      </c>
      <c r="Q418" s="55" t="str">
        <f>CONCATENATE(historie_vysledky[[#This Row],[prijmeni a jmeno]],", ",historie_vysledky[[#This Row],[nar]])</f>
        <v>Mikšl Miroslav, 1999</v>
      </c>
      <c r="R418" s="55" t="str">
        <f>CONCATENATE(historie_vysledky[[#This Row],[prijmeni a jmeno]]," (",historie_vysledky[[#This Row],[nar]],")  v roce ",historie_vysledky[[#This Row],[rok]])</f>
        <v>Mikšl Miroslav (1999)  v roce 2012</v>
      </c>
      <c r="S418" s="56"/>
      <c r="T418" s="56"/>
      <c r="U418" s="56"/>
      <c r="V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</row>
    <row r="419" spans="2:33" ht="11.25">
      <c r="B419" s="18" t="str">
        <f>CONCATENATE(historie_vysledky[[#This Row],[rok]]," :: ",H419," :: ",I419)</f>
        <v>2012 :: Mikšl Rostislav :: 2005</v>
      </c>
      <c r="C419" s="251">
        <v>2012</v>
      </c>
      <c r="D419" s="252" t="s">
        <v>297</v>
      </c>
      <c r="E419" s="259" t="s">
        <v>316</v>
      </c>
      <c r="F419" s="259">
        <v>2</v>
      </c>
      <c r="G419" s="253" t="s">
        <v>316</v>
      </c>
      <c r="H419" s="17" t="s">
        <v>93</v>
      </c>
      <c r="I419" s="254">
        <v>2005</v>
      </c>
      <c r="J419" s="19" t="s">
        <v>284</v>
      </c>
      <c r="K419" s="255" t="str">
        <f>IF(RIGHT(LEFT(historie_vysledky[[#This Row],[prijmeni a jmeno]],SEARCH(" ",historie_vysledky[[#This Row],[prijmeni a jmeno]])-1),1)="á","Z","M")</f>
        <v>M</v>
      </c>
      <c r="L41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419" s="257"/>
      <c r="N419" s="17"/>
      <c r="O419" s="258">
        <v>4.0509259259259258E-4</v>
      </c>
      <c r="P419" s="136" t="str">
        <f>LEFT(historie_vysledky[[#This Row],[prijmeni a jmeno]],1)</f>
        <v>M</v>
      </c>
      <c r="Q419" s="55" t="str">
        <f>CONCATENATE(historie_vysledky[[#This Row],[prijmeni a jmeno]],", ",historie_vysledky[[#This Row],[nar]])</f>
        <v>Mikšl Rostislav, 2005</v>
      </c>
      <c r="R419" s="55" t="str">
        <f>CONCATENATE(historie_vysledky[[#This Row],[prijmeni a jmeno]]," (",historie_vysledky[[#This Row],[nar]],")  v roce ",historie_vysledky[[#This Row],[rok]])</f>
        <v>Mikšl Rostislav (2005)  v roce 2012</v>
      </c>
      <c r="S419" s="56"/>
      <c r="T419" s="56"/>
      <c r="U419" s="56"/>
      <c r="V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</row>
    <row r="420" spans="2:33" ht="11.25">
      <c r="B420" s="18" t="str">
        <f>CONCATENATE(historie_vysledky[[#This Row],[rok]]," :: ",H420," :: ",I420)</f>
        <v>2012 :: Moravcová Nela :: 2006</v>
      </c>
      <c r="C420" s="251">
        <v>2012</v>
      </c>
      <c r="D420" s="252" t="s">
        <v>297</v>
      </c>
      <c r="E420" s="259" t="s">
        <v>316</v>
      </c>
      <c r="F420" s="259">
        <v>6</v>
      </c>
      <c r="G420" s="253" t="s">
        <v>316</v>
      </c>
      <c r="H420" s="17" t="s">
        <v>608</v>
      </c>
      <c r="I420" s="254">
        <v>2006</v>
      </c>
      <c r="J420" s="19" t="s">
        <v>285</v>
      </c>
      <c r="K420" s="255" t="str">
        <f>IF(RIGHT(LEFT(historie_vysledky[[#This Row],[prijmeni a jmeno]],SEARCH(" ",historie_vysledky[[#This Row],[prijmeni a jmeno]])-1),1)="á","Z","M")</f>
        <v>Z</v>
      </c>
      <c r="L42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420" s="257"/>
      <c r="N420" s="17"/>
      <c r="O420" s="258">
        <v>8.6574074074074071E-4</v>
      </c>
      <c r="P420" s="136" t="str">
        <f>LEFT(historie_vysledky[[#This Row],[prijmeni a jmeno]],1)</f>
        <v>M</v>
      </c>
      <c r="Q420" s="55" t="str">
        <f>CONCATENATE(historie_vysledky[[#This Row],[prijmeni a jmeno]],", ",historie_vysledky[[#This Row],[nar]])</f>
        <v>Moravcová Nela, 2006</v>
      </c>
      <c r="R420" s="55" t="str">
        <f>CONCATENATE(historie_vysledky[[#This Row],[prijmeni a jmeno]]," (",historie_vysledky[[#This Row],[nar]],")  v roce ",historie_vysledky[[#This Row],[rok]])</f>
        <v>Moravcová Nela (2006)  v roce 2012</v>
      </c>
      <c r="S420" s="56"/>
      <c r="T420" s="56"/>
      <c r="U420" s="56"/>
      <c r="V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</row>
    <row r="421" spans="2:33" ht="11.25">
      <c r="B421" s="18" t="str">
        <f>CONCATENATE(historie_vysledky[[#This Row],[rok]]," :: ",H421," :: ",I421)</f>
        <v>2012 :: Mottl Pavel :: 2003</v>
      </c>
      <c r="C421" s="251">
        <v>2012</v>
      </c>
      <c r="D421" s="252" t="s">
        <v>297</v>
      </c>
      <c r="E421" s="259" t="s">
        <v>316</v>
      </c>
      <c r="F421" s="259">
        <v>14</v>
      </c>
      <c r="G421" s="253" t="s">
        <v>316</v>
      </c>
      <c r="H421" s="17" t="s">
        <v>592</v>
      </c>
      <c r="I421" s="254">
        <v>2003</v>
      </c>
      <c r="J421" s="19" t="s">
        <v>328</v>
      </c>
      <c r="K421" s="255" t="str">
        <f>IF(RIGHT(LEFT(historie_vysledky[[#This Row],[prijmeni a jmeno]],SEARCH(" ",historie_vysledky[[#This Row],[prijmeni a jmeno]])-1),1)="á","Z","M")</f>
        <v>M</v>
      </c>
      <c r="L42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21" s="257"/>
      <c r="N421" s="17" t="s">
        <v>411</v>
      </c>
      <c r="O421" s="258">
        <v>9.9537037037037042E-4</v>
      </c>
      <c r="P421" s="136" t="str">
        <f>LEFT(historie_vysledky[[#This Row],[prijmeni a jmeno]],1)</f>
        <v>M</v>
      </c>
      <c r="Q421" s="55" t="str">
        <f>CONCATENATE(historie_vysledky[[#This Row],[prijmeni a jmeno]],", ",historie_vysledky[[#This Row],[nar]])</f>
        <v>Mottl Pavel, 2003</v>
      </c>
      <c r="R421" s="55" t="str">
        <f>CONCATENATE(historie_vysledky[[#This Row],[prijmeni a jmeno]]," (",historie_vysledky[[#This Row],[nar]],")  v roce ",historie_vysledky[[#This Row],[rok]])</f>
        <v>Mottl Pavel (2003)  v roce 2012</v>
      </c>
      <c r="S421" s="56"/>
      <c r="T421" s="56"/>
      <c r="U421" s="56"/>
      <c r="V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</row>
    <row r="422" spans="2:33" ht="11.25">
      <c r="B422" s="18" t="str">
        <f>CONCATENATE(historie_vysledky[[#This Row],[rok]]," :: ",H422," :: ",I422)</f>
        <v>2012 :: Německá Dominika :: 2000</v>
      </c>
      <c r="C422" s="251">
        <v>2012</v>
      </c>
      <c r="D422" s="252" t="s">
        <v>297</v>
      </c>
      <c r="E422" s="259" t="s">
        <v>316</v>
      </c>
      <c r="F422" s="259">
        <v>7</v>
      </c>
      <c r="G422" s="253" t="s">
        <v>316</v>
      </c>
      <c r="H422" s="17" t="s">
        <v>427</v>
      </c>
      <c r="I422" s="254">
        <v>2000</v>
      </c>
      <c r="J422" s="19" t="s">
        <v>331</v>
      </c>
      <c r="K422" s="255" t="str">
        <f>IF(RIGHT(LEFT(historie_vysledky[[#This Row],[prijmeni a jmeno]],SEARCH(" ",historie_vysledky[[#This Row],[prijmeni a jmeno]])-1),1)="á","Z","M")</f>
        <v>Z</v>
      </c>
      <c r="L42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422" s="257"/>
      <c r="N422" s="17"/>
      <c r="O422" s="258">
        <v>9.6412037037037039E-4</v>
      </c>
      <c r="P422" s="136" t="str">
        <f>LEFT(historie_vysledky[[#This Row],[prijmeni a jmeno]],1)</f>
        <v>N</v>
      </c>
      <c r="Q422" s="55" t="str">
        <f>CONCATENATE(historie_vysledky[[#This Row],[prijmeni a jmeno]],", ",historie_vysledky[[#This Row],[nar]])</f>
        <v>Německá Dominika, 2000</v>
      </c>
      <c r="R422" s="55" t="str">
        <f>CONCATENATE(historie_vysledky[[#This Row],[prijmeni a jmeno]]," (",historie_vysledky[[#This Row],[nar]],")  v roce ",historie_vysledky[[#This Row],[rok]])</f>
        <v>Německá Dominika (2000)  v roce 2012</v>
      </c>
      <c r="S422" s="56"/>
      <c r="T422" s="56"/>
      <c r="U422" s="56"/>
      <c r="V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</row>
    <row r="423" spans="2:33" ht="11.25">
      <c r="B423" s="18" t="str">
        <f>CONCATENATE(historie_vysledky[[#This Row],[rok]]," :: ",H423," :: ",I423)</f>
        <v>2012 :: Nováková Adéla :: 2008</v>
      </c>
      <c r="C423" s="251">
        <v>2012</v>
      </c>
      <c r="D423" s="252" t="s">
        <v>297</v>
      </c>
      <c r="E423" s="259" t="s">
        <v>316</v>
      </c>
      <c r="F423" s="259">
        <v>2</v>
      </c>
      <c r="G423" s="253" t="s">
        <v>316</v>
      </c>
      <c r="H423" s="17" t="s">
        <v>611</v>
      </c>
      <c r="I423" s="254">
        <v>2008</v>
      </c>
      <c r="J423" s="19" t="s">
        <v>23</v>
      </c>
      <c r="K423" s="255" t="str">
        <f>IF(RIGHT(LEFT(historie_vysledky[[#This Row],[prijmeni a jmeno]],SEARCH(" ",historie_vysledky[[#This Row],[prijmeni a jmeno]])-1),1)="á","Z","M")</f>
        <v>Z</v>
      </c>
      <c r="L42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423" s="257"/>
      <c r="N423" s="17"/>
      <c r="O423" s="258">
        <v>8.599537037037036E-4</v>
      </c>
      <c r="P423" s="136" t="str">
        <f>LEFT(historie_vysledky[[#This Row],[prijmeni a jmeno]],1)</f>
        <v>N</v>
      </c>
      <c r="Q423" s="55" t="str">
        <f>CONCATENATE(historie_vysledky[[#This Row],[prijmeni a jmeno]],", ",historie_vysledky[[#This Row],[nar]])</f>
        <v>Nováková Adéla, 2008</v>
      </c>
      <c r="R423" s="55" t="str">
        <f>CONCATENATE(historie_vysledky[[#This Row],[prijmeni a jmeno]]," (",historie_vysledky[[#This Row],[nar]],")  v roce ",historie_vysledky[[#This Row],[rok]])</f>
        <v>Nováková Adéla (2008)  v roce 2012</v>
      </c>
      <c r="S423" s="56"/>
      <c r="T423" s="56"/>
      <c r="U423" s="56"/>
      <c r="V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</row>
    <row r="424" spans="2:33" ht="11.25">
      <c r="B424" s="18" t="str">
        <f>CONCATENATE(historie_vysledky[[#This Row],[rok]]," :: ",H424," :: ",I424)</f>
        <v>2012 :: Oušková Andrea :: 1998</v>
      </c>
      <c r="C424" s="251">
        <v>2012</v>
      </c>
      <c r="D424" s="252" t="s">
        <v>297</v>
      </c>
      <c r="E424" s="259" t="s">
        <v>316</v>
      </c>
      <c r="F424" s="259">
        <v>4</v>
      </c>
      <c r="G424" s="253" t="s">
        <v>316</v>
      </c>
      <c r="H424" s="17" t="s">
        <v>572</v>
      </c>
      <c r="I424" s="254">
        <v>1998</v>
      </c>
      <c r="J424" s="19" t="s">
        <v>559</v>
      </c>
      <c r="K424" s="255" t="str">
        <f>IF(RIGHT(LEFT(historie_vysledky[[#This Row],[prijmeni a jmeno]],SEARCH(" ",historie_vysledky[[#This Row],[prijmeni a jmeno]])-1),1)="á","Z","M")</f>
        <v>Z</v>
      </c>
      <c r="L42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424" s="257"/>
      <c r="N424" s="17"/>
      <c r="O424" s="258">
        <v>1.1886574074074074E-3</v>
      </c>
      <c r="P424" s="136" t="str">
        <f>LEFT(historie_vysledky[[#This Row],[prijmeni a jmeno]],1)</f>
        <v>O</v>
      </c>
      <c r="Q424" s="55" t="str">
        <f>CONCATENATE(historie_vysledky[[#This Row],[prijmeni a jmeno]],", ",historie_vysledky[[#This Row],[nar]])</f>
        <v>Oušková Andrea, 1998</v>
      </c>
      <c r="R424" s="55" t="str">
        <f>CONCATENATE(historie_vysledky[[#This Row],[prijmeni a jmeno]]," (",historie_vysledky[[#This Row],[nar]],")  v roce ",historie_vysledky[[#This Row],[rok]])</f>
        <v>Oušková Andrea (1998)  v roce 2012</v>
      </c>
      <c r="S424" s="56"/>
      <c r="T424" s="56"/>
      <c r="U424" s="56"/>
      <c r="V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</row>
    <row r="425" spans="2:33" ht="11.25">
      <c r="B425" s="18" t="str">
        <f>CONCATENATE(historie_vysledky[[#This Row],[rok]]," :: ",H425," :: ",I425)</f>
        <v>2012 :: Papoušek Petr :: 1994</v>
      </c>
      <c r="C425" s="251">
        <v>2012</v>
      </c>
      <c r="D425" s="252" t="s">
        <v>297</v>
      </c>
      <c r="E425" s="259" t="s">
        <v>316</v>
      </c>
      <c r="F425" s="259">
        <v>1</v>
      </c>
      <c r="G425" s="253" t="s">
        <v>316</v>
      </c>
      <c r="H425" s="17" t="s">
        <v>224</v>
      </c>
      <c r="I425" s="254">
        <v>1994</v>
      </c>
      <c r="J425" s="19" t="s">
        <v>552</v>
      </c>
      <c r="K425" s="255" t="str">
        <f>IF(RIGHT(LEFT(historie_vysledky[[#This Row],[prijmeni a jmeno]],SEARCH(" ",historie_vysledky[[#This Row],[prijmeni a jmeno]])-1),1)="á","Z","M")</f>
        <v>M</v>
      </c>
      <c r="L42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425" s="257"/>
      <c r="N425" s="17"/>
      <c r="O425" s="258">
        <v>4.4826388888888893E-3</v>
      </c>
      <c r="P425" s="136" t="str">
        <f>LEFT(historie_vysledky[[#This Row],[prijmeni a jmeno]],1)</f>
        <v>P</v>
      </c>
      <c r="Q425" s="55" t="str">
        <f>CONCATENATE(historie_vysledky[[#This Row],[prijmeni a jmeno]],", ",historie_vysledky[[#This Row],[nar]])</f>
        <v>Papoušek Petr, 1994</v>
      </c>
      <c r="R425" s="55" t="str">
        <f>CONCATENATE(historie_vysledky[[#This Row],[prijmeni a jmeno]]," (",historie_vysledky[[#This Row],[nar]],")  v roce ",historie_vysledky[[#This Row],[rok]])</f>
        <v>Papoušek Petr (1994)  v roce 2012</v>
      </c>
      <c r="S425" s="56"/>
      <c r="T425" s="56"/>
      <c r="U425" s="56"/>
      <c r="V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</row>
    <row r="426" spans="2:33" ht="11.25">
      <c r="B426" s="18" t="str">
        <f>CONCATENATE(historie_vysledky[[#This Row],[rok]]," :: ",H426," :: ",I426)</f>
        <v>2012 :: Pastier Denis :: 2001</v>
      </c>
      <c r="C426" s="251">
        <v>2012</v>
      </c>
      <c r="D426" s="252" t="s">
        <v>297</v>
      </c>
      <c r="E426" s="259" t="s">
        <v>316</v>
      </c>
      <c r="F426" s="259">
        <v>4</v>
      </c>
      <c r="G426" s="253" t="s">
        <v>316</v>
      </c>
      <c r="H426" s="17" t="s">
        <v>436</v>
      </c>
      <c r="I426" s="254">
        <v>2001</v>
      </c>
      <c r="J426" s="19" t="s">
        <v>331</v>
      </c>
      <c r="K426" s="255" t="str">
        <f>IF(RIGHT(LEFT(historie_vysledky[[#This Row],[prijmeni a jmeno]],SEARCH(" ",historie_vysledky[[#This Row],[prijmeni a jmeno]])-1),1)="á","Z","M")</f>
        <v>M</v>
      </c>
      <c r="L42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426" s="257"/>
      <c r="N426" s="17"/>
      <c r="O426" s="258">
        <v>7.6388888888888893E-4</v>
      </c>
      <c r="P426" s="136" t="str">
        <f>LEFT(historie_vysledky[[#This Row],[prijmeni a jmeno]],1)</f>
        <v>P</v>
      </c>
      <c r="Q426" s="55" t="str">
        <f>CONCATENATE(historie_vysledky[[#This Row],[prijmeni a jmeno]],", ",historie_vysledky[[#This Row],[nar]])</f>
        <v>Pastier Denis, 2001</v>
      </c>
      <c r="R426" s="55" t="str">
        <f>CONCATENATE(historie_vysledky[[#This Row],[prijmeni a jmeno]]," (",historie_vysledky[[#This Row],[nar]],")  v roce ",historie_vysledky[[#This Row],[rok]])</f>
        <v>Pastier Denis (2001)  v roce 2012</v>
      </c>
      <c r="S426" s="56"/>
      <c r="T426" s="56"/>
      <c r="U426" s="56"/>
      <c r="V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</row>
    <row r="427" spans="2:33" ht="11.25">
      <c r="B427" s="18" t="str">
        <f>CONCATENATE(historie_vysledky[[#This Row],[rok]]," :: ",H427," :: ",I427)</f>
        <v>2012 :: Pastier Erik :: 2004</v>
      </c>
      <c r="C427" s="251">
        <v>2012</v>
      </c>
      <c r="D427" s="252" t="s">
        <v>297</v>
      </c>
      <c r="E427" s="259" t="s">
        <v>316</v>
      </c>
      <c r="F427" s="259">
        <v>8</v>
      </c>
      <c r="G427" s="253" t="s">
        <v>316</v>
      </c>
      <c r="H427" s="17" t="s">
        <v>423</v>
      </c>
      <c r="I427" s="254">
        <v>2004</v>
      </c>
      <c r="J427" s="19" t="s">
        <v>331</v>
      </c>
      <c r="K427" s="255" t="str">
        <f>IF(RIGHT(LEFT(historie_vysledky[[#This Row],[prijmeni a jmeno]],SEARCH(" ",historie_vysledky[[#This Row],[prijmeni a jmeno]])-1),1)="á","Z","M")</f>
        <v>M</v>
      </c>
      <c r="L42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27" s="257"/>
      <c r="N427" s="17" t="s">
        <v>411</v>
      </c>
      <c r="O427" s="258">
        <v>9.2592592592592585E-4</v>
      </c>
      <c r="P427" s="136" t="str">
        <f>LEFT(historie_vysledky[[#This Row],[prijmeni a jmeno]],1)</f>
        <v>P</v>
      </c>
      <c r="Q427" s="55" t="str">
        <f>CONCATENATE(historie_vysledky[[#This Row],[prijmeni a jmeno]],", ",historie_vysledky[[#This Row],[nar]])</f>
        <v>Pastier Erik, 2004</v>
      </c>
      <c r="R427" s="55" t="str">
        <f>CONCATENATE(historie_vysledky[[#This Row],[prijmeni a jmeno]]," (",historie_vysledky[[#This Row],[nar]],")  v roce ",historie_vysledky[[#This Row],[rok]])</f>
        <v>Pastier Erik (2004)  v roce 2012</v>
      </c>
      <c r="S427" s="56"/>
      <c r="T427" s="56"/>
      <c r="U427" s="56"/>
      <c r="V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</row>
    <row r="428" spans="2:33" ht="11.25">
      <c r="B428" s="18" t="str">
        <f>CONCATENATE(historie_vysledky[[#This Row],[rok]]," :: ",H428," :: ",I428)</f>
        <v>2012 :: Petroušková Zuzana :: 2004</v>
      </c>
      <c r="C428" s="251">
        <v>2012</v>
      </c>
      <c r="D428" s="252" t="s">
        <v>297</v>
      </c>
      <c r="E428" s="259" t="s">
        <v>316</v>
      </c>
      <c r="F428" s="259">
        <v>10</v>
      </c>
      <c r="G428" s="253" t="s">
        <v>316</v>
      </c>
      <c r="H428" s="17" t="s">
        <v>374</v>
      </c>
      <c r="I428" s="254">
        <v>2004</v>
      </c>
      <c r="J428" s="19" t="s">
        <v>328</v>
      </c>
      <c r="K428" s="255" t="str">
        <f>IF(RIGHT(LEFT(historie_vysledky[[#This Row],[prijmeni a jmeno]],SEARCH(" ",historie_vysledky[[#This Row],[prijmeni a jmeno]])-1),1)="á","Z","M")</f>
        <v>Z</v>
      </c>
      <c r="L42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28" s="257"/>
      <c r="N428" s="17" t="s">
        <v>411</v>
      </c>
      <c r="O428" s="258">
        <v>1.1689814814814816E-3</v>
      </c>
      <c r="P428" s="136" t="str">
        <f>LEFT(historie_vysledky[[#This Row],[prijmeni a jmeno]],1)</f>
        <v>P</v>
      </c>
      <c r="Q428" s="55" t="str">
        <f>CONCATENATE(historie_vysledky[[#This Row],[prijmeni a jmeno]],", ",historie_vysledky[[#This Row],[nar]])</f>
        <v>Petroušková Zuzana, 2004</v>
      </c>
      <c r="R428" s="55" t="str">
        <f>CONCATENATE(historie_vysledky[[#This Row],[prijmeni a jmeno]]," (",historie_vysledky[[#This Row],[nar]],")  v roce ",historie_vysledky[[#This Row],[rok]])</f>
        <v>Petroušková Zuzana (2004)  v roce 2012</v>
      </c>
      <c r="S428" s="56"/>
      <c r="T428" s="56"/>
      <c r="U428" s="56"/>
      <c r="V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</row>
    <row r="429" spans="2:33" ht="11.25">
      <c r="B429" s="18" t="str">
        <f>CONCATENATE(historie_vysledky[[#This Row],[rok]]," :: ",H429," :: ",I429)</f>
        <v>2012 :: Radová Adéla :: 2004</v>
      </c>
      <c r="C429" s="251">
        <v>2012</v>
      </c>
      <c r="D429" s="252" t="s">
        <v>297</v>
      </c>
      <c r="E429" s="259" t="s">
        <v>316</v>
      </c>
      <c r="F429" s="259">
        <v>8</v>
      </c>
      <c r="G429" s="253" t="s">
        <v>316</v>
      </c>
      <c r="H429" s="17" t="s">
        <v>597</v>
      </c>
      <c r="I429" s="254">
        <v>2004</v>
      </c>
      <c r="J429" s="19" t="s">
        <v>328</v>
      </c>
      <c r="K429" s="255" t="str">
        <f>IF(RIGHT(LEFT(historie_vysledky[[#This Row],[prijmeni a jmeno]],SEARCH(" ",historie_vysledky[[#This Row],[prijmeni a jmeno]])-1),1)="á","Z","M")</f>
        <v>Z</v>
      </c>
      <c r="L42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29" s="257"/>
      <c r="N429" s="17"/>
      <c r="O429" s="258">
        <v>1.1342592592592591E-3</v>
      </c>
      <c r="P429" s="136" t="str">
        <f>LEFT(historie_vysledky[[#This Row],[prijmeni a jmeno]],1)</f>
        <v>R</v>
      </c>
      <c r="Q429" s="55" t="str">
        <f>CONCATENATE(historie_vysledky[[#This Row],[prijmeni a jmeno]],", ",historie_vysledky[[#This Row],[nar]])</f>
        <v>Radová Adéla, 2004</v>
      </c>
      <c r="R429" s="55" t="str">
        <f>CONCATENATE(historie_vysledky[[#This Row],[prijmeni a jmeno]]," (",historie_vysledky[[#This Row],[nar]],")  v roce ",historie_vysledky[[#This Row],[rok]])</f>
        <v>Radová Adéla (2004)  v roce 2012</v>
      </c>
      <c r="S429" s="56"/>
      <c r="T429" s="56"/>
      <c r="U429" s="56"/>
      <c r="V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</row>
    <row r="430" spans="2:33" ht="11.25">
      <c r="B430" s="18" t="str">
        <f>CONCATENATE(historie_vysledky[[#This Row],[rok]]," :: ",H430," :: ",I430)</f>
        <v>2012 :: Sezemský Josef :: 2002</v>
      </c>
      <c r="C430" s="251">
        <v>2012</v>
      </c>
      <c r="D430" s="252" t="s">
        <v>297</v>
      </c>
      <c r="E430" s="259" t="s">
        <v>316</v>
      </c>
      <c r="F430" s="259">
        <v>4</v>
      </c>
      <c r="G430" s="253" t="s">
        <v>316</v>
      </c>
      <c r="H430" s="17" t="s">
        <v>585</v>
      </c>
      <c r="I430" s="254">
        <v>2002</v>
      </c>
      <c r="J430" s="19" t="s">
        <v>331</v>
      </c>
      <c r="K430" s="255" t="str">
        <f>IF(RIGHT(LEFT(historie_vysledky[[#This Row],[prijmeni a jmeno]],SEARCH(" ",historie_vysledky[[#This Row],[prijmeni a jmeno]])-1),1)="á","Z","M")</f>
        <v>M</v>
      </c>
      <c r="L43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30" s="257"/>
      <c r="N430" s="17"/>
      <c r="O430" s="258">
        <v>8.0208333333333336E-4</v>
      </c>
      <c r="P430" s="136" t="str">
        <f>LEFT(historie_vysledky[[#This Row],[prijmeni a jmeno]],1)</f>
        <v>S</v>
      </c>
      <c r="Q430" s="55" t="str">
        <f>CONCATENATE(historie_vysledky[[#This Row],[prijmeni a jmeno]],", ",historie_vysledky[[#This Row],[nar]])</f>
        <v>Sezemský Josef, 2002</v>
      </c>
      <c r="R430" s="55" t="str">
        <f>CONCATENATE(historie_vysledky[[#This Row],[prijmeni a jmeno]]," (",historie_vysledky[[#This Row],[nar]],")  v roce ",historie_vysledky[[#This Row],[rok]])</f>
        <v>Sezemský Josef (2002)  v roce 2012</v>
      </c>
      <c r="S430" s="56"/>
      <c r="T430" s="56"/>
      <c r="U430" s="56"/>
      <c r="V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</row>
    <row r="431" spans="2:33" ht="11.25">
      <c r="B431" s="18" t="str">
        <f>CONCATENATE(historie_vysledky[[#This Row],[rok]]," :: ",H431," :: ",I431)</f>
        <v>2012 :: Schwarzová Johana :: 1999</v>
      </c>
      <c r="C431" s="251">
        <v>2012</v>
      </c>
      <c r="D431" s="252" t="s">
        <v>297</v>
      </c>
      <c r="E431" s="259" t="s">
        <v>316</v>
      </c>
      <c r="F431" s="259">
        <v>6</v>
      </c>
      <c r="G431" s="253" t="s">
        <v>316</v>
      </c>
      <c r="H431" s="17" t="s">
        <v>574</v>
      </c>
      <c r="I431" s="254">
        <v>1999</v>
      </c>
      <c r="J431" s="19" t="s">
        <v>560</v>
      </c>
      <c r="K431" s="255" t="str">
        <f>IF(RIGHT(LEFT(historie_vysledky[[#This Row],[prijmeni a jmeno]],SEARCH(" ",historie_vysledky[[#This Row],[prijmeni a jmeno]])-1),1)="á","Z","M")</f>
        <v>Z</v>
      </c>
      <c r="L43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431" s="257"/>
      <c r="N431" s="17"/>
      <c r="O431" s="258">
        <v>1.3113425925925925E-3</v>
      </c>
      <c r="P431" s="136" t="str">
        <f>LEFT(historie_vysledky[[#This Row],[prijmeni a jmeno]],1)</f>
        <v>S</v>
      </c>
      <c r="Q431" s="55" t="str">
        <f>CONCATENATE(historie_vysledky[[#This Row],[prijmeni a jmeno]],", ",historie_vysledky[[#This Row],[nar]])</f>
        <v>Schwarzová Johana, 1999</v>
      </c>
      <c r="R431" s="55" t="str">
        <f>CONCATENATE(historie_vysledky[[#This Row],[prijmeni a jmeno]]," (",historie_vysledky[[#This Row],[nar]],")  v roce ",historie_vysledky[[#This Row],[rok]])</f>
        <v>Schwarzová Johana (1999)  v roce 2012</v>
      </c>
      <c r="S431" s="56"/>
      <c r="T431" s="56"/>
      <c r="U431" s="56"/>
      <c r="V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</row>
    <row r="432" spans="2:33" ht="11.25">
      <c r="B432" s="18" t="str">
        <f>CONCATENATE(historie_vysledky[[#This Row],[rok]]," :: ",H432," :: ",I432)</f>
        <v>2012 :: Stejskal Filip :: 2003</v>
      </c>
      <c r="C432" s="251">
        <v>2012</v>
      </c>
      <c r="D432" s="252" t="s">
        <v>297</v>
      </c>
      <c r="E432" s="259" t="s">
        <v>316</v>
      </c>
      <c r="F432" s="259">
        <v>6</v>
      </c>
      <c r="G432" s="253" t="s">
        <v>316</v>
      </c>
      <c r="H432" s="17" t="s">
        <v>229</v>
      </c>
      <c r="I432" s="254">
        <v>2003</v>
      </c>
      <c r="J432" s="17" t="s">
        <v>741</v>
      </c>
      <c r="K432" s="255" t="str">
        <f>IF(RIGHT(LEFT(historie_vysledky[[#This Row],[prijmeni a jmeno]],SEARCH(" ",historie_vysledky[[#This Row],[prijmeni a jmeno]])-1),1)="á","Z","M")</f>
        <v>M</v>
      </c>
      <c r="L43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32" s="257"/>
      <c r="N432" s="17"/>
      <c r="O432" s="258">
        <v>8.611111111111111E-4</v>
      </c>
      <c r="P432" s="136" t="str">
        <f>LEFT(historie_vysledky[[#This Row],[prijmeni a jmeno]],1)</f>
        <v>S</v>
      </c>
      <c r="Q432" s="55" t="str">
        <f>CONCATENATE(historie_vysledky[[#This Row],[prijmeni a jmeno]],", ",historie_vysledky[[#This Row],[nar]])</f>
        <v>Stejskal Filip, 2003</v>
      </c>
      <c r="R432" s="55" t="str">
        <f>CONCATENATE(historie_vysledky[[#This Row],[prijmeni a jmeno]]," (",historie_vysledky[[#This Row],[nar]],")  v roce ",historie_vysledky[[#This Row],[rok]])</f>
        <v>Stejskal Filip (2003)  v roce 2012</v>
      </c>
      <c r="S432" s="56"/>
      <c r="T432" s="56"/>
      <c r="U432" s="56"/>
      <c r="V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</row>
    <row r="433" spans="2:33" ht="11.25">
      <c r="B433" s="18" t="str">
        <f>CONCATENATE(historie_vysledky[[#This Row],[rok]]," :: ",H433," :: ",I433)</f>
        <v>2012 :: Stejskal Ladislav :: 2001</v>
      </c>
      <c r="C433" s="251">
        <v>2012</v>
      </c>
      <c r="D433" s="252" t="s">
        <v>297</v>
      </c>
      <c r="E433" s="259" t="s">
        <v>316</v>
      </c>
      <c r="F433" s="259">
        <v>9</v>
      </c>
      <c r="G433" s="253" t="s">
        <v>316</v>
      </c>
      <c r="H433" s="17" t="s">
        <v>159</v>
      </c>
      <c r="I433" s="254">
        <v>2001</v>
      </c>
      <c r="J433" s="19" t="s">
        <v>284</v>
      </c>
      <c r="K433" s="255" t="str">
        <f>IF(RIGHT(LEFT(historie_vysledky[[#This Row],[prijmeni a jmeno]],SEARCH(" ",historie_vysledky[[#This Row],[prijmeni a jmeno]])-1),1)="á","Z","M")</f>
        <v>M</v>
      </c>
      <c r="L43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433" s="257"/>
      <c r="N433" s="17" t="s">
        <v>411</v>
      </c>
      <c r="O433" s="258">
        <v>9.8379629629629642E-4</v>
      </c>
      <c r="P433" s="136" t="str">
        <f>LEFT(historie_vysledky[[#This Row],[prijmeni a jmeno]],1)</f>
        <v>S</v>
      </c>
      <c r="Q433" s="55" t="str">
        <f>CONCATENATE(historie_vysledky[[#This Row],[prijmeni a jmeno]],", ",historie_vysledky[[#This Row],[nar]])</f>
        <v>Stejskal Ladislav, 2001</v>
      </c>
      <c r="R433" s="55" t="str">
        <f>CONCATENATE(historie_vysledky[[#This Row],[prijmeni a jmeno]]," (",historie_vysledky[[#This Row],[nar]],")  v roce ",historie_vysledky[[#This Row],[rok]])</f>
        <v>Stejskal Ladislav (2001)  v roce 2012</v>
      </c>
      <c r="S433" s="56"/>
      <c r="T433" s="56"/>
      <c r="U433" s="56"/>
      <c r="V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</row>
    <row r="434" spans="2:33" ht="11.25">
      <c r="B434" s="18" t="str">
        <f>CONCATENATE(historie_vysledky[[#This Row],[rok]]," :: ",H434," :: ",I434)</f>
        <v>2012 :: Stýblová Jiřina :: 1998</v>
      </c>
      <c r="C434" s="251">
        <v>2012</v>
      </c>
      <c r="D434" s="252" t="s">
        <v>297</v>
      </c>
      <c r="E434" s="259" t="s">
        <v>316</v>
      </c>
      <c r="F434" s="259">
        <v>9</v>
      </c>
      <c r="G434" s="253" t="s">
        <v>316</v>
      </c>
      <c r="H434" s="17" t="s">
        <v>576</v>
      </c>
      <c r="I434" s="254">
        <v>1998</v>
      </c>
      <c r="J434" s="19" t="s">
        <v>332</v>
      </c>
      <c r="K434" s="255" t="str">
        <f>IF(RIGHT(LEFT(historie_vysledky[[#This Row],[prijmeni a jmeno]],SEARCH(" ",historie_vysledky[[#This Row],[prijmeni a jmeno]])-1),1)="á","Z","M")</f>
        <v>Z</v>
      </c>
      <c r="L43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434" s="257"/>
      <c r="N434" s="17" t="s">
        <v>411</v>
      </c>
      <c r="O434" s="258">
        <v>1.5624999999999999E-3</v>
      </c>
      <c r="P434" s="136" t="str">
        <f>LEFT(historie_vysledky[[#This Row],[prijmeni a jmeno]],1)</f>
        <v>S</v>
      </c>
      <c r="Q434" s="55" t="str">
        <f>CONCATENATE(historie_vysledky[[#This Row],[prijmeni a jmeno]],", ",historie_vysledky[[#This Row],[nar]])</f>
        <v>Stýblová Jiřina, 1998</v>
      </c>
      <c r="R434" s="55" t="str">
        <f>CONCATENATE(historie_vysledky[[#This Row],[prijmeni a jmeno]]," (",historie_vysledky[[#This Row],[nar]],")  v roce ",historie_vysledky[[#This Row],[rok]])</f>
        <v>Stýblová Jiřina (1998)  v roce 2012</v>
      </c>
      <c r="S434" s="56"/>
      <c r="T434" s="56"/>
      <c r="U434" s="56"/>
      <c r="V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</row>
    <row r="435" spans="2:33" ht="11.25">
      <c r="B435" s="18" t="str">
        <f>CONCATENATE(historie_vysledky[[#This Row],[rok]]," :: ",H435," :: ",I435)</f>
        <v>2012 :: Šimková Irena :: 2001</v>
      </c>
      <c r="C435" s="251">
        <v>2012</v>
      </c>
      <c r="D435" s="252" t="s">
        <v>297</v>
      </c>
      <c r="E435" s="259" t="s">
        <v>316</v>
      </c>
      <c r="F435" s="259">
        <v>3</v>
      </c>
      <c r="G435" s="253" t="s">
        <v>316</v>
      </c>
      <c r="H435" s="17" t="s">
        <v>512</v>
      </c>
      <c r="I435" s="254">
        <v>2001</v>
      </c>
      <c r="J435" s="19" t="s">
        <v>331</v>
      </c>
      <c r="K435" s="255" t="str">
        <f>IF(RIGHT(LEFT(historie_vysledky[[#This Row],[prijmeni a jmeno]],SEARCH(" ",historie_vysledky[[#This Row],[prijmeni a jmeno]])-1),1)="á","Z","M")</f>
        <v>Z</v>
      </c>
      <c r="L43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435" s="257"/>
      <c r="N435" s="17"/>
      <c r="O435" s="258">
        <v>8.5532407407407399E-4</v>
      </c>
      <c r="P435" s="136" t="str">
        <f>LEFT(historie_vysledky[[#This Row],[prijmeni a jmeno]],1)</f>
        <v>Š</v>
      </c>
      <c r="Q435" s="55" t="str">
        <f>CONCATENATE(historie_vysledky[[#This Row],[prijmeni a jmeno]],", ",historie_vysledky[[#This Row],[nar]])</f>
        <v>Šimková Irena, 2001</v>
      </c>
      <c r="R435" s="55" t="str">
        <f>CONCATENATE(historie_vysledky[[#This Row],[prijmeni a jmeno]]," (",historie_vysledky[[#This Row],[nar]],")  v roce ",historie_vysledky[[#This Row],[rok]])</f>
        <v>Šimková Irena (2001)  v roce 2012</v>
      </c>
      <c r="S435" s="56"/>
      <c r="T435" s="56"/>
      <c r="U435" s="56"/>
      <c r="V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</row>
    <row r="436" spans="2:33" ht="11.25">
      <c r="B436" s="18" t="str">
        <f>CONCATENATE(historie_vysledky[[#This Row],[rok]]," :: ",H436," :: ",I436)</f>
        <v>2012 :: Šimková Kristýna :: 2005</v>
      </c>
      <c r="C436" s="251">
        <v>2012</v>
      </c>
      <c r="D436" s="252" t="s">
        <v>297</v>
      </c>
      <c r="E436" s="259" t="s">
        <v>316</v>
      </c>
      <c r="F436" s="259">
        <v>2</v>
      </c>
      <c r="G436" s="253" t="s">
        <v>316</v>
      </c>
      <c r="H436" s="17" t="s">
        <v>520</v>
      </c>
      <c r="I436" s="254">
        <v>2005</v>
      </c>
      <c r="J436" s="19" t="s">
        <v>331</v>
      </c>
      <c r="K436" s="255" t="str">
        <f>IF(RIGHT(LEFT(historie_vysledky[[#This Row],[prijmeni a jmeno]],SEARCH(" ",historie_vysledky[[#This Row],[prijmeni a jmeno]])-1),1)="á","Z","M")</f>
        <v>Z</v>
      </c>
      <c r="L43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436" s="257"/>
      <c r="N436" s="17"/>
      <c r="O436" s="258">
        <v>7.430555555555555E-4</v>
      </c>
      <c r="P436" s="136" t="str">
        <f>LEFT(historie_vysledky[[#This Row],[prijmeni a jmeno]],1)</f>
        <v>Š</v>
      </c>
      <c r="Q436" s="55" t="str">
        <f>CONCATENATE(historie_vysledky[[#This Row],[prijmeni a jmeno]],", ",historie_vysledky[[#This Row],[nar]])</f>
        <v>Šimková Kristýna, 2005</v>
      </c>
      <c r="R436" s="55" t="str">
        <f>CONCATENATE(historie_vysledky[[#This Row],[prijmeni a jmeno]]," (",historie_vysledky[[#This Row],[nar]],")  v roce ",historie_vysledky[[#This Row],[rok]])</f>
        <v>Šimková Kristýna (2005)  v roce 2012</v>
      </c>
      <c r="S436" s="56"/>
      <c r="T436" s="56"/>
      <c r="U436" s="56"/>
      <c r="V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</row>
    <row r="437" spans="2:33" ht="11.25">
      <c r="B437" s="18" t="str">
        <f>CONCATENATE(historie_vysledky[[#This Row],[rok]]," :: ",H437," :: ",I437)</f>
        <v>2012 :: Štiftr Pavel :: 2002</v>
      </c>
      <c r="C437" s="251">
        <v>2012</v>
      </c>
      <c r="D437" s="252" t="s">
        <v>297</v>
      </c>
      <c r="E437" s="259" t="s">
        <v>316</v>
      </c>
      <c r="F437" s="259">
        <v>9</v>
      </c>
      <c r="G437" s="253" t="s">
        <v>316</v>
      </c>
      <c r="H437" s="17" t="s">
        <v>588</v>
      </c>
      <c r="I437" s="254">
        <v>2002</v>
      </c>
      <c r="J437" s="19" t="s">
        <v>331</v>
      </c>
      <c r="K437" s="255" t="str">
        <f>IF(RIGHT(LEFT(historie_vysledky[[#This Row],[prijmeni a jmeno]],SEARCH(" ",historie_vysledky[[#This Row],[prijmeni a jmeno]])-1),1)="á","Z","M")</f>
        <v>M</v>
      </c>
      <c r="L43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37" s="257"/>
      <c r="N437" s="17" t="s">
        <v>411</v>
      </c>
      <c r="O437" s="258">
        <v>9.3750000000000007E-4</v>
      </c>
      <c r="P437" s="136" t="str">
        <f>LEFT(historie_vysledky[[#This Row],[prijmeni a jmeno]],1)</f>
        <v>Š</v>
      </c>
      <c r="Q437" s="55" t="str">
        <f>CONCATENATE(historie_vysledky[[#This Row],[prijmeni a jmeno]],", ",historie_vysledky[[#This Row],[nar]])</f>
        <v>Štiftr Pavel, 2002</v>
      </c>
      <c r="R437" s="55" t="str">
        <f>CONCATENATE(historie_vysledky[[#This Row],[prijmeni a jmeno]]," (",historie_vysledky[[#This Row],[nar]],")  v roce ",historie_vysledky[[#This Row],[rok]])</f>
        <v>Štiftr Pavel (2002)  v roce 2012</v>
      </c>
      <c r="S437" s="56"/>
      <c r="T437" s="56"/>
      <c r="U437" s="56"/>
      <c r="V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</row>
    <row r="438" spans="2:33" ht="11.25">
      <c r="B438" s="18" t="str">
        <f>CONCATENATE(historie_vysledky[[#This Row],[rok]]," :: ",H438," :: ",I438)</f>
        <v>2012 :: Štiftr Petr :: 2002</v>
      </c>
      <c r="C438" s="251">
        <v>2012</v>
      </c>
      <c r="D438" s="252" t="s">
        <v>297</v>
      </c>
      <c r="E438" s="259" t="s">
        <v>316</v>
      </c>
      <c r="F438" s="259">
        <v>7</v>
      </c>
      <c r="G438" s="253" t="s">
        <v>316</v>
      </c>
      <c r="H438" s="17" t="s">
        <v>587</v>
      </c>
      <c r="I438" s="254">
        <v>2002</v>
      </c>
      <c r="J438" s="19" t="s">
        <v>331</v>
      </c>
      <c r="K438" s="255" t="str">
        <f>IF(RIGHT(LEFT(historie_vysledky[[#This Row],[prijmeni a jmeno]],SEARCH(" ",historie_vysledky[[#This Row],[prijmeni a jmeno]])-1),1)="á","Z","M")</f>
        <v>M</v>
      </c>
      <c r="L43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38" s="257"/>
      <c r="N438" s="17"/>
      <c r="O438" s="258">
        <v>8.715277777777776E-4</v>
      </c>
      <c r="P438" s="136" t="str">
        <f>LEFT(historie_vysledky[[#This Row],[prijmeni a jmeno]],1)</f>
        <v>Š</v>
      </c>
      <c r="Q438" s="55" t="str">
        <f>CONCATENATE(historie_vysledky[[#This Row],[prijmeni a jmeno]],", ",historie_vysledky[[#This Row],[nar]])</f>
        <v>Štiftr Petr, 2002</v>
      </c>
      <c r="R438" s="55" t="str">
        <f>CONCATENATE(historie_vysledky[[#This Row],[prijmeni a jmeno]]," (",historie_vysledky[[#This Row],[nar]],")  v roce ",historie_vysledky[[#This Row],[rok]])</f>
        <v>Štiftr Petr (2002)  v roce 2012</v>
      </c>
      <c r="S438" s="56"/>
      <c r="T438" s="56"/>
      <c r="U438" s="56"/>
      <c r="V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</row>
    <row r="439" spans="2:33" ht="11.25">
      <c r="B439" s="18" t="str">
        <f>CONCATENATE(historie_vysledky[[#This Row],[rok]]," :: ",H439," :: ",I439)</f>
        <v>2012 :: Švec Jakub :: 2002</v>
      </c>
      <c r="C439" s="251">
        <v>2012</v>
      </c>
      <c r="D439" s="252" t="s">
        <v>297</v>
      </c>
      <c r="E439" s="259" t="s">
        <v>316</v>
      </c>
      <c r="F439" s="259">
        <v>13</v>
      </c>
      <c r="G439" s="253" t="s">
        <v>316</v>
      </c>
      <c r="H439" s="17" t="s">
        <v>591</v>
      </c>
      <c r="I439" s="254">
        <v>2002</v>
      </c>
      <c r="J439" s="19" t="s">
        <v>328</v>
      </c>
      <c r="K439" s="255" t="str">
        <f>IF(RIGHT(LEFT(historie_vysledky[[#This Row],[prijmeni a jmeno]],SEARCH(" ",historie_vysledky[[#This Row],[prijmeni a jmeno]])-1),1)="á","Z","M")</f>
        <v>M</v>
      </c>
      <c r="L43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39" s="257"/>
      <c r="N439" s="17" t="s">
        <v>411</v>
      </c>
      <c r="O439" s="258">
        <v>9.8379629629629642E-4</v>
      </c>
      <c r="P439" s="136" t="str">
        <f>LEFT(historie_vysledky[[#This Row],[prijmeni a jmeno]],1)</f>
        <v>Š</v>
      </c>
      <c r="Q439" s="55" t="str">
        <f>CONCATENATE(historie_vysledky[[#This Row],[prijmeni a jmeno]],", ",historie_vysledky[[#This Row],[nar]])</f>
        <v>Švec Jakub, 2002</v>
      </c>
      <c r="R439" s="55" t="str">
        <f>CONCATENATE(historie_vysledky[[#This Row],[prijmeni a jmeno]]," (",historie_vysledky[[#This Row],[nar]],")  v roce ",historie_vysledky[[#This Row],[rok]])</f>
        <v>Švec Jakub (2002)  v roce 2012</v>
      </c>
      <c r="S439" s="56"/>
      <c r="T439" s="56"/>
      <c r="U439" s="56"/>
      <c r="V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</row>
    <row r="440" spans="2:33" ht="11.25">
      <c r="B440" s="18" t="str">
        <f>CONCATENATE(historie_vysledky[[#This Row],[rok]]," :: ",H440," :: ",I440)</f>
        <v>2012 :: Švecová Pavlína :: 2001</v>
      </c>
      <c r="C440" s="251">
        <v>2012</v>
      </c>
      <c r="D440" s="252" t="s">
        <v>297</v>
      </c>
      <c r="E440" s="259" t="s">
        <v>316</v>
      </c>
      <c r="F440" s="259">
        <v>4</v>
      </c>
      <c r="G440" s="253" t="s">
        <v>316</v>
      </c>
      <c r="H440" s="17" t="s">
        <v>581</v>
      </c>
      <c r="I440" s="254">
        <v>2001</v>
      </c>
      <c r="J440" s="19" t="s">
        <v>328</v>
      </c>
      <c r="K440" s="255" t="str">
        <f>IF(RIGHT(LEFT(historie_vysledky[[#This Row],[prijmeni a jmeno]],SEARCH(" ",historie_vysledky[[#This Row],[prijmeni a jmeno]])-1),1)="á","Z","M")</f>
        <v>Z</v>
      </c>
      <c r="L44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440" s="257"/>
      <c r="N440" s="17"/>
      <c r="O440" s="258">
        <v>8.7037037037037042E-4</v>
      </c>
      <c r="P440" s="136" t="str">
        <f>LEFT(historie_vysledky[[#This Row],[prijmeni a jmeno]],1)</f>
        <v>Š</v>
      </c>
      <c r="Q440" s="55" t="str">
        <f>CONCATENATE(historie_vysledky[[#This Row],[prijmeni a jmeno]],", ",historie_vysledky[[#This Row],[nar]])</f>
        <v>Švecová Pavlína, 2001</v>
      </c>
      <c r="R440" s="55" t="str">
        <f>CONCATENATE(historie_vysledky[[#This Row],[prijmeni a jmeno]]," (",historie_vysledky[[#This Row],[nar]],")  v roce ",historie_vysledky[[#This Row],[rok]])</f>
        <v>Švecová Pavlína (2001)  v roce 2012</v>
      </c>
      <c r="S440" s="56"/>
      <c r="T440" s="56"/>
      <c r="U440" s="56"/>
      <c r="V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</row>
    <row r="441" spans="2:33" ht="11.25">
      <c r="B441" s="18" t="str">
        <f>CONCATENATE(historie_vysledky[[#This Row],[rok]]," :: ",H441," :: ",I441)</f>
        <v>2012 :: Teringl Vojtěch :: 2007</v>
      </c>
      <c r="C441" s="251">
        <v>2012</v>
      </c>
      <c r="D441" s="252" t="s">
        <v>297</v>
      </c>
      <c r="E441" s="259" t="s">
        <v>316</v>
      </c>
      <c r="F441" s="259">
        <v>8</v>
      </c>
      <c r="G441" s="253" t="s">
        <v>316</v>
      </c>
      <c r="H441" s="17" t="s">
        <v>602</v>
      </c>
      <c r="I441" s="254">
        <v>2007</v>
      </c>
      <c r="J441" s="19" t="s">
        <v>565</v>
      </c>
      <c r="K441" s="255" t="str">
        <f>IF(RIGHT(LEFT(historie_vysledky[[#This Row],[prijmeni a jmeno]],SEARCH(" ",historie_vysledky[[#This Row],[prijmeni a jmeno]])-1),1)="á","Z","M")</f>
        <v>M</v>
      </c>
      <c r="L44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441" s="257"/>
      <c r="N441" s="17"/>
      <c r="O441" s="258">
        <v>5.4398148148148144E-4</v>
      </c>
      <c r="P441" s="136" t="str">
        <f>LEFT(historie_vysledky[[#This Row],[prijmeni a jmeno]],1)</f>
        <v>T</v>
      </c>
      <c r="Q441" s="55" t="str">
        <f>CONCATENATE(historie_vysledky[[#This Row],[prijmeni a jmeno]],", ",historie_vysledky[[#This Row],[nar]])</f>
        <v>Teringl Vojtěch, 2007</v>
      </c>
      <c r="R441" s="55" t="str">
        <f>CONCATENATE(historie_vysledky[[#This Row],[prijmeni a jmeno]]," (",historie_vysledky[[#This Row],[nar]],")  v roce ",historie_vysledky[[#This Row],[rok]])</f>
        <v>Teringl Vojtěch (2007)  v roce 2012</v>
      </c>
      <c r="S441" s="56"/>
      <c r="T441" s="56"/>
      <c r="U441" s="56"/>
      <c r="V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</row>
    <row r="442" spans="2:33" ht="11.25">
      <c r="B442" s="18" t="str">
        <f>CONCATENATE(historie_vysledky[[#This Row],[rok]]," :: ",H442," :: ",I442)</f>
        <v>2012 :: Teringlová Vendula :: 2004</v>
      </c>
      <c r="C442" s="251">
        <v>2012</v>
      </c>
      <c r="D442" s="252" t="s">
        <v>297</v>
      </c>
      <c r="E442" s="259" t="s">
        <v>316</v>
      </c>
      <c r="F442" s="259">
        <v>9</v>
      </c>
      <c r="G442" s="253" t="s">
        <v>316</v>
      </c>
      <c r="H442" s="17" t="s">
        <v>598</v>
      </c>
      <c r="I442" s="254">
        <v>2004</v>
      </c>
      <c r="J442" s="19" t="s">
        <v>565</v>
      </c>
      <c r="K442" s="255" t="str">
        <f>IF(RIGHT(LEFT(historie_vysledky[[#This Row],[prijmeni a jmeno]],SEARCH(" ",historie_vysledky[[#This Row],[prijmeni a jmeno]])-1),1)="á","Z","M")</f>
        <v>Z</v>
      </c>
      <c r="L44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442" s="257"/>
      <c r="N442" s="17" t="s">
        <v>411</v>
      </c>
      <c r="O442" s="258">
        <v>1.1574074074074073E-3</v>
      </c>
      <c r="P442" s="136" t="str">
        <f>LEFT(historie_vysledky[[#This Row],[prijmeni a jmeno]],1)</f>
        <v>T</v>
      </c>
      <c r="Q442" s="55" t="str">
        <f>CONCATENATE(historie_vysledky[[#This Row],[prijmeni a jmeno]],", ",historie_vysledky[[#This Row],[nar]])</f>
        <v>Teringlová Vendula, 2004</v>
      </c>
      <c r="R442" s="55" t="str">
        <f>CONCATENATE(historie_vysledky[[#This Row],[prijmeni a jmeno]]," (",historie_vysledky[[#This Row],[nar]],")  v roce ",historie_vysledky[[#This Row],[rok]])</f>
        <v>Teringlová Vendula (2004)  v roce 2012</v>
      </c>
      <c r="S442" s="56"/>
      <c r="T442" s="56"/>
      <c r="U442" s="56"/>
      <c r="V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</row>
    <row r="443" spans="2:33" ht="11.25">
      <c r="B443" s="18" t="str">
        <f>CONCATENATE(historie_vysledky[[#This Row],[rok]]," :: ",H443," :: ",I443)</f>
        <v>2012 :: Tovaryšová Alice :: 1998</v>
      </c>
      <c r="C443" s="251">
        <v>2012</v>
      </c>
      <c r="D443" s="252" t="s">
        <v>297</v>
      </c>
      <c r="E443" s="259" t="s">
        <v>316</v>
      </c>
      <c r="F443" s="259">
        <v>1</v>
      </c>
      <c r="G443" s="253" t="s">
        <v>316</v>
      </c>
      <c r="H443" s="17" t="s">
        <v>277</v>
      </c>
      <c r="I443" s="254">
        <v>1998</v>
      </c>
      <c r="J443" s="19" t="s">
        <v>559</v>
      </c>
      <c r="K443" s="255" t="str">
        <f>IF(RIGHT(LEFT(historie_vysledky[[#This Row],[prijmeni a jmeno]],SEARCH(" ",historie_vysledky[[#This Row],[prijmeni a jmeno]])-1),1)="á","Z","M")</f>
        <v>Z</v>
      </c>
      <c r="L44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443" s="257"/>
      <c r="N443" s="17"/>
      <c r="O443" s="258">
        <v>1.1168981481481483E-3</v>
      </c>
      <c r="P443" s="136" t="str">
        <f>LEFT(historie_vysledky[[#This Row],[prijmeni a jmeno]],1)</f>
        <v>T</v>
      </c>
      <c r="Q443" s="55" t="str">
        <f>CONCATENATE(historie_vysledky[[#This Row],[prijmeni a jmeno]],", ",historie_vysledky[[#This Row],[nar]])</f>
        <v>Tovaryšová Alice, 1998</v>
      </c>
      <c r="R443" s="55" t="str">
        <f>CONCATENATE(historie_vysledky[[#This Row],[prijmeni a jmeno]]," (",historie_vysledky[[#This Row],[nar]],")  v roce ",historie_vysledky[[#This Row],[rok]])</f>
        <v>Tovaryšová Alice (1998)  v roce 2012</v>
      </c>
      <c r="S443" s="56"/>
      <c r="T443" s="56"/>
      <c r="U443" s="56"/>
      <c r="V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</row>
    <row r="444" spans="2:33" ht="11.25">
      <c r="B444" s="18" t="str">
        <f>CONCATENATE(historie_vysledky[[#This Row],[rok]]," :: ",H444," :: ",I444)</f>
        <v>2012 :: Tresťanská Natálka :: 2004</v>
      </c>
      <c r="C444" s="251">
        <v>2012</v>
      </c>
      <c r="D444" s="252" t="s">
        <v>297</v>
      </c>
      <c r="E444" s="259" t="s">
        <v>316</v>
      </c>
      <c r="F444" s="259">
        <v>8</v>
      </c>
      <c r="G444" s="253" t="s">
        <v>316</v>
      </c>
      <c r="H444" s="17" t="s">
        <v>609</v>
      </c>
      <c r="I444" s="254">
        <v>2004</v>
      </c>
      <c r="J444" s="19" t="s">
        <v>868</v>
      </c>
      <c r="K444" s="255" t="str">
        <f>IF(RIGHT(LEFT(historie_vysledky[[#This Row],[prijmeni a jmeno]],SEARCH(" ",historie_vysledky[[#This Row],[prijmeni a jmeno]])-1),1)="á","Z","M")</f>
        <v>Z</v>
      </c>
      <c r="L444" s="256" t="s">
        <v>3183</v>
      </c>
      <c r="M444" s="257"/>
      <c r="N444" s="17" t="s">
        <v>411</v>
      </c>
      <c r="O444" s="258">
        <v>9.2592592592592585E-4</v>
      </c>
      <c r="P444" s="136" t="str">
        <f>LEFT(historie_vysledky[[#This Row],[prijmeni a jmeno]],1)</f>
        <v>T</v>
      </c>
      <c r="Q444" s="55" t="str">
        <f>CONCATENATE(historie_vysledky[[#This Row],[prijmeni a jmeno]],", ",historie_vysledky[[#This Row],[nar]])</f>
        <v>Tresťanská Natálka, 2004</v>
      </c>
      <c r="R444" s="55" t="str">
        <f>CONCATENATE(historie_vysledky[[#This Row],[prijmeni a jmeno]]," (",historie_vysledky[[#This Row],[nar]],")  v roce ",historie_vysledky[[#This Row],[rok]])</f>
        <v>Tresťanská Natálka (2004)  v roce 2012</v>
      </c>
      <c r="S444" s="56"/>
      <c r="T444" s="56"/>
      <c r="U444" s="56"/>
      <c r="V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</row>
    <row r="445" spans="2:33" ht="11.25">
      <c r="B445" s="18" t="str">
        <f>CONCATENATE(historie_vysledky[[#This Row],[rok]]," :: ",H445," :: ",I445)</f>
        <v>2012 :: Tresťanský Josef :: 2006</v>
      </c>
      <c r="C445" s="251">
        <v>2012</v>
      </c>
      <c r="D445" s="252" t="s">
        <v>297</v>
      </c>
      <c r="E445" s="259" t="s">
        <v>316</v>
      </c>
      <c r="F445" s="259">
        <v>4</v>
      </c>
      <c r="G445" s="253" t="s">
        <v>316</v>
      </c>
      <c r="H445" s="17" t="s">
        <v>600</v>
      </c>
      <c r="I445" s="254">
        <v>2006</v>
      </c>
      <c r="J445" s="19" t="s">
        <v>868</v>
      </c>
      <c r="K445" s="255" t="str">
        <f>IF(RIGHT(LEFT(historie_vysledky[[#This Row],[prijmeni a jmeno]],SEARCH(" ",historie_vysledky[[#This Row],[prijmeni a jmeno]])-1),1)="á","Z","M")</f>
        <v>M</v>
      </c>
      <c r="L44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445" s="257"/>
      <c r="N445" s="17"/>
      <c r="O445" s="258">
        <v>4.2824074074074075E-4</v>
      </c>
      <c r="P445" s="136" t="str">
        <f>LEFT(historie_vysledky[[#This Row],[prijmeni a jmeno]],1)</f>
        <v>T</v>
      </c>
      <c r="Q445" s="55" t="str">
        <f>CONCATENATE(historie_vysledky[[#This Row],[prijmeni a jmeno]],", ",historie_vysledky[[#This Row],[nar]])</f>
        <v>Tresťanský Josef, 2006</v>
      </c>
      <c r="R445" s="55" t="str">
        <f>CONCATENATE(historie_vysledky[[#This Row],[prijmeni a jmeno]]," (",historie_vysledky[[#This Row],[nar]],")  v roce ",historie_vysledky[[#This Row],[rok]])</f>
        <v>Tresťanský Josef (2006)  v roce 2012</v>
      </c>
      <c r="S445" s="56"/>
      <c r="T445" s="56"/>
      <c r="U445" s="56"/>
      <c r="V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</row>
    <row r="446" spans="2:33" ht="11.25">
      <c r="B446" s="18" t="str">
        <f>CONCATENATE(historie_vysledky[[#This Row],[rok]]," :: ",H446," :: ",I446)</f>
        <v>2012 :: Tvrzová Veronika :: 1999</v>
      </c>
      <c r="C446" s="251">
        <v>2012</v>
      </c>
      <c r="D446" s="252" t="s">
        <v>297</v>
      </c>
      <c r="E446" s="259" t="s">
        <v>316</v>
      </c>
      <c r="F446" s="259">
        <v>2</v>
      </c>
      <c r="G446" s="253" t="s">
        <v>316</v>
      </c>
      <c r="H446" s="17" t="s">
        <v>274</v>
      </c>
      <c r="I446" s="254">
        <v>1999</v>
      </c>
      <c r="J446" s="19" t="s">
        <v>281</v>
      </c>
      <c r="K446" s="255" t="str">
        <f>IF(RIGHT(LEFT(historie_vysledky[[#This Row],[prijmeni a jmeno]],SEARCH(" ",historie_vysledky[[#This Row],[prijmeni a jmeno]])-1),1)="á","Z","M")</f>
        <v>Z</v>
      </c>
      <c r="L44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446" s="257"/>
      <c r="N446" s="17"/>
      <c r="O446" s="258">
        <v>1.1307870370370371E-3</v>
      </c>
      <c r="P446" s="136" t="str">
        <f>LEFT(historie_vysledky[[#This Row],[prijmeni a jmeno]],1)</f>
        <v>T</v>
      </c>
      <c r="Q446" s="55" t="str">
        <f>CONCATENATE(historie_vysledky[[#This Row],[prijmeni a jmeno]],", ",historie_vysledky[[#This Row],[nar]])</f>
        <v>Tvrzová Veronika, 1999</v>
      </c>
      <c r="R446" s="55" t="str">
        <f>CONCATENATE(historie_vysledky[[#This Row],[prijmeni a jmeno]]," (",historie_vysledky[[#This Row],[nar]],")  v roce ",historie_vysledky[[#This Row],[rok]])</f>
        <v>Tvrzová Veronika (1999)  v roce 2012</v>
      </c>
      <c r="S446" s="56"/>
      <c r="T446" s="56"/>
      <c r="U446" s="56"/>
      <c r="V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</row>
    <row r="447" spans="2:33" ht="11.25">
      <c r="B447" s="18" t="str">
        <f>CONCATENATE(historie_vysledky[[#This Row],[rok]]," :: ",H447," :: ",I447)</f>
        <v>2012 :: Vanišová Simona :: 1999</v>
      </c>
      <c r="C447" s="251">
        <v>2012</v>
      </c>
      <c r="D447" s="252" t="s">
        <v>297</v>
      </c>
      <c r="E447" s="259" t="s">
        <v>316</v>
      </c>
      <c r="F447" s="259">
        <v>10</v>
      </c>
      <c r="G447" s="253" t="s">
        <v>316</v>
      </c>
      <c r="H447" s="17" t="s">
        <v>487</v>
      </c>
      <c r="I447" s="254">
        <v>1999</v>
      </c>
      <c r="J447" s="19" t="s">
        <v>331</v>
      </c>
      <c r="K447" s="255" t="str">
        <f>IF(RIGHT(LEFT(historie_vysledky[[#This Row],[prijmeni a jmeno]],SEARCH(" ",historie_vysledky[[#This Row],[prijmeni a jmeno]])-1),1)="á","Z","M")</f>
        <v>Z</v>
      </c>
      <c r="L44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447" s="257"/>
      <c r="N447" s="17" t="s">
        <v>411</v>
      </c>
      <c r="O447" s="258">
        <v>1.5740740740740741E-3</v>
      </c>
      <c r="P447" s="136" t="str">
        <f>LEFT(historie_vysledky[[#This Row],[prijmeni a jmeno]],1)</f>
        <v>V</v>
      </c>
      <c r="Q447" s="55" t="str">
        <f>CONCATENATE(historie_vysledky[[#This Row],[prijmeni a jmeno]],", ",historie_vysledky[[#This Row],[nar]])</f>
        <v>Vanišová Simona, 1999</v>
      </c>
      <c r="R447" s="55" t="str">
        <f>CONCATENATE(historie_vysledky[[#This Row],[prijmeni a jmeno]]," (",historie_vysledky[[#This Row],[nar]],")  v roce ",historie_vysledky[[#This Row],[rok]])</f>
        <v>Vanišová Simona (1999)  v roce 2012</v>
      </c>
      <c r="S447" s="56"/>
      <c r="T447" s="56"/>
      <c r="U447" s="56"/>
      <c r="V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</row>
    <row r="448" spans="2:33" ht="11.25">
      <c r="B448" s="18" t="str">
        <f>CONCATENATE(historie_vysledky[[#This Row],[rok]]," :: ",H448," :: ",I448)</f>
        <v>2012 :: Varga Dominik :: 2001</v>
      </c>
      <c r="C448" s="251">
        <v>2012</v>
      </c>
      <c r="D448" s="252" t="s">
        <v>297</v>
      </c>
      <c r="E448" s="259" t="s">
        <v>316</v>
      </c>
      <c r="F448" s="259">
        <v>8</v>
      </c>
      <c r="G448" s="253" t="s">
        <v>316</v>
      </c>
      <c r="H448" s="17" t="s">
        <v>579</v>
      </c>
      <c r="I448" s="254">
        <v>2001</v>
      </c>
      <c r="J448" s="19" t="s">
        <v>284</v>
      </c>
      <c r="K448" s="255" t="str">
        <f>IF(RIGHT(LEFT(historie_vysledky[[#This Row],[prijmeni a jmeno]],SEARCH(" ",historie_vysledky[[#This Row],[prijmeni a jmeno]])-1),1)="á","Z","M")</f>
        <v>M</v>
      </c>
      <c r="L44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448" s="257"/>
      <c r="N448" s="17"/>
      <c r="O448" s="258">
        <v>9.4328703703703708E-4</v>
      </c>
      <c r="P448" s="136" t="str">
        <f>LEFT(historie_vysledky[[#This Row],[prijmeni a jmeno]],1)</f>
        <v>V</v>
      </c>
      <c r="Q448" s="55" t="str">
        <f>CONCATENATE(historie_vysledky[[#This Row],[prijmeni a jmeno]],", ",historie_vysledky[[#This Row],[nar]])</f>
        <v>Varga Dominik, 2001</v>
      </c>
      <c r="R448" s="55" t="str">
        <f>CONCATENATE(historie_vysledky[[#This Row],[prijmeni a jmeno]]," (",historie_vysledky[[#This Row],[nar]],")  v roce ",historie_vysledky[[#This Row],[rok]])</f>
        <v>Varga Dominik (2001)  v roce 2012</v>
      </c>
      <c r="S448" s="56"/>
      <c r="T448" s="56"/>
      <c r="U448" s="56"/>
      <c r="V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</row>
    <row r="449" spans="2:33" ht="11.25">
      <c r="B449" s="18" t="str">
        <f>CONCATENATE(historie_vysledky[[#This Row],[rok]]," :: ",H449," :: ",I449)</f>
        <v>2012 :: Varga Ondřej :: 2006</v>
      </c>
      <c r="C449" s="251">
        <v>2012</v>
      </c>
      <c r="D449" s="252" t="s">
        <v>297</v>
      </c>
      <c r="E449" s="259" t="s">
        <v>316</v>
      </c>
      <c r="F449" s="259">
        <v>11</v>
      </c>
      <c r="G449" s="253" t="s">
        <v>316</v>
      </c>
      <c r="H449" s="17" t="s">
        <v>603</v>
      </c>
      <c r="I449" s="254">
        <v>2006</v>
      </c>
      <c r="J449" s="19" t="s">
        <v>284</v>
      </c>
      <c r="K449" s="255" t="str">
        <f>IF(RIGHT(LEFT(historie_vysledky[[#This Row],[prijmeni a jmeno]],SEARCH(" ",historie_vysledky[[#This Row],[prijmeni a jmeno]])-1),1)="á","Z","M")</f>
        <v>M</v>
      </c>
      <c r="L44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449" s="257"/>
      <c r="N449" s="17" t="s">
        <v>411</v>
      </c>
      <c r="O449" s="258">
        <v>6.018518518518519E-4</v>
      </c>
      <c r="P449" s="136" t="str">
        <f>LEFT(historie_vysledky[[#This Row],[prijmeni a jmeno]],1)</f>
        <v>V</v>
      </c>
      <c r="Q449" s="55" t="str">
        <f>CONCATENATE(historie_vysledky[[#This Row],[prijmeni a jmeno]],", ",historie_vysledky[[#This Row],[nar]])</f>
        <v>Varga Ondřej, 2006</v>
      </c>
      <c r="R449" s="55" t="str">
        <f>CONCATENATE(historie_vysledky[[#This Row],[prijmeni a jmeno]]," (",historie_vysledky[[#This Row],[nar]],")  v roce ",historie_vysledky[[#This Row],[rok]])</f>
        <v>Varga Ondřej (2006)  v roce 2012</v>
      </c>
      <c r="S449" s="56"/>
      <c r="T449" s="56"/>
      <c r="U449" s="56"/>
      <c r="V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</row>
    <row r="450" spans="2:33" ht="11.25">
      <c r="B450" s="18" t="str">
        <f>CONCATENATE(historie_vysledky[[#This Row],[rok]]," :: ",H450," :: ",I450)</f>
        <v>2012 :: Zikešová Anna :: 1995</v>
      </c>
      <c r="C450" s="251">
        <v>2012</v>
      </c>
      <c r="D450" s="252" t="s">
        <v>297</v>
      </c>
      <c r="E450" s="259" t="s">
        <v>316</v>
      </c>
      <c r="F450" s="259">
        <v>1</v>
      </c>
      <c r="G450" s="253" t="s">
        <v>316</v>
      </c>
      <c r="H450" s="17" t="s">
        <v>568</v>
      </c>
      <c r="I450" s="254">
        <v>1995</v>
      </c>
      <c r="J450" s="19" t="s">
        <v>284</v>
      </c>
      <c r="K450" s="255" t="str">
        <f>IF(RIGHT(LEFT(historie_vysledky[[#This Row],[prijmeni a jmeno]],SEARCH(" ",historie_vysledky[[#This Row],[prijmeni a jmeno]])-1),1)="á","Z","M")</f>
        <v>Z</v>
      </c>
      <c r="L45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450" s="257"/>
      <c r="N450" s="17"/>
      <c r="O450" s="258">
        <v>6.0208333333333329E-3</v>
      </c>
      <c r="P450" s="136" t="str">
        <f>LEFT(historie_vysledky[[#This Row],[prijmeni a jmeno]],1)</f>
        <v>Z</v>
      </c>
      <c r="Q450" s="55" t="str">
        <f>CONCATENATE(historie_vysledky[[#This Row],[prijmeni a jmeno]],", ",historie_vysledky[[#This Row],[nar]])</f>
        <v>Zikešová Anna, 1995</v>
      </c>
      <c r="R450" s="55" t="str">
        <f>CONCATENATE(historie_vysledky[[#This Row],[prijmeni a jmeno]]," (",historie_vysledky[[#This Row],[nar]],")  v roce ",historie_vysledky[[#This Row],[rok]])</f>
        <v>Zikešová Anna (1995)  v roce 2012</v>
      </c>
      <c r="S450" s="56"/>
      <c r="T450" s="56"/>
      <c r="U450" s="56"/>
      <c r="V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</row>
    <row r="451" spans="2:33" ht="11.25">
      <c r="B451" s="18" t="str">
        <f>CONCATENATE(historie_vysledky[[#This Row],[rok]]," :: ",H451," :: ",I451)</f>
        <v>2012 :: Adámková Dominika :: 1996</v>
      </c>
      <c r="C451" s="251">
        <v>2012</v>
      </c>
      <c r="D451" s="252" t="s">
        <v>186</v>
      </c>
      <c r="E451" s="259">
        <v>64</v>
      </c>
      <c r="F451" s="259">
        <v>9</v>
      </c>
      <c r="G451" s="253" t="s">
        <v>316</v>
      </c>
      <c r="H451" s="17" t="s">
        <v>441</v>
      </c>
      <c r="I451" s="254">
        <v>1996</v>
      </c>
      <c r="J451" s="19" t="s">
        <v>536</v>
      </c>
      <c r="K451" s="255" t="str">
        <f>IF(RIGHT(LEFT(historie_vysledky[[#This Row],[prijmeni a jmeno]],SEARCH(" ",historie_vysledky[[#This Row],[prijmeni a jmeno]])-1),1)="á","Z","M")</f>
        <v>Z</v>
      </c>
      <c r="L45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451" s="257"/>
      <c r="N451" s="17"/>
      <c r="O451" s="258">
        <v>6.0537037037037035E-2</v>
      </c>
      <c r="P451" s="136" t="str">
        <f>LEFT(historie_vysledky[[#This Row],[prijmeni a jmeno]],1)</f>
        <v>A</v>
      </c>
      <c r="Q451" s="55" t="str">
        <f>CONCATENATE(historie_vysledky[[#This Row],[prijmeni a jmeno]],", ",historie_vysledky[[#This Row],[nar]])</f>
        <v>Adámková Dominika, 1996</v>
      </c>
      <c r="R451" s="55" t="str">
        <f>CONCATENATE(historie_vysledky[[#This Row],[prijmeni a jmeno]]," (",historie_vysledky[[#This Row],[nar]],")  v roce ",historie_vysledky[[#This Row],[rok]])</f>
        <v>Adámková Dominika (1996)  v roce 2012</v>
      </c>
      <c r="S451" s="56"/>
      <c r="T451" s="56"/>
      <c r="U451" s="56"/>
      <c r="V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</row>
    <row r="452" spans="2:33" ht="11.25">
      <c r="B452" s="18" t="str">
        <f>CONCATENATE(historie_vysledky[[#This Row],[rok]]," :: ",H452," :: ",I452)</f>
        <v>2012 :: Bláha Jan :: 1971</v>
      </c>
      <c r="C452" s="251">
        <v>2012</v>
      </c>
      <c r="D452" s="252" t="s">
        <v>186</v>
      </c>
      <c r="E452" s="259">
        <v>7</v>
      </c>
      <c r="F452" s="259">
        <v>2</v>
      </c>
      <c r="G452" s="253" t="s">
        <v>316</v>
      </c>
      <c r="H452" s="17" t="s">
        <v>47</v>
      </c>
      <c r="I452" s="254">
        <v>1971</v>
      </c>
      <c r="J452" s="19" t="s">
        <v>0</v>
      </c>
      <c r="K452" s="255" t="str">
        <f>IF(RIGHT(LEFT(historie_vysledky[[#This Row],[prijmeni a jmeno]],SEARCH(" ",historie_vysledky[[#This Row],[prijmeni a jmeno]])-1),1)="á","Z","M")</f>
        <v>M</v>
      </c>
      <c r="L45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52" s="257"/>
      <c r="N452" s="17"/>
      <c r="O452" s="258">
        <v>4.1840277777777775E-2</v>
      </c>
      <c r="P452" s="136" t="str">
        <f>LEFT(historie_vysledky[[#This Row],[prijmeni a jmeno]],1)</f>
        <v>B</v>
      </c>
      <c r="Q452" s="55" t="str">
        <f>CONCATENATE(historie_vysledky[[#This Row],[prijmeni a jmeno]],", ",historie_vysledky[[#This Row],[nar]])</f>
        <v>Bláha Jan, 1971</v>
      </c>
      <c r="R452" s="55" t="str">
        <f>CONCATENATE(historie_vysledky[[#This Row],[prijmeni a jmeno]]," (",historie_vysledky[[#This Row],[nar]],")  v roce ",historie_vysledky[[#This Row],[rok]])</f>
        <v>Bláha Jan (1971)  v roce 2012</v>
      </c>
      <c r="S452" s="56"/>
      <c r="T452" s="56"/>
      <c r="U452" s="56"/>
      <c r="V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</row>
    <row r="453" spans="2:33" ht="11.25">
      <c r="B453" s="18" t="str">
        <f>CONCATENATE(historie_vysledky[[#This Row],[rok]]," :: ",H453," :: ",I453)</f>
        <v>2012 :: Bláhová  Petra :: 1979</v>
      </c>
      <c r="C453" s="251">
        <v>2012</v>
      </c>
      <c r="D453" s="252" t="s">
        <v>186</v>
      </c>
      <c r="E453" s="259">
        <v>68</v>
      </c>
      <c r="F453" s="259">
        <v>11</v>
      </c>
      <c r="G453" s="253" t="s">
        <v>316</v>
      </c>
      <c r="H453" s="17" t="s">
        <v>867</v>
      </c>
      <c r="I453" s="254">
        <v>1979</v>
      </c>
      <c r="J453" s="19" t="s">
        <v>284</v>
      </c>
      <c r="K453" s="255" t="str">
        <f>IF(RIGHT(LEFT(historie_vysledky[[#This Row],[prijmeni a jmeno]],SEARCH(" ",historie_vysledky[[#This Row],[prijmeni a jmeno]])-1),1)="á","Z","M")</f>
        <v>Z</v>
      </c>
      <c r="L45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453" s="257"/>
      <c r="N453" s="17"/>
      <c r="O453" s="258">
        <v>6.190972222222222E-2</v>
      </c>
      <c r="P453" s="136" t="str">
        <f>LEFT(historie_vysledky[[#This Row],[prijmeni a jmeno]],1)</f>
        <v>B</v>
      </c>
      <c r="Q453" s="55" t="str">
        <f>CONCATENATE(historie_vysledky[[#This Row],[prijmeni a jmeno]],", ",historie_vysledky[[#This Row],[nar]])</f>
        <v>Bláhová  Petra, 1979</v>
      </c>
      <c r="R453" s="55" t="str">
        <f>CONCATENATE(historie_vysledky[[#This Row],[prijmeni a jmeno]]," (",historie_vysledky[[#This Row],[nar]],")  v roce ",historie_vysledky[[#This Row],[rok]])</f>
        <v>Bláhová  Petra (1979)  v roce 2012</v>
      </c>
      <c r="S453" s="56"/>
      <c r="T453" s="56"/>
      <c r="U453" s="56"/>
      <c r="V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</row>
    <row r="454" spans="2:33" ht="11.25">
      <c r="B454" s="18" t="str">
        <f>CONCATENATE(historie_vysledky[[#This Row],[rok]]," :: ",H454," :: ",I454)</f>
        <v>2012 :: Boháč Karel :: 1947</v>
      </c>
      <c r="C454" s="251">
        <v>2012</v>
      </c>
      <c r="D454" s="252" t="s">
        <v>186</v>
      </c>
      <c r="E454" s="259">
        <v>56</v>
      </c>
      <c r="F454" s="259">
        <v>4</v>
      </c>
      <c r="G454" s="253" t="s">
        <v>316</v>
      </c>
      <c r="H454" s="17" t="s">
        <v>137</v>
      </c>
      <c r="I454" s="254">
        <v>1947</v>
      </c>
      <c r="J454" s="19" t="s">
        <v>1</v>
      </c>
      <c r="K454" s="255" t="str">
        <f>IF(RIGHT(LEFT(historie_vysledky[[#This Row],[prijmeni a jmeno]],SEARCH(" ",historie_vysledky[[#This Row],[prijmeni a jmeno]])-1),1)="á","Z","M")</f>
        <v>M</v>
      </c>
      <c r="L45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454" s="257"/>
      <c r="N454" s="17"/>
      <c r="O454" s="258">
        <v>5.6817129629629627E-2</v>
      </c>
      <c r="P454" s="136" t="str">
        <f>LEFT(historie_vysledky[[#This Row],[prijmeni a jmeno]],1)</f>
        <v>B</v>
      </c>
      <c r="Q454" s="55" t="str">
        <f>CONCATENATE(historie_vysledky[[#This Row],[prijmeni a jmeno]],", ",historie_vysledky[[#This Row],[nar]])</f>
        <v>Boháč Karel, 1947</v>
      </c>
      <c r="R454" s="55" t="str">
        <f>CONCATENATE(historie_vysledky[[#This Row],[prijmeni a jmeno]]," (",historie_vysledky[[#This Row],[nar]],")  v roce ",historie_vysledky[[#This Row],[rok]])</f>
        <v>Boháč Karel (1947)  v roce 2012</v>
      </c>
      <c r="S454" s="56"/>
      <c r="T454" s="56"/>
      <c r="U454" s="56"/>
      <c r="V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</row>
    <row r="455" spans="2:33" ht="11.25">
      <c r="B455" s="18" t="str">
        <f>CONCATENATE(historie_vysledky[[#This Row],[rok]]," :: ",H455," :: ",I455)</f>
        <v>2012 :: Bumba Libor :: 1968</v>
      </c>
      <c r="C455" s="251">
        <v>2012</v>
      </c>
      <c r="D455" s="252" t="s">
        <v>186</v>
      </c>
      <c r="E455" s="259">
        <v>61</v>
      </c>
      <c r="F455" s="259">
        <v>25</v>
      </c>
      <c r="G455" s="253" t="s">
        <v>316</v>
      </c>
      <c r="H455" s="17" t="s">
        <v>138</v>
      </c>
      <c r="I455" s="254">
        <v>1968</v>
      </c>
      <c r="J455" s="19" t="s">
        <v>4</v>
      </c>
      <c r="K455" s="255" t="str">
        <f>IF(RIGHT(LEFT(historie_vysledky[[#This Row],[prijmeni a jmeno]],SEARCH(" ",historie_vysledky[[#This Row],[prijmeni a jmeno]])-1),1)="á","Z","M")</f>
        <v>M</v>
      </c>
      <c r="L45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55" s="257"/>
      <c r="N455" s="17"/>
      <c r="O455" s="258">
        <v>5.9166666666666666E-2</v>
      </c>
      <c r="P455" s="136" t="str">
        <f>LEFT(historie_vysledky[[#This Row],[prijmeni a jmeno]],1)</f>
        <v>B</v>
      </c>
      <c r="Q455" s="55" t="str">
        <f>CONCATENATE(historie_vysledky[[#This Row],[prijmeni a jmeno]],", ",historie_vysledky[[#This Row],[nar]])</f>
        <v>Bumba Libor, 1968</v>
      </c>
      <c r="R455" s="55" t="str">
        <f>CONCATENATE(historie_vysledky[[#This Row],[prijmeni a jmeno]]," (",historie_vysledky[[#This Row],[nar]],")  v roce ",historie_vysledky[[#This Row],[rok]])</f>
        <v>Bumba Libor (1968)  v roce 2012</v>
      </c>
      <c r="S455" s="56"/>
      <c r="T455" s="56"/>
      <c r="U455" s="56"/>
      <c r="V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</row>
    <row r="456" spans="2:33" ht="11.25">
      <c r="B456" s="18" t="str">
        <f>CONCATENATE(historie_vysledky[[#This Row],[rok]]," :: ",H456," :: ",I456)</f>
        <v>2012 :: Candrová Jana :: 1975</v>
      </c>
      <c r="C456" s="251">
        <v>2012</v>
      </c>
      <c r="D456" s="252" t="s">
        <v>186</v>
      </c>
      <c r="E456" s="259">
        <v>21</v>
      </c>
      <c r="F456" s="259">
        <v>1</v>
      </c>
      <c r="G456" s="253" t="s">
        <v>316</v>
      </c>
      <c r="H456" s="17" t="s">
        <v>140</v>
      </c>
      <c r="I456" s="254">
        <v>1975</v>
      </c>
      <c r="J456" s="19" t="s">
        <v>299</v>
      </c>
      <c r="K456" s="255" t="str">
        <f>IF(RIGHT(LEFT(historie_vysledky[[#This Row],[prijmeni a jmeno]],SEARCH(" ",historie_vysledky[[#This Row],[prijmeni a jmeno]])-1),1)="á","Z","M")</f>
        <v>Z</v>
      </c>
      <c r="L45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456" s="257"/>
      <c r="N456" s="17"/>
      <c r="O456" s="258">
        <v>4.5879629629629631E-2</v>
      </c>
      <c r="P456" s="136" t="str">
        <f>LEFT(historie_vysledky[[#This Row],[prijmeni a jmeno]],1)</f>
        <v>C</v>
      </c>
      <c r="Q456" s="55" t="str">
        <f>CONCATENATE(historie_vysledky[[#This Row],[prijmeni a jmeno]],", ",historie_vysledky[[#This Row],[nar]])</f>
        <v>Candrová Jana, 1975</v>
      </c>
      <c r="R456" s="55" t="str">
        <f>CONCATENATE(historie_vysledky[[#This Row],[prijmeni a jmeno]]," (",historie_vysledky[[#This Row],[nar]],")  v roce ",historie_vysledky[[#This Row],[rok]])</f>
        <v>Candrová Jana (1975)  v roce 2012</v>
      </c>
      <c r="S456" s="56"/>
      <c r="T456" s="56"/>
      <c r="U456" s="56"/>
      <c r="V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</row>
    <row r="457" spans="2:33" ht="11.25">
      <c r="B457" s="18" t="str">
        <f>CONCATENATE(historie_vysledky[[#This Row],[rok]]," :: ",H457," :: ",I457)</f>
        <v>2012 :: Csirik Jiří :: 1992</v>
      </c>
      <c r="C457" s="251">
        <v>2012</v>
      </c>
      <c r="D457" s="252" t="s">
        <v>186</v>
      </c>
      <c r="E457" s="259">
        <v>4</v>
      </c>
      <c r="F457" s="259">
        <v>4</v>
      </c>
      <c r="G457" s="253" t="s">
        <v>316</v>
      </c>
      <c r="H457" s="17" t="s">
        <v>167</v>
      </c>
      <c r="I457" s="254">
        <v>1992</v>
      </c>
      <c r="J457" s="19" t="s">
        <v>8</v>
      </c>
      <c r="K457" s="255" t="str">
        <f>IF(RIGHT(LEFT(historie_vysledky[[#This Row],[prijmeni a jmeno]],SEARCH(" ",historie_vysledky[[#This Row],[prijmeni a jmeno]])-1),1)="á","Z","M")</f>
        <v>M</v>
      </c>
      <c r="L45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57" s="257"/>
      <c r="N457" s="17"/>
      <c r="O457" s="258">
        <v>4.0196759259259258E-2</v>
      </c>
      <c r="P457" s="136" t="str">
        <f>LEFT(historie_vysledky[[#This Row],[prijmeni a jmeno]],1)</f>
        <v>C</v>
      </c>
      <c r="Q457" s="55" t="str">
        <f>CONCATENATE(historie_vysledky[[#This Row],[prijmeni a jmeno]],", ",historie_vysledky[[#This Row],[nar]])</f>
        <v>Csirik Jiří, 1992</v>
      </c>
      <c r="R457" s="55" t="str">
        <f>CONCATENATE(historie_vysledky[[#This Row],[prijmeni a jmeno]]," (",historie_vysledky[[#This Row],[nar]],")  v roce ",historie_vysledky[[#This Row],[rok]])</f>
        <v>Csirik Jiří (1992)  v roce 2012</v>
      </c>
      <c r="S457" s="56"/>
      <c r="T457" s="56"/>
      <c r="U457" s="56"/>
      <c r="V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</row>
    <row r="458" spans="2:33" ht="11.25">
      <c r="B458" s="18" t="str">
        <f>CONCATENATE(historie_vysledky[[#This Row],[rok]]," :: ",H458," :: ",I458)</f>
        <v>2012 :: Čapek František :: 1977</v>
      </c>
      <c r="C458" s="251">
        <v>2012</v>
      </c>
      <c r="D458" s="252" t="s">
        <v>186</v>
      </c>
      <c r="E458" s="259">
        <v>30</v>
      </c>
      <c r="F458" s="259">
        <v>12</v>
      </c>
      <c r="G458" s="253" t="s">
        <v>316</v>
      </c>
      <c r="H458" s="17" t="s">
        <v>50</v>
      </c>
      <c r="I458" s="254">
        <v>1977</v>
      </c>
      <c r="J458" s="19" t="s">
        <v>5</v>
      </c>
      <c r="K458" s="255" t="str">
        <f>IF(RIGHT(LEFT(historie_vysledky[[#This Row],[prijmeni a jmeno]],SEARCH(" ",historie_vysledky[[#This Row],[prijmeni a jmeno]])-1),1)="á","Z","M")</f>
        <v>M</v>
      </c>
      <c r="L45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58" s="257"/>
      <c r="N458" s="17"/>
      <c r="O458" s="258">
        <v>4.8773148148148149E-2</v>
      </c>
      <c r="P458" s="136" t="str">
        <f>LEFT(historie_vysledky[[#This Row],[prijmeni a jmeno]],1)</f>
        <v>Č</v>
      </c>
      <c r="Q458" s="55" t="str">
        <f>CONCATENATE(historie_vysledky[[#This Row],[prijmeni a jmeno]],", ",historie_vysledky[[#This Row],[nar]])</f>
        <v>Čapek František, 1977</v>
      </c>
      <c r="R458" s="55" t="str">
        <f>CONCATENATE(historie_vysledky[[#This Row],[prijmeni a jmeno]]," (",historie_vysledky[[#This Row],[nar]],")  v roce ",historie_vysledky[[#This Row],[rok]])</f>
        <v>Čapek František (1977)  v roce 2012</v>
      </c>
      <c r="S458" s="56"/>
      <c r="T458" s="56"/>
      <c r="U458" s="56"/>
      <c r="V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</row>
    <row r="459" spans="2:33" ht="11.25">
      <c r="B459" s="18" t="str">
        <f>CONCATENATE(historie_vysledky[[#This Row],[rok]]," :: ",H459," :: ",I459)</f>
        <v>2012 :: Debnár Martin :: 1992</v>
      </c>
      <c r="C459" s="251">
        <v>2012</v>
      </c>
      <c r="D459" s="252" t="s">
        <v>186</v>
      </c>
      <c r="E459" s="259">
        <v>1</v>
      </c>
      <c r="F459" s="259">
        <v>1</v>
      </c>
      <c r="G459" s="253" t="s">
        <v>316</v>
      </c>
      <c r="H459" s="17" t="s">
        <v>538</v>
      </c>
      <c r="I459" s="254">
        <v>1992</v>
      </c>
      <c r="J459" s="19" t="s">
        <v>294</v>
      </c>
      <c r="K459" s="255" t="str">
        <f>IF(RIGHT(LEFT(historie_vysledky[[#This Row],[prijmeni a jmeno]],SEARCH(" ",historie_vysledky[[#This Row],[prijmeni a jmeno]])-1),1)="á","Z","M")</f>
        <v>M</v>
      </c>
      <c r="L45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59" s="257"/>
      <c r="N459" s="17"/>
      <c r="O459" s="258">
        <v>3.712962962962963E-2</v>
      </c>
      <c r="P459" s="136" t="str">
        <f>LEFT(historie_vysledky[[#This Row],[prijmeni a jmeno]],1)</f>
        <v>D</v>
      </c>
      <c r="Q459" s="55" t="str">
        <f>CONCATENATE(historie_vysledky[[#This Row],[prijmeni a jmeno]],", ",historie_vysledky[[#This Row],[nar]])</f>
        <v>Debnár Martin, 1992</v>
      </c>
      <c r="R459" s="55" t="str">
        <f>CONCATENATE(historie_vysledky[[#This Row],[prijmeni a jmeno]]," (",historie_vysledky[[#This Row],[nar]],")  v roce ",historie_vysledky[[#This Row],[rok]])</f>
        <v>Debnár Martin (1992)  v roce 2012</v>
      </c>
      <c r="S459" s="56"/>
      <c r="T459" s="56"/>
      <c r="U459" s="56"/>
      <c r="V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</row>
    <row r="460" spans="2:33" ht="11.25">
      <c r="B460" s="18" t="str">
        <f>CONCATENATE(historie_vysledky[[#This Row],[rok]]," :: ",H460," :: ",I460)</f>
        <v>2012 :: Doležálek Zdeněk :: 1955</v>
      </c>
      <c r="C460" s="251">
        <v>2012</v>
      </c>
      <c r="D460" s="252" t="s">
        <v>186</v>
      </c>
      <c r="E460" s="259">
        <v>31</v>
      </c>
      <c r="F460" s="259">
        <v>4</v>
      </c>
      <c r="G460" s="253" t="s">
        <v>316</v>
      </c>
      <c r="H460" s="17" t="s">
        <v>141</v>
      </c>
      <c r="I460" s="254">
        <v>1955</v>
      </c>
      <c r="J460" s="19" t="s">
        <v>1</v>
      </c>
      <c r="K460" s="255" t="str">
        <f>IF(RIGHT(LEFT(historie_vysledky[[#This Row],[prijmeni a jmeno]],SEARCH(" ",historie_vysledky[[#This Row],[prijmeni a jmeno]])-1),1)="á","Z","M")</f>
        <v>M</v>
      </c>
      <c r="L46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460" s="257"/>
      <c r="N460" s="17"/>
      <c r="O460" s="258">
        <v>4.8923611111111105E-2</v>
      </c>
      <c r="P460" s="136" t="str">
        <f>LEFT(historie_vysledky[[#This Row],[prijmeni a jmeno]],1)</f>
        <v>D</v>
      </c>
      <c r="Q460" s="55" t="str">
        <f>CONCATENATE(historie_vysledky[[#This Row],[prijmeni a jmeno]],", ",historie_vysledky[[#This Row],[nar]])</f>
        <v>Doležálek Zdeněk, 1955</v>
      </c>
      <c r="R460" s="55" t="str">
        <f>CONCATENATE(historie_vysledky[[#This Row],[prijmeni a jmeno]]," (",historie_vysledky[[#This Row],[nar]],")  v roce ",historie_vysledky[[#This Row],[rok]])</f>
        <v>Doležálek Zdeněk (1955)  v roce 2012</v>
      </c>
      <c r="S460" s="56"/>
      <c r="T460" s="56"/>
      <c r="U460" s="56"/>
      <c r="V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</row>
    <row r="461" spans="2:33" ht="11.25">
      <c r="B461" s="18" t="str">
        <f>CONCATENATE(historie_vysledky[[#This Row],[rok]]," :: ",H461," :: ",I461)</f>
        <v>2012 :: Drázda Petr :: 1964</v>
      </c>
      <c r="C461" s="251">
        <v>2012</v>
      </c>
      <c r="D461" s="252" t="s">
        <v>186</v>
      </c>
      <c r="E461" s="259">
        <v>46</v>
      </c>
      <c r="F461" s="259">
        <v>21</v>
      </c>
      <c r="G461" s="253" t="s">
        <v>316</v>
      </c>
      <c r="H461" s="17" t="s">
        <v>53</v>
      </c>
      <c r="I461" s="254">
        <v>1964</v>
      </c>
      <c r="J461" s="19" t="s">
        <v>9</v>
      </c>
      <c r="K461" s="255" t="str">
        <f>IF(RIGHT(LEFT(historie_vysledky[[#This Row],[prijmeni a jmeno]],SEARCH(" ",historie_vysledky[[#This Row],[prijmeni a jmeno]])-1),1)="á","Z","M")</f>
        <v>M</v>
      </c>
      <c r="L46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61" s="257"/>
      <c r="N461" s="17"/>
      <c r="O461" s="258">
        <v>5.4467592592592595E-2</v>
      </c>
      <c r="P461" s="136" t="str">
        <f>LEFT(historie_vysledky[[#This Row],[prijmeni a jmeno]],1)</f>
        <v>D</v>
      </c>
      <c r="Q461" s="55" t="str">
        <f>CONCATENATE(historie_vysledky[[#This Row],[prijmeni a jmeno]],", ",historie_vysledky[[#This Row],[nar]])</f>
        <v>Drázda Petr, 1964</v>
      </c>
      <c r="R461" s="55" t="str">
        <f>CONCATENATE(historie_vysledky[[#This Row],[prijmeni a jmeno]]," (",historie_vysledky[[#This Row],[nar]],")  v roce ",historie_vysledky[[#This Row],[rok]])</f>
        <v>Drázda Petr (1964)  v roce 2012</v>
      </c>
      <c r="S461" s="56"/>
      <c r="T461" s="56"/>
      <c r="U461" s="56"/>
      <c r="V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</row>
    <row r="462" spans="2:33" ht="11.25">
      <c r="B462" s="18" t="str">
        <f>CONCATENATE(historie_vysledky[[#This Row],[rok]]," :: ",H462," :: ",I462)</f>
        <v>2012 :: Flašár Jan :: 1986</v>
      </c>
      <c r="C462" s="251">
        <v>2012</v>
      </c>
      <c r="D462" s="252" t="s">
        <v>186</v>
      </c>
      <c r="E462" s="259">
        <v>5</v>
      </c>
      <c r="F462" s="259">
        <v>5</v>
      </c>
      <c r="G462" s="253" t="s">
        <v>316</v>
      </c>
      <c r="H462" s="17" t="s">
        <v>467</v>
      </c>
      <c r="I462" s="254">
        <v>1986</v>
      </c>
      <c r="J462" s="17" t="s">
        <v>741</v>
      </c>
      <c r="K462" s="255" t="str">
        <f>IF(RIGHT(LEFT(historie_vysledky[[#This Row],[prijmeni a jmeno]],SEARCH(" ",historie_vysledky[[#This Row],[prijmeni a jmeno]])-1),1)="á","Z","M")</f>
        <v>M</v>
      </c>
      <c r="L46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62" s="257"/>
      <c r="N462" s="17"/>
      <c r="O462" s="258">
        <v>4.0659722222222222E-2</v>
      </c>
      <c r="P462" s="136" t="str">
        <f>LEFT(historie_vysledky[[#This Row],[prijmeni a jmeno]],1)</f>
        <v>F</v>
      </c>
      <c r="Q462" s="55" t="str">
        <f>CONCATENATE(historie_vysledky[[#This Row],[prijmeni a jmeno]],", ",historie_vysledky[[#This Row],[nar]])</f>
        <v>Flašár Jan, 1986</v>
      </c>
      <c r="R462" s="55" t="str">
        <f>CONCATENATE(historie_vysledky[[#This Row],[prijmeni a jmeno]]," (",historie_vysledky[[#This Row],[nar]],")  v roce ",historie_vysledky[[#This Row],[rok]])</f>
        <v>Flašár Jan (1986)  v roce 2012</v>
      </c>
      <c r="S462" s="56"/>
      <c r="T462" s="56"/>
      <c r="U462" s="56"/>
      <c r="V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</row>
    <row r="463" spans="2:33" ht="11.25">
      <c r="B463" s="18" t="str">
        <f>CONCATENATE(historie_vysledky[[#This Row],[rok]]," :: ",H463," :: ",I463)</f>
        <v>2012 :: Flíčková Alice :: 1970</v>
      </c>
      <c r="C463" s="251">
        <v>2012</v>
      </c>
      <c r="D463" s="252" t="s">
        <v>186</v>
      </c>
      <c r="E463" s="259">
        <v>63</v>
      </c>
      <c r="F463" s="259">
        <v>8</v>
      </c>
      <c r="G463" s="253" t="s">
        <v>316</v>
      </c>
      <c r="H463" s="17" t="s">
        <v>209</v>
      </c>
      <c r="I463" s="254">
        <v>1970</v>
      </c>
      <c r="J463" s="19" t="s">
        <v>535</v>
      </c>
      <c r="K463" s="255" t="str">
        <f>IF(RIGHT(LEFT(historie_vysledky[[#This Row],[prijmeni a jmeno]],SEARCH(" ",historie_vysledky[[#This Row],[prijmeni a jmeno]])-1),1)="á","Z","M")</f>
        <v>Z</v>
      </c>
      <c r="L46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463" s="257"/>
      <c r="N463" s="17"/>
      <c r="O463" s="258">
        <v>5.9884259259259255E-2</v>
      </c>
      <c r="P463" s="136" t="str">
        <f>LEFT(historie_vysledky[[#This Row],[prijmeni a jmeno]],1)</f>
        <v>F</v>
      </c>
      <c r="Q463" s="55" t="str">
        <f>CONCATENATE(historie_vysledky[[#This Row],[prijmeni a jmeno]],", ",historie_vysledky[[#This Row],[nar]])</f>
        <v>Flíčková Alice, 1970</v>
      </c>
      <c r="R463" s="55" t="str">
        <f>CONCATENATE(historie_vysledky[[#This Row],[prijmeni a jmeno]]," (",historie_vysledky[[#This Row],[nar]],")  v roce ",historie_vysledky[[#This Row],[rok]])</f>
        <v>Flíčková Alice (1970)  v roce 2012</v>
      </c>
      <c r="S463" s="56"/>
      <c r="T463" s="56"/>
      <c r="U463" s="56"/>
      <c r="V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</row>
    <row r="464" spans="2:33" ht="11.25">
      <c r="B464" s="18" t="str">
        <f>CONCATENATE(historie_vysledky[[#This Row],[rok]]," :: ",H464," :: ",I464)</f>
        <v>2012 :: Gazda Martin :: 1968</v>
      </c>
      <c r="C464" s="251">
        <v>2012</v>
      </c>
      <c r="D464" s="252" t="s">
        <v>186</v>
      </c>
      <c r="E464" s="259">
        <v>45</v>
      </c>
      <c r="F464" s="259">
        <v>20</v>
      </c>
      <c r="G464" s="253" t="s">
        <v>316</v>
      </c>
      <c r="H464" s="17" t="s">
        <v>56</v>
      </c>
      <c r="I464" s="254">
        <v>1968</v>
      </c>
      <c r="J464" s="19" t="s">
        <v>198</v>
      </c>
      <c r="K464" s="255" t="str">
        <f>IF(RIGHT(LEFT(historie_vysledky[[#This Row],[prijmeni a jmeno]],SEARCH(" ",historie_vysledky[[#This Row],[prijmeni a jmeno]])-1),1)="á","Z","M")</f>
        <v>M</v>
      </c>
      <c r="L46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64" s="257"/>
      <c r="N464" s="17"/>
      <c r="O464" s="258">
        <v>5.3969907407407404E-2</v>
      </c>
      <c r="P464" s="136" t="str">
        <f>LEFT(historie_vysledky[[#This Row],[prijmeni a jmeno]],1)</f>
        <v>G</v>
      </c>
      <c r="Q464" s="55" t="str">
        <f>CONCATENATE(historie_vysledky[[#This Row],[prijmeni a jmeno]],", ",historie_vysledky[[#This Row],[nar]])</f>
        <v>Gazda Martin, 1968</v>
      </c>
      <c r="R464" s="55" t="str">
        <f>CONCATENATE(historie_vysledky[[#This Row],[prijmeni a jmeno]]," (",historie_vysledky[[#This Row],[nar]],")  v roce ",historie_vysledky[[#This Row],[rok]])</f>
        <v>Gazda Martin (1968)  v roce 2012</v>
      </c>
      <c r="S464" s="56"/>
      <c r="T464" s="56"/>
      <c r="U464" s="56"/>
      <c r="V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</row>
    <row r="465" spans="2:33" ht="11.25">
      <c r="B465" s="18" t="str">
        <f>CONCATENATE(historie_vysledky[[#This Row],[rok]]," :: ",H465," :: ",I465)</f>
        <v>2012 :: Hájíček František :: 1951</v>
      </c>
      <c r="C465" s="251">
        <v>2012</v>
      </c>
      <c r="D465" s="252" t="s">
        <v>186</v>
      </c>
      <c r="E465" s="259">
        <v>70</v>
      </c>
      <c r="F465" s="259">
        <v>7</v>
      </c>
      <c r="G465" s="253" t="s">
        <v>316</v>
      </c>
      <c r="H465" s="17" t="s">
        <v>142</v>
      </c>
      <c r="I465" s="254">
        <v>1951</v>
      </c>
      <c r="J465" s="19" t="s">
        <v>466</v>
      </c>
      <c r="K465" s="255" t="str">
        <f>IF(RIGHT(LEFT(historie_vysledky[[#This Row],[prijmeni a jmeno]],SEARCH(" ",historie_vysledky[[#This Row],[prijmeni a jmeno]])-1),1)="á","Z","M")</f>
        <v>M</v>
      </c>
      <c r="L46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465" s="257"/>
      <c r="N465" s="17"/>
      <c r="O465" s="258">
        <v>7.0462962962962963E-2</v>
      </c>
      <c r="P465" s="136" t="str">
        <f>LEFT(historie_vysledky[[#This Row],[prijmeni a jmeno]],1)</f>
        <v>H</v>
      </c>
      <c r="Q465" s="55" t="str">
        <f>CONCATENATE(historie_vysledky[[#This Row],[prijmeni a jmeno]],", ",historie_vysledky[[#This Row],[nar]])</f>
        <v>Hájíček František, 1951</v>
      </c>
      <c r="R465" s="55" t="str">
        <f>CONCATENATE(historie_vysledky[[#This Row],[prijmeni a jmeno]]," (",historie_vysledky[[#This Row],[nar]],")  v roce ",historie_vysledky[[#This Row],[rok]])</f>
        <v>Hájíček František (1951)  v roce 2012</v>
      </c>
      <c r="S465" s="56"/>
      <c r="T465" s="56"/>
      <c r="U465" s="56"/>
      <c r="V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</row>
    <row r="466" spans="2:33" ht="11.25">
      <c r="B466" s="18" t="str">
        <f>CONCATENATE(historie_vysledky[[#This Row],[rok]]," :: ",H466," :: ",I466)</f>
        <v>2012 :: Habara Jaromír :: 1974</v>
      </c>
      <c r="C466" s="251">
        <v>2012</v>
      </c>
      <c r="D466" s="252" t="s">
        <v>186</v>
      </c>
      <c r="E466" s="259">
        <v>11</v>
      </c>
      <c r="F466" s="259">
        <v>7</v>
      </c>
      <c r="G466" s="253" t="s">
        <v>316</v>
      </c>
      <c r="H466" s="17" t="s">
        <v>58</v>
      </c>
      <c r="I466" s="254">
        <v>1974</v>
      </c>
      <c r="J466" s="19" t="s">
        <v>280</v>
      </c>
      <c r="K466" s="255" t="str">
        <f>IF(RIGHT(LEFT(historie_vysledky[[#This Row],[prijmeni a jmeno]],SEARCH(" ",historie_vysledky[[#This Row],[prijmeni a jmeno]])-1),1)="á","Z","M")</f>
        <v>M</v>
      </c>
      <c r="L46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66" s="257"/>
      <c r="N466" s="17"/>
      <c r="O466" s="258">
        <v>4.2511574074074077E-2</v>
      </c>
      <c r="P466" s="136" t="str">
        <f>LEFT(historie_vysledky[[#This Row],[prijmeni a jmeno]],1)</f>
        <v>H</v>
      </c>
      <c r="Q466" s="55" t="str">
        <f>CONCATENATE(historie_vysledky[[#This Row],[prijmeni a jmeno]],", ",historie_vysledky[[#This Row],[nar]])</f>
        <v>Habara Jaromír, 1974</v>
      </c>
      <c r="R466" s="55" t="str">
        <f>CONCATENATE(historie_vysledky[[#This Row],[prijmeni a jmeno]]," (",historie_vysledky[[#This Row],[nar]],")  v roce ",historie_vysledky[[#This Row],[rok]])</f>
        <v>Habara Jaromír (1974)  v roce 2012</v>
      </c>
      <c r="S466" s="56"/>
      <c r="T466" s="56"/>
      <c r="U466" s="56"/>
      <c r="V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</row>
    <row r="467" spans="2:33" ht="11.25">
      <c r="B467" s="18" t="str">
        <f>CONCATENATE(historie_vysledky[[#This Row],[rok]]," :: ",H467," :: ",I467)</f>
        <v>2012 :: Háša Michal :: 1981</v>
      </c>
      <c r="C467" s="251">
        <v>2012</v>
      </c>
      <c r="D467" s="252" t="s">
        <v>186</v>
      </c>
      <c r="E467" s="259">
        <v>2</v>
      </c>
      <c r="F467" s="259">
        <v>2</v>
      </c>
      <c r="G467" s="253" t="s">
        <v>316</v>
      </c>
      <c r="H467" s="17" t="s">
        <v>168</v>
      </c>
      <c r="I467" s="254">
        <v>1981</v>
      </c>
      <c r="J467" s="19" t="s">
        <v>529</v>
      </c>
      <c r="K467" s="255" t="str">
        <f>IF(RIGHT(LEFT(historie_vysledky[[#This Row],[prijmeni a jmeno]],SEARCH(" ",historie_vysledky[[#This Row],[prijmeni a jmeno]])-1),1)="á","Z","M")</f>
        <v>M</v>
      </c>
      <c r="L46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67" s="257"/>
      <c r="N467" s="17"/>
      <c r="O467" s="258">
        <v>4.0081018518518523E-2</v>
      </c>
      <c r="P467" s="136" t="str">
        <f>LEFT(historie_vysledky[[#This Row],[prijmeni a jmeno]],1)</f>
        <v>H</v>
      </c>
      <c r="Q467" s="55" t="str">
        <f>CONCATENATE(historie_vysledky[[#This Row],[prijmeni a jmeno]],", ",historie_vysledky[[#This Row],[nar]])</f>
        <v>Háša Michal, 1981</v>
      </c>
      <c r="R467" s="55" t="str">
        <f>CONCATENATE(historie_vysledky[[#This Row],[prijmeni a jmeno]]," (",historie_vysledky[[#This Row],[nar]],")  v roce ",historie_vysledky[[#This Row],[rok]])</f>
        <v>Háša Michal (1981)  v roce 2012</v>
      </c>
      <c r="S467" s="56"/>
      <c r="T467" s="56"/>
      <c r="U467" s="56"/>
      <c r="V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</row>
    <row r="468" spans="2:33" ht="11.25">
      <c r="B468" s="18" t="str">
        <f>CONCATENATE(historie_vysledky[[#This Row],[rok]]," :: ",H468," :: ",I468)</f>
        <v>2012 :: Chodura Vladimír :: 1970</v>
      </c>
      <c r="C468" s="251">
        <v>2012</v>
      </c>
      <c r="D468" s="252" t="s">
        <v>186</v>
      </c>
      <c r="E468" s="259">
        <v>66</v>
      </c>
      <c r="F468" s="259">
        <v>26</v>
      </c>
      <c r="G468" s="253" t="s">
        <v>316</v>
      </c>
      <c r="H468" s="17" t="s">
        <v>548</v>
      </c>
      <c r="I468" s="254">
        <v>1970</v>
      </c>
      <c r="J468" s="19" t="s">
        <v>17</v>
      </c>
      <c r="K468" s="255" t="str">
        <f>IF(RIGHT(LEFT(historie_vysledky[[#This Row],[prijmeni a jmeno]],SEARCH(" ",historie_vysledky[[#This Row],[prijmeni a jmeno]])-1),1)="á","Z","M")</f>
        <v>M</v>
      </c>
      <c r="L46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68" s="257"/>
      <c r="N468" s="17"/>
      <c r="O468" s="258">
        <v>6.1076388888888888E-2</v>
      </c>
      <c r="P468" s="136" t="str">
        <f>LEFT(historie_vysledky[[#This Row],[prijmeni a jmeno]],1)</f>
        <v>C</v>
      </c>
      <c r="Q468" s="55" t="str">
        <f>CONCATENATE(historie_vysledky[[#This Row],[prijmeni a jmeno]],", ",historie_vysledky[[#This Row],[nar]])</f>
        <v>Chodura Vladimír, 1970</v>
      </c>
      <c r="R468" s="55" t="str">
        <f>CONCATENATE(historie_vysledky[[#This Row],[prijmeni a jmeno]]," (",historie_vysledky[[#This Row],[nar]],")  v roce ",historie_vysledky[[#This Row],[rok]])</f>
        <v>Chodura Vladimír (1970)  v roce 2012</v>
      </c>
      <c r="S468" s="56"/>
      <c r="T468" s="56"/>
      <c r="U468" s="56"/>
      <c r="V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</row>
    <row r="469" spans="2:33" ht="11.25">
      <c r="B469" s="18" t="str">
        <f>CONCATENATE(historie_vysledky[[#This Row],[rok]]," :: ",H469," :: ",I469)</f>
        <v>2012 :: Jančář Stanislav :: 1967</v>
      </c>
      <c r="C469" s="251">
        <v>2012</v>
      </c>
      <c r="D469" s="252" t="s">
        <v>186</v>
      </c>
      <c r="E469" s="259">
        <v>15</v>
      </c>
      <c r="F469" s="259">
        <v>7</v>
      </c>
      <c r="G469" s="253" t="s">
        <v>316</v>
      </c>
      <c r="H469" s="17" t="s">
        <v>144</v>
      </c>
      <c r="I469" s="254">
        <v>1967</v>
      </c>
      <c r="J469" s="17" t="s">
        <v>741</v>
      </c>
      <c r="K469" s="255" t="str">
        <f>IF(RIGHT(LEFT(historie_vysledky[[#This Row],[prijmeni a jmeno]],SEARCH(" ",historie_vysledky[[#This Row],[prijmeni a jmeno]])-1),1)="á","Z","M")</f>
        <v>M</v>
      </c>
      <c r="L46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69" s="257"/>
      <c r="N469" s="17"/>
      <c r="O469" s="258">
        <v>4.3969907407407409E-2</v>
      </c>
      <c r="P469" s="136" t="str">
        <f>LEFT(historie_vysledky[[#This Row],[prijmeni a jmeno]],1)</f>
        <v>J</v>
      </c>
      <c r="Q469" s="55" t="str">
        <f>CONCATENATE(historie_vysledky[[#This Row],[prijmeni a jmeno]],", ",historie_vysledky[[#This Row],[nar]])</f>
        <v>Jančář Stanislav, 1967</v>
      </c>
      <c r="R469" s="55" t="str">
        <f>CONCATENATE(historie_vysledky[[#This Row],[prijmeni a jmeno]]," (",historie_vysledky[[#This Row],[nar]],")  v roce ",historie_vysledky[[#This Row],[rok]])</f>
        <v>Jančář Stanislav (1967)  v roce 2012</v>
      </c>
      <c r="S469" s="56"/>
      <c r="T469" s="56"/>
      <c r="U469" s="56"/>
      <c r="V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</row>
    <row r="470" spans="2:33" ht="11.25">
      <c r="B470" s="18" t="str">
        <f>CONCATENATE(historie_vysledky[[#This Row],[rok]]," :: ",H470," :: ",I470)</f>
        <v>2012 :: Janko Roman :: 1954</v>
      </c>
      <c r="C470" s="251">
        <v>2012</v>
      </c>
      <c r="D470" s="252" t="s">
        <v>186</v>
      </c>
      <c r="E470" s="259">
        <v>23</v>
      </c>
      <c r="F470" s="259">
        <v>2</v>
      </c>
      <c r="G470" s="253" t="s">
        <v>316</v>
      </c>
      <c r="H470" s="17" t="s">
        <v>541</v>
      </c>
      <c r="I470" s="254">
        <v>1954</v>
      </c>
      <c r="J470" s="19" t="s">
        <v>531</v>
      </c>
      <c r="K470" s="255" t="str">
        <f>IF(RIGHT(LEFT(historie_vysledky[[#This Row],[prijmeni a jmeno]],SEARCH(" ",historie_vysledky[[#This Row],[prijmeni a jmeno]])-1),1)="á","Z","M")</f>
        <v>M</v>
      </c>
      <c r="L47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470" s="257"/>
      <c r="N470" s="17"/>
      <c r="O470" s="258">
        <v>4.6469907407407411E-2</v>
      </c>
      <c r="P470" s="136" t="str">
        <f>LEFT(historie_vysledky[[#This Row],[prijmeni a jmeno]],1)</f>
        <v>J</v>
      </c>
      <c r="Q470" s="55" t="str">
        <f>CONCATENATE(historie_vysledky[[#This Row],[prijmeni a jmeno]],", ",historie_vysledky[[#This Row],[nar]])</f>
        <v>Janko Roman, 1954</v>
      </c>
      <c r="R470" s="55" t="str">
        <f>CONCATENATE(historie_vysledky[[#This Row],[prijmeni a jmeno]]," (",historie_vysledky[[#This Row],[nar]],")  v roce ",historie_vysledky[[#This Row],[rok]])</f>
        <v>Janko Roman (1954)  v roce 2012</v>
      </c>
      <c r="S470" s="56"/>
      <c r="T470" s="56"/>
      <c r="U470" s="56"/>
      <c r="V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</row>
    <row r="471" spans="2:33" ht="11.25">
      <c r="B471" s="18" t="str">
        <f>CONCATENATE(historie_vysledky[[#This Row],[rok]]," :: ",H471," :: ",I471)</f>
        <v>2012 :: Jansa Jiří :: 1966</v>
      </c>
      <c r="C471" s="251">
        <v>2012</v>
      </c>
      <c r="D471" s="252" t="s">
        <v>186</v>
      </c>
      <c r="E471" s="259">
        <v>6</v>
      </c>
      <c r="F471" s="259">
        <v>1</v>
      </c>
      <c r="G471" s="253" t="s">
        <v>316</v>
      </c>
      <c r="H471" s="17" t="s">
        <v>145</v>
      </c>
      <c r="I471" s="254">
        <v>1966</v>
      </c>
      <c r="J471" s="19" t="s">
        <v>8</v>
      </c>
      <c r="K471" s="255" t="str">
        <f>IF(RIGHT(LEFT(historie_vysledky[[#This Row],[prijmeni a jmeno]],SEARCH(" ",historie_vysledky[[#This Row],[prijmeni a jmeno]])-1),1)="á","Z","M")</f>
        <v>M</v>
      </c>
      <c r="L47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71" s="257"/>
      <c r="N471" s="17"/>
      <c r="O471" s="258">
        <v>4.130787037037037E-2</v>
      </c>
      <c r="P471" s="136" t="str">
        <f>LEFT(historie_vysledky[[#This Row],[prijmeni a jmeno]],1)</f>
        <v>J</v>
      </c>
      <c r="Q471" s="55" t="str">
        <f>CONCATENATE(historie_vysledky[[#This Row],[prijmeni a jmeno]],", ",historie_vysledky[[#This Row],[nar]])</f>
        <v>Jansa Jiří, 1966</v>
      </c>
      <c r="R471" s="55" t="str">
        <f>CONCATENATE(historie_vysledky[[#This Row],[prijmeni a jmeno]]," (",historie_vysledky[[#This Row],[nar]],")  v roce ",historie_vysledky[[#This Row],[rok]])</f>
        <v>Jansa Jiří (1966)  v roce 2012</v>
      </c>
      <c r="S471" s="56"/>
      <c r="T471" s="56"/>
      <c r="U471" s="56"/>
      <c r="V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</row>
    <row r="472" spans="2:33" ht="11.25">
      <c r="B472" s="18" t="str">
        <f>CONCATENATE(historie_vysledky[[#This Row],[rok]]," :: ",H472," :: ",I472)</f>
        <v>2012 :: Jašarov Zdeněk :: 1957</v>
      </c>
      <c r="C472" s="251">
        <v>2012</v>
      </c>
      <c r="D472" s="252" t="s">
        <v>186</v>
      </c>
      <c r="E472" s="259">
        <v>19</v>
      </c>
      <c r="F472" s="259">
        <v>1</v>
      </c>
      <c r="G472" s="253" t="s">
        <v>316</v>
      </c>
      <c r="H472" s="17" t="s">
        <v>67</v>
      </c>
      <c r="I472" s="254">
        <v>1957</v>
      </c>
      <c r="J472" s="19" t="s">
        <v>41</v>
      </c>
      <c r="K472" s="255" t="str">
        <f>IF(RIGHT(LEFT(historie_vysledky[[#This Row],[prijmeni a jmeno]],SEARCH(" ",historie_vysledky[[#This Row],[prijmeni a jmeno]])-1),1)="á","Z","M")</f>
        <v>M</v>
      </c>
      <c r="L47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472" s="257"/>
      <c r="N472" s="17"/>
      <c r="O472" s="258">
        <v>4.5000000000000005E-2</v>
      </c>
      <c r="P472" s="136" t="str">
        <f>LEFT(historie_vysledky[[#This Row],[prijmeni a jmeno]],1)</f>
        <v>J</v>
      </c>
      <c r="Q472" s="55" t="str">
        <f>CONCATENATE(historie_vysledky[[#This Row],[prijmeni a jmeno]],", ",historie_vysledky[[#This Row],[nar]])</f>
        <v>Jašarov Zdeněk, 1957</v>
      </c>
      <c r="R472" s="55" t="str">
        <f>CONCATENATE(historie_vysledky[[#This Row],[prijmeni a jmeno]]," (",historie_vysledky[[#This Row],[nar]],")  v roce ",historie_vysledky[[#This Row],[rok]])</f>
        <v>Jašarov Zdeněk (1957)  v roce 2012</v>
      </c>
      <c r="S472" s="56"/>
      <c r="T472" s="56"/>
      <c r="U472" s="56"/>
      <c r="V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</row>
    <row r="473" spans="2:33" ht="11.25">
      <c r="B473" s="18" t="str">
        <f>CONCATENATE(historie_vysledky[[#This Row],[rok]]," :: ",H473," :: ",I473)</f>
        <v>2012 :: Klimeš Petr :: 1977</v>
      </c>
      <c r="C473" s="251">
        <v>2012</v>
      </c>
      <c r="D473" s="252" t="s">
        <v>186</v>
      </c>
      <c r="E473" s="259">
        <v>44</v>
      </c>
      <c r="F473" s="259">
        <v>14</v>
      </c>
      <c r="G473" s="253" t="s">
        <v>316</v>
      </c>
      <c r="H473" s="17" t="s">
        <v>72</v>
      </c>
      <c r="I473" s="254">
        <v>1977</v>
      </c>
      <c r="J473" s="19" t="s">
        <v>667</v>
      </c>
      <c r="K473" s="255" t="str">
        <f>IF(RIGHT(LEFT(historie_vysledky[[#This Row],[prijmeni a jmeno]],SEARCH(" ",historie_vysledky[[#This Row],[prijmeni a jmeno]])-1),1)="á","Z","M")</f>
        <v>M</v>
      </c>
      <c r="L47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73" s="257"/>
      <c r="N473" s="17"/>
      <c r="O473" s="258">
        <v>5.3564814814814815E-2</v>
      </c>
      <c r="P473" s="136" t="str">
        <f>LEFT(historie_vysledky[[#This Row],[prijmeni a jmeno]],1)</f>
        <v>K</v>
      </c>
      <c r="Q473" s="55" t="str">
        <f>CONCATENATE(historie_vysledky[[#This Row],[prijmeni a jmeno]],", ",historie_vysledky[[#This Row],[nar]])</f>
        <v>Klimeš Petr, 1977</v>
      </c>
      <c r="R473" s="55" t="str">
        <f>CONCATENATE(historie_vysledky[[#This Row],[prijmeni a jmeno]]," (",historie_vysledky[[#This Row],[nar]],")  v roce ",historie_vysledky[[#This Row],[rok]])</f>
        <v>Klimeš Petr (1977)  v roce 2012</v>
      </c>
      <c r="S473" s="56"/>
      <c r="T473" s="56"/>
      <c r="U473" s="56"/>
      <c r="V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</row>
    <row r="474" spans="2:33" ht="11.25">
      <c r="B474" s="18" t="str">
        <f>CONCATENATE(historie_vysledky[[#This Row],[rok]]," :: ",H474," :: ",I474)</f>
        <v>2012 :: Klosse Jiří :: 1970</v>
      </c>
      <c r="C474" s="251">
        <v>2012</v>
      </c>
      <c r="D474" s="252" t="s">
        <v>186</v>
      </c>
      <c r="E474" s="259">
        <v>60</v>
      </c>
      <c r="F474" s="259">
        <v>24</v>
      </c>
      <c r="G474" s="253" t="s">
        <v>316</v>
      </c>
      <c r="H474" s="17" t="s">
        <v>73</v>
      </c>
      <c r="I474" s="254">
        <v>1970</v>
      </c>
      <c r="J474" s="19" t="s">
        <v>17</v>
      </c>
      <c r="K474" s="255" t="str">
        <f>IF(RIGHT(LEFT(historie_vysledky[[#This Row],[prijmeni a jmeno]],SEARCH(" ",historie_vysledky[[#This Row],[prijmeni a jmeno]])-1),1)="á","Z","M")</f>
        <v>M</v>
      </c>
      <c r="L47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74" s="257"/>
      <c r="N474" s="17"/>
      <c r="O474" s="258">
        <v>5.9004629629629629E-2</v>
      </c>
      <c r="P474" s="136" t="str">
        <f>LEFT(historie_vysledky[[#This Row],[prijmeni a jmeno]],1)</f>
        <v>K</v>
      </c>
      <c r="Q474" s="55" t="str">
        <f>CONCATENATE(historie_vysledky[[#This Row],[prijmeni a jmeno]],", ",historie_vysledky[[#This Row],[nar]])</f>
        <v>Klosse Jiří, 1970</v>
      </c>
      <c r="R474" s="55" t="str">
        <f>CONCATENATE(historie_vysledky[[#This Row],[prijmeni a jmeno]]," (",historie_vysledky[[#This Row],[nar]],")  v roce ",historie_vysledky[[#This Row],[rok]])</f>
        <v>Klosse Jiří (1970)  v roce 2012</v>
      </c>
      <c r="S474" s="56"/>
      <c r="T474" s="56"/>
      <c r="U474" s="56"/>
      <c r="V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</row>
    <row r="475" spans="2:33" ht="11.25">
      <c r="B475" s="18" t="str">
        <f>CONCATENATE(historie_vysledky[[#This Row],[rok]]," :: ",H475," :: ",I475)</f>
        <v>2012 :: Kocourek Vít :: 1969</v>
      </c>
      <c r="C475" s="251">
        <v>2012</v>
      </c>
      <c r="D475" s="252" t="s">
        <v>186</v>
      </c>
      <c r="E475" s="259">
        <v>26</v>
      </c>
      <c r="F475" s="259">
        <v>12</v>
      </c>
      <c r="G475" s="253" t="s">
        <v>316</v>
      </c>
      <c r="H475" s="17" t="s">
        <v>146</v>
      </c>
      <c r="I475" s="254">
        <v>1969</v>
      </c>
      <c r="J475" s="19" t="s">
        <v>299</v>
      </c>
      <c r="K475" s="255" t="str">
        <f>IF(RIGHT(LEFT(historie_vysledky[[#This Row],[prijmeni a jmeno]],SEARCH(" ",historie_vysledky[[#This Row],[prijmeni a jmeno]])-1),1)="á","Z","M")</f>
        <v>M</v>
      </c>
      <c r="L47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75" s="257"/>
      <c r="N475" s="17"/>
      <c r="O475" s="258">
        <v>4.7673611111111104E-2</v>
      </c>
      <c r="P475" s="136" t="str">
        <f>LEFT(historie_vysledky[[#This Row],[prijmeni a jmeno]],1)</f>
        <v>K</v>
      </c>
      <c r="Q475" s="55" t="str">
        <f>CONCATENATE(historie_vysledky[[#This Row],[prijmeni a jmeno]],", ",historie_vysledky[[#This Row],[nar]])</f>
        <v>Kocourek Vít, 1969</v>
      </c>
      <c r="R475" s="55" t="str">
        <f>CONCATENATE(historie_vysledky[[#This Row],[prijmeni a jmeno]]," (",historie_vysledky[[#This Row],[nar]],")  v roce ",historie_vysledky[[#This Row],[rok]])</f>
        <v>Kocourek Vít (1969)  v roce 2012</v>
      </c>
      <c r="S475" s="56"/>
      <c r="T475" s="56"/>
      <c r="U475" s="56"/>
      <c r="V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</row>
    <row r="476" spans="2:33" ht="11.25">
      <c r="B476" s="18" t="str">
        <f>CONCATENATE(historie_vysledky[[#This Row],[rok]]," :: ",H476," :: ",I476)</f>
        <v>2012 :: Kohout Luděk :: 1965</v>
      </c>
      <c r="C476" s="251">
        <v>2012</v>
      </c>
      <c r="D476" s="252" t="s">
        <v>186</v>
      </c>
      <c r="E476" s="259">
        <v>54</v>
      </c>
      <c r="F476" s="259">
        <v>23</v>
      </c>
      <c r="G476" s="253" t="s">
        <v>316</v>
      </c>
      <c r="H476" s="17" t="s">
        <v>75</v>
      </c>
      <c r="I476" s="254">
        <v>1965</v>
      </c>
      <c r="J476" s="19" t="s">
        <v>12</v>
      </c>
      <c r="K476" s="255" t="str">
        <f>IF(RIGHT(LEFT(historie_vysledky[[#This Row],[prijmeni a jmeno]],SEARCH(" ",historie_vysledky[[#This Row],[prijmeni a jmeno]])-1),1)="á","Z","M")</f>
        <v>M</v>
      </c>
      <c r="L47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76" s="257"/>
      <c r="N476" s="17"/>
      <c r="O476" s="258">
        <v>5.5868055555555553E-2</v>
      </c>
      <c r="P476" s="136" t="str">
        <f>LEFT(historie_vysledky[[#This Row],[prijmeni a jmeno]],1)</f>
        <v>K</v>
      </c>
      <c r="Q476" s="55" t="str">
        <f>CONCATENATE(historie_vysledky[[#This Row],[prijmeni a jmeno]],", ",historie_vysledky[[#This Row],[nar]])</f>
        <v>Kohout Luděk, 1965</v>
      </c>
      <c r="R476" s="55" t="str">
        <f>CONCATENATE(historie_vysledky[[#This Row],[prijmeni a jmeno]]," (",historie_vysledky[[#This Row],[nar]],")  v roce ",historie_vysledky[[#This Row],[rok]])</f>
        <v>Kohout Luděk (1965)  v roce 2012</v>
      </c>
      <c r="S476" s="56"/>
      <c r="T476" s="56"/>
      <c r="U476" s="56"/>
      <c r="V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</row>
    <row r="477" spans="2:33" ht="11.25">
      <c r="B477" s="18" t="str">
        <f>CONCATENATE(historie_vysledky[[#This Row],[rok]]," :: ",H477," :: ",I477)</f>
        <v>2012 :: Kolář Ivan :: 1963</v>
      </c>
      <c r="C477" s="251">
        <v>2012</v>
      </c>
      <c r="D477" s="252" t="s">
        <v>186</v>
      </c>
      <c r="E477" s="259">
        <v>25</v>
      </c>
      <c r="F477" s="259">
        <v>11</v>
      </c>
      <c r="G477" s="253" t="s">
        <v>316</v>
      </c>
      <c r="H477" s="17" t="s">
        <v>542</v>
      </c>
      <c r="I477" s="254">
        <v>1963</v>
      </c>
      <c r="J477" s="19" t="s">
        <v>645</v>
      </c>
      <c r="K477" s="255" t="str">
        <f>IF(RIGHT(LEFT(historie_vysledky[[#This Row],[prijmeni a jmeno]],SEARCH(" ",historie_vysledky[[#This Row],[prijmeni a jmeno]])-1),1)="á","Z","M")</f>
        <v>M</v>
      </c>
      <c r="L47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77" s="257"/>
      <c r="N477" s="17"/>
      <c r="O477" s="258">
        <v>4.7395833333333331E-2</v>
      </c>
      <c r="P477" s="136" t="str">
        <f>LEFT(historie_vysledky[[#This Row],[prijmeni a jmeno]],1)</f>
        <v>K</v>
      </c>
      <c r="Q477" s="55" t="str">
        <f>CONCATENATE(historie_vysledky[[#This Row],[prijmeni a jmeno]],", ",historie_vysledky[[#This Row],[nar]])</f>
        <v>Kolář Ivan, 1963</v>
      </c>
      <c r="R477" s="55" t="str">
        <f>CONCATENATE(historie_vysledky[[#This Row],[prijmeni a jmeno]]," (",historie_vysledky[[#This Row],[nar]],")  v roce ",historie_vysledky[[#This Row],[rok]])</f>
        <v>Kolář Ivan (1963)  v roce 2012</v>
      </c>
      <c r="S477" s="56"/>
      <c r="T477" s="56"/>
      <c r="U477" s="56"/>
      <c r="V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</row>
    <row r="478" spans="2:33" ht="11.25">
      <c r="B478" s="18" t="str">
        <f>CONCATENATE(historie_vysledky[[#This Row],[rok]]," :: ",H478," :: ",I478)</f>
        <v>2012 :: Kopačka Jan :: 1985</v>
      </c>
      <c r="C478" s="251">
        <v>2012</v>
      </c>
      <c r="D478" s="252" t="s">
        <v>186</v>
      </c>
      <c r="E478" s="259">
        <v>57</v>
      </c>
      <c r="F478" s="259">
        <v>17</v>
      </c>
      <c r="G478" s="253" t="s">
        <v>316</v>
      </c>
      <c r="H478" s="17" t="s">
        <v>147</v>
      </c>
      <c r="I478" s="254">
        <v>1985</v>
      </c>
      <c r="J478" s="19" t="s">
        <v>328</v>
      </c>
      <c r="K478" s="255" t="str">
        <f>IF(RIGHT(LEFT(historie_vysledky[[#This Row],[prijmeni a jmeno]],SEARCH(" ",historie_vysledky[[#This Row],[prijmeni a jmeno]])-1),1)="á","Z","M")</f>
        <v>M</v>
      </c>
      <c r="L47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78" s="257"/>
      <c r="N478" s="17"/>
      <c r="O478" s="258">
        <v>5.8321759259259261E-2</v>
      </c>
      <c r="P478" s="136" t="str">
        <f>LEFT(historie_vysledky[[#This Row],[prijmeni a jmeno]],1)</f>
        <v>K</v>
      </c>
      <c r="Q478" s="55" t="str">
        <f>CONCATENATE(historie_vysledky[[#This Row],[prijmeni a jmeno]],", ",historie_vysledky[[#This Row],[nar]])</f>
        <v>Kopačka Jan, 1985</v>
      </c>
      <c r="R478" s="55" t="str">
        <f>CONCATENATE(historie_vysledky[[#This Row],[prijmeni a jmeno]]," (",historie_vysledky[[#This Row],[nar]],")  v roce ",historie_vysledky[[#This Row],[rok]])</f>
        <v>Kopačka Jan (1985)  v roce 2012</v>
      </c>
      <c r="S478" s="56"/>
      <c r="T478" s="56"/>
      <c r="U478" s="56"/>
      <c r="V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</row>
    <row r="479" spans="2:33" ht="11.25">
      <c r="B479" s="18" t="str">
        <f>CONCATENATE(historie_vysledky[[#This Row],[rok]]," :: ",H479," :: ",I479)</f>
        <v>2012 :: Kopřiva Josef :: 1952</v>
      </c>
      <c r="C479" s="251">
        <v>2012</v>
      </c>
      <c r="D479" s="252" t="s">
        <v>186</v>
      </c>
      <c r="E479" s="259">
        <v>52</v>
      </c>
      <c r="F479" s="259">
        <v>3</v>
      </c>
      <c r="G479" s="253" t="s">
        <v>316</v>
      </c>
      <c r="H479" s="17" t="s">
        <v>78</v>
      </c>
      <c r="I479" s="254">
        <v>1952</v>
      </c>
      <c r="J479" s="19" t="s">
        <v>648</v>
      </c>
      <c r="K479" s="255" t="str">
        <f>IF(RIGHT(LEFT(historie_vysledky[[#This Row],[prijmeni a jmeno]],SEARCH(" ",historie_vysledky[[#This Row],[prijmeni a jmeno]])-1),1)="á","Z","M")</f>
        <v>M</v>
      </c>
      <c r="L47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479" s="257"/>
      <c r="N479" s="17"/>
      <c r="O479" s="258">
        <v>5.5868055555555553E-2</v>
      </c>
      <c r="P479" s="136" t="str">
        <f>LEFT(historie_vysledky[[#This Row],[prijmeni a jmeno]],1)</f>
        <v>K</v>
      </c>
      <c r="Q479" s="55" t="str">
        <f>CONCATENATE(historie_vysledky[[#This Row],[prijmeni a jmeno]],", ",historie_vysledky[[#This Row],[nar]])</f>
        <v>Kopřiva Josef, 1952</v>
      </c>
      <c r="R479" s="55" t="str">
        <f>CONCATENATE(historie_vysledky[[#This Row],[prijmeni a jmeno]]," (",historie_vysledky[[#This Row],[nar]],")  v roce ",historie_vysledky[[#This Row],[rok]])</f>
        <v>Kopřiva Josef (1952)  v roce 2012</v>
      </c>
      <c r="S479" s="56"/>
      <c r="T479" s="56"/>
      <c r="U479" s="56"/>
      <c r="V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</row>
    <row r="480" spans="2:33" ht="11.25">
      <c r="B480" s="18" t="str">
        <f>CONCATENATE(historie_vysledky[[#This Row],[rok]]," :: ",H480," :: ",I480)</f>
        <v>2012 :: Koranda David :: 1983</v>
      </c>
      <c r="C480" s="251">
        <v>2012</v>
      </c>
      <c r="D480" s="252" t="s">
        <v>186</v>
      </c>
      <c r="E480" s="259">
        <v>10</v>
      </c>
      <c r="F480" s="259">
        <v>6</v>
      </c>
      <c r="G480" s="253" t="s">
        <v>316</v>
      </c>
      <c r="H480" s="17" t="s">
        <v>170</v>
      </c>
      <c r="I480" s="254">
        <v>1983</v>
      </c>
      <c r="J480" s="19" t="s">
        <v>286</v>
      </c>
      <c r="K480" s="255" t="str">
        <f>IF(RIGHT(LEFT(historie_vysledky[[#This Row],[prijmeni a jmeno]],SEARCH(" ",historie_vysledky[[#This Row],[prijmeni a jmeno]])-1),1)="á","Z","M")</f>
        <v>M</v>
      </c>
      <c r="L48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80" s="257"/>
      <c r="N480" s="17"/>
      <c r="O480" s="258">
        <v>4.2152777777777782E-2</v>
      </c>
      <c r="P480" s="136" t="str">
        <f>LEFT(historie_vysledky[[#This Row],[prijmeni a jmeno]],1)</f>
        <v>K</v>
      </c>
      <c r="Q480" s="55" t="str">
        <f>CONCATENATE(historie_vysledky[[#This Row],[prijmeni a jmeno]],", ",historie_vysledky[[#This Row],[nar]])</f>
        <v>Koranda David, 1983</v>
      </c>
      <c r="R480" s="55" t="str">
        <f>CONCATENATE(historie_vysledky[[#This Row],[prijmeni a jmeno]]," (",historie_vysledky[[#This Row],[nar]],")  v roce ",historie_vysledky[[#This Row],[rok]])</f>
        <v>Koranda David (1983)  v roce 2012</v>
      </c>
      <c r="S480" s="56"/>
      <c r="T480" s="56"/>
      <c r="U480" s="56"/>
      <c r="V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</row>
    <row r="481" spans="2:33" ht="11.25">
      <c r="B481" s="18" t="str">
        <f>CONCATENATE(historie_vysledky[[#This Row],[rok]]," :: ",H481," :: ",I481)</f>
        <v>2012 :: Krejčí Karel :: 1972</v>
      </c>
      <c r="C481" s="251">
        <v>2012</v>
      </c>
      <c r="D481" s="252" t="s">
        <v>186</v>
      </c>
      <c r="E481" s="259">
        <v>9</v>
      </c>
      <c r="F481" s="259">
        <v>4</v>
      </c>
      <c r="G481" s="253" t="s">
        <v>316</v>
      </c>
      <c r="H481" s="17" t="s">
        <v>80</v>
      </c>
      <c r="I481" s="254">
        <v>1972</v>
      </c>
      <c r="J481" s="19" t="s">
        <v>286</v>
      </c>
      <c r="K481" s="255" t="str">
        <f>IF(RIGHT(LEFT(historie_vysledky[[#This Row],[prijmeni a jmeno]],SEARCH(" ",historie_vysledky[[#This Row],[prijmeni a jmeno]])-1),1)="á","Z","M")</f>
        <v>M</v>
      </c>
      <c r="L48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81" s="257"/>
      <c r="N481" s="17"/>
      <c r="O481" s="258">
        <v>4.2152777777777782E-2</v>
      </c>
      <c r="P481" s="136" t="str">
        <f>LEFT(historie_vysledky[[#This Row],[prijmeni a jmeno]],1)</f>
        <v>K</v>
      </c>
      <c r="Q481" s="55" t="str">
        <f>CONCATENATE(historie_vysledky[[#This Row],[prijmeni a jmeno]],", ",historie_vysledky[[#This Row],[nar]])</f>
        <v>Krejčí Karel, 1972</v>
      </c>
      <c r="R481" s="55" t="str">
        <f>CONCATENATE(historie_vysledky[[#This Row],[prijmeni a jmeno]]," (",historie_vysledky[[#This Row],[nar]],")  v roce ",historie_vysledky[[#This Row],[rok]])</f>
        <v>Krejčí Karel (1972)  v roce 2012</v>
      </c>
      <c r="S481" s="56"/>
      <c r="T481" s="56"/>
      <c r="U481" s="56"/>
      <c r="V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</row>
    <row r="482" spans="2:33" ht="11.25">
      <c r="B482" s="18" t="str">
        <f>CONCATENATE(historie_vysledky[[#This Row],[rok]]," :: ",H482," :: ",I482)</f>
        <v>2012 :: Krejčová Petra :: 1979</v>
      </c>
      <c r="C482" s="251">
        <v>2012</v>
      </c>
      <c r="D482" s="252" t="s">
        <v>186</v>
      </c>
      <c r="E482" s="259">
        <v>33</v>
      </c>
      <c r="F482" s="259">
        <v>2</v>
      </c>
      <c r="G482" s="253" t="s">
        <v>316</v>
      </c>
      <c r="H482" s="17" t="s">
        <v>171</v>
      </c>
      <c r="I482" s="254">
        <v>1979</v>
      </c>
      <c r="J482" s="19" t="s">
        <v>286</v>
      </c>
      <c r="K482" s="255" t="str">
        <f>IF(RIGHT(LEFT(historie_vysledky[[#This Row],[prijmeni a jmeno]],SEARCH(" ",historie_vysledky[[#This Row],[prijmeni a jmeno]])-1),1)="á","Z","M")</f>
        <v>Z</v>
      </c>
      <c r="L48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482" s="257"/>
      <c r="N482" s="17"/>
      <c r="O482" s="258">
        <v>4.9652777777777775E-2</v>
      </c>
      <c r="P482" s="136" t="str">
        <f>LEFT(historie_vysledky[[#This Row],[prijmeni a jmeno]],1)</f>
        <v>K</v>
      </c>
      <c r="Q482" s="55" t="str">
        <f>CONCATENATE(historie_vysledky[[#This Row],[prijmeni a jmeno]],", ",historie_vysledky[[#This Row],[nar]])</f>
        <v>Krejčová Petra, 1979</v>
      </c>
      <c r="R482" s="55" t="str">
        <f>CONCATENATE(historie_vysledky[[#This Row],[prijmeni a jmeno]]," (",historie_vysledky[[#This Row],[nar]],")  v roce ",historie_vysledky[[#This Row],[rok]])</f>
        <v>Krejčová Petra (1979)  v roce 2012</v>
      </c>
      <c r="S482" s="56"/>
      <c r="T482" s="56"/>
      <c r="U482" s="56"/>
      <c r="V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</row>
    <row r="483" spans="2:33" ht="11.25">
      <c r="B483" s="18" t="str">
        <f>CONCATENATE(historie_vysledky[[#This Row],[rok]]," :: ",H483," :: ",I483)</f>
        <v>2012 :: Kroupa Evžen :: 1967</v>
      </c>
      <c r="C483" s="251">
        <v>2012</v>
      </c>
      <c r="D483" s="252" t="s">
        <v>186</v>
      </c>
      <c r="E483" s="259">
        <v>40</v>
      </c>
      <c r="F483" s="259">
        <v>18</v>
      </c>
      <c r="G483" s="253" t="s">
        <v>316</v>
      </c>
      <c r="H483" s="17" t="s">
        <v>82</v>
      </c>
      <c r="I483" s="254">
        <v>1967</v>
      </c>
      <c r="J483" s="19" t="s">
        <v>282</v>
      </c>
      <c r="K483" s="255" t="str">
        <f>IF(RIGHT(LEFT(historie_vysledky[[#This Row],[prijmeni a jmeno]],SEARCH(" ",historie_vysledky[[#This Row],[prijmeni a jmeno]])-1),1)="á","Z","M")</f>
        <v>M</v>
      </c>
      <c r="L48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83" s="257"/>
      <c r="N483" s="17"/>
      <c r="O483" s="258">
        <v>5.1770833333333328E-2</v>
      </c>
      <c r="P483" s="136" t="str">
        <f>LEFT(historie_vysledky[[#This Row],[prijmeni a jmeno]],1)</f>
        <v>K</v>
      </c>
      <c r="Q483" s="55" t="str">
        <f>CONCATENATE(historie_vysledky[[#This Row],[prijmeni a jmeno]],", ",historie_vysledky[[#This Row],[nar]])</f>
        <v>Kroupa Evžen, 1967</v>
      </c>
      <c r="R483" s="55" t="str">
        <f>CONCATENATE(historie_vysledky[[#This Row],[prijmeni a jmeno]]," (",historie_vysledky[[#This Row],[nar]],")  v roce ",historie_vysledky[[#This Row],[rok]])</f>
        <v>Kroupa Evžen (1967)  v roce 2012</v>
      </c>
      <c r="S483" s="56"/>
      <c r="T483" s="56"/>
      <c r="U483" s="56"/>
      <c r="V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</row>
    <row r="484" spans="2:33" ht="11.25">
      <c r="B484" s="18" t="str">
        <f>CONCATENATE(historie_vysledky[[#This Row],[rok]]," :: ",H484," :: ",I484)</f>
        <v>2012 :: Lácha Pavel :: 1969</v>
      </c>
      <c r="C484" s="251">
        <v>2012</v>
      </c>
      <c r="D484" s="252" t="s">
        <v>186</v>
      </c>
      <c r="E484" s="259">
        <v>17</v>
      </c>
      <c r="F484" s="259">
        <v>8</v>
      </c>
      <c r="G484" s="253" t="s">
        <v>316</v>
      </c>
      <c r="H484" s="17" t="s">
        <v>83</v>
      </c>
      <c r="I484" s="254">
        <v>1969</v>
      </c>
      <c r="J484" s="19" t="s">
        <v>299</v>
      </c>
      <c r="K484" s="255" t="str">
        <f>IF(RIGHT(LEFT(historie_vysledky[[#This Row],[prijmeni a jmeno]],SEARCH(" ",historie_vysledky[[#This Row],[prijmeni a jmeno]])-1),1)="á","Z","M")</f>
        <v>M</v>
      </c>
      <c r="L48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84" s="257"/>
      <c r="N484" s="17"/>
      <c r="O484" s="258">
        <v>4.4328703703703703E-2</v>
      </c>
      <c r="P484" s="136" t="str">
        <f>LEFT(historie_vysledky[[#This Row],[prijmeni a jmeno]],1)</f>
        <v>L</v>
      </c>
      <c r="Q484" s="55" t="str">
        <f>CONCATENATE(historie_vysledky[[#This Row],[prijmeni a jmeno]],", ",historie_vysledky[[#This Row],[nar]])</f>
        <v>Lácha Pavel, 1969</v>
      </c>
      <c r="R484" s="55" t="str">
        <f>CONCATENATE(historie_vysledky[[#This Row],[prijmeni a jmeno]]," (",historie_vysledky[[#This Row],[nar]],")  v roce ",historie_vysledky[[#This Row],[rok]])</f>
        <v>Lácha Pavel (1969)  v roce 2012</v>
      </c>
      <c r="S484" s="56"/>
      <c r="T484" s="56"/>
      <c r="U484" s="56"/>
      <c r="V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</row>
    <row r="485" spans="2:33" ht="11.25">
      <c r="B485" s="18" t="str">
        <f>CONCATENATE(historie_vysledky[[#This Row],[rok]]," :: ",H485," :: ",I485)</f>
        <v>2012 :: Lácha Radek :: 1971</v>
      </c>
      <c r="C485" s="251">
        <v>2012</v>
      </c>
      <c r="D485" s="252" t="s">
        <v>186</v>
      </c>
      <c r="E485" s="259">
        <v>42</v>
      </c>
      <c r="F485" s="259">
        <v>19</v>
      </c>
      <c r="G485" s="253" t="s">
        <v>316</v>
      </c>
      <c r="H485" s="17" t="s">
        <v>509</v>
      </c>
      <c r="I485" s="254">
        <v>1971</v>
      </c>
      <c r="J485" s="19" t="s">
        <v>284</v>
      </c>
      <c r="K485" s="255" t="str">
        <f>IF(RIGHT(LEFT(historie_vysledky[[#This Row],[prijmeni a jmeno]],SEARCH(" ",historie_vysledky[[#This Row],[prijmeni a jmeno]])-1),1)="á","Z","M")</f>
        <v>M</v>
      </c>
      <c r="L48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85" s="257"/>
      <c r="N485" s="17"/>
      <c r="O485" s="258">
        <v>5.1909722222222225E-2</v>
      </c>
      <c r="P485" s="136" t="str">
        <f>LEFT(historie_vysledky[[#This Row],[prijmeni a jmeno]],1)</f>
        <v>L</v>
      </c>
      <c r="Q485" s="55" t="str">
        <f>CONCATENATE(historie_vysledky[[#This Row],[prijmeni a jmeno]],", ",historie_vysledky[[#This Row],[nar]])</f>
        <v>Lácha Radek, 1971</v>
      </c>
      <c r="R485" s="55" t="str">
        <f>CONCATENATE(historie_vysledky[[#This Row],[prijmeni a jmeno]]," (",historie_vysledky[[#This Row],[nar]],")  v roce ",historie_vysledky[[#This Row],[rok]])</f>
        <v>Lácha Radek (1971)  v roce 2012</v>
      </c>
      <c r="S485" s="56"/>
      <c r="T485" s="56"/>
      <c r="U485" s="56"/>
      <c r="V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</row>
    <row r="486" spans="2:33" ht="11.25">
      <c r="B486" s="18" t="str">
        <f>CONCATENATE(historie_vysledky[[#This Row],[rok]]," :: ",H486," :: ",I486)</f>
        <v>2012 :: Lebedová Olga :: 1981</v>
      </c>
      <c r="C486" s="251">
        <v>2012</v>
      </c>
      <c r="D486" s="252" t="s">
        <v>186</v>
      </c>
      <c r="E486" s="259">
        <v>55</v>
      </c>
      <c r="F486" s="259">
        <v>6</v>
      </c>
      <c r="G486" s="253" t="s">
        <v>316</v>
      </c>
      <c r="H486" s="17" t="s">
        <v>546</v>
      </c>
      <c r="I486" s="254">
        <v>1981</v>
      </c>
      <c r="J486" s="19" t="s">
        <v>23</v>
      </c>
      <c r="K486" s="255" t="str">
        <f>IF(RIGHT(LEFT(historie_vysledky[[#This Row],[prijmeni a jmeno]],SEARCH(" ",historie_vysledky[[#This Row],[prijmeni a jmeno]])-1),1)="á","Z","M")</f>
        <v>Z</v>
      </c>
      <c r="L48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486" s="257"/>
      <c r="N486" s="17"/>
      <c r="O486" s="258">
        <v>5.6747685185185186E-2</v>
      </c>
      <c r="P486" s="136" t="str">
        <f>LEFT(historie_vysledky[[#This Row],[prijmeni a jmeno]],1)</f>
        <v>L</v>
      </c>
      <c r="Q486" s="55" t="str">
        <f>CONCATENATE(historie_vysledky[[#This Row],[prijmeni a jmeno]],", ",historie_vysledky[[#This Row],[nar]])</f>
        <v>Lebedová Olga, 1981</v>
      </c>
      <c r="R486" s="55" t="str">
        <f>CONCATENATE(historie_vysledky[[#This Row],[prijmeni a jmeno]]," (",historie_vysledky[[#This Row],[nar]],")  v roce ",historie_vysledky[[#This Row],[rok]])</f>
        <v>Lebedová Olga (1981)  v roce 2012</v>
      </c>
      <c r="S486" s="56"/>
      <c r="T486" s="56"/>
      <c r="U486" s="56"/>
      <c r="V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</row>
    <row r="487" spans="2:33" ht="11.25">
      <c r="B487" s="18" t="str">
        <f>CONCATENATE(historie_vysledky[[#This Row],[rok]]," :: ",H487," :: ",I487)</f>
        <v>2012 :: Macek Petr :: 1979</v>
      </c>
      <c r="C487" s="251">
        <v>2012</v>
      </c>
      <c r="D487" s="252" t="s">
        <v>186</v>
      </c>
      <c r="E487" s="259">
        <v>28</v>
      </c>
      <c r="F487" s="259">
        <v>11</v>
      </c>
      <c r="G487" s="253" t="s">
        <v>316</v>
      </c>
      <c r="H487" s="17" t="s">
        <v>84</v>
      </c>
      <c r="I487" s="254">
        <v>1979</v>
      </c>
      <c r="J487" s="19" t="s">
        <v>284</v>
      </c>
      <c r="K487" s="255" t="str">
        <f>IF(RIGHT(LEFT(historie_vysledky[[#This Row],[prijmeni a jmeno]],SEARCH(" ",historie_vysledky[[#This Row],[prijmeni a jmeno]])-1),1)="á","Z","M")</f>
        <v>M</v>
      </c>
      <c r="L48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87" s="257"/>
      <c r="N487" s="17"/>
      <c r="O487" s="258">
        <v>4.7789351851851847E-2</v>
      </c>
      <c r="P487" s="136" t="str">
        <f>LEFT(historie_vysledky[[#This Row],[prijmeni a jmeno]],1)</f>
        <v>M</v>
      </c>
      <c r="Q487" s="55" t="str">
        <f>CONCATENATE(historie_vysledky[[#This Row],[prijmeni a jmeno]],", ",historie_vysledky[[#This Row],[nar]])</f>
        <v>Macek Petr, 1979</v>
      </c>
      <c r="R487" s="55" t="str">
        <f>CONCATENATE(historie_vysledky[[#This Row],[prijmeni a jmeno]]," (",historie_vysledky[[#This Row],[nar]],")  v roce ",historie_vysledky[[#This Row],[rok]])</f>
        <v>Macek Petr (1979)  v roce 2012</v>
      </c>
      <c r="S487" s="56"/>
      <c r="T487" s="56"/>
      <c r="U487" s="56"/>
      <c r="V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</row>
    <row r="488" spans="2:33" ht="11.25">
      <c r="B488" s="18" t="str">
        <f>CONCATENATE(historie_vysledky[[#This Row],[rok]]," :: ",H488," :: ",I488)</f>
        <v>2012 :: Malát Jan :: 1966</v>
      </c>
      <c r="C488" s="251">
        <v>2012</v>
      </c>
      <c r="D488" s="252" t="s">
        <v>186</v>
      </c>
      <c r="E488" s="259">
        <v>49</v>
      </c>
      <c r="F488" s="259">
        <v>22</v>
      </c>
      <c r="G488" s="253" t="s">
        <v>316</v>
      </c>
      <c r="H488" s="17" t="s">
        <v>86</v>
      </c>
      <c r="I488" s="254">
        <v>1966</v>
      </c>
      <c r="J488" s="19" t="s">
        <v>282</v>
      </c>
      <c r="K488" s="255" t="str">
        <f>IF(RIGHT(LEFT(historie_vysledky[[#This Row],[prijmeni a jmeno]],SEARCH(" ",historie_vysledky[[#This Row],[prijmeni a jmeno]])-1),1)="á","Z","M")</f>
        <v>M</v>
      </c>
      <c r="L48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88" s="257"/>
      <c r="N488" s="17"/>
      <c r="O488" s="258">
        <v>5.5317129629629626E-2</v>
      </c>
      <c r="P488" s="136" t="str">
        <f>LEFT(historie_vysledky[[#This Row],[prijmeni a jmeno]],1)</f>
        <v>M</v>
      </c>
      <c r="Q488" s="55" t="str">
        <f>CONCATENATE(historie_vysledky[[#This Row],[prijmeni a jmeno]],", ",historie_vysledky[[#This Row],[nar]])</f>
        <v>Malát Jan, 1966</v>
      </c>
      <c r="R488" s="55" t="str">
        <f>CONCATENATE(historie_vysledky[[#This Row],[prijmeni a jmeno]]," (",historie_vysledky[[#This Row],[nar]],")  v roce ",historie_vysledky[[#This Row],[rok]])</f>
        <v>Malát Jan (1966)  v roce 2012</v>
      </c>
      <c r="S488" s="56"/>
      <c r="T488" s="56"/>
      <c r="U488" s="56"/>
      <c r="V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</row>
    <row r="489" spans="2:33" ht="11.25">
      <c r="B489" s="18" t="str">
        <f>CONCATENATE(historie_vysledky[[#This Row],[rok]]," :: ",H489," :: ",I489)</f>
        <v>2012 :: Medek Martin :: 1996</v>
      </c>
      <c r="C489" s="251">
        <v>2012</v>
      </c>
      <c r="D489" s="252" t="s">
        <v>186</v>
      </c>
      <c r="E489" s="259">
        <v>36</v>
      </c>
      <c r="F489" s="259">
        <v>1</v>
      </c>
      <c r="G489" s="253" t="s">
        <v>316</v>
      </c>
      <c r="H489" s="17" t="s">
        <v>149</v>
      </c>
      <c r="I489" s="254">
        <v>1996</v>
      </c>
      <c r="J489" s="17" t="s">
        <v>741</v>
      </c>
      <c r="K489" s="255" t="str">
        <f>IF(RIGHT(LEFT(historie_vysledky[[#This Row],[prijmeni a jmeno]],SEARCH(" ",historie_vysledky[[#This Row],[prijmeni a jmeno]])-1),1)="á","Z","M")</f>
        <v>M</v>
      </c>
      <c r="L48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89" s="257"/>
      <c r="N489" s="17"/>
      <c r="O489" s="258">
        <v>4.9988425925925922E-2</v>
      </c>
      <c r="P489" s="136" t="str">
        <f>LEFT(historie_vysledky[[#This Row],[prijmeni a jmeno]],1)</f>
        <v>M</v>
      </c>
      <c r="Q489" s="55" t="str">
        <f>CONCATENATE(historie_vysledky[[#This Row],[prijmeni a jmeno]],", ",historie_vysledky[[#This Row],[nar]])</f>
        <v>Medek Martin, 1996</v>
      </c>
      <c r="R489" s="55" t="str">
        <f>CONCATENATE(historie_vysledky[[#This Row],[prijmeni a jmeno]]," (",historie_vysledky[[#This Row],[nar]],")  v roce ",historie_vysledky[[#This Row],[rok]])</f>
        <v>Medek Martin (1996)  v roce 2012</v>
      </c>
      <c r="S489" s="56"/>
      <c r="T489" s="56"/>
      <c r="U489" s="56"/>
      <c r="V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</row>
    <row r="490" spans="2:33" ht="11.25">
      <c r="B490" s="18" t="str">
        <f>CONCATENATE(historie_vysledky[[#This Row],[rok]]," :: ",H490," :: ",I490)</f>
        <v>2012 :: Medek Roman :: 1965</v>
      </c>
      <c r="C490" s="251">
        <v>2012</v>
      </c>
      <c r="D490" s="252" t="s">
        <v>186</v>
      </c>
      <c r="E490" s="259">
        <v>12</v>
      </c>
      <c r="F490" s="259">
        <v>5</v>
      </c>
      <c r="G490" s="253" t="s">
        <v>316</v>
      </c>
      <c r="H490" s="17" t="s">
        <v>150</v>
      </c>
      <c r="I490" s="254">
        <v>1965</v>
      </c>
      <c r="J490" s="17" t="s">
        <v>741</v>
      </c>
      <c r="K490" s="255" t="str">
        <f>IF(RIGHT(LEFT(historie_vysledky[[#This Row],[prijmeni a jmeno]],SEARCH(" ",historie_vysledky[[#This Row],[prijmeni a jmeno]])-1),1)="á","Z","M")</f>
        <v>M</v>
      </c>
      <c r="L49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90" s="257"/>
      <c r="N490" s="17"/>
      <c r="O490" s="258">
        <v>4.3344907407407408E-2</v>
      </c>
      <c r="P490" s="136" t="str">
        <f>LEFT(historie_vysledky[[#This Row],[prijmeni a jmeno]],1)</f>
        <v>M</v>
      </c>
      <c r="Q490" s="55" t="str">
        <f>CONCATENATE(historie_vysledky[[#This Row],[prijmeni a jmeno]],", ",historie_vysledky[[#This Row],[nar]])</f>
        <v>Medek Roman, 1965</v>
      </c>
      <c r="R490" s="55" t="str">
        <f>CONCATENATE(historie_vysledky[[#This Row],[prijmeni a jmeno]]," (",historie_vysledky[[#This Row],[nar]],")  v roce ",historie_vysledky[[#This Row],[rok]])</f>
        <v>Medek Roman (1965)  v roce 2012</v>
      </c>
      <c r="S490" s="56"/>
      <c r="T490" s="56"/>
      <c r="U490" s="56"/>
      <c r="V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</row>
    <row r="491" spans="2:33" ht="11.25">
      <c r="B491" s="18" t="str">
        <f>CONCATENATE(historie_vysledky[[#This Row],[rok]]," :: ",H491," :: ",I491)</f>
        <v>2012 :: Menšíková Lenka :: 1973</v>
      </c>
      <c r="C491" s="251">
        <v>2012</v>
      </c>
      <c r="D491" s="252" t="s">
        <v>186</v>
      </c>
      <c r="E491" s="259">
        <v>48</v>
      </c>
      <c r="F491" s="259">
        <v>3</v>
      </c>
      <c r="G491" s="253" t="s">
        <v>316</v>
      </c>
      <c r="H491" s="17" t="s">
        <v>90</v>
      </c>
      <c r="I491" s="254">
        <v>1973</v>
      </c>
      <c r="J491" s="19" t="s">
        <v>475</v>
      </c>
      <c r="K491" s="255" t="str">
        <f>IF(RIGHT(LEFT(historie_vysledky[[#This Row],[prijmeni a jmeno]],SEARCH(" ",historie_vysledky[[#This Row],[prijmeni a jmeno]])-1),1)="á","Z","M")</f>
        <v>Z</v>
      </c>
      <c r="L49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491" s="257"/>
      <c r="N491" s="17"/>
      <c r="O491" s="258">
        <v>5.5305555555555552E-2</v>
      </c>
      <c r="P491" s="136" t="str">
        <f>LEFT(historie_vysledky[[#This Row],[prijmeni a jmeno]],1)</f>
        <v>M</v>
      </c>
      <c r="Q491" s="55" t="str">
        <f>CONCATENATE(historie_vysledky[[#This Row],[prijmeni a jmeno]],", ",historie_vysledky[[#This Row],[nar]])</f>
        <v>Menšíková Lenka, 1973</v>
      </c>
      <c r="R491" s="55" t="str">
        <f>CONCATENATE(historie_vysledky[[#This Row],[prijmeni a jmeno]]," (",historie_vysledky[[#This Row],[nar]],")  v roce ",historie_vysledky[[#This Row],[rok]])</f>
        <v>Menšíková Lenka (1973)  v roce 2012</v>
      </c>
      <c r="S491" s="56"/>
      <c r="T491" s="56"/>
      <c r="U491" s="56"/>
      <c r="V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</row>
    <row r="492" spans="2:33" ht="11.25">
      <c r="B492" s="18" t="str">
        <f>CONCATENATE(historie_vysledky[[#This Row],[rok]]," :: ",H492," :: ",I492)</f>
        <v>2012 :: Mikšl Rostislav :: 1972</v>
      </c>
      <c r="C492" s="251">
        <v>2012</v>
      </c>
      <c r="D492" s="252" t="s">
        <v>186</v>
      </c>
      <c r="E492" s="259">
        <v>14</v>
      </c>
      <c r="F492" s="259">
        <v>6</v>
      </c>
      <c r="G492" s="253" t="s">
        <v>316</v>
      </c>
      <c r="H492" s="17" t="s">
        <v>93</v>
      </c>
      <c r="I492" s="254">
        <v>1972</v>
      </c>
      <c r="J492" s="19" t="s">
        <v>646</v>
      </c>
      <c r="K492" s="255" t="str">
        <f>IF(RIGHT(LEFT(historie_vysledky[[#This Row],[prijmeni a jmeno]],SEARCH(" ",historie_vysledky[[#This Row],[prijmeni a jmeno]])-1),1)="á","Z","M")</f>
        <v>M</v>
      </c>
      <c r="L49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92" s="257"/>
      <c r="N492" s="17"/>
      <c r="O492" s="258">
        <v>4.3819444444444446E-2</v>
      </c>
      <c r="P492" s="136" t="str">
        <f>LEFT(historie_vysledky[[#This Row],[prijmeni a jmeno]],1)</f>
        <v>M</v>
      </c>
      <c r="Q492" s="55" t="str">
        <f>CONCATENATE(historie_vysledky[[#This Row],[prijmeni a jmeno]],", ",historie_vysledky[[#This Row],[nar]])</f>
        <v>Mikšl Rostislav, 1972</v>
      </c>
      <c r="R492" s="55" t="str">
        <f>CONCATENATE(historie_vysledky[[#This Row],[prijmeni a jmeno]]," (",historie_vysledky[[#This Row],[nar]],")  v roce ",historie_vysledky[[#This Row],[rok]])</f>
        <v>Mikšl Rostislav (1972)  v roce 2012</v>
      </c>
      <c r="S492" s="56"/>
      <c r="T492" s="56"/>
      <c r="U492" s="56"/>
      <c r="V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</row>
    <row r="493" spans="2:33" ht="11.25">
      <c r="B493" s="18" t="str">
        <f>CONCATENATE(historie_vysledky[[#This Row],[rok]]," :: ",H493," :: ",I493)</f>
        <v>2012 :: Mikšovský Zdeněk :: 1945</v>
      </c>
      <c r="C493" s="251">
        <v>2012</v>
      </c>
      <c r="D493" s="252" t="s">
        <v>186</v>
      </c>
      <c r="E493" s="259">
        <v>58</v>
      </c>
      <c r="F493" s="259">
        <v>5</v>
      </c>
      <c r="G493" s="253" t="s">
        <v>316</v>
      </c>
      <c r="H493" s="17" t="s">
        <v>94</v>
      </c>
      <c r="I493" s="254">
        <v>1945</v>
      </c>
      <c r="J493" s="19" t="s">
        <v>697</v>
      </c>
      <c r="K493" s="255" t="str">
        <f>IF(RIGHT(LEFT(historie_vysledky[[#This Row],[prijmeni a jmeno]],SEARCH(" ",historie_vysledky[[#This Row],[prijmeni a jmeno]])-1),1)="á","Z","M")</f>
        <v>M</v>
      </c>
      <c r="L49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493" s="257"/>
      <c r="N493" s="17"/>
      <c r="O493" s="258">
        <v>5.873842592592593E-2</v>
      </c>
      <c r="P493" s="136" t="str">
        <f>LEFT(historie_vysledky[[#This Row],[prijmeni a jmeno]],1)</f>
        <v>M</v>
      </c>
      <c r="Q493" s="55" t="str">
        <f>CONCATENATE(historie_vysledky[[#This Row],[prijmeni a jmeno]],", ",historie_vysledky[[#This Row],[nar]])</f>
        <v>Mikšovský Zdeněk, 1945</v>
      </c>
      <c r="R493" s="55" t="str">
        <f>CONCATENATE(historie_vysledky[[#This Row],[prijmeni a jmeno]]," (",historie_vysledky[[#This Row],[nar]],")  v roce ",historie_vysledky[[#This Row],[rok]])</f>
        <v>Mikšovský Zdeněk (1945)  v roce 2012</v>
      </c>
      <c r="S493" s="56"/>
      <c r="T493" s="56"/>
      <c r="U493" s="56"/>
      <c r="V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</row>
    <row r="494" spans="2:33" ht="11.25">
      <c r="B494" s="18" t="str">
        <f>CONCATENATE(historie_vysledky[[#This Row],[rok]]," :: ",H494," :: ",I494)</f>
        <v>2012 :: Mražík Karel :: 1959</v>
      </c>
      <c r="C494" s="251">
        <v>2012</v>
      </c>
      <c r="D494" s="252" t="s">
        <v>186</v>
      </c>
      <c r="E494" s="259">
        <v>65</v>
      </c>
      <c r="F494" s="259">
        <v>6</v>
      </c>
      <c r="G494" s="253" t="s">
        <v>316</v>
      </c>
      <c r="H494" s="17" t="s">
        <v>234</v>
      </c>
      <c r="I494" s="254">
        <v>1959</v>
      </c>
      <c r="J494" s="19" t="s">
        <v>235</v>
      </c>
      <c r="K494" s="255" t="str">
        <f>IF(RIGHT(LEFT(historie_vysledky[[#This Row],[prijmeni a jmeno]],SEARCH(" ",historie_vysledky[[#This Row],[prijmeni a jmeno]])-1),1)="á","Z","M")</f>
        <v>M</v>
      </c>
      <c r="L49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494" s="257"/>
      <c r="N494" s="17"/>
      <c r="O494" s="258">
        <v>6.0543981481481483E-2</v>
      </c>
      <c r="P494" s="136" t="str">
        <f>LEFT(historie_vysledky[[#This Row],[prijmeni a jmeno]],1)</f>
        <v>M</v>
      </c>
      <c r="Q494" s="55" t="str">
        <f>CONCATENATE(historie_vysledky[[#This Row],[prijmeni a jmeno]],", ",historie_vysledky[[#This Row],[nar]])</f>
        <v>Mražík Karel, 1959</v>
      </c>
      <c r="R494" s="55" t="str">
        <f>CONCATENATE(historie_vysledky[[#This Row],[prijmeni a jmeno]]," (",historie_vysledky[[#This Row],[nar]],")  v roce ",historie_vysledky[[#This Row],[rok]])</f>
        <v>Mražík Karel (1959)  v roce 2012</v>
      </c>
      <c r="S494" s="56"/>
      <c r="T494" s="56"/>
      <c r="U494" s="56"/>
      <c r="V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</row>
    <row r="495" spans="2:33" ht="11.25">
      <c r="B495" s="18" t="str">
        <f>CONCATENATE(historie_vysledky[[#This Row],[rok]]," :: ",H495," :: ",I495)</f>
        <v>2012 :: Něncová Monika :: 1966</v>
      </c>
      <c r="C495" s="251">
        <v>2012</v>
      </c>
      <c r="D495" s="252" t="s">
        <v>186</v>
      </c>
      <c r="E495" s="259">
        <v>71</v>
      </c>
      <c r="F495" s="259">
        <v>12</v>
      </c>
      <c r="G495" s="253" t="s">
        <v>316</v>
      </c>
      <c r="H495" s="17" t="s">
        <v>549</v>
      </c>
      <c r="I495" s="254">
        <v>1966</v>
      </c>
      <c r="J495" s="19" t="s">
        <v>28</v>
      </c>
      <c r="K495" s="255" t="str">
        <f>IF(RIGHT(LEFT(historie_vysledky[[#This Row],[prijmeni a jmeno]],SEARCH(" ",historie_vysledky[[#This Row],[prijmeni a jmeno]])-1),1)="á","Z","M")</f>
        <v>Z</v>
      </c>
      <c r="L49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495" s="257"/>
      <c r="N495" s="17"/>
      <c r="O495" s="258">
        <v>7.8726851851851853E-2</v>
      </c>
      <c r="P495" s="136" t="str">
        <f>LEFT(historie_vysledky[[#This Row],[prijmeni a jmeno]],1)</f>
        <v>N</v>
      </c>
      <c r="Q495" s="55" t="str">
        <f>CONCATENATE(historie_vysledky[[#This Row],[prijmeni a jmeno]],", ",historie_vysledky[[#This Row],[nar]])</f>
        <v>Něncová Monika, 1966</v>
      </c>
      <c r="R495" s="55" t="str">
        <f>CONCATENATE(historie_vysledky[[#This Row],[prijmeni a jmeno]]," (",historie_vysledky[[#This Row],[nar]],")  v roce ",historie_vysledky[[#This Row],[rok]])</f>
        <v>Něncová Monika (1966)  v roce 2012</v>
      </c>
      <c r="S495" s="56"/>
      <c r="T495" s="56"/>
      <c r="U495" s="56"/>
      <c r="V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</row>
    <row r="496" spans="2:33" ht="11.25">
      <c r="B496" s="18" t="str">
        <f>CONCATENATE(historie_vysledky[[#This Row],[rok]]," :: ",H496," :: ",I496)</f>
        <v>2012 :: Neubauer Petr :: 1974</v>
      </c>
      <c r="C496" s="251">
        <v>2012</v>
      </c>
      <c r="D496" s="252" t="s">
        <v>186</v>
      </c>
      <c r="E496" s="259">
        <v>50</v>
      </c>
      <c r="F496" s="259">
        <v>16</v>
      </c>
      <c r="G496" s="253" t="s">
        <v>316</v>
      </c>
      <c r="H496" s="17" t="s">
        <v>201</v>
      </c>
      <c r="I496" s="254">
        <v>1974</v>
      </c>
      <c r="J496" s="19" t="s">
        <v>282</v>
      </c>
      <c r="K496" s="255" t="str">
        <f>IF(RIGHT(LEFT(historie_vysledky[[#This Row],[prijmeni a jmeno]],SEARCH(" ",historie_vysledky[[#This Row],[prijmeni a jmeno]])-1),1)="á","Z","M")</f>
        <v>M</v>
      </c>
      <c r="L49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496" s="257"/>
      <c r="N496" s="17"/>
      <c r="O496" s="258">
        <v>5.5324074074074074E-2</v>
      </c>
      <c r="P496" s="136" t="str">
        <f>LEFT(historie_vysledky[[#This Row],[prijmeni a jmeno]],1)</f>
        <v>N</v>
      </c>
      <c r="Q496" s="55" t="str">
        <f>CONCATENATE(historie_vysledky[[#This Row],[prijmeni a jmeno]],", ",historie_vysledky[[#This Row],[nar]])</f>
        <v>Neubauer Petr, 1974</v>
      </c>
      <c r="R496" s="55" t="str">
        <f>CONCATENATE(historie_vysledky[[#This Row],[prijmeni a jmeno]]," (",historie_vysledky[[#This Row],[nar]],")  v roce ",historie_vysledky[[#This Row],[rok]])</f>
        <v>Neubauer Petr (1974)  v roce 2012</v>
      </c>
      <c r="S496" s="56"/>
      <c r="T496" s="56"/>
      <c r="U496" s="56"/>
      <c r="V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</row>
    <row r="497" spans="2:33" ht="11.25">
      <c r="B497" s="18" t="str">
        <f>CONCATENATE(historie_vysledky[[#This Row],[rok]]," :: ",H497," :: ",I497)</f>
        <v>2012 :: Pillar Ladislav :: 1952</v>
      </c>
      <c r="C497" s="251">
        <v>2012</v>
      </c>
      <c r="D497" s="252" t="s">
        <v>186</v>
      </c>
      <c r="E497" s="259">
        <v>27</v>
      </c>
      <c r="F497" s="259">
        <v>1</v>
      </c>
      <c r="G497" s="253" t="s">
        <v>316</v>
      </c>
      <c r="H497" s="17" t="s">
        <v>102</v>
      </c>
      <c r="I497" s="254">
        <v>1952</v>
      </c>
      <c r="J497" s="19" t="s">
        <v>35</v>
      </c>
      <c r="K497" s="255" t="str">
        <f>IF(RIGHT(LEFT(historie_vysledky[[#This Row],[prijmeni a jmeno]],SEARCH(" ",historie_vysledky[[#This Row],[prijmeni a jmeno]])-1),1)="á","Z","M")</f>
        <v>M</v>
      </c>
      <c r="L49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497" s="257"/>
      <c r="N497" s="17"/>
      <c r="O497" s="258">
        <v>4.7719907407407412E-2</v>
      </c>
      <c r="P497" s="136" t="str">
        <f>LEFT(historie_vysledky[[#This Row],[prijmeni a jmeno]],1)</f>
        <v>P</v>
      </c>
      <c r="Q497" s="55" t="str">
        <f>CONCATENATE(historie_vysledky[[#This Row],[prijmeni a jmeno]],", ",historie_vysledky[[#This Row],[nar]])</f>
        <v>Pillar Ladislav, 1952</v>
      </c>
      <c r="R497" s="55" t="str">
        <f>CONCATENATE(historie_vysledky[[#This Row],[prijmeni a jmeno]]," (",historie_vysledky[[#This Row],[nar]],")  v roce ",historie_vysledky[[#This Row],[rok]])</f>
        <v>Pillar Ladislav (1952)  v roce 2012</v>
      </c>
      <c r="S497" s="56"/>
      <c r="T497" s="56"/>
      <c r="U497" s="56"/>
      <c r="V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</row>
    <row r="498" spans="2:33" ht="11.25">
      <c r="B498" s="18" t="str">
        <f>CONCATENATE(historie_vysledky[[#This Row],[rok]]," :: ",H498," :: ",I498)</f>
        <v>2012 :: Pinl Michal :: 1968</v>
      </c>
      <c r="C498" s="251">
        <v>2012</v>
      </c>
      <c r="D498" s="252" t="s">
        <v>186</v>
      </c>
      <c r="E498" s="259">
        <v>35</v>
      </c>
      <c r="F498" s="259">
        <v>16</v>
      </c>
      <c r="G498" s="253" t="s">
        <v>316</v>
      </c>
      <c r="H498" s="17" t="s">
        <v>103</v>
      </c>
      <c r="I498" s="254">
        <v>1968</v>
      </c>
      <c r="J498" s="19" t="s">
        <v>533</v>
      </c>
      <c r="K498" s="255" t="str">
        <f>IF(RIGHT(LEFT(historie_vysledky[[#This Row],[prijmeni a jmeno]],SEARCH(" ",historie_vysledky[[#This Row],[prijmeni a jmeno]])-1),1)="á","Z","M")</f>
        <v>M</v>
      </c>
      <c r="L49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498" s="257"/>
      <c r="N498" s="17"/>
      <c r="O498" s="258">
        <v>4.9981481481481481E-2</v>
      </c>
      <c r="P498" s="136" t="str">
        <f>LEFT(historie_vysledky[[#This Row],[prijmeni a jmeno]],1)</f>
        <v>P</v>
      </c>
      <c r="Q498" s="55" t="str">
        <f>CONCATENATE(historie_vysledky[[#This Row],[prijmeni a jmeno]],", ",historie_vysledky[[#This Row],[nar]])</f>
        <v>Pinl Michal, 1968</v>
      </c>
      <c r="R498" s="55" t="str">
        <f>CONCATENATE(historie_vysledky[[#This Row],[prijmeni a jmeno]]," (",historie_vysledky[[#This Row],[nar]],")  v roce ",historie_vysledky[[#This Row],[rok]])</f>
        <v>Pinl Michal (1968)  v roce 2012</v>
      </c>
      <c r="S498" s="56"/>
      <c r="T498" s="56"/>
      <c r="U498" s="56"/>
      <c r="V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</row>
    <row r="499" spans="2:33" ht="11.25">
      <c r="B499" s="18" t="str">
        <f>CONCATENATE(historie_vysledky[[#This Row],[rok]]," :: ",H499," :: ",I499)</f>
        <v>2012 :: Procházková Ivona :: 1975</v>
      </c>
      <c r="C499" s="251">
        <v>2012</v>
      </c>
      <c r="D499" s="252" t="s">
        <v>186</v>
      </c>
      <c r="E499" s="259">
        <v>67</v>
      </c>
      <c r="F499" s="259">
        <v>10</v>
      </c>
      <c r="G499" s="253" t="s">
        <v>316</v>
      </c>
      <c r="H499" s="17" t="s">
        <v>153</v>
      </c>
      <c r="I499" s="254">
        <v>1975</v>
      </c>
      <c r="J499" s="19" t="s">
        <v>537</v>
      </c>
      <c r="K499" s="255" t="str">
        <f>IF(RIGHT(LEFT(historie_vysledky[[#This Row],[prijmeni a jmeno]],SEARCH(" ",historie_vysledky[[#This Row],[prijmeni a jmeno]])-1),1)="á","Z","M")</f>
        <v>Z</v>
      </c>
      <c r="L49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499" s="257"/>
      <c r="N499" s="17"/>
      <c r="O499" s="258">
        <v>6.128472222222222E-2</v>
      </c>
      <c r="P499" s="136" t="str">
        <f>LEFT(historie_vysledky[[#This Row],[prijmeni a jmeno]],1)</f>
        <v>P</v>
      </c>
      <c r="Q499" s="55" t="str">
        <f>CONCATENATE(historie_vysledky[[#This Row],[prijmeni a jmeno]],", ",historie_vysledky[[#This Row],[nar]])</f>
        <v>Procházková Ivona, 1975</v>
      </c>
      <c r="R499" s="55" t="str">
        <f>CONCATENATE(historie_vysledky[[#This Row],[prijmeni a jmeno]]," (",historie_vysledky[[#This Row],[nar]],")  v roce ",historie_vysledky[[#This Row],[rok]])</f>
        <v>Procházková Ivona (1975)  v roce 2012</v>
      </c>
      <c r="S499" s="56"/>
      <c r="T499" s="56"/>
      <c r="U499" s="56"/>
      <c r="V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</row>
    <row r="500" spans="2:33" ht="11.25">
      <c r="B500" s="18" t="str">
        <f>CONCATENATE(historie_vysledky[[#This Row],[rok]]," :: ",H500," :: ",I500)</f>
        <v>2012 :: Putschögl Jaroslav :: 1939</v>
      </c>
      <c r="C500" s="251">
        <v>2012</v>
      </c>
      <c r="D500" s="252" t="s">
        <v>186</v>
      </c>
      <c r="E500" s="259">
        <v>59</v>
      </c>
      <c r="F500" s="259">
        <v>2</v>
      </c>
      <c r="G500" s="253" t="s">
        <v>316</v>
      </c>
      <c r="H500" s="17" t="s">
        <v>105</v>
      </c>
      <c r="I500" s="254">
        <v>1939</v>
      </c>
      <c r="J500" s="19" t="s">
        <v>465</v>
      </c>
      <c r="K500" s="255" t="str">
        <f>IF(RIGHT(LEFT(historie_vysledky[[#This Row],[prijmeni a jmeno]],SEARCH(" ",historie_vysledky[[#This Row],[prijmeni a jmeno]])-1),1)="á","Z","M")</f>
        <v>M</v>
      </c>
      <c r="L50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500" s="257"/>
      <c r="N500" s="17"/>
      <c r="O500" s="258">
        <v>5.8969907407407408E-2</v>
      </c>
      <c r="P500" s="136" t="str">
        <f>LEFT(historie_vysledky[[#This Row],[prijmeni a jmeno]],1)</f>
        <v>P</v>
      </c>
      <c r="Q500" s="55" t="str">
        <f>CONCATENATE(historie_vysledky[[#This Row],[prijmeni a jmeno]],", ",historie_vysledky[[#This Row],[nar]])</f>
        <v>Putschögl Jaroslav, 1939</v>
      </c>
      <c r="R500" s="55" t="str">
        <f>CONCATENATE(historie_vysledky[[#This Row],[prijmeni a jmeno]]," (",historie_vysledky[[#This Row],[nar]],")  v roce ",historie_vysledky[[#This Row],[rok]])</f>
        <v>Putschögl Jaroslav (1939)  v roce 2012</v>
      </c>
      <c r="S500" s="56"/>
      <c r="T500" s="56"/>
      <c r="U500" s="56"/>
      <c r="V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</row>
    <row r="501" spans="2:33" ht="11.25">
      <c r="B501" s="18" t="str">
        <f>CONCATENATE(historie_vysledky[[#This Row],[rok]]," :: ",H501," :: ",I501)</f>
        <v>2012 :: Selinger Stephan :: 1972</v>
      </c>
      <c r="C501" s="251">
        <v>2012</v>
      </c>
      <c r="D501" s="252" t="s">
        <v>186</v>
      </c>
      <c r="E501" s="259">
        <v>32</v>
      </c>
      <c r="F501" s="259">
        <v>14</v>
      </c>
      <c r="G501" s="253" t="s">
        <v>316</v>
      </c>
      <c r="H501" s="17" t="s">
        <v>543</v>
      </c>
      <c r="I501" s="254">
        <v>1972</v>
      </c>
      <c r="J501" s="19" t="s">
        <v>532</v>
      </c>
      <c r="K501" s="255" t="str">
        <f>IF(RIGHT(LEFT(historie_vysledky[[#This Row],[prijmeni a jmeno]],SEARCH(" ",historie_vysledky[[#This Row],[prijmeni a jmeno]])-1),1)="á","Z","M")</f>
        <v>M</v>
      </c>
      <c r="L50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01" s="257"/>
      <c r="N501" s="17"/>
      <c r="O501" s="258">
        <v>4.9398148148148142E-2</v>
      </c>
      <c r="P501" s="136" t="str">
        <f>LEFT(historie_vysledky[[#This Row],[prijmeni a jmeno]],1)</f>
        <v>S</v>
      </c>
      <c r="Q501" s="55" t="str">
        <f>CONCATENATE(historie_vysledky[[#This Row],[prijmeni a jmeno]],", ",historie_vysledky[[#This Row],[nar]])</f>
        <v>Selinger Stephan, 1972</v>
      </c>
      <c r="R501" s="55" t="str">
        <f>CONCATENATE(historie_vysledky[[#This Row],[prijmeni a jmeno]]," (",historie_vysledky[[#This Row],[nar]],")  v roce ",historie_vysledky[[#This Row],[rok]])</f>
        <v>Selinger Stephan (1972)  v roce 2012</v>
      </c>
      <c r="S501" s="56"/>
      <c r="T501" s="56"/>
      <c r="U501" s="56"/>
      <c r="V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</row>
    <row r="502" spans="2:33" ht="11.25">
      <c r="B502" s="18" t="str">
        <f>CONCATENATE(historie_vysledky[[#This Row],[rok]]," :: ",H502," :: ",I502)</f>
        <v>2012 :: Scheinherr Jiří :: 1951</v>
      </c>
      <c r="C502" s="251">
        <v>2012</v>
      </c>
      <c r="D502" s="252" t="s">
        <v>186</v>
      </c>
      <c r="E502" s="259">
        <v>69</v>
      </c>
      <c r="F502" s="259">
        <v>6</v>
      </c>
      <c r="G502" s="253" t="s">
        <v>316</v>
      </c>
      <c r="H502" s="17" t="s">
        <v>155</v>
      </c>
      <c r="I502" s="254">
        <v>1951</v>
      </c>
      <c r="J502" s="19" t="s">
        <v>537</v>
      </c>
      <c r="K502" s="255" t="str">
        <f>IF(RIGHT(LEFT(historie_vysledky[[#This Row],[prijmeni a jmeno]],SEARCH(" ",historie_vysledky[[#This Row],[prijmeni a jmeno]])-1),1)="á","Z","M")</f>
        <v>M</v>
      </c>
      <c r="L50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502" s="257"/>
      <c r="N502" s="17"/>
      <c r="O502" s="258">
        <v>6.2488425925925926E-2</v>
      </c>
      <c r="P502" s="136" t="str">
        <f>LEFT(historie_vysledky[[#This Row],[prijmeni a jmeno]],1)</f>
        <v>S</v>
      </c>
      <c r="Q502" s="55" t="str">
        <f>CONCATENATE(historie_vysledky[[#This Row],[prijmeni a jmeno]],", ",historie_vysledky[[#This Row],[nar]])</f>
        <v>Scheinherr Jiří, 1951</v>
      </c>
      <c r="R502" s="55" t="str">
        <f>CONCATENATE(historie_vysledky[[#This Row],[prijmeni a jmeno]]," (",historie_vysledky[[#This Row],[nar]],")  v roce ",historie_vysledky[[#This Row],[rok]])</f>
        <v>Scheinherr Jiří (1951)  v roce 2012</v>
      </c>
      <c r="S502" s="56"/>
      <c r="T502" s="56"/>
      <c r="U502" s="56"/>
      <c r="V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</row>
    <row r="503" spans="2:33" ht="11.25">
      <c r="B503" s="18" t="str">
        <f>CONCATENATE(historie_vysledky[[#This Row],[rok]]," :: ",H503," :: ",I503)</f>
        <v>2012 :: Stejskal Ladislav :: 1977</v>
      </c>
      <c r="C503" s="251">
        <v>2012</v>
      </c>
      <c r="D503" s="252" t="s">
        <v>186</v>
      </c>
      <c r="E503" s="259">
        <v>3</v>
      </c>
      <c r="F503" s="259">
        <v>3</v>
      </c>
      <c r="G503" s="253" t="s">
        <v>316</v>
      </c>
      <c r="H503" s="17" t="s">
        <v>159</v>
      </c>
      <c r="I503" s="254">
        <v>1977</v>
      </c>
      <c r="J503" s="17" t="s">
        <v>741</v>
      </c>
      <c r="K503" s="255" t="str">
        <f>IF(RIGHT(LEFT(historie_vysledky[[#This Row],[prijmeni a jmeno]],SEARCH(" ",historie_vysledky[[#This Row],[prijmeni a jmeno]])-1),1)="á","Z","M")</f>
        <v>M</v>
      </c>
      <c r="L50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03" s="257"/>
      <c r="N503" s="17"/>
      <c r="O503" s="258">
        <v>4.0127314814814817E-2</v>
      </c>
      <c r="P503" s="136" t="str">
        <f>LEFT(historie_vysledky[[#This Row],[prijmeni a jmeno]],1)</f>
        <v>S</v>
      </c>
      <c r="Q503" s="55" t="str">
        <f>CONCATENATE(historie_vysledky[[#This Row],[prijmeni a jmeno]],", ",historie_vysledky[[#This Row],[nar]])</f>
        <v>Stejskal Ladislav, 1977</v>
      </c>
      <c r="R503" s="55" t="str">
        <f>CONCATENATE(historie_vysledky[[#This Row],[prijmeni a jmeno]]," (",historie_vysledky[[#This Row],[nar]],")  v roce ",historie_vysledky[[#This Row],[rok]])</f>
        <v>Stejskal Ladislav (1977)  v roce 2012</v>
      </c>
      <c r="S503" s="56"/>
      <c r="T503" s="56"/>
      <c r="U503" s="56"/>
      <c r="V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</row>
    <row r="504" spans="2:33" ht="11.25">
      <c r="B504" s="18" t="str">
        <f>CONCATENATE(historie_vysledky[[#This Row],[rok]]," :: ",H504," :: ",I504)</f>
        <v>2012 :: Svoboda Václav :: 1949</v>
      </c>
      <c r="C504" s="251">
        <v>2012</v>
      </c>
      <c r="D504" s="252" t="s">
        <v>186</v>
      </c>
      <c r="E504" s="259">
        <v>37</v>
      </c>
      <c r="F504" s="259">
        <v>2</v>
      </c>
      <c r="G504" s="253" t="s">
        <v>316</v>
      </c>
      <c r="H504" s="17" t="s">
        <v>118</v>
      </c>
      <c r="I504" s="254">
        <v>1949</v>
      </c>
      <c r="J504" s="19" t="s">
        <v>2</v>
      </c>
      <c r="K504" s="255" t="str">
        <f>IF(RIGHT(LEFT(historie_vysledky[[#This Row],[prijmeni a jmeno]],SEARCH(" ",historie_vysledky[[#This Row],[prijmeni a jmeno]])-1),1)="á","Z","M")</f>
        <v>M</v>
      </c>
      <c r="L50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504" s="257"/>
      <c r="N504" s="17"/>
      <c r="O504" s="258">
        <v>5.0081018518518518E-2</v>
      </c>
      <c r="P504" s="136" t="str">
        <f>LEFT(historie_vysledky[[#This Row],[prijmeni a jmeno]],1)</f>
        <v>S</v>
      </c>
      <c r="Q504" s="55" t="str">
        <f>CONCATENATE(historie_vysledky[[#This Row],[prijmeni a jmeno]],", ",historie_vysledky[[#This Row],[nar]])</f>
        <v>Svoboda Václav, 1949</v>
      </c>
      <c r="R504" s="55" t="str">
        <f>CONCATENATE(historie_vysledky[[#This Row],[prijmeni a jmeno]]," (",historie_vysledky[[#This Row],[nar]],")  v roce ",historie_vysledky[[#This Row],[rok]])</f>
        <v>Svoboda Václav (1949)  v roce 2012</v>
      </c>
      <c r="S504" s="56"/>
      <c r="T504" s="56"/>
      <c r="U504" s="56"/>
      <c r="V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</row>
    <row r="505" spans="2:33" ht="11.25">
      <c r="B505" s="18" t="str">
        <f>CONCATENATE(historie_vysledky[[#This Row],[rok]]," :: ",H505," :: ",I505)</f>
        <v>2012 :: Szábo Miloš :: 1981</v>
      </c>
      <c r="C505" s="251">
        <v>2012</v>
      </c>
      <c r="D505" s="252" t="s">
        <v>186</v>
      </c>
      <c r="E505" s="259">
        <v>20</v>
      </c>
      <c r="F505" s="259">
        <v>10</v>
      </c>
      <c r="G505" s="253" t="s">
        <v>316</v>
      </c>
      <c r="H505" s="17" t="s">
        <v>160</v>
      </c>
      <c r="I505" s="254">
        <v>1981</v>
      </c>
      <c r="J505" s="19" t="s">
        <v>40</v>
      </c>
      <c r="K505" s="255" t="str">
        <f>IF(RIGHT(LEFT(historie_vysledky[[#This Row],[prijmeni a jmeno]],SEARCH(" ",historie_vysledky[[#This Row],[prijmeni a jmeno]])-1),1)="á","Z","M")</f>
        <v>M</v>
      </c>
      <c r="L50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05" s="257"/>
      <c r="N505" s="17"/>
      <c r="O505" s="258">
        <v>4.5289351851851851E-2</v>
      </c>
      <c r="P505" s="136" t="str">
        <f>LEFT(historie_vysledky[[#This Row],[prijmeni a jmeno]],1)</f>
        <v>S</v>
      </c>
      <c r="Q505" s="55" t="str">
        <f>CONCATENATE(historie_vysledky[[#This Row],[prijmeni a jmeno]],", ",historie_vysledky[[#This Row],[nar]])</f>
        <v>Szábo Miloš, 1981</v>
      </c>
      <c r="R505" s="55" t="str">
        <f>CONCATENATE(historie_vysledky[[#This Row],[prijmeni a jmeno]]," (",historie_vysledky[[#This Row],[nar]],")  v roce ",historie_vysledky[[#This Row],[rok]])</f>
        <v>Szábo Miloš (1981)  v roce 2012</v>
      </c>
      <c r="S505" s="56"/>
      <c r="T505" s="56"/>
      <c r="U505" s="56"/>
      <c r="V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</row>
    <row r="506" spans="2:33" ht="11.25">
      <c r="B506" s="18" t="str">
        <f>CONCATENATE(historie_vysledky[[#This Row],[rok]]," :: ",H506," :: ",I506)</f>
        <v>2012 :: Šimek Miroslav :: 1966</v>
      </c>
      <c r="C506" s="251">
        <v>2012</v>
      </c>
      <c r="D506" s="252" t="s">
        <v>186</v>
      </c>
      <c r="E506" s="259">
        <v>29</v>
      </c>
      <c r="F506" s="259">
        <v>13</v>
      </c>
      <c r="G506" s="253" t="s">
        <v>316</v>
      </c>
      <c r="H506" s="17" t="s">
        <v>110</v>
      </c>
      <c r="I506" s="254">
        <v>1966</v>
      </c>
      <c r="J506" s="19" t="s">
        <v>648</v>
      </c>
      <c r="K506" s="255" t="str">
        <f>IF(RIGHT(LEFT(historie_vysledky[[#This Row],[prijmeni a jmeno]],SEARCH(" ",historie_vysledky[[#This Row],[prijmeni a jmeno]])-1),1)="á","Z","M")</f>
        <v>M</v>
      </c>
      <c r="L50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06" s="257"/>
      <c r="N506" s="17"/>
      <c r="O506" s="258">
        <v>4.7870370370370369E-2</v>
      </c>
      <c r="P506" s="136" t="str">
        <f>LEFT(historie_vysledky[[#This Row],[prijmeni a jmeno]],1)</f>
        <v>Š</v>
      </c>
      <c r="Q506" s="55" t="str">
        <f>CONCATENATE(historie_vysledky[[#This Row],[prijmeni a jmeno]],", ",historie_vysledky[[#This Row],[nar]])</f>
        <v>Šimek Miroslav, 1966</v>
      </c>
      <c r="R506" s="55" t="str">
        <f>CONCATENATE(historie_vysledky[[#This Row],[prijmeni a jmeno]]," (",historie_vysledky[[#This Row],[nar]],")  v roce ",historie_vysledky[[#This Row],[rok]])</f>
        <v>Šimek Miroslav (1966)  v roce 2012</v>
      </c>
      <c r="S506" s="56"/>
      <c r="T506" s="56"/>
      <c r="U506" s="56"/>
      <c r="V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</row>
    <row r="507" spans="2:33" ht="11.25">
      <c r="B507" s="18" t="str">
        <f>CONCATENATE(historie_vysledky[[#This Row],[rok]]," :: ",H507," :: ",I507)</f>
        <v>2012 :: Šoustar Lubomír :: 1941</v>
      </c>
      <c r="C507" s="251">
        <v>2012</v>
      </c>
      <c r="D507" s="252" t="s">
        <v>186</v>
      </c>
      <c r="E507" s="259">
        <v>43</v>
      </c>
      <c r="F507" s="259">
        <v>1</v>
      </c>
      <c r="G507" s="253" t="s">
        <v>316</v>
      </c>
      <c r="H507" s="17" t="s">
        <v>115</v>
      </c>
      <c r="I507" s="254">
        <v>1941</v>
      </c>
      <c r="J507" s="19" t="s">
        <v>295</v>
      </c>
      <c r="K507" s="255" t="str">
        <f>IF(RIGHT(LEFT(historie_vysledky[[#This Row],[prijmeni a jmeno]],SEARCH(" ",historie_vysledky[[#This Row],[prijmeni a jmeno]])-1),1)="á","Z","M")</f>
        <v>M</v>
      </c>
      <c r="L50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507" s="257"/>
      <c r="N507" s="17"/>
      <c r="O507" s="258">
        <v>5.2106481481481483E-2</v>
      </c>
      <c r="P507" s="136" t="str">
        <f>LEFT(historie_vysledky[[#This Row],[prijmeni a jmeno]],1)</f>
        <v>Š</v>
      </c>
      <c r="Q507" s="55" t="str">
        <f>CONCATENATE(historie_vysledky[[#This Row],[prijmeni a jmeno]],", ",historie_vysledky[[#This Row],[nar]])</f>
        <v>Šoustar Lubomír, 1941</v>
      </c>
      <c r="R507" s="55" t="str">
        <f>CONCATENATE(historie_vysledky[[#This Row],[prijmeni a jmeno]]," (",historie_vysledky[[#This Row],[nar]],")  v roce ",historie_vysledky[[#This Row],[rok]])</f>
        <v>Šoustar Lubomír (1941)  v roce 2012</v>
      </c>
      <c r="S507" s="56"/>
      <c r="T507" s="56"/>
      <c r="U507" s="56"/>
      <c r="V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</row>
    <row r="508" spans="2:33" ht="11.25">
      <c r="B508" s="18" t="str">
        <f>CONCATENATE(historie_vysledky[[#This Row],[rok]]," :: ",H508," :: ",I508)</f>
        <v>2012 :: Študlár Jiří :: 1976</v>
      </c>
      <c r="C508" s="251">
        <v>2012</v>
      </c>
      <c r="D508" s="252" t="s">
        <v>186</v>
      </c>
      <c r="E508" s="259">
        <v>38</v>
      </c>
      <c r="F508" s="259">
        <v>13</v>
      </c>
      <c r="G508" s="253" t="s">
        <v>316</v>
      </c>
      <c r="H508" s="17" t="s">
        <v>544</v>
      </c>
      <c r="I508" s="254">
        <v>1976</v>
      </c>
      <c r="J508" s="19" t="s">
        <v>43</v>
      </c>
      <c r="K508" s="255" t="str">
        <f>IF(RIGHT(LEFT(historie_vysledky[[#This Row],[prijmeni a jmeno]],SEARCH(" ",historie_vysledky[[#This Row],[prijmeni a jmeno]])-1),1)="á","Z","M")</f>
        <v>M</v>
      </c>
      <c r="L50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08" s="257"/>
      <c r="N508" s="17"/>
      <c r="O508" s="258">
        <v>5.0347222222222217E-2</v>
      </c>
      <c r="P508" s="136" t="str">
        <f>LEFT(historie_vysledky[[#This Row],[prijmeni a jmeno]],1)</f>
        <v>Š</v>
      </c>
      <c r="Q508" s="55" t="str">
        <f>CONCATENATE(historie_vysledky[[#This Row],[prijmeni a jmeno]],", ",historie_vysledky[[#This Row],[nar]])</f>
        <v>Študlár Jiří, 1976</v>
      </c>
      <c r="R508" s="55" t="str">
        <f>CONCATENATE(historie_vysledky[[#This Row],[prijmeni a jmeno]]," (",historie_vysledky[[#This Row],[nar]],")  v roce ",historie_vysledky[[#This Row],[rok]])</f>
        <v>Študlár Jiří (1976)  v roce 2012</v>
      </c>
      <c r="S508" s="56"/>
      <c r="T508" s="56"/>
      <c r="U508" s="56"/>
      <c r="V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</row>
    <row r="509" spans="2:33" ht="11.25">
      <c r="B509" s="18" t="str">
        <f>CONCATENATE(historie_vysledky[[#This Row],[rok]]," :: ",H509," :: ",I509)</f>
        <v>2012 :: Šustr Pavel :: 1966</v>
      </c>
      <c r="C509" s="251">
        <v>2012</v>
      </c>
      <c r="D509" s="252" t="s">
        <v>186</v>
      </c>
      <c r="E509" s="259">
        <v>18</v>
      </c>
      <c r="F509" s="259">
        <v>9</v>
      </c>
      <c r="G509" s="253" t="s">
        <v>316</v>
      </c>
      <c r="H509" s="17" t="s">
        <v>117</v>
      </c>
      <c r="I509" s="254">
        <v>1966</v>
      </c>
      <c r="J509" s="19" t="s">
        <v>1</v>
      </c>
      <c r="K509" s="255" t="str">
        <f>IF(RIGHT(LEFT(historie_vysledky[[#This Row],[prijmeni a jmeno]],SEARCH(" ",historie_vysledky[[#This Row],[prijmeni a jmeno]])-1),1)="á","Z","M")</f>
        <v>M</v>
      </c>
      <c r="L50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09" s="257"/>
      <c r="N509" s="17"/>
      <c r="O509" s="258">
        <v>4.4918981481481483E-2</v>
      </c>
      <c r="P509" s="136" t="str">
        <f>LEFT(historie_vysledky[[#This Row],[prijmeni a jmeno]],1)</f>
        <v>Š</v>
      </c>
      <c r="Q509" s="55" t="str">
        <f>CONCATENATE(historie_vysledky[[#This Row],[prijmeni a jmeno]],", ",historie_vysledky[[#This Row],[nar]])</f>
        <v>Šustr Pavel, 1966</v>
      </c>
      <c r="R509" s="55" t="str">
        <f>CONCATENATE(historie_vysledky[[#This Row],[prijmeni a jmeno]]," (",historie_vysledky[[#This Row],[nar]],")  v roce ",historie_vysledky[[#This Row],[rok]])</f>
        <v>Šustr Pavel (1966)  v roce 2012</v>
      </c>
      <c r="S509" s="56"/>
      <c r="T509" s="56"/>
      <c r="U509" s="56"/>
      <c r="V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</row>
    <row r="510" spans="2:33" ht="11.25">
      <c r="B510" s="18" t="str">
        <f>CONCATENATE(historie_vysledky[[#This Row],[rok]]," :: ",H510," :: ",I510)</f>
        <v>2012 :: Teringl Radek :: 1965</v>
      </c>
      <c r="C510" s="251">
        <v>2012</v>
      </c>
      <c r="D510" s="252" t="s">
        <v>186</v>
      </c>
      <c r="E510" s="259">
        <v>22</v>
      </c>
      <c r="F510" s="259">
        <v>10</v>
      </c>
      <c r="G510" s="253" t="s">
        <v>316</v>
      </c>
      <c r="H510" s="17" t="s">
        <v>540</v>
      </c>
      <c r="I510" s="254">
        <v>1965</v>
      </c>
      <c r="J510" s="19" t="s">
        <v>530</v>
      </c>
      <c r="K510" s="255" t="str">
        <f>IF(RIGHT(LEFT(historie_vysledky[[#This Row],[prijmeni a jmeno]],SEARCH(" ",historie_vysledky[[#This Row],[prijmeni a jmeno]])-1),1)="á","Z","M")</f>
        <v>M</v>
      </c>
      <c r="L51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10" s="257"/>
      <c r="N510" s="17"/>
      <c r="O510" s="258">
        <v>4.6018518518518514E-2</v>
      </c>
      <c r="P510" s="136" t="str">
        <f>LEFT(historie_vysledky[[#This Row],[prijmeni a jmeno]],1)</f>
        <v>T</v>
      </c>
      <c r="Q510" s="55" t="str">
        <f>CONCATENATE(historie_vysledky[[#This Row],[prijmeni a jmeno]],", ",historie_vysledky[[#This Row],[nar]])</f>
        <v>Teringl Radek, 1965</v>
      </c>
      <c r="R510" s="55" t="str">
        <f>CONCATENATE(historie_vysledky[[#This Row],[prijmeni a jmeno]]," (",historie_vysledky[[#This Row],[nar]],")  v roce ",historie_vysledky[[#This Row],[rok]])</f>
        <v>Teringl Radek (1965)  v roce 2012</v>
      </c>
      <c r="S510" s="56"/>
      <c r="T510" s="56"/>
      <c r="U510" s="56"/>
      <c r="V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</row>
    <row r="511" spans="2:33" ht="11.25">
      <c r="B511" s="18" t="str">
        <f>CONCATENATE(historie_vysledky[[#This Row],[rok]]," :: ",H511," :: ",I511)</f>
        <v>2012 :: Toul Filip :: 1980</v>
      </c>
      <c r="C511" s="251">
        <v>2012</v>
      </c>
      <c r="D511" s="252" t="s">
        <v>186</v>
      </c>
      <c r="E511" s="259">
        <v>16</v>
      </c>
      <c r="F511" s="259">
        <v>9</v>
      </c>
      <c r="G511" s="253" t="s">
        <v>316</v>
      </c>
      <c r="H511" s="17" t="s">
        <v>539</v>
      </c>
      <c r="I511" s="254">
        <v>1980</v>
      </c>
      <c r="J511" s="19" t="s">
        <v>294</v>
      </c>
      <c r="K511" s="255" t="str">
        <f>IF(RIGHT(LEFT(historie_vysledky[[#This Row],[prijmeni a jmeno]],SEARCH(" ",historie_vysledky[[#This Row],[prijmeni a jmeno]])-1),1)="á","Z","M")</f>
        <v>M</v>
      </c>
      <c r="L51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11" s="257"/>
      <c r="N511" s="17"/>
      <c r="O511" s="258">
        <v>4.4120370370370372E-2</v>
      </c>
      <c r="P511" s="136" t="str">
        <f>LEFT(historie_vysledky[[#This Row],[prijmeni a jmeno]],1)</f>
        <v>T</v>
      </c>
      <c r="Q511" s="55" t="str">
        <f>CONCATENATE(historie_vysledky[[#This Row],[prijmeni a jmeno]],", ",historie_vysledky[[#This Row],[nar]])</f>
        <v>Toul Filip, 1980</v>
      </c>
      <c r="R511" s="55" t="str">
        <f>CONCATENATE(historie_vysledky[[#This Row],[prijmeni a jmeno]]," (",historie_vysledky[[#This Row],[nar]],")  v roce ",historie_vysledky[[#This Row],[rok]])</f>
        <v>Toul Filip (1980)  v roce 2012</v>
      </c>
      <c r="S511" s="56"/>
      <c r="T511" s="56"/>
      <c r="U511" s="56"/>
      <c r="V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</row>
    <row r="512" spans="2:33" ht="11.25">
      <c r="B512" s="18" t="str">
        <f>CONCATENATE(historie_vysledky[[#This Row],[rok]]," :: ",H512," :: ",I512)</f>
        <v>2012 :: Trnka Jiří :: 1963</v>
      </c>
      <c r="C512" s="251">
        <v>2012</v>
      </c>
      <c r="D512" s="252" t="s">
        <v>186</v>
      </c>
      <c r="E512" s="259">
        <v>41</v>
      </c>
      <c r="F512" s="259">
        <v>17</v>
      </c>
      <c r="G512" s="253" t="s">
        <v>316</v>
      </c>
      <c r="H512" s="17" t="s">
        <v>122</v>
      </c>
      <c r="I512" s="254">
        <v>1963</v>
      </c>
      <c r="J512" s="19" t="s">
        <v>41</v>
      </c>
      <c r="K512" s="255" t="str">
        <f>IF(RIGHT(LEFT(historie_vysledky[[#This Row],[prijmeni a jmeno]],SEARCH(" ",historie_vysledky[[#This Row],[prijmeni a jmeno]])-1),1)="á","Z","M")</f>
        <v>M</v>
      </c>
      <c r="L51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12" s="257"/>
      <c r="N512" s="17"/>
      <c r="O512" s="258">
        <v>5.1770833333333328E-2</v>
      </c>
      <c r="P512" s="136" t="str">
        <f>LEFT(historie_vysledky[[#This Row],[prijmeni a jmeno]],1)</f>
        <v>T</v>
      </c>
      <c r="Q512" s="55" t="str">
        <f>CONCATENATE(historie_vysledky[[#This Row],[prijmeni a jmeno]],", ",historie_vysledky[[#This Row],[nar]])</f>
        <v>Trnka Jiří, 1963</v>
      </c>
      <c r="R512" s="55" t="str">
        <f>CONCATENATE(historie_vysledky[[#This Row],[prijmeni a jmeno]]," (",historie_vysledky[[#This Row],[nar]],")  v roce ",historie_vysledky[[#This Row],[rok]])</f>
        <v>Trnka Jiří (1963)  v roce 2012</v>
      </c>
      <c r="S512" s="56"/>
      <c r="T512" s="56"/>
      <c r="U512" s="56"/>
      <c r="V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</row>
    <row r="513" spans="2:33" ht="11.25">
      <c r="B513" s="18" t="str">
        <f>CONCATENATE(historie_vysledky[[#This Row],[rok]]," :: ",H513," :: ",I513)</f>
        <v>2012 :: Uhlíř Radek :: 1967</v>
      </c>
      <c r="C513" s="251">
        <v>2012</v>
      </c>
      <c r="D513" s="252" t="s">
        <v>186</v>
      </c>
      <c r="E513" s="259">
        <v>8</v>
      </c>
      <c r="F513" s="259">
        <v>3</v>
      </c>
      <c r="G513" s="253" t="s">
        <v>316</v>
      </c>
      <c r="H513" s="17" t="s">
        <v>163</v>
      </c>
      <c r="I513" s="254">
        <v>1967</v>
      </c>
      <c r="J513" s="19" t="s">
        <v>286</v>
      </c>
      <c r="K513" s="255" t="str">
        <f>IF(RIGHT(LEFT(historie_vysledky[[#This Row],[prijmeni a jmeno]],SEARCH(" ",historie_vysledky[[#This Row],[prijmeni a jmeno]])-1),1)="á","Z","M")</f>
        <v>M</v>
      </c>
      <c r="L51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13" s="257"/>
      <c r="N513" s="17"/>
      <c r="O513" s="258">
        <v>4.1944444444444444E-2</v>
      </c>
      <c r="P513" s="136" t="str">
        <f>LEFT(historie_vysledky[[#This Row],[prijmeni a jmeno]],1)</f>
        <v>U</v>
      </c>
      <c r="Q513" s="55" t="str">
        <f>CONCATENATE(historie_vysledky[[#This Row],[prijmeni a jmeno]],", ",historie_vysledky[[#This Row],[nar]])</f>
        <v>Uhlíř Radek, 1967</v>
      </c>
      <c r="R513" s="55" t="str">
        <f>CONCATENATE(historie_vysledky[[#This Row],[prijmeni a jmeno]]," (",historie_vysledky[[#This Row],[nar]],")  v roce ",historie_vysledky[[#This Row],[rok]])</f>
        <v>Uhlíř Radek (1967)  v roce 2012</v>
      </c>
      <c r="S513" s="56"/>
      <c r="T513" s="56"/>
      <c r="U513" s="56"/>
      <c r="V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</row>
    <row r="514" spans="2:33" ht="11.25">
      <c r="B514" s="18" t="str">
        <f>CONCATENATE(historie_vysledky[[#This Row],[rok]]," :: ",H514," :: ",I514)</f>
        <v>2012 :: Uhlířová Barbora :: 1968</v>
      </c>
      <c r="C514" s="251">
        <v>2012</v>
      </c>
      <c r="D514" s="252" t="s">
        <v>186</v>
      </c>
      <c r="E514" s="259">
        <v>62</v>
      </c>
      <c r="F514" s="259">
        <v>7</v>
      </c>
      <c r="G514" s="253" t="s">
        <v>316</v>
      </c>
      <c r="H514" s="17" t="s">
        <v>547</v>
      </c>
      <c r="I514" s="254">
        <v>1968</v>
      </c>
      <c r="J514" s="19" t="s">
        <v>284</v>
      </c>
      <c r="K514" s="255" t="str">
        <f>IF(RIGHT(LEFT(historie_vysledky[[#This Row],[prijmeni a jmeno]],SEARCH(" ",historie_vysledky[[#This Row],[prijmeni a jmeno]])-1),1)="á","Z","M")</f>
        <v>Z</v>
      </c>
      <c r="L51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514" s="257"/>
      <c r="N514" s="17"/>
      <c r="O514" s="258">
        <v>5.9618055555555556E-2</v>
      </c>
      <c r="P514" s="136" t="str">
        <f>LEFT(historie_vysledky[[#This Row],[prijmeni a jmeno]],1)</f>
        <v>U</v>
      </c>
      <c r="Q514" s="55" t="str">
        <f>CONCATENATE(historie_vysledky[[#This Row],[prijmeni a jmeno]],", ",historie_vysledky[[#This Row],[nar]])</f>
        <v>Uhlířová Barbora, 1968</v>
      </c>
      <c r="R514" s="55" t="str">
        <f>CONCATENATE(historie_vysledky[[#This Row],[prijmeni a jmeno]]," (",historie_vysledky[[#This Row],[nar]],")  v roce ",historie_vysledky[[#This Row],[rok]])</f>
        <v>Uhlířová Barbora (1968)  v roce 2012</v>
      </c>
      <c r="S514" s="56"/>
      <c r="T514" s="56"/>
      <c r="U514" s="56"/>
      <c r="V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</row>
    <row r="515" spans="2:33" ht="11.25">
      <c r="B515" s="18" t="str">
        <f>CONCATENATE(historie_vysledky[[#This Row],[rok]]," :: ",H515," :: ",I515)</f>
        <v>2012 :: Váchová Edita :: 1981</v>
      </c>
      <c r="C515" s="251">
        <v>2012</v>
      </c>
      <c r="D515" s="252" t="s">
        <v>186</v>
      </c>
      <c r="E515" s="259">
        <v>51</v>
      </c>
      <c r="F515" s="259">
        <v>4</v>
      </c>
      <c r="G515" s="253" t="s">
        <v>316</v>
      </c>
      <c r="H515" s="17" t="s">
        <v>545</v>
      </c>
      <c r="I515" s="254">
        <v>1981</v>
      </c>
      <c r="J515" s="19" t="s">
        <v>534</v>
      </c>
      <c r="K515" s="255" t="str">
        <f>IF(RIGHT(LEFT(historie_vysledky[[#This Row],[prijmeni a jmeno]],SEARCH(" ",historie_vysledky[[#This Row],[prijmeni a jmeno]])-1),1)="á","Z","M")</f>
        <v>Z</v>
      </c>
      <c r="L51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515" s="257"/>
      <c r="N515" s="17"/>
      <c r="O515" s="258">
        <v>5.5671296296296302E-2</v>
      </c>
      <c r="P515" s="136" t="str">
        <f>LEFT(historie_vysledky[[#This Row],[prijmeni a jmeno]],1)</f>
        <v>V</v>
      </c>
      <c r="Q515" s="55" t="str">
        <f>CONCATENATE(historie_vysledky[[#This Row],[prijmeni a jmeno]],", ",historie_vysledky[[#This Row],[nar]])</f>
        <v>Váchová Edita, 1981</v>
      </c>
      <c r="R515" s="55" t="str">
        <f>CONCATENATE(historie_vysledky[[#This Row],[prijmeni a jmeno]]," (",historie_vysledky[[#This Row],[nar]],")  v roce ",historie_vysledky[[#This Row],[rok]])</f>
        <v>Váchová Edita (1981)  v roce 2012</v>
      </c>
      <c r="S515" s="56"/>
      <c r="T515" s="56"/>
      <c r="U515" s="56"/>
      <c r="V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</row>
    <row r="516" spans="2:33" ht="11.25">
      <c r="B516" s="18" t="str">
        <f>CONCATENATE(historie_vysledky[[#This Row],[rok]]," :: ",H516," :: ",I516)</f>
        <v>2012 :: Varga Tomáš :: 1973</v>
      </c>
      <c r="C516" s="251">
        <v>2012</v>
      </c>
      <c r="D516" s="252" t="s">
        <v>186</v>
      </c>
      <c r="E516" s="259">
        <v>13</v>
      </c>
      <c r="F516" s="259">
        <v>8</v>
      </c>
      <c r="G516" s="253" t="s">
        <v>316</v>
      </c>
      <c r="H516" s="17" t="s">
        <v>164</v>
      </c>
      <c r="I516" s="254">
        <v>1973</v>
      </c>
      <c r="J516" s="19" t="s">
        <v>284</v>
      </c>
      <c r="K516" s="255" t="str">
        <f>IF(RIGHT(LEFT(historie_vysledky[[#This Row],[prijmeni a jmeno]],SEARCH(" ",historie_vysledky[[#This Row],[prijmeni a jmeno]])-1),1)="á","Z","M")</f>
        <v>M</v>
      </c>
      <c r="L51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16" s="257"/>
      <c r="N516" s="17"/>
      <c r="O516" s="258">
        <v>4.3564814814814813E-2</v>
      </c>
      <c r="P516" s="136" t="str">
        <f>LEFT(historie_vysledky[[#This Row],[prijmeni a jmeno]],1)</f>
        <v>V</v>
      </c>
      <c r="Q516" s="55" t="str">
        <f>CONCATENATE(historie_vysledky[[#This Row],[prijmeni a jmeno]],", ",historie_vysledky[[#This Row],[nar]])</f>
        <v>Varga Tomáš, 1973</v>
      </c>
      <c r="R516" s="55" t="str">
        <f>CONCATENATE(historie_vysledky[[#This Row],[prijmeni a jmeno]]," (",historie_vysledky[[#This Row],[nar]],")  v roce ",historie_vysledky[[#This Row],[rok]])</f>
        <v>Varga Tomáš (1973)  v roce 2012</v>
      </c>
      <c r="S516" s="56"/>
      <c r="T516" s="56"/>
      <c r="U516" s="56"/>
      <c r="V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</row>
    <row r="517" spans="2:33" ht="11.25">
      <c r="B517" s="18" t="str">
        <f>CONCATENATE(historie_vysledky[[#This Row],[rok]]," :: ",H517," :: ",I517)</f>
        <v>2012 :: Vopat Jan :: 1954</v>
      </c>
      <c r="C517" s="251">
        <v>2012</v>
      </c>
      <c r="D517" s="252" t="s">
        <v>186</v>
      </c>
      <c r="E517" s="259">
        <v>24</v>
      </c>
      <c r="F517" s="259">
        <v>3</v>
      </c>
      <c r="G517" s="253" t="s">
        <v>316</v>
      </c>
      <c r="H517" s="17" t="s">
        <v>393</v>
      </c>
      <c r="I517" s="254">
        <v>1954</v>
      </c>
      <c r="J517" s="19" t="s">
        <v>619</v>
      </c>
      <c r="K517" s="255" t="str">
        <f>IF(RIGHT(LEFT(historie_vysledky[[#This Row],[prijmeni a jmeno]],SEARCH(" ",historie_vysledky[[#This Row],[prijmeni a jmeno]])-1),1)="á","Z","M")</f>
        <v>M</v>
      </c>
      <c r="L51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517" s="257"/>
      <c r="N517" s="17"/>
      <c r="O517" s="258">
        <v>4.6782407407407411E-2</v>
      </c>
      <c r="P517" s="136" t="str">
        <f>LEFT(historie_vysledky[[#This Row],[prijmeni a jmeno]],1)</f>
        <v>V</v>
      </c>
      <c r="Q517" s="55" t="str">
        <f>CONCATENATE(historie_vysledky[[#This Row],[prijmeni a jmeno]],", ",historie_vysledky[[#This Row],[nar]])</f>
        <v>Vopat Jan, 1954</v>
      </c>
      <c r="R517" s="55" t="str">
        <f>CONCATENATE(historie_vysledky[[#This Row],[prijmeni a jmeno]]," (",historie_vysledky[[#This Row],[nar]],")  v roce ",historie_vysledky[[#This Row],[rok]])</f>
        <v>Vopat Jan (1954)  v roce 2012</v>
      </c>
      <c r="S517" s="56"/>
      <c r="T517" s="56"/>
      <c r="U517" s="56"/>
      <c r="V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</row>
    <row r="518" spans="2:33" ht="11.25">
      <c r="B518" s="18" t="str">
        <f>CONCATENATE(historie_vysledky[[#This Row],[rok]]," :: ",H518," :: ",I518)</f>
        <v>2012 :: Voráček Karel :: 1962</v>
      </c>
      <c r="C518" s="251">
        <v>2012</v>
      </c>
      <c r="D518" s="252" t="s">
        <v>186</v>
      </c>
      <c r="E518" s="259">
        <v>39</v>
      </c>
      <c r="F518" s="259">
        <v>5</v>
      </c>
      <c r="G518" s="253" t="s">
        <v>316</v>
      </c>
      <c r="H518" s="17" t="s">
        <v>165</v>
      </c>
      <c r="I518" s="254">
        <v>1962</v>
      </c>
      <c r="J518" s="19" t="s">
        <v>43</v>
      </c>
      <c r="K518" s="255" t="str">
        <f>IF(RIGHT(LEFT(historie_vysledky[[#This Row],[prijmeni a jmeno]],SEARCH(" ",historie_vysledky[[#This Row],[prijmeni a jmeno]])-1),1)="á","Z","M")</f>
        <v>M</v>
      </c>
      <c r="L51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518" s="257"/>
      <c r="N518" s="17"/>
      <c r="O518" s="258">
        <v>5.0648148148148144E-2</v>
      </c>
      <c r="P518" s="136" t="str">
        <f>LEFT(historie_vysledky[[#This Row],[prijmeni a jmeno]],1)</f>
        <v>V</v>
      </c>
      <c r="Q518" s="55" t="str">
        <f>CONCATENATE(historie_vysledky[[#This Row],[prijmeni a jmeno]],", ",historie_vysledky[[#This Row],[nar]])</f>
        <v>Voráček Karel, 1962</v>
      </c>
      <c r="R518" s="55" t="str">
        <f>CONCATENATE(historie_vysledky[[#This Row],[prijmeni a jmeno]]," (",historie_vysledky[[#This Row],[nar]],")  v roce ",historie_vysledky[[#This Row],[rok]])</f>
        <v>Voráček Karel (1962)  v roce 2012</v>
      </c>
      <c r="S518" s="56"/>
      <c r="T518" s="56"/>
      <c r="U518" s="56"/>
      <c r="V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</row>
    <row r="519" spans="2:33" ht="11.25">
      <c r="B519" s="18" t="str">
        <f>CONCATENATE(historie_vysledky[[#This Row],[rok]]," :: ",H519," :: ",I519)</f>
        <v>2012 :: Vorel Michal :: 1989</v>
      </c>
      <c r="C519" s="251">
        <v>2012</v>
      </c>
      <c r="D519" s="252" t="s">
        <v>186</v>
      </c>
      <c r="E519" s="259">
        <v>47</v>
      </c>
      <c r="F519" s="259">
        <v>15</v>
      </c>
      <c r="G519" s="253" t="s">
        <v>316</v>
      </c>
      <c r="H519" s="17" t="s">
        <v>133</v>
      </c>
      <c r="I519" s="254">
        <v>1989</v>
      </c>
      <c r="J519" s="19" t="s">
        <v>17</v>
      </c>
      <c r="K519" s="255" t="str">
        <f>IF(RIGHT(LEFT(historie_vysledky[[#This Row],[prijmeni a jmeno]],SEARCH(" ",historie_vysledky[[#This Row],[prijmeni a jmeno]])-1),1)="á","Z","M")</f>
        <v>M</v>
      </c>
      <c r="L51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19" s="257"/>
      <c r="N519" s="17"/>
      <c r="O519" s="258">
        <v>5.4490740740740735E-2</v>
      </c>
      <c r="P519" s="136" t="str">
        <f>LEFT(historie_vysledky[[#This Row],[prijmeni a jmeno]],1)</f>
        <v>V</v>
      </c>
      <c r="Q519" s="55" t="str">
        <f>CONCATENATE(historie_vysledky[[#This Row],[prijmeni a jmeno]],", ",historie_vysledky[[#This Row],[nar]])</f>
        <v>Vorel Michal, 1989</v>
      </c>
      <c r="R519" s="55" t="str">
        <f>CONCATENATE(historie_vysledky[[#This Row],[prijmeni a jmeno]]," (",historie_vysledky[[#This Row],[nar]],")  v roce ",historie_vysledky[[#This Row],[rok]])</f>
        <v>Vorel Michal (1989)  v roce 2012</v>
      </c>
      <c r="S519" s="56"/>
      <c r="T519" s="56"/>
      <c r="U519" s="56"/>
      <c r="V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</row>
    <row r="520" spans="2:33" ht="11.25">
      <c r="B520" s="18" t="str">
        <f>CONCATENATE(historie_vysledky[[#This Row],[rok]]," :: ",H520," :: ",I520)</f>
        <v>2012 :: Vorlová Dana :: 1962</v>
      </c>
      <c r="C520" s="251">
        <v>2012</v>
      </c>
      <c r="D520" s="252" t="s">
        <v>186</v>
      </c>
      <c r="E520" s="259">
        <v>53</v>
      </c>
      <c r="F520" s="259">
        <v>5</v>
      </c>
      <c r="G520" s="253" t="s">
        <v>316</v>
      </c>
      <c r="H520" s="17" t="s">
        <v>134</v>
      </c>
      <c r="I520" s="254">
        <v>1962</v>
      </c>
      <c r="J520" s="19" t="s">
        <v>17</v>
      </c>
      <c r="K520" s="255" t="str">
        <f>IF(RIGHT(LEFT(historie_vysledky[[#This Row],[prijmeni a jmeno]],SEARCH(" ",historie_vysledky[[#This Row],[prijmeni a jmeno]])-1),1)="á","Z","M")</f>
        <v>Z</v>
      </c>
      <c r="L52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520" s="257"/>
      <c r="N520" s="17"/>
      <c r="O520" s="258">
        <v>5.5868055555555553E-2</v>
      </c>
      <c r="P520" s="136" t="str">
        <f>LEFT(historie_vysledky[[#This Row],[prijmeni a jmeno]],1)</f>
        <v>V</v>
      </c>
      <c r="Q520" s="55" t="str">
        <f>CONCATENATE(historie_vysledky[[#This Row],[prijmeni a jmeno]],", ",historie_vysledky[[#This Row],[nar]])</f>
        <v>Vorlová Dana, 1962</v>
      </c>
      <c r="R520" s="55" t="str">
        <f>CONCATENATE(historie_vysledky[[#This Row],[prijmeni a jmeno]]," (",historie_vysledky[[#This Row],[nar]],")  v roce ",historie_vysledky[[#This Row],[rok]])</f>
        <v>Vorlová Dana (1962)  v roce 2012</v>
      </c>
      <c r="S520" s="56"/>
      <c r="T520" s="56"/>
      <c r="U520" s="56"/>
      <c r="V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</row>
    <row r="521" spans="2:33" ht="11.25">
      <c r="B521" s="18" t="str">
        <f>CONCATENATE(historie_vysledky[[#This Row],[rok]]," :: ",H521," :: ",I521)</f>
        <v>2012 :: Zíma Josef :: 1965</v>
      </c>
      <c r="C521" s="251">
        <v>2012</v>
      </c>
      <c r="D521" s="252" t="s">
        <v>186</v>
      </c>
      <c r="E521" s="259">
        <v>34</v>
      </c>
      <c r="F521" s="259">
        <v>15</v>
      </c>
      <c r="G521" s="253" t="s">
        <v>316</v>
      </c>
      <c r="H521" s="17" t="s">
        <v>172</v>
      </c>
      <c r="I521" s="254">
        <v>1965</v>
      </c>
      <c r="J521" s="19" t="s">
        <v>299</v>
      </c>
      <c r="K521" s="255" t="str">
        <f>IF(RIGHT(LEFT(historie_vysledky[[#This Row],[prijmeni a jmeno]],SEARCH(" ",historie_vysledky[[#This Row],[prijmeni a jmeno]])-1),1)="á","Z","M")</f>
        <v>M</v>
      </c>
      <c r="L52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21" s="257"/>
      <c r="N521" s="17"/>
      <c r="O521" s="258">
        <v>4.9733796296296297E-2</v>
      </c>
      <c r="P521" s="136" t="str">
        <f>LEFT(historie_vysledky[[#This Row],[prijmeni a jmeno]],1)</f>
        <v>Z</v>
      </c>
      <c r="Q521" s="55" t="str">
        <f>CONCATENATE(historie_vysledky[[#This Row],[prijmeni a jmeno]],", ",historie_vysledky[[#This Row],[nar]])</f>
        <v>Zíma Josef, 1965</v>
      </c>
      <c r="R521" s="55" t="str">
        <f>CONCATENATE(historie_vysledky[[#This Row],[prijmeni a jmeno]]," (",historie_vysledky[[#This Row],[nar]],")  v roce ",historie_vysledky[[#This Row],[rok]])</f>
        <v>Zíma Josef (1965)  v roce 2012</v>
      </c>
      <c r="S521" s="56"/>
      <c r="T521" s="56"/>
      <c r="U521" s="56"/>
      <c r="V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</row>
    <row r="522" spans="2:33" ht="11.25">
      <c r="B522" s="18" t="str">
        <f>CONCATENATE(historie_vysledky[[#This Row],[rok]]," :: ",H522," :: ",I522)</f>
        <v>2012 :: Flašár Jan :: 1986</v>
      </c>
      <c r="C522" s="251">
        <v>2012</v>
      </c>
      <c r="D522" s="252" t="s">
        <v>296</v>
      </c>
      <c r="E522" s="259">
        <v>1</v>
      </c>
      <c r="F522" s="259">
        <v>1</v>
      </c>
      <c r="G522" s="253" t="s">
        <v>316</v>
      </c>
      <c r="H522" s="17" t="s">
        <v>467</v>
      </c>
      <c r="I522" s="254">
        <v>1986</v>
      </c>
      <c r="J522" s="17" t="s">
        <v>741</v>
      </c>
      <c r="K522" s="255" t="str">
        <f>IF(RIGHT(LEFT(historie_vysledky[[#This Row],[prijmeni a jmeno]],SEARCH(" ",historie_vysledky[[#This Row],[prijmeni a jmeno]])-1),1)="á","Z","M")</f>
        <v>M</v>
      </c>
      <c r="L52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22" s="257"/>
      <c r="N522" s="17"/>
      <c r="O522" s="258">
        <v>4.3981481481481481E-4</v>
      </c>
      <c r="P522" s="136" t="str">
        <f>LEFT(historie_vysledky[[#This Row],[prijmeni a jmeno]],1)</f>
        <v>F</v>
      </c>
      <c r="Q522" s="55" t="str">
        <f>CONCATENATE(historie_vysledky[[#This Row],[prijmeni a jmeno]],", ",historie_vysledky[[#This Row],[nar]])</f>
        <v>Flašár Jan, 1986</v>
      </c>
      <c r="R522" s="55" t="str">
        <f>CONCATENATE(historie_vysledky[[#This Row],[prijmeni a jmeno]]," (",historie_vysledky[[#This Row],[nar]],")  v roce ",historie_vysledky[[#This Row],[rok]])</f>
        <v>Flašár Jan (1986)  v roce 2012</v>
      </c>
      <c r="S522" s="56"/>
      <c r="T522" s="56"/>
      <c r="U522" s="56"/>
      <c r="V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</row>
    <row r="523" spans="2:33" ht="11.25">
      <c r="B523" s="18" t="str">
        <f>CONCATENATE(historie_vysledky[[#This Row],[rok]]," :: ",H523," :: ",I523)</f>
        <v>2012 :: Gazda Jiří :: 1991</v>
      </c>
      <c r="C523" s="251">
        <v>2012</v>
      </c>
      <c r="D523" s="252" t="s">
        <v>296</v>
      </c>
      <c r="E523" s="259">
        <v>2</v>
      </c>
      <c r="F523" s="259">
        <v>2</v>
      </c>
      <c r="G523" s="253" t="s">
        <v>316</v>
      </c>
      <c r="H523" s="17" t="s">
        <v>342</v>
      </c>
      <c r="I523" s="254">
        <v>1991</v>
      </c>
      <c r="J523" s="19" t="s">
        <v>476</v>
      </c>
      <c r="K523" s="255" t="str">
        <f>IF(RIGHT(LEFT(historie_vysledky[[#This Row],[prijmeni a jmeno]],SEARCH(" ",historie_vysledky[[#This Row],[prijmeni a jmeno]])-1),1)="á","Z","M")</f>
        <v>M</v>
      </c>
      <c r="L52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23" s="257"/>
      <c r="N523" s="17"/>
      <c r="O523" s="258">
        <v>4.4675925925925921E-4</v>
      </c>
      <c r="P523" s="136" t="str">
        <f>LEFT(historie_vysledky[[#This Row],[prijmeni a jmeno]],1)</f>
        <v>G</v>
      </c>
      <c r="Q523" s="55" t="str">
        <f>CONCATENATE(historie_vysledky[[#This Row],[prijmeni a jmeno]],", ",historie_vysledky[[#This Row],[nar]])</f>
        <v>Gazda Jiří, 1991</v>
      </c>
      <c r="R523" s="55" t="str">
        <f>CONCATENATE(historie_vysledky[[#This Row],[prijmeni a jmeno]]," (",historie_vysledky[[#This Row],[nar]],")  v roce ",historie_vysledky[[#This Row],[rok]])</f>
        <v>Gazda Jiří (1991)  v roce 2012</v>
      </c>
      <c r="S523" s="56"/>
      <c r="T523" s="56"/>
      <c r="U523" s="56"/>
      <c r="V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</row>
    <row r="524" spans="2:33" ht="11.25">
      <c r="B524" s="31" t="str">
        <f>CONCATENATE(historie_vysledky[[#This Row],[rok]]," :: ",H524," :: ",I524)</f>
        <v>2013 :: Bárta Filip :: 2000</v>
      </c>
      <c r="C524" s="251">
        <v>2013</v>
      </c>
      <c r="D524" s="252" t="s">
        <v>187</v>
      </c>
      <c r="E524" s="259">
        <v>9</v>
      </c>
      <c r="F524" s="259">
        <v>9</v>
      </c>
      <c r="G524" s="253" t="s">
        <v>316</v>
      </c>
      <c r="H524" s="17" t="s">
        <v>230</v>
      </c>
      <c r="I524" s="254">
        <v>2000</v>
      </c>
      <c r="J524" s="19" t="s">
        <v>281</v>
      </c>
      <c r="K524" s="255" t="str">
        <f>IF(RIGHT(LEFT(historie_vysledky[[#This Row],[prijmeni a jmeno]],SEARCH(" ",historie_vysledky[[#This Row],[prijmeni a jmeno]])-1),1)="á","Z","M")</f>
        <v>M</v>
      </c>
      <c r="L52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24" s="257"/>
      <c r="N524" s="17"/>
      <c r="O524" s="258">
        <v>1.7488425925925925E-2</v>
      </c>
      <c r="P524" s="136" t="str">
        <f>LEFT(historie_vysledky[[#This Row],[prijmeni a jmeno]],1)</f>
        <v>B</v>
      </c>
      <c r="Q524" s="55" t="str">
        <f>CONCATENATE(historie_vysledky[[#This Row],[prijmeni a jmeno]],", ",historie_vysledky[[#This Row],[nar]])</f>
        <v>Bárta Filip, 2000</v>
      </c>
      <c r="R524" s="55" t="str">
        <f>CONCATENATE(historie_vysledky[[#This Row],[prijmeni a jmeno]]," (",historie_vysledky[[#This Row],[nar]],")  v roce ",historie_vysledky[[#This Row],[rok]])</f>
        <v>Bárta Filip (2000)  v roce 2013</v>
      </c>
      <c r="S524" s="56"/>
      <c r="T524" s="56"/>
      <c r="U524" s="56"/>
      <c r="V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</row>
    <row r="525" spans="2:33" ht="11.25">
      <c r="B525" s="31" t="str">
        <f>CONCATENATE(historie_vysledky[[#This Row],[rok]]," :: ",H525," :: ",I525)</f>
        <v>2013 :: Barták Jiří :: 2000</v>
      </c>
      <c r="C525" s="251">
        <v>2013</v>
      </c>
      <c r="D525" s="252" t="s">
        <v>187</v>
      </c>
      <c r="E525" s="259">
        <v>14</v>
      </c>
      <c r="F525" s="259">
        <v>14</v>
      </c>
      <c r="G525" s="253" t="s">
        <v>316</v>
      </c>
      <c r="H525" s="17" t="s">
        <v>237</v>
      </c>
      <c r="I525" s="254">
        <v>2000</v>
      </c>
      <c r="J525" s="19" t="s">
        <v>332</v>
      </c>
      <c r="K525" s="255" t="str">
        <f>IF(RIGHT(LEFT(historie_vysledky[[#This Row],[prijmeni a jmeno]],SEARCH(" ",historie_vysledky[[#This Row],[prijmeni a jmeno]])-1),1)="á","Z","M")</f>
        <v>M</v>
      </c>
      <c r="L52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25" s="257"/>
      <c r="N525" s="17"/>
      <c r="O525" s="258">
        <v>2.0081018518518519E-2</v>
      </c>
      <c r="P525" s="136" t="str">
        <f>LEFT(historie_vysledky[[#This Row],[prijmeni a jmeno]],1)</f>
        <v>B</v>
      </c>
      <c r="Q525" s="55" t="str">
        <f>CONCATENATE(historie_vysledky[[#This Row],[prijmeni a jmeno]],", ",historie_vysledky[[#This Row],[nar]])</f>
        <v>Barták Jiří, 2000</v>
      </c>
      <c r="R525" s="55" t="str">
        <f>CONCATENATE(historie_vysledky[[#This Row],[prijmeni a jmeno]]," (",historie_vysledky[[#This Row],[nar]],")  v roce ",historie_vysledky[[#This Row],[rok]])</f>
        <v>Barták Jiří (2000)  v roce 2013</v>
      </c>
      <c r="S525" s="56"/>
      <c r="T525" s="56"/>
      <c r="U525" s="56"/>
      <c r="V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</row>
    <row r="526" spans="2:33" ht="11.25">
      <c r="B526" s="31" t="str">
        <f>CONCATENATE(historie_vysledky[[#This Row],[rok]]," :: ",H526," :: ",I526)</f>
        <v>2013 :: Budil Roman :: 1997</v>
      </c>
      <c r="C526" s="251">
        <v>2013</v>
      </c>
      <c r="D526" s="252" t="s">
        <v>187</v>
      </c>
      <c r="E526" s="259" t="s">
        <v>219</v>
      </c>
      <c r="F526" s="259" t="s">
        <v>219</v>
      </c>
      <c r="G526" s="253" t="s">
        <v>316</v>
      </c>
      <c r="H526" s="17" t="s">
        <v>173</v>
      </c>
      <c r="I526" s="254">
        <v>1997</v>
      </c>
      <c r="J526" s="19" t="s">
        <v>240</v>
      </c>
      <c r="K526" s="255" t="str">
        <f>IF(RIGHT(LEFT(historie_vysledky[[#This Row],[prijmeni a jmeno]],SEARCH(" ",historie_vysledky[[#This Row],[prijmeni a jmeno]])-1),1)="á","Z","M")</f>
        <v>M</v>
      </c>
      <c r="L52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26" s="257"/>
      <c r="N526" s="17"/>
      <c r="O526" s="258" t="s">
        <v>219</v>
      </c>
      <c r="P526" s="136" t="str">
        <f>LEFT(historie_vysledky[[#This Row],[prijmeni a jmeno]],1)</f>
        <v>B</v>
      </c>
      <c r="Q526" s="55" t="str">
        <f>CONCATENATE(historie_vysledky[[#This Row],[prijmeni a jmeno]],", ",historie_vysledky[[#This Row],[nar]])</f>
        <v>Budil Roman, 1997</v>
      </c>
      <c r="R526" s="55" t="str">
        <f>CONCATENATE(historie_vysledky[[#This Row],[prijmeni a jmeno]]," (",historie_vysledky[[#This Row],[nar]],")  v roce ",historie_vysledky[[#This Row],[rok]])</f>
        <v>Budil Roman (1997)  v roce 2013</v>
      </c>
      <c r="S526" s="56"/>
      <c r="T526" s="56"/>
      <c r="U526" s="56"/>
      <c r="V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</row>
    <row r="527" spans="2:33" ht="11.25">
      <c r="B527" s="31" t="str">
        <f>CONCATENATE(historie_vysledky[[#This Row],[rok]]," :: ",H527," :: ",I527)</f>
        <v>2013 :: Čutka Václav :: 1991</v>
      </c>
      <c r="C527" s="251">
        <v>2013</v>
      </c>
      <c r="D527" s="252" t="s">
        <v>187</v>
      </c>
      <c r="E527" s="259">
        <v>6</v>
      </c>
      <c r="F527" s="259">
        <v>6</v>
      </c>
      <c r="G527" s="253" t="s">
        <v>316</v>
      </c>
      <c r="H527" s="17" t="s">
        <v>227</v>
      </c>
      <c r="I527" s="254">
        <v>1991</v>
      </c>
      <c r="J527" s="19" t="s">
        <v>221</v>
      </c>
      <c r="K527" s="255" t="str">
        <f>IF(RIGHT(LEFT(historie_vysledky[[#This Row],[prijmeni a jmeno]],SEARCH(" ",historie_vysledky[[#This Row],[prijmeni a jmeno]])-1),1)="á","Z","M")</f>
        <v>M</v>
      </c>
      <c r="L52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27" s="257"/>
      <c r="N527" s="17"/>
      <c r="O527" s="258">
        <v>1.5439814814814816E-2</v>
      </c>
      <c r="P527" s="136" t="str">
        <f>LEFT(historie_vysledky[[#This Row],[prijmeni a jmeno]],1)</f>
        <v>Č</v>
      </c>
      <c r="Q527" s="55" t="str">
        <f>CONCATENATE(historie_vysledky[[#This Row],[prijmeni a jmeno]],", ",historie_vysledky[[#This Row],[nar]])</f>
        <v>Čutka Václav, 1991</v>
      </c>
      <c r="R527" s="55" t="str">
        <f>CONCATENATE(historie_vysledky[[#This Row],[prijmeni a jmeno]]," (",historie_vysledky[[#This Row],[nar]],")  v roce ",historie_vysledky[[#This Row],[rok]])</f>
        <v>Čutka Václav (1991)  v roce 2013</v>
      </c>
      <c r="S527" s="56"/>
      <c r="T527" s="56"/>
      <c r="U527" s="56"/>
      <c r="V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</row>
    <row r="528" spans="2:33" ht="11.25">
      <c r="B528" s="31" t="str">
        <f>CONCATENATE(historie_vysledky[[#This Row],[rok]]," :: ",H528," :: ",I528)</f>
        <v>2013 :: Franková Aneta :: 1996</v>
      </c>
      <c r="C528" s="251">
        <v>2013</v>
      </c>
      <c r="D528" s="252" t="s">
        <v>187</v>
      </c>
      <c r="E528" s="259">
        <v>7</v>
      </c>
      <c r="F528" s="259">
        <v>7</v>
      </c>
      <c r="G528" s="253" t="s">
        <v>316</v>
      </c>
      <c r="H528" s="17" t="s">
        <v>228</v>
      </c>
      <c r="I528" s="254">
        <v>1996</v>
      </c>
      <c r="J528" s="19" t="s">
        <v>281</v>
      </c>
      <c r="K528" s="255" t="str">
        <f>IF(RIGHT(LEFT(historie_vysledky[[#This Row],[prijmeni a jmeno]],SEARCH(" ",historie_vysledky[[#This Row],[prijmeni a jmeno]])-1),1)="á","Z","M")</f>
        <v>Z</v>
      </c>
      <c r="L52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28" s="257"/>
      <c r="N528" s="17"/>
      <c r="O528" s="258">
        <v>1.6354166666666666E-2</v>
      </c>
      <c r="P528" s="136" t="str">
        <f>LEFT(historie_vysledky[[#This Row],[prijmeni a jmeno]],1)</f>
        <v>F</v>
      </c>
      <c r="Q528" s="55" t="str">
        <f>CONCATENATE(historie_vysledky[[#This Row],[prijmeni a jmeno]],", ",historie_vysledky[[#This Row],[nar]])</f>
        <v>Franková Aneta, 1996</v>
      </c>
      <c r="R528" s="55" t="str">
        <f>CONCATENATE(historie_vysledky[[#This Row],[prijmeni a jmeno]]," (",historie_vysledky[[#This Row],[nar]],")  v roce ",historie_vysledky[[#This Row],[rok]])</f>
        <v>Franková Aneta (1996)  v roce 2013</v>
      </c>
      <c r="S528" s="6"/>
      <c r="T528" s="6"/>
      <c r="U528" s="56"/>
      <c r="V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</row>
    <row r="529" spans="2:33" ht="11.25">
      <c r="B529" s="31" t="str">
        <f>CONCATENATE(historie_vysledky[[#This Row],[rok]]," :: ",H529," :: ",I529)</f>
        <v>2013 :: Habara Jaromír :: 1974</v>
      </c>
      <c r="C529" s="251">
        <v>2013</v>
      </c>
      <c r="D529" s="252" t="s">
        <v>187</v>
      </c>
      <c r="E529" s="259" t="s">
        <v>219</v>
      </c>
      <c r="F529" s="259" t="s">
        <v>219</v>
      </c>
      <c r="G529" s="253" t="s">
        <v>316</v>
      </c>
      <c r="H529" s="17" t="s">
        <v>58</v>
      </c>
      <c r="I529" s="254">
        <v>1974</v>
      </c>
      <c r="J529" s="19" t="s">
        <v>280</v>
      </c>
      <c r="K529" s="255" t="str">
        <f>IF(RIGHT(LEFT(historie_vysledky[[#This Row],[prijmeni a jmeno]],SEARCH(" ",historie_vysledky[[#This Row],[prijmeni a jmeno]])-1),1)="á","Z","M")</f>
        <v>M</v>
      </c>
      <c r="L52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29" s="257"/>
      <c r="N529" s="17"/>
      <c r="O529" s="258" t="s">
        <v>219</v>
      </c>
      <c r="P529" s="136" t="str">
        <f>LEFT(historie_vysledky[[#This Row],[prijmeni a jmeno]],1)</f>
        <v>H</v>
      </c>
      <c r="Q529" s="55" t="str">
        <f>CONCATENATE(historie_vysledky[[#This Row],[prijmeni a jmeno]],", ",historie_vysledky[[#This Row],[nar]])</f>
        <v>Habara Jaromír, 1974</v>
      </c>
      <c r="R529" s="55" t="str">
        <f>CONCATENATE(historie_vysledky[[#This Row],[prijmeni a jmeno]]," (",historie_vysledky[[#This Row],[nar]],")  v roce ",historie_vysledky[[#This Row],[rok]])</f>
        <v>Habara Jaromír (1974)  v roce 2013</v>
      </c>
      <c r="S529" s="6"/>
      <c r="T529" s="6"/>
      <c r="U529" s="6"/>
      <c r="V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</row>
    <row r="530" spans="2:33" ht="11.25">
      <c r="B530" s="31" t="str">
        <f>CONCATENATE(historie_vysledky[[#This Row],[rok]]," :: ",H530," :: ",I530)</f>
        <v>2013 :: Chýna Radek :: 1992</v>
      </c>
      <c r="C530" s="251">
        <v>2013</v>
      </c>
      <c r="D530" s="252" t="s">
        <v>187</v>
      </c>
      <c r="E530" s="259">
        <v>2</v>
      </c>
      <c r="F530" s="259">
        <v>2</v>
      </c>
      <c r="G530" s="253" t="s">
        <v>316</v>
      </c>
      <c r="H530" s="17" t="s">
        <v>220</v>
      </c>
      <c r="I530" s="254">
        <v>1992</v>
      </c>
      <c r="J530" s="19" t="s">
        <v>221</v>
      </c>
      <c r="K530" s="255" t="str">
        <f>IF(RIGHT(LEFT(historie_vysledky[[#This Row],[prijmeni a jmeno]],SEARCH(" ",historie_vysledky[[#This Row],[prijmeni a jmeno]])-1),1)="á","Z","M")</f>
        <v>M</v>
      </c>
      <c r="L53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30" s="257"/>
      <c r="N530" s="17"/>
      <c r="O530" s="258">
        <v>1.3912037037037037E-2</v>
      </c>
      <c r="P530" s="136" t="str">
        <f>LEFT(historie_vysledky[[#This Row],[prijmeni a jmeno]],1)</f>
        <v>C</v>
      </c>
      <c r="Q530" s="55" t="str">
        <f>CONCATENATE(historie_vysledky[[#This Row],[prijmeni a jmeno]],", ",historie_vysledky[[#This Row],[nar]])</f>
        <v>Chýna Radek, 1992</v>
      </c>
      <c r="R530" s="55" t="str">
        <f>CONCATENATE(historie_vysledky[[#This Row],[prijmeni a jmeno]]," (",historie_vysledky[[#This Row],[nar]],")  v roce ",historie_vysledky[[#This Row],[rok]])</f>
        <v>Chýna Radek (1992)  v roce 2013</v>
      </c>
      <c r="S530" s="6"/>
      <c r="T530" s="6"/>
      <c r="U530" s="6"/>
      <c r="V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</row>
    <row r="531" spans="2:33" ht="11.25">
      <c r="B531" s="31" t="str">
        <f>CONCATENATE(historie_vysledky[[#This Row],[rok]]," :: ",H531," :: ",I531)</f>
        <v>2013 :: Kopačková Kateřina :: 2001</v>
      </c>
      <c r="C531" s="251">
        <v>2013</v>
      </c>
      <c r="D531" s="252" t="s">
        <v>187</v>
      </c>
      <c r="E531" s="259">
        <v>11</v>
      </c>
      <c r="F531" s="259">
        <v>11</v>
      </c>
      <c r="G531" s="253" t="s">
        <v>316</v>
      </c>
      <c r="H531" s="17" t="s">
        <v>233</v>
      </c>
      <c r="I531" s="254">
        <v>2001</v>
      </c>
      <c r="J531" s="19" t="s">
        <v>198</v>
      </c>
      <c r="K531" s="255" t="str">
        <f>IF(RIGHT(LEFT(historie_vysledky[[#This Row],[prijmeni a jmeno]],SEARCH(" ",historie_vysledky[[#This Row],[prijmeni a jmeno]])-1),1)="á","Z","M")</f>
        <v>Z</v>
      </c>
      <c r="L53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31" s="257"/>
      <c r="N531" s="17"/>
      <c r="O531" s="258">
        <v>1.7719907407407406E-2</v>
      </c>
      <c r="P531" s="136" t="str">
        <f>LEFT(historie_vysledky[[#This Row],[prijmeni a jmeno]],1)</f>
        <v>K</v>
      </c>
      <c r="Q531" s="55" t="str">
        <f>CONCATENATE(historie_vysledky[[#This Row],[prijmeni a jmeno]],", ",historie_vysledky[[#This Row],[nar]])</f>
        <v>Kopačková Kateřina, 2001</v>
      </c>
      <c r="R531" s="55" t="str">
        <f>CONCATENATE(historie_vysledky[[#This Row],[prijmeni a jmeno]]," (",historie_vysledky[[#This Row],[nar]],")  v roce ",historie_vysledky[[#This Row],[rok]])</f>
        <v>Kopačková Kateřina (2001)  v roce 2013</v>
      </c>
      <c r="S531" s="6"/>
      <c r="T531" s="6"/>
      <c r="U531" s="6"/>
      <c r="V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</row>
    <row r="532" spans="2:33" ht="11.25">
      <c r="B532" s="31" t="str">
        <f>CONCATENATE(historie_vysledky[[#This Row],[rok]]," :: ",H532," :: ",I532)</f>
        <v>2013 :: Kozlík Ladislav :: 1996</v>
      </c>
      <c r="C532" s="251">
        <v>2013</v>
      </c>
      <c r="D532" s="252" t="s">
        <v>187</v>
      </c>
      <c r="E532" s="259" t="s">
        <v>219</v>
      </c>
      <c r="F532" s="259" t="s">
        <v>219</v>
      </c>
      <c r="G532" s="253" t="s">
        <v>316</v>
      </c>
      <c r="H532" s="17" t="s">
        <v>239</v>
      </c>
      <c r="I532" s="254">
        <v>1996</v>
      </c>
      <c r="J532" s="19" t="s">
        <v>331</v>
      </c>
      <c r="K532" s="255" t="str">
        <f>IF(RIGHT(LEFT(historie_vysledky[[#This Row],[prijmeni a jmeno]],SEARCH(" ",historie_vysledky[[#This Row],[prijmeni a jmeno]])-1),1)="á","Z","M")</f>
        <v>M</v>
      </c>
      <c r="L53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32" s="257"/>
      <c r="N532" s="17"/>
      <c r="O532" s="258" t="s">
        <v>219</v>
      </c>
      <c r="P532" s="136" t="str">
        <f>LEFT(historie_vysledky[[#This Row],[prijmeni a jmeno]],1)</f>
        <v>K</v>
      </c>
      <c r="Q532" s="55" t="str">
        <f>CONCATENATE(historie_vysledky[[#This Row],[prijmeni a jmeno]],", ",historie_vysledky[[#This Row],[nar]])</f>
        <v>Kozlík Ladislav, 1996</v>
      </c>
      <c r="R532" s="55" t="str">
        <f>CONCATENATE(historie_vysledky[[#This Row],[prijmeni a jmeno]]," (",historie_vysledky[[#This Row],[nar]],")  v roce ",historie_vysledky[[#This Row],[rok]])</f>
        <v>Kozlík Ladislav (1996)  v roce 2013</v>
      </c>
      <c r="S532" s="6"/>
      <c r="T532" s="6"/>
      <c r="U532" s="6"/>
      <c r="V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</row>
    <row r="533" spans="2:33" ht="11.25">
      <c r="B533" s="31" t="str">
        <f>CONCATENATE(historie_vysledky[[#This Row],[rok]]," :: ",H533," :: ",I533)</f>
        <v>2013 :: Lukš Václav :: 1973</v>
      </c>
      <c r="C533" s="251">
        <v>2013</v>
      </c>
      <c r="D533" s="252" t="s">
        <v>187</v>
      </c>
      <c r="E533" s="259">
        <v>5</v>
      </c>
      <c r="F533" s="259">
        <v>5</v>
      </c>
      <c r="G533" s="253" t="s">
        <v>316</v>
      </c>
      <c r="H533" s="17" t="s">
        <v>225</v>
      </c>
      <c r="I533" s="254">
        <v>1973</v>
      </c>
      <c r="J533" s="19" t="s">
        <v>226</v>
      </c>
      <c r="K533" s="255" t="str">
        <f>IF(RIGHT(LEFT(historie_vysledky[[#This Row],[prijmeni a jmeno]],SEARCH(" ",historie_vysledky[[#This Row],[prijmeni a jmeno]])-1),1)="á","Z","M")</f>
        <v>M</v>
      </c>
      <c r="L53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33" s="257"/>
      <c r="N533" s="17"/>
      <c r="O533" s="258">
        <v>1.4965277777777779E-2</v>
      </c>
      <c r="P533" s="136" t="str">
        <f>LEFT(historie_vysledky[[#This Row],[prijmeni a jmeno]],1)</f>
        <v>L</v>
      </c>
      <c r="Q533" s="55" t="str">
        <f>CONCATENATE(historie_vysledky[[#This Row],[prijmeni a jmeno]],", ",historie_vysledky[[#This Row],[nar]])</f>
        <v>Lukš Václav, 1973</v>
      </c>
      <c r="R533" s="55" t="str">
        <f>CONCATENATE(historie_vysledky[[#This Row],[prijmeni a jmeno]]," (",historie_vysledky[[#This Row],[nar]],")  v roce ",historie_vysledky[[#This Row],[rok]])</f>
        <v>Lukš Václav (1973)  v roce 2013</v>
      </c>
      <c r="S533" s="6"/>
      <c r="T533" s="6"/>
      <c r="U533" s="6"/>
      <c r="V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</row>
    <row r="534" spans="2:33" ht="11.25">
      <c r="B534" s="31" t="str">
        <f>CONCATENATE(historie_vysledky[[#This Row],[rok]]," :: ",H534," :: ",I534)</f>
        <v>2013 :: Mikšl Rostislav :: 1972</v>
      </c>
      <c r="C534" s="251">
        <v>2013</v>
      </c>
      <c r="D534" s="252" t="s">
        <v>187</v>
      </c>
      <c r="E534" s="259">
        <v>15</v>
      </c>
      <c r="F534" s="259">
        <v>15</v>
      </c>
      <c r="G534" s="253" t="s">
        <v>316</v>
      </c>
      <c r="H534" s="17" t="s">
        <v>93</v>
      </c>
      <c r="I534" s="254">
        <v>1972</v>
      </c>
      <c r="J534" s="19" t="s">
        <v>646</v>
      </c>
      <c r="K534" s="255" t="str">
        <f>IF(RIGHT(LEFT(historie_vysledky[[#This Row],[prijmeni a jmeno]],SEARCH(" ",historie_vysledky[[#This Row],[prijmeni a jmeno]])-1),1)="á","Z","M")</f>
        <v>M</v>
      </c>
      <c r="L53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34" s="257"/>
      <c r="N534" s="17"/>
      <c r="O534" s="258">
        <v>2.011574074074074E-2</v>
      </c>
      <c r="P534" s="136" t="str">
        <f>LEFT(historie_vysledky[[#This Row],[prijmeni a jmeno]],1)</f>
        <v>M</v>
      </c>
      <c r="Q534" s="55" t="str">
        <f>CONCATENATE(historie_vysledky[[#This Row],[prijmeni a jmeno]],", ",historie_vysledky[[#This Row],[nar]])</f>
        <v>Mikšl Rostislav, 1972</v>
      </c>
      <c r="R534" s="55" t="str">
        <f>CONCATENATE(historie_vysledky[[#This Row],[prijmeni a jmeno]]," (",historie_vysledky[[#This Row],[nar]],")  v roce ",historie_vysledky[[#This Row],[rok]])</f>
        <v>Mikšl Rostislav (1972)  v roce 2013</v>
      </c>
      <c r="S534" s="6"/>
      <c r="T534" s="6"/>
      <c r="U534" s="6"/>
      <c r="V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</row>
    <row r="535" spans="2:33" ht="11.25">
      <c r="B535" s="31" t="str">
        <f>CONCATENATE(historie_vysledky[[#This Row],[rok]]," :: ",H535," :: ",I535)</f>
        <v>2013 :: Mražík Karel :: 1959</v>
      </c>
      <c r="C535" s="251">
        <v>2013</v>
      </c>
      <c r="D535" s="252" t="s">
        <v>187</v>
      </c>
      <c r="E535" s="259">
        <v>12</v>
      </c>
      <c r="F535" s="259">
        <v>12</v>
      </c>
      <c r="G535" s="253" t="s">
        <v>316</v>
      </c>
      <c r="H535" s="17" t="s">
        <v>234</v>
      </c>
      <c r="I535" s="254">
        <v>1959</v>
      </c>
      <c r="J535" s="19" t="s">
        <v>235</v>
      </c>
      <c r="K535" s="255" t="str">
        <f>IF(RIGHT(LEFT(historie_vysledky[[#This Row],[prijmeni a jmeno]],SEARCH(" ",historie_vysledky[[#This Row],[prijmeni a jmeno]])-1),1)="á","Z","M")</f>
        <v>M</v>
      </c>
      <c r="L53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35" s="257"/>
      <c r="N535" s="17"/>
      <c r="O535" s="258">
        <v>1.8460648148148146E-2</v>
      </c>
      <c r="P535" s="136" t="str">
        <f>LEFT(historie_vysledky[[#This Row],[prijmeni a jmeno]],1)</f>
        <v>M</v>
      </c>
      <c r="Q535" s="55" t="str">
        <f>CONCATENATE(historie_vysledky[[#This Row],[prijmeni a jmeno]],", ",historie_vysledky[[#This Row],[nar]])</f>
        <v>Mražík Karel, 1959</v>
      </c>
      <c r="R535" s="55" t="str">
        <f>CONCATENATE(historie_vysledky[[#This Row],[prijmeni a jmeno]]," (",historie_vysledky[[#This Row],[nar]],")  v roce ",historie_vysledky[[#This Row],[rok]])</f>
        <v>Mražík Karel (1959)  v roce 2013</v>
      </c>
      <c r="S535" s="6"/>
      <c r="T535" s="6"/>
      <c r="U535" s="6"/>
      <c r="V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</row>
    <row r="536" spans="2:33" ht="11.25">
      <c r="B536" s="31" t="str">
        <f>CONCATENATE(historie_vysledky[[#This Row],[rok]]," :: ",H536," :: ",I536)</f>
        <v>2013 :: Papoušek Petr :: 1994</v>
      </c>
      <c r="C536" s="251">
        <v>2013</v>
      </c>
      <c r="D536" s="252" t="s">
        <v>187</v>
      </c>
      <c r="E536" s="259">
        <v>4</v>
      </c>
      <c r="F536" s="259">
        <v>4</v>
      </c>
      <c r="G536" s="253" t="s">
        <v>316</v>
      </c>
      <c r="H536" s="17" t="s">
        <v>224</v>
      </c>
      <c r="I536" s="254">
        <v>1994</v>
      </c>
      <c r="J536" s="19" t="s">
        <v>221</v>
      </c>
      <c r="K536" s="255" t="str">
        <f>IF(RIGHT(LEFT(historie_vysledky[[#This Row],[prijmeni a jmeno]],SEARCH(" ",historie_vysledky[[#This Row],[prijmeni a jmeno]])-1),1)="á","Z","M")</f>
        <v>M</v>
      </c>
      <c r="L53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36" s="257"/>
      <c r="N536" s="17"/>
      <c r="O536" s="258">
        <v>1.4768518518518519E-2</v>
      </c>
      <c r="P536" s="136" t="str">
        <f>LEFT(historie_vysledky[[#This Row],[prijmeni a jmeno]],1)</f>
        <v>P</v>
      </c>
      <c r="Q536" s="55" t="str">
        <f>CONCATENATE(historie_vysledky[[#This Row],[prijmeni a jmeno]],", ",historie_vysledky[[#This Row],[nar]])</f>
        <v>Papoušek Petr, 1994</v>
      </c>
      <c r="R536" s="55" t="str">
        <f>CONCATENATE(historie_vysledky[[#This Row],[prijmeni a jmeno]]," (",historie_vysledky[[#This Row],[nar]],")  v roce ",historie_vysledky[[#This Row],[rok]])</f>
        <v>Papoušek Petr (1994)  v roce 2013</v>
      </c>
      <c r="S536" s="6"/>
      <c r="T536" s="6"/>
      <c r="U536" s="6"/>
      <c r="V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</row>
    <row r="537" spans="2:33" ht="11.25">
      <c r="B537" s="31" t="str">
        <f>CONCATENATE(historie_vysledky[[#This Row],[rok]]," :: ",H537," :: ",I537)</f>
        <v>2013 :: Růžička Karel :: 1952</v>
      </c>
      <c r="C537" s="251">
        <v>2013</v>
      </c>
      <c r="D537" s="252" t="s">
        <v>187</v>
      </c>
      <c r="E537" s="259">
        <v>16</v>
      </c>
      <c r="F537" s="259">
        <v>16</v>
      </c>
      <c r="G537" s="253" t="s">
        <v>316</v>
      </c>
      <c r="H537" s="17" t="s">
        <v>238</v>
      </c>
      <c r="I537" s="254">
        <v>1952</v>
      </c>
      <c r="J537" s="19" t="s">
        <v>43</v>
      </c>
      <c r="K537" s="255" t="str">
        <f>IF(RIGHT(LEFT(historie_vysledky[[#This Row],[prijmeni a jmeno]],SEARCH(" ",historie_vysledky[[#This Row],[prijmeni a jmeno]])-1),1)="á","Z","M")</f>
        <v>M</v>
      </c>
      <c r="L53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37" s="257"/>
      <c r="N537" s="17"/>
      <c r="O537" s="258">
        <v>2.0821759259259259E-2</v>
      </c>
      <c r="P537" s="136" t="str">
        <f>LEFT(historie_vysledky[[#This Row],[prijmeni a jmeno]],1)</f>
        <v>R</v>
      </c>
      <c r="Q537" s="55" t="str">
        <f>CONCATENATE(historie_vysledky[[#This Row],[prijmeni a jmeno]],", ",historie_vysledky[[#This Row],[nar]])</f>
        <v>Růžička Karel, 1952</v>
      </c>
      <c r="R537" s="55" t="str">
        <f>CONCATENATE(historie_vysledky[[#This Row],[prijmeni a jmeno]]," (",historie_vysledky[[#This Row],[nar]],")  v roce ",historie_vysledky[[#This Row],[rok]])</f>
        <v>Růžička Karel (1952)  v roce 2013</v>
      </c>
      <c r="S537" s="6"/>
      <c r="T537" s="6"/>
      <c r="U537" s="6"/>
      <c r="V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</row>
    <row r="538" spans="2:33" ht="11.25">
      <c r="B538" s="31" t="str">
        <f>CONCATENATE(historie_vysledky[[#This Row],[rok]]," :: ",H538," :: ",I538)</f>
        <v>2013 :: Staněk Martin :: 1989</v>
      </c>
      <c r="C538" s="251">
        <v>2013</v>
      </c>
      <c r="D538" s="252" t="s">
        <v>187</v>
      </c>
      <c r="E538" s="259">
        <v>13</v>
      </c>
      <c r="F538" s="259">
        <v>13</v>
      </c>
      <c r="G538" s="253" t="s">
        <v>316</v>
      </c>
      <c r="H538" s="17" t="s">
        <v>236</v>
      </c>
      <c r="I538" s="254">
        <v>1989</v>
      </c>
      <c r="J538" s="19" t="s">
        <v>198</v>
      </c>
      <c r="K538" s="255" t="str">
        <f>IF(RIGHT(LEFT(historie_vysledky[[#This Row],[prijmeni a jmeno]],SEARCH(" ",historie_vysledky[[#This Row],[prijmeni a jmeno]])-1),1)="á","Z","M")</f>
        <v>M</v>
      </c>
      <c r="L53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38" s="257"/>
      <c r="N538" s="17"/>
      <c r="O538" s="258">
        <v>1.9178240740740742E-2</v>
      </c>
      <c r="P538" s="136" t="str">
        <f>LEFT(historie_vysledky[[#This Row],[prijmeni a jmeno]],1)</f>
        <v>S</v>
      </c>
      <c r="Q538" s="55" t="str">
        <f>CONCATENATE(historie_vysledky[[#This Row],[prijmeni a jmeno]],", ",historie_vysledky[[#This Row],[nar]])</f>
        <v>Staněk Martin, 1989</v>
      </c>
      <c r="R538" s="55" t="str">
        <f>CONCATENATE(historie_vysledky[[#This Row],[prijmeni a jmeno]]," (",historie_vysledky[[#This Row],[nar]],")  v roce ",historie_vysledky[[#This Row],[rok]])</f>
        <v>Staněk Martin (1989)  v roce 2013</v>
      </c>
      <c r="S538" s="6"/>
      <c r="T538" s="6"/>
      <c r="U538" s="6"/>
      <c r="V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</row>
    <row r="539" spans="2:33" ht="11.25">
      <c r="B539" s="31" t="str">
        <f>CONCATENATE(historie_vysledky[[#This Row],[rok]]," :: ",H539," :: ",I539)</f>
        <v>2013 :: Steinbauer Jiří :: 1973</v>
      </c>
      <c r="C539" s="251">
        <v>2013</v>
      </c>
      <c r="D539" s="252" t="s">
        <v>187</v>
      </c>
      <c r="E539" s="259">
        <v>3</v>
      </c>
      <c r="F539" s="259">
        <v>3</v>
      </c>
      <c r="G539" s="253" t="s">
        <v>316</v>
      </c>
      <c r="H539" s="17" t="s">
        <v>222</v>
      </c>
      <c r="I539" s="254">
        <v>1973</v>
      </c>
      <c r="J539" s="19" t="s">
        <v>223</v>
      </c>
      <c r="K539" s="255" t="str">
        <f>IF(RIGHT(LEFT(historie_vysledky[[#This Row],[prijmeni a jmeno]],SEARCH(" ",historie_vysledky[[#This Row],[prijmeni a jmeno]])-1),1)="á","Z","M")</f>
        <v>M</v>
      </c>
      <c r="L53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39" s="257"/>
      <c r="N539" s="17"/>
      <c r="O539" s="258">
        <v>1.4224537037037037E-2</v>
      </c>
      <c r="P539" s="136" t="str">
        <f>LEFT(historie_vysledky[[#This Row],[prijmeni a jmeno]],1)</f>
        <v>S</v>
      </c>
      <c r="Q539" s="55" t="str">
        <f>CONCATENATE(historie_vysledky[[#This Row],[prijmeni a jmeno]],", ",historie_vysledky[[#This Row],[nar]])</f>
        <v>Steinbauer Jiří, 1973</v>
      </c>
      <c r="R539" s="55" t="str">
        <f>CONCATENATE(historie_vysledky[[#This Row],[prijmeni a jmeno]]," (",historie_vysledky[[#This Row],[nar]],")  v roce ",historie_vysledky[[#This Row],[rok]])</f>
        <v>Steinbauer Jiří (1973)  v roce 2013</v>
      </c>
      <c r="S539" s="6"/>
      <c r="T539" s="6"/>
      <c r="U539" s="6"/>
      <c r="V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</row>
    <row r="540" spans="2:33" ht="11.25">
      <c r="B540" s="31" t="str">
        <f>CONCATENATE(historie_vysledky[[#This Row],[rok]]," :: ",H540," :: ",I540)</f>
        <v>2013 :: Stejskal Filip :: 2003</v>
      </c>
      <c r="C540" s="251">
        <v>2013</v>
      </c>
      <c r="D540" s="252" t="s">
        <v>187</v>
      </c>
      <c r="E540" s="259">
        <v>8</v>
      </c>
      <c r="F540" s="259">
        <v>8</v>
      </c>
      <c r="G540" s="253" t="s">
        <v>316</v>
      </c>
      <c r="H540" s="17" t="s">
        <v>229</v>
      </c>
      <c r="I540" s="254">
        <v>2003</v>
      </c>
      <c r="J540" s="17" t="s">
        <v>741</v>
      </c>
      <c r="K540" s="255" t="str">
        <f>IF(RIGHT(LEFT(historie_vysledky[[#This Row],[prijmeni a jmeno]],SEARCH(" ",historie_vysledky[[#This Row],[prijmeni a jmeno]])-1),1)="á","Z","M")</f>
        <v>M</v>
      </c>
      <c r="L54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40" s="257"/>
      <c r="N540" s="17"/>
      <c r="O540" s="258">
        <v>1.6620370370370372E-2</v>
      </c>
      <c r="P540" s="136" t="str">
        <f>LEFT(historie_vysledky[[#This Row],[prijmeni a jmeno]],1)</f>
        <v>S</v>
      </c>
      <c r="Q540" s="55" t="str">
        <f>CONCATENATE(historie_vysledky[[#This Row],[prijmeni a jmeno]],", ",historie_vysledky[[#This Row],[nar]])</f>
        <v>Stejskal Filip, 2003</v>
      </c>
      <c r="R540" s="55" t="str">
        <f>CONCATENATE(historie_vysledky[[#This Row],[prijmeni a jmeno]]," (",historie_vysledky[[#This Row],[nar]],")  v roce ",historie_vysledky[[#This Row],[rok]])</f>
        <v>Stejskal Filip (2003)  v roce 2013</v>
      </c>
      <c r="S540" s="6"/>
      <c r="T540" s="6"/>
      <c r="U540" s="6"/>
      <c r="V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</row>
    <row r="541" spans="2:33" ht="11.25">
      <c r="B541" s="31" t="str">
        <f>CONCATENATE(historie_vysledky[[#This Row],[rok]]," :: ",H541," :: ",I541)</f>
        <v>2013 :: Szábo Miloš :: 1981</v>
      </c>
      <c r="C541" s="251">
        <v>2013</v>
      </c>
      <c r="D541" s="252" t="s">
        <v>187</v>
      </c>
      <c r="E541" s="259">
        <v>1</v>
      </c>
      <c r="F541" s="259">
        <v>1</v>
      </c>
      <c r="G541" s="253" t="s">
        <v>316</v>
      </c>
      <c r="H541" s="17" t="s">
        <v>160</v>
      </c>
      <c r="I541" s="254">
        <v>1981</v>
      </c>
      <c r="J541" s="19" t="s">
        <v>40</v>
      </c>
      <c r="K541" s="255" t="str">
        <f>IF(RIGHT(LEFT(historie_vysledky[[#This Row],[prijmeni a jmeno]],SEARCH(" ",historie_vysledky[[#This Row],[prijmeni a jmeno]])-1),1)="á","Z","M")</f>
        <v>M</v>
      </c>
      <c r="L54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41" s="257"/>
      <c r="N541" s="17"/>
      <c r="O541" s="258">
        <v>1.2662037037037039E-2</v>
      </c>
      <c r="P541" s="136" t="str">
        <f>LEFT(historie_vysledky[[#This Row],[prijmeni a jmeno]],1)</f>
        <v>S</v>
      </c>
      <c r="Q541" s="55" t="str">
        <f>CONCATENATE(historie_vysledky[[#This Row],[prijmeni a jmeno]],", ",historie_vysledky[[#This Row],[nar]])</f>
        <v>Szábo Miloš, 1981</v>
      </c>
      <c r="R541" s="55" t="str">
        <f>CONCATENATE(historie_vysledky[[#This Row],[prijmeni a jmeno]]," (",historie_vysledky[[#This Row],[nar]],")  v roce ",historie_vysledky[[#This Row],[rok]])</f>
        <v>Szábo Miloš (1981)  v roce 2013</v>
      </c>
      <c r="S541" s="6"/>
      <c r="T541" s="6"/>
      <c r="U541" s="6"/>
      <c r="V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</row>
    <row r="542" spans="2:33" ht="11.25">
      <c r="B542" s="31" t="str">
        <f>CONCATENATE(historie_vysledky[[#This Row],[rok]]," :: ",H542," :: ",I542)</f>
        <v>2013 :: Šiška Petr :: 1964</v>
      </c>
      <c r="C542" s="251">
        <v>2013</v>
      </c>
      <c r="D542" s="252" t="s">
        <v>187</v>
      </c>
      <c r="E542" s="259">
        <v>10</v>
      </c>
      <c r="F542" s="259">
        <v>10</v>
      </c>
      <c r="G542" s="253" t="s">
        <v>316</v>
      </c>
      <c r="H542" s="17" t="s">
        <v>231</v>
      </c>
      <c r="I542" s="254">
        <v>1964</v>
      </c>
      <c r="J542" s="19" t="s">
        <v>232</v>
      </c>
      <c r="K542" s="255" t="str">
        <f>IF(RIGHT(LEFT(historie_vysledky[[#This Row],[prijmeni a jmeno]],SEARCH(" ",historie_vysledky[[#This Row],[prijmeni a jmeno]])-1),1)="á","Z","M")</f>
        <v>M</v>
      </c>
      <c r="L54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42" s="257"/>
      <c r="N542" s="17"/>
      <c r="O542" s="258">
        <v>1.7534722222222222E-2</v>
      </c>
      <c r="P542" s="136" t="str">
        <f>LEFT(historie_vysledky[[#This Row],[prijmeni a jmeno]],1)</f>
        <v>Š</v>
      </c>
      <c r="Q542" s="55" t="str">
        <f>CONCATENATE(historie_vysledky[[#This Row],[prijmeni a jmeno]],", ",historie_vysledky[[#This Row],[nar]])</f>
        <v>Šiška Petr, 1964</v>
      </c>
      <c r="R542" s="55" t="str">
        <f>CONCATENATE(historie_vysledky[[#This Row],[prijmeni a jmeno]]," (",historie_vysledky[[#This Row],[nar]],")  v roce ",historie_vysledky[[#This Row],[rok]])</f>
        <v>Šiška Petr (1964)  v roce 2013</v>
      </c>
      <c r="S542" s="6"/>
      <c r="T542" s="6"/>
      <c r="U542" s="6"/>
      <c r="V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</row>
    <row r="543" spans="2:33" ht="11.25">
      <c r="B543" s="31" t="str">
        <f>CONCATENATE(historie_vysledky[[#This Row],[rok]]," :: ",H543," :: ",I543)</f>
        <v>2013 :: Zoubková Eva :: 1976</v>
      </c>
      <c r="C543" s="251">
        <v>2013</v>
      </c>
      <c r="D543" s="252" t="s">
        <v>187</v>
      </c>
      <c r="E543" s="259">
        <v>17</v>
      </c>
      <c r="F543" s="259">
        <v>17</v>
      </c>
      <c r="G543" s="253" t="s">
        <v>316</v>
      </c>
      <c r="H543" s="17" t="s">
        <v>166</v>
      </c>
      <c r="I543" s="254">
        <v>1976</v>
      </c>
      <c r="J543" s="19" t="s">
        <v>284</v>
      </c>
      <c r="K543" s="255" t="str">
        <f>IF(RIGHT(LEFT(historie_vysledky[[#This Row],[prijmeni a jmeno]],SEARCH(" ",historie_vysledky[[#This Row],[prijmeni a jmeno]])-1),1)="á","Z","M")</f>
        <v>Z</v>
      </c>
      <c r="L54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543" s="257"/>
      <c r="N543" s="17"/>
      <c r="O543" s="258">
        <v>2.2800925925925929E-2</v>
      </c>
      <c r="P543" s="136" t="str">
        <f>LEFT(historie_vysledky[[#This Row],[prijmeni a jmeno]],1)</f>
        <v>Z</v>
      </c>
      <c r="Q543" s="55" t="str">
        <f>CONCATENATE(historie_vysledky[[#This Row],[prijmeni a jmeno]],", ",historie_vysledky[[#This Row],[nar]])</f>
        <v>Zoubková Eva, 1976</v>
      </c>
      <c r="R543" s="55" t="str">
        <f>CONCATENATE(historie_vysledky[[#This Row],[prijmeni a jmeno]]," (",historie_vysledky[[#This Row],[nar]],")  v roce ",historie_vysledky[[#This Row],[rok]])</f>
        <v>Zoubková Eva (1976)  v roce 2013</v>
      </c>
      <c r="S543" s="6"/>
      <c r="T543" s="6"/>
      <c r="U543" s="6"/>
      <c r="V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</row>
    <row r="544" spans="2:33" ht="11.25">
      <c r="B544" s="31" t="str">
        <f>CONCATENATE(historie_vysledky[[#This Row],[rok]]," :: ",H544," :: ",I544)</f>
        <v>2013 :: Balláková Barbora :: 2003</v>
      </c>
      <c r="C544" s="251">
        <v>2013</v>
      </c>
      <c r="D544" s="252" t="s">
        <v>297</v>
      </c>
      <c r="E544" s="259" t="s">
        <v>316</v>
      </c>
      <c r="F544" s="259">
        <v>1</v>
      </c>
      <c r="G544" s="253" t="s">
        <v>316</v>
      </c>
      <c r="H544" s="17" t="s">
        <v>254</v>
      </c>
      <c r="I544" s="254">
        <v>2003</v>
      </c>
      <c r="J544" s="19" t="s">
        <v>331</v>
      </c>
      <c r="K544" s="255" t="str">
        <f>IF(RIGHT(LEFT(historie_vysledky[[#This Row],[prijmeni a jmeno]],SEARCH(" ",historie_vysledky[[#This Row],[prijmeni a jmeno]])-1),1)="á","Z","M")</f>
        <v>Z</v>
      </c>
      <c r="L54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544" s="257"/>
      <c r="N544" s="17"/>
      <c r="O544" s="258">
        <v>8.564814814814815E-4</v>
      </c>
      <c r="P544" s="136" t="str">
        <f>LEFT(historie_vysledky[[#This Row],[prijmeni a jmeno]],1)</f>
        <v>B</v>
      </c>
      <c r="Q544" s="55" t="str">
        <f>CONCATENATE(historie_vysledky[[#This Row],[prijmeni a jmeno]],", ",historie_vysledky[[#This Row],[nar]])</f>
        <v>Balláková Barbora, 2003</v>
      </c>
      <c r="R544" s="55" t="str">
        <f>CONCATENATE(historie_vysledky[[#This Row],[prijmeni a jmeno]]," (",historie_vysledky[[#This Row],[nar]],")  v roce ",historie_vysledky[[#This Row],[rok]])</f>
        <v>Balláková Barbora (2003)  v roce 2013</v>
      </c>
      <c r="S544" s="6"/>
      <c r="T544" s="6"/>
      <c r="U544" s="6"/>
      <c r="V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</row>
    <row r="545" spans="2:33" ht="11.25">
      <c r="B545" s="31" t="str">
        <f>CONCATENATE(historie_vysledky[[#This Row],[rok]]," :: ",H545," :: ",I545)</f>
        <v>2013 :: Bárta Filip :: 2000</v>
      </c>
      <c r="C545" s="251">
        <v>2013</v>
      </c>
      <c r="D545" s="252" t="s">
        <v>297</v>
      </c>
      <c r="E545" s="259" t="s">
        <v>316</v>
      </c>
      <c r="F545" s="259">
        <v>1</v>
      </c>
      <c r="G545" s="253" t="s">
        <v>316</v>
      </c>
      <c r="H545" s="17" t="s">
        <v>230</v>
      </c>
      <c r="I545" s="254">
        <v>2000</v>
      </c>
      <c r="J545" s="19" t="s">
        <v>281</v>
      </c>
      <c r="K545" s="255" t="str">
        <f>IF(RIGHT(LEFT(historie_vysledky[[#This Row],[prijmeni a jmeno]],SEARCH(" ",historie_vysledky[[#This Row],[prijmeni a jmeno]])-1),1)="á","Z","M")</f>
        <v>M</v>
      </c>
      <c r="L54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545" s="257"/>
      <c r="N545" s="17"/>
      <c r="O545" s="258">
        <v>1.0995370370370371E-3</v>
      </c>
      <c r="P545" s="136" t="str">
        <f>LEFT(historie_vysledky[[#This Row],[prijmeni a jmeno]],1)</f>
        <v>B</v>
      </c>
      <c r="Q545" s="55" t="str">
        <f>CONCATENATE(historie_vysledky[[#This Row],[prijmeni a jmeno]],", ",historie_vysledky[[#This Row],[nar]])</f>
        <v>Bárta Filip, 2000</v>
      </c>
      <c r="R545" s="55" t="str">
        <f>CONCATENATE(historie_vysledky[[#This Row],[prijmeni a jmeno]]," (",historie_vysledky[[#This Row],[nar]],")  v roce ",historie_vysledky[[#This Row],[rok]])</f>
        <v>Bárta Filip (2000)  v roce 2013</v>
      </c>
      <c r="S545" s="6"/>
      <c r="T545" s="6"/>
      <c r="U545" s="6"/>
      <c r="V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</row>
    <row r="546" spans="2:33" ht="11.25">
      <c r="B546" s="31" t="str">
        <f>CONCATENATE(historie_vysledky[[#This Row],[rok]]," :: ",H546," :: ",I546)</f>
        <v>2013 :: Barták Ondřej :: 2006</v>
      </c>
      <c r="C546" s="251">
        <v>2013</v>
      </c>
      <c r="D546" s="252" t="s">
        <v>297</v>
      </c>
      <c r="E546" s="259" t="s">
        <v>316</v>
      </c>
      <c r="F546" s="259">
        <v>2</v>
      </c>
      <c r="G546" s="253" t="s">
        <v>316</v>
      </c>
      <c r="H546" s="17" t="s">
        <v>251</v>
      </c>
      <c r="I546" s="254">
        <v>2006</v>
      </c>
      <c r="J546" s="19" t="s">
        <v>331</v>
      </c>
      <c r="K546" s="255" t="str">
        <f>IF(RIGHT(LEFT(historie_vysledky[[#This Row],[prijmeni a jmeno]],SEARCH(" ",historie_vysledky[[#This Row],[prijmeni a jmeno]])-1),1)="á","Z","M")</f>
        <v>M</v>
      </c>
      <c r="L54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546" s="257"/>
      <c r="N546" s="17"/>
      <c r="O546" s="258">
        <v>4.3981481481481481E-4</v>
      </c>
      <c r="P546" s="136" t="str">
        <f>LEFT(historie_vysledky[[#This Row],[prijmeni a jmeno]],1)</f>
        <v>B</v>
      </c>
      <c r="Q546" s="55" t="str">
        <f>CONCATENATE(historie_vysledky[[#This Row],[prijmeni a jmeno]],", ",historie_vysledky[[#This Row],[nar]])</f>
        <v>Barták Ondřej, 2006</v>
      </c>
      <c r="R546" s="55" t="str">
        <f>CONCATENATE(historie_vysledky[[#This Row],[prijmeni a jmeno]]," (",historie_vysledky[[#This Row],[nar]],")  v roce ",historie_vysledky[[#This Row],[rok]])</f>
        <v>Barták Ondřej (2006)  v roce 2013</v>
      </c>
      <c r="S546" s="6"/>
      <c r="T546" s="6"/>
      <c r="U546" s="6"/>
      <c r="V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</row>
    <row r="547" spans="2:33" ht="11.25">
      <c r="B547" s="31" t="str">
        <f>CONCATENATE(historie_vysledky[[#This Row],[rok]]," :: ",H547," :: ",I547)</f>
        <v>2013 :: Bazsová Eliška :: 2007</v>
      </c>
      <c r="C547" s="251">
        <v>2013</v>
      </c>
      <c r="D547" s="252" t="s">
        <v>297</v>
      </c>
      <c r="E547" s="259" t="s">
        <v>316</v>
      </c>
      <c r="F547" s="259">
        <v>1</v>
      </c>
      <c r="G547" s="253" t="s">
        <v>316</v>
      </c>
      <c r="H547" s="17" t="s">
        <v>248</v>
      </c>
      <c r="I547" s="254">
        <v>2007</v>
      </c>
      <c r="J547" s="19" t="s">
        <v>249</v>
      </c>
      <c r="K547" s="255" t="str">
        <f>IF(RIGHT(LEFT(historie_vysledky[[#This Row],[prijmeni a jmeno]],SEARCH(" ",historie_vysledky[[#This Row],[prijmeni a jmeno]])-1),1)="á","Z","M")</f>
        <v>Z</v>
      </c>
      <c r="L54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547" s="257"/>
      <c r="N547" s="17"/>
      <c r="O547" s="258">
        <v>5.2083333333333333E-4</v>
      </c>
      <c r="P547" s="136" t="str">
        <f>LEFT(historie_vysledky[[#This Row],[prijmeni a jmeno]],1)</f>
        <v>B</v>
      </c>
      <c r="Q547" s="55" t="str">
        <f>CONCATENATE(historie_vysledky[[#This Row],[prijmeni a jmeno]],", ",historie_vysledky[[#This Row],[nar]])</f>
        <v>Bazsová Eliška, 2007</v>
      </c>
      <c r="R547" s="55" t="str">
        <f>CONCATENATE(historie_vysledky[[#This Row],[prijmeni a jmeno]]," (",historie_vysledky[[#This Row],[nar]],")  v roce ",historie_vysledky[[#This Row],[rok]])</f>
        <v>Bazsová Eliška (2007)  v roce 2013</v>
      </c>
      <c r="S547" s="6"/>
      <c r="T547" s="6"/>
      <c r="U547" s="6"/>
      <c r="V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</row>
    <row r="548" spans="2:33" ht="11.25">
      <c r="B548" s="31" t="str">
        <f>CONCATENATE(historie_vysledky[[#This Row],[rok]]," :: ",H548," :: ",I548)</f>
        <v>2013 :: Beňo Pavel :: 2005</v>
      </c>
      <c r="C548" s="251">
        <v>2013</v>
      </c>
      <c r="D548" s="252" t="s">
        <v>297</v>
      </c>
      <c r="E548" s="259" t="s">
        <v>316</v>
      </c>
      <c r="F548" s="259">
        <v>7</v>
      </c>
      <c r="G548" s="253" t="s">
        <v>316</v>
      </c>
      <c r="H548" s="17" t="s">
        <v>263</v>
      </c>
      <c r="I548" s="254">
        <v>2005</v>
      </c>
      <c r="J548" s="19" t="s">
        <v>264</v>
      </c>
      <c r="K548" s="255" t="str">
        <f>IF(RIGHT(LEFT(historie_vysledky[[#This Row],[prijmeni a jmeno]],SEARCH(" ",historie_vysledky[[#This Row],[prijmeni a jmeno]])-1),1)="á","Z","M")</f>
        <v>M</v>
      </c>
      <c r="L54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548" s="257"/>
      <c r="N548" s="17"/>
      <c r="O548" s="258">
        <v>1.3078703703703705E-3</v>
      </c>
      <c r="P548" s="136" t="str">
        <f>LEFT(historie_vysledky[[#This Row],[prijmeni a jmeno]],1)</f>
        <v>B</v>
      </c>
      <c r="Q548" s="55" t="str">
        <f>CONCATENATE(historie_vysledky[[#This Row],[prijmeni a jmeno]],", ",historie_vysledky[[#This Row],[nar]])</f>
        <v>Beňo Pavel, 2005</v>
      </c>
      <c r="R548" s="55" t="str">
        <f>CONCATENATE(historie_vysledky[[#This Row],[prijmeni a jmeno]]," (",historie_vysledky[[#This Row],[nar]],")  v roce ",historie_vysledky[[#This Row],[rok]])</f>
        <v>Beňo Pavel (2005)  v roce 2013</v>
      </c>
      <c r="S548" s="6"/>
      <c r="T548" s="6"/>
      <c r="U548" s="6"/>
      <c r="V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</row>
    <row r="549" spans="2:33" ht="11.25">
      <c r="B549" s="31" t="str">
        <f>CONCATENATE(historie_vysledky[[#This Row],[rok]]," :: ",H549," :: ",I549)</f>
        <v>2013 :: Beňová Kristýna :: 2001</v>
      </c>
      <c r="C549" s="251">
        <v>2013</v>
      </c>
      <c r="D549" s="252" t="s">
        <v>297</v>
      </c>
      <c r="E549" s="259" t="s">
        <v>316</v>
      </c>
      <c r="F549" s="259">
        <v>4</v>
      </c>
      <c r="G549" s="253" t="s">
        <v>316</v>
      </c>
      <c r="H549" s="17" t="s">
        <v>268</v>
      </c>
      <c r="I549" s="254">
        <v>2001</v>
      </c>
      <c r="J549" s="19" t="s">
        <v>264</v>
      </c>
      <c r="K549" s="255" t="str">
        <f>IF(RIGHT(LEFT(historie_vysledky[[#This Row],[prijmeni a jmeno]],SEARCH(" ",historie_vysledky[[#This Row],[prijmeni a jmeno]])-1),1)="á","Z","M")</f>
        <v>Z</v>
      </c>
      <c r="L54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549" s="257"/>
      <c r="N549" s="17"/>
      <c r="O549" s="258">
        <v>1.7592592592592592E-3</v>
      </c>
      <c r="P549" s="136" t="str">
        <f>LEFT(historie_vysledky[[#This Row],[prijmeni a jmeno]],1)</f>
        <v>B</v>
      </c>
      <c r="Q549" s="55" t="str">
        <f>CONCATENATE(historie_vysledky[[#This Row],[prijmeni a jmeno]],", ",historie_vysledky[[#This Row],[nar]])</f>
        <v>Beňová Kristýna, 2001</v>
      </c>
      <c r="R549" s="55" t="str">
        <f>CONCATENATE(historie_vysledky[[#This Row],[prijmeni a jmeno]]," (",historie_vysledky[[#This Row],[nar]],")  v roce ",historie_vysledky[[#This Row],[rok]])</f>
        <v>Beňová Kristýna (2001)  v roce 2013</v>
      </c>
      <c r="S549" s="6"/>
      <c r="T549" s="6"/>
      <c r="U549" s="6"/>
      <c r="V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</row>
    <row r="550" spans="2:33" ht="11.25">
      <c r="B550" s="31" t="str">
        <f>CONCATENATE(historie_vysledky[[#This Row],[rok]]," :: ",H550," :: ",I550)</f>
        <v>2013 :: Cipín Petr :: 1995</v>
      </c>
      <c r="C550" s="251">
        <v>2013</v>
      </c>
      <c r="D550" s="252" t="s">
        <v>297</v>
      </c>
      <c r="E550" s="259" t="s">
        <v>316</v>
      </c>
      <c r="F550" s="259">
        <v>2</v>
      </c>
      <c r="G550" s="253" t="s">
        <v>316</v>
      </c>
      <c r="H550" s="17" t="s">
        <v>278</v>
      </c>
      <c r="I550" s="254">
        <v>1995</v>
      </c>
      <c r="J550" s="17" t="s">
        <v>741</v>
      </c>
      <c r="K550" s="255" t="str">
        <f>IF(RIGHT(LEFT(historie_vysledky[[#This Row],[prijmeni a jmeno]],SEARCH(" ",historie_vysledky[[#This Row],[prijmeni a jmeno]])-1),1)="á","Z","M")</f>
        <v>M</v>
      </c>
      <c r="L55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550" s="257"/>
      <c r="N550" s="17"/>
      <c r="O550" s="258">
        <v>4.5601851851851853E-3</v>
      </c>
      <c r="P550" s="136" t="str">
        <f>LEFT(historie_vysledky[[#This Row],[prijmeni a jmeno]],1)</f>
        <v>C</v>
      </c>
      <c r="Q550" s="55" t="str">
        <f>CONCATENATE(historie_vysledky[[#This Row],[prijmeni a jmeno]],", ",historie_vysledky[[#This Row],[nar]])</f>
        <v>Cipín Petr, 1995</v>
      </c>
      <c r="R550" s="55" t="str">
        <f>CONCATENATE(historie_vysledky[[#This Row],[prijmeni a jmeno]]," (",historie_vysledky[[#This Row],[nar]],")  v roce ",historie_vysledky[[#This Row],[rok]])</f>
        <v>Cipín Petr (1995)  v roce 2013</v>
      </c>
      <c r="S550" s="6"/>
      <c r="T550" s="6"/>
      <c r="U550" s="6"/>
      <c r="V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</row>
    <row r="551" spans="2:33" ht="11.25">
      <c r="B551" s="31" t="str">
        <f>CONCATENATE(historie_vysledky[[#This Row],[rok]]," :: ",H551," :: ",I551)</f>
        <v>2013 :: Faltusová Lenka :: 1999</v>
      </c>
      <c r="C551" s="251">
        <v>2013</v>
      </c>
      <c r="D551" s="252" t="s">
        <v>297</v>
      </c>
      <c r="E551" s="259" t="s">
        <v>316</v>
      </c>
      <c r="F551" s="259">
        <v>2</v>
      </c>
      <c r="G551" s="253" t="s">
        <v>316</v>
      </c>
      <c r="H551" s="17" t="s">
        <v>275</v>
      </c>
      <c r="I551" s="254">
        <v>1999</v>
      </c>
      <c r="J551" s="19" t="s">
        <v>281</v>
      </c>
      <c r="K551" s="255" t="str">
        <f>IF(RIGHT(LEFT(historie_vysledky[[#This Row],[prijmeni a jmeno]],SEARCH(" ",historie_vysledky[[#This Row],[prijmeni a jmeno]])-1),1)="á","Z","M")</f>
        <v>Z</v>
      </c>
      <c r="L55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551" s="257"/>
      <c r="N551" s="17"/>
      <c r="O551" s="258">
        <v>1.1458333333333333E-3</v>
      </c>
      <c r="P551" s="136" t="str">
        <f>LEFT(historie_vysledky[[#This Row],[prijmeni a jmeno]],1)</f>
        <v>F</v>
      </c>
      <c r="Q551" s="55" t="str">
        <f>CONCATENATE(historie_vysledky[[#This Row],[prijmeni a jmeno]],", ",historie_vysledky[[#This Row],[nar]])</f>
        <v>Faltusová Lenka, 1999</v>
      </c>
      <c r="R551" s="55" t="str">
        <f>CONCATENATE(historie_vysledky[[#This Row],[prijmeni a jmeno]]," (",historie_vysledky[[#This Row],[nar]],")  v roce ",historie_vysledky[[#This Row],[rok]])</f>
        <v>Faltusová Lenka (1999)  v roce 2013</v>
      </c>
      <c r="S551" s="6"/>
      <c r="T551" s="6"/>
      <c r="U551" s="6"/>
      <c r="V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</row>
    <row r="552" spans="2:33" ht="11.25">
      <c r="B552" s="31" t="str">
        <f>CONCATENATE(historie_vysledky[[#This Row],[rok]]," :: ",H552," :: ",I552)</f>
        <v>2013 :: Faltusová Lenka :: 1999</v>
      </c>
      <c r="C552" s="251">
        <v>2013</v>
      </c>
      <c r="D552" s="252" t="s">
        <v>297</v>
      </c>
      <c r="E552" s="259" t="s">
        <v>316</v>
      </c>
      <c r="F552" s="259">
        <v>2</v>
      </c>
      <c r="G552" s="253" t="s">
        <v>316</v>
      </c>
      <c r="H552" s="17" t="s">
        <v>275</v>
      </c>
      <c r="I552" s="254">
        <v>1999</v>
      </c>
      <c r="J552" s="19" t="s">
        <v>281</v>
      </c>
      <c r="K552" s="255" t="str">
        <f>IF(RIGHT(LEFT(historie_vysledky[[#This Row],[prijmeni a jmeno]],SEARCH(" ",historie_vysledky[[#This Row],[prijmeni a jmeno]])-1),1)="á","Z","M")</f>
        <v>Z</v>
      </c>
      <c r="L552" s="256" t="s">
        <v>3188</v>
      </c>
      <c r="M552" s="257"/>
      <c r="N552" s="17"/>
      <c r="O552" s="258">
        <v>3.6805555555555554E-3</v>
      </c>
      <c r="P552" s="136" t="str">
        <f>LEFT(historie_vysledky[[#This Row],[prijmeni a jmeno]],1)</f>
        <v>F</v>
      </c>
      <c r="Q552" s="55" t="str">
        <f>CONCATENATE(historie_vysledky[[#This Row],[prijmeni a jmeno]],", ",historie_vysledky[[#This Row],[nar]])</f>
        <v>Faltusová Lenka, 1999</v>
      </c>
      <c r="R552" s="55" t="str">
        <f>CONCATENATE(historie_vysledky[[#This Row],[prijmeni a jmeno]]," (",historie_vysledky[[#This Row],[nar]],")  v roce ",historie_vysledky[[#This Row],[rok]])</f>
        <v>Faltusová Lenka (1999)  v roce 2013</v>
      </c>
      <c r="S552" s="6"/>
      <c r="T552" s="6"/>
      <c r="U552" s="6"/>
      <c r="V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</row>
    <row r="553" spans="2:33" ht="11.25">
      <c r="B553" s="31" t="str">
        <f>CONCATENATE(historie_vysledky[[#This Row],[rok]]," :: ",H553," :: ",I553)</f>
        <v>2013 :: Franková Aneta :: 1996</v>
      </c>
      <c r="C553" s="251">
        <v>2013</v>
      </c>
      <c r="D553" s="252" t="s">
        <v>297</v>
      </c>
      <c r="E553" s="259" t="s">
        <v>316</v>
      </c>
      <c r="F553" s="259">
        <v>1</v>
      </c>
      <c r="G553" s="253" t="s">
        <v>316</v>
      </c>
      <c r="H553" s="17" t="s">
        <v>228</v>
      </c>
      <c r="I553" s="254">
        <v>1996</v>
      </c>
      <c r="J553" s="19" t="s">
        <v>281</v>
      </c>
      <c r="K553" s="255" t="str">
        <f>IF(RIGHT(LEFT(historie_vysledky[[#This Row],[prijmeni a jmeno]],SEARCH(" ",historie_vysledky[[#This Row],[prijmeni a jmeno]])-1),1)="á","Z","M")</f>
        <v>Z</v>
      </c>
      <c r="L55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553" s="257"/>
      <c r="N553" s="17"/>
      <c r="O553" s="258">
        <v>4.6759259259259263E-3</v>
      </c>
      <c r="P553" s="136" t="str">
        <f>LEFT(historie_vysledky[[#This Row],[prijmeni a jmeno]],1)</f>
        <v>F</v>
      </c>
      <c r="Q553" s="55" t="str">
        <f>CONCATENATE(historie_vysledky[[#This Row],[prijmeni a jmeno]],", ",historie_vysledky[[#This Row],[nar]])</f>
        <v>Franková Aneta, 1996</v>
      </c>
      <c r="R553" s="55" t="str">
        <f>CONCATENATE(historie_vysledky[[#This Row],[prijmeni a jmeno]]," (",historie_vysledky[[#This Row],[nar]],")  v roce ",historie_vysledky[[#This Row],[rok]])</f>
        <v>Franková Aneta (1996)  v roce 2013</v>
      </c>
      <c r="S553" s="6"/>
      <c r="T553" s="6"/>
      <c r="U553" s="6"/>
      <c r="V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</row>
    <row r="554" spans="2:33" ht="11.25">
      <c r="B554" s="31" t="str">
        <f>CONCATENATE(historie_vysledky[[#This Row],[rok]]," :: ",H554," :: ",I554)</f>
        <v>2013 :: Gazda Maxmilián :: 2002</v>
      </c>
      <c r="C554" s="251">
        <v>2013</v>
      </c>
      <c r="D554" s="252" t="s">
        <v>297</v>
      </c>
      <c r="E554" s="259" t="s">
        <v>316</v>
      </c>
      <c r="F554" s="259">
        <v>5</v>
      </c>
      <c r="G554" s="253" t="s">
        <v>316</v>
      </c>
      <c r="H554" s="17" t="s">
        <v>273</v>
      </c>
      <c r="I554" s="254">
        <v>2002</v>
      </c>
      <c r="J554" s="19" t="s">
        <v>198</v>
      </c>
      <c r="K554" s="255" t="str">
        <f>IF(RIGHT(LEFT(historie_vysledky[[#This Row],[prijmeni a jmeno]],SEARCH(" ",historie_vysledky[[#This Row],[prijmeni a jmeno]])-1),1)="á","Z","M")</f>
        <v>M</v>
      </c>
      <c r="L55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554" s="257"/>
      <c r="N554" s="17"/>
      <c r="O554" s="258">
        <v>1.6319444444444445E-3</v>
      </c>
      <c r="P554" s="136" t="str">
        <f>LEFT(historie_vysledky[[#This Row],[prijmeni a jmeno]],1)</f>
        <v>G</v>
      </c>
      <c r="Q554" s="55" t="str">
        <f>CONCATENATE(historie_vysledky[[#This Row],[prijmeni a jmeno]],", ",historie_vysledky[[#This Row],[nar]])</f>
        <v>Gazda Maxmilián, 2002</v>
      </c>
      <c r="R554" s="55" t="str">
        <f>CONCATENATE(historie_vysledky[[#This Row],[prijmeni a jmeno]]," (",historie_vysledky[[#This Row],[nar]],")  v roce ",historie_vysledky[[#This Row],[rok]])</f>
        <v>Gazda Maxmilián (2002)  v roce 2013</v>
      </c>
      <c r="S554" s="6"/>
      <c r="T554" s="6"/>
      <c r="U554" s="6"/>
      <c r="V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</row>
    <row r="555" spans="2:33" ht="11.25">
      <c r="B555" s="31" t="str">
        <f>CONCATENATE(historie_vysledky[[#This Row],[rok]]," :: ",H555," :: ",I555)</f>
        <v>2013 :: Gloza Kryštof :: 2009</v>
      </c>
      <c r="C555" s="251">
        <v>2013</v>
      </c>
      <c r="D555" s="252" t="s">
        <v>297</v>
      </c>
      <c r="E555" s="259" t="s">
        <v>316</v>
      </c>
      <c r="F555" s="259">
        <v>2</v>
      </c>
      <c r="G555" s="253" t="s">
        <v>316</v>
      </c>
      <c r="H555" s="17" t="s">
        <v>245</v>
      </c>
      <c r="I555" s="254">
        <v>2009</v>
      </c>
      <c r="J555" s="19" t="s">
        <v>246</v>
      </c>
      <c r="K555" s="255" t="str">
        <f>IF(RIGHT(LEFT(historie_vysledky[[#This Row],[prijmeni a jmeno]],SEARCH(" ",historie_vysledky[[#This Row],[prijmeni a jmeno]])-1),1)="á","Z","M")</f>
        <v>M</v>
      </c>
      <c r="L55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555" s="257"/>
      <c r="N555" s="17"/>
      <c r="O555" s="258">
        <v>9.3750000000000007E-4</v>
      </c>
      <c r="P555" s="136" t="str">
        <f>LEFT(historie_vysledky[[#This Row],[prijmeni a jmeno]],1)</f>
        <v>G</v>
      </c>
      <c r="Q555" s="55" t="str">
        <f>CONCATENATE(historie_vysledky[[#This Row],[prijmeni a jmeno]],", ",historie_vysledky[[#This Row],[nar]])</f>
        <v>Gloza Kryštof, 2009</v>
      </c>
      <c r="R555" s="55" t="str">
        <f>CONCATENATE(historie_vysledky[[#This Row],[prijmeni a jmeno]]," (",historie_vysledky[[#This Row],[nar]],")  v roce ",historie_vysledky[[#This Row],[rok]])</f>
        <v>Gloza Kryštof (2009)  v roce 2013</v>
      </c>
      <c r="S555" s="6"/>
      <c r="T555" s="6"/>
      <c r="U555" s="6"/>
      <c r="V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</row>
    <row r="556" spans="2:33" ht="11.25">
      <c r="B556" s="31" t="str">
        <f>CONCATENATE(historie_vysledky[[#This Row],[rok]]," :: ",H556," :: ",I556)</f>
        <v>2013 :: Gloza Ondřej :: 2002</v>
      </c>
      <c r="C556" s="251">
        <v>2013</v>
      </c>
      <c r="D556" s="252" t="s">
        <v>297</v>
      </c>
      <c r="E556" s="259" t="s">
        <v>316</v>
      </c>
      <c r="F556" s="259">
        <v>1</v>
      </c>
      <c r="G556" s="253" t="s">
        <v>316</v>
      </c>
      <c r="H556" s="17" t="s">
        <v>269</v>
      </c>
      <c r="I556" s="254">
        <v>2002</v>
      </c>
      <c r="J556" s="19" t="s">
        <v>259</v>
      </c>
      <c r="K556" s="255" t="str">
        <f>IF(RIGHT(LEFT(historie_vysledky[[#This Row],[prijmeni a jmeno]],SEARCH(" ",historie_vysledky[[#This Row],[prijmeni a jmeno]])-1),1)="á","Z","M")</f>
        <v>M</v>
      </c>
      <c r="L55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556" s="257"/>
      <c r="N556" s="17"/>
      <c r="O556" s="258">
        <v>1.2962962962962963E-3</v>
      </c>
      <c r="P556" s="136" t="str">
        <f>LEFT(historie_vysledky[[#This Row],[prijmeni a jmeno]],1)</f>
        <v>G</v>
      </c>
      <c r="Q556" s="55" t="str">
        <f>CONCATENATE(historie_vysledky[[#This Row],[prijmeni a jmeno]],", ",historie_vysledky[[#This Row],[nar]])</f>
        <v>Gloza Ondřej, 2002</v>
      </c>
      <c r="R556" s="55" t="str">
        <f>CONCATENATE(historie_vysledky[[#This Row],[prijmeni a jmeno]]," (",historie_vysledky[[#This Row],[nar]],")  v roce ",historie_vysledky[[#This Row],[rok]])</f>
        <v>Gloza Ondřej (2002)  v roce 2013</v>
      </c>
      <c r="S556" s="6"/>
      <c r="T556" s="6"/>
      <c r="U556" s="6"/>
      <c r="V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</row>
    <row r="557" spans="2:33" ht="11.25">
      <c r="B557" s="31" t="str">
        <f>CONCATENATE(historie_vysledky[[#This Row],[rok]]," :: ",H557," :: ",I557)</f>
        <v>2013 :: Gribbin Daniel :: 2003</v>
      </c>
      <c r="C557" s="251">
        <v>2013</v>
      </c>
      <c r="D557" s="252" t="s">
        <v>297</v>
      </c>
      <c r="E557" s="259" t="s">
        <v>316</v>
      </c>
      <c r="F557" s="259">
        <v>5</v>
      </c>
      <c r="G557" s="253" t="s">
        <v>316</v>
      </c>
      <c r="H557" s="17" t="s">
        <v>261</v>
      </c>
      <c r="I557" s="254">
        <v>2003</v>
      </c>
      <c r="J557" s="17" t="s">
        <v>741</v>
      </c>
      <c r="K557" s="255" t="str">
        <f>IF(RIGHT(LEFT(historie_vysledky[[#This Row],[prijmeni a jmeno]],SEARCH(" ",historie_vysledky[[#This Row],[prijmeni a jmeno]])-1),1)="á","Z","M")</f>
        <v>M</v>
      </c>
      <c r="L55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557" s="257"/>
      <c r="N557" s="17"/>
      <c r="O557" s="258">
        <v>8.7962962962962962E-4</v>
      </c>
      <c r="P557" s="136" t="str">
        <f>LEFT(historie_vysledky[[#This Row],[prijmeni a jmeno]],1)</f>
        <v>G</v>
      </c>
      <c r="Q557" s="55" t="str">
        <f>CONCATENATE(historie_vysledky[[#This Row],[prijmeni a jmeno]],", ",historie_vysledky[[#This Row],[nar]])</f>
        <v>Gribbin Daniel, 2003</v>
      </c>
      <c r="R557" s="55" t="str">
        <f>CONCATENATE(historie_vysledky[[#This Row],[prijmeni a jmeno]]," (",historie_vysledky[[#This Row],[nar]],")  v roce ",historie_vysledky[[#This Row],[rok]])</f>
        <v>Gribbin Daniel (2003)  v roce 2013</v>
      </c>
      <c r="S557" s="6"/>
      <c r="T557" s="6"/>
      <c r="U557" s="6"/>
      <c r="V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</row>
    <row r="558" spans="2:33" ht="11.25">
      <c r="B558" s="31" t="str">
        <f>CONCATENATE(historie_vysledky[[#This Row],[rok]]," :: ",H558," :: ",I558)</f>
        <v>2013 :: Kozlík Ladislav :: 1996</v>
      </c>
      <c r="C558" s="251">
        <v>2013</v>
      </c>
      <c r="D558" s="252" t="s">
        <v>297</v>
      </c>
      <c r="E558" s="259" t="s">
        <v>316</v>
      </c>
      <c r="F558" s="259">
        <v>1</v>
      </c>
      <c r="G558" s="253" t="s">
        <v>316</v>
      </c>
      <c r="H558" s="17" t="s">
        <v>239</v>
      </c>
      <c r="I558" s="254">
        <v>1996</v>
      </c>
      <c r="J558" s="19" t="s">
        <v>331</v>
      </c>
      <c r="K558" s="255" t="str">
        <f>IF(RIGHT(LEFT(historie_vysledky[[#This Row],[prijmeni a jmeno]],SEARCH(" ",historie_vysledky[[#This Row],[prijmeni a jmeno]])-1),1)="á","Z","M")</f>
        <v>M</v>
      </c>
      <c r="L55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558" s="257"/>
      <c r="N558" s="17"/>
      <c r="O558" s="258">
        <v>4.409722222222222E-3</v>
      </c>
      <c r="P558" s="136" t="str">
        <f>LEFT(historie_vysledky[[#This Row],[prijmeni a jmeno]],1)</f>
        <v>K</v>
      </c>
      <c r="Q558" s="55" t="str">
        <f>CONCATENATE(historie_vysledky[[#This Row],[prijmeni a jmeno]],", ",historie_vysledky[[#This Row],[nar]])</f>
        <v>Kozlík Ladislav, 1996</v>
      </c>
      <c r="R558" s="55" t="str">
        <f>CONCATENATE(historie_vysledky[[#This Row],[prijmeni a jmeno]]," (",historie_vysledky[[#This Row],[nar]],")  v roce ",historie_vysledky[[#This Row],[rok]])</f>
        <v>Kozlík Ladislav (1996)  v roce 2013</v>
      </c>
      <c r="S558" s="6"/>
      <c r="T558" s="6"/>
      <c r="U558" s="6"/>
      <c r="V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</row>
    <row r="559" spans="2:33" ht="11.25">
      <c r="B559" s="31" t="str">
        <f>CONCATENATE(historie_vysledky[[#This Row],[rok]]," :: ",H559," :: ",I559)</f>
        <v>2013 :: Kubský Jan :: 2002</v>
      </c>
      <c r="C559" s="251">
        <v>2013</v>
      </c>
      <c r="D559" s="252" t="s">
        <v>297</v>
      </c>
      <c r="E559" s="259" t="s">
        <v>316</v>
      </c>
      <c r="F559" s="259">
        <v>2</v>
      </c>
      <c r="G559" s="253" t="s">
        <v>316</v>
      </c>
      <c r="H559" s="17" t="s">
        <v>270</v>
      </c>
      <c r="I559" s="254">
        <v>2002</v>
      </c>
      <c r="J559" s="19" t="s">
        <v>259</v>
      </c>
      <c r="K559" s="255" t="str">
        <f>IF(RIGHT(LEFT(historie_vysledky[[#This Row],[prijmeni a jmeno]],SEARCH(" ",historie_vysledky[[#This Row],[prijmeni a jmeno]])-1),1)="á","Z","M")</f>
        <v>M</v>
      </c>
      <c r="L55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559" s="257"/>
      <c r="N559" s="17"/>
      <c r="O559" s="258">
        <v>1.3425925925925925E-3</v>
      </c>
      <c r="P559" s="136" t="str">
        <f>LEFT(historie_vysledky[[#This Row],[prijmeni a jmeno]],1)</f>
        <v>K</v>
      </c>
      <c r="Q559" s="55" t="str">
        <f>CONCATENATE(historie_vysledky[[#This Row],[prijmeni a jmeno]],", ",historie_vysledky[[#This Row],[nar]])</f>
        <v>Kubský Jan, 2002</v>
      </c>
      <c r="R559" s="55" t="str">
        <f>CONCATENATE(historie_vysledky[[#This Row],[prijmeni a jmeno]]," (",historie_vysledky[[#This Row],[nar]],")  v roce ",historie_vysledky[[#This Row],[rok]])</f>
        <v>Kubský Jan (2002)  v roce 2013</v>
      </c>
      <c r="S559" s="6"/>
      <c r="T559" s="6"/>
      <c r="U559" s="6"/>
      <c r="V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</row>
    <row r="560" spans="2:33" ht="11.25">
      <c r="B560" s="31" t="str">
        <f>CONCATENATE(historie_vysledky[[#This Row],[rok]]," :: ",H560," :: ",I560)</f>
        <v>2013 :: Matuš Antonín :: 2004</v>
      </c>
      <c r="C560" s="251">
        <v>2013</v>
      </c>
      <c r="D560" s="252" t="s">
        <v>297</v>
      </c>
      <c r="E560" s="259" t="s">
        <v>316</v>
      </c>
      <c r="F560" s="259">
        <v>3</v>
      </c>
      <c r="G560" s="253" t="s">
        <v>316</v>
      </c>
      <c r="H560" s="17" t="s">
        <v>260</v>
      </c>
      <c r="I560" s="254">
        <v>2004</v>
      </c>
      <c r="J560" s="19" t="s">
        <v>331</v>
      </c>
      <c r="K560" s="255" t="str">
        <f>IF(RIGHT(LEFT(historie_vysledky[[#This Row],[prijmeni a jmeno]],SEARCH(" ",historie_vysledky[[#This Row],[prijmeni a jmeno]])-1),1)="á","Z","M")</f>
        <v>M</v>
      </c>
      <c r="L56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560" s="257"/>
      <c r="N560" s="17"/>
      <c r="O560" s="258">
        <v>8.449074074074075E-4</v>
      </c>
      <c r="P560" s="136" t="str">
        <f>LEFT(historie_vysledky[[#This Row],[prijmeni a jmeno]],1)</f>
        <v>M</v>
      </c>
      <c r="Q560" s="55" t="str">
        <f>CONCATENATE(historie_vysledky[[#This Row],[prijmeni a jmeno]],", ",historie_vysledky[[#This Row],[nar]])</f>
        <v>Matuš Antonín, 2004</v>
      </c>
      <c r="R560" s="55" t="str">
        <f>CONCATENATE(historie_vysledky[[#This Row],[prijmeni a jmeno]]," (",historie_vysledky[[#This Row],[nar]],")  v roce ",historie_vysledky[[#This Row],[rok]])</f>
        <v>Matuš Antonín (2004)  v roce 2013</v>
      </c>
      <c r="S560" s="6"/>
      <c r="T560" s="6"/>
      <c r="U560" s="6"/>
      <c r="V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</row>
    <row r="561" spans="2:33" ht="11.25">
      <c r="B561" s="31" t="str">
        <f>CONCATENATE(historie_vysledky[[#This Row],[rok]]," :: ",H561," :: ",I561)</f>
        <v>2013 :: Matuš Kryštof :: 2011</v>
      </c>
      <c r="C561" s="251">
        <v>2013</v>
      </c>
      <c r="D561" s="252" t="s">
        <v>297</v>
      </c>
      <c r="E561" s="259" t="s">
        <v>316</v>
      </c>
      <c r="F561" s="259">
        <v>3</v>
      </c>
      <c r="G561" s="253" t="s">
        <v>316</v>
      </c>
      <c r="H561" s="17" t="s">
        <v>247</v>
      </c>
      <c r="I561" s="254">
        <v>2011</v>
      </c>
      <c r="J561" s="19" t="s">
        <v>235</v>
      </c>
      <c r="K561" s="255" t="str">
        <f>IF(RIGHT(LEFT(historie_vysledky[[#This Row],[prijmeni a jmeno]],SEARCH(" ",historie_vysledky[[#This Row],[prijmeni a jmeno]])-1),1)="á","Z","M")</f>
        <v>M</v>
      </c>
      <c r="L56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561" s="257"/>
      <c r="N561" s="17"/>
      <c r="O561" s="258">
        <v>1.689814814814815E-3</v>
      </c>
      <c r="P561" s="136" t="str">
        <f>LEFT(historie_vysledky[[#This Row],[prijmeni a jmeno]],1)</f>
        <v>M</v>
      </c>
      <c r="Q561" s="55" t="str">
        <f>CONCATENATE(historie_vysledky[[#This Row],[prijmeni a jmeno]],", ",historie_vysledky[[#This Row],[nar]])</f>
        <v>Matuš Kryštof, 2011</v>
      </c>
      <c r="R561" s="55" t="str">
        <f>CONCATENATE(historie_vysledky[[#This Row],[prijmeni a jmeno]]," (",historie_vysledky[[#This Row],[nar]],")  v roce ",historie_vysledky[[#This Row],[rok]])</f>
        <v>Matuš Kryštof (2011)  v roce 2013</v>
      </c>
      <c r="S561" s="6"/>
      <c r="T561" s="6"/>
      <c r="U561" s="6"/>
      <c r="V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</row>
    <row r="562" spans="2:33" ht="11.25">
      <c r="B562" s="31" t="str">
        <f>CONCATENATE(historie_vysledky[[#This Row],[rok]]," :: ",H562," :: ",I562)</f>
        <v>2013 :: Matušová Amálie :: 2002</v>
      </c>
      <c r="C562" s="251">
        <v>2013</v>
      </c>
      <c r="D562" s="252" t="s">
        <v>297</v>
      </c>
      <c r="E562" s="259" t="s">
        <v>316</v>
      </c>
      <c r="F562" s="259">
        <v>3</v>
      </c>
      <c r="G562" s="253" t="s">
        <v>316</v>
      </c>
      <c r="H562" s="17" t="s">
        <v>267</v>
      </c>
      <c r="I562" s="254">
        <v>2002</v>
      </c>
      <c r="J562" s="19" t="s">
        <v>285</v>
      </c>
      <c r="K562" s="255" t="str">
        <f>IF(RIGHT(LEFT(historie_vysledky[[#This Row],[prijmeni a jmeno]],SEARCH(" ",historie_vysledky[[#This Row],[prijmeni a jmeno]])-1),1)="á","Z","M")</f>
        <v>Z</v>
      </c>
      <c r="L56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562" s="257"/>
      <c r="N562" s="17"/>
      <c r="O562" s="258">
        <v>1.5856481481481479E-3</v>
      </c>
      <c r="P562" s="136" t="str">
        <f>LEFT(historie_vysledky[[#This Row],[prijmeni a jmeno]],1)</f>
        <v>M</v>
      </c>
      <c r="Q562" s="55" t="str">
        <f>CONCATENATE(historie_vysledky[[#This Row],[prijmeni a jmeno]],", ",historie_vysledky[[#This Row],[nar]])</f>
        <v>Matušová Amálie, 2002</v>
      </c>
      <c r="R562" s="55" t="str">
        <f>CONCATENATE(historie_vysledky[[#This Row],[prijmeni a jmeno]]," (",historie_vysledky[[#This Row],[nar]],")  v roce ",historie_vysledky[[#This Row],[rok]])</f>
        <v>Matušová Amálie (2002)  v roce 2013</v>
      </c>
      <c r="S562" s="6"/>
      <c r="T562" s="6"/>
      <c r="U562" s="6"/>
      <c r="V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</row>
    <row r="563" spans="2:33" ht="11.25">
      <c r="B563" s="31" t="str">
        <f>CONCATENATE(historie_vysledky[[#This Row],[rok]]," :: ",H563," :: ",I563)</f>
        <v>2013 :: Micka Jan :: 1999</v>
      </c>
      <c r="C563" s="251">
        <v>2013</v>
      </c>
      <c r="D563" s="252" t="s">
        <v>297</v>
      </c>
      <c r="E563" s="259" t="s">
        <v>316</v>
      </c>
      <c r="F563" s="259">
        <v>2</v>
      </c>
      <c r="G563" s="253" t="s">
        <v>316</v>
      </c>
      <c r="H563" s="17" t="s">
        <v>276</v>
      </c>
      <c r="I563" s="254">
        <v>1999</v>
      </c>
      <c r="J563" s="19" t="s">
        <v>259</v>
      </c>
      <c r="K563" s="255" t="str">
        <f>IF(RIGHT(LEFT(historie_vysledky[[#This Row],[prijmeni a jmeno]],SEARCH(" ",historie_vysledky[[#This Row],[prijmeni a jmeno]])-1),1)="á","Z","M")</f>
        <v>M</v>
      </c>
      <c r="L56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563" s="257"/>
      <c r="N563" s="17"/>
      <c r="O563" s="258">
        <v>1.1226851851851851E-3</v>
      </c>
      <c r="P563" s="136" t="str">
        <f>LEFT(historie_vysledky[[#This Row],[prijmeni a jmeno]],1)</f>
        <v>M</v>
      </c>
      <c r="Q563" s="55" t="str">
        <f>CONCATENATE(historie_vysledky[[#This Row],[prijmeni a jmeno]],", ",historie_vysledky[[#This Row],[nar]])</f>
        <v>Micka Jan, 1999</v>
      </c>
      <c r="R563" s="55" t="str">
        <f>CONCATENATE(historie_vysledky[[#This Row],[prijmeni a jmeno]]," (",historie_vysledky[[#This Row],[nar]],")  v roce ",historie_vysledky[[#This Row],[rok]])</f>
        <v>Micka Jan (1999)  v roce 2013</v>
      </c>
      <c r="S563" s="6"/>
      <c r="T563" s="6"/>
      <c r="U563" s="6"/>
      <c r="V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</row>
    <row r="564" spans="2:33" ht="11.25">
      <c r="B564" s="31" t="str">
        <f>CONCATENATE(historie_vysledky[[#This Row],[rok]]," :: ",H564," :: ",I564)</f>
        <v>2013 :: Micková Tereza :: 2001</v>
      </c>
      <c r="C564" s="251">
        <v>2013</v>
      </c>
      <c r="D564" s="252" t="s">
        <v>297</v>
      </c>
      <c r="E564" s="259" t="s">
        <v>316</v>
      </c>
      <c r="F564" s="259">
        <v>1</v>
      </c>
      <c r="G564" s="253" t="s">
        <v>316</v>
      </c>
      <c r="H564" s="17" t="s">
        <v>265</v>
      </c>
      <c r="I564" s="254">
        <v>2001</v>
      </c>
      <c r="J564" s="19" t="s">
        <v>259</v>
      </c>
      <c r="K564" s="255" t="str">
        <f>IF(RIGHT(LEFT(historie_vysledky[[#This Row],[prijmeni a jmeno]],SEARCH(" ",historie_vysledky[[#This Row],[prijmeni a jmeno]])-1),1)="á","Z","M")</f>
        <v>Z</v>
      </c>
      <c r="L56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564" s="257"/>
      <c r="N564" s="17"/>
      <c r="O564" s="258">
        <v>1.2847222222222223E-3</v>
      </c>
      <c r="P564" s="136" t="str">
        <f>LEFT(historie_vysledky[[#This Row],[prijmeni a jmeno]],1)</f>
        <v>M</v>
      </c>
      <c r="Q564" s="55" t="str">
        <f>CONCATENATE(historie_vysledky[[#This Row],[prijmeni a jmeno]],", ",historie_vysledky[[#This Row],[nar]])</f>
        <v>Micková Tereza, 2001</v>
      </c>
      <c r="R564" s="55" t="str">
        <f>CONCATENATE(historie_vysledky[[#This Row],[prijmeni a jmeno]]," (",historie_vysledky[[#This Row],[nar]],")  v roce ",historie_vysledky[[#This Row],[rok]])</f>
        <v>Micková Tereza (2001)  v roce 2013</v>
      </c>
      <c r="S564" s="6"/>
      <c r="T564" s="6"/>
      <c r="U564" s="6"/>
      <c r="V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</row>
    <row r="565" spans="2:33" ht="11.25">
      <c r="B565" s="31" t="str">
        <f>CONCATENATE(historie_vysledky[[#This Row],[rok]]," :: ",H565," :: ",I565)</f>
        <v>2013 :: Mikšl Martin :: 2006</v>
      </c>
      <c r="C565" s="251">
        <v>2013</v>
      </c>
      <c r="D565" s="252" t="s">
        <v>297</v>
      </c>
      <c r="E565" s="259" t="s">
        <v>316</v>
      </c>
      <c r="F565" s="259">
        <v>4</v>
      </c>
      <c r="G565" s="253" t="s">
        <v>316</v>
      </c>
      <c r="H565" s="17" t="s">
        <v>253</v>
      </c>
      <c r="I565" s="254">
        <v>2006</v>
      </c>
      <c r="J565" s="19" t="s">
        <v>647</v>
      </c>
      <c r="K565" s="255" t="str">
        <f>IF(RIGHT(LEFT(historie_vysledky[[#This Row],[prijmeni a jmeno]],SEARCH(" ",historie_vysledky[[#This Row],[prijmeni a jmeno]])-1),1)="á","Z","M")</f>
        <v>M</v>
      </c>
      <c r="L56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565" s="257"/>
      <c r="N565" s="17"/>
      <c r="O565" s="258">
        <v>4.7453703703703704E-4</v>
      </c>
      <c r="P565" s="136" t="str">
        <f>LEFT(historie_vysledky[[#This Row],[prijmeni a jmeno]],1)</f>
        <v>M</v>
      </c>
      <c r="Q565" s="55" t="str">
        <f>CONCATENATE(historie_vysledky[[#This Row],[prijmeni a jmeno]],", ",historie_vysledky[[#This Row],[nar]])</f>
        <v>Mikšl Martin, 2006</v>
      </c>
      <c r="R565" s="55" t="str">
        <f>CONCATENATE(historie_vysledky[[#This Row],[prijmeni a jmeno]]," (",historie_vysledky[[#This Row],[nar]],")  v roce ",historie_vysledky[[#This Row],[rok]])</f>
        <v>Mikšl Martin (2006)  v roce 2013</v>
      </c>
      <c r="S565" s="6"/>
      <c r="T565" s="6"/>
      <c r="U565" s="6"/>
      <c r="V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</row>
    <row r="566" spans="2:33" ht="11.25">
      <c r="B566" s="31" t="str">
        <f>CONCATENATE(historie_vysledky[[#This Row],[rok]]," :: ",H566," :: ",I566)</f>
        <v>2013 :: Mikšl Rostislav :: 2005</v>
      </c>
      <c r="C566" s="251">
        <v>2013</v>
      </c>
      <c r="D566" s="252" t="s">
        <v>297</v>
      </c>
      <c r="E566" s="259" t="s">
        <v>316</v>
      </c>
      <c r="F566" s="259">
        <v>4</v>
      </c>
      <c r="G566" s="253" t="s">
        <v>316</v>
      </c>
      <c r="H566" s="17" t="s">
        <v>93</v>
      </c>
      <c r="I566" s="254">
        <v>2005</v>
      </c>
      <c r="J566" s="19" t="s">
        <v>647</v>
      </c>
      <c r="K566" s="255" t="str">
        <f>IF(RIGHT(LEFT(historie_vysledky[[#This Row],[prijmeni a jmeno]],SEARCH(" ",historie_vysledky[[#This Row],[prijmeni a jmeno]])-1),1)="á","Z","M")</f>
        <v>M</v>
      </c>
      <c r="L56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566" s="257"/>
      <c r="N566" s="17"/>
      <c r="O566" s="258">
        <v>8.564814814814815E-4</v>
      </c>
      <c r="P566" s="136" t="str">
        <f>LEFT(historie_vysledky[[#This Row],[prijmeni a jmeno]],1)</f>
        <v>M</v>
      </c>
      <c r="Q566" s="55" t="str">
        <f>CONCATENATE(historie_vysledky[[#This Row],[prijmeni a jmeno]],", ",historie_vysledky[[#This Row],[nar]])</f>
        <v>Mikšl Rostislav, 2005</v>
      </c>
      <c r="R566" s="55" t="str">
        <f>CONCATENATE(historie_vysledky[[#This Row],[prijmeni a jmeno]]," (",historie_vysledky[[#This Row],[nar]],")  v roce ",historie_vysledky[[#This Row],[rok]])</f>
        <v>Mikšl Rostislav (2005)  v roce 2013</v>
      </c>
      <c r="S566" s="6"/>
      <c r="T566" s="6"/>
      <c r="U566" s="6"/>
      <c r="V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</row>
    <row r="567" spans="2:33" ht="11.25">
      <c r="B567" s="31" t="str">
        <f>CONCATENATE(historie_vysledky[[#This Row],[rok]]," :: ",H567," :: ",I567)</f>
        <v>2013 :: Mrzena Pavel :: 2003</v>
      </c>
      <c r="C567" s="251">
        <v>2013</v>
      </c>
      <c r="D567" s="252" t="s">
        <v>297</v>
      </c>
      <c r="E567" s="259" t="s">
        <v>316</v>
      </c>
      <c r="F567" s="259">
        <v>1</v>
      </c>
      <c r="G567" s="253" t="s">
        <v>316</v>
      </c>
      <c r="H567" s="17" t="s">
        <v>258</v>
      </c>
      <c r="I567" s="254">
        <v>2003</v>
      </c>
      <c r="J567" s="19" t="s">
        <v>259</v>
      </c>
      <c r="K567" s="255" t="str">
        <f>IF(RIGHT(LEFT(historie_vysledky[[#This Row],[prijmeni a jmeno]],SEARCH(" ",historie_vysledky[[#This Row],[prijmeni a jmeno]])-1),1)="á","Z","M")</f>
        <v>M</v>
      </c>
      <c r="L56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567" s="257"/>
      <c r="N567" s="17"/>
      <c r="O567" s="258">
        <v>7.7546296296296304E-4</v>
      </c>
      <c r="P567" s="136" t="str">
        <f>LEFT(historie_vysledky[[#This Row],[prijmeni a jmeno]],1)</f>
        <v>M</v>
      </c>
      <c r="Q567" s="55" t="str">
        <f>CONCATENATE(historie_vysledky[[#This Row],[prijmeni a jmeno]],", ",historie_vysledky[[#This Row],[nar]])</f>
        <v>Mrzena Pavel, 2003</v>
      </c>
      <c r="R567" s="55" t="str">
        <f>CONCATENATE(historie_vysledky[[#This Row],[prijmeni a jmeno]]," (",historie_vysledky[[#This Row],[nar]],")  v roce ",historie_vysledky[[#This Row],[rok]])</f>
        <v>Mrzena Pavel (2003)  v roce 2013</v>
      </c>
      <c r="S567" s="6"/>
      <c r="T567" s="6"/>
      <c r="U567" s="6"/>
      <c r="V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</row>
    <row r="568" spans="2:33" ht="11.25">
      <c r="B568" s="31" t="str">
        <f>CONCATENATE(historie_vysledky[[#This Row],[rok]]," :: ",H568," :: ",I568)</f>
        <v>2013 :: Novák Martin :: 2005</v>
      </c>
      <c r="C568" s="251">
        <v>2013</v>
      </c>
      <c r="D568" s="252" t="s">
        <v>297</v>
      </c>
      <c r="E568" s="259" t="s">
        <v>316</v>
      </c>
      <c r="F568" s="259">
        <v>6</v>
      </c>
      <c r="G568" s="253" t="s">
        <v>316</v>
      </c>
      <c r="H568" s="17" t="s">
        <v>262</v>
      </c>
      <c r="I568" s="254">
        <v>2005</v>
      </c>
      <c r="J568" s="19" t="s">
        <v>331</v>
      </c>
      <c r="K568" s="255" t="str">
        <f>IF(RIGHT(LEFT(historie_vysledky[[#This Row],[prijmeni a jmeno]],SEARCH(" ",historie_vysledky[[#This Row],[prijmeni a jmeno]])-1),1)="á","Z","M")</f>
        <v>M</v>
      </c>
      <c r="L56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568" s="257"/>
      <c r="N568" s="17"/>
      <c r="O568" s="258">
        <v>1.1342592592592591E-3</v>
      </c>
      <c r="P568" s="136" t="str">
        <f>LEFT(historie_vysledky[[#This Row],[prijmeni a jmeno]],1)</f>
        <v>N</v>
      </c>
      <c r="Q568" s="55" t="str">
        <f>CONCATENATE(historie_vysledky[[#This Row],[prijmeni a jmeno]],", ",historie_vysledky[[#This Row],[nar]])</f>
        <v>Novák Martin, 2005</v>
      </c>
      <c r="R568" s="55" t="str">
        <f>CONCATENATE(historie_vysledky[[#This Row],[prijmeni a jmeno]]," (",historie_vysledky[[#This Row],[nar]],")  v roce ",historie_vysledky[[#This Row],[rok]])</f>
        <v>Novák Martin (2005)  v roce 2013</v>
      </c>
      <c r="S568" s="6"/>
      <c r="T568" s="6"/>
      <c r="U568" s="6"/>
      <c r="V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</row>
    <row r="569" spans="2:33" ht="11.25">
      <c r="B569" s="31" t="str">
        <f>CONCATENATE(historie_vysledky[[#This Row],[rok]]," :: ",H569," :: ",I569)</f>
        <v>2013 :: Novák Michal :: 2006</v>
      </c>
      <c r="C569" s="251">
        <v>2013</v>
      </c>
      <c r="D569" s="252" t="s">
        <v>297</v>
      </c>
      <c r="E569" s="259" t="s">
        <v>316</v>
      </c>
      <c r="F569" s="259">
        <v>1</v>
      </c>
      <c r="G569" s="253" t="s">
        <v>316</v>
      </c>
      <c r="H569" s="17" t="s">
        <v>250</v>
      </c>
      <c r="I569" s="254">
        <v>2006</v>
      </c>
      <c r="J569" s="19" t="s">
        <v>331</v>
      </c>
      <c r="K569" s="255" t="str">
        <f>IF(RIGHT(LEFT(historie_vysledky[[#This Row],[prijmeni a jmeno]],SEARCH(" ",historie_vysledky[[#This Row],[prijmeni a jmeno]])-1),1)="á","Z","M")</f>
        <v>M</v>
      </c>
      <c r="L56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569" s="257"/>
      <c r="N569" s="17"/>
      <c r="O569" s="258">
        <v>4.1666666666666669E-4</v>
      </c>
      <c r="P569" s="136" t="str">
        <f>LEFT(historie_vysledky[[#This Row],[prijmeni a jmeno]],1)</f>
        <v>N</v>
      </c>
      <c r="Q569" s="55" t="str">
        <f>CONCATENATE(historie_vysledky[[#This Row],[prijmeni a jmeno]],", ",historie_vysledky[[#This Row],[nar]])</f>
        <v>Novák Michal, 2006</v>
      </c>
      <c r="R569" s="55" t="str">
        <f>CONCATENATE(historie_vysledky[[#This Row],[prijmeni a jmeno]]," (",historie_vysledky[[#This Row],[nar]],")  v roce ",historie_vysledky[[#This Row],[rok]])</f>
        <v>Novák Michal (2006)  v roce 2013</v>
      </c>
      <c r="S569" s="6"/>
      <c r="T569" s="6"/>
      <c r="U569" s="6"/>
      <c r="V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</row>
    <row r="570" spans="2:33" ht="11.25">
      <c r="B570" s="31" t="str">
        <f>CONCATENATE(historie_vysledky[[#This Row],[rok]]," :: ",H570," :: ",I570)</f>
        <v>2013 :: Nováková Kateřina :: 2009</v>
      </c>
      <c r="C570" s="251">
        <v>2013</v>
      </c>
      <c r="D570" s="252" t="s">
        <v>297</v>
      </c>
      <c r="E570" s="259" t="s">
        <v>316</v>
      </c>
      <c r="F570" s="259">
        <v>1</v>
      </c>
      <c r="G570" s="253" t="s">
        <v>316</v>
      </c>
      <c r="H570" s="17" t="s">
        <v>241</v>
      </c>
      <c r="I570" s="254">
        <v>2009</v>
      </c>
      <c r="J570" s="19" t="s">
        <v>242</v>
      </c>
      <c r="K570" s="255" t="str">
        <f>IF(RIGHT(LEFT(historie_vysledky[[#This Row],[prijmeni a jmeno]],SEARCH(" ",historie_vysledky[[#This Row],[prijmeni a jmeno]])-1),1)="á","Z","M")</f>
        <v>Z</v>
      </c>
      <c r="L57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570" s="257"/>
      <c r="N570" s="17"/>
      <c r="O570" s="258">
        <v>6.9444444444444447E-4</v>
      </c>
      <c r="P570" s="136" t="str">
        <f>LEFT(historie_vysledky[[#This Row],[prijmeni a jmeno]],1)</f>
        <v>N</v>
      </c>
      <c r="Q570" s="55" t="str">
        <f>CONCATENATE(historie_vysledky[[#This Row],[prijmeni a jmeno]],", ",historie_vysledky[[#This Row],[nar]])</f>
        <v>Nováková Kateřina, 2009</v>
      </c>
      <c r="R570" s="55" t="str">
        <f>CONCATENATE(historie_vysledky[[#This Row],[prijmeni a jmeno]]," (",historie_vysledky[[#This Row],[nar]],")  v roce ",historie_vysledky[[#This Row],[rok]])</f>
        <v>Nováková Kateřina (2009)  v roce 2013</v>
      </c>
      <c r="S570" s="6"/>
      <c r="T570" s="6"/>
      <c r="U570" s="6"/>
      <c r="V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</row>
    <row r="571" spans="2:33" ht="11.25">
      <c r="B571" s="31" t="str">
        <f>CONCATENATE(historie_vysledky[[#This Row],[rok]]," :: ",H571," :: ",I571)</f>
        <v>2013 :: Purkrábek Lukáš :: 2009</v>
      </c>
      <c r="C571" s="251">
        <v>2013</v>
      </c>
      <c r="D571" s="252" t="s">
        <v>297</v>
      </c>
      <c r="E571" s="259" t="s">
        <v>316</v>
      </c>
      <c r="F571" s="259">
        <v>1</v>
      </c>
      <c r="G571" s="253" t="s">
        <v>316</v>
      </c>
      <c r="H571" s="17" t="s">
        <v>243</v>
      </c>
      <c r="I571" s="254">
        <v>2009</v>
      </c>
      <c r="J571" s="19" t="s">
        <v>244</v>
      </c>
      <c r="K571" s="255" t="str">
        <f>IF(RIGHT(LEFT(historie_vysledky[[#This Row],[prijmeni a jmeno]],SEARCH(" ",historie_vysledky[[#This Row],[prijmeni a jmeno]])-1),1)="á","Z","M")</f>
        <v>M</v>
      </c>
      <c r="L57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571" s="257"/>
      <c r="N571" s="17"/>
      <c r="O571" s="258">
        <v>7.9861111111111105E-4</v>
      </c>
      <c r="P571" s="136" t="str">
        <f>LEFT(historie_vysledky[[#This Row],[prijmeni a jmeno]],1)</f>
        <v>P</v>
      </c>
      <c r="Q571" s="55" t="str">
        <f>CONCATENATE(historie_vysledky[[#This Row],[prijmeni a jmeno]],", ",historie_vysledky[[#This Row],[nar]])</f>
        <v>Purkrábek Lukáš, 2009</v>
      </c>
      <c r="R571" s="55" t="str">
        <f>CONCATENATE(historie_vysledky[[#This Row],[prijmeni a jmeno]]," (",historie_vysledky[[#This Row],[nar]],")  v roce ",historie_vysledky[[#This Row],[rok]])</f>
        <v>Purkrábek Lukáš (2009)  v roce 2013</v>
      </c>
      <c r="S571" s="6"/>
      <c r="T571" s="6"/>
      <c r="U571" s="6"/>
      <c r="V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</row>
    <row r="572" spans="2:33" ht="11.25">
      <c r="B572" s="31" t="str">
        <f>CONCATENATE(historie_vysledky[[#This Row],[rok]]," :: ",H572," :: ",I572)</f>
        <v>2013 :: Rozmušová Michaela :: 2005</v>
      </c>
      <c r="C572" s="251">
        <v>2013</v>
      </c>
      <c r="D572" s="252" t="s">
        <v>297</v>
      </c>
      <c r="E572" s="259" t="s">
        <v>316</v>
      </c>
      <c r="F572" s="259">
        <v>3</v>
      </c>
      <c r="G572" s="253" t="s">
        <v>316</v>
      </c>
      <c r="H572" s="17" t="s">
        <v>256</v>
      </c>
      <c r="I572" s="254">
        <v>2005</v>
      </c>
      <c r="J572" s="19" t="s">
        <v>257</v>
      </c>
      <c r="K572" s="255" t="str">
        <f>IF(RIGHT(LEFT(historie_vysledky[[#This Row],[prijmeni a jmeno]],SEARCH(" ",historie_vysledky[[#This Row],[prijmeni a jmeno]])-1),1)="á","Z","M")</f>
        <v>Z</v>
      </c>
      <c r="L57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572" s="257"/>
      <c r="N572" s="17"/>
      <c r="O572" s="258">
        <v>9.4907407407407408E-4</v>
      </c>
      <c r="P572" s="136" t="str">
        <f>LEFT(historie_vysledky[[#This Row],[prijmeni a jmeno]],1)</f>
        <v>R</v>
      </c>
      <c r="Q572" s="55" t="str">
        <f>CONCATENATE(historie_vysledky[[#This Row],[prijmeni a jmeno]],", ",historie_vysledky[[#This Row],[nar]])</f>
        <v>Rozmušová Michaela, 2005</v>
      </c>
      <c r="R572" s="55" t="str">
        <f>CONCATENATE(historie_vysledky[[#This Row],[prijmeni a jmeno]]," (",historie_vysledky[[#This Row],[nar]],")  v roce ",historie_vysledky[[#This Row],[rok]])</f>
        <v>Rozmušová Michaela (2005)  v roce 2013</v>
      </c>
      <c r="S572" s="6"/>
      <c r="T572" s="6"/>
      <c r="U572" s="6"/>
      <c r="V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</row>
    <row r="573" spans="2:33" ht="11.25">
      <c r="B573" s="31" t="str">
        <f>CONCATENATE(historie_vysledky[[#This Row],[rok]]," :: ",H573," :: ",I573)</f>
        <v>2013 :: Stejskal Filip :: 2003</v>
      </c>
      <c r="C573" s="251">
        <v>2013</v>
      </c>
      <c r="D573" s="252" t="s">
        <v>297</v>
      </c>
      <c r="E573" s="259" t="s">
        <v>316</v>
      </c>
      <c r="F573" s="259">
        <v>2</v>
      </c>
      <c r="G573" s="253" t="s">
        <v>316</v>
      </c>
      <c r="H573" s="17" t="s">
        <v>229</v>
      </c>
      <c r="I573" s="254">
        <v>2003</v>
      </c>
      <c r="J573" s="17" t="s">
        <v>741</v>
      </c>
      <c r="K573" s="255" t="str">
        <f>IF(RIGHT(LEFT(historie_vysledky[[#This Row],[prijmeni a jmeno]],SEARCH(" ",historie_vysledky[[#This Row],[prijmeni a jmeno]])-1),1)="á","Z","M")</f>
        <v>M</v>
      </c>
      <c r="L57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573" s="257"/>
      <c r="N573" s="17"/>
      <c r="O573" s="258">
        <v>8.3333333333333339E-4</v>
      </c>
      <c r="P573" s="136" t="str">
        <f>LEFT(historie_vysledky[[#This Row],[prijmeni a jmeno]],1)</f>
        <v>S</v>
      </c>
      <c r="Q573" s="55" t="str">
        <f>CONCATENATE(historie_vysledky[[#This Row],[prijmeni a jmeno]],", ",historie_vysledky[[#This Row],[nar]])</f>
        <v>Stejskal Filip, 2003</v>
      </c>
      <c r="R573" s="55" t="str">
        <f>CONCATENATE(historie_vysledky[[#This Row],[prijmeni a jmeno]]," (",historie_vysledky[[#This Row],[nar]],")  v roce ",historie_vysledky[[#This Row],[rok]])</f>
        <v>Stejskal Filip (2003)  v roce 2013</v>
      </c>
      <c r="S573" s="6"/>
      <c r="T573" s="6"/>
      <c r="U573" s="6"/>
      <c r="V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</row>
    <row r="574" spans="2:33" ht="11.25">
      <c r="B574" s="31" t="str">
        <f>CONCATENATE(historie_vysledky[[#This Row],[rok]]," :: ",H574," :: ",I574)</f>
        <v>2013 :: Stejskal Ladislav :: 2001</v>
      </c>
      <c r="C574" s="251">
        <v>2013</v>
      </c>
      <c r="D574" s="252" t="s">
        <v>297</v>
      </c>
      <c r="E574" s="259" t="s">
        <v>316</v>
      </c>
      <c r="F574" s="259">
        <v>6</v>
      </c>
      <c r="G574" s="253" t="s">
        <v>316</v>
      </c>
      <c r="H574" s="17" t="s">
        <v>159</v>
      </c>
      <c r="I574" s="254">
        <v>2001</v>
      </c>
      <c r="J574" s="17" t="s">
        <v>741</v>
      </c>
      <c r="K574" s="255" t="str">
        <f>IF(RIGHT(LEFT(historie_vysledky[[#This Row],[prijmeni a jmeno]],SEARCH(" ",historie_vysledky[[#This Row],[prijmeni a jmeno]])-1),1)="á","Z","M")</f>
        <v>M</v>
      </c>
      <c r="L57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574" s="257"/>
      <c r="N574" s="17"/>
      <c r="O574" s="258">
        <v>1.6550925925925926E-3</v>
      </c>
      <c r="P574" s="136" t="str">
        <f>LEFT(historie_vysledky[[#This Row],[prijmeni a jmeno]],1)</f>
        <v>S</v>
      </c>
      <c r="Q574" s="55" t="str">
        <f>CONCATENATE(historie_vysledky[[#This Row],[prijmeni a jmeno]],", ",historie_vysledky[[#This Row],[nar]])</f>
        <v>Stejskal Ladislav, 2001</v>
      </c>
      <c r="R574" s="55" t="str">
        <f>CONCATENATE(historie_vysledky[[#This Row],[prijmeni a jmeno]]," (",historie_vysledky[[#This Row],[nar]],")  v roce ",historie_vysledky[[#This Row],[rok]])</f>
        <v>Stejskal Ladislav (2001)  v roce 2013</v>
      </c>
      <c r="S574" s="6"/>
      <c r="T574" s="6"/>
      <c r="U574" s="6"/>
      <c r="V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</row>
    <row r="575" spans="2:33" ht="11.25">
      <c r="B575" s="31" t="str">
        <f>CONCATENATE(historie_vysledky[[#This Row],[rok]]," :: ",H575," :: ",I575)</f>
        <v>2013 :: Sučíková Jana :: 2004</v>
      </c>
      <c r="C575" s="251">
        <v>2013</v>
      </c>
      <c r="D575" s="252" t="s">
        <v>297</v>
      </c>
      <c r="E575" s="259" t="s">
        <v>316</v>
      </c>
      <c r="F575" s="259">
        <v>2</v>
      </c>
      <c r="G575" s="253" t="s">
        <v>316</v>
      </c>
      <c r="H575" s="17" t="s">
        <v>255</v>
      </c>
      <c r="I575" s="254">
        <v>2004</v>
      </c>
      <c r="J575" s="19" t="s">
        <v>331</v>
      </c>
      <c r="K575" s="255" t="str">
        <f>IF(RIGHT(LEFT(historie_vysledky[[#This Row],[prijmeni a jmeno]],SEARCH(" ",historie_vysledky[[#This Row],[prijmeni a jmeno]])-1),1)="á","Z","M")</f>
        <v>Z</v>
      </c>
      <c r="L57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575" s="257"/>
      <c r="N575" s="17"/>
      <c r="O575" s="258">
        <v>9.3750000000000007E-4</v>
      </c>
      <c r="P575" s="136" t="str">
        <f>LEFT(historie_vysledky[[#This Row],[prijmeni a jmeno]],1)</f>
        <v>S</v>
      </c>
      <c r="Q575" s="55" t="str">
        <f>CONCATENATE(historie_vysledky[[#This Row],[prijmeni a jmeno]],", ",historie_vysledky[[#This Row],[nar]])</f>
        <v>Sučíková Jana, 2004</v>
      </c>
      <c r="R575" s="55" t="str">
        <f>CONCATENATE(historie_vysledky[[#This Row],[prijmeni a jmeno]]," (",historie_vysledky[[#This Row],[nar]],")  v roce ",historie_vysledky[[#This Row],[rok]])</f>
        <v>Sučíková Jana (2004)  v roce 2013</v>
      </c>
      <c r="S575" s="6"/>
      <c r="T575" s="6"/>
      <c r="U575" s="6"/>
      <c r="V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</row>
    <row r="576" spans="2:33" ht="11.25">
      <c r="B576" s="31" t="str">
        <f>CONCATENATE(historie_vysledky[[#This Row],[rok]]," :: ",H576," :: ",I576)</f>
        <v>2013 :: Štvrtka Pavel :: 2002</v>
      </c>
      <c r="C576" s="251">
        <v>2013</v>
      </c>
      <c r="D576" s="252" t="s">
        <v>297</v>
      </c>
      <c r="E576" s="259" t="s">
        <v>316</v>
      </c>
      <c r="F576" s="259">
        <v>4</v>
      </c>
      <c r="G576" s="253" t="s">
        <v>316</v>
      </c>
      <c r="H576" s="17" t="s">
        <v>272</v>
      </c>
      <c r="I576" s="254">
        <v>2002</v>
      </c>
      <c r="J576" s="19" t="s">
        <v>331</v>
      </c>
      <c r="K576" s="255" t="str">
        <f>IF(RIGHT(LEFT(historie_vysledky[[#This Row],[prijmeni a jmeno]],SEARCH(" ",historie_vysledky[[#This Row],[prijmeni a jmeno]])-1),1)="á","Z","M")</f>
        <v>M</v>
      </c>
      <c r="L57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576" s="257"/>
      <c r="N576" s="17"/>
      <c r="O576" s="258">
        <v>1.5740740740740741E-3</v>
      </c>
      <c r="P576" s="136" t="str">
        <f>LEFT(historie_vysledky[[#This Row],[prijmeni a jmeno]],1)</f>
        <v>Š</v>
      </c>
      <c r="Q576" s="55" t="str">
        <f>CONCATENATE(historie_vysledky[[#This Row],[prijmeni a jmeno]],", ",historie_vysledky[[#This Row],[nar]])</f>
        <v>Štvrtka Pavel, 2002</v>
      </c>
      <c r="R576" s="55" t="str">
        <f>CONCATENATE(historie_vysledky[[#This Row],[prijmeni a jmeno]]," (",historie_vysledky[[#This Row],[nar]],")  v roce ",historie_vysledky[[#This Row],[rok]])</f>
        <v>Štvrtka Pavel (2002)  v roce 2013</v>
      </c>
      <c r="S576" s="6"/>
      <c r="T576" s="6"/>
      <c r="U576" s="6"/>
      <c r="V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</row>
    <row r="577" spans="2:33" ht="11.25">
      <c r="B577" s="31" t="str">
        <f>CONCATENATE(historie_vysledky[[#This Row],[rok]]," :: ",H577," :: ",I577)</f>
        <v>2013 :: Štvrtka Petr :: 2002</v>
      </c>
      <c r="C577" s="251">
        <v>2013</v>
      </c>
      <c r="D577" s="252" t="s">
        <v>297</v>
      </c>
      <c r="E577" s="259" t="s">
        <v>316</v>
      </c>
      <c r="F577" s="259">
        <v>3</v>
      </c>
      <c r="G577" s="253" t="s">
        <v>316</v>
      </c>
      <c r="H577" s="17" t="s">
        <v>271</v>
      </c>
      <c r="I577" s="254">
        <v>2002</v>
      </c>
      <c r="J577" s="19" t="s">
        <v>331</v>
      </c>
      <c r="K577" s="255" t="str">
        <f>IF(RIGHT(LEFT(historie_vysledky[[#This Row],[prijmeni a jmeno]],SEARCH(" ",historie_vysledky[[#This Row],[prijmeni a jmeno]])-1),1)="á","Z","M")</f>
        <v>M</v>
      </c>
      <c r="L57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577" s="257"/>
      <c r="N577" s="17"/>
      <c r="O577" s="258">
        <v>1.3888888888888889E-3</v>
      </c>
      <c r="P577" s="136" t="str">
        <f>LEFT(historie_vysledky[[#This Row],[prijmeni a jmeno]],1)</f>
        <v>Š</v>
      </c>
      <c r="Q577" s="55" t="str">
        <f>CONCATENATE(historie_vysledky[[#This Row],[prijmeni a jmeno]],", ",historie_vysledky[[#This Row],[nar]])</f>
        <v>Štvrtka Petr, 2002</v>
      </c>
      <c r="R577" s="55" t="str">
        <f>CONCATENATE(historie_vysledky[[#This Row],[prijmeni a jmeno]]," (",historie_vysledky[[#This Row],[nar]],")  v roce ",historie_vysledky[[#This Row],[rok]])</f>
        <v>Štvrtka Petr (2002)  v roce 2013</v>
      </c>
      <c r="S577" s="6"/>
      <c r="T577" s="6"/>
      <c r="U577" s="6"/>
      <c r="V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</row>
    <row r="578" spans="2:33" ht="11.25">
      <c r="B578" s="31" t="str">
        <f>CONCATENATE(historie_vysledky[[#This Row],[rok]]," :: ",H578," :: ",I578)</f>
        <v>2013 :: Tovaryšová Alice :: 1998</v>
      </c>
      <c r="C578" s="251">
        <v>2013</v>
      </c>
      <c r="D578" s="252" t="s">
        <v>297</v>
      </c>
      <c r="E578" s="259" t="s">
        <v>316</v>
      </c>
      <c r="F578" s="259">
        <v>1</v>
      </c>
      <c r="G578" s="253" t="s">
        <v>316</v>
      </c>
      <c r="H578" s="17" t="s">
        <v>277</v>
      </c>
      <c r="I578" s="254">
        <v>1998</v>
      </c>
      <c r="J578" s="19" t="s">
        <v>259</v>
      </c>
      <c r="K578" s="255" t="str">
        <f>IF(RIGHT(LEFT(historie_vysledky[[#This Row],[prijmeni a jmeno]],SEARCH(" ",historie_vysledky[[#This Row],[prijmeni a jmeno]])-1),1)="á","Z","M")</f>
        <v>Z</v>
      </c>
      <c r="L57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578" s="257"/>
      <c r="N578" s="17"/>
      <c r="O578" s="258">
        <v>3.1481481481481482E-3</v>
      </c>
      <c r="P578" s="136" t="str">
        <f>LEFT(historie_vysledky[[#This Row],[prijmeni a jmeno]],1)</f>
        <v>T</v>
      </c>
      <c r="Q578" s="55" t="str">
        <f>CONCATENATE(historie_vysledky[[#This Row],[prijmeni a jmeno]],", ",historie_vysledky[[#This Row],[nar]])</f>
        <v>Tovaryšová Alice, 1998</v>
      </c>
      <c r="R578" s="55" t="str">
        <f>CONCATENATE(historie_vysledky[[#This Row],[prijmeni a jmeno]]," (",historie_vysledky[[#This Row],[nar]],")  v roce ",historie_vysledky[[#This Row],[rok]])</f>
        <v>Tovaryšová Alice (1998)  v roce 2013</v>
      </c>
      <c r="S578" s="6"/>
      <c r="T578" s="6"/>
      <c r="U578" s="6"/>
      <c r="V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</row>
    <row r="579" spans="2:33" ht="11.25">
      <c r="B579" s="31" t="str">
        <f>CONCATENATE(historie_vysledky[[#This Row],[rok]]," :: ",H579," :: ",I579)</f>
        <v>2013 :: Turz Jan :: 2006</v>
      </c>
      <c r="C579" s="251">
        <v>2013</v>
      </c>
      <c r="D579" s="252" t="s">
        <v>297</v>
      </c>
      <c r="E579" s="259" t="s">
        <v>316</v>
      </c>
      <c r="F579" s="259">
        <v>3</v>
      </c>
      <c r="G579" s="253" t="s">
        <v>316</v>
      </c>
      <c r="H579" s="17" t="s">
        <v>364</v>
      </c>
      <c r="I579" s="254">
        <v>2006</v>
      </c>
      <c r="J579" s="19" t="s">
        <v>697</v>
      </c>
      <c r="K579" s="255" t="str">
        <f>IF(RIGHT(LEFT(historie_vysledky[[#This Row],[prijmeni a jmeno]],SEARCH(" ",historie_vysledky[[#This Row],[prijmeni a jmeno]])-1),1)="á","Z","M")</f>
        <v>M</v>
      </c>
      <c r="L57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579" s="257"/>
      <c r="N579" s="17"/>
      <c r="O579" s="258">
        <v>4.6296296296296293E-4</v>
      </c>
      <c r="P579" s="136" t="str">
        <f>LEFT(historie_vysledky[[#This Row],[prijmeni a jmeno]],1)</f>
        <v>T</v>
      </c>
      <c r="Q579" s="55" t="str">
        <f>CONCATENATE(historie_vysledky[[#This Row],[prijmeni a jmeno]],", ",historie_vysledky[[#This Row],[nar]])</f>
        <v>Turz Jan, 2006</v>
      </c>
      <c r="R579" s="55" t="str">
        <f>CONCATENATE(historie_vysledky[[#This Row],[prijmeni a jmeno]]," (",historie_vysledky[[#This Row],[nar]],")  v roce ",historie_vysledky[[#This Row],[rok]])</f>
        <v>Turz Jan (2006)  v roce 2013</v>
      </c>
      <c r="S579" s="6"/>
      <c r="T579" s="6"/>
      <c r="U579" s="6"/>
      <c r="V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</row>
    <row r="580" spans="2:33" ht="11.25">
      <c r="B580" s="31" t="str">
        <f>CONCATENATE(historie_vysledky[[#This Row],[rok]]," :: ",H580," :: ",I580)</f>
        <v>2013 :: Tvrzová Gabriela :: 2002</v>
      </c>
      <c r="C580" s="251">
        <v>2013</v>
      </c>
      <c r="D580" s="252" t="s">
        <v>297</v>
      </c>
      <c r="E580" s="259" t="s">
        <v>316</v>
      </c>
      <c r="F580" s="259">
        <v>2</v>
      </c>
      <c r="G580" s="253" t="s">
        <v>316</v>
      </c>
      <c r="H580" s="17" t="s">
        <v>266</v>
      </c>
      <c r="I580" s="254">
        <v>2002</v>
      </c>
      <c r="J580" s="19" t="s">
        <v>281</v>
      </c>
      <c r="K580" s="255" t="str">
        <f>IF(RIGHT(LEFT(historie_vysledky[[#This Row],[prijmeni a jmeno]],SEARCH(" ",historie_vysledky[[#This Row],[prijmeni a jmeno]])-1),1)="á","Z","M")</f>
        <v>Z</v>
      </c>
      <c r="L58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580" s="257"/>
      <c r="N580" s="17"/>
      <c r="O580" s="258">
        <v>1.3310185185185185E-3</v>
      </c>
      <c r="P580" s="136" t="str">
        <f>LEFT(historie_vysledky[[#This Row],[prijmeni a jmeno]],1)</f>
        <v>T</v>
      </c>
      <c r="Q580" s="55" t="str">
        <f>CONCATENATE(historie_vysledky[[#This Row],[prijmeni a jmeno]],", ",historie_vysledky[[#This Row],[nar]])</f>
        <v>Tvrzová Gabriela, 2002</v>
      </c>
      <c r="R580" s="55" t="str">
        <f>CONCATENATE(historie_vysledky[[#This Row],[prijmeni a jmeno]]," (",historie_vysledky[[#This Row],[nar]],")  v roce ",historie_vysledky[[#This Row],[rok]])</f>
        <v>Tvrzová Gabriela (2002)  v roce 2013</v>
      </c>
      <c r="S580" s="6"/>
      <c r="T580" s="6"/>
      <c r="U580" s="6"/>
      <c r="V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</row>
    <row r="581" spans="2:33" ht="11.25">
      <c r="B581" s="31" t="str">
        <f>CONCATENATE(historie_vysledky[[#This Row],[rok]]," :: ",H581," :: ",I581)</f>
        <v>2013 :: Tvrzová Veronika :: 1999</v>
      </c>
      <c r="C581" s="251">
        <v>2013</v>
      </c>
      <c r="D581" s="252" t="s">
        <v>297</v>
      </c>
      <c r="E581" s="259" t="s">
        <v>316</v>
      </c>
      <c r="F581" s="259">
        <v>1</v>
      </c>
      <c r="G581" s="253" t="s">
        <v>316</v>
      </c>
      <c r="H581" s="17" t="s">
        <v>274</v>
      </c>
      <c r="I581" s="254">
        <v>1999</v>
      </c>
      <c r="J581" s="19" t="s">
        <v>281</v>
      </c>
      <c r="K581" s="255" t="str">
        <f>IF(RIGHT(LEFT(historie_vysledky[[#This Row],[prijmeni a jmeno]],SEARCH(" ",historie_vysledky[[#This Row],[prijmeni a jmeno]])-1),1)="á","Z","M")</f>
        <v>Z</v>
      </c>
      <c r="L58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581" s="257"/>
      <c r="N581" s="17"/>
      <c r="O581" s="258">
        <v>1.1342592592592591E-3</v>
      </c>
      <c r="P581" s="136" t="str">
        <f>LEFT(historie_vysledky[[#This Row],[prijmeni a jmeno]],1)</f>
        <v>T</v>
      </c>
      <c r="Q581" s="55" t="str">
        <f>CONCATENATE(historie_vysledky[[#This Row],[prijmeni a jmeno]],", ",historie_vysledky[[#This Row],[nar]])</f>
        <v>Tvrzová Veronika, 1999</v>
      </c>
      <c r="R581" s="55" t="str">
        <f>CONCATENATE(historie_vysledky[[#This Row],[prijmeni a jmeno]]," (",historie_vysledky[[#This Row],[nar]],")  v roce ",historie_vysledky[[#This Row],[rok]])</f>
        <v>Tvrzová Veronika (1999)  v roce 2013</v>
      </c>
      <c r="S581" s="6"/>
      <c r="T581" s="6"/>
      <c r="U581" s="6"/>
      <c r="V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</row>
    <row r="582" spans="2:33" ht="11.25">
      <c r="B582" s="31" t="str">
        <f>CONCATENATE(historie_vysledky[[#This Row],[rok]]," :: ",H582," :: ",I582)</f>
        <v>2013 :: Bauer Tomáš :: 1982</v>
      </c>
      <c r="C582" s="251">
        <v>2013</v>
      </c>
      <c r="D582" s="252" t="s">
        <v>186</v>
      </c>
      <c r="E582" s="259">
        <v>41</v>
      </c>
      <c r="F582" s="259">
        <v>15</v>
      </c>
      <c r="G582" s="253" t="s">
        <v>316</v>
      </c>
      <c r="H582" s="17" t="s">
        <v>203</v>
      </c>
      <c r="I582" s="254">
        <v>1982</v>
      </c>
      <c r="J582" s="19" t="s">
        <v>284</v>
      </c>
      <c r="K582" s="255" t="str">
        <f>IF(RIGHT(LEFT(historie_vysledky[[#This Row],[prijmeni a jmeno]],SEARCH(" ",historie_vysledky[[#This Row],[prijmeni a jmeno]])-1),1)="á","Z","M")</f>
        <v>M</v>
      </c>
      <c r="L58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82" s="257"/>
      <c r="N582" s="17"/>
      <c r="O582" s="258">
        <v>5.9166666666666666E-2</v>
      </c>
      <c r="P582" s="136" t="str">
        <f>LEFT(historie_vysledky[[#This Row],[prijmeni a jmeno]],1)</f>
        <v>B</v>
      </c>
      <c r="Q582" s="55" t="str">
        <f>CONCATENATE(historie_vysledky[[#This Row],[prijmeni a jmeno]],", ",historie_vysledky[[#This Row],[nar]])</f>
        <v>Bauer Tomáš, 1982</v>
      </c>
      <c r="R582" s="55" t="str">
        <f>CONCATENATE(historie_vysledky[[#This Row],[prijmeni a jmeno]]," (",historie_vysledky[[#This Row],[nar]],")  v roce ",historie_vysledky[[#This Row],[rok]])</f>
        <v>Bauer Tomáš (1982)  v roce 2013</v>
      </c>
      <c r="S582" s="6"/>
      <c r="T582" s="6"/>
      <c r="U582" s="6"/>
      <c r="V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</row>
    <row r="583" spans="2:33" ht="11.25">
      <c r="B583" s="31" t="str">
        <f>CONCATENATE(historie_vysledky[[#This Row],[rok]]," :: ",H583," :: ",I583)</f>
        <v>2013 :: Brossaud Jack :: 1970</v>
      </c>
      <c r="C583" s="251">
        <v>2013</v>
      </c>
      <c r="D583" s="252" t="s">
        <v>186</v>
      </c>
      <c r="E583" s="259">
        <v>31</v>
      </c>
      <c r="F583" s="259">
        <v>12</v>
      </c>
      <c r="G583" s="253" t="s">
        <v>316</v>
      </c>
      <c r="H583" s="17" t="s">
        <v>48</v>
      </c>
      <c r="I583" s="254">
        <v>1970</v>
      </c>
      <c r="J583" s="19" t="s">
        <v>2</v>
      </c>
      <c r="K583" s="255" t="str">
        <f>IF(RIGHT(LEFT(historie_vysledky[[#This Row],[prijmeni a jmeno]],SEARCH(" ",historie_vysledky[[#This Row],[prijmeni a jmeno]])-1),1)="á","Z","M")</f>
        <v>M</v>
      </c>
      <c r="L58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83" s="257"/>
      <c r="N583" s="17"/>
      <c r="O583" s="258">
        <v>5.4282407407407411E-2</v>
      </c>
      <c r="P583" s="136" t="str">
        <f>LEFT(historie_vysledky[[#This Row],[prijmeni a jmeno]],1)</f>
        <v>B</v>
      </c>
      <c r="Q583" s="55" t="str">
        <f>CONCATENATE(historie_vysledky[[#This Row],[prijmeni a jmeno]],", ",historie_vysledky[[#This Row],[nar]])</f>
        <v>Brossaud Jack, 1970</v>
      </c>
      <c r="R583" s="55" t="str">
        <f>CONCATENATE(historie_vysledky[[#This Row],[prijmeni a jmeno]]," (",historie_vysledky[[#This Row],[nar]],")  v roce ",historie_vysledky[[#This Row],[rok]])</f>
        <v>Brossaud Jack (1970)  v roce 2013</v>
      </c>
      <c r="S583" s="6"/>
      <c r="T583" s="6"/>
      <c r="U583" s="6"/>
      <c r="V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</row>
    <row r="584" spans="2:33" ht="11.25">
      <c r="B584" s="31" t="str">
        <f>CONCATENATE(historie_vysledky[[#This Row],[rok]]," :: ",H584," :: ",I584)</f>
        <v>2013 :: Brothánek Antonín :: 1972</v>
      </c>
      <c r="C584" s="251">
        <v>2013</v>
      </c>
      <c r="D584" s="252" t="s">
        <v>186</v>
      </c>
      <c r="E584" s="259">
        <v>15</v>
      </c>
      <c r="F584" s="259">
        <v>5</v>
      </c>
      <c r="G584" s="253" t="s">
        <v>316</v>
      </c>
      <c r="H584" s="17" t="s">
        <v>49</v>
      </c>
      <c r="I584" s="254">
        <v>1972</v>
      </c>
      <c r="J584" s="19" t="s">
        <v>648</v>
      </c>
      <c r="K584" s="255" t="str">
        <f>IF(RIGHT(LEFT(historie_vysledky[[#This Row],[prijmeni a jmeno]],SEARCH(" ",historie_vysledky[[#This Row],[prijmeni a jmeno]])-1),1)="á","Z","M")</f>
        <v>M</v>
      </c>
      <c r="L58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84" s="257"/>
      <c r="N584" s="17"/>
      <c r="O584" s="258">
        <v>4.7488425925925927E-2</v>
      </c>
      <c r="P584" s="136" t="str">
        <f>LEFT(historie_vysledky[[#This Row],[prijmeni a jmeno]],1)</f>
        <v>B</v>
      </c>
      <c r="Q584" s="55" t="str">
        <f>CONCATENATE(historie_vysledky[[#This Row],[prijmeni a jmeno]],", ",historie_vysledky[[#This Row],[nar]])</f>
        <v>Brothánek Antonín, 1972</v>
      </c>
      <c r="R584" s="55" t="str">
        <f>CONCATENATE(historie_vysledky[[#This Row],[prijmeni a jmeno]]," (",historie_vysledky[[#This Row],[nar]],")  v roce ",historie_vysledky[[#This Row],[rok]])</f>
        <v>Brothánek Antonín (1972)  v roce 2013</v>
      </c>
      <c r="S584" s="6"/>
      <c r="T584" s="6"/>
      <c r="U584" s="6"/>
      <c r="V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</row>
    <row r="585" spans="2:33" ht="11.25">
      <c r="B585" s="31" t="str">
        <f>CONCATENATE(historie_vysledky[[#This Row],[rok]]," :: ",H585," :: ",I585)</f>
        <v>2013 :: Budil Roman :: 1969</v>
      </c>
      <c r="C585" s="251">
        <v>2013</v>
      </c>
      <c r="D585" s="17" t="s">
        <v>186</v>
      </c>
      <c r="E585" s="259">
        <v>2</v>
      </c>
      <c r="F585" s="259">
        <v>1</v>
      </c>
      <c r="G585" s="253" t="s">
        <v>316</v>
      </c>
      <c r="H585" s="17" t="s">
        <v>173</v>
      </c>
      <c r="I585" s="254">
        <v>1969</v>
      </c>
      <c r="J585" s="19" t="s">
        <v>3</v>
      </c>
      <c r="K585" s="255" t="str">
        <f>IF(RIGHT(LEFT(historie_vysledky[[#This Row],[prijmeni a jmeno]],SEARCH(" ",historie_vysledky[[#This Row],[prijmeni a jmeno]])-1),1)="á","Z","M")</f>
        <v>M</v>
      </c>
      <c r="L585" s="26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85" s="261"/>
      <c r="N585" s="17"/>
      <c r="O585" s="258">
        <v>4.1770833333333333E-2</v>
      </c>
      <c r="P585" s="136" t="str">
        <f>LEFT(historie_vysledky[[#This Row],[prijmeni a jmeno]],1)</f>
        <v>B</v>
      </c>
      <c r="Q585" s="55" t="str">
        <f>CONCATENATE(historie_vysledky[[#This Row],[prijmeni a jmeno]],", ",historie_vysledky[[#This Row],[nar]])</f>
        <v>Budil Roman, 1969</v>
      </c>
      <c r="R585" s="55" t="str">
        <f>CONCATENATE(historie_vysledky[[#This Row],[prijmeni a jmeno]]," (",historie_vysledky[[#This Row],[nar]],")  v roce ",historie_vysledky[[#This Row],[rok]])</f>
        <v>Budil Roman (1969)  v roce 2013</v>
      </c>
      <c r="S585" s="6"/>
      <c r="T585" s="6"/>
      <c r="U585" s="6"/>
      <c r="V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</row>
    <row r="586" spans="2:33" ht="11.25">
      <c r="B586" s="31" t="str">
        <f>CONCATENATE(historie_vysledky[[#This Row],[rok]]," :: ",H586," :: ",I586)</f>
        <v>2013 :: Candrová Jana :: 1975</v>
      </c>
      <c r="C586" s="251">
        <v>2013</v>
      </c>
      <c r="D586" s="252" t="s">
        <v>186</v>
      </c>
      <c r="E586" s="259">
        <v>17</v>
      </c>
      <c r="F586" s="259">
        <v>2</v>
      </c>
      <c r="G586" s="253" t="s">
        <v>316</v>
      </c>
      <c r="H586" s="17" t="s">
        <v>140</v>
      </c>
      <c r="I586" s="254">
        <v>1975</v>
      </c>
      <c r="J586" s="19" t="s">
        <v>299</v>
      </c>
      <c r="K586" s="255" t="str">
        <f>IF(RIGHT(LEFT(historie_vysledky[[#This Row],[prijmeni a jmeno]],SEARCH(" ",historie_vysledky[[#This Row],[prijmeni a jmeno]])-1),1)="á","Z","M")</f>
        <v>Z</v>
      </c>
      <c r="L58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586" s="257"/>
      <c r="N586" s="17"/>
      <c r="O586" s="258">
        <v>4.7650462962962964E-2</v>
      </c>
      <c r="P586" s="136" t="str">
        <f>LEFT(historie_vysledky[[#This Row],[prijmeni a jmeno]],1)</f>
        <v>C</v>
      </c>
      <c r="Q586" s="55" t="str">
        <f>CONCATENATE(historie_vysledky[[#This Row],[prijmeni a jmeno]],", ",historie_vysledky[[#This Row],[nar]])</f>
        <v>Candrová Jana, 1975</v>
      </c>
      <c r="R586" s="55" t="str">
        <f>CONCATENATE(historie_vysledky[[#This Row],[prijmeni a jmeno]]," (",historie_vysledky[[#This Row],[nar]],")  v roce ",historie_vysledky[[#This Row],[rok]])</f>
        <v>Candrová Jana (1975)  v roce 2013</v>
      </c>
      <c r="S586" s="6"/>
      <c r="T586" s="6"/>
      <c r="U586" s="6"/>
      <c r="V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</row>
    <row r="587" spans="2:33" ht="11.25">
      <c r="B587" s="31" t="str">
        <f>CONCATENATE(historie_vysledky[[#This Row],[rok]]," :: ",H587," :: ",I587)</f>
        <v>2013 :: Čapek František :: 1977</v>
      </c>
      <c r="C587" s="251">
        <v>2013</v>
      </c>
      <c r="D587" s="252" t="s">
        <v>186</v>
      </c>
      <c r="E587" s="259">
        <v>25</v>
      </c>
      <c r="F587" s="259">
        <v>11</v>
      </c>
      <c r="G587" s="253" t="s">
        <v>316</v>
      </c>
      <c r="H587" s="17" t="s">
        <v>50</v>
      </c>
      <c r="I587" s="254">
        <v>1977</v>
      </c>
      <c r="J587" s="19" t="s">
        <v>5</v>
      </c>
      <c r="K587" s="255" t="str">
        <f>IF(RIGHT(LEFT(historie_vysledky[[#This Row],[prijmeni a jmeno]],SEARCH(" ",historie_vysledky[[#This Row],[prijmeni a jmeno]])-1),1)="á","Z","M")</f>
        <v>M</v>
      </c>
      <c r="L58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87" s="257"/>
      <c r="N587" s="17"/>
      <c r="O587" s="258">
        <v>5.2604166666666667E-2</v>
      </c>
      <c r="P587" s="136" t="str">
        <f>LEFT(historie_vysledky[[#This Row],[prijmeni a jmeno]],1)</f>
        <v>Č</v>
      </c>
      <c r="Q587" s="55" t="str">
        <f>CONCATENATE(historie_vysledky[[#This Row],[prijmeni a jmeno]],", ",historie_vysledky[[#This Row],[nar]])</f>
        <v>Čapek František, 1977</v>
      </c>
      <c r="R587" s="55" t="str">
        <f>CONCATENATE(historie_vysledky[[#This Row],[prijmeni a jmeno]]," (",historie_vysledky[[#This Row],[nar]],")  v roce ",historie_vysledky[[#This Row],[rok]])</f>
        <v>Čapek František (1977)  v roce 2013</v>
      </c>
      <c r="S587" s="6"/>
      <c r="T587" s="6"/>
      <c r="U587" s="6"/>
      <c r="V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</row>
    <row r="588" spans="2:33" ht="11.25">
      <c r="B588" s="31" t="str">
        <f>CONCATENATE(historie_vysledky[[#This Row],[rok]]," :: ",H588," :: ",I588)</f>
        <v>2013 :: Černý Martin :: 1975</v>
      </c>
      <c r="C588" s="251">
        <v>2013</v>
      </c>
      <c r="D588" s="252" t="s">
        <v>186</v>
      </c>
      <c r="E588" s="259">
        <v>42</v>
      </c>
      <c r="F588" s="259">
        <v>16</v>
      </c>
      <c r="G588" s="253" t="s">
        <v>316</v>
      </c>
      <c r="H588" s="17" t="s">
        <v>204</v>
      </c>
      <c r="I588" s="254">
        <v>1975</v>
      </c>
      <c r="J588" s="19" t="s">
        <v>284</v>
      </c>
      <c r="K588" s="255" t="str">
        <f>IF(RIGHT(LEFT(historie_vysledky[[#This Row],[prijmeni a jmeno]],SEARCH(" ",historie_vysledky[[#This Row],[prijmeni a jmeno]])-1),1)="á","Z","M")</f>
        <v>M</v>
      </c>
      <c r="L58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88" s="257"/>
      <c r="N588" s="17"/>
      <c r="O588" s="258">
        <v>5.9467592592592593E-2</v>
      </c>
      <c r="P588" s="136" t="str">
        <f>LEFT(historie_vysledky[[#This Row],[prijmeni a jmeno]],1)</f>
        <v>Č</v>
      </c>
      <c r="Q588" s="55" t="str">
        <f>CONCATENATE(historie_vysledky[[#This Row],[prijmeni a jmeno]],", ",historie_vysledky[[#This Row],[nar]])</f>
        <v>Černý Martin, 1975</v>
      </c>
      <c r="R588" s="55" t="str">
        <f>CONCATENATE(historie_vysledky[[#This Row],[prijmeni a jmeno]]," (",historie_vysledky[[#This Row],[nar]],")  v roce ",historie_vysledky[[#This Row],[rok]])</f>
        <v>Černý Martin (1975)  v roce 2013</v>
      </c>
      <c r="S588" s="6"/>
      <c r="T588" s="6"/>
      <c r="U588" s="6"/>
      <c r="V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</row>
    <row r="589" spans="2:33" ht="11.25">
      <c r="B589" s="31" t="str">
        <f>CONCATENATE(historie_vysledky[[#This Row],[rok]]," :: ",H589," :: ",I589)</f>
        <v>2013 :: Diviš Jiří :: 1975</v>
      </c>
      <c r="C589" s="251">
        <v>2013</v>
      </c>
      <c r="D589" s="252" t="s">
        <v>186</v>
      </c>
      <c r="E589" s="259">
        <v>10</v>
      </c>
      <c r="F589" s="259">
        <v>6</v>
      </c>
      <c r="G589" s="253" t="s">
        <v>316</v>
      </c>
      <c r="H589" s="17" t="s">
        <v>191</v>
      </c>
      <c r="I589" s="254">
        <v>1975</v>
      </c>
      <c r="J589" s="19" t="s">
        <v>654</v>
      </c>
      <c r="K589" s="255" t="str">
        <f>IF(RIGHT(LEFT(historie_vysledky[[#This Row],[prijmeni a jmeno]],SEARCH(" ",historie_vysledky[[#This Row],[prijmeni a jmeno]])-1),1)="á","Z","M")</f>
        <v>M</v>
      </c>
      <c r="L58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89" s="257"/>
      <c r="N589" s="17"/>
      <c r="O589" s="258">
        <v>4.5185185185185189E-2</v>
      </c>
      <c r="P589" s="136" t="str">
        <f>LEFT(historie_vysledky[[#This Row],[prijmeni a jmeno]],1)</f>
        <v>D</v>
      </c>
      <c r="Q589" s="55" t="str">
        <f>CONCATENATE(historie_vysledky[[#This Row],[prijmeni a jmeno]],", ",historie_vysledky[[#This Row],[nar]])</f>
        <v>Diviš Jiří, 1975</v>
      </c>
      <c r="R589" s="55" t="str">
        <f>CONCATENATE(historie_vysledky[[#This Row],[prijmeni a jmeno]]," (",historie_vysledky[[#This Row],[nar]],")  v roce ",historie_vysledky[[#This Row],[rok]])</f>
        <v>Diviš Jiří (1975)  v roce 2013</v>
      </c>
      <c r="S589" s="6"/>
      <c r="T589" s="6"/>
      <c r="U589" s="6"/>
      <c r="V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</row>
    <row r="590" spans="2:33" ht="11.25">
      <c r="B590" s="31" t="str">
        <f>CONCATENATE(historie_vysledky[[#This Row],[rok]]," :: ",H590," :: ",I590)</f>
        <v>2013 :: Fík Jan :: 1978</v>
      </c>
      <c r="C590" s="251">
        <v>2013</v>
      </c>
      <c r="D590" s="252" t="s">
        <v>186</v>
      </c>
      <c r="E590" s="259">
        <v>45</v>
      </c>
      <c r="F590" s="259">
        <v>18</v>
      </c>
      <c r="G590" s="253" t="s">
        <v>316</v>
      </c>
      <c r="H590" s="17" t="s">
        <v>206</v>
      </c>
      <c r="I590" s="254">
        <v>1978</v>
      </c>
      <c r="J590" s="19" t="s">
        <v>284</v>
      </c>
      <c r="K590" s="255" t="str">
        <f>IF(RIGHT(LEFT(historie_vysledky[[#This Row],[prijmeni a jmeno]],SEARCH(" ",historie_vysledky[[#This Row],[prijmeni a jmeno]])-1),1)="á","Z","M")</f>
        <v>M</v>
      </c>
      <c r="L59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90" s="257"/>
      <c r="N590" s="17"/>
      <c r="O590" s="258">
        <v>6.0462962962962961E-2</v>
      </c>
      <c r="P590" s="136" t="str">
        <f>LEFT(historie_vysledky[[#This Row],[prijmeni a jmeno]],1)</f>
        <v>F</v>
      </c>
      <c r="Q590" s="55" t="str">
        <f>CONCATENATE(historie_vysledky[[#This Row],[prijmeni a jmeno]],", ",historie_vysledky[[#This Row],[nar]])</f>
        <v>Fík Jan, 1978</v>
      </c>
      <c r="R590" s="55" t="str">
        <f>CONCATENATE(historie_vysledky[[#This Row],[prijmeni a jmeno]]," (",historie_vysledky[[#This Row],[nar]],")  v roce ",historie_vysledky[[#This Row],[rok]])</f>
        <v>Fík Jan (1978)  v roce 2013</v>
      </c>
      <c r="S590" s="6"/>
      <c r="T590" s="6"/>
      <c r="U590" s="6"/>
      <c r="V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</row>
    <row r="591" spans="2:33" ht="11.25">
      <c r="B591" s="31" t="str">
        <f>CONCATENATE(historie_vysledky[[#This Row],[rok]]," :: ",H591," :: ",I591)</f>
        <v>2013 :: Flíčková Alice :: 1970</v>
      </c>
      <c r="C591" s="251">
        <v>2013</v>
      </c>
      <c r="D591" s="252" t="s">
        <v>186</v>
      </c>
      <c r="E591" s="259">
        <v>51</v>
      </c>
      <c r="F591" s="259">
        <v>6</v>
      </c>
      <c r="G591" s="253" t="s">
        <v>316</v>
      </c>
      <c r="H591" s="17" t="s">
        <v>209</v>
      </c>
      <c r="I591" s="254">
        <v>1970</v>
      </c>
      <c r="J591" s="19" t="s">
        <v>648</v>
      </c>
      <c r="K591" s="255" t="str">
        <f>IF(RIGHT(LEFT(historie_vysledky[[#This Row],[prijmeni a jmeno]],SEARCH(" ",historie_vysledky[[#This Row],[prijmeni a jmeno]])-1),1)="á","Z","M")</f>
        <v>Z</v>
      </c>
      <c r="L59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591" s="257"/>
      <c r="N591" s="17"/>
      <c r="O591" s="258">
        <v>6.5011574074074083E-2</v>
      </c>
      <c r="P591" s="136" t="str">
        <f>LEFT(historie_vysledky[[#This Row],[prijmeni a jmeno]],1)</f>
        <v>F</v>
      </c>
      <c r="Q591" s="55" t="str">
        <f>CONCATENATE(historie_vysledky[[#This Row],[prijmeni a jmeno]],", ",historie_vysledky[[#This Row],[nar]])</f>
        <v>Flíčková Alice, 1970</v>
      </c>
      <c r="R591" s="55" t="str">
        <f>CONCATENATE(historie_vysledky[[#This Row],[prijmeni a jmeno]]," (",historie_vysledky[[#This Row],[nar]],")  v roce ",historie_vysledky[[#This Row],[rok]])</f>
        <v>Flíčková Alice (1970)  v roce 2013</v>
      </c>
      <c r="S591" s="6"/>
      <c r="T591" s="6"/>
      <c r="U591" s="6"/>
      <c r="V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</row>
    <row r="592" spans="2:33" ht="11.25">
      <c r="B592" s="31" t="str">
        <f>CONCATENATE(historie_vysledky[[#This Row],[rok]]," :: ",H592," :: ",I592)</f>
        <v>2013 :: Forejt Rostislav :: 1967</v>
      </c>
      <c r="C592" s="251">
        <v>2013</v>
      </c>
      <c r="D592" s="252" t="s">
        <v>186</v>
      </c>
      <c r="E592" s="259">
        <v>53</v>
      </c>
      <c r="F592" s="259">
        <v>18</v>
      </c>
      <c r="G592" s="253" t="s">
        <v>316</v>
      </c>
      <c r="H592" s="17" t="s">
        <v>210</v>
      </c>
      <c r="I592" s="254">
        <v>1967</v>
      </c>
      <c r="J592" s="19" t="s">
        <v>211</v>
      </c>
      <c r="K592" s="255" t="str">
        <f>IF(RIGHT(LEFT(historie_vysledky[[#This Row],[prijmeni a jmeno]],SEARCH(" ",historie_vysledky[[#This Row],[prijmeni a jmeno]])-1),1)="á","Z","M")</f>
        <v>M</v>
      </c>
      <c r="L59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92" s="257"/>
      <c r="N592" s="17"/>
      <c r="O592" s="258">
        <v>8.1562499999999996E-2</v>
      </c>
      <c r="P592" s="136" t="str">
        <f>LEFT(historie_vysledky[[#This Row],[prijmeni a jmeno]],1)</f>
        <v>F</v>
      </c>
      <c r="Q592" s="55" t="str">
        <f>CONCATENATE(historie_vysledky[[#This Row],[prijmeni a jmeno]],", ",historie_vysledky[[#This Row],[nar]])</f>
        <v>Forejt Rostislav, 1967</v>
      </c>
      <c r="R592" s="55" t="str">
        <f>CONCATENATE(historie_vysledky[[#This Row],[prijmeni a jmeno]]," (",historie_vysledky[[#This Row],[nar]],")  v roce ",historie_vysledky[[#This Row],[rok]])</f>
        <v>Forejt Rostislav (1967)  v roce 2013</v>
      </c>
      <c r="S592" s="6"/>
      <c r="T592" s="6"/>
      <c r="U592" s="6"/>
      <c r="V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</row>
    <row r="593" spans="2:33" ht="11.25">
      <c r="B593" s="31" t="str">
        <f>CONCATENATE(historie_vysledky[[#This Row],[rok]]," :: ",H593," :: ",I593)</f>
        <v>2013 :: Gazda Martin :: 1968</v>
      </c>
      <c r="C593" s="251">
        <v>2013</v>
      </c>
      <c r="D593" s="252" t="s">
        <v>186</v>
      </c>
      <c r="E593" s="259">
        <v>26</v>
      </c>
      <c r="F593" s="259">
        <v>10</v>
      </c>
      <c r="G593" s="253" t="s">
        <v>316</v>
      </c>
      <c r="H593" s="17" t="s">
        <v>56</v>
      </c>
      <c r="I593" s="254">
        <v>1968</v>
      </c>
      <c r="J593" s="19" t="s">
        <v>198</v>
      </c>
      <c r="K593" s="255" t="str">
        <f>IF(RIGHT(LEFT(historie_vysledky[[#This Row],[prijmeni a jmeno]],SEARCH(" ",historie_vysledky[[#This Row],[prijmeni a jmeno]])-1),1)="á","Z","M")</f>
        <v>M</v>
      </c>
      <c r="L59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93" s="257"/>
      <c r="N593" s="17"/>
      <c r="O593" s="258">
        <v>5.2962962962962962E-2</v>
      </c>
      <c r="P593" s="136" t="str">
        <f>LEFT(historie_vysledky[[#This Row],[prijmeni a jmeno]],1)</f>
        <v>G</v>
      </c>
      <c r="Q593" s="55" t="str">
        <f>CONCATENATE(historie_vysledky[[#This Row],[prijmeni a jmeno]],", ",historie_vysledky[[#This Row],[nar]])</f>
        <v>Gazda Martin, 1968</v>
      </c>
      <c r="R593" s="55" t="str">
        <f>CONCATENATE(historie_vysledky[[#This Row],[prijmeni a jmeno]]," (",historie_vysledky[[#This Row],[nar]],")  v roce ",historie_vysledky[[#This Row],[rok]])</f>
        <v>Gazda Martin (1968)  v roce 2013</v>
      </c>
      <c r="S593" s="6"/>
      <c r="T593" s="6"/>
      <c r="U593" s="6"/>
      <c r="V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</row>
    <row r="594" spans="2:33" ht="11.25">
      <c r="B594" s="31" t="str">
        <f>CONCATENATE(historie_vysledky[[#This Row],[rok]]," :: ",H594," :: ",I594)</f>
        <v>2013 :: Habara Jan :: 1972</v>
      </c>
      <c r="C594" s="251">
        <v>2013</v>
      </c>
      <c r="D594" s="252" t="s">
        <v>186</v>
      </c>
      <c r="E594" s="259" t="s">
        <v>219</v>
      </c>
      <c r="F594" s="259" t="s">
        <v>219</v>
      </c>
      <c r="G594" s="253" t="s">
        <v>316</v>
      </c>
      <c r="H594" s="17" t="s">
        <v>57</v>
      </c>
      <c r="I594" s="254">
        <v>1972</v>
      </c>
      <c r="J594" s="19" t="s">
        <v>280</v>
      </c>
      <c r="K594" s="255" t="str">
        <f>IF(RIGHT(LEFT(historie_vysledky[[#This Row],[prijmeni a jmeno]],SEARCH(" ",historie_vysledky[[#This Row],[prijmeni a jmeno]])-1),1)="á","Z","M")</f>
        <v>M</v>
      </c>
      <c r="L59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94" s="257"/>
      <c r="N594" s="17"/>
      <c r="O594" s="258" t="s">
        <v>219</v>
      </c>
      <c r="P594" s="136" t="str">
        <f>LEFT(historie_vysledky[[#This Row],[prijmeni a jmeno]],1)</f>
        <v>H</v>
      </c>
      <c r="Q594" s="55" t="str">
        <f>CONCATENATE(historie_vysledky[[#This Row],[prijmeni a jmeno]],", ",historie_vysledky[[#This Row],[nar]])</f>
        <v>Habara Jan, 1972</v>
      </c>
      <c r="R594" s="55" t="str">
        <f>CONCATENATE(historie_vysledky[[#This Row],[prijmeni a jmeno]]," (",historie_vysledky[[#This Row],[nar]],")  v roce ",historie_vysledky[[#This Row],[rok]])</f>
        <v>Habara Jan (1972)  v roce 2013</v>
      </c>
      <c r="S594" s="6"/>
      <c r="T594" s="6"/>
      <c r="U594" s="6"/>
      <c r="V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</row>
    <row r="595" spans="2:33" ht="11.25">
      <c r="B595" s="31" t="str">
        <f>CONCATENATE(historie_vysledky[[#This Row],[rok]]," :: ",H595," :: ",I595)</f>
        <v>2013 :: Habara Jaromír :: 1974</v>
      </c>
      <c r="C595" s="251">
        <v>2013</v>
      </c>
      <c r="D595" s="17" t="s">
        <v>186</v>
      </c>
      <c r="E595" s="259">
        <v>5</v>
      </c>
      <c r="F595" s="259">
        <v>2</v>
      </c>
      <c r="G595" s="253" t="s">
        <v>316</v>
      </c>
      <c r="H595" s="17" t="s">
        <v>58</v>
      </c>
      <c r="I595" s="254">
        <v>1974</v>
      </c>
      <c r="J595" s="19" t="s">
        <v>280</v>
      </c>
      <c r="K595" s="255" t="str">
        <f>IF(RIGHT(LEFT(historie_vysledky[[#This Row],[prijmeni a jmeno]],SEARCH(" ",historie_vysledky[[#This Row],[prijmeni a jmeno]])-1),1)="á","Z","M")</f>
        <v>M</v>
      </c>
      <c r="L595" s="26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95" s="261"/>
      <c r="N595" s="17"/>
      <c r="O595" s="258">
        <v>4.3055555555555562E-2</v>
      </c>
      <c r="P595" s="136" t="str">
        <f>LEFT(historie_vysledky[[#This Row],[prijmeni a jmeno]],1)</f>
        <v>H</v>
      </c>
      <c r="Q595" s="55" t="str">
        <f>CONCATENATE(historie_vysledky[[#This Row],[prijmeni a jmeno]],", ",historie_vysledky[[#This Row],[nar]])</f>
        <v>Habara Jaromír, 1974</v>
      </c>
      <c r="R595" s="55" t="str">
        <f>CONCATENATE(historie_vysledky[[#This Row],[prijmeni a jmeno]]," (",historie_vysledky[[#This Row],[nar]],")  v roce ",historie_vysledky[[#This Row],[rok]])</f>
        <v>Habara Jaromír (1974)  v roce 2013</v>
      </c>
      <c r="S595" s="6"/>
      <c r="T595" s="6"/>
      <c r="U595" s="6"/>
      <c r="V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</row>
    <row r="596" spans="2:33" ht="11.25">
      <c r="B596" s="31" t="str">
        <f>CONCATENATE(historie_vysledky[[#This Row],[rok]]," :: ",H596," :: ",I596)</f>
        <v>2013 :: Hájek Daniel :: 1988</v>
      </c>
      <c r="C596" s="251">
        <v>2013</v>
      </c>
      <c r="D596" s="17" t="s">
        <v>186</v>
      </c>
      <c r="E596" s="259">
        <v>1</v>
      </c>
      <c r="F596" s="259">
        <v>1</v>
      </c>
      <c r="G596" s="253" t="s">
        <v>316</v>
      </c>
      <c r="H596" s="17" t="s">
        <v>59</v>
      </c>
      <c r="I596" s="254">
        <v>1988</v>
      </c>
      <c r="J596" s="19" t="s">
        <v>41</v>
      </c>
      <c r="K596" s="255" t="str">
        <f>IF(RIGHT(LEFT(historie_vysledky[[#This Row],[prijmeni a jmeno]],SEARCH(" ",historie_vysledky[[#This Row],[prijmeni a jmeno]])-1),1)="á","Z","M")</f>
        <v>M</v>
      </c>
      <c r="L596" s="26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96" s="261"/>
      <c r="N596" s="17"/>
      <c r="O596" s="258">
        <v>3.8969907407407404E-2</v>
      </c>
      <c r="P596" s="136" t="str">
        <f>LEFT(historie_vysledky[[#This Row],[prijmeni a jmeno]],1)</f>
        <v>H</v>
      </c>
      <c r="Q596" s="55" t="str">
        <f>CONCATENATE(historie_vysledky[[#This Row],[prijmeni a jmeno]],", ",historie_vysledky[[#This Row],[nar]])</f>
        <v>Hájek Daniel, 1988</v>
      </c>
      <c r="R596" s="55" t="str">
        <f>CONCATENATE(historie_vysledky[[#This Row],[prijmeni a jmeno]]," (",historie_vysledky[[#This Row],[nar]],")  v roce ",historie_vysledky[[#This Row],[rok]])</f>
        <v>Hájek Daniel (1988)  v roce 2013</v>
      </c>
      <c r="S596" s="6"/>
      <c r="T596" s="6"/>
      <c r="U596" s="6"/>
      <c r="V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</row>
    <row r="597" spans="2:33" ht="11.25">
      <c r="B597" s="31" t="str">
        <f>CONCATENATE(historie_vysledky[[#This Row],[rok]]," :: ",H597," :: ",I597)</f>
        <v>2013 :: Helm František :: 1987</v>
      </c>
      <c r="C597" s="251">
        <v>2013</v>
      </c>
      <c r="D597" s="252" t="s">
        <v>186</v>
      </c>
      <c r="E597" s="259">
        <v>40</v>
      </c>
      <c r="F597" s="259">
        <v>14</v>
      </c>
      <c r="G597" s="253" t="s">
        <v>316</v>
      </c>
      <c r="H597" s="17" t="s">
        <v>61</v>
      </c>
      <c r="I597" s="254">
        <v>1987</v>
      </c>
      <c r="J597" s="19" t="s">
        <v>202</v>
      </c>
      <c r="K597" s="255" t="str">
        <f>IF(RIGHT(LEFT(historie_vysledky[[#This Row],[prijmeni a jmeno]],SEARCH(" ",historie_vysledky[[#This Row],[prijmeni a jmeno]])-1),1)="á","Z","M")</f>
        <v>M</v>
      </c>
      <c r="L59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97" s="257"/>
      <c r="N597" s="17"/>
      <c r="O597" s="258">
        <v>5.9004629629629629E-2</v>
      </c>
      <c r="P597" s="136" t="str">
        <f>LEFT(historie_vysledky[[#This Row],[prijmeni a jmeno]],1)</f>
        <v>H</v>
      </c>
      <c r="Q597" s="55" t="str">
        <f>CONCATENATE(historie_vysledky[[#This Row],[prijmeni a jmeno]],", ",historie_vysledky[[#This Row],[nar]])</f>
        <v>Helm František, 1987</v>
      </c>
      <c r="R597" s="55" t="str">
        <f>CONCATENATE(historie_vysledky[[#This Row],[prijmeni a jmeno]]," (",historie_vysledky[[#This Row],[nar]],")  v roce ",historie_vysledky[[#This Row],[rok]])</f>
        <v>Helm František (1987)  v roce 2013</v>
      </c>
      <c r="S597" s="6"/>
      <c r="T597" s="6"/>
      <c r="U597" s="6"/>
      <c r="V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</row>
    <row r="598" spans="2:33" ht="11.25">
      <c r="B598" s="31" t="str">
        <f>CONCATENATE(historie_vysledky[[#This Row],[rok]]," :: ",H598," :: ",I598)</f>
        <v>2013 :: Jansa Jiří :: 1966</v>
      </c>
      <c r="C598" s="251">
        <v>2013</v>
      </c>
      <c r="D598" s="252" t="s">
        <v>186</v>
      </c>
      <c r="E598" s="259">
        <v>7</v>
      </c>
      <c r="F598" s="259">
        <v>4</v>
      </c>
      <c r="G598" s="253" t="s">
        <v>316</v>
      </c>
      <c r="H598" s="17" t="s">
        <v>145</v>
      </c>
      <c r="I598" s="254">
        <v>1966</v>
      </c>
      <c r="J598" s="19" t="s">
        <v>8</v>
      </c>
      <c r="K598" s="255" t="str">
        <f>IF(RIGHT(LEFT(historie_vysledky[[#This Row],[prijmeni a jmeno]],SEARCH(" ",historie_vysledky[[#This Row],[prijmeni a jmeno]])-1),1)="á","Z","M")</f>
        <v>M</v>
      </c>
      <c r="L59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598" s="257"/>
      <c r="N598" s="17"/>
      <c r="O598" s="258">
        <v>4.3842592592592593E-2</v>
      </c>
      <c r="P598" s="136" t="str">
        <f>LEFT(historie_vysledky[[#This Row],[prijmeni a jmeno]],1)</f>
        <v>J</v>
      </c>
      <c r="Q598" s="55" t="str">
        <f>CONCATENATE(historie_vysledky[[#This Row],[prijmeni a jmeno]],", ",historie_vysledky[[#This Row],[nar]])</f>
        <v>Jansa Jiří, 1966</v>
      </c>
      <c r="R598" s="55" t="str">
        <f>CONCATENATE(historie_vysledky[[#This Row],[prijmeni a jmeno]]," (",historie_vysledky[[#This Row],[nar]],")  v roce ",historie_vysledky[[#This Row],[rok]])</f>
        <v>Jansa Jiří (1966)  v roce 2013</v>
      </c>
      <c r="S598" s="6"/>
      <c r="T598" s="6"/>
      <c r="U598" s="6"/>
      <c r="V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</row>
    <row r="599" spans="2:33" ht="11.25">
      <c r="B599" s="31" t="str">
        <f>CONCATENATE(historie_vysledky[[#This Row],[rok]]," :: ",H599," :: ",I599)</f>
        <v>2013 :: Juráň Karel :: 1974</v>
      </c>
      <c r="C599" s="251">
        <v>2013</v>
      </c>
      <c r="D599" s="252" t="s">
        <v>186</v>
      </c>
      <c r="E599" s="259">
        <v>6</v>
      </c>
      <c r="F599" s="259">
        <v>3</v>
      </c>
      <c r="G599" s="253" t="s">
        <v>316</v>
      </c>
      <c r="H599" s="17" t="s">
        <v>189</v>
      </c>
      <c r="I599" s="254">
        <v>1974</v>
      </c>
      <c r="J599" s="19" t="s">
        <v>663</v>
      </c>
      <c r="K599" s="255" t="str">
        <f>IF(RIGHT(LEFT(historie_vysledky[[#This Row],[prijmeni a jmeno]],SEARCH(" ",historie_vysledky[[#This Row],[prijmeni a jmeno]])-1),1)="á","Z","M")</f>
        <v>M</v>
      </c>
      <c r="L59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599" s="257"/>
      <c r="N599" s="17"/>
      <c r="O599" s="258">
        <v>4.3680555555555556E-2</v>
      </c>
      <c r="P599" s="136" t="str">
        <f>LEFT(historie_vysledky[[#This Row],[prijmeni a jmeno]],1)</f>
        <v>J</v>
      </c>
      <c r="Q599" s="55" t="str">
        <f>CONCATENATE(historie_vysledky[[#This Row],[prijmeni a jmeno]],", ",historie_vysledky[[#This Row],[nar]])</f>
        <v>Juráň Karel, 1974</v>
      </c>
      <c r="R599" s="55" t="str">
        <f>CONCATENATE(historie_vysledky[[#This Row],[prijmeni a jmeno]]," (",historie_vysledky[[#This Row],[nar]],")  v roce ",historie_vysledky[[#This Row],[rok]])</f>
        <v>Juráň Karel (1974)  v roce 2013</v>
      </c>
      <c r="S599" s="6"/>
      <c r="T599" s="6"/>
      <c r="U599" s="6"/>
      <c r="V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</row>
    <row r="600" spans="2:33" ht="11.25">
      <c r="B600" s="31" t="str">
        <f>CONCATENATE(historie_vysledky[[#This Row],[rok]]," :: ",H600," :: ",I600)</f>
        <v>2013 :: Klosse Jiří :: 1970</v>
      </c>
      <c r="C600" s="251">
        <v>2013</v>
      </c>
      <c r="D600" s="252" t="s">
        <v>186</v>
      </c>
      <c r="E600" s="259">
        <v>46</v>
      </c>
      <c r="F600" s="259">
        <v>17</v>
      </c>
      <c r="G600" s="253" t="s">
        <v>316</v>
      </c>
      <c r="H600" s="17" t="s">
        <v>73</v>
      </c>
      <c r="I600" s="254">
        <v>1970</v>
      </c>
      <c r="J600" s="19" t="s">
        <v>17</v>
      </c>
      <c r="K600" s="255" t="str">
        <f>IF(RIGHT(LEFT(historie_vysledky[[#This Row],[prijmeni a jmeno]],SEARCH(" ",historie_vysledky[[#This Row],[prijmeni a jmeno]])-1),1)="á","Z","M")</f>
        <v>M</v>
      </c>
      <c r="L60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00" s="257"/>
      <c r="N600" s="17"/>
      <c r="O600" s="258">
        <v>6.1527777777777772E-2</v>
      </c>
      <c r="P600" s="136" t="str">
        <f>LEFT(historie_vysledky[[#This Row],[prijmeni a jmeno]],1)</f>
        <v>K</v>
      </c>
      <c r="Q600" s="55" t="str">
        <f>CONCATENATE(historie_vysledky[[#This Row],[prijmeni a jmeno]],", ",historie_vysledky[[#This Row],[nar]])</f>
        <v>Klosse Jiří, 1970</v>
      </c>
      <c r="R600" s="55" t="str">
        <f>CONCATENATE(historie_vysledky[[#This Row],[prijmeni a jmeno]]," (",historie_vysledky[[#This Row],[nar]],")  v roce ",historie_vysledky[[#This Row],[rok]])</f>
        <v>Klosse Jiří (1970)  v roce 2013</v>
      </c>
      <c r="S600" s="6"/>
      <c r="T600" s="6"/>
      <c r="U600" s="6"/>
      <c r="V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</row>
    <row r="601" spans="2:33" ht="11.25">
      <c r="B601" s="31" t="str">
        <f>CONCATENATE(historie_vysledky[[#This Row],[rok]]," :: ",H601," :: ",I601)</f>
        <v>2013 :: Kocourek Vít :: 1969</v>
      </c>
      <c r="C601" s="251">
        <v>2013</v>
      </c>
      <c r="D601" s="252" t="s">
        <v>186</v>
      </c>
      <c r="E601" s="259">
        <v>16</v>
      </c>
      <c r="F601" s="259">
        <v>6</v>
      </c>
      <c r="G601" s="253" t="s">
        <v>316</v>
      </c>
      <c r="H601" s="17" t="s">
        <v>146</v>
      </c>
      <c r="I601" s="254">
        <v>1969</v>
      </c>
      <c r="J601" s="19" t="s">
        <v>299</v>
      </c>
      <c r="K601" s="255" t="str">
        <f>IF(RIGHT(LEFT(historie_vysledky[[#This Row],[prijmeni a jmeno]],SEARCH(" ",historie_vysledky[[#This Row],[prijmeni a jmeno]])-1),1)="á","Z","M")</f>
        <v>M</v>
      </c>
      <c r="L60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01" s="257"/>
      <c r="N601" s="17"/>
      <c r="O601" s="258">
        <v>4.7650462962962964E-2</v>
      </c>
      <c r="P601" s="136" t="str">
        <f>LEFT(historie_vysledky[[#This Row],[prijmeni a jmeno]],1)</f>
        <v>K</v>
      </c>
      <c r="Q601" s="55" t="str">
        <f>CONCATENATE(historie_vysledky[[#This Row],[prijmeni a jmeno]],", ",historie_vysledky[[#This Row],[nar]])</f>
        <v>Kocourek Vít, 1969</v>
      </c>
      <c r="R601" s="55" t="str">
        <f>CONCATENATE(historie_vysledky[[#This Row],[prijmeni a jmeno]]," (",historie_vysledky[[#This Row],[nar]],")  v roce ",historie_vysledky[[#This Row],[rok]])</f>
        <v>Kocourek Vít (1969)  v roce 2013</v>
      </c>
      <c r="S601" s="6"/>
      <c r="T601" s="6"/>
      <c r="U601" s="6"/>
      <c r="V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</row>
    <row r="602" spans="2:33" ht="11.25">
      <c r="B602" s="31" t="str">
        <f>CONCATENATE(historie_vysledky[[#This Row],[rok]]," :: ",H602," :: ",I602)</f>
        <v>2013 :: Kočvarová Monika :: 1973</v>
      </c>
      <c r="C602" s="251">
        <v>2013</v>
      </c>
      <c r="D602" s="252" t="s">
        <v>186</v>
      </c>
      <c r="E602" s="259">
        <v>54</v>
      </c>
      <c r="F602" s="259">
        <v>7</v>
      </c>
      <c r="G602" s="253" t="s">
        <v>316</v>
      </c>
      <c r="H602" s="17" t="s">
        <v>212</v>
      </c>
      <c r="I602" s="254">
        <v>1973</v>
      </c>
      <c r="J602" s="19" t="s">
        <v>211</v>
      </c>
      <c r="K602" s="255" t="str">
        <f>IF(RIGHT(LEFT(historie_vysledky[[#This Row],[prijmeni a jmeno]],SEARCH(" ",historie_vysledky[[#This Row],[prijmeni a jmeno]])-1),1)="á","Z","M")</f>
        <v>Z</v>
      </c>
      <c r="L60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602" s="257"/>
      <c r="N602" s="17"/>
      <c r="O602" s="258">
        <v>8.1562499999999996E-2</v>
      </c>
      <c r="P602" s="136" t="str">
        <f>LEFT(historie_vysledky[[#This Row],[prijmeni a jmeno]],1)</f>
        <v>K</v>
      </c>
      <c r="Q602" s="55" t="str">
        <f>CONCATENATE(historie_vysledky[[#This Row],[prijmeni a jmeno]],", ",historie_vysledky[[#This Row],[nar]])</f>
        <v>Kočvarová Monika, 1973</v>
      </c>
      <c r="R602" s="55" t="str">
        <f>CONCATENATE(historie_vysledky[[#This Row],[prijmeni a jmeno]]," (",historie_vysledky[[#This Row],[nar]],")  v roce ",historie_vysledky[[#This Row],[rok]])</f>
        <v>Kočvarová Monika (1973)  v roce 2013</v>
      </c>
      <c r="S602" s="6"/>
      <c r="T602" s="6"/>
      <c r="U602" s="6"/>
      <c r="V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</row>
    <row r="603" spans="2:33" ht="11.25">
      <c r="B603" s="31" t="str">
        <f>CONCATENATE(historie_vysledky[[#This Row],[rok]]," :: ",H603," :: ",I603)</f>
        <v>2013 :: Kohout Luděk :: 1965</v>
      </c>
      <c r="C603" s="251">
        <v>2013</v>
      </c>
      <c r="D603" s="252" t="s">
        <v>186</v>
      </c>
      <c r="E603" s="259">
        <v>35</v>
      </c>
      <c r="F603" s="259">
        <v>14</v>
      </c>
      <c r="G603" s="253" t="s">
        <v>316</v>
      </c>
      <c r="H603" s="17" t="s">
        <v>75</v>
      </c>
      <c r="I603" s="254">
        <v>1965</v>
      </c>
      <c r="J603" s="19" t="s">
        <v>12</v>
      </c>
      <c r="K603" s="255" t="str">
        <f>IF(RIGHT(LEFT(historie_vysledky[[#This Row],[prijmeni a jmeno]],SEARCH(" ",historie_vysledky[[#This Row],[prijmeni a jmeno]])-1),1)="á","Z","M")</f>
        <v>M</v>
      </c>
      <c r="L60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03" s="257"/>
      <c r="N603" s="17"/>
      <c r="O603" s="258">
        <v>5.5879629629629633E-2</v>
      </c>
      <c r="P603" s="136" t="str">
        <f>LEFT(historie_vysledky[[#This Row],[prijmeni a jmeno]],1)</f>
        <v>K</v>
      </c>
      <c r="Q603" s="55" t="str">
        <f>CONCATENATE(historie_vysledky[[#This Row],[prijmeni a jmeno]],", ",historie_vysledky[[#This Row],[nar]])</f>
        <v>Kohout Luděk, 1965</v>
      </c>
      <c r="R603" s="55" t="str">
        <f>CONCATENATE(historie_vysledky[[#This Row],[prijmeni a jmeno]]," (",historie_vysledky[[#This Row],[nar]],")  v roce ",historie_vysledky[[#This Row],[rok]])</f>
        <v>Kohout Luděk (1965)  v roce 2013</v>
      </c>
      <c r="S603" s="6"/>
      <c r="T603" s="6"/>
      <c r="U603" s="6"/>
      <c r="V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</row>
    <row r="604" spans="2:33" ht="11.25">
      <c r="B604" s="31" t="str">
        <f>CONCATENATE(historie_vysledky[[#This Row],[rok]]," :: ",H604," :: ",I604)</f>
        <v>2013 :: Kolář Martin :: 1980</v>
      </c>
      <c r="C604" s="251">
        <v>2013</v>
      </c>
      <c r="D604" s="252" t="s">
        <v>186</v>
      </c>
      <c r="E604" s="259">
        <v>11</v>
      </c>
      <c r="F604" s="259">
        <v>7</v>
      </c>
      <c r="G604" s="253" t="s">
        <v>316</v>
      </c>
      <c r="H604" s="17" t="s">
        <v>76</v>
      </c>
      <c r="I604" s="254">
        <v>1980</v>
      </c>
      <c r="J604" s="19" t="s">
        <v>19</v>
      </c>
      <c r="K604" s="255" t="str">
        <f>IF(RIGHT(LEFT(historie_vysledky[[#This Row],[prijmeni a jmeno]],SEARCH(" ",historie_vysledky[[#This Row],[prijmeni a jmeno]])-1),1)="á","Z","M")</f>
        <v>M</v>
      </c>
      <c r="L60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04" s="257"/>
      <c r="N604" s="17"/>
      <c r="O604" s="258">
        <v>4.6203703703703698E-2</v>
      </c>
      <c r="P604" s="136" t="str">
        <f>LEFT(historie_vysledky[[#This Row],[prijmeni a jmeno]],1)</f>
        <v>K</v>
      </c>
      <c r="Q604" s="55" t="str">
        <f>CONCATENATE(historie_vysledky[[#This Row],[prijmeni a jmeno]],", ",historie_vysledky[[#This Row],[nar]])</f>
        <v>Kolář Martin, 1980</v>
      </c>
      <c r="R604" s="55" t="str">
        <f>CONCATENATE(historie_vysledky[[#This Row],[prijmeni a jmeno]]," (",historie_vysledky[[#This Row],[nar]],")  v roce ",historie_vysledky[[#This Row],[rok]])</f>
        <v>Kolář Martin (1980)  v roce 2013</v>
      </c>
      <c r="S604" s="6"/>
      <c r="T604" s="6"/>
      <c r="U604" s="6"/>
      <c r="V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</row>
    <row r="605" spans="2:33" ht="11.25">
      <c r="B605" s="31" t="str">
        <f>CONCATENATE(historie_vysledky[[#This Row],[rok]]," :: ",H605," :: ",I605)</f>
        <v>2013 :: Kopřiva Josef :: 1952</v>
      </c>
      <c r="C605" s="251">
        <v>2013</v>
      </c>
      <c r="D605" s="252" t="s">
        <v>186</v>
      </c>
      <c r="E605" s="259">
        <v>34</v>
      </c>
      <c r="F605" s="259">
        <v>4</v>
      </c>
      <c r="G605" s="253" t="s">
        <v>316</v>
      </c>
      <c r="H605" s="17" t="s">
        <v>78</v>
      </c>
      <c r="I605" s="254">
        <v>1952</v>
      </c>
      <c r="J605" s="19" t="s">
        <v>648</v>
      </c>
      <c r="K605" s="255" t="str">
        <f>IF(RIGHT(LEFT(historie_vysledky[[#This Row],[prijmeni a jmeno]],SEARCH(" ",historie_vysledky[[#This Row],[prijmeni a jmeno]])-1),1)="á","Z","M")</f>
        <v>M</v>
      </c>
      <c r="L60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605" s="257"/>
      <c r="N605" s="17"/>
      <c r="O605" s="258">
        <v>5.5428240740740743E-2</v>
      </c>
      <c r="P605" s="136" t="str">
        <f>LEFT(historie_vysledky[[#This Row],[prijmeni a jmeno]],1)</f>
        <v>K</v>
      </c>
      <c r="Q605" s="55" t="str">
        <f>CONCATENATE(historie_vysledky[[#This Row],[prijmeni a jmeno]],", ",historie_vysledky[[#This Row],[nar]])</f>
        <v>Kopřiva Josef, 1952</v>
      </c>
      <c r="R605" s="55" t="str">
        <f>CONCATENATE(historie_vysledky[[#This Row],[prijmeni a jmeno]]," (",historie_vysledky[[#This Row],[nar]],")  v roce ",historie_vysledky[[#This Row],[rok]])</f>
        <v>Kopřiva Josef (1952)  v roce 2013</v>
      </c>
      <c r="S605" s="6"/>
      <c r="T605" s="6"/>
      <c r="U605" s="6"/>
      <c r="V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</row>
    <row r="606" spans="2:33" ht="11.25">
      <c r="B606" s="31" t="str">
        <f>CONCATENATE(historie_vysledky[[#This Row],[rok]]," :: ",H606," :: ",I606)</f>
        <v>2013 :: Krejčí Karel :: 1972</v>
      </c>
      <c r="C606" s="251">
        <v>2013</v>
      </c>
      <c r="D606" s="17" t="s">
        <v>186</v>
      </c>
      <c r="E606" s="259">
        <v>3</v>
      </c>
      <c r="F606" s="259">
        <v>2</v>
      </c>
      <c r="G606" s="253" t="s">
        <v>316</v>
      </c>
      <c r="H606" s="17" t="s">
        <v>80</v>
      </c>
      <c r="I606" s="254">
        <v>1972</v>
      </c>
      <c r="J606" s="19" t="s">
        <v>286</v>
      </c>
      <c r="K606" s="255" t="str">
        <f>IF(RIGHT(LEFT(historie_vysledky[[#This Row],[prijmeni a jmeno]],SEARCH(" ",historie_vysledky[[#This Row],[prijmeni a jmeno]])-1),1)="á","Z","M")</f>
        <v>M</v>
      </c>
      <c r="L606" s="26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06" s="261"/>
      <c r="N606" s="17"/>
      <c r="O606" s="258">
        <v>4.2743055555555555E-2</v>
      </c>
      <c r="P606" s="136" t="str">
        <f>LEFT(historie_vysledky[[#This Row],[prijmeni a jmeno]],1)</f>
        <v>K</v>
      </c>
      <c r="Q606" s="55" t="str">
        <f>CONCATENATE(historie_vysledky[[#This Row],[prijmeni a jmeno]],", ",historie_vysledky[[#This Row],[nar]])</f>
        <v>Krejčí Karel, 1972</v>
      </c>
      <c r="R606" s="55" t="str">
        <f>CONCATENATE(historie_vysledky[[#This Row],[prijmeni a jmeno]]," (",historie_vysledky[[#This Row],[nar]],")  v roce ",historie_vysledky[[#This Row],[rok]])</f>
        <v>Krejčí Karel (1972)  v roce 2013</v>
      </c>
      <c r="S606" s="6"/>
      <c r="T606" s="6"/>
      <c r="U606" s="6"/>
      <c r="V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</row>
    <row r="607" spans="2:33" ht="11.25">
      <c r="B607" s="31" t="str">
        <f>CONCATENATE(historie_vysledky[[#This Row],[rok]]," :: ",H607," :: ",I607)</f>
        <v>2013 :: Krejčová Petra :: 1979</v>
      </c>
      <c r="C607" s="251">
        <v>2013</v>
      </c>
      <c r="D607" s="252" t="s">
        <v>186</v>
      </c>
      <c r="E607" s="259">
        <v>12</v>
      </c>
      <c r="F607" s="259">
        <v>1</v>
      </c>
      <c r="G607" s="253" t="s">
        <v>316</v>
      </c>
      <c r="H607" s="17" t="s">
        <v>171</v>
      </c>
      <c r="I607" s="254">
        <v>1979</v>
      </c>
      <c r="J607" s="19" t="s">
        <v>286</v>
      </c>
      <c r="K607" s="255" t="str">
        <f>IF(RIGHT(LEFT(historie_vysledky[[#This Row],[prijmeni a jmeno]],SEARCH(" ",historie_vysledky[[#This Row],[prijmeni a jmeno]])-1),1)="á","Z","M")</f>
        <v>Z</v>
      </c>
      <c r="L60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607" s="257"/>
      <c r="N607" s="17"/>
      <c r="O607" s="258">
        <v>4.6203703703703698E-2</v>
      </c>
      <c r="P607" s="136" t="str">
        <f>LEFT(historie_vysledky[[#This Row],[prijmeni a jmeno]],1)</f>
        <v>K</v>
      </c>
      <c r="Q607" s="55" t="str">
        <f>CONCATENATE(historie_vysledky[[#This Row],[prijmeni a jmeno]],", ",historie_vysledky[[#This Row],[nar]])</f>
        <v>Krejčová Petra, 1979</v>
      </c>
      <c r="R607" s="55" t="str">
        <f>CONCATENATE(historie_vysledky[[#This Row],[prijmeni a jmeno]]," (",historie_vysledky[[#This Row],[nar]],")  v roce ",historie_vysledky[[#This Row],[rok]])</f>
        <v>Krejčová Petra (1979)  v roce 2013</v>
      </c>
      <c r="S607" s="6"/>
      <c r="T607" s="6"/>
      <c r="U607" s="6"/>
      <c r="V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</row>
    <row r="608" spans="2:33" ht="11.25">
      <c r="B608" s="31" t="str">
        <f>CONCATENATE(historie_vysledky[[#This Row],[rok]]," :: ",H608," :: ",I608)</f>
        <v>2013 :: Kroupa Evžen :: 1967</v>
      </c>
      <c r="C608" s="251">
        <v>2013</v>
      </c>
      <c r="D608" s="252" t="s">
        <v>186</v>
      </c>
      <c r="E608" s="259">
        <v>33</v>
      </c>
      <c r="F608" s="259">
        <v>13</v>
      </c>
      <c r="G608" s="253" t="s">
        <v>316</v>
      </c>
      <c r="H608" s="17" t="s">
        <v>82</v>
      </c>
      <c r="I608" s="254">
        <v>1967</v>
      </c>
      <c r="J608" s="19" t="s">
        <v>282</v>
      </c>
      <c r="K608" s="255" t="str">
        <f>IF(RIGHT(LEFT(historie_vysledky[[#This Row],[prijmeni a jmeno]],SEARCH(" ",historie_vysledky[[#This Row],[prijmeni a jmeno]])-1),1)="á","Z","M")</f>
        <v>M</v>
      </c>
      <c r="L60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08" s="257"/>
      <c r="N608" s="17"/>
      <c r="O608" s="258">
        <v>5.5266203703703699E-2</v>
      </c>
      <c r="P608" s="136" t="str">
        <f>LEFT(historie_vysledky[[#This Row],[prijmeni a jmeno]],1)</f>
        <v>K</v>
      </c>
      <c r="Q608" s="55" t="str">
        <f>CONCATENATE(historie_vysledky[[#This Row],[prijmeni a jmeno]],", ",historie_vysledky[[#This Row],[nar]])</f>
        <v>Kroupa Evžen, 1967</v>
      </c>
      <c r="R608" s="55" t="str">
        <f>CONCATENATE(historie_vysledky[[#This Row],[prijmeni a jmeno]]," (",historie_vysledky[[#This Row],[nar]],")  v roce ",historie_vysledky[[#This Row],[rok]])</f>
        <v>Kroupa Evžen (1967)  v roce 2013</v>
      </c>
      <c r="S608" s="6"/>
      <c r="T608" s="6"/>
      <c r="U608" s="6"/>
      <c r="V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</row>
    <row r="609" spans="2:33" ht="11.25">
      <c r="B609" s="31" t="str">
        <f>CONCATENATE(historie_vysledky[[#This Row],[rok]]," :: ",H609," :: ",I609)</f>
        <v>2013 :: Kudrlička Rostislav :: 1964</v>
      </c>
      <c r="C609" s="251">
        <v>2013</v>
      </c>
      <c r="D609" s="252" t="s">
        <v>186</v>
      </c>
      <c r="E609" s="259">
        <v>23</v>
      </c>
      <c r="F609" s="259">
        <v>9</v>
      </c>
      <c r="G609" s="253" t="s">
        <v>316</v>
      </c>
      <c r="H609" s="17" t="s">
        <v>196</v>
      </c>
      <c r="I609" s="254">
        <v>1964</v>
      </c>
      <c r="J609" s="19" t="s">
        <v>197</v>
      </c>
      <c r="K609" s="255" t="str">
        <f>IF(RIGHT(LEFT(historie_vysledky[[#This Row],[prijmeni a jmeno]],SEARCH(" ",historie_vysledky[[#This Row],[prijmeni a jmeno]])-1),1)="á","Z","M")</f>
        <v>M</v>
      </c>
      <c r="L60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09" s="257"/>
      <c r="N609" s="17"/>
      <c r="O609" s="258">
        <v>5.1458333333333328E-2</v>
      </c>
      <c r="P609" s="136" t="str">
        <f>LEFT(historie_vysledky[[#This Row],[prijmeni a jmeno]],1)</f>
        <v>K</v>
      </c>
      <c r="Q609" s="55" t="str">
        <f>CONCATENATE(historie_vysledky[[#This Row],[prijmeni a jmeno]],", ",historie_vysledky[[#This Row],[nar]])</f>
        <v>Kudrlička Rostislav, 1964</v>
      </c>
      <c r="R609" s="55" t="str">
        <f>CONCATENATE(historie_vysledky[[#This Row],[prijmeni a jmeno]]," (",historie_vysledky[[#This Row],[nar]],")  v roce ",historie_vysledky[[#This Row],[rok]])</f>
        <v>Kudrlička Rostislav (1964)  v roce 2013</v>
      </c>
      <c r="S609" s="6"/>
      <c r="T609" s="6"/>
      <c r="U609" s="6"/>
      <c r="V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</row>
    <row r="610" spans="2:33" ht="11.25">
      <c r="B610" s="31" t="str">
        <f>CONCATENATE(historie_vysledky[[#This Row],[rok]]," :: ",H610," :: ",I610)</f>
        <v>2013 :: Liška Miloš :: 1971</v>
      </c>
      <c r="C610" s="251">
        <v>2013</v>
      </c>
      <c r="D610" s="252" t="s">
        <v>186</v>
      </c>
      <c r="E610" s="259">
        <v>20</v>
      </c>
      <c r="F610" s="259">
        <v>8</v>
      </c>
      <c r="G610" s="253" t="s">
        <v>316</v>
      </c>
      <c r="H610" s="17" t="s">
        <v>193</v>
      </c>
      <c r="I610" s="254">
        <v>1971</v>
      </c>
      <c r="J610" s="19" t="s">
        <v>194</v>
      </c>
      <c r="K610" s="255" t="str">
        <f>IF(RIGHT(LEFT(historie_vysledky[[#This Row],[prijmeni a jmeno]],SEARCH(" ",historie_vysledky[[#This Row],[prijmeni a jmeno]])-1),1)="á","Z","M")</f>
        <v>M</v>
      </c>
      <c r="L61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10" s="257"/>
      <c r="N610" s="17"/>
      <c r="O610" s="258">
        <v>4.8923611111111105E-2</v>
      </c>
      <c r="P610" s="136" t="str">
        <f>LEFT(historie_vysledky[[#This Row],[prijmeni a jmeno]],1)</f>
        <v>L</v>
      </c>
      <c r="Q610" s="55" t="str">
        <f>CONCATENATE(historie_vysledky[[#This Row],[prijmeni a jmeno]],", ",historie_vysledky[[#This Row],[nar]])</f>
        <v>Liška Miloš, 1971</v>
      </c>
      <c r="R610" s="55" t="str">
        <f>CONCATENATE(historie_vysledky[[#This Row],[prijmeni a jmeno]]," (",historie_vysledky[[#This Row],[nar]],")  v roce ",historie_vysledky[[#This Row],[rok]])</f>
        <v>Liška Miloš (1971)  v roce 2013</v>
      </c>
      <c r="S610" s="6"/>
      <c r="T610" s="6"/>
      <c r="U610" s="6"/>
      <c r="V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</row>
    <row r="611" spans="2:33" ht="11.25">
      <c r="B611" s="31" t="str">
        <f>CONCATENATE(historie_vysledky[[#This Row],[rok]]," :: ",H611," :: ",I611)</f>
        <v>2013 :: Malát Jan :: 1966</v>
      </c>
      <c r="C611" s="251">
        <v>2013</v>
      </c>
      <c r="D611" s="252" t="s">
        <v>186</v>
      </c>
      <c r="E611" s="259">
        <v>29</v>
      </c>
      <c r="F611" s="259">
        <v>11</v>
      </c>
      <c r="G611" s="253" t="s">
        <v>316</v>
      </c>
      <c r="H611" s="17" t="s">
        <v>86</v>
      </c>
      <c r="I611" s="254">
        <v>1966</v>
      </c>
      <c r="J611" s="19" t="s">
        <v>282</v>
      </c>
      <c r="K611" s="255" t="str">
        <f>IF(RIGHT(LEFT(historie_vysledky[[#This Row],[prijmeni a jmeno]],SEARCH(" ",historie_vysledky[[#This Row],[prijmeni a jmeno]])-1),1)="á","Z","M")</f>
        <v>M</v>
      </c>
      <c r="L61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11" s="257"/>
      <c r="N611" s="17"/>
      <c r="O611" s="258">
        <v>5.392361111111111E-2</v>
      </c>
      <c r="P611" s="136" t="str">
        <f>LEFT(historie_vysledky[[#This Row],[prijmeni a jmeno]],1)</f>
        <v>M</v>
      </c>
      <c r="Q611" s="55" t="str">
        <f>CONCATENATE(historie_vysledky[[#This Row],[prijmeni a jmeno]],", ",historie_vysledky[[#This Row],[nar]])</f>
        <v>Malát Jan, 1966</v>
      </c>
      <c r="R611" s="55" t="str">
        <f>CONCATENATE(historie_vysledky[[#This Row],[prijmeni a jmeno]]," (",historie_vysledky[[#This Row],[nar]],")  v roce ",historie_vysledky[[#This Row],[rok]])</f>
        <v>Malát Jan (1966)  v roce 2013</v>
      </c>
      <c r="S611" s="6"/>
      <c r="T611" s="6"/>
      <c r="U611" s="6"/>
      <c r="V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</row>
    <row r="612" spans="2:33" ht="11.25">
      <c r="B612" s="31" t="str">
        <f>CONCATENATE(historie_vysledky[[#This Row],[rok]]," :: ",H612," :: ",I612)</f>
        <v>2013 :: Menšíková Lenka :: 1973</v>
      </c>
      <c r="C612" s="251">
        <v>2013</v>
      </c>
      <c r="D612" s="252" t="s">
        <v>186</v>
      </c>
      <c r="E612" s="259">
        <v>30</v>
      </c>
      <c r="F612" s="259">
        <v>4</v>
      </c>
      <c r="G612" s="253" t="s">
        <v>316</v>
      </c>
      <c r="H612" s="17" t="s">
        <v>90</v>
      </c>
      <c r="I612" s="254">
        <v>1973</v>
      </c>
      <c r="J612" s="19" t="s">
        <v>648</v>
      </c>
      <c r="K612" s="255" t="str">
        <f>IF(RIGHT(LEFT(historie_vysledky[[#This Row],[prijmeni a jmeno]],SEARCH(" ",historie_vysledky[[#This Row],[prijmeni a jmeno]])-1),1)="á","Z","M")</f>
        <v>Z</v>
      </c>
      <c r="L61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612" s="257"/>
      <c r="N612" s="17"/>
      <c r="O612" s="258">
        <v>5.4143518518518514E-2</v>
      </c>
      <c r="P612" s="136" t="str">
        <f>LEFT(historie_vysledky[[#This Row],[prijmeni a jmeno]],1)</f>
        <v>M</v>
      </c>
      <c r="Q612" s="55" t="str">
        <f>CONCATENATE(historie_vysledky[[#This Row],[prijmeni a jmeno]],", ",historie_vysledky[[#This Row],[nar]])</f>
        <v>Menšíková Lenka, 1973</v>
      </c>
      <c r="R612" s="55" t="str">
        <f>CONCATENATE(historie_vysledky[[#This Row],[prijmeni a jmeno]]," (",historie_vysledky[[#This Row],[nar]],")  v roce ",historie_vysledky[[#This Row],[rok]])</f>
        <v>Menšíková Lenka (1973)  v roce 2013</v>
      </c>
      <c r="S612" s="6"/>
      <c r="T612" s="6"/>
      <c r="U612" s="6"/>
      <c r="V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</row>
    <row r="613" spans="2:33" ht="11.25">
      <c r="B613" s="31" t="str">
        <f>CONCATENATE(historie_vysledky[[#This Row],[rok]]," :: ",H613," :: ",I613)</f>
        <v>2013 :: Mikolášek Arnošt :: 1965</v>
      </c>
      <c r="C613" s="251">
        <v>2013</v>
      </c>
      <c r="D613" s="252" t="s">
        <v>186</v>
      </c>
      <c r="E613" s="259">
        <v>18</v>
      </c>
      <c r="F613" s="259">
        <v>7</v>
      </c>
      <c r="G613" s="253" t="s">
        <v>316</v>
      </c>
      <c r="H613" s="17" t="s">
        <v>92</v>
      </c>
      <c r="I613" s="254">
        <v>1965</v>
      </c>
      <c r="J613" s="19" t="s">
        <v>25</v>
      </c>
      <c r="K613" s="255" t="str">
        <f>IF(RIGHT(LEFT(historie_vysledky[[#This Row],[prijmeni a jmeno]],SEARCH(" ",historie_vysledky[[#This Row],[prijmeni a jmeno]])-1),1)="á","Z","M")</f>
        <v>M</v>
      </c>
      <c r="L61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13" s="257"/>
      <c r="N613" s="17"/>
      <c r="O613" s="258">
        <v>4.7870370370370369E-2</v>
      </c>
      <c r="P613" s="136" t="str">
        <f>LEFT(historie_vysledky[[#This Row],[prijmeni a jmeno]],1)</f>
        <v>M</v>
      </c>
      <c r="Q613" s="55" t="str">
        <f>CONCATENATE(historie_vysledky[[#This Row],[prijmeni a jmeno]],", ",historie_vysledky[[#This Row],[nar]])</f>
        <v>Mikolášek Arnošt, 1965</v>
      </c>
      <c r="R613" s="55" t="str">
        <f>CONCATENATE(historie_vysledky[[#This Row],[prijmeni a jmeno]]," (",historie_vysledky[[#This Row],[nar]],")  v roce ",historie_vysledky[[#This Row],[rok]])</f>
        <v>Mikolášek Arnošt (1965)  v roce 2013</v>
      </c>
      <c r="S613" s="6"/>
      <c r="T613" s="6"/>
      <c r="U613" s="6"/>
      <c r="V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</row>
    <row r="614" spans="2:33" ht="11.25">
      <c r="B614" s="31" t="str">
        <f>CONCATENATE(historie_vysledky[[#This Row],[rok]]," :: ",H614," :: ",I614)</f>
        <v>2013 :: Neubauer Petr :: 1974</v>
      </c>
      <c r="C614" s="251">
        <v>2013</v>
      </c>
      <c r="D614" s="252" t="s">
        <v>186</v>
      </c>
      <c r="E614" s="259">
        <v>39</v>
      </c>
      <c r="F614" s="259">
        <v>13</v>
      </c>
      <c r="G614" s="253" t="s">
        <v>316</v>
      </c>
      <c r="H614" s="17" t="s">
        <v>201</v>
      </c>
      <c r="I614" s="254">
        <v>1974</v>
      </c>
      <c r="J614" s="19" t="s">
        <v>282</v>
      </c>
      <c r="K614" s="255" t="str">
        <f>IF(RIGHT(LEFT(historie_vysledky[[#This Row],[prijmeni a jmeno]],SEARCH(" ",historie_vysledky[[#This Row],[prijmeni a jmeno]])-1),1)="á","Z","M")</f>
        <v>M</v>
      </c>
      <c r="L61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14" s="257"/>
      <c r="N614" s="17"/>
      <c r="O614" s="258">
        <v>5.8888888888888886E-2</v>
      </c>
      <c r="P614" s="136" t="str">
        <f>LEFT(historie_vysledky[[#This Row],[prijmeni a jmeno]],1)</f>
        <v>N</v>
      </c>
      <c r="Q614" s="55" t="str">
        <f>CONCATENATE(historie_vysledky[[#This Row],[prijmeni a jmeno]],", ",historie_vysledky[[#This Row],[nar]])</f>
        <v>Neubauer Petr, 1974</v>
      </c>
      <c r="R614" s="55" t="str">
        <f>CONCATENATE(historie_vysledky[[#This Row],[prijmeni a jmeno]]," (",historie_vysledky[[#This Row],[nar]],")  v roce ",historie_vysledky[[#This Row],[rok]])</f>
        <v>Neubauer Petr (1974)  v roce 2013</v>
      </c>
      <c r="S614" s="6"/>
      <c r="T614" s="6"/>
      <c r="U614" s="6"/>
      <c r="V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</row>
    <row r="615" spans="2:33" ht="11.25">
      <c r="B615" s="31" t="str">
        <f>CONCATENATE(historie_vysledky[[#This Row],[rok]]," :: ",H615," :: ",I615)</f>
        <v>2013 :: Palivec David :: 1984</v>
      </c>
      <c r="C615" s="251">
        <v>2013</v>
      </c>
      <c r="D615" s="252" t="s">
        <v>186</v>
      </c>
      <c r="E615" s="259">
        <v>19</v>
      </c>
      <c r="F615" s="259">
        <v>9</v>
      </c>
      <c r="G615" s="253" t="s">
        <v>316</v>
      </c>
      <c r="H615" s="17" t="s">
        <v>99</v>
      </c>
      <c r="I615" s="254">
        <v>1984</v>
      </c>
      <c r="J615" s="19" t="s">
        <v>192</v>
      </c>
      <c r="K615" s="255" t="str">
        <f>IF(RIGHT(LEFT(historie_vysledky[[#This Row],[prijmeni a jmeno]],SEARCH(" ",historie_vysledky[[#This Row],[prijmeni a jmeno]])-1),1)="á","Z","M")</f>
        <v>M</v>
      </c>
      <c r="L61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15" s="257"/>
      <c r="N615" s="17"/>
      <c r="O615" s="258">
        <v>4.8321759259259266E-2</v>
      </c>
      <c r="P615" s="136" t="str">
        <f>LEFT(historie_vysledky[[#This Row],[prijmeni a jmeno]],1)</f>
        <v>P</v>
      </c>
      <c r="Q615" s="55" t="str">
        <f>CONCATENATE(historie_vysledky[[#This Row],[prijmeni a jmeno]],", ",historie_vysledky[[#This Row],[nar]])</f>
        <v>Palivec David, 1984</v>
      </c>
      <c r="R615" s="55" t="str">
        <f>CONCATENATE(historie_vysledky[[#This Row],[prijmeni a jmeno]]," (",historie_vysledky[[#This Row],[nar]],")  v roce ",historie_vysledky[[#This Row],[rok]])</f>
        <v>Palivec David (1984)  v roce 2013</v>
      </c>
      <c r="S615" s="6"/>
      <c r="T615" s="6"/>
      <c r="U615" s="6"/>
      <c r="V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</row>
    <row r="616" spans="2:33" ht="11.25">
      <c r="B616" s="31" t="str">
        <f>CONCATENATE(historie_vysledky[[#This Row],[rok]]," :: ",H616," :: ",I616)</f>
        <v>2013 :: Palkovič Vladislav :: 1939</v>
      </c>
      <c r="C616" s="251">
        <v>2013</v>
      </c>
      <c r="D616" s="252" t="s">
        <v>186</v>
      </c>
      <c r="E616" s="259">
        <v>50</v>
      </c>
      <c r="F616" s="259">
        <v>2</v>
      </c>
      <c r="G616" s="253" t="s">
        <v>316</v>
      </c>
      <c r="H616" s="17" t="s">
        <v>100</v>
      </c>
      <c r="I616" s="254">
        <v>1939</v>
      </c>
      <c r="J616" s="19" t="s">
        <v>208</v>
      </c>
      <c r="K616" s="255" t="str">
        <f>IF(RIGHT(LEFT(historie_vysledky[[#This Row],[prijmeni a jmeno]],SEARCH(" ",historie_vysledky[[#This Row],[prijmeni a jmeno]])-1),1)="á","Z","M")</f>
        <v>M</v>
      </c>
      <c r="L61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616" s="257"/>
      <c r="N616" s="17"/>
      <c r="O616" s="258">
        <v>6.5004629629629621E-2</v>
      </c>
      <c r="P616" s="136" t="str">
        <f>LEFT(historie_vysledky[[#This Row],[prijmeni a jmeno]],1)</f>
        <v>P</v>
      </c>
      <c r="Q616" s="55" t="str">
        <f>CONCATENATE(historie_vysledky[[#This Row],[prijmeni a jmeno]],", ",historie_vysledky[[#This Row],[nar]])</f>
        <v>Palkovič Vladislav, 1939</v>
      </c>
      <c r="R616" s="55" t="str">
        <f>CONCATENATE(historie_vysledky[[#This Row],[prijmeni a jmeno]]," (",historie_vysledky[[#This Row],[nar]],")  v roce ",historie_vysledky[[#This Row],[rok]])</f>
        <v>Palkovič Vladislav (1939)  v roce 2013</v>
      </c>
      <c r="S616" s="6"/>
      <c r="T616" s="6"/>
      <c r="U616" s="6"/>
      <c r="V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</row>
    <row r="617" spans="2:33" ht="11.25">
      <c r="B617" s="31" t="str">
        <f>CONCATENATE(historie_vysledky[[#This Row],[rok]]," :: ",H617," :: ",I617)</f>
        <v>2013 :: Pillar Ladislav :: 1952</v>
      </c>
      <c r="C617" s="251">
        <v>2013</v>
      </c>
      <c r="D617" s="252" t="s">
        <v>186</v>
      </c>
      <c r="E617" s="259">
        <v>27</v>
      </c>
      <c r="F617" s="259">
        <v>2</v>
      </c>
      <c r="G617" s="253" t="s">
        <v>316</v>
      </c>
      <c r="H617" s="17" t="s">
        <v>102</v>
      </c>
      <c r="I617" s="254">
        <v>1952</v>
      </c>
      <c r="J617" s="19" t="s">
        <v>35</v>
      </c>
      <c r="K617" s="255" t="str">
        <f>IF(RIGHT(LEFT(historie_vysledky[[#This Row],[prijmeni a jmeno]],SEARCH(" ",historie_vysledky[[#This Row],[prijmeni a jmeno]])-1),1)="á","Z","M")</f>
        <v>M</v>
      </c>
      <c r="L61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617" s="257"/>
      <c r="N617" s="17"/>
      <c r="O617" s="258">
        <v>5.347222222222222E-2</v>
      </c>
      <c r="P617" s="136" t="str">
        <f>LEFT(historie_vysledky[[#This Row],[prijmeni a jmeno]],1)</f>
        <v>P</v>
      </c>
      <c r="Q617" s="55" t="str">
        <f>CONCATENATE(historie_vysledky[[#This Row],[prijmeni a jmeno]],", ",historie_vysledky[[#This Row],[nar]])</f>
        <v>Pillar Ladislav, 1952</v>
      </c>
      <c r="R617" s="55" t="str">
        <f>CONCATENATE(historie_vysledky[[#This Row],[prijmeni a jmeno]]," (",historie_vysledky[[#This Row],[nar]],")  v roce ",historie_vysledky[[#This Row],[rok]])</f>
        <v>Pillar Ladislav (1952)  v roce 2013</v>
      </c>
      <c r="S617" s="6"/>
      <c r="T617" s="6"/>
      <c r="U617" s="6"/>
      <c r="V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</row>
    <row r="618" spans="2:33" ht="11.25">
      <c r="B618" s="31" t="str">
        <f>CONCATENATE(historie_vysledky[[#This Row],[rok]]," :: ",H618," :: ",I618)</f>
        <v>2013 :: Průcha Jakub :: 1977</v>
      </c>
      <c r="C618" s="251">
        <v>2013</v>
      </c>
      <c r="D618" s="252" t="s">
        <v>186</v>
      </c>
      <c r="E618" s="259">
        <v>37</v>
      </c>
      <c r="F618" s="259">
        <v>12</v>
      </c>
      <c r="G618" s="253" t="s">
        <v>316</v>
      </c>
      <c r="H618" s="17" t="s">
        <v>200</v>
      </c>
      <c r="I618" s="254">
        <v>1977</v>
      </c>
      <c r="J618" s="19" t="s">
        <v>17</v>
      </c>
      <c r="K618" s="255" t="str">
        <f>IF(RIGHT(LEFT(historie_vysledky[[#This Row],[prijmeni a jmeno]],SEARCH(" ",historie_vysledky[[#This Row],[prijmeni a jmeno]])-1),1)="á","Z","M")</f>
        <v>M</v>
      </c>
      <c r="L61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18" s="257"/>
      <c r="N618" s="17"/>
      <c r="O618" s="258">
        <v>5.8796296296296298E-2</v>
      </c>
      <c r="P618" s="136" t="str">
        <f>LEFT(historie_vysledky[[#This Row],[prijmeni a jmeno]],1)</f>
        <v>P</v>
      </c>
      <c r="Q618" s="55" t="str">
        <f>CONCATENATE(historie_vysledky[[#This Row],[prijmeni a jmeno]],", ",historie_vysledky[[#This Row],[nar]])</f>
        <v>Průcha Jakub, 1977</v>
      </c>
      <c r="R618" s="55" t="str">
        <f>CONCATENATE(historie_vysledky[[#This Row],[prijmeni a jmeno]]," (",historie_vysledky[[#This Row],[nar]],")  v roce ",historie_vysledky[[#This Row],[rok]])</f>
        <v>Průcha Jakub (1977)  v roce 2013</v>
      </c>
      <c r="S618" s="6"/>
      <c r="T618" s="6"/>
      <c r="U618" s="6"/>
      <c r="V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</row>
    <row r="619" spans="2:33" ht="11.25">
      <c r="B619" s="31" t="str">
        <f>CONCATENATE(historie_vysledky[[#This Row],[rok]]," :: ",H619," :: ",I619)</f>
        <v>2013 :: Putschögl Jaroslav :: 1939</v>
      </c>
      <c r="C619" s="251">
        <v>2013</v>
      </c>
      <c r="D619" s="252" t="s">
        <v>186</v>
      </c>
      <c r="E619" s="259">
        <v>52</v>
      </c>
      <c r="F619" s="259">
        <v>3</v>
      </c>
      <c r="G619" s="253" t="s">
        <v>316</v>
      </c>
      <c r="H619" s="17" t="s">
        <v>105</v>
      </c>
      <c r="I619" s="254">
        <v>1939</v>
      </c>
      <c r="J619" s="19" t="s">
        <v>8</v>
      </c>
      <c r="K619" s="255" t="str">
        <f>IF(RIGHT(LEFT(historie_vysledky[[#This Row],[prijmeni a jmeno]],SEARCH(" ",historie_vysledky[[#This Row],[prijmeni a jmeno]])-1),1)="á","Z","M")</f>
        <v>M</v>
      </c>
      <c r="L61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619" s="257"/>
      <c r="N619" s="17"/>
      <c r="O619" s="258">
        <v>7.4791666666666659E-2</v>
      </c>
      <c r="P619" s="136" t="str">
        <f>LEFT(historie_vysledky[[#This Row],[prijmeni a jmeno]],1)</f>
        <v>P</v>
      </c>
      <c r="Q619" s="55" t="str">
        <f>CONCATENATE(historie_vysledky[[#This Row],[prijmeni a jmeno]],", ",historie_vysledky[[#This Row],[nar]])</f>
        <v>Putschögl Jaroslav, 1939</v>
      </c>
      <c r="R619" s="55" t="str">
        <f>CONCATENATE(historie_vysledky[[#This Row],[prijmeni a jmeno]]," (",historie_vysledky[[#This Row],[nar]],")  v roce ",historie_vysledky[[#This Row],[rok]])</f>
        <v>Putschögl Jaroslav (1939)  v roce 2013</v>
      </c>
      <c r="S619" s="6"/>
      <c r="T619" s="6"/>
      <c r="U619" s="6"/>
      <c r="V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</row>
    <row r="620" spans="2:33" ht="11.25">
      <c r="B620" s="31" t="str">
        <f>CONCATENATE(historie_vysledky[[#This Row],[rok]]," :: ",H620," :: ",I620)</f>
        <v>2013 :: Rechtoriková Linda :: 1987</v>
      </c>
      <c r="C620" s="251">
        <v>2013</v>
      </c>
      <c r="D620" s="252" t="s">
        <v>186</v>
      </c>
      <c r="E620" s="259">
        <v>24</v>
      </c>
      <c r="F620" s="259">
        <v>3</v>
      </c>
      <c r="G620" s="253" t="s">
        <v>316</v>
      </c>
      <c r="H620" s="17" t="s">
        <v>106</v>
      </c>
      <c r="I620" s="254">
        <v>1987</v>
      </c>
      <c r="J620" s="19" t="s">
        <v>192</v>
      </c>
      <c r="K620" s="255" t="str">
        <f>IF(RIGHT(LEFT(historie_vysledky[[#This Row],[prijmeni a jmeno]],SEARCH(" ",historie_vysledky[[#This Row],[prijmeni a jmeno]])-1),1)="á","Z","M")</f>
        <v>Z</v>
      </c>
      <c r="L62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620" s="257"/>
      <c r="N620" s="17"/>
      <c r="O620" s="258">
        <v>5.1990740740740747E-2</v>
      </c>
      <c r="P620" s="136" t="str">
        <f>LEFT(historie_vysledky[[#This Row],[prijmeni a jmeno]],1)</f>
        <v>R</v>
      </c>
      <c r="Q620" s="55" t="str">
        <f>CONCATENATE(historie_vysledky[[#This Row],[prijmeni a jmeno]],", ",historie_vysledky[[#This Row],[nar]])</f>
        <v>Rechtoriková Linda, 1987</v>
      </c>
      <c r="R620" s="55" t="str">
        <f>CONCATENATE(historie_vysledky[[#This Row],[prijmeni a jmeno]]," (",historie_vysledky[[#This Row],[nar]],")  v roce ",historie_vysledky[[#This Row],[rok]])</f>
        <v>Rechtoriková Linda (1987)  v roce 2013</v>
      </c>
      <c r="S620" s="6"/>
      <c r="T620" s="6"/>
      <c r="U620" s="6"/>
      <c r="V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</row>
    <row r="621" spans="2:33" ht="11.25">
      <c r="B621" s="31" t="str">
        <f>CONCATENATE(historie_vysledky[[#This Row],[rok]]," :: ",H621," :: ",I621)</f>
        <v>2013 :: Richtr Zdeněk :: 1969</v>
      </c>
      <c r="C621" s="251">
        <v>2013</v>
      </c>
      <c r="D621" s="252" t="s">
        <v>186</v>
      </c>
      <c r="E621" s="259">
        <v>36</v>
      </c>
      <c r="F621" s="259">
        <v>15</v>
      </c>
      <c r="G621" s="253" t="s">
        <v>316</v>
      </c>
      <c r="H621" s="17" t="s">
        <v>154</v>
      </c>
      <c r="I621" s="254">
        <v>1969</v>
      </c>
      <c r="J621" s="19" t="s">
        <v>282</v>
      </c>
      <c r="K621" s="255" t="str">
        <f>IF(RIGHT(LEFT(historie_vysledky[[#This Row],[prijmeni a jmeno]],SEARCH(" ",historie_vysledky[[#This Row],[prijmeni a jmeno]])-1),1)="á","Z","M")</f>
        <v>M</v>
      </c>
      <c r="L62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21" s="257"/>
      <c r="N621" s="17"/>
      <c r="O621" s="258">
        <v>5.7418981481481481E-2</v>
      </c>
      <c r="P621" s="136" t="str">
        <f>LEFT(historie_vysledky[[#This Row],[prijmeni a jmeno]],1)</f>
        <v>R</v>
      </c>
      <c r="Q621" s="55" t="str">
        <f>CONCATENATE(historie_vysledky[[#This Row],[prijmeni a jmeno]],", ",historie_vysledky[[#This Row],[nar]])</f>
        <v>Richtr Zdeněk, 1969</v>
      </c>
      <c r="R621" s="55" t="str">
        <f>CONCATENATE(historie_vysledky[[#This Row],[prijmeni a jmeno]]," (",historie_vysledky[[#This Row],[nar]],")  v roce ",historie_vysledky[[#This Row],[rok]])</f>
        <v>Richtr Zdeněk (1969)  v roce 2013</v>
      </c>
      <c r="S621" s="6"/>
      <c r="T621" s="6"/>
      <c r="U621" s="6"/>
      <c r="V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</row>
    <row r="622" spans="2:33" ht="11.25">
      <c r="B622" s="31" t="str">
        <f>CONCATENATE(historie_vysledky[[#This Row],[rok]]," :: ",H622," :: ",I622)</f>
        <v>2013 :: Rodina Bohuslav :: 1959</v>
      </c>
      <c r="C622" s="251">
        <v>2013</v>
      </c>
      <c r="D622" s="252" t="s">
        <v>186</v>
      </c>
      <c r="E622" s="259">
        <v>13</v>
      </c>
      <c r="F622" s="259">
        <v>1</v>
      </c>
      <c r="G622" s="253" t="s">
        <v>316</v>
      </c>
      <c r="H622" s="17" t="s">
        <v>107</v>
      </c>
      <c r="I622" s="254">
        <v>1959</v>
      </c>
      <c r="J622" s="19" t="s">
        <v>8</v>
      </c>
      <c r="K622" s="255" t="str">
        <f>IF(RIGHT(LEFT(historie_vysledky[[#This Row],[prijmeni a jmeno]],SEARCH(" ",historie_vysledky[[#This Row],[prijmeni a jmeno]])-1),1)="á","Z","M")</f>
        <v>M</v>
      </c>
      <c r="L62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622" s="257"/>
      <c r="N622" s="17"/>
      <c r="O622" s="258">
        <v>4.6840277777777779E-2</v>
      </c>
      <c r="P622" s="136" t="str">
        <f>LEFT(historie_vysledky[[#This Row],[prijmeni a jmeno]],1)</f>
        <v>R</v>
      </c>
      <c r="Q622" s="55" t="str">
        <f>CONCATENATE(historie_vysledky[[#This Row],[prijmeni a jmeno]],", ",historie_vysledky[[#This Row],[nar]])</f>
        <v>Rodina Bohuslav, 1959</v>
      </c>
      <c r="R622" s="55" t="str">
        <f>CONCATENATE(historie_vysledky[[#This Row],[prijmeni a jmeno]]," (",historie_vysledky[[#This Row],[nar]],")  v roce ",historie_vysledky[[#This Row],[rok]])</f>
        <v>Rodina Bohuslav (1959)  v roce 2013</v>
      </c>
      <c r="S622" s="6"/>
      <c r="T622" s="6"/>
      <c r="U622" s="6"/>
      <c r="V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</row>
    <row r="623" spans="2:33" ht="11.25">
      <c r="B623" s="31" t="str">
        <f>CONCATENATE(historie_vysledky[[#This Row],[rok]]," :: ",H623," :: ",I623)</f>
        <v>2013 :: Smetana Jiří :: 1953</v>
      </c>
      <c r="C623" s="251">
        <v>2013</v>
      </c>
      <c r="D623" s="252" t="s">
        <v>186</v>
      </c>
      <c r="E623" s="259">
        <v>28</v>
      </c>
      <c r="F623" s="259">
        <v>3</v>
      </c>
      <c r="G623" s="253" t="s">
        <v>316</v>
      </c>
      <c r="H623" s="17" t="s">
        <v>156</v>
      </c>
      <c r="I623" s="254">
        <v>1953</v>
      </c>
      <c r="J623" s="19" t="s">
        <v>657</v>
      </c>
      <c r="K623" s="255" t="str">
        <f>IF(RIGHT(LEFT(historie_vysledky[[#This Row],[prijmeni a jmeno]],SEARCH(" ",historie_vysledky[[#This Row],[prijmeni a jmeno]])-1),1)="á","Z","M")</f>
        <v>M</v>
      </c>
      <c r="L62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623" s="257"/>
      <c r="N623" s="17"/>
      <c r="O623" s="258">
        <v>5.3854166666666668E-2</v>
      </c>
      <c r="P623" s="136" t="str">
        <f>LEFT(historie_vysledky[[#This Row],[prijmeni a jmeno]],1)</f>
        <v>S</v>
      </c>
      <c r="Q623" s="55" t="str">
        <f>CONCATENATE(historie_vysledky[[#This Row],[prijmeni a jmeno]],", ",historie_vysledky[[#This Row],[nar]])</f>
        <v>Smetana Jiří, 1953</v>
      </c>
      <c r="R623" s="55" t="str">
        <f>CONCATENATE(historie_vysledky[[#This Row],[prijmeni a jmeno]]," (",historie_vysledky[[#This Row],[nar]],")  v roce ",historie_vysledky[[#This Row],[rok]])</f>
        <v>Smetana Jiří (1953)  v roce 2013</v>
      </c>
      <c r="S623" s="6"/>
      <c r="T623" s="6"/>
      <c r="U623" s="6"/>
      <c r="V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</row>
    <row r="624" spans="2:33" ht="11.25">
      <c r="B624" s="31" t="str">
        <f>CONCATENATE(historie_vysledky[[#This Row],[rok]]," :: ",H624," :: ",I624)</f>
        <v>2013 :: Stejskal Ladislav :: 1977</v>
      </c>
      <c r="C624" s="251">
        <v>2013</v>
      </c>
      <c r="D624" s="252" t="s">
        <v>186</v>
      </c>
      <c r="E624" s="259">
        <v>9</v>
      </c>
      <c r="F624" s="259">
        <v>5</v>
      </c>
      <c r="G624" s="253" t="s">
        <v>316</v>
      </c>
      <c r="H624" s="17" t="s">
        <v>159</v>
      </c>
      <c r="I624" s="254">
        <v>1977</v>
      </c>
      <c r="J624" s="17" t="s">
        <v>741</v>
      </c>
      <c r="K624" s="255" t="str">
        <f>IF(RIGHT(LEFT(historie_vysledky[[#This Row],[prijmeni a jmeno]],SEARCH(" ",historie_vysledky[[#This Row],[prijmeni a jmeno]])-1),1)="á","Z","M")</f>
        <v>M</v>
      </c>
      <c r="L62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24" s="257"/>
      <c r="N624" s="17"/>
      <c r="O624" s="258">
        <v>4.494212962962963E-2</v>
      </c>
      <c r="P624" s="136" t="str">
        <f>LEFT(historie_vysledky[[#This Row],[prijmeni a jmeno]],1)</f>
        <v>S</v>
      </c>
      <c r="Q624" s="55" t="str">
        <f>CONCATENATE(historie_vysledky[[#This Row],[prijmeni a jmeno]],", ",historie_vysledky[[#This Row],[nar]])</f>
        <v>Stejskal Ladislav, 1977</v>
      </c>
      <c r="R624" s="55" t="str">
        <f>CONCATENATE(historie_vysledky[[#This Row],[prijmeni a jmeno]]," (",historie_vysledky[[#This Row],[nar]],")  v roce ",historie_vysledky[[#This Row],[rok]])</f>
        <v>Stejskal Ladislav (1977)  v roce 2013</v>
      </c>
      <c r="S624" s="6"/>
      <c r="T624" s="6"/>
      <c r="U624" s="6"/>
      <c r="V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</row>
    <row r="625" spans="2:33" ht="11.25">
      <c r="B625" s="31" t="str">
        <f>CONCATENATE(historie_vysledky[[#This Row],[rok]]," :: ",H625," :: ",I625)</f>
        <v>2013 :: Stejskal Pavel :: 1986</v>
      </c>
      <c r="C625" s="251">
        <v>2013</v>
      </c>
      <c r="D625" s="252" t="s">
        <v>186</v>
      </c>
      <c r="E625" s="259">
        <v>21</v>
      </c>
      <c r="F625" s="259">
        <v>10</v>
      </c>
      <c r="G625" s="253" t="s">
        <v>316</v>
      </c>
      <c r="H625" s="17" t="s">
        <v>195</v>
      </c>
      <c r="I625" s="254">
        <v>1986</v>
      </c>
      <c r="J625" s="19" t="s">
        <v>284</v>
      </c>
      <c r="K625" s="255" t="str">
        <f>IF(RIGHT(LEFT(historie_vysledky[[#This Row],[prijmeni a jmeno]],SEARCH(" ",historie_vysledky[[#This Row],[prijmeni a jmeno]])-1),1)="á","Z","M")</f>
        <v>M</v>
      </c>
      <c r="L62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25" s="257"/>
      <c r="N625" s="17"/>
      <c r="O625" s="258">
        <v>5.0752314814814813E-2</v>
      </c>
      <c r="P625" s="136" t="str">
        <f>LEFT(historie_vysledky[[#This Row],[prijmeni a jmeno]],1)</f>
        <v>S</v>
      </c>
      <c r="Q625" s="55" t="str">
        <f>CONCATENATE(historie_vysledky[[#This Row],[prijmeni a jmeno]],", ",historie_vysledky[[#This Row],[nar]])</f>
        <v>Stejskal Pavel, 1986</v>
      </c>
      <c r="R625" s="55" t="str">
        <f>CONCATENATE(historie_vysledky[[#This Row],[prijmeni a jmeno]]," (",historie_vysledky[[#This Row],[nar]],")  v roce ",historie_vysledky[[#This Row],[rok]])</f>
        <v>Stejskal Pavel (1986)  v roce 2013</v>
      </c>
      <c r="S625" s="6"/>
      <c r="T625" s="6"/>
      <c r="U625" s="6"/>
      <c r="V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</row>
    <row r="626" spans="2:33" ht="11.25">
      <c r="B626" s="31" t="str">
        <f>CONCATENATE(historie_vysledky[[#This Row],[rok]]," :: ",H626," :: ",I626)</f>
        <v>2013 :: Svoboda Václav :: 1949</v>
      </c>
      <c r="C626" s="251">
        <v>2013</v>
      </c>
      <c r="D626" s="252" t="s">
        <v>186</v>
      </c>
      <c r="E626" s="259">
        <v>22</v>
      </c>
      <c r="F626" s="259">
        <v>1</v>
      </c>
      <c r="G626" s="253" t="s">
        <v>316</v>
      </c>
      <c r="H626" s="17" t="s">
        <v>118</v>
      </c>
      <c r="I626" s="254">
        <v>1949</v>
      </c>
      <c r="J626" s="19" t="s">
        <v>2</v>
      </c>
      <c r="K626" s="255" t="str">
        <f>IF(RIGHT(LEFT(historie_vysledky[[#This Row],[prijmeni a jmeno]],SEARCH(" ",historie_vysledky[[#This Row],[prijmeni a jmeno]])-1),1)="á","Z","M")</f>
        <v>M</v>
      </c>
      <c r="L62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626" s="257"/>
      <c r="N626" s="17"/>
      <c r="O626" s="258">
        <v>5.0844907407407408E-2</v>
      </c>
      <c r="P626" s="136" t="str">
        <f>LEFT(historie_vysledky[[#This Row],[prijmeni a jmeno]],1)</f>
        <v>S</v>
      </c>
      <c r="Q626" s="55" t="str">
        <f>CONCATENATE(historie_vysledky[[#This Row],[prijmeni a jmeno]],", ",historie_vysledky[[#This Row],[nar]])</f>
        <v>Svoboda Václav, 1949</v>
      </c>
      <c r="R626" s="55" t="str">
        <f>CONCATENATE(historie_vysledky[[#This Row],[prijmeni a jmeno]]," (",historie_vysledky[[#This Row],[nar]],")  v roce ",historie_vysledky[[#This Row],[rok]])</f>
        <v>Svoboda Václav (1949)  v roce 2013</v>
      </c>
      <c r="S626" s="6"/>
      <c r="T626" s="6"/>
      <c r="U626" s="6"/>
      <c r="V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</row>
    <row r="627" spans="2:33" ht="11.25">
      <c r="B627" s="31" t="str">
        <f>CONCATENATE(historie_vysledky[[#This Row],[rok]]," :: ",H627," :: ",I627)</f>
        <v>2013 :: Szábo Miloš :: 1981</v>
      </c>
      <c r="C627" s="251">
        <v>2013</v>
      </c>
      <c r="D627" s="252" t="s">
        <v>186</v>
      </c>
      <c r="E627" s="259">
        <v>14</v>
      </c>
      <c r="F627" s="259">
        <v>8</v>
      </c>
      <c r="G627" s="253" t="s">
        <v>316</v>
      </c>
      <c r="H627" s="17" t="s">
        <v>160</v>
      </c>
      <c r="I627" s="254">
        <v>1981</v>
      </c>
      <c r="J627" s="19" t="s">
        <v>40</v>
      </c>
      <c r="K627" s="255" t="str">
        <f>IF(RIGHT(LEFT(historie_vysledky[[#This Row],[prijmeni a jmeno]],SEARCH(" ",historie_vysledky[[#This Row],[prijmeni a jmeno]])-1),1)="á","Z","M")</f>
        <v>M</v>
      </c>
      <c r="L62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27" s="257"/>
      <c r="N627" s="17"/>
      <c r="O627" s="258">
        <v>4.7488425925925927E-2</v>
      </c>
      <c r="P627" s="136" t="str">
        <f>LEFT(historie_vysledky[[#This Row],[prijmeni a jmeno]],1)</f>
        <v>S</v>
      </c>
      <c r="Q627" s="55" t="str">
        <f>CONCATENATE(historie_vysledky[[#This Row],[prijmeni a jmeno]],", ",historie_vysledky[[#This Row],[nar]])</f>
        <v>Szábo Miloš, 1981</v>
      </c>
      <c r="R627" s="55" t="str">
        <f>CONCATENATE(historie_vysledky[[#This Row],[prijmeni a jmeno]]," (",historie_vysledky[[#This Row],[nar]],")  v roce ",historie_vysledky[[#This Row],[rok]])</f>
        <v>Szábo Miloš (1981)  v roce 2013</v>
      </c>
      <c r="S627" s="6"/>
      <c r="T627" s="6"/>
      <c r="U627" s="6"/>
      <c r="V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</row>
    <row r="628" spans="2:33" ht="11.25">
      <c r="B628" s="31" t="str">
        <f>CONCATENATE(historie_vysledky[[#This Row],[rok]]," :: ",H628," :: ",I628)</f>
        <v>2013 :: Šochman Josef :: 1950</v>
      </c>
      <c r="C628" s="251">
        <v>2013</v>
      </c>
      <c r="D628" s="252" t="s">
        <v>186</v>
      </c>
      <c r="E628" s="259">
        <v>49</v>
      </c>
      <c r="F628" s="259">
        <v>5</v>
      </c>
      <c r="G628" s="253" t="s">
        <v>316</v>
      </c>
      <c r="H628" s="17" t="s">
        <v>157</v>
      </c>
      <c r="I628" s="254">
        <v>1950</v>
      </c>
      <c r="J628" s="19" t="s">
        <v>207</v>
      </c>
      <c r="K628" s="255" t="str">
        <f>IF(RIGHT(LEFT(historie_vysledky[[#This Row],[prijmeni a jmeno]],SEARCH(" ",historie_vysledky[[#This Row],[prijmeni a jmeno]])-1),1)="á","Z","M")</f>
        <v>M</v>
      </c>
      <c r="L62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628" s="257"/>
      <c r="N628" s="17"/>
      <c r="O628" s="258">
        <v>6.3321759259259258E-2</v>
      </c>
      <c r="P628" s="136" t="str">
        <f>LEFT(historie_vysledky[[#This Row],[prijmeni a jmeno]],1)</f>
        <v>Š</v>
      </c>
      <c r="Q628" s="55" t="str">
        <f>CONCATENATE(historie_vysledky[[#This Row],[prijmeni a jmeno]],", ",historie_vysledky[[#This Row],[nar]])</f>
        <v>Šochman Josef, 1950</v>
      </c>
      <c r="R628" s="55" t="str">
        <f>CONCATENATE(historie_vysledky[[#This Row],[prijmeni a jmeno]]," (",historie_vysledky[[#This Row],[nar]],")  v roce ",historie_vysledky[[#This Row],[rok]])</f>
        <v>Šochman Josef (1950)  v roce 2013</v>
      </c>
      <c r="S628" s="6"/>
      <c r="T628" s="6"/>
      <c r="U628" s="6"/>
      <c r="V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</row>
    <row r="629" spans="2:33" ht="11.25">
      <c r="B629" s="31" t="str">
        <f>CONCATENATE(historie_vysledky[[#This Row],[rok]]," :: ",H629," :: ",I629)</f>
        <v>2013 :: Šoustar Lubomír :: 1941</v>
      </c>
      <c r="C629" s="251">
        <v>2013</v>
      </c>
      <c r="D629" s="252" t="s">
        <v>186</v>
      </c>
      <c r="E629" s="259">
        <v>32</v>
      </c>
      <c r="F629" s="259">
        <v>1</v>
      </c>
      <c r="G629" s="253" t="s">
        <v>316</v>
      </c>
      <c r="H629" s="17" t="s">
        <v>115</v>
      </c>
      <c r="I629" s="254">
        <v>1941</v>
      </c>
      <c r="J629" s="19" t="s">
        <v>295</v>
      </c>
      <c r="K629" s="255" t="str">
        <f>IF(RIGHT(LEFT(historie_vysledky[[#This Row],[prijmeni a jmeno]],SEARCH(" ",historie_vysledky[[#This Row],[prijmeni a jmeno]])-1),1)="á","Z","M")</f>
        <v>M</v>
      </c>
      <c r="L62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629" s="257"/>
      <c r="N629" s="17"/>
      <c r="O629" s="258">
        <v>5.4884259259259265E-2</v>
      </c>
      <c r="P629" s="136" t="str">
        <f>LEFT(historie_vysledky[[#This Row],[prijmeni a jmeno]],1)</f>
        <v>Š</v>
      </c>
      <c r="Q629" s="55" t="str">
        <f>CONCATENATE(historie_vysledky[[#This Row],[prijmeni a jmeno]],", ",historie_vysledky[[#This Row],[nar]])</f>
        <v>Šoustar Lubomír, 1941</v>
      </c>
      <c r="R629" s="55" t="str">
        <f>CONCATENATE(historie_vysledky[[#This Row],[prijmeni a jmeno]]," (",historie_vysledky[[#This Row],[nar]],")  v roce ",historie_vysledky[[#This Row],[rok]])</f>
        <v>Šoustar Lubomír (1941)  v roce 2013</v>
      </c>
      <c r="S629" s="6"/>
      <c r="T629" s="6"/>
      <c r="U629" s="6"/>
      <c r="V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</row>
    <row r="630" spans="2:33" ht="11.25">
      <c r="B630" s="31" t="str">
        <f>CONCATENATE(historie_vysledky[[#This Row],[rok]]," :: ",H630," :: ",I630)</f>
        <v>2013 :: Uhlíř Radek :: 1967</v>
      </c>
      <c r="C630" s="251">
        <v>2013</v>
      </c>
      <c r="D630" s="17" t="s">
        <v>186</v>
      </c>
      <c r="E630" s="259">
        <v>4</v>
      </c>
      <c r="F630" s="259">
        <v>3</v>
      </c>
      <c r="G630" s="253" t="s">
        <v>316</v>
      </c>
      <c r="H630" s="17" t="s">
        <v>163</v>
      </c>
      <c r="I630" s="254">
        <v>1967</v>
      </c>
      <c r="J630" s="19" t="s">
        <v>286</v>
      </c>
      <c r="K630" s="255" t="str">
        <f>IF(RIGHT(LEFT(historie_vysledky[[#This Row],[prijmeni a jmeno]],SEARCH(" ",historie_vysledky[[#This Row],[prijmeni a jmeno]])-1),1)="á","Z","M")</f>
        <v>M</v>
      </c>
      <c r="L630" s="260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30" s="261"/>
      <c r="N630" s="17"/>
      <c r="O630" s="258">
        <v>4.2789351851851849E-2</v>
      </c>
      <c r="P630" s="136" t="str">
        <f>LEFT(historie_vysledky[[#This Row],[prijmeni a jmeno]],1)</f>
        <v>U</v>
      </c>
      <c r="Q630" s="55" t="str">
        <f>CONCATENATE(historie_vysledky[[#This Row],[prijmeni a jmeno]],", ",historie_vysledky[[#This Row],[nar]])</f>
        <v>Uhlíř Radek, 1967</v>
      </c>
      <c r="R630" s="55" t="str">
        <f>CONCATENATE(historie_vysledky[[#This Row],[prijmeni a jmeno]]," (",historie_vysledky[[#This Row],[nar]],")  v roce ",historie_vysledky[[#This Row],[rok]])</f>
        <v>Uhlíř Radek (1967)  v roce 2013</v>
      </c>
      <c r="S630" s="6"/>
      <c r="T630" s="6"/>
      <c r="U630" s="6"/>
      <c r="V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</row>
    <row r="631" spans="2:33" ht="11.25">
      <c r="B631" s="31" t="str">
        <f>CONCATENATE(historie_vysledky[[#This Row],[rok]]," :: ",H631," :: ",I631)</f>
        <v>2013 :: Valter Jaroslav :: 1972</v>
      </c>
      <c r="C631" s="251">
        <v>2013</v>
      </c>
      <c r="D631" s="252" t="s">
        <v>186</v>
      </c>
      <c r="E631" s="259">
        <v>43</v>
      </c>
      <c r="F631" s="259">
        <v>16</v>
      </c>
      <c r="G631" s="253" t="s">
        <v>316</v>
      </c>
      <c r="H631" s="17" t="s">
        <v>205</v>
      </c>
      <c r="I631" s="254">
        <v>1972</v>
      </c>
      <c r="J631" s="19" t="s">
        <v>17</v>
      </c>
      <c r="K631" s="255" t="str">
        <f>IF(RIGHT(LEFT(historie_vysledky[[#This Row],[prijmeni a jmeno]],SEARCH(" ",historie_vysledky[[#This Row],[prijmeni a jmeno]])-1),1)="á","Z","M")</f>
        <v>M</v>
      </c>
      <c r="L63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631" s="257"/>
      <c r="N631" s="17"/>
      <c r="O631" s="258">
        <v>5.9930555555555563E-2</v>
      </c>
      <c r="P631" s="136" t="str">
        <f>LEFT(historie_vysledky[[#This Row],[prijmeni a jmeno]],1)</f>
        <v>V</v>
      </c>
      <c r="Q631" s="55" t="str">
        <f>CONCATENATE(historie_vysledky[[#This Row],[prijmeni a jmeno]],", ",historie_vysledky[[#This Row],[nar]])</f>
        <v>Valter Jaroslav, 1972</v>
      </c>
      <c r="R631" s="55" t="str">
        <f>CONCATENATE(historie_vysledky[[#This Row],[prijmeni a jmeno]]," (",historie_vysledky[[#This Row],[nar]],")  v roce ",historie_vysledky[[#This Row],[rok]])</f>
        <v>Valter Jaroslav (1972)  v roce 2013</v>
      </c>
      <c r="S631" s="6"/>
      <c r="T631" s="6"/>
      <c r="U631" s="6"/>
      <c r="V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</row>
    <row r="632" spans="2:33" ht="11.25">
      <c r="B632" s="31" t="str">
        <f>CONCATENATE(historie_vysledky[[#This Row],[rok]]," :: ",H632," :: ",I632)</f>
        <v>2013 :: Valter Pavel :: 1975</v>
      </c>
      <c r="C632" s="251">
        <v>2013</v>
      </c>
      <c r="D632" s="252" t="s">
        <v>186</v>
      </c>
      <c r="E632" s="259">
        <v>47</v>
      </c>
      <c r="F632" s="259">
        <v>19</v>
      </c>
      <c r="G632" s="253" t="s">
        <v>316</v>
      </c>
      <c r="H632" s="17" t="s">
        <v>127</v>
      </c>
      <c r="I632" s="254">
        <v>1975</v>
      </c>
      <c r="J632" s="19" t="s">
        <v>17</v>
      </c>
      <c r="K632" s="255" t="str">
        <f>IF(RIGHT(LEFT(historie_vysledky[[#This Row],[prijmeni a jmeno]],SEARCH(" ",historie_vysledky[[#This Row],[prijmeni a jmeno]])-1),1)="á","Z","M")</f>
        <v>M</v>
      </c>
      <c r="L63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32" s="257"/>
      <c r="N632" s="17"/>
      <c r="O632" s="258">
        <v>6.1863425925925926E-2</v>
      </c>
      <c r="P632" s="136" t="str">
        <f>LEFT(historie_vysledky[[#This Row],[prijmeni a jmeno]],1)</f>
        <v>V</v>
      </c>
      <c r="Q632" s="55" t="str">
        <f>CONCATENATE(historie_vysledky[[#This Row],[prijmeni a jmeno]],", ",historie_vysledky[[#This Row],[nar]])</f>
        <v>Valter Pavel, 1975</v>
      </c>
      <c r="R632" s="55" t="str">
        <f>CONCATENATE(historie_vysledky[[#This Row],[prijmeni a jmeno]]," (",historie_vysledky[[#This Row],[nar]],")  v roce ",historie_vysledky[[#This Row],[rok]])</f>
        <v>Valter Pavel (1975)  v roce 2013</v>
      </c>
      <c r="S632" s="6"/>
      <c r="T632" s="6"/>
      <c r="U632" s="6"/>
      <c r="V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</row>
    <row r="633" spans="2:33" ht="11.25">
      <c r="B633" s="31" t="str">
        <f>CONCATENATE(historie_vysledky[[#This Row],[rok]]," :: ",H633," :: ",I633)</f>
        <v>2013 :: Vejvara Pavel :: 1979</v>
      </c>
      <c r="C633" s="251">
        <v>2013</v>
      </c>
      <c r="D633" s="252" t="s">
        <v>186</v>
      </c>
      <c r="E633" s="259">
        <v>8</v>
      </c>
      <c r="F633" s="259">
        <v>4</v>
      </c>
      <c r="G633" s="253" t="s">
        <v>316</v>
      </c>
      <c r="H633" s="17" t="s">
        <v>190</v>
      </c>
      <c r="I633" s="254">
        <v>1979</v>
      </c>
      <c r="J633" s="19" t="s">
        <v>655</v>
      </c>
      <c r="K633" s="255" t="str">
        <f>IF(RIGHT(LEFT(historie_vysledky[[#This Row],[prijmeni a jmeno]],SEARCH(" ",historie_vysledky[[#This Row],[prijmeni a jmeno]])-1),1)="á","Z","M")</f>
        <v>M</v>
      </c>
      <c r="L63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33" s="257"/>
      <c r="N633" s="17"/>
      <c r="O633" s="258">
        <v>4.4664351851851851E-2</v>
      </c>
      <c r="P633" s="136" t="str">
        <f>LEFT(historie_vysledky[[#This Row],[prijmeni a jmeno]],1)</f>
        <v>V</v>
      </c>
      <c r="Q633" s="55" t="str">
        <f>CONCATENATE(historie_vysledky[[#This Row],[prijmeni a jmeno]],", ",historie_vysledky[[#This Row],[nar]])</f>
        <v>Vejvara Pavel, 1979</v>
      </c>
      <c r="R633" s="55" t="str">
        <f>CONCATENATE(historie_vysledky[[#This Row],[prijmeni a jmeno]]," (",historie_vysledky[[#This Row],[nar]],")  v roce ",historie_vysledky[[#This Row],[rok]])</f>
        <v>Vejvara Pavel (1979)  v roce 2013</v>
      </c>
      <c r="S633" s="6"/>
      <c r="T633" s="6"/>
      <c r="U633" s="6"/>
      <c r="V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</row>
    <row r="634" spans="2:33" ht="11.25">
      <c r="B634" s="31" t="str">
        <f>CONCATENATE(historie_vysledky[[#This Row],[rok]]," :: ",H634," :: ",I634)</f>
        <v>2013 :: Vorel Jan :: 1960</v>
      </c>
      <c r="C634" s="251">
        <v>2013</v>
      </c>
      <c r="D634" s="252" t="s">
        <v>186</v>
      </c>
      <c r="E634" s="259">
        <v>48</v>
      </c>
      <c r="F634" s="259">
        <v>2</v>
      </c>
      <c r="G634" s="253" t="s">
        <v>316</v>
      </c>
      <c r="H634" s="17" t="s">
        <v>132</v>
      </c>
      <c r="I634" s="254">
        <v>1960</v>
      </c>
      <c r="J634" s="19" t="s">
        <v>17</v>
      </c>
      <c r="K634" s="255" t="str">
        <f>IF(RIGHT(LEFT(historie_vysledky[[#This Row],[prijmeni a jmeno]],SEARCH(" ",historie_vysledky[[#This Row],[prijmeni a jmeno]])-1),1)="á","Z","M")</f>
        <v>M</v>
      </c>
      <c r="L63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634" s="257"/>
      <c r="N634" s="17"/>
      <c r="O634" s="258">
        <v>6.2152777777777779E-2</v>
      </c>
      <c r="P634" s="136" t="str">
        <f>LEFT(historie_vysledky[[#This Row],[prijmeni a jmeno]],1)</f>
        <v>V</v>
      </c>
      <c r="Q634" s="55" t="str">
        <f>CONCATENATE(historie_vysledky[[#This Row],[prijmeni a jmeno]],", ",historie_vysledky[[#This Row],[nar]])</f>
        <v>Vorel Jan, 1960</v>
      </c>
      <c r="R634" s="55" t="str">
        <f>CONCATENATE(historie_vysledky[[#This Row],[prijmeni a jmeno]]," (",historie_vysledky[[#This Row],[nar]],")  v roce ",historie_vysledky[[#This Row],[rok]])</f>
        <v>Vorel Jan (1960)  v roce 2013</v>
      </c>
      <c r="S634" s="6"/>
      <c r="T634" s="6"/>
      <c r="U634" s="6"/>
      <c r="V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</row>
    <row r="635" spans="2:33" ht="11.25">
      <c r="B635" s="31" t="str">
        <f>CONCATENATE(historie_vysledky[[#This Row],[rok]]," :: ",H635," :: ",I635)</f>
        <v>2013 :: Vorel Michal :: 1989</v>
      </c>
      <c r="C635" s="251">
        <v>2013</v>
      </c>
      <c r="D635" s="252" t="s">
        <v>186</v>
      </c>
      <c r="E635" s="259">
        <v>44</v>
      </c>
      <c r="F635" s="259">
        <v>17</v>
      </c>
      <c r="G635" s="253" t="s">
        <v>316</v>
      </c>
      <c r="H635" s="17" t="s">
        <v>133</v>
      </c>
      <c r="I635" s="254">
        <v>1989</v>
      </c>
      <c r="J635" s="19" t="s">
        <v>17</v>
      </c>
      <c r="K635" s="255" t="str">
        <f>IF(RIGHT(LEFT(historie_vysledky[[#This Row],[prijmeni a jmeno]],SEARCH(" ",historie_vysledky[[#This Row],[prijmeni a jmeno]])-1),1)="á","Z","M")</f>
        <v>M</v>
      </c>
      <c r="L63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635" s="257"/>
      <c r="N635" s="17"/>
      <c r="O635" s="258">
        <v>6.025462962962963E-2</v>
      </c>
      <c r="P635" s="136" t="str">
        <f>LEFT(historie_vysledky[[#This Row],[prijmeni a jmeno]],1)</f>
        <v>V</v>
      </c>
      <c r="Q635" s="55" t="str">
        <f>CONCATENATE(historie_vysledky[[#This Row],[prijmeni a jmeno]],", ",historie_vysledky[[#This Row],[nar]])</f>
        <v>Vorel Michal, 1989</v>
      </c>
      <c r="R635" s="55" t="str">
        <f>CONCATENATE(historie_vysledky[[#This Row],[prijmeni a jmeno]]," (",historie_vysledky[[#This Row],[nar]],")  v roce ",historie_vysledky[[#This Row],[rok]])</f>
        <v>Vorel Michal (1989)  v roce 2013</v>
      </c>
      <c r="S635" s="6"/>
      <c r="T635" s="6"/>
      <c r="U635" s="6"/>
      <c r="V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</row>
    <row r="636" spans="2:33" ht="11.25">
      <c r="B636" s="31" t="str">
        <f>CONCATENATE(historie_vysledky[[#This Row],[rok]]," :: ",H636," :: ",I636)</f>
        <v>2013 :: Vorlová Dana :: 1962</v>
      </c>
      <c r="C636" s="251">
        <v>2013</v>
      </c>
      <c r="D636" s="252" t="s">
        <v>186</v>
      </c>
      <c r="E636" s="259">
        <v>38</v>
      </c>
      <c r="F636" s="259">
        <v>5</v>
      </c>
      <c r="G636" s="253" t="s">
        <v>316</v>
      </c>
      <c r="H636" s="17" t="s">
        <v>134</v>
      </c>
      <c r="I636" s="254">
        <v>1962</v>
      </c>
      <c r="J636" s="19" t="s">
        <v>17</v>
      </c>
      <c r="K636" s="255" t="str">
        <f>IF(RIGHT(LEFT(historie_vysledky[[#This Row],[prijmeni a jmeno]],SEARCH(" ",historie_vysledky[[#This Row],[prijmeni a jmeno]])-1),1)="á","Z","M")</f>
        <v>Z</v>
      </c>
      <c r="L63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636" s="257"/>
      <c r="N636" s="17"/>
      <c r="O636" s="258">
        <v>5.8865740740740739E-2</v>
      </c>
      <c r="P636" s="136" t="str">
        <f>LEFT(historie_vysledky[[#This Row],[prijmeni a jmeno]],1)</f>
        <v>V</v>
      </c>
      <c r="Q636" s="55" t="str">
        <f>CONCATENATE(historie_vysledky[[#This Row],[prijmeni a jmeno]],", ",historie_vysledky[[#This Row],[nar]])</f>
        <v>Vorlová Dana, 1962</v>
      </c>
      <c r="R636" s="55" t="str">
        <f>CONCATENATE(historie_vysledky[[#This Row],[prijmeni a jmeno]]," (",historie_vysledky[[#This Row],[nar]],")  v roce ",historie_vysledky[[#This Row],[rok]])</f>
        <v>Vorlová Dana (1962)  v roce 2013</v>
      </c>
      <c r="S636" s="6"/>
      <c r="T636" s="6"/>
      <c r="U636" s="6"/>
      <c r="V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</row>
    <row r="637" spans="2:33" ht="11.25">
      <c r="B637" s="18" t="str">
        <f>CONCATENATE(historie_vysledky[[#This Row],[rok]]," :: ",H637," :: ",I637)</f>
        <v>2013 :: Cipín Petr :: 1995</v>
      </c>
      <c r="C637" s="251">
        <v>2013</v>
      </c>
      <c r="D637" s="252" t="s">
        <v>296</v>
      </c>
      <c r="E637" s="259">
        <v>3</v>
      </c>
      <c r="F637" s="259">
        <v>3</v>
      </c>
      <c r="G637" s="253" t="s">
        <v>316</v>
      </c>
      <c r="H637" s="19" t="s">
        <v>278</v>
      </c>
      <c r="I637" s="254">
        <v>1995</v>
      </c>
      <c r="J637" s="17" t="s">
        <v>741</v>
      </c>
      <c r="K637" s="255" t="str">
        <f>IF(RIGHT(LEFT(historie_vysledky[[#This Row],[prijmeni a jmeno]],SEARCH(" ",historie_vysledky[[#This Row],[prijmeni a jmeno]])-1),1)="á","Z","M")</f>
        <v>M</v>
      </c>
      <c r="L63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637" s="257"/>
      <c r="N637" s="19"/>
      <c r="O637" s="258" t="s">
        <v>617</v>
      </c>
      <c r="P637" s="136" t="str">
        <f>LEFT(historie_vysledky[[#This Row],[prijmeni a jmeno]],1)</f>
        <v>C</v>
      </c>
      <c r="Q637" s="55" t="str">
        <f>CONCATENATE(historie_vysledky[[#This Row],[prijmeni a jmeno]],", ",historie_vysledky[[#This Row],[nar]])</f>
        <v>Cipín Petr, 1995</v>
      </c>
      <c r="R637" s="55" t="str">
        <f>CONCATENATE(historie_vysledky[[#This Row],[prijmeni a jmeno]]," (",historie_vysledky[[#This Row],[nar]],")  v roce ",historie_vysledky[[#This Row],[rok]])</f>
        <v>Cipín Petr (1995)  v roce 2013</v>
      </c>
      <c r="S637" s="6"/>
      <c r="T637" s="6"/>
      <c r="U637" s="56"/>
      <c r="V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</row>
    <row r="638" spans="2:33" ht="11.25">
      <c r="B638" s="18" t="str">
        <f>CONCATENATE(historie_vysledky[[#This Row],[rok]]," :: ",H638," :: ",I638)</f>
        <v>2013 :: Gazda Jiří :: 1991</v>
      </c>
      <c r="C638" s="251">
        <v>2013</v>
      </c>
      <c r="D638" s="252" t="s">
        <v>296</v>
      </c>
      <c r="E638" s="259">
        <v>1</v>
      </c>
      <c r="F638" s="259">
        <v>1</v>
      </c>
      <c r="G638" s="253" t="s">
        <v>316</v>
      </c>
      <c r="H638" s="19" t="s">
        <v>342</v>
      </c>
      <c r="I638" s="254">
        <v>1991</v>
      </c>
      <c r="J638" s="19" t="s">
        <v>198</v>
      </c>
      <c r="K638" s="255" t="str">
        <f>IF(RIGHT(LEFT(historie_vysledky[[#This Row],[prijmeni a jmeno]],SEARCH(" ",historie_vysledky[[#This Row],[prijmeni a jmeno]])-1),1)="á","Z","M")</f>
        <v>M</v>
      </c>
      <c r="L63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638" s="257"/>
      <c r="N638" s="19"/>
      <c r="O638" s="258" t="s">
        <v>615</v>
      </c>
      <c r="P638" s="136" t="str">
        <f>LEFT(historie_vysledky[[#This Row],[prijmeni a jmeno]],1)</f>
        <v>G</v>
      </c>
      <c r="Q638" s="55" t="str">
        <f>CONCATENATE(historie_vysledky[[#This Row],[prijmeni a jmeno]],", ",historie_vysledky[[#This Row],[nar]])</f>
        <v>Gazda Jiří, 1991</v>
      </c>
      <c r="R638" s="55" t="str">
        <f>CONCATENATE(historie_vysledky[[#This Row],[prijmeni a jmeno]]," (",historie_vysledky[[#This Row],[nar]],")  v roce ",historie_vysledky[[#This Row],[rok]])</f>
        <v>Gazda Jiří (1991)  v roce 2013</v>
      </c>
      <c r="S638" s="6"/>
      <c r="T638" s="6"/>
      <c r="U638" s="56"/>
      <c r="V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</row>
    <row r="639" spans="2:33" ht="11.25">
      <c r="B639" s="18" t="str">
        <f>CONCATENATE(historie_vysledky[[#This Row],[rok]]," :: ",H639," :: ",I639)</f>
        <v>2013 :: Papoušek Petr :: 1994</v>
      </c>
      <c r="C639" s="251">
        <v>2013</v>
      </c>
      <c r="D639" s="252" t="s">
        <v>296</v>
      </c>
      <c r="E639" s="259">
        <v>2</v>
      </c>
      <c r="F639" s="259">
        <v>2</v>
      </c>
      <c r="G639" s="253" t="s">
        <v>316</v>
      </c>
      <c r="H639" s="19" t="s">
        <v>224</v>
      </c>
      <c r="I639" s="254">
        <v>1994</v>
      </c>
      <c r="J639" s="19" t="s">
        <v>221</v>
      </c>
      <c r="K639" s="255" t="str">
        <f>IF(RIGHT(LEFT(historie_vysledky[[#This Row],[prijmeni a jmeno]],SEARCH(" ",historie_vysledky[[#This Row],[prijmeni a jmeno]])-1),1)="á","Z","M")</f>
        <v>M</v>
      </c>
      <c r="L63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639" s="257"/>
      <c r="N639" s="19"/>
      <c r="O639" s="258" t="s">
        <v>616</v>
      </c>
      <c r="P639" s="136" t="str">
        <f>LEFT(historie_vysledky[[#This Row],[prijmeni a jmeno]],1)</f>
        <v>P</v>
      </c>
      <c r="Q639" s="55" t="str">
        <f>CONCATENATE(historie_vysledky[[#This Row],[prijmeni a jmeno]],", ",historie_vysledky[[#This Row],[nar]])</f>
        <v>Papoušek Petr, 1994</v>
      </c>
      <c r="R639" s="55" t="str">
        <f>CONCATENATE(historie_vysledky[[#This Row],[prijmeni a jmeno]]," (",historie_vysledky[[#This Row],[nar]],")  v roce ",historie_vysledky[[#This Row],[rok]])</f>
        <v>Papoušek Petr (1994)  v roce 2013</v>
      </c>
      <c r="S639" s="6"/>
      <c r="T639" s="6"/>
      <c r="U639" s="56"/>
      <c r="V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</row>
    <row r="640" spans="2:33" ht="11.25">
      <c r="B640" s="18" t="str">
        <f>CONCATENATE(historie_vysledky[[#This Row],[rok]]," :: ",H640," :: ",I640)</f>
        <v>2013 :: Steinbauer Jiří :: 1973</v>
      </c>
      <c r="C640" s="251">
        <v>2013</v>
      </c>
      <c r="D640" s="252" t="s">
        <v>296</v>
      </c>
      <c r="E640" s="259">
        <v>4</v>
      </c>
      <c r="F640" s="259">
        <v>4</v>
      </c>
      <c r="G640" s="253" t="s">
        <v>316</v>
      </c>
      <c r="H640" s="19" t="s">
        <v>222</v>
      </c>
      <c r="I640" s="254">
        <v>1973</v>
      </c>
      <c r="J640" s="19" t="s">
        <v>223</v>
      </c>
      <c r="K640" s="255" t="str">
        <f>IF(RIGHT(LEFT(historie_vysledky[[#This Row],[prijmeni a jmeno]],SEARCH(" ",historie_vysledky[[#This Row],[prijmeni a jmeno]])-1),1)="á","Z","M")</f>
        <v>M</v>
      </c>
      <c r="L64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640" s="257"/>
      <c r="N640" s="19"/>
      <c r="O640" s="258" t="s">
        <v>618</v>
      </c>
      <c r="P640" s="136" t="str">
        <f>LEFT(historie_vysledky[[#This Row],[prijmeni a jmeno]],1)</f>
        <v>S</v>
      </c>
      <c r="Q640" s="55" t="str">
        <f>CONCATENATE(historie_vysledky[[#This Row],[prijmeni a jmeno]],", ",historie_vysledky[[#This Row],[nar]])</f>
        <v>Steinbauer Jiří, 1973</v>
      </c>
      <c r="R640" s="55" t="str">
        <f>CONCATENATE(historie_vysledky[[#This Row],[prijmeni a jmeno]]," (",historie_vysledky[[#This Row],[nar]],")  v roce ",historie_vysledky[[#This Row],[rok]])</f>
        <v>Steinbauer Jiří (1973)  v roce 2013</v>
      </c>
      <c r="S640" s="6"/>
      <c r="T640" s="6"/>
      <c r="U640" s="56"/>
      <c r="V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</row>
    <row r="641" spans="2:33" ht="11.25">
      <c r="B641" s="133" t="str">
        <f>CONCATENATE(historie_vysledky[[#This Row],[rok]]," :: ",H641," :: ",I641)</f>
        <v>2014 :: Klimeš Jindřich :: 2010</v>
      </c>
      <c r="C641" s="251">
        <v>2014</v>
      </c>
      <c r="D641" s="252" t="s">
        <v>297</v>
      </c>
      <c r="E641" s="259" t="s">
        <v>316</v>
      </c>
      <c r="F641" s="259">
        <v>1</v>
      </c>
      <c r="G641" s="253">
        <v>21</v>
      </c>
      <c r="H641" s="262" t="s">
        <v>772</v>
      </c>
      <c r="I641" s="263">
        <v>2010</v>
      </c>
      <c r="J641" s="19" t="s">
        <v>16</v>
      </c>
      <c r="K641" s="255" t="str">
        <f>IF(RIGHT(LEFT(historie_vysledky[[#This Row],[prijmeni a jmeno]],SEARCH(" ",historie_vysledky[[#This Row],[prijmeni a jmeno]])-1),1)="á","Z","M")</f>
        <v>M</v>
      </c>
      <c r="L64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641" s="257"/>
      <c r="N641" s="134"/>
      <c r="O641" s="264">
        <v>6.2615740740740741E-4</v>
      </c>
      <c r="P641" s="136" t="str">
        <f>LEFT(historie_vysledky[[#This Row],[prijmeni a jmeno]],1)</f>
        <v>K</v>
      </c>
      <c r="Q641" s="135" t="str">
        <f>CONCATENATE(historie_vysledky[[#This Row],[prijmeni a jmeno]],", ",historie_vysledky[[#This Row],[nar]])</f>
        <v>Klimeš Jindřich, 2010</v>
      </c>
      <c r="R641" s="135" t="str">
        <f>CONCATENATE(historie_vysledky[[#This Row],[prijmeni a jmeno]]," (",historie_vysledky[[#This Row],[nar]],")  v roce ",historie_vysledky[[#This Row],[rok]])</f>
        <v>Klimeš Jindřich (2010)  v roce 2014</v>
      </c>
      <c r="S641" s="244"/>
      <c r="T641" s="244"/>
      <c r="U641" s="56"/>
      <c r="V641" s="265"/>
      <c r="W641" s="265"/>
      <c r="X641" s="266"/>
      <c r="Y641" s="266"/>
      <c r="AB641" s="6"/>
      <c r="AC641" s="6"/>
      <c r="AF641" s="56"/>
      <c r="AG641" s="56"/>
    </row>
    <row r="642" spans="2:33" ht="11.25">
      <c r="B642" s="133" t="str">
        <f>CONCATENATE(historie_vysledky[[#This Row],[rok]]," :: ",H642," :: ",I642)</f>
        <v>2014 :: Frisch Šimon :: 2011</v>
      </c>
      <c r="C642" s="251">
        <v>2014</v>
      </c>
      <c r="D642" s="252" t="s">
        <v>297</v>
      </c>
      <c r="E642" s="259" t="s">
        <v>316</v>
      </c>
      <c r="F642" s="259">
        <v>2</v>
      </c>
      <c r="G642" s="253">
        <v>18</v>
      </c>
      <c r="H642" s="262" t="s">
        <v>773</v>
      </c>
      <c r="I642" s="263">
        <v>2011</v>
      </c>
      <c r="J642" s="19" t="s">
        <v>285</v>
      </c>
      <c r="K642" s="255" t="str">
        <f>IF(RIGHT(LEFT(historie_vysledky[[#This Row],[prijmeni a jmeno]],SEARCH(" ",historie_vysledky[[#This Row],[prijmeni a jmeno]])-1),1)="á","Z","M")</f>
        <v>M</v>
      </c>
      <c r="L64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642" s="257"/>
      <c r="N642" s="134"/>
      <c r="O642" s="264">
        <v>9.3865740740740726E-4</v>
      </c>
      <c r="P642" s="136" t="str">
        <f>LEFT(historie_vysledky[[#This Row],[prijmeni a jmeno]],1)</f>
        <v>F</v>
      </c>
      <c r="Q642" s="135" t="str">
        <f>CONCATENATE(historie_vysledky[[#This Row],[prijmeni a jmeno]],", ",historie_vysledky[[#This Row],[nar]])</f>
        <v>Frisch Šimon, 2011</v>
      </c>
      <c r="R642" s="135" t="str">
        <f>CONCATENATE(historie_vysledky[[#This Row],[prijmeni a jmeno]]," (",historie_vysledky[[#This Row],[nar]],")  v roce ",historie_vysledky[[#This Row],[rok]])</f>
        <v>Frisch Šimon (2011)  v roce 2014</v>
      </c>
      <c r="S642" s="244"/>
      <c r="T642" s="244"/>
      <c r="U642" s="56"/>
      <c r="V642" s="265"/>
      <c r="W642" s="265"/>
      <c r="X642" s="266"/>
      <c r="Y642" s="266"/>
      <c r="AB642" s="6"/>
      <c r="AC642" s="6"/>
      <c r="AF642" s="56"/>
      <c r="AG642" s="56"/>
    </row>
    <row r="643" spans="2:33" ht="11.25">
      <c r="B643" s="133" t="str">
        <f>CONCATENATE(historie_vysledky[[#This Row],[rok]]," :: ",H643," :: ",I643)</f>
        <v>2014 :: Tichá Klára :: 2010</v>
      </c>
      <c r="C643" s="251">
        <v>2014</v>
      </c>
      <c r="D643" s="252" t="s">
        <v>297</v>
      </c>
      <c r="E643" s="259" t="s">
        <v>316</v>
      </c>
      <c r="F643" s="259">
        <v>1</v>
      </c>
      <c r="G643" s="253">
        <v>20</v>
      </c>
      <c r="H643" s="262" t="s">
        <v>834</v>
      </c>
      <c r="I643" s="263">
        <v>2010</v>
      </c>
      <c r="J643" s="19" t="s">
        <v>328</v>
      </c>
      <c r="K643" s="255" t="str">
        <f>IF(RIGHT(LEFT(historie_vysledky[[#This Row],[prijmeni a jmeno]],SEARCH(" ",historie_vysledky[[#This Row],[prijmeni a jmeno]])-1),1)="á","Z","M")</f>
        <v>Z</v>
      </c>
      <c r="L64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643" s="257"/>
      <c r="N643" s="134"/>
      <c r="O643" s="264">
        <v>8.4143518518518519E-4</v>
      </c>
      <c r="P643" s="136" t="str">
        <f>LEFT(historie_vysledky[[#This Row],[prijmeni a jmeno]],1)</f>
        <v>T</v>
      </c>
      <c r="Q643" s="135" t="str">
        <f>CONCATENATE(historie_vysledky[[#This Row],[prijmeni a jmeno]],", ",historie_vysledky[[#This Row],[nar]])</f>
        <v>Tichá Klára, 2010</v>
      </c>
      <c r="R643" s="135" t="str">
        <f>CONCATENATE(historie_vysledky[[#This Row],[prijmeni a jmeno]]," (",historie_vysledky[[#This Row],[nar]],")  v roce ",historie_vysledky[[#This Row],[rok]])</f>
        <v>Tichá Klára (2010)  v roce 2014</v>
      </c>
      <c r="S643" s="244"/>
      <c r="T643" s="244"/>
      <c r="U643" s="56"/>
      <c r="V643" s="265"/>
      <c r="W643" s="265"/>
      <c r="X643" s="266"/>
      <c r="Y643" s="266"/>
      <c r="AB643" s="6"/>
      <c r="AC643" s="6"/>
      <c r="AF643" s="56"/>
      <c r="AG643" s="56"/>
    </row>
    <row r="644" spans="2:33" ht="11.25">
      <c r="B644" s="133" t="str">
        <f>CONCATENATE(historie_vysledky[[#This Row],[rok]]," :: ",H644," :: ",I644)</f>
        <v>2014 :: Ločárková Lucie :: 2010</v>
      </c>
      <c r="C644" s="251">
        <v>2014</v>
      </c>
      <c r="D644" s="252" t="s">
        <v>297</v>
      </c>
      <c r="E644" s="259" t="s">
        <v>316</v>
      </c>
      <c r="F644" s="259">
        <v>2</v>
      </c>
      <c r="G644" s="253">
        <v>25</v>
      </c>
      <c r="H644" s="262" t="s">
        <v>744</v>
      </c>
      <c r="I644" s="263">
        <v>2010</v>
      </c>
      <c r="J644" s="19" t="s">
        <v>485</v>
      </c>
      <c r="K644" s="255" t="str">
        <f>IF(RIGHT(LEFT(historie_vysledky[[#This Row],[prijmeni a jmeno]],SEARCH(" ",historie_vysledky[[#This Row],[prijmeni a jmeno]])-1),1)="á","Z","M")</f>
        <v>Z</v>
      </c>
      <c r="L64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644" s="257"/>
      <c r="N644" s="134"/>
      <c r="O644" s="264">
        <v>1.0462962962962963E-3</v>
      </c>
      <c r="P644" s="136" t="str">
        <f>LEFT(historie_vysledky[[#This Row],[prijmeni a jmeno]],1)</f>
        <v>L</v>
      </c>
      <c r="Q644" s="135" t="str">
        <f>CONCATENATE(historie_vysledky[[#This Row],[prijmeni a jmeno]],", ",historie_vysledky[[#This Row],[nar]])</f>
        <v>Ločárková Lucie, 2010</v>
      </c>
      <c r="R644" s="135" t="str">
        <f>CONCATENATE(historie_vysledky[[#This Row],[prijmeni a jmeno]]," (",historie_vysledky[[#This Row],[nar]],")  v roce ",historie_vysledky[[#This Row],[rok]])</f>
        <v>Ločárková Lucie (2010)  v roce 2014</v>
      </c>
      <c r="S644" s="244"/>
      <c r="T644" s="244"/>
      <c r="U644" s="56"/>
      <c r="V644" s="265"/>
      <c r="W644" s="265"/>
      <c r="X644" s="266"/>
      <c r="Y644" s="266"/>
      <c r="AB644" s="6"/>
      <c r="AC644" s="6"/>
      <c r="AF644" s="56"/>
      <c r="AG644" s="56"/>
    </row>
    <row r="645" spans="2:33" ht="11.25">
      <c r="B645" s="133" t="str">
        <f>CONCATENATE(historie_vysledky[[#This Row],[rok]]," :: ",H645," :: ",I645)</f>
        <v>2014 :: Charvátová Justýna :: 2012</v>
      </c>
      <c r="C645" s="251">
        <v>2014</v>
      </c>
      <c r="D645" s="252" t="s">
        <v>297</v>
      </c>
      <c r="E645" s="259" t="s">
        <v>316</v>
      </c>
      <c r="F645" s="259">
        <v>3</v>
      </c>
      <c r="G645" s="253">
        <v>19</v>
      </c>
      <c r="H645" s="262" t="s">
        <v>835</v>
      </c>
      <c r="I645" s="263">
        <v>2012</v>
      </c>
      <c r="J645" s="19" t="s">
        <v>285</v>
      </c>
      <c r="K645" s="255" t="str">
        <f>IF(RIGHT(LEFT(historie_vysledky[[#This Row],[prijmeni a jmeno]],SEARCH(" ",historie_vysledky[[#This Row],[prijmeni a jmeno]])-1),1)="á","Z","M")</f>
        <v>Z</v>
      </c>
      <c r="L64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645" s="257"/>
      <c r="N645" s="134"/>
      <c r="O645" s="264">
        <v>1.0879629629629629E-3</v>
      </c>
      <c r="P645" s="136" t="str">
        <f>LEFT(historie_vysledky[[#This Row],[prijmeni a jmeno]],1)</f>
        <v>C</v>
      </c>
      <c r="Q645" s="135" t="str">
        <f>CONCATENATE(historie_vysledky[[#This Row],[prijmeni a jmeno]],", ",historie_vysledky[[#This Row],[nar]])</f>
        <v>Charvátová Justýna, 2012</v>
      </c>
      <c r="R645" s="135" t="str">
        <f>CONCATENATE(historie_vysledky[[#This Row],[prijmeni a jmeno]]," (",historie_vysledky[[#This Row],[nar]],")  v roce ",historie_vysledky[[#This Row],[rok]])</f>
        <v>Charvátová Justýna (2012)  v roce 2014</v>
      </c>
      <c r="S645" s="244"/>
      <c r="T645" s="244"/>
      <c r="U645" s="56"/>
      <c r="V645" s="265"/>
      <c r="W645" s="265"/>
      <c r="X645" s="266"/>
      <c r="Y645" s="266"/>
      <c r="AB645" s="6"/>
      <c r="AC645" s="6"/>
      <c r="AF645" s="56"/>
      <c r="AG645" s="56"/>
    </row>
    <row r="646" spans="2:33" ht="11.25">
      <c r="B646" s="133" t="str">
        <f>CONCATENATE(historie_vysledky[[#This Row],[rok]]," :: ",H646," :: ",I646)</f>
        <v>2014 :: Jadlovská Adéla :: 2011</v>
      </c>
      <c r="C646" s="251">
        <v>2014</v>
      </c>
      <c r="D646" s="252" t="s">
        <v>297</v>
      </c>
      <c r="E646" s="259" t="s">
        <v>316</v>
      </c>
      <c r="F646" s="259">
        <v>4</v>
      </c>
      <c r="G646" s="253">
        <v>26</v>
      </c>
      <c r="H646" s="262" t="s">
        <v>743</v>
      </c>
      <c r="I646" s="263">
        <v>2011</v>
      </c>
      <c r="J646" s="19" t="s">
        <v>328</v>
      </c>
      <c r="K646" s="255" t="str">
        <f>IF(RIGHT(LEFT(historie_vysledky[[#This Row],[prijmeni a jmeno]],SEARCH(" ",historie_vysledky[[#This Row],[prijmeni a jmeno]])-1),1)="á","Z","M")</f>
        <v>Z</v>
      </c>
      <c r="L64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646" s="257"/>
      <c r="N646" s="134"/>
      <c r="O646" s="264">
        <v>1.0972222222222223E-3</v>
      </c>
      <c r="P646" s="136" t="str">
        <f>LEFT(historie_vysledky[[#This Row],[prijmeni a jmeno]],1)</f>
        <v>J</v>
      </c>
      <c r="Q646" s="135" t="str">
        <f>CONCATENATE(historie_vysledky[[#This Row],[prijmeni a jmeno]],", ",historie_vysledky[[#This Row],[nar]])</f>
        <v>Jadlovská Adéla, 2011</v>
      </c>
      <c r="R646" s="135" t="str">
        <f>CONCATENATE(historie_vysledky[[#This Row],[prijmeni a jmeno]]," (",historie_vysledky[[#This Row],[nar]],")  v roce ",historie_vysledky[[#This Row],[rok]])</f>
        <v>Jadlovská Adéla (2011)  v roce 2014</v>
      </c>
      <c r="S646" s="244"/>
      <c r="T646" s="244"/>
      <c r="U646" s="56"/>
      <c r="V646" s="265"/>
      <c r="W646" s="265"/>
      <c r="X646" s="266"/>
      <c r="Y646" s="266"/>
      <c r="AB646" s="6"/>
      <c r="AC646" s="6"/>
      <c r="AF646" s="56"/>
      <c r="AG646" s="56"/>
    </row>
    <row r="647" spans="2:33" ht="11.25">
      <c r="B647" s="133" t="str">
        <f>CONCATENATE(historie_vysledky[[#This Row],[rok]]," :: ",H647," :: ",I647)</f>
        <v>2014 :: Šantová Markéta :: 2011</v>
      </c>
      <c r="C647" s="251">
        <v>2014</v>
      </c>
      <c r="D647" s="252" t="s">
        <v>297</v>
      </c>
      <c r="E647" s="259" t="s">
        <v>316</v>
      </c>
      <c r="F647" s="259" t="s">
        <v>219</v>
      </c>
      <c r="G647" s="253">
        <v>24</v>
      </c>
      <c r="H647" s="262" t="s">
        <v>745</v>
      </c>
      <c r="I647" s="263">
        <v>2011</v>
      </c>
      <c r="J647" s="19" t="s">
        <v>328</v>
      </c>
      <c r="K647" s="255" t="str">
        <f>IF(RIGHT(LEFT(historie_vysledky[[#This Row],[prijmeni a jmeno]],SEARCH(" ",historie_vysledky[[#This Row],[prijmeni a jmeno]])-1),1)="á","Z","M")</f>
        <v>Z</v>
      </c>
      <c r="L64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647" s="257"/>
      <c r="N647" s="134"/>
      <c r="O647" s="264" t="s">
        <v>219</v>
      </c>
      <c r="P647" s="136" t="str">
        <f>LEFT(historie_vysledky[[#This Row],[prijmeni a jmeno]],1)</f>
        <v>Š</v>
      </c>
      <c r="Q647" s="135" t="str">
        <f>CONCATENATE(historie_vysledky[[#This Row],[prijmeni a jmeno]],", ",historie_vysledky[[#This Row],[nar]])</f>
        <v>Šantová Markéta, 2011</v>
      </c>
      <c r="R647" s="135" t="str">
        <f>CONCATENATE(historie_vysledky[[#This Row],[prijmeni a jmeno]]," (",historie_vysledky[[#This Row],[nar]],")  v roce ",historie_vysledky[[#This Row],[rok]])</f>
        <v>Šantová Markéta (2011)  v roce 2014</v>
      </c>
      <c r="S647" s="244"/>
      <c r="T647" s="244"/>
      <c r="U647" s="56"/>
      <c r="V647" s="265"/>
      <c r="W647" s="265"/>
      <c r="X647" s="266"/>
      <c r="Y647" s="266"/>
      <c r="AB647" s="6"/>
      <c r="AC647" s="6"/>
      <c r="AF647" s="56"/>
      <c r="AG647" s="56"/>
    </row>
    <row r="648" spans="2:33" ht="11.25">
      <c r="B648" s="133" t="str">
        <f>CONCATENATE(historie_vysledky[[#This Row],[rok]]," :: ",H648," :: ",I648)</f>
        <v>2014 :: Kaňka Jan :: 2007</v>
      </c>
      <c r="C648" s="251">
        <v>2014</v>
      </c>
      <c r="D648" s="252" t="s">
        <v>297</v>
      </c>
      <c r="E648" s="259" t="s">
        <v>316</v>
      </c>
      <c r="F648" s="259">
        <v>1</v>
      </c>
      <c r="G648" s="253">
        <v>29</v>
      </c>
      <c r="H648" s="262" t="s">
        <v>515</v>
      </c>
      <c r="I648" s="263">
        <v>2007</v>
      </c>
      <c r="J648" s="19" t="s">
        <v>484</v>
      </c>
      <c r="K648" s="255" t="str">
        <f>IF(RIGHT(LEFT(historie_vysledky[[#This Row],[prijmeni a jmeno]],SEARCH(" ",historie_vysledky[[#This Row],[prijmeni a jmeno]])-1),1)="á","Z","M")</f>
        <v>M</v>
      </c>
      <c r="L64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48" s="257"/>
      <c r="N648" s="134"/>
      <c r="O648" s="264">
        <v>3.634259259259259E-4</v>
      </c>
      <c r="P648" s="136" t="str">
        <f>LEFT(historie_vysledky[[#This Row],[prijmeni a jmeno]],1)</f>
        <v>K</v>
      </c>
      <c r="Q648" s="135" t="str">
        <f>CONCATENATE(historie_vysledky[[#This Row],[prijmeni a jmeno]],", ",historie_vysledky[[#This Row],[nar]])</f>
        <v>Kaňka Jan, 2007</v>
      </c>
      <c r="R648" s="135" t="str">
        <f>CONCATENATE(historie_vysledky[[#This Row],[prijmeni a jmeno]]," (",historie_vysledky[[#This Row],[nar]],")  v roce ",historie_vysledky[[#This Row],[rok]])</f>
        <v>Kaňka Jan (2007)  v roce 2014</v>
      </c>
      <c r="S648" s="244"/>
      <c r="T648" s="244"/>
      <c r="U648" s="56"/>
      <c r="V648" s="265"/>
      <c r="W648" s="265"/>
      <c r="X648" s="266"/>
      <c r="Y648" s="266"/>
      <c r="AB648" s="6"/>
      <c r="AC648" s="6"/>
      <c r="AF648" s="56"/>
      <c r="AG648" s="56"/>
    </row>
    <row r="649" spans="2:33" ht="11.25">
      <c r="B649" s="133" t="str">
        <f>CONCATENATE(historie_vysledky[[#This Row],[rok]]," :: ",H649," :: ",I649)</f>
        <v>2014 :: Teplý Michal :: 2007</v>
      </c>
      <c r="C649" s="251">
        <v>2014</v>
      </c>
      <c r="D649" s="252" t="s">
        <v>297</v>
      </c>
      <c r="E649" s="259" t="s">
        <v>316</v>
      </c>
      <c r="F649" s="259">
        <v>2</v>
      </c>
      <c r="G649" s="253">
        <v>3</v>
      </c>
      <c r="H649" s="262" t="s">
        <v>825</v>
      </c>
      <c r="I649" s="263">
        <v>2007</v>
      </c>
      <c r="J649" s="19" t="s">
        <v>702</v>
      </c>
      <c r="K649" s="255" t="str">
        <f>IF(RIGHT(LEFT(historie_vysledky[[#This Row],[prijmeni a jmeno]],SEARCH(" ",historie_vysledky[[#This Row],[prijmeni a jmeno]])-1),1)="á","Z","M")</f>
        <v>M</v>
      </c>
      <c r="L64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49" s="257"/>
      <c r="N649" s="134"/>
      <c r="O649" s="264">
        <v>3.9236111111111107E-4</v>
      </c>
      <c r="P649" s="136" t="str">
        <f>LEFT(historie_vysledky[[#This Row],[prijmeni a jmeno]],1)</f>
        <v>T</v>
      </c>
      <c r="Q649" s="135" t="str">
        <f>CONCATENATE(historie_vysledky[[#This Row],[prijmeni a jmeno]],", ",historie_vysledky[[#This Row],[nar]])</f>
        <v>Teplý Michal, 2007</v>
      </c>
      <c r="R649" s="135" t="str">
        <f>CONCATENATE(historie_vysledky[[#This Row],[prijmeni a jmeno]]," (",historie_vysledky[[#This Row],[nar]],")  v roce ",historie_vysledky[[#This Row],[rok]])</f>
        <v>Teplý Michal (2007)  v roce 2014</v>
      </c>
      <c r="S649" s="244"/>
      <c r="T649" s="244"/>
      <c r="U649" s="56"/>
      <c r="V649" s="265"/>
      <c r="W649" s="265"/>
      <c r="X649" s="266"/>
      <c r="Y649" s="266"/>
      <c r="AB649" s="6"/>
      <c r="AC649" s="6"/>
      <c r="AF649" s="56"/>
      <c r="AG649" s="56"/>
    </row>
    <row r="650" spans="2:33" ht="11.25">
      <c r="B650" s="133" t="str">
        <f>CONCATENATE(historie_vysledky[[#This Row],[rok]]," :: ",H650," :: ",I650)</f>
        <v>2014 :: Stejskal Petr :: 2007</v>
      </c>
      <c r="C650" s="251">
        <v>2014</v>
      </c>
      <c r="D650" s="252" t="s">
        <v>297</v>
      </c>
      <c r="E650" s="259" t="s">
        <v>316</v>
      </c>
      <c r="F650" s="259">
        <v>3</v>
      </c>
      <c r="G650" s="253">
        <v>30</v>
      </c>
      <c r="H650" s="262" t="s">
        <v>747</v>
      </c>
      <c r="I650" s="263">
        <v>2007</v>
      </c>
      <c r="J650" s="19" t="s">
        <v>741</v>
      </c>
      <c r="K650" s="255" t="str">
        <f>IF(RIGHT(LEFT(historie_vysledky[[#This Row],[prijmeni a jmeno]],SEARCH(" ",historie_vysledky[[#This Row],[prijmeni a jmeno]])-1),1)="á","Z","M")</f>
        <v>M</v>
      </c>
      <c r="L65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50" s="257"/>
      <c r="N650" s="134"/>
      <c r="O650" s="264">
        <v>4.317129629629629E-4</v>
      </c>
      <c r="P650" s="136" t="str">
        <f>LEFT(historie_vysledky[[#This Row],[prijmeni a jmeno]],1)</f>
        <v>S</v>
      </c>
      <c r="Q650" s="135" t="str">
        <f>CONCATENATE(historie_vysledky[[#This Row],[prijmeni a jmeno]],", ",historie_vysledky[[#This Row],[nar]])</f>
        <v>Stejskal Petr, 2007</v>
      </c>
      <c r="R650" s="135" t="str">
        <f>CONCATENATE(historie_vysledky[[#This Row],[prijmeni a jmeno]]," (",historie_vysledky[[#This Row],[nar]],")  v roce ",historie_vysledky[[#This Row],[rok]])</f>
        <v>Stejskal Petr (2007)  v roce 2014</v>
      </c>
      <c r="S650" s="244"/>
      <c r="T650" s="244"/>
      <c r="U650" s="56"/>
      <c r="V650" s="265"/>
      <c r="W650" s="265"/>
      <c r="X650" s="266"/>
      <c r="Y650" s="266"/>
      <c r="AB650" s="6"/>
      <c r="AC650" s="6"/>
      <c r="AF650" s="56"/>
      <c r="AG650" s="56"/>
    </row>
    <row r="651" spans="2:33" ht="11.25">
      <c r="B651" s="133" t="str">
        <f>CONCATENATE(historie_vysledky[[#This Row],[rok]]," :: ",H651," :: ",I651)</f>
        <v>2014 :: Donát Jakub :: 2007</v>
      </c>
      <c r="C651" s="251">
        <v>2014</v>
      </c>
      <c r="D651" s="252" t="s">
        <v>297</v>
      </c>
      <c r="E651" s="259" t="s">
        <v>316</v>
      </c>
      <c r="F651" s="259">
        <v>4</v>
      </c>
      <c r="G651" s="253">
        <v>32</v>
      </c>
      <c r="H651" s="262" t="s">
        <v>748</v>
      </c>
      <c r="I651" s="263">
        <v>2007</v>
      </c>
      <c r="J651" s="19" t="s">
        <v>36</v>
      </c>
      <c r="K651" s="255" t="str">
        <f>IF(RIGHT(LEFT(historie_vysledky[[#This Row],[prijmeni a jmeno]],SEARCH(" ",historie_vysledky[[#This Row],[prijmeni a jmeno]])-1),1)="á","Z","M")</f>
        <v>M</v>
      </c>
      <c r="L65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51" s="257"/>
      <c r="N651" s="134"/>
      <c r="O651" s="264">
        <v>4.5486111111111102E-4</v>
      </c>
      <c r="P651" s="136" t="str">
        <f>LEFT(historie_vysledky[[#This Row],[prijmeni a jmeno]],1)</f>
        <v>D</v>
      </c>
      <c r="Q651" s="135" t="str">
        <f>CONCATENATE(historie_vysledky[[#This Row],[prijmeni a jmeno]],", ",historie_vysledky[[#This Row],[nar]])</f>
        <v>Donát Jakub, 2007</v>
      </c>
      <c r="R651" s="135" t="str">
        <f>CONCATENATE(historie_vysledky[[#This Row],[prijmeni a jmeno]]," (",historie_vysledky[[#This Row],[nar]],")  v roce ",historie_vysledky[[#This Row],[rok]])</f>
        <v>Donát Jakub (2007)  v roce 2014</v>
      </c>
      <c r="S651" s="244"/>
      <c r="T651" s="244"/>
      <c r="U651" s="56"/>
      <c r="V651" s="265"/>
      <c r="W651" s="265"/>
      <c r="X651" s="266"/>
      <c r="Y651" s="266"/>
      <c r="AB651" s="6"/>
      <c r="AC651" s="6"/>
      <c r="AF651" s="56"/>
      <c r="AG651" s="56"/>
    </row>
    <row r="652" spans="2:33" ht="11.25">
      <c r="B652" s="133" t="str">
        <f>CONCATENATE(historie_vysledky[[#This Row],[rok]]," :: ",H652," :: ",I652)</f>
        <v>2014 :: Románek Matias :: 2008</v>
      </c>
      <c r="C652" s="251">
        <v>2014</v>
      </c>
      <c r="D652" s="252" t="s">
        <v>297</v>
      </c>
      <c r="E652" s="259" t="s">
        <v>316</v>
      </c>
      <c r="F652" s="259">
        <v>5</v>
      </c>
      <c r="G652" s="253">
        <v>34</v>
      </c>
      <c r="H652" s="262" t="s">
        <v>749</v>
      </c>
      <c r="I652" s="263">
        <v>2008</v>
      </c>
      <c r="J652" s="19" t="s">
        <v>242</v>
      </c>
      <c r="K652" s="255" t="str">
        <f>IF(RIGHT(LEFT(historie_vysledky[[#This Row],[prijmeni a jmeno]],SEARCH(" ",historie_vysledky[[#This Row],[prijmeni a jmeno]])-1),1)="á","Z","M")</f>
        <v>M</v>
      </c>
      <c r="L65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52" s="257"/>
      <c r="N652" s="134"/>
      <c r="O652" s="264">
        <v>4.8726851851851855E-4</v>
      </c>
      <c r="P652" s="136" t="str">
        <f>LEFT(historie_vysledky[[#This Row],[prijmeni a jmeno]],1)</f>
        <v>R</v>
      </c>
      <c r="Q652" s="135" t="str">
        <f>CONCATENATE(historie_vysledky[[#This Row],[prijmeni a jmeno]],", ",historie_vysledky[[#This Row],[nar]])</f>
        <v>Románek Matias, 2008</v>
      </c>
      <c r="R652" s="135" t="str">
        <f>CONCATENATE(historie_vysledky[[#This Row],[prijmeni a jmeno]]," (",historie_vysledky[[#This Row],[nar]],")  v roce ",historie_vysledky[[#This Row],[rok]])</f>
        <v>Románek Matias (2008)  v roce 2014</v>
      </c>
      <c r="S652" s="244"/>
      <c r="T652" s="244"/>
      <c r="U652" s="56"/>
      <c r="V652" s="265"/>
      <c r="W652" s="265"/>
      <c r="X652" s="266"/>
      <c r="Y652" s="266"/>
      <c r="AB652" s="6"/>
      <c r="AC652" s="6"/>
      <c r="AF652" s="56"/>
      <c r="AG652" s="56"/>
    </row>
    <row r="653" spans="2:33" ht="11.25">
      <c r="B653" s="133" t="str">
        <f>CONCATENATE(historie_vysledky[[#This Row],[rok]]," :: ",H653," :: ",I653)</f>
        <v>2014 :: Erhart Jan :: 2008</v>
      </c>
      <c r="C653" s="251">
        <v>2014</v>
      </c>
      <c r="D653" s="252" t="s">
        <v>297</v>
      </c>
      <c r="E653" s="259" t="s">
        <v>316</v>
      </c>
      <c r="F653" s="259">
        <v>6</v>
      </c>
      <c r="G653" s="253">
        <v>36</v>
      </c>
      <c r="H653" s="262" t="s">
        <v>822</v>
      </c>
      <c r="I653" s="263">
        <v>2008</v>
      </c>
      <c r="J653" s="19" t="s">
        <v>284</v>
      </c>
      <c r="K653" s="255" t="str">
        <f>IF(RIGHT(LEFT(historie_vysledky[[#This Row],[prijmeni a jmeno]],SEARCH(" ",historie_vysledky[[#This Row],[prijmeni a jmeno]])-1),1)="á","Z","M")</f>
        <v>M</v>
      </c>
      <c r="L65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53" s="257"/>
      <c r="N653" s="134"/>
      <c r="O653" s="264">
        <v>4.953703703703703E-4</v>
      </c>
      <c r="P653" s="136" t="str">
        <f>LEFT(historie_vysledky[[#This Row],[prijmeni a jmeno]],1)</f>
        <v>E</v>
      </c>
      <c r="Q653" s="135" t="str">
        <f>CONCATENATE(historie_vysledky[[#This Row],[prijmeni a jmeno]],", ",historie_vysledky[[#This Row],[nar]])</f>
        <v>Erhart Jan, 2008</v>
      </c>
      <c r="R653" s="135" t="str">
        <f>CONCATENATE(historie_vysledky[[#This Row],[prijmeni a jmeno]]," (",historie_vysledky[[#This Row],[nar]],")  v roce ",historie_vysledky[[#This Row],[rok]])</f>
        <v>Erhart Jan (2008)  v roce 2014</v>
      </c>
      <c r="S653" s="244"/>
      <c r="T653" s="244"/>
      <c r="U653" s="56"/>
      <c r="V653" s="265"/>
      <c r="W653" s="265"/>
      <c r="X653" s="266"/>
      <c r="Y653" s="266"/>
      <c r="AB653" s="6"/>
      <c r="AC653" s="6"/>
      <c r="AF653" s="56"/>
      <c r="AG653" s="56"/>
    </row>
    <row r="654" spans="2:33" ht="11.25">
      <c r="B654" s="133" t="str">
        <f>CONCATENATE(historie_vysledky[[#This Row],[rok]]," :: ",H654," :: ",I654)</f>
        <v>2014 :: Králka Aleš :: 2007</v>
      </c>
      <c r="C654" s="251">
        <v>2014</v>
      </c>
      <c r="D654" s="252" t="s">
        <v>297</v>
      </c>
      <c r="E654" s="259" t="s">
        <v>316</v>
      </c>
      <c r="F654" s="259">
        <v>7</v>
      </c>
      <c r="G654" s="253">
        <v>39</v>
      </c>
      <c r="H654" s="262" t="s">
        <v>823</v>
      </c>
      <c r="I654" s="263">
        <v>2007</v>
      </c>
      <c r="J654" s="19" t="s">
        <v>249</v>
      </c>
      <c r="K654" s="255" t="str">
        <f>IF(RIGHT(LEFT(historie_vysledky[[#This Row],[prijmeni a jmeno]],SEARCH(" ",historie_vysledky[[#This Row],[prijmeni a jmeno]])-1),1)="á","Z","M")</f>
        <v>M</v>
      </c>
      <c r="L65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54" s="257"/>
      <c r="N654" s="134"/>
      <c r="O654" s="264">
        <v>5.0694444444444441E-4</v>
      </c>
      <c r="P654" s="136" t="str">
        <f>LEFT(historie_vysledky[[#This Row],[prijmeni a jmeno]],1)</f>
        <v>K</v>
      </c>
      <c r="Q654" s="135" t="str">
        <f>CONCATENATE(historie_vysledky[[#This Row],[prijmeni a jmeno]],", ",historie_vysledky[[#This Row],[nar]])</f>
        <v>Králka Aleš, 2007</v>
      </c>
      <c r="R654" s="135" t="str">
        <f>CONCATENATE(historie_vysledky[[#This Row],[prijmeni a jmeno]]," (",historie_vysledky[[#This Row],[nar]],")  v roce ",historie_vysledky[[#This Row],[rok]])</f>
        <v>Králka Aleš (2007)  v roce 2014</v>
      </c>
      <c r="S654" s="244"/>
      <c r="T654" s="244"/>
      <c r="U654" s="56"/>
      <c r="V654" s="265"/>
      <c r="W654" s="265"/>
      <c r="X654" s="266"/>
      <c r="Y654" s="266"/>
      <c r="AB654" s="6"/>
      <c r="AC654" s="6"/>
      <c r="AF654" s="56"/>
      <c r="AG654" s="56"/>
    </row>
    <row r="655" spans="2:33" ht="11.25">
      <c r="B655" s="133" t="str">
        <f>CONCATENATE(historie_vysledky[[#This Row],[rok]]," :: ",H655," :: ",I655)</f>
        <v>2014 :: Klimeš Vít :: 2008</v>
      </c>
      <c r="C655" s="251">
        <v>2014</v>
      </c>
      <c r="D655" s="252" t="s">
        <v>297</v>
      </c>
      <c r="E655" s="259" t="s">
        <v>316</v>
      </c>
      <c r="F655" s="259">
        <v>8</v>
      </c>
      <c r="G655" s="253">
        <v>38</v>
      </c>
      <c r="H655" s="262" t="s">
        <v>824</v>
      </c>
      <c r="I655" s="263">
        <v>2008</v>
      </c>
      <c r="J655" s="19" t="s">
        <v>16</v>
      </c>
      <c r="K655" s="255" t="str">
        <f>IF(RIGHT(LEFT(historie_vysledky[[#This Row],[prijmeni a jmeno]],SEARCH(" ",historie_vysledky[[#This Row],[prijmeni a jmeno]])-1),1)="á","Z","M")</f>
        <v>M</v>
      </c>
      <c r="L65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55" s="257"/>
      <c r="N655" s="134"/>
      <c r="O655" s="264">
        <v>5.3125000000000004E-4</v>
      </c>
      <c r="P655" s="136" t="str">
        <f>LEFT(historie_vysledky[[#This Row],[prijmeni a jmeno]],1)</f>
        <v>K</v>
      </c>
      <c r="Q655" s="135" t="str">
        <f>CONCATENATE(historie_vysledky[[#This Row],[prijmeni a jmeno]],", ",historie_vysledky[[#This Row],[nar]])</f>
        <v>Klimeš Vít, 2008</v>
      </c>
      <c r="R655" s="135" t="str">
        <f>CONCATENATE(historie_vysledky[[#This Row],[prijmeni a jmeno]]," (",historie_vysledky[[#This Row],[nar]],")  v roce ",historie_vysledky[[#This Row],[rok]])</f>
        <v>Klimeš Vít (2008)  v roce 2014</v>
      </c>
      <c r="S655" s="244"/>
      <c r="T655" s="244"/>
      <c r="U655" s="56"/>
      <c r="V655" s="265"/>
      <c r="W655" s="265"/>
      <c r="X655" s="266"/>
      <c r="Y655" s="266"/>
      <c r="AB655" s="6"/>
      <c r="AC655" s="6"/>
      <c r="AF655" s="56"/>
      <c r="AG655" s="56"/>
    </row>
    <row r="656" spans="2:33" ht="11.25">
      <c r="B656" s="133" t="str">
        <f>CONCATENATE(historie_vysledky[[#This Row],[rok]]," :: ",H656," :: ",I656)</f>
        <v>2014 :: Gloza Kryštof :: 2009</v>
      </c>
      <c r="C656" s="251">
        <v>2014</v>
      </c>
      <c r="D656" s="252" t="s">
        <v>297</v>
      </c>
      <c r="E656" s="259" t="s">
        <v>316</v>
      </c>
      <c r="F656" s="259">
        <v>9</v>
      </c>
      <c r="G656" s="253">
        <v>26</v>
      </c>
      <c r="H656" s="262" t="s">
        <v>245</v>
      </c>
      <c r="I656" s="263">
        <v>2009</v>
      </c>
      <c r="J656" s="19" t="s">
        <v>246</v>
      </c>
      <c r="K656" s="255" t="str">
        <f>IF(RIGHT(LEFT(historie_vysledky[[#This Row],[prijmeni a jmeno]],SEARCH(" ",historie_vysledky[[#This Row],[prijmeni a jmeno]])-1),1)="á","Z","M")</f>
        <v>M</v>
      </c>
      <c r="L65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56" s="257"/>
      <c r="N656" s="134"/>
      <c r="O656" s="264">
        <v>5.4629629629629635E-4</v>
      </c>
      <c r="P656" s="136" t="str">
        <f>LEFT(historie_vysledky[[#This Row],[prijmeni a jmeno]],1)</f>
        <v>G</v>
      </c>
      <c r="Q656" s="135" t="str">
        <f>CONCATENATE(historie_vysledky[[#This Row],[prijmeni a jmeno]],", ",historie_vysledky[[#This Row],[nar]])</f>
        <v>Gloza Kryštof, 2009</v>
      </c>
      <c r="R656" s="135" t="str">
        <f>CONCATENATE(historie_vysledky[[#This Row],[prijmeni a jmeno]]," (",historie_vysledky[[#This Row],[nar]],")  v roce ",historie_vysledky[[#This Row],[rok]])</f>
        <v>Gloza Kryštof (2009)  v roce 2014</v>
      </c>
      <c r="S656" s="244"/>
      <c r="T656" s="244"/>
      <c r="U656" s="56"/>
      <c r="V656" s="265"/>
      <c r="W656" s="265"/>
      <c r="X656" s="266"/>
      <c r="Y656" s="266"/>
      <c r="AB656" s="6"/>
      <c r="AC656" s="6"/>
      <c r="AF656" s="56"/>
      <c r="AG656" s="56"/>
    </row>
    <row r="657" spans="2:33" ht="11.25">
      <c r="B657" s="133" t="str">
        <f>CONCATENATE(historie_vysledky[[#This Row],[rok]]," :: ",H657," :: ",I657)</f>
        <v>2014 :: Lebeda David :: 2007</v>
      </c>
      <c r="C657" s="251">
        <v>2014</v>
      </c>
      <c r="D657" s="252" t="s">
        <v>297</v>
      </c>
      <c r="E657" s="259" t="s">
        <v>316</v>
      </c>
      <c r="F657" s="259">
        <v>10</v>
      </c>
      <c r="G657" s="253">
        <v>48</v>
      </c>
      <c r="H657" s="262" t="s">
        <v>605</v>
      </c>
      <c r="I657" s="263">
        <v>2007</v>
      </c>
      <c r="J657" s="19" t="s">
        <v>23</v>
      </c>
      <c r="K657" s="255" t="str">
        <f>IF(RIGHT(LEFT(historie_vysledky[[#This Row],[prijmeni a jmeno]],SEARCH(" ",historie_vysledky[[#This Row],[prijmeni a jmeno]])-1),1)="á","Z","M")</f>
        <v>M</v>
      </c>
      <c r="L65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57" s="257"/>
      <c r="N657" s="134"/>
      <c r="O657" s="264">
        <v>5.5671296296296296E-4</v>
      </c>
      <c r="P657" s="136" t="str">
        <f>LEFT(historie_vysledky[[#This Row],[prijmeni a jmeno]],1)</f>
        <v>L</v>
      </c>
      <c r="Q657" s="135" t="str">
        <f>CONCATENATE(historie_vysledky[[#This Row],[prijmeni a jmeno]],", ",historie_vysledky[[#This Row],[nar]])</f>
        <v>Lebeda David, 2007</v>
      </c>
      <c r="R657" s="135" t="str">
        <f>CONCATENATE(historie_vysledky[[#This Row],[prijmeni a jmeno]]," (",historie_vysledky[[#This Row],[nar]],")  v roce ",historie_vysledky[[#This Row],[rok]])</f>
        <v>Lebeda David (2007)  v roce 2014</v>
      </c>
      <c r="S657" s="244"/>
      <c r="T657" s="244"/>
      <c r="U657" s="56"/>
      <c r="V657" s="265"/>
      <c r="W657" s="265"/>
      <c r="X657" s="266"/>
      <c r="Y657" s="266"/>
      <c r="AB657" s="6"/>
      <c r="AC657" s="6"/>
      <c r="AF657" s="56"/>
      <c r="AG657" s="56"/>
    </row>
    <row r="658" spans="2:33" ht="11.25">
      <c r="B658" s="133" t="str">
        <f>CONCATENATE(historie_vysledky[[#This Row],[rok]]," :: ",H658," :: ",I658)</f>
        <v>2014 :: Kolář Jan :: 2008</v>
      </c>
      <c r="C658" s="251">
        <v>2014</v>
      </c>
      <c r="D658" s="252" t="s">
        <v>297</v>
      </c>
      <c r="E658" s="259" t="s">
        <v>316</v>
      </c>
      <c r="F658" s="259">
        <v>11</v>
      </c>
      <c r="G658" s="253">
        <v>27</v>
      </c>
      <c r="H658" s="262" t="s">
        <v>746</v>
      </c>
      <c r="I658" s="263">
        <v>2008</v>
      </c>
      <c r="J658" s="19" t="s">
        <v>19</v>
      </c>
      <c r="K658" s="255" t="str">
        <f>IF(RIGHT(LEFT(historie_vysledky[[#This Row],[prijmeni a jmeno]],SEARCH(" ",historie_vysledky[[#This Row],[prijmeni a jmeno]])-1),1)="á","Z","M")</f>
        <v>M</v>
      </c>
      <c r="L65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58" s="257"/>
      <c r="N658" s="134"/>
      <c r="O658" s="264">
        <v>5.6481481481481476E-4</v>
      </c>
      <c r="P658" s="136" t="str">
        <f>LEFT(historie_vysledky[[#This Row],[prijmeni a jmeno]],1)</f>
        <v>K</v>
      </c>
      <c r="Q658" s="135" t="str">
        <f>CONCATENATE(historie_vysledky[[#This Row],[prijmeni a jmeno]],", ",historie_vysledky[[#This Row],[nar]])</f>
        <v>Kolář Jan, 2008</v>
      </c>
      <c r="R658" s="135" t="str">
        <f>CONCATENATE(historie_vysledky[[#This Row],[prijmeni a jmeno]]," (",historie_vysledky[[#This Row],[nar]],")  v roce ",historie_vysledky[[#This Row],[rok]])</f>
        <v>Kolář Jan (2008)  v roce 2014</v>
      </c>
      <c r="S658" s="244"/>
      <c r="T658" s="244"/>
      <c r="U658" s="56"/>
      <c r="V658" s="265"/>
      <c r="W658" s="265"/>
      <c r="X658" s="266"/>
      <c r="Y658" s="266"/>
      <c r="AB658" s="6"/>
      <c r="AC658" s="6"/>
      <c r="AF658" s="56"/>
      <c r="AG658" s="56"/>
    </row>
    <row r="659" spans="2:33" ht="11.25">
      <c r="B659" s="133" t="str">
        <f>CONCATENATE(historie_vysledky[[#This Row],[rok]]," :: ",H659," :: ",I659)</f>
        <v>2014 :: Lebeda Ondřej :: 2007</v>
      </c>
      <c r="C659" s="251">
        <v>2014</v>
      </c>
      <c r="D659" s="252" t="s">
        <v>297</v>
      </c>
      <c r="E659" s="259" t="s">
        <v>316</v>
      </c>
      <c r="F659" s="259">
        <v>12</v>
      </c>
      <c r="G659" s="253">
        <v>49</v>
      </c>
      <c r="H659" s="262" t="s">
        <v>827</v>
      </c>
      <c r="I659" s="263">
        <v>2007</v>
      </c>
      <c r="J659" s="19" t="s">
        <v>23</v>
      </c>
      <c r="K659" s="255" t="str">
        <f>IF(RIGHT(LEFT(historie_vysledky[[#This Row],[prijmeni a jmeno]],SEARCH(" ",historie_vysledky[[#This Row],[prijmeni a jmeno]])-1),1)="á","Z","M")</f>
        <v>M</v>
      </c>
      <c r="L65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59" s="257"/>
      <c r="N659" s="134"/>
      <c r="O659" s="264">
        <v>6.6087962962962964E-4</v>
      </c>
      <c r="P659" s="136" t="str">
        <f>LEFT(historie_vysledky[[#This Row],[prijmeni a jmeno]],1)</f>
        <v>L</v>
      </c>
      <c r="Q659" s="135" t="str">
        <f>CONCATENATE(historie_vysledky[[#This Row],[prijmeni a jmeno]],", ",historie_vysledky[[#This Row],[nar]])</f>
        <v>Lebeda Ondřej, 2007</v>
      </c>
      <c r="R659" s="135" t="str">
        <f>CONCATENATE(historie_vysledky[[#This Row],[prijmeni a jmeno]]," (",historie_vysledky[[#This Row],[nar]],")  v roce ",historie_vysledky[[#This Row],[rok]])</f>
        <v>Lebeda Ondřej (2007)  v roce 2014</v>
      </c>
      <c r="S659" s="244"/>
      <c r="T659" s="244"/>
      <c r="U659" s="56"/>
      <c r="V659" s="265"/>
      <c r="W659" s="265"/>
      <c r="X659" s="266"/>
      <c r="Y659" s="266"/>
      <c r="AB659" s="6"/>
      <c r="AC659" s="6"/>
      <c r="AF659" s="56"/>
      <c r="AG659" s="56"/>
    </row>
    <row r="660" spans="2:33" ht="11.25">
      <c r="B660" s="133" t="str">
        <f>CONCATENATE(historie_vysledky[[#This Row],[rok]]," :: ",H660," :: ",I660)</f>
        <v>2014 :: Růžička David :: 2009</v>
      </c>
      <c r="C660" s="251">
        <v>2014</v>
      </c>
      <c r="D660" s="252" t="s">
        <v>297</v>
      </c>
      <c r="E660" s="259" t="s">
        <v>316</v>
      </c>
      <c r="F660" s="259">
        <v>13</v>
      </c>
      <c r="G660" s="253">
        <v>28</v>
      </c>
      <c r="H660" s="262" t="s">
        <v>826</v>
      </c>
      <c r="I660" s="263">
        <v>2009</v>
      </c>
      <c r="J660" s="19" t="s">
        <v>535</v>
      </c>
      <c r="K660" s="255" t="str">
        <f>IF(RIGHT(LEFT(historie_vysledky[[#This Row],[prijmeni a jmeno]],SEARCH(" ",historie_vysledky[[#This Row],[prijmeni a jmeno]])-1),1)="á","Z","M")</f>
        <v>M</v>
      </c>
      <c r="L66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60" s="257"/>
      <c r="N660" s="134"/>
      <c r="O660" s="264">
        <v>7.407407407407407E-4</v>
      </c>
      <c r="P660" s="136" t="str">
        <f>LEFT(historie_vysledky[[#This Row],[prijmeni a jmeno]],1)</f>
        <v>R</v>
      </c>
      <c r="Q660" s="135" t="str">
        <f>CONCATENATE(historie_vysledky[[#This Row],[prijmeni a jmeno]],", ",historie_vysledky[[#This Row],[nar]])</f>
        <v>Růžička David, 2009</v>
      </c>
      <c r="R660" s="135" t="str">
        <f>CONCATENATE(historie_vysledky[[#This Row],[prijmeni a jmeno]]," (",historie_vysledky[[#This Row],[nar]],")  v roce ",historie_vysledky[[#This Row],[rok]])</f>
        <v>Růžička David (2009)  v roce 2014</v>
      </c>
      <c r="S660" s="244"/>
      <c r="T660" s="244"/>
      <c r="U660" s="56"/>
      <c r="V660" s="265"/>
      <c r="W660" s="265"/>
      <c r="X660" s="266"/>
      <c r="Y660" s="266"/>
      <c r="AB660" s="6"/>
      <c r="AC660" s="6"/>
      <c r="AF660" s="56"/>
      <c r="AG660" s="56"/>
    </row>
    <row r="661" spans="2:33" ht="11.25">
      <c r="B661" s="133" t="str">
        <f>CONCATENATE(historie_vysledky[[#This Row],[rok]]," :: ",H661," :: ",I661)</f>
        <v>2014 :: Donát Lukáš :: 2009</v>
      </c>
      <c r="C661" s="251">
        <v>2014</v>
      </c>
      <c r="D661" s="252" t="s">
        <v>297</v>
      </c>
      <c r="E661" s="259" t="s">
        <v>316</v>
      </c>
      <c r="F661" s="259">
        <v>14</v>
      </c>
      <c r="G661" s="253">
        <v>31</v>
      </c>
      <c r="H661" s="262" t="s">
        <v>828</v>
      </c>
      <c r="I661" s="263">
        <v>2009</v>
      </c>
      <c r="J661" s="19" t="s">
        <v>36</v>
      </c>
      <c r="K661" s="255" t="str">
        <f>IF(RIGHT(LEFT(historie_vysledky[[#This Row],[prijmeni a jmeno]],SEARCH(" ",historie_vysledky[[#This Row],[prijmeni a jmeno]])-1),1)="á","Z","M")</f>
        <v>M</v>
      </c>
      <c r="L66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61" s="257"/>
      <c r="N661" s="134"/>
      <c r="O661" s="264">
        <v>8.0555555555555545E-4</v>
      </c>
      <c r="P661" s="136" t="str">
        <f>LEFT(historie_vysledky[[#This Row],[prijmeni a jmeno]],1)</f>
        <v>D</v>
      </c>
      <c r="Q661" s="135" t="str">
        <f>CONCATENATE(historie_vysledky[[#This Row],[prijmeni a jmeno]],", ",historie_vysledky[[#This Row],[nar]])</f>
        <v>Donát Lukáš, 2009</v>
      </c>
      <c r="R661" s="135" t="str">
        <f>CONCATENATE(historie_vysledky[[#This Row],[prijmeni a jmeno]]," (",historie_vysledky[[#This Row],[nar]],")  v roce ",historie_vysledky[[#This Row],[rok]])</f>
        <v>Donát Lukáš (2009)  v roce 2014</v>
      </c>
      <c r="S661" s="244"/>
      <c r="T661" s="244"/>
      <c r="U661" s="56"/>
      <c r="V661" s="265"/>
      <c r="W661" s="265"/>
      <c r="X661" s="266"/>
      <c r="Y661" s="266"/>
      <c r="AB661" s="6"/>
      <c r="AC661" s="6"/>
      <c r="AF661" s="56"/>
      <c r="AG661" s="56"/>
    </row>
    <row r="662" spans="2:33" ht="11.25">
      <c r="B662" s="133" t="str">
        <f>CONCATENATE(historie_vysledky[[#This Row],[rok]]," :: ",H662," :: ",I662)</f>
        <v>2014 :: Divišová Kristýna :: 2007</v>
      </c>
      <c r="C662" s="251">
        <v>2014</v>
      </c>
      <c r="D662" s="252" t="s">
        <v>297</v>
      </c>
      <c r="E662" s="259" t="s">
        <v>316</v>
      </c>
      <c r="F662" s="259">
        <v>1</v>
      </c>
      <c r="G662" s="253">
        <v>17</v>
      </c>
      <c r="H662" s="262" t="s">
        <v>831</v>
      </c>
      <c r="I662" s="263">
        <v>2007</v>
      </c>
      <c r="J662" s="19" t="s">
        <v>691</v>
      </c>
      <c r="K662" s="255" t="str">
        <f>IF(RIGHT(LEFT(historie_vysledky[[#This Row],[prijmeni a jmeno]],SEARCH(" ",historie_vysledky[[#This Row],[prijmeni a jmeno]])-1),1)="á","Z","M")</f>
        <v>Z</v>
      </c>
      <c r="L66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62" s="257"/>
      <c r="N662" s="134"/>
      <c r="O662" s="264">
        <v>4.0625000000000009E-4</v>
      </c>
      <c r="P662" s="136" t="str">
        <f>LEFT(historie_vysledky[[#This Row],[prijmeni a jmeno]],1)</f>
        <v>D</v>
      </c>
      <c r="Q662" s="135" t="str">
        <f>CONCATENATE(historie_vysledky[[#This Row],[prijmeni a jmeno]],", ",historie_vysledky[[#This Row],[nar]])</f>
        <v>Divišová Kristýna, 2007</v>
      </c>
      <c r="R662" s="135" t="str">
        <f>CONCATENATE(historie_vysledky[[#This Row],[prijmeni a jmeno]]," (",historie_vysledky[[#This Row],[nar]],")  v roce ",historie_vysledky[[#This Row],[rok]])</f>
        <v>Divišová Kristýna (2007)  v roce 2014</v>
      </c>
      <c r="S662" s="244"/>
      <c r="T662" s="244"/>
      <c r="U662" s="56"/>
      <c r="V662" s="265"/>
      <c r="W662" s="265"/>
      <c r="X662" s="266"/>
      <c r="Y662" s="266"/>
      <c r="AB662" s="6"/>
      <c r="AC662" s="6"/>
      <c r="AF662" s="56"/>
      <c r="AG662" s="56"/>
    </row>
    <row r="663" spans="2:33" ht="11.25">
      <c r="B663" s="133" t="str">
        <f>CONCATENATE(historie_vysledky[[#This Row],[rok]]," :: ",H663," :: ",I663)</f>
        <v>2014 :: Bazsová Eliška :: 2007</v>
      </c>
      <c r="C663" s="251">
        <v>2014</v>
      </c>
      <c r="D663" s="252" t="s">
        <v>297</v>
      </c>
      <c r="E663" s="259" t="s">
        <v>316</v>
      </c>
      <c r="F663" s="259">
        <v>2</v>
      </c>
      <c r="G663" s="253">
        <v>7</v>
      </c>
      <c r="H663" s="17" t="s">
        <v>248</v>
      </c>
      <c r="I663" s="263">
        <v>2007</v>
      </c>
      <c r="J663" s="19" t="s">
        <v>868</v>
      </c>
      <c r="K663" s="255" t="str">
        <f>IF(RIGHT(LEFT(historie_vysledky[[#This Row],[prijmeni a jmeno]],SEARCH(" ",historie_vysledky[[#This Row],[prijmeni a jmeno]])-1),1)="á","Z","M")</f>
        <v>Z</v>
      </c>
      <c r="L66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63" s="257"/>
      <c r="N663" s="134"/>
      <c r="O663" s="264">
        <v>4.259259259259259E-4</v>
      </c>
      <c r="P663" s="136" t="str">
        <f>LEFT(historie_vysledky[[#This Row],[prijmeni a jmeno]],1)</f>
        <v>B</v>
      </c>
      <c r="Q663" s="135" t="str">
        <f>CONCATENATE(historie_vysledky[[#This Row],[prijmeni a jmeno]],", ",historie_vysledky[[#This Row],[nar]])</f>
        <v>Bazsová Eliška, 2007</v>
      </c>
      <c r="R663" s="135" t="str">
        <f>CONCATENATE(historie_vysledky[[#This Row],[prijmeni a jmeno]]," (",historie_vysledky[[#This Row],[nar]],")  v roce ",historie_vysledky[[#This Row],[rok]])</f>
        <v>Bazsová Eliška (2007)  v roce 2014</v>
      </c>
      <c r="S663" s="244"/>
      <c r="T663" s="244"/>
      <c r="U663" s="56"/>
      <c r="V663" s="265"/>
      <c r="W663" s="265"/>
      <c r="X663" s="266"/>
      <c r="Y663" s="266"/>
      <c r="AB663" s="6"/>
      <c r="AC663" s="6"/>
      <c r="AF663" s="56"/>
      <c r="AG663" s="56"/>
    </row>
    <row r="664" spans="2:33" ht="11.25">
      <c r="B664" s="133" t="str">
        <f>CONCATENATE(historie_vysledky[[#This Row],[rok]]," :: ",H664," :: ",I664)</f>
        <v>2014 :: Kaňková Zuzana :: 2009</v>
      </c>
      <c r="C664" s="251">
        <v>2014</v>
      </c>
      <c r="D664" s="252" t="s">
        <v>297</v>
      </c>
      <c r="E664" s="259" t="s">
        <v>316</v>
      </c>
      <c r="F664" s="259">
        <v>3</v>
      </c>
      <c r="G664" s="253">
        <v>6</v>
      </c>
      <c r="H664" s="262" t="s">
        <v>766</v>
      </c>
      <c r="I664" s="263">
        <v>2009</v>
      </c>
      <c r="J664" s="19" t="s">
        <v>767</v>
      </c>
      <c r="K664" s="255" t="str">
        <f>IF(RIGHT(LEFT(historie_vysledky[[#This Row],[prijmeni a jmeno]],SEARCH(" ",historie_vysledky[[#This Row],[prijmeni a jmeno]])-1),1)="á","Z","M")</f>
        <v>Z</v>
      </c>
      <c r="L66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64" s="257"/>
      <c r="N664" s="134"/>
      <c r="O664" s="264">
        <v>4.3518518518518521E-4</v>
      </c>
      <c r="P664" s="136" t="str">
        <f>LEFT(historie_vysledky[[#This Row],[prijmeni a jmeno]],1)</f>
        <v>K</v>
      </c>
      <c r="Q664" s="135" t="str">
        <f>CONCATENATE(historie_vysledky[[#This Row],[prijmeni a jmeno]],", ",historie_vysledky[[#This Row],[nar]])</f>
        <v>Kaňková Zuzana, 2009</v>
      </c>
      <c r="R664" s="135" t="str">
        <f>CONCATENATE(historie_vysledky[[#This Row],[prijmeni a jmeno]]," (",historie_vysledky[[#This Row],[nar]],")  v roce ",historie_vysledky[[#This Row],[rok]])</f>
        <v>Kaňková Zuzana (2009)  v roce 2014</v>
      </c>
      <c r="S664" s="244"/>
      <c r="T664" s="244"/>
      <c r="U664" s="56"/>
      <c r="V664" s="265"/>
      <c r="W664" s="265"/>
      <c r="X664" s="266"/>
      <c r="Y664" s="266"/>
      <c r="AB664" s="6"/>
      <c r="AC664" s="6"/>
      <c r="AF664" s="56"/>
      <c r="AG664" s="56"/>
    </row>
    <row r="665" spans="2:33" ht="11.25">
      <c r="B665" s="133" t="str">
        <f>CONCATENATE(historie_vysledky[[#This Row],[rok]]," :: ",H665," :: ",I665)</f>
        <v>2014 :: Nová Veronika :: 2007</v>
      </c>
      <c r="C665" s="251">
        <v>2014</v>
      </c>
      <c r="D665" s="252" t="s">
        <v>297</v>
      </c>
      <c r="E665" s="259" t="s">
        <v>316</v>
      </c>
      <c r="F665" s="259">
        <v>4</v>
      </c>
      <c r="G665" s="253">
        <v>16</v>
      </c>
      <c r="H665" s="262" t="s">
        <v>832</v>
      </c>
      <c r="I665" s="263">
        <v>2007</v>
      </c>
      <c r="J665" s="19" t="s">
        <v>816</v>
      </c>
      <c r="K665" s="255" t="str">
        <f>IF(RIGHT(LEFT(historie_vysledky[[#This Row],[prijmeni a jmeno]],SEARCH(" ",historie_vysledky[[#This Row],[prijmeni a jmeno]])-1),1)="á","Z","M")</f>
        <v>Z</v>
      </c>
      <c r="L66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65" s="257"/>
      <c r="N665" s="134"/>
      <c r="O665" s="264">
        <v>4.4907407407407401E-4</v>
      </c>
      <c r="P665" s="136" t="str">
        <f>LEFT(historie_vysledky[[#This Row],[prijmeni a jmeno]],1)</f>
        <v>N</v>
      </c>
      <c r="Q665" s="135" t="str">
        <f>CONCATENATE(historie_vysledky[[#This Row],[prijmeni a jmeno]],", ",historie_vysledky[[#This Row],[nar]])</f>
        <v>Nová Veronika, 2007</v>
      </c>
      <c r="R665" s="135" t="str">
        <f>CONCATENATE(historie_vysledky[[#This Row],[prijmeni a jmeno]]," (",historie_vysledky[[#This Row],[nar]],")  v roce ",historie_vysledky[[#This Row],[rok]])</f>
        <v>Nová Veronika (2007)  v roce 2014</v>
      </c>
      <c r="S665" s="244"/>
      <c r="T665" s="244"/>
      <c r="U665" s="56"/>
      <c r="V665" s="265"/>
      <c r="W665" s="265"/>
      <c r="X665" s="266"/>
      <c r="Y665" s="266"/>
      <c r="AB665" s="6"/>
      <c r="AC665" s="6"/>
      <c r="AF665" s="56"/>
      <c r="AG665" s="56"/>
    </row>
    <row r="666" spans="2:33" ht="11.25">
      <c r="B666" s="133" t="str">
        <f>CONCATENATE(historie_vysledky[[#This Row],[rok]]," :: ",H666," :: ",I666)</f>
        <v>2014 :: Králková Alena :: 2009</v>
      </c>
      <c r="C666" s="251">
        <v>2014</v>
      </c>
      <c r="D666" s="252" t="s">
        <v>297</v>
      </c>
      <c r="E666" s="259" t="s">
        <v>316</v>
      </c>
      <c r="F666" s="259">
        <v>5</v>
      </c>
      <c r="G666" s="253">
        <v>13</v>
      </c>
      <c r="H666" s="262" t="s">
        <v>833</v>
      </c>
      <c r="I666" s="263">
        <v>2009</v>
      </c>
      <c r="J666" s="19" t="s">
        <v>249</v>
      </c>
      <c r="K666" s="255" t="str">
        <f>IF(RIGHT(LEFT(historie_vysledky[[#This Row],[prijmeni a jmeno]],SEARCH(" ",historie_vysledky[[#This Row],[prijmeni a jmeno]])-1),1)="á","Z","M")</f>
        <v>Z</v>
      </c>
      <c r="L66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66" s="257"/>
      <c r="N666" s="134"/>
      <c r="O666" s="264">
        <v>5.0000000000000012E-4</v>
      </c>
      <c r="P666" s="136" t="str">
        <f>LEFT(historie_vysledky[[#This Row],[prijmeni a jmeno]],1)</f>
        <v>K</v>
      </c>
      <c r="Q666" s="135" t="str">
        <f>CONCATENATE(historie_vysledky[[#This Row],[prijmeni a jmeno]],", ",historie_vysledky[[#This Row],[nar]])</f>
        <v>Králková Alena, 2009</v>
      </c>
      <c r="R666" s="135" t="str">
        <f>CONCATENATE(historie_vysledky[[#This Row],[prijmeni a jmeno]]," (",historie_vysledky[[#This Row],[nar]],")  v roce ",historie_vysledky[[#This Row],[rok]])</f>
        <v>Králková Alena (2009)  v roce 2014</v>
      </c>
      <c r="S666" s="244"/>
      <c r="T666" s="244"/>
      <c r="U666" s="56"/>
      <c r="V666" s="265"/>
      <c r="W666" s="265"/>
      <c r="X666" s="266"/>
      <c r="Y666" s="266"/>
      <c r="AB666" s="6"/>
      <c r="AC666" s="6"/>
      <c r="AF666" s="56"/>
      <c r="AG666" s="56"/>
    </row>
    <row r="667" spans="2:33" ht="11.25">
      <c r="B667" s="133" t="str">
        <f>CONCATENATE(historie_vysledky[[#This Row],[rok]]," :: ",H667," :: ",I667)</f>
        <v>2014 :: Radová Veronika :: 2008</v>
      </c>
      <c r="C667" s="251">
        <v>2014</v>
      </c>
      <c r="D667" s="252" t="s">
        <v>297</v>
      </c>
      <c r="E667" s="259" t="s">
        <v>316</v>
      </c>
      <c r="F667" s="259">
        <v>6</v>
      </c>
      <c r="G667" s="253">
        <v>9</v>
      </c>
      <c r="H667" s="262" t="s">
        <v>829</v>
      </c>
      <c r="I667" s="263">
        <v>2008</v>
      </c>
      <c r="J667" s="19" t="s">
        <v>830</v>
      </c>
      <c r="K667" s="255" t="str">
        <f>IF(RIGHT(LEFT(historie_vysledky[[#This Row],[prijmeni a jmeno]],SEARCH(" ",historie_vysledky[[#This Row],[prijmeni a jmeno]])-1),1)="á","Z","M")</f>
        <v>Z</v>
      </c>
      <c r="L66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667" s="257"/>
      <c r="N667" s="134"/>
      <c r="O667" s="264">
        <v>5.4050925925925935E-4</v>
      </c>
      <c r="P667" s="136" t="str">
        <f>LEFT(historie_vysledky[[#This Row],[prijmeni a jmeno]],1)</f>
        <v>R</v>
      </c>
      <c r="Q667" s="135" t="str">
        <f>CONCATENATE(historie_vysledky[[#This Row],[prijmeni a jmeno]],", ",historie_vysledky[[#This Row],[nar]])</f>
        <v>Radová Veronika, 2008</v>
      </c>
      <c r="R667" s="135" t="str">
        <f>CONCATENATE(historie_vysledky[[#This Row],[prijmeni a jmeno]]," (",historie_vysledky[[#This Row],[nar]],")  v roce ",historie_vysledky[[#This Row],[rok]])</f>
        <v>Radová Veronika (2008)  v roce 2014</v>
      </c>
      <c r="S667" s="244"/>
      <c r="T667" s="244"/>
      <c r="U667" s="56"/>
      <c r="V667" s="265"/>
      <c r="W667" s="265"/>
      <c r="X667" s="266"/>
      <c r="Y667" s="266"/>
      <c r="AB667" s="6"/>
      <c r="AC667" s="6"/>
      <c r="AF667" s="56"/>
      <c r="AG667" s="56"/>
    </row>
    <row r="668" spans="2:33" ht="11.25">
      <c r="B668" s="133" t="str">
        <f>CONCATENATE(historie_vysledky[[#This Row],[rok]]," :: ",H668," :: ",I668)</f>
        <v>2014 :: Mikšl Rostislav :: 2005</v>
      </c>
      <c r="C668" s="251">
        <v>2014</v>
      </c>
      <c r="D668" s="252" t="s">
        <v>297</v>
      </c>
      <c r="E668" s="259" t="s">
        <v>316</v>
      </c>
      <c r="F668" s="259">
        <v>1</v>
      </c>
      <c r="G668" s="253">
        <v>60</v>
      </c>
      <c r="H668" s="262" t="s">
        <v>93</v>
      </c>
      <c r="I668" s="263">
        <v>2005</v>
      </c>
      <c r="J668" s="19" t="s">
        <v>741</v>
      </c>
      <c r="K668" s="255" t="str">
        <f>IF(RIGHT(LEFT(historie_vysledky[[#This Row],[prijmeni a jmeno]],SEARCH(" ",historie_vysledky[[#This Row],[prijmeni a jmeno]])-1),1)="á","Z","M")</f>
        <v>M</v>
      </c>
      <c r="L66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68" s="257"/>
      <c r="N668" s="134"/>
      <c r="O668" s="264">
        <v>6.9560185185185187E-4</v>
      </c>
      <c r="P668" s="136" t="str">
        <f>LEFT(historie_vysledky[[#This Row],[prijmeni a jmeno]],1)</f>
        <v>M</v>
      </c>
      <c r="Q668" s="135" t="str">
        <f>CONCATENATE(historie_vysledky[[#This Row],[prijmeni a jmeno]],", ",historie_vysledky[[#This Row],[nar]])</f>
        <v>Mikšl Rostislav, 2005</v>
      </c>
      <c r="R668" s="135" t="str">
        <f>CONCATENATE(historie_vysledky[[#This Row],[prijmeni a jmeno]]," (",historie_vysledky[[#This Row],[nar]],")  v roce ",historie_vysledky[[#This Row],[rok]])</f>
        <v>Mikšl Rostislav (2005)  v roce 2014</v>
      </c>
      <c r="S668" s="244"/>
      <c r="T668" s="244"/>
      <c r="U668" s="56"/>
      <c r="V668" s="265"/>
      <c r="W668" s="265"/>
      <c r="X668" s="266"/>
      <c r="Y668" s="266"/>
      <c r="AB668" s="6"/>
      <c r="AC668" s="6"/>
      <c r="AF668" s="56"/>
      <c r="AG668" s="56"/>
    </row>
    <row r="669" spans="2:33" ht="11.25">
      <c r="B669" s="133" t="str">
        <f>CONCATENATE(historie_vysledky[[#This Row],[rok]]," :: ",H669," :: ",I669)</f>
        <v>2014 :: Faltus Matěj :: 2005</v>
      </c>
      <c r="C669" s="251">
        <v>2014</v>
      </c>
      <c r="D669" s="252" t="s">
        <v>297</v>
      </c>
      <c r="E669" s="259" t="s">
        <v>316</v>
      </c>
      <c r="F669" s="259">
        <v>2</v>
      </c>
      <c r="G669" s="253">
        <v>85</v>
      </c>
      <c r="H669" s="262" t="s">
        <v>599</v>
      </c>
      <c r="I669" s="263">
        <v>2005</v>
      </c>
      <c r="J669" s="19" t="s">
        <v>246</v>
      </c>
      <c r="K669" s="255" t="str">
        <f>IF(RIGHT(LEFT(historie_vysledky[[#This Row],[prijmeni a jmeno]],SEARCH(" ",historie_vysledky[[#This Row],[prijmeni a jmeno]])-1),1)="á","Z","M")</f>
        <v>M</v>
      </c>
      <c r="L66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69" s="257"/>
      <c r="N669" s="134"/>
      <c r="O669" s="264">
        <v>6.9675925925925938E-4</v>
      </c>
      <c r="P669" s="136" t="str">
        <f>LEFT(historie_vysledky[[#This Row],[prijmeni a jmeno]],1)</f>
        <v>F</v>
      </c>
      <c r="Q669" s="135" t="str">
        <f>CONCATENATE(historie_vysledky[[#This Row],[prijmeni a jmeno]],", ",historie_vysledky[[#This Row],[nar]])</f>
        <v>Faltus Matěj, 2005</v>
      </c>
      <c r="R669" s="135" t="str">
        <f>CONCATENATE(historie_vysledky[[#This Row],[prijmeni a jmeno]]," (",historie_vysledky[[#This Row],[nar]],")  v roce ",historie_vysledky[[#This Row],[rok]])</f>
        <v>Faltus Matěj (2005)  v roce 2014</v>
      </c>
      <c r="S669" s="244"/>
      <c r="T669" s="244"/>
      <c r="U669" s="56"/>
      <c r="V669" s="265"/>
      <c r="W669" s="265"/>
      <c r="X669" s="266"/>
      <c r="Y669" s="266"/>
      <c r="AB669" s="6"/>
      <c r="AC669" s="6"/>
      <c r="AF669" s="56"/>
      <c r="AG669" s="56"/>
    </row>
    <row r="670" spans="2:33" ht="11.25">
      <c r="B670" s="133" t="str">
        <f>CONCATENATE(historie_vysledky[[#This Row],[rok]]," :: ",H670," :: ",I670)</f>
        <v>2014 :: Suchý Václav :: 2004</v>
      </c>
      <c r="C670" s="251">
        <v>2014</v>
      </c>
      <c r="D670" s="252" t="s">
        <v>297</v>
      </c>
      <c r="E670" s="259" t="s">
        <v>316</v>
      </c>
      <c r="F670" s="259">
        <v>3</v>
      </c>
      <c r="G670" s="253">
        <v>61</v>
      </c>
      <c r="H670" s="262" t="s">
        <v>819</v>
      </c>
      <c r="I670" s="263">
        <v>2004</v>
      </c>
      <c r="J670" s="19" t="s">
        <v>820</v>
      </c>
      <c r="K670" s="255" t="str">
        <f>IF(RIGHT(LEFT(historie_vysledky[[#This Row],[prijmeni a jmeno]],SEARCH(" ",historie_vysledky[[#This Row],[prijmeni a jmeno]])-1),1)="á","Z","M")</f>
        <v>M</v>
      </c>
      <c r="L67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70" s="257"/>
      <c r="N670" s="134"/>
      <c r="O670" s="264">
        <v>7.210648148148149E-4</v>
      </c>
      <c r="P670" s="136" t="str">
        <f>LEFT(historie_vysledky[[#This Row],[prijmeni a jmeno]],1)</f>
        <v>S</v>
      </c>
      <c r="Q670" s="135" t="str">
        <f>CONCATENATE(historie_vysledky[[#This Row],[prijmeni a jmeno]],", ",historie_vysledky[[#This Row],[nar]])</f>
        <v>Suchý Václav, 2004</v>
      </c>
      <c r="R670" s="135" t="str">
        <f>CONCATENATE(historie_vysledky[[#This Row],[prijmeni a jmeno]]," (",historie_vysledky[[#This Row],[nar]],")  v roce ",historie_vysledky[[#This Row],[rok]])</f>
        <v>Suchý Václav (2004)  v roce 2014</v>
      </c>
      <c r="S670" s="244"/>
      <c r="T670" s="244"/>
      <c r="U670" s="56"/>
      <c r="V670" s="265"/>
      <c r="W670" s="265"/>
      <c r="X670" s="266"/>
      <c r="Y670" s="266"/>
      <c r="AB670" s="6"/>
      <c r="AC670" s="6"/>
      <c r="AF670" s="56"/>
      <c r="AG670" s="56"/>
    </row>
    <row r="671" spans="2:33" ht="11.25">
      <c r="B671" s="133" t="str">
        <f>CONCATENATE(historie_vysledky[[#This Row],[rok]]," :: ",H671," :: ",I671)</f>
        <v>2014 :: Románek Sebastian :: 2004</v>
      </c>
      <c r="C671" s="251">
        <v>2014</v>
      </c>
      <c r="D671" s="252" t="s">
        <v>297</v>
      </c>
      <c r="E671" s="259" t="s">
        <v>316</v>
      </c>
      <c r="F671" s="259">
        <v>4</v>
      </c>
      <c r="G671" s="253">
        <v>20</v>
      </c>
      <c r="H671" s="262" t="s">
        <v>814</v>
      </c>
      <c r="I671" s="263">
        <v>2004</v>
      </c>
      <c r="J671" s="19" t="s">
        <v>331</v>
      </c>
      <c r="K671" s="255" t="str">
        <f>IF(RIGHT(LEFT(historie_vysledky[[#This Row],[prijmeni a jmeno]],SEARCH(" ",historie_vysledky[[#This Row],[prijmeni a jmeno]])-1),1)="á","Z","M")</f>
        <v>M</v>
      </c>
      <c r="L67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71" s="257"/>
      <c r="N671" s="134"/>
      <c r="O671" s="264">
        <v>7.361111111111111E-4</v>
      </c>
      <c r="P671" s="136" t="str">
        <f>LEFT(historie_vysledky[[#This Row],[prijmeni a jmeno]],1)</f>
        <v>R</v>
      </c>
      <c r="Q671" s="135" t="str">
        <f>CONCATENATE(historie_vysledky[[#This Row],[prijmeni a jmeno]],", ",historie_vysledky[[#This Row],[nar]])</f>
        <v>Románek Sebastian, 2004</v>
      </c>
      <c r="R671" s="135" t="str">
        <f>CONCATENATE(historie_vysledky[[#This Row],[prijmeni a jmeno]]," (",historie_vysledky[[#This Row],[nar]],")  v roce ",historie_vysledky[[#This Row],[rok]])</f>
        <v>Románek Sebastian (2004)  v roce 2014</v>
      </c>
      <c r="S671" s="244"/>
      <c r="T671" s="244"/>
      <c r="U671" s="56"/>
      <c r="V671" s="265"/>
      <c r="W671" s="265"/>
      <c r="X671" s="266"/>
      <c r="Y671" s="266"/>
      <c r="AB671" s="6"/>
      <c r="AC671" s="6"/>
      <c r="AF671" s="56"/>
      <c r="AG671" s="56"/>
    </row>
    <row r="672" spans="2:33" ht="11.25">
      <c r="B672" s="133" t="str">
        <f>CONCATENATE(historie_vysledky[[#This Row],[rok]]," :: ",H672," :: ",I672)</f>
        <v>2014 :: Pastier Erik :: 2004</v>
      </c>
      <c r="C672" s="251">
        <v>2014</v>
      </c>
      <c r="D672" s="252" t="s">
        <v>297</v>
      </c>
      <c r="E672" s="259" t="s">
        <v>316</v>
      </c>
      <c r="F672" s="259">
        <v>5</v>
      </c>
      <c r="G672" s="253">
        <v>98</v>
      </c>
      <c r="H672" s="262" t="s">
        <v>423</v>
      </c>
      <c r="I672" s="263">
        <v>2004</v>
      </c>
      <c r="J672" s="19" t="s">
        <v>331</v>
      </c>
      <c r="K672" s="255" t="str">
        <f>IF(RIGHT(LEFT(historie_vysledky[[#This Row],[prijmeni a jmeno]],SEARCH(" ",historie_vysledky[[#This Row],[prijmeni a jmeno]])-1),1)="á","Z","M")</f>
        <v>M</v>
      </c>
      <c r="L67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72" s="257"/>
      <c r="N672" s="134"/>
      <c r="O672" s="264">
        <v>7.5578703703703702E-4</v>
      </c>
      <c r="P672" s="136" t="str">
        <f>LEFT(historie_vysledky[[#This Row],[prijmeni a jmeno]],1)</f>
        <v>P</v>
      </c>
      <c r="Q672" s="135" t="str">
        <f>CONCATENATE(historie_vysledky[[#This Row],[prijmeni a jmeno]],", ",historie_vysledky[[#This Row],[nar]])</f>
        <v>Pastier Erik, 2004</v>
      </c>
      <c r="R672" s="135" t="str">
        <f>CONCATENATE(historie_vysledky[[#This Row],[prijmeni a jmeno]]," (",historie_vysledky[[#This Row],[nar]],")  v roce ",historie_vysledky[[#This Row],[rok]])</f>
        <v>Pastier Erik (2004)  v roce 2014</v>
      </c>
      <c r="S672" s="244"/>
      <c r="T672" s="244"/>
      <c r="U672" s="56"/>
      <c r="V672" s="265"/>
      <c r="W672" s="265"/>
      <c r="X672" s="266"/>
      <c r="Y672" s="266"/>
      <c r="AB672" s="6"/>
      <c r="AC672" s="6"/>
      <c r="AF672" s="56"/>
      <c r="AG672" s="56"/>
    </row>
    <row r="673" spans="2:33" ht="11.25">
      <c r="B673" s="133" t="str">
        <f>CONCATENATE(historie_vysledky[[#This Row],[rok]]," :: ",H673," :: ",I673)</f>
        <v>2014 :: Nový Ondřej :: 2005</v>
      </c>
      <c r="C673" s="251">
        <v>2014</v>
      </c>
      <c r="D673" s="252" t="s">
        <v>297</v>
      </c>
      <c r="E673" s="259" t="s">
        <v>316</v>
      </c>
      <c r="F673" s="259">
        <v>6</v>
      </c>
      <c r="G673" s="253">
        <v>92</v>
      </c>
      <c r="H673" s="262" t="s">
        <v>815</v>
      </c>
      <c r="I673" s="263">
        <v>2005</v>
      </c>
      <c r="J673" s="19" t="s">
        <v>816</v>
      </c>
      <c r="K673" s="255" t="str">
        <f>IF(RIGHT(LEFT(historie_vysledky[[#This Row],[prijmeni a jmeno]],SEARCH(" ",historie_vysledky[[#This Row],[prijmeni a jmeno]])-1),1)="á","Z","M")</f>
        <v>M</v>
      </c>
      <c r="L67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73" s="257"/>
      <c r="N673" s="134"/>
      <c r="O673" s="264">
        <v>7.8240740740740744E-4</v>
      </c>
      <c r="P673" s="136" t="str">
        <f>LEFT(historie_vysledky[[#This Row],[prijmeni a jmeno]],1)</f>
        <v>N</v>
      </c>
      <c r="Q673" s="135" t="str">
        <f>CONCATENATE(historie_vysledky[[#This Row],[prijmeni a jmeno]],", ",historie_vysledky[[#This Row],[nar]])</f>
        <v>Nový Ondřej, 2005</v>
      </c>
      <c r="R673" s="135" t="str">
        <f>CONCATENATE(historie_vysledky[[#This Row],[prijmeni a jmeno]]," (",historie_vysledky[[#This Row],[nar]],")  v roce ",historie_vysledky[[#This Row],[rok]])</f>
        <v>Nový Ondřej (2005)  v roce 2014</v>
      </c>
      <c r="S673" s="244"/>
      <c r="T673" s="244"/>
      <c r="U673" s="56"/>
      <c r="V673" s="265"/>
      <c r="W673" s="265"/>
      <c r="X673" s="266"/>
      <c r="Y673" s="266"/>
      <c r="AB673" s="6"/>
      <c r="AC673" s="6"/>
      <c r="AF673" s="56"/>
      <c r="AG673" s="56"/>
    </row>
    <row r="674" spans="2:33" ht="11.25">
      <c r="B674" s="133" t="str">
        <f>CONCATENATE(historie_vysledky[[#This Row],[rok]]," :: ",H674," :: ",I674)</f>
        <v>2014 :: Stejskal Jan :: 2004</v>
      </c>
      <c r="C674" s="251">
        <v>2014</v>
      </c>
      <c r="D674" s="252" t="s">
        <v>297</v>
      </c>
      <c r="E674" s="259" t="s">
        <v>316</v>
      </c>
      <c r="F674" s="259">
        <v>7</v>
      </c>
      <c r="G674" s="253">
        <v>45</v>
      </c>
      <c r="H674" s="262" t="s">
        <v>813</v>
      </c>
      <c r="I674" s="263">
        <v>2004</v>
      </c>
      <c r="J674" s="19" t="s">
        <v>741</v>
      </c>
      <c r="K674" s="255" t="str">
        <f>IF(RIGHT(LEFT(historie_vysledky[[#This Row],[prijmeni a jmeno]],SEARCH(" ",historie_vysledky[[#This Row],[prijmeni a jmeno]])-1),1)="á","Z","M")</f>
        <v>M</v>
      </c>
      <c r="L67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74" s="257"/>
      <c r="N674" s="134"/>
      <c r="O674" s="264">
        <v>7.9282407407407394E-4</v>
      </c>
      <c r="P674" s="136" t="str">
        <f>LEFT(historie_vysledky[[#This Row],[prijmeni a jmeno]],1)</f>
        <v>S</v>
      </c>
      <c r="Q674" s="135" t="str">
        <f>CONCATENATE(historie_vysledky[[#This Row],[prijmeni a jmeno]],", ",historie_vysledky[[#This Row],[nar]])</f>
        <v>Stejskal Jan, 2004</v>
      </c>
      <c r="R674" s="135" t="str">
        <f>CONCATENATE(historie_vysledky[[#This Row],[prijmeni a jmeno]]," (",historie_vysledky[[#This Row],[nar]],")  v roce ",historie_vysledky[[#This Row],[rok]])</f>
        <v>Stejskal Jan (2004)  v roce 2014</v>
      </c>
      <c r="S674" s="244"/>
      <c r="T674" s="244"/>
      <c r="U674" s="56"/>
      <c r="V674" s="265"/>
      <c r="W674" s="265"/>
      <c r="X674" s="266"/>
      <c r="Y674" s="266"/>
      <c r="AB674" s="6"/>
      <c r="AC674" s="6"/>
      <c r="AF674" s="56"/>
      <c r="AG674" s="56"/>
    </row>
    <row r="675" spans="2:33" ht="11.25">
      <c r="B675" s="133" t="str">
        <f>CONCATENATE(historie_vysledky[[#This Row],[rok]]," :: ",H675," :: ",I675)</f>
        <v>2014 :: Candra Tomáš :: 2004</v>
      </c>
      <c r="C675" s="251">
        <v>2014</v>
      </c>
      <c r="D675" s="252" t="s">
        <v>297</v>
      </c>
      <c r="E675" s="259" t="s">
        <v>316</v>
      </c>
      <c r="F675" s="259">
        <v>8</v>
      </c>
      <c r="G675" s="253">
        <v>91</v>
      </c>
      <c r="H675" s="262" t="s">
        <v>362</v>
      </c>
      <c r="I675" s="263">
        <v>2004</v>
      </c>
      <c r="J675" s="19" t="s">
        <v>821</v>
      </c>
      <c r="K675" s="255" t="str">
        <f>IF(RIGHT(LEFT(historie_vysledky[[#This Row],[prijmeni a jmeno]],SEARCH(" ",historie_vysledky[[#This Row],[prijmeni a jmeno]])-1),1)="á","Z","M")</f>
        <v>M</v>
      </c>
      <c r="L67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75" s="257"/>
      <c r="N675" s="134"/>
      <c r="O675" s="264">
        <v>7.9861111111111105E-4</v>
      </c>
      <c r="P675" s="136" t="str">
        <f>LEFT(historie_vysledky[[#This Row],[prijmeni a jmeno]],1)</f>
        <v>C</v>
      </c>
      <c r="Q675" s="135" t="str">
        <f>CONCATENATE(historie_vysledky[[#This Row],[prijmeni a jmeno]],", ",historie_vysledky[[#This Row],[nar]])</f>
        <v>Candra Tomáš, 2004</v>
      </c>
      <c r="R675" s="135" t="str">
        <f>CONCATENATE(historie_vysledky[[#This Row],[prijmeni a jmeno]]," (",historie_vysledky[[#This Row],[nar]],")  v roce ",historie_vysledky[[#This Row],[rok]])</f>
        <v>Candra Tomáš (2004)  v roce 2014</v>
      </c>
      <c r="S675" s="244"/>
      <c r="T675" s="244"/>
      <c r="U675" s="56"/>
      <c r="V675" s="265"/>
      <c r="W675" s="265"/>
      <c r="X675" s="266"/>
      <c r="Y675" s="266"/>
      <c r="AB675" s="6"/>
      <c r="AC675" s="6"/>
      <c r="AF675" s="56"/>
      <c r="AG675" s="56"/>
    </row>
    <row r="676" spans="2:33" ht="11.25">
      <c r="B676" s="133" t="str">
        <f>CONCATENATE(historie_vysledky[[#This Row],[rok]]," :: ",H676," :: ",I676)</f>
        <v>2014 :: Tvrz Jan :: 2006</v>
      </c>
      <c r="C676" s="251">
        <v>2014</v>
      </c>
      <c r="D676" s="252" t="s">
        <v>297</v>
      </c>
      <c r="E676" s="259" t="s">
        <v>316</v>
      </c>
      <c r="F676" s="259">
        <v>9</v>
      </c>
      <c r="G676" s="253">
        <v>95</v>
      </c>
      <c r="H676" s="262" t="s">
        <v>252</v>
      </c>
      <c r="I676" s="263">
        <v>2006</v>
      </c>
      <c r="J676" s="19" t="s">
        <v>697</v>
      </c>
      <c r="K676" s="255" t="str">
        <f>IF(RIGHT(LEFT(historie_vysledky[[#This Row],[prijmeni a jmeno]],SEARCH(" ",historie_vysledky[[#This Row],[prijmeni a jmeno]])-1),1)="á","Z","M")</f>
        <v>M</v>
      </c>
      <c r="L67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76" s="257"/>
      <c r="N676" s="134"/>
      <c r="O676" s="264">
        <v>8.3680555555555559E-4</v>
      </c>
      <c r="P676" s="136" t="str">
        <f>LEFT(historie_vysledky[[#This Row],[prijmeni a jmeno]],1)</f>
        <v>T</v>
      </c>
      <c r="Q676" s="135" t="str">
        <f>CONCATENATE(historie_vysledky[[#This Row],[prijmeni a jmeno]],", ",historie_vysledky[[#This Row],[nar]])</f>
        <v>Tvrz Jan, 2006</v>
      </c>
      <c r="R676" s="135" t="str">
        <f>CONCATENATE(historie_vysledky[[#This Row],[prijmeni a jmeno]]," (",historie_vysledky[[#This Row],[nar]],")  v roce ",historie_vysledky[[#This Row],[rok]])</f>
        <v>Tvrz Jan (2006)  v roce 2014</v>
      </c>
      <c r="S676" s="244"/>
      <c r="T676" s="244"/>
      <c r="U676" s="56"/>
      <c r="V676" s="265"/>
      <c r="W676" s="265"/>
      <c r="X676" s="266"/>
      <c r="Y676" s="266"/>
      <c r="AB676" s="6"/>
      <c r="AC676" s="6"/>
      <c r="AF676" s="56"/>
      <c r="AG676" s="56"/>
    </row>
    <row r="677" spans="2:33" ht="11.25">
      <c r="B677" s="133" t="str">
        <f>CONCATENATE(historie_vysledky[[#This Row],[rok]]," :: ",H677," :: ",I677)</f>
        <v>2014 :: Mikšl Martin :: 2006</v>
      </c>
      <c r="C677" s="251">
        <v>2014</v>
      </c>
      <c r="D677" s="252" t="s">
        <v>297</v>
      </c>
      <c r="E677" s="259" t="s">
        <v>316</v>
      </c>
      <c r="F677" s="259">
        <v>10</v>
      </c>
      <c r="G677" s="253">
        <v>78</v>
      </c>
      <c r="H677" s="262" t="s">
        <v>253</v>
      </c>
      <c r="I677" s="263">
        <v>2006</v>
      </c>
      <c r="J677" s="19" t="s">
        <v>741</v>
      </c>
      <c r="K677" s="255" t="str">
        <f>IF(RIGHT(LEFT(historie_vysledky[[#This Row],[prijmeni a jmeno]],SEARCH(" ",historie_vysledky[[#This Row],[prijmeni a jmeno]])-1),1)="á","Z","M")</f>
        <v>M</v>
      </c>
      <c r="L67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77" s="257"/>
      <c r="N677" s="134"/>
      <c r="O677" s="264">
        <v>8.6805555555555551E-4</v>
      </c>
      <c r="P677" s="136" t="str">
        <f>LEFT(historie_vysledky[[#This Row],[prijmeni a jmeno]],1)</f>
        <v>M</v>
      </c>
      <c r="Q677" s="135" t="str">
        <f>CONCATENATE(historie_vysledky[[#This Row],[prijmeni a jmeno]],", ",historie_vysledky[[#This Row],[nar]])</f>
        <v>Mikšl Martin, 2006</v>
      </c>
      <c r="R677" s="135" t="str">
        <f>CONCATENATE(historie_vysledky[[#This Row],[prijmeni a jmeno]]," (",historie_vysledky[[#This Row],[nar]],")  v roce ",historie_vysledky[[#This Row],[rok]])</f>
        <v>Mikšl Martin (2006)  v roce 2014</v>
      </c>
      <c r="S677" s="244"/>
      <c r="T677" s="244"/>
      <c r="U677" s="56"/>
      <c r="V677" s="265"/>
      <c r="W677" s="265"/>
      <c r="X677" s="266"/>
      <c r="Y677" s="266"/>
      <c r="AB677" s="6"/>
      <c r="AC677" s="6"/>
      <c r="AF677" s="56"/>
      <c r="AG677" s="56"/>
    </row>
    <row r="678" spans="2:33" ht="11.25">
      <c r="B678" s="133" t="str">
        <f>CONCATENATE(historie_vysledky[[#This Row],[rok]]," :: ",H678," :: ",I678)</f>
        <v>2014 :: Teplý Ondřej :: 2005</v>
      </c>
      <c r="C678" s="251">
        <v>2014</v>
      </c>
      <c r="D678" s="252" t="s">
        <v>297</v>
      </c>
      <c r="E678" s="259" t="s">
        <v>316</v>
      </c>
      <c r="F678" s="259">
        <v>11</v>
      </c>
      <c r="G678" s="253">
        <v>72</v>
      </c>
      <c r="H678" s="262" t="s">
        <v>119</v>
      </c>
      <c r="I678" s="263">
        <v>2005</v>
      </c>
      <c r="J678" s="19" t="s">
        <v>741</v>
      </c>
      <c r="K678" s="255" t="str">
        <f>IF(RIGHT(LEFT(historie_vysledky[[#This Row],[prijmeni a jmeno]],SEARCH(" ",historie_vysledky[[#This Row],[prijmeni a jmeno]])-1),1)="á","Z","M")</f>
        <v>M</v>
      </c>
      <c r="L67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78" s="257"/>
      <c r="N678" s="134"/>
      <c r="O678" s="264">
        <v>8.7962962962962962E-4</v>
      </c>
      <c r="P678" s="136" t="str">
        <f>LEFT(historie_vysledky[[#This Row],[prijmeni a jmeno]],1)</f>
        <v>T</v>
      </c>
      <c r="Q678" s="135" t="str">
        <f>CONCATENATE(historie_vysledky[[#This Row],[prijmeni a jmeno]],", ",historie_vysledky[[#This Row],[nar]])</f>
        <v>Teplý Ondřej, 2005</v>
      </c>
      <c r="R678" s="135" t="str">
        <f>CONCATENATE(historie_vysledky[[#This Row],[prijmeni a jmeno]]," (",historie_vysledky[[#This Row],[nar]],")  v roce ",historie_vysledky[[#This Row],[rok]])</f>
        <v>Teplý Ondřej (2005)  v roce 2014</v>
      </c>
      <c r="S678" s="244"/>
      <c r="T678" s="244"/>
      <c r="U678" s="56"/>
      <c r="V678" s="265"/>
      <c r="W678" s="265"/>
      <c r="X678" s="266"/>
      <c r="Y678" s="266"/>
      <c r="AB678" s="6"/>
      <c r="AC678" s="6"/>
      <c r="AF678" s="56"/>
      <c r="AG678" s="56"/>
    </row>
    <row r="679" spans="2:33" ht="11.25">
      <c r="B679" s="133" t="str">
        <f>CONCATENATE(historie_vysledky[[#This Row],[rok]]," :: ",H679," :: ",I679)</f>
        <v>2014 :: Cais Filip :: 2004</v>
      </c>
      <c r="C679" s="251">
        <v>2014</v>
      </c>
      <c r="D679" s="252" t="s">
        <v>297</v>
      </c>
      <c r="E679" s="259" t="s">
        <v>316</v>
      </c>
      <c r="F679" s="259">
        <v>12</v>
      </c>
      <c r="G679" s="253">
        <v>64</v>
      </c>
      <c r="H679" s="262" t="s">
        <v>817</v>
      </c>
      <c r="I679" s="263">
        <v>2004</v>
      </c>
      <c r="J679" s="19" t="s">
        <v>818</v>
      </c>
      <c r="K679" s="255" t="str">
        <f>IF(RIGHT(LEFT(historie_vysledky[[#This Row],[prijmeni a jmeno]],SEARCH(" ",historie_vysledky[[#This Row],[prijmeni a jmeno]])-1),1)="á","Z","M")</f>
        <v>M</v>
      </c>
      <c r="L67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79" s="257"/>
      <c r="N679" s="134"/>
      <c r="O679" s="264">
        <v>8.9120370370370362E-4</v>
      </c>
      <c r="P679" s="136" t="str">
        <f>LEFT(historie_vysledky[[#This Row],[prijmeni a jmeno]],1)</f>
        <v>C</v>
      </c>
      <c r="Q679" s="135" t="str">
        <f>CONCATENATE(historie_vysledky[[#This Row],[prijmeni a jmeno]],", ",historie_vysledky[[#This Row],[nar]])</f>
        <v>Cais Filip, 2004</v>
      </c>
      <c r="R679" s="135" t="str">
        <f>CONCATENATE(historie_vysledky[[#This Row],[prijmeni a jmeno]]," (",historie_vysledky[[#This Row],[nar]],")  v roce ",historie_vysledky[[#This Row],[rok]])</f>
        <v>Cais Filip (2004)  v roce 2014</v>
      </c>
      <c r="S679" s="244"/>
      <c r="T679" s="244"/>
      <c r="U679" s="56"/>
      <c r="V679" s="265"/>
      <c r="W679" s="265"/>
      <c r="X679" s="266"/>
      <c r="Y679" s="266"/>
      <c r="AB679" s="6"/>
      <c r="AC679" s="6"/>
      <c r="AF679" s="56"/>
      <c r="AG679" s="56"/>
    </row>
    <row r="680" spans="2:33" ht="11.25">
      <c r="B680" s="133" t="str">
        <f>CONCATENATE(historie_vysledky[[#This Row],[rok]]," :: ",H680," :: ",I680)</f>
        <v>2014 :: Karala Matěj :: 2006</v>
      </c>
      <c r="C680" s="251">
        <v>2014</v>
      </c>
      <c r="D680" s="252" t="s">
        <v>297</v>
      </c>
      <c r="E680" s="259" t="s">
        <v>316</v>
      </c>
      <c r="F680" s="259">
        <v>13</v>
      </c>
      <c r="G680" s="253">
        <v>81</v>
      </c>
      <c r="H680" s="262" t="s">
        <v>518</v>
      </c>
      <c r="I680" s="263">
        <v>2006</v>
      </c>
      <c r="J680" s="19" t="s">
        <v>249</v>
      </c>
      <c r="K680" s="255" t="str">
        <f>IF(RIGHT(LEFT(historie_vysledky[[#This Row],[prijmeni a jmeno]],SEARCH(" ",historie_vysledky[[#This Row],[prijmeni a jmeno]])-1),1)="á","Z","M")</f>
        <v>M</v>
      </c>
      <c r="L68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80" s="257"/>
      <c r="N680" s="134"/>
      <c r="O680" s="264">
        <v>9.0277777777777784E-4</v>
      </c>
      <c r="P680" s="136" t="str">
        <f>LEFT(historie_vysledky[[#This Row],[prijmeni a jmeno]],1)</f>
        <v>K</v>
      </c>
      <c r="Q680" s="135" t="str">
        <f>CONCATENATE(historie_vysledky[[#This Row],[prijmeni a jmeno]],", ",historie_vysledky[[#This Row],[nar]])</f>
        <v>Karala Matěj, 2006</v>
      </c>
      <c r="R680" s="135" t="str">
        <f>CONCATENATE(historie_vysledky[[#This Row],[prijmeni a jmeno]]," (",historie_vysledky[[#This Row],[nar]],")  v roce ",historie_vysledky[[#This Row],[rok]])</f>
        <v>Karala Matěj (2006)  v roce 2014</v>
      </c>
      <c r="S680" s="244"/>
      <c r="T680" s="244"/>
      <c r="U680" s="56"/>
      <c r="V680" s="265"/>
      <c r="W680" s="265"/>
      <c r="X680" s="266"/>
      <c r="Y680" s="266"/>
      <c r="AB680" s="6"/>
      <c r="AC680" s="6"/>
      <c r="AF680" s="56"/>
      <c r="AG680" s="56"/>
    </row>
    <row r="681" spans="2:33" ht="11.25">
      <c r="B681" s="133" t="str">
        <f>CONCATENATE(historie_vysledky[[#This Row],[rok]]," :: ",H681," :: ",I681)</f>
        <v>2014 :: Volfová Viktorie :: 2005</v>
      </c>
      <c r="C681" s="251">
        <v>2014</v>
      </c>
      <c r="D681" s="252" t="s">
        <v>297</v>
      </c>
      <c r="E681" s="259" t="s">
        <v>316</v>
      </c>
      <c r="F681" s="259">
        <v>1</v>
      </c>
      <c r="G681" s="253">
        <v>67</v>
      </c>
      <c r="H681" s="262" t="s">
        <v>811</v>
      </c>
      <c r="I681" s="263">
        <v>2005</v>
      </c>
      <c r="J681" s="19" t="s">
        <v>281</v>
      </c>
      <c r="K681" s="255" t="str">
        <f>IF(RIGHT(LEFT(historie_vysledky[[#This Row],[prijmeni a jmeno]],SEARCH(" ",historie_vysledky[[#This Row],[prijmeni a jmeno]])-1),1)="á","Z","M")</f>
        <v>Z</v>
      </c>
      <c r="L68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81" s="257"/>
      <c r="N681" s="134"/>
      <c r="O681" s="264">
        <v>7.291666666666667E-4</v>
      </c>
      <c r="P681" s="136" t="str">
        <f>LEFT(historie_vysledky[[#This Row],[prijmeni a jmeno]],1)</f>
        <v>V</v>
      </c>
      <c r="Q681" s="135" t="str">
        <f>CONCATENATE(historie_vysledky[[#This Row],[prijmeni a jmeno]],", ",historie_vysledky[[#This Row],[nar]])</f>
        <v>Volfová Viktorie, 2005</v>
      </c>
      <c r="R681" s="135" t="str">
        <f>CONCATENATE(historie_vysledky[[#This Row],[prijmeni a jmeno]]," (",historie_vysledky[[#This Row],[nar]],")  v roce ",historie_vysledky[[#This Row],[rok]])</f>
        <v>Volfová Viktorie (2005)  v roce 2014</v>
      </c>
      <c r="S681" s="244"/>
      <c r="T681" s="244"/>
      <c r="U681" s="56"/>
      <c r="V681" s="265"/>
      <c r="W681" s="265"/>
      <c r="X681" s="266"/>
      <c r="Y681" s="266"/>
      <c r="AB681" s="6"/>
      <c r="AC681" s="6"/>
      <c r="AF681" s="56"/>
      <c r="AG681" s="56"/>
    </row>
    <row r="682" spans="2:33" ht="11.25">
      <c r="B682" s="133" t="str">
        <f>CONCATENATE(historie_vysledky[[#This Row],[rok]]," :: ",H682," :: ",I682)</f>
        <v>2014 :: Marková Aneta :: 2004</v>
      </c>
      <c r="C682" s="251">
        <v>2014</v>
      </c>
      <c r="D682" s="252" t="s">
        <v>297</v>
      </c>
      <c r="E682" s="259" t="s">
        <v>316</v>
      </c>
      <c r="F682" s="259">
        <v>2</v>
      </c>
      <c r="G682" s="253">
        <v>89</v>
      </c>
      <c r="H682" s="262" t="s">
        <v>809</v>
      </c>
      <c r="I682" s="263">
        <v>2004</v>
      </c>
      <c r="J682" s="19" t="s">
        <v>259</v>
      </c>
      <c r="K682" s="255" t="str">
        <f>IF(RIGHT(LEFT(historie_vysledky[[#This Row],[prijmeni a jmeno]],SEARCH(" ",historie_vysledky[[#This Row],[prijmeni a jmeno]])-1),1)="á","Z","M")</f>
        <v>Z</v>
      </c>
      <c r="L68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82" s="257"/>
      <c r="N682" s="134"/>
      <c r="O682" s="264">
        <v>7.7777777777777784E-4</v>
      </c>
      <c r="P682" s="136" t="str">
        <f>LEFT(historie_vysledky[[#This Row],[prijmeni a jmeno]],1)</f>
        <v>M</v>
      </c>
      <c r="Q682" s="135" t="str">
        <f>CONCATENATE(historie_vysledky[[#This Row],[prijmeni a jmeno]],", ",historie_vysledky[[#This Row],[nar]])</f>
        <v>Marková Aneta, 2004</v>
      </c>
      <c r="R682" s="135" t="str">
        <f>CONCATENATE(historie_vysledky[[#This Row],[prijmeni a jmeno]]," (",historie_vysledky[[#This Row],[nar]],")  v roce ",historie_vysledky[[#This Row],[rok]])</f>
        <v>Marková Aneta (2004)  v roce 2014</v>
      </c>
      <c r="S682" s="244"/>
      <c r="T682" s="244"/>
      <c r="U682" s="56"/>
      <c r="V682" s="265"/>
      <c r="W682" s="265"/>
      <c r="X682" s="266"/>
      <c r="Y682" s="266"/>
      <c r="AB682" s="6"/>
      <c r="AC682" s="6"/>
      <c r="AF682" s="56"/>
      <c r="AG682" s="56"/>
    </row>
    <row r="683" spans="2:33" ht="11.25">
      <c r="B683" s="133" t="str">
        <f>CONCATENATE(historie_vysledky[[#This Row],[rok]]," :: ",H683," :: ",I683)</f>
        <v>2014 :: Svobodová Tereza :: 2005</v>
      </c>
      <c r="C683" s="251">
        <v>2014</v>
      </c>
      <c r="D683" s="252" t="s">
        <v>297</v>
      </c>
      <c r="E683" s="259" t="s">
        <v>316</v>
      </c>
      <c r="F683" s="259">
        <v>3</v>
      </c>
      <c r="G683" s="253">
        <v>68</v>
      </c>
      <c r="H683" s="262" t="s">
        <v>812</v>
      </c>
      <c r="I683" s="263">
        <v>2005</v>
      </c>
      <c r="J683" s="19" t="s">
        <v>281</v>
      </c>
      <c r="K683" s="255" t="str">
        <f>IF(RIGHT(LEFT(historie_vysledky[[#This Row],[prijmeni a jmeno]],SEARCH(" ",historie_vysledky[[#This Row],[prijmeni a jmeno]])-1),1)="á","Z","M")</f>
        <v>Z</v>
      </c>
      <c r="L68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83" s="257"/>
      <c r="N683" s="134"/>
      <c r="O683" s="264">
        <v>8.0324074074074076E-4</v>
      </c>
      <c r="P683" s="136" t="str">
        <f>LEFT(historie_vysledky[[#This Row],[prijmeni a jmeno]],1)</f>
        <v>S</v>
      </c>
      <c r="Q683" s="135" t="str">
        <f>CONCATENATE(historie_vysledky[[#This Row],[prijmeni a jmeno]],", ",historie_vysledky[[#This Row],[nar]])</f>
        <v>Svobodová Tereza, 2005</v>
      </c>
      <c r="R683" s="135" t="str">
        <f>CONCATENATE(historie_vysledky[[#This Row],[prijmeni a jmeno]]," (",historie_vysledky[[#This Row],[nar]],")  v roce ",historie_vysledky[[#This Row],[rok]])</f>
        <v>Svobodová Tereza (2005)  v roce 2014</v>
      </c>
      <c r="S683" s="244"/>
      <c r="T683" s="244"/>
      <c r="U683" s="56"/>
      <c r="V683" s="265"/>
      <c r="W683" s="265"/>
      <c r="X683" s="266"/>
      <c r="Y683" s="266"/>
      <c r="AB683" s="6"/>
      <c r="AC683" s="6"/>
      <c r="AF683" s="56"/>
      <c r="AG683" s="56"/>
    </row>
    <row r="684" spans="2:33" ht="11.25">
      <c r="B684" s="133" t="str">
        <f>CONCATENATE(historie_vysledky[[#This Row],[rok]]," :: ",H684," :: ",I684)</f>
        <v>2014 :: Cvachová Karolína :: 2004</v>
      </c>
      <c r="C684" s="251">
        <v>2014</v>
      </c>
      <c r="D684" s="252" t="s">
        <v>297</v>
      </c>
      <c r="E684" s="259" t="s">
        <v>316</v>
      </c>
      <c r="F684" s="259">
        <v>4</v>
      </c>
      <c r="G684" s="253">
        <v>73</v>
      </c>
      <c r="H684" s="262" t="s">
        <v>810</v>
      </c>
      <c r="I684" s="263">
        <v>2004</v>
      </c>
      <c r="J684" s="19" t="s">
        <v>331</v>
      </c>
      <c r="K684" s="255" t="str">
        <f>IF(RIGHT(LEFT(historie_vysledky[[#This Row],[prijmeni a jmeno]],SEARCH(" ",historie_vysledky[[#This Row],[prijmeni a jmeno]])-1),1)="á","Z","M")</f>
        <v>Z</v>
      </c>
      <c r="L68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84" s="257"/>
      <c r="N684" s="134"/>
      <c r="O684" s="264">
        <v>8.1944444444444437E-4</v>
      </c>
      <c r="P684" s="136" t="str">
        <f>LEFT(historie_vysledky[[#This Row],[prijmeni a jmeno]],1)</f>
        <v>C</v>
      </c>
      <c r="Q684" s="135" t="str">
        <f>CONCATENATE(historie_vysledky[[#This Row],[prijmeni a jmeno]],", ",historie_vysledky[[#This Row],[nar]])</f>
        <v>Cvachová Karolína, 2004</v>
      </c>
      <c r="R684" s="135" t="str">
        <f>CONCATENATE(historie_vysledky[[#This Row],[prijmeni a jmeno]]," (",historie_vysledky[[#This Row],[nar]],")  v roce ",historie_vysledky[[#This Row],[rok]])</f>
        <v>Cvachová Karolína (2004)  v roce 2014</v>
      </c>
      <c r="S684" s="244"/>
      <c r="T684" s="244"/>
      <c r="U684" s="56"/>
      <c r="V684" s="265"/>
      <c r="W684" s="265"/>
      <c r="X684" s="266"/>
      <c r="Y684" s="266"/>
      <c r="AB684" s="6"/>
      <c r="AC684" s="6"/>
      <c r="AF684" s="56"/>
      <c r="AG684" s="56"/>
    </row>
    <row r="685" spans="2:33" ht="11.25">
      <c r="B685" s="133" t="str">
        <f>CONCATENATE(historie_vysledky[[#This Row],[rok]]," :: ",H685," :: ",I685)</f>
        <v>2014 :: Kundrátová Anežka :: 2004</v>
      </c>
      <c r="C685" s="251">
        <v>2014</v>
      </c>
      <c r="D685" s="252" t="s">
        <v>297</v>
      </c>
      <c r="E685" s="259" t="s">
        <v>316</v>
      </c>
      <c r="F685" s="259">
        <v>5</v>
      </c>
      <c r="G685" s="253">
        <v>77</v>
      </c>
      <c r="H685" s="262" t="s">
        <v>526</v>
      </c>
      <c r="I685" s="263">
        <v>2004</v>
      </c>
      <c r="J685" s="19" t="s">
        <v>328</v>
      </c>
      <c r="K685" s="255" t="str">
        <f>IF(RIGHT(LEFT(historie_vysledky[[#This Row],[prijmeni a jmeno]],SEARCH(" ",historie_vysledky[[#This Row],[prijmeni a jmeno]])-1),1)="á","Z","M")</f>
        <v>Z</v>
      </c>
      <c r="L68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85" s="257"/>
      <c r="N685" s="134"/>
      <c r="O685" s="264">
        <v>8.715277777777776E-4</v>
      </c>
      <c r="P685" s="136" t="str">
        <f>LEFT(historie_vysledky[[#This Row],[prijmeni a jmeno]],1)</f>
        <v>K</v>
      </c>
      <c r="Q685" s="135" t="str">
        <f>CONCATENATE(historie_vysledky[[#This Row],[prijmeni a jmeno]],", ",historie_vysledky[[#This Row],[nar]])</f>
        <v>Kundrátová Anežka, 2004</v>
      </c>
      <c r="R685" s="135" t="str">
        <f>CONCATENATE(historie_vysledky[[#This Row],[prijmeni a jmeno]]," (",historie_vysledky[[#This Row],[nar]],")  v roce ",historie_vysledky[[#This Row],[rok]])</f>
        <v>Kundrátová Anežka (2004)  v roce 2014</v>
      </c>
      <c r="S685" s="244"/>
      <c r="T685" s="244"/>
      <c r="U685" s="56"/>
      <c r="V685" s="265"/>
      <c r="W685" s="265"/>
      <c r="X685" s="266"/>
      <c r="Y685" s="266"/>
      <c r="AB685" s="6"/>
      <c r="AC685" s="6"/>
      <c r="AF685" s="56"/>
      <c r="AG685" s="56"/>
    </row>
    <row r="686" spans="2:33" ht="11.25">
      <c r="B686" s="133" t="str">
        <f>CONCATENATE(historie_vysledky[[#This Row],[rok]]," :: ",H686," :: ",I686)</f>
        <v>2014 :: Erhartová Lucie :: 2005</v>
      </c>
      <c r="C686" s="251">
        <v>2014</v>
      </c>
      <c r="D686" s="252" t="s">
        <v>297</v>
      </c>
      <c r="E686" s="259" t="s">
        <v>316</v>
      </c>
      <c r="F686" s="259">
        <v>6</v>
      </c>
      <c r="G686" s="253">
        <v>26</v>
      </c>
      <c r="H686" s="262" t="s">
        <v>806</v>
      </c>
      <c r="I686" s="263">
        <v>2005</v>
      </c>
      <c r="J686" s="19" t="s">
        <v>284</v>
      </c>
      <c r="K686" s="255" t="str">
        <f>IF(RIGHT(LEFT(historie_vysledky[[#This Row],[prijmeni a jmeno]],SEARCH(" ",historie_vysledky[[#This Row],[prijmeni a jmeno]])-1),1)="á","Z","M")</f>
        <v>Z</v>
      </c>
      <c r="L68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86" s="257"/>
      <c r="N686" s="134"/>
      <c r="O686" s="264">
        <v>8.8194444444444442E-4</v>
      </c>
      <c r="P686" s="136" t="str">
        <f>LEFT(historie_vysledky[[#This Row],[prijmeni a jmeno]],1)</f>
        <v>E</v>
      </c>
      <c r="Q686" s="135" t="str">
        <f>CONCATENATE(historie_vysledky[[#This Row],[prijmeni a jmeno]],", ",historie_vysledky[[#This Row],[nar]])</f>
        <v>Erhartová Lucie, 2005</v>
      </c>
      <c r="R686" s="135" t="str">
        <f>CONCATENATE(historie_vysledky[[#This Row],[prijmeni a jmeno]]," (",historie_vysledky[[#This Row],[nar]],")  v roce ",historie_vysledky[[#This Row],[rok]])</f>
        <v>Erhartová Lucie (2005)  v roce 2014</v>
      </c>
      <c r="S686" s="244"/>
      <c r="T686" s="244"/>
      <c r="U686" s="56"/>
      <c r="V686" s="265"/>
      <c r="W686" s="265"/>
      <c r="X686" s="266"/>
      <c r="Y686" s="266"/>
      <c r="AB686" s="6"/>
      <c r="AC686" s="6"/>
      <c r="AF686" s="56"/>
      <c r="AG686" s="56"/>
    </row>
    <row r="687" spans="2:33" ht="11.25">
      <c r="B687" s="133" t="str">
        <f>CONCATENATE(historie_vysledky[[#This Row],[rok]]," :: ",H687," :: ",I687)</f>
        <v>2014 :: Šantová Klára :: 2004</v>
      </c>
      <c r="C687" s="251">
        <v>2014</v>
      </c>
      <c r="D687" s="252" t="s">
        <v>297</v>
      </c>
      <c r="E687" s="259" t="s">
        <v>316</v>
      </c>
      <c r="F687" s="259">
        <v>7</v>
      </c>
      <c r="G687" s="253">
        <v>71</v>
      </c>
      <c r="H687" s="262" t="s">
        <v>805</v>
      </c>
      <c r="I687" s="263">
        <v>2004</v>
      </c>
      <c r="J687" s="19" t="s">
        <v>804</v>
      </c>
      <c r="K687" s="255" t="str">
        <f>IF(RIGHT(LEFT(historie_vysledky[[#This Row],[prijmeni a jmeno]],SEARCH(" ",historie_vysledky[[#This Row],[prijmeni a jmeno]])-1),1)="á","Z","M")</f>
        <v>Z</v>
      </c>
      <c r="L68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87" s="257"/>
      <c r="N687" s="134"/>
      <c r="O687" s="264">
        <v>8.9930555555555554E-4</v>
      </c>
      <c r="P687" s="136" t="str">
        <f>LEFT(historie_vysledky[[#This Row],[prijmeni a jmeno]],1)</f>
        <v>Š</v>
      </c>
      <c r="Q687" s="135" t="str">
        <f>CONCATENATE(historie_vysledky[[#This Row],[prijmeni a jmeno]],", ",historie_vysledky[[#This Row],[nar]])</f>
        <v>Šantová Klára, 2004</v>
      </c>
      <c r="R687" s="135" t="str">
        <f>CONCATENATE(historie_vysledky[[#This Row],[prijmeni a jmeno]]," (",historie_vysledky[[#This Row],[nar]],")  v roce ",historie_vysledky[[#This Row],[rok]])</f>
        <v>Šantová Klára (2004)  v roce 2014</v>
      </c>
      <c r="S687" s="244"/>
      <c r="T687" s="244"/>
      <c r="U687" s="56"/>
      <c r="V687" s="265"/>
      <c r="W687" s="265"/>
      <c r="X687" s="266"/>
      <c r="Y687" s="266"/>
      <c r="AB687" s="6"/>
      <c r="AC687" s="6"/>
      <c r="AF687" s="56"/>
      <c r="AG687" s="56"/>
    </row>
    <row r="688" spans="2:33" ht="11.25">
      <c r="B688" s="133" t="str">
        <f>CONCATENATE(historie_vysledky[[#This Row],[rok]]," :: ",H688," :: ",I688)</f>
        <v>2014 :: Divišová Klára :: 2005</v>
      </c>
      <c r="C688" s="251">
        <v>2014</v>
      </c>
      <c r="D688" s="252" t="s">
        <v>297</v>
      </c>
      <c r="E688" s="259" t="s">
        <v>316</v>
      </c>
      <c r="F688" s="259">
        <v>8</v>
      </c>
      <c r="G688" s="253">
        <v>94</v>
      </c>
      <c r="H688" s="262" t="s">
        <v>802</v>
      </c>
      <c r="I688" s="263">
        <v>2005</v>
      </c>
      <c r="J688" s="19" t="s">
        <v>691</v>
      </c>
      <c r="K688" s="255" t="str">
        <f>IF(RIGHT(LEFT(historie_vysledky[[#This Row],[prijmeni a jmeno]],SEARCH(" ",historie_vysledky[[#This Row],[prijmeni a jmeno]])-1),1)="á","Z","M")</f>
        <v>Z</v>
      </c>
      <c r="L68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88" s="257"/>
      <c r="N688" s="134"/>
      <c r="O688" s="264">
        <v>9.2129629629629636E-4</v>
      </c>
      <c r="P688" s="136" t="str">
        <f>LEFT(historie_vysledky[[#This Row],[prijmeni a jmeno]],1)</f>
        <v>D</v>
      </c>
      <c r="Q688" s="135" t="str">
        <f>CONCATENATE(historie_vysledky[[#This Row],[prijmeni a jmeno]],", ",historie_vysledky[[#This Row],[nar]])</f>
        <v>Divišová Klára, 2005</v>
      </c>
      <c r="R688" s="135" t="str">
        <f>CONCATENATE(historie_vysledky[[#This Row],[prijmeni a jmeno]]," (",historie_vysledky[[#This Row],[nar]],")  v roce ",historie_vysledky[[#This Row],[rok]])</f>
        <v>Divišová Klára (2005)  v roce 2014</v>
      </c>
      <c r="S688" s="244"/>
      <c r="T688" s="244"/>
      <c r="U688" s="56"/>
      <c r="V688" s="265"/>
      <c r="W688" s="265"/>
      <c r="X688" s="266"/>
      <c r="Y688" s="266"/>
      <c r="AB688" s="6"/>
      <c r="AC688" s="6"/>
      <c r="AF688" s="56"/>
      <c r="AG688" s="56"/>
    </row>
    <row r="689" spans="2:33" ht="11.25">
      <c r="B689" s="133" t="str">
        <f>CONCATENATE(historie_vysledky[[#This Row],[rok]]," :: ",H689," :: ",I689)</f>
        <v>2014 :: Kolářová Andrea :: 2006</v>
      </c>
      <c r="C689" s="251">
        <v>2014</v>
      </c>
      <c r="D689" s="252" t="s">
        <v>297</v>
      </c>
      <c r="E689" s="259" t="s">
        <v>316</v>
      </c>
      <c r="F689" s="259">
        <v>9</v>
      </c>
      <c r="G689" s="253">
        <v>36</v>
      </c>
      <c r="H689" s="262" t="s">
        <v>607</v>
      </c>
      <c r="I689" s="263">
        <v>2006</v>
      </c>
      <c r="J689" s="19" t="s">
        <v>567</v>
      </c>
      <c r="K689" s="255" t="str">
        <f>IF(RIGHT(LEFT(historie_vysledky[[#This Row],[prijmeni a jmeno]],SEARCH(" ",historie_vysledky[[#This Row],[prijmeni a jmeno]])-1),1)="á","Z","M")</f>
        <v>Z</v>
      </c>
      <c r="L68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89" s="257"/>
      <c r="N689" s="134"/>
      <c r="O689" s="264">
        <v>9.4560185185185188E-4</v>
      </c>
      <c r="P689" s="136" t="str">
        <f>LEFT(historie_vysledky[[#This Row],[prijmeni a jmeno]],1)</f>
        <v>K</v>
      </c>
      <c r="Q689" s="135" t="str">
        <f>CONCATENATE(historie_vysledky[[#This Row],[prijmeni a jmeno]],", ",historie_vysledky[[#This Row],[nar]])</f>
        <v>Kolářová Andrea, 2006</v>
      </c>
      <c r="R689" s="135" t="str">
        <f>CONCATENATE(historie_vysledky[[#This Row],[prijmeni a jmeno]]," (",historie_vysledky[[#This Row],[nar]],")  v roce ",historie_vysledky[[#This Row],[rok]])</f>
        <v>Kolářová Andrea (2006)  v roce 2014</v>
      </c>
      <c r="S689" s="244"/>
      <c r="T689" s="244"/>
      <c r="U689" s="56"/>
      <c r="V689" s="265"/>
      <c r="W689" s="265"/>
      <c r="X689" s="266"/>
      <c r="Y689" s="266"/>
      <c r="AB689" s="6"/>
      <c r="AC689" s="6"/>
      <c r="AF689" s="56"/>
      <c r="AG689" s="56"/>
    </row>
    <row r="690" spans="2:33" ht="11.25">
      <c r="B690" s="133" t="str">
        <f>CONCATENATE(historie_vysledky[[#This Row],[rok]]," :: ",H690," :: ",I690)</f>
        <v>2014 :: Nováková Kristýna :: 2006</v>
      </c>
      <c r="C690" s="251">
        <v>2014</v>
      </c>
      <c r="D690" s="252" t="s">
        <v>297</v>
      </c>
      <c r="E690" s="259" t="s">
        <v>316</v>
      </c>
      <c r="F690" s="259">
        <v>10</v>
      </c>
      <c r="G690" s="253">
        <v>76</v>
      </c>
      <c r="H690" s="262" t="s">
        <v>369</v>
      </c>
      <c r="I690" s="263">
        <v>2006</v>
      </c>
      <c r="J690" s="19" t="s">
        <v>331</v>
      </c>
      <c r="K690" s="255" t="str">
        <f>IF(RIGHT(LEFT(historie_vysledky[[#This Row],[prijmeni a jmeno]],SEARCH(" ",historie_vysledky[[#This Row],[prijmeni a jmeno]])-1),1)="á","Z","M")</f>
        <v>Z</v>
      </c>
      <c r="L69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90" s="257"/>
      <c r="N690" s="134"/>
      <c r="O690" s="264">
        <v>9.5601851851851848E-4</v>
      </c>
      <c r="P690" s="136" t="str">
        <f>LEFT(historie_vysledky[[#This Row],[prijmeni a jmeno]],1)</f>
        <v>N</v>
      </c>
      <c r="Q690" s="135" t="str">
        <f>CONCATENATE(historie_vysledky[[#This Row],[prijmeni a jmeno]],", ",historie_vysledky[[#This Row],[nar]])</f>
        <v>Nováková Kristýna, 2006</v>
      </c>
      <c r="R690" s="135" t="str">
        <f>CONCATENATE(historie_vysledky[[#This Row],[prijmeni a jmeno]]," (",historie_vysledky[[#This Row],[nar]],")  v roce ",historie_vysledky[[#This Row],[rok]])</f>
        <v>Nováková Kristýna (2006)  v roce 2014</v>
      </c>
      <c r="S690" s="244"/>
      <c r="T690" s="244"/>
      <c r="U690" s="56"/>
      <c r="V690" s="265"/>
      <c r="W690" s="265"/>
      <c r="X690" s="266"/>
      <c r="Y690" s="266"/>
      <c r="AB690" s="6"/>
      <c r="AC690" s="6"/>
      <c r="AF690" s="56"/>
      <c r="AG690" s="56"/>
    </row>
    <row r="691" spans="2:33" ht="11.25">
      <c r="B691" s="133" t="str">
        <f>CONCATENATE(historie_vysledky[[#This Row],[rok]]," :: ",H691," :: ",I691)</f>
        <v>2014 :: Ločárková Sabina :: 2006</v>
      </c>
      <c r="C691" s="251">
        <v>2014</v>
      </c>
      <c r="D691" s="252" t="s">
        <v>297</v>
      </c>
      <c r="E691" s="259" t="s">
        <v>316</v>
      </c>
      <c r="F691" s="259">
        <v>11</v>
      </c>
      <c r="G691" s="253">
        <v>14</v>
      </c>
      <c r="H691" s="262" t="s">
        <v>803</v>
      </c>
      <c r="I691" s="263">
        <v>2006</v>
      </c>
      <c r="J691" s="19" t="s">
        <v>804</v>
      </c>
      <c r="K691" s="255" t="str">
        <f>IF(RIGHT(LEFT(historie_vysledky[[#This Row],[prijmeni a jmeno]],SEARCH(" ",historie_vysledky[[#This Row],[prijmeni a jmeno]])-1),1)="á","Z","M")</f>
        <v>Z</v>
      </c>
      <c r="L69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91" s="257"/>
      <c r="N691" s="134"/>
      <c r="O691" s="264">
        <v>9.814814814814814E-4</v>
      </c>
      <c r="P691" s="136" t="str">
        <f>LEFT(historie_vysledky[[#This Row],[prijmeni a jmeno]],1)</f>
        <v>L</v>
      </c>
      <c r="Q691" s="135" t="str">
        <f>CONCATENATE(historie_vysledky[[#This Row],[prijmeni a jmeno]],", ",historie_vysledky[[#This Row],[nar]])</f>
        <v>Ločárková Sabina, 2006</v>
      </c>
      <c r="R691" s="135" t="str">
        <f>CONCATENATE(historie_vysledky[[#This Row],[prijmeni a jmeno]]," (",historie_vysledky[[#This Row],[nar]],")  v roce ",historie_vysledky[[#This Row],[rok]])</f>
        <v>Ločárková Sabina (2006)  v roce 2014</v>
      </c>
      <c r="S691" s="244"/>
      <c r="T691" s="244"/>
      <c r="U691" s="56"/>
      <c r="V691" s="265"/>
      <c r="W691" s="265"/>
      <c r="X691" s="266"/>
      <c r="Y691" s="266"/>
      <c r="AB691" s="6"/>
      <c r="AC691" s="6"/>
      <c r="AF691" s="56"/>
      <c r="AG691" s="56"/>
    </row>
    <row r="692" spans="2:33" ht="11.25">
      <c r="B692" s="133" t="str">
        <f>CONCATENATE(historie_vysledky[[#This Row],[rok]]," :: ",H692," :: ",I692)</f>
        <v>2014 :: Korešová Natálka :: 2006</v>
      </c>
      <c r="C692" s="251">
        <v>2014</v>
      </c>
      <c r="D692" s="252" t="s">
        <v>297</v>
      </c>
      <c r="E692" s="259" t="s">
        <v>316</v>
      </c>
      <c r="F692" s="259">
        <v>12</v>
      </c>
      <c r="G692" s="253">
        <v>65</v>
      </c>
      <c r="H692" s="262" t="s">
        <v>524</v>
      </c>
      <c r="I692" s="263">
        <v>2006</v>
      </c>
      <c r="J692" s="19" t="s">
        <v>249</v>
      </c>
      <c r="K692" s="255" t="str">
        <f>IF(RIGHT(LEFT(historie_vysledky[[#This Row],[prijmeni a jmeno]],SEARCH(" ",historie_vysledky[[#This Row],[prijmeni a jmeno]])-1),1)="á","Z","M")</f>
        <v>Z</v>
      </c>
      <c r="L69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92" s="257"/>
      <c r="N692" s="134"/>
      <c r="O692" s="264">
        <v>1.0092592592592592E-3</v>
      </c>
      <c r="P692" s="136" t="str">
        <f>LEFT(historie_vysledky[[#This Row],[prijmeni a jmeno]],1)</f>
        <v>K</v>
      </c>
      <c r="Q692" s="135" t="str">
        <f>CONCATENATE(historie_vysledky[[#This Row],[prijmeni a jmeno]],", ",historie_vysledky[[#This Row],[nar]])</f>
        <v>Korešová Natálka, 2006</v>
      </c>
      <c r="R692" s="135" t="str">
        <f>CONCATENATE(historie_vysledky[[#This Row],[prijmeni a jmeno]]," (",historie_vysledky[[#This Row],[nar]],")  v roce ",historie_vysledky[[#This Row],[rok]])</f>
        <v>Korešová Natálka (2006)  v roce 2014</v>
      </c>
      <c r="S692" s="244"/>
      <c r="T692" s="244"/>
      <c r="U692" s="56"/>
      <c r="V692" s="265"/>
      <c r="W692" s="265"/>
      <c r="X692" s="266"/>
      <c r="Y692" s="266"/>
      <c r="AB692" s="6"/>
      <c r="AC692" s="6"/>
      <c r="AF692" s="56"/>
      <c r="AG692" s="56"/>
    </row>
    <row r="693" spans="2:33" ht="11.25">
      <c r="B693" s="133" t="str">
        <f>CONCATENATE(historie_vysledky[[#This Row],[rok]]," :: ",H693," :: ",I693)</f>
        <v>2014 :: Kolářová Anna :: 2006</v>
      </c>
      <c r="C693" s="251">
        <v>2014</v>
      </c>
      <c r="D693" s="252" t="s">
        <v>297</v>
      </c>
      <c r="E693" s="259" t="s">
        <v>316</v>
      </c>
      <c r="F693" s="259">
        <v>13</v>
      </c>
      <c r="G693" s="253">
        <v>66</v>
      </c>
      <c r="H693" s="262" t="s">
        <v>801</v>
      </c>
      <c r="I693" s="263">
        <v>2006</v>
      </c>
      <c r="J693" s="19" t="s">
        <v>19</v>
      </c>
      <c r="K693" s="255" t="str">
        <f>IF(RIGHT(LEFT(historie_vysledky[[#This Row],[prijmeni a jmeno]],SEARCH(" ",historie_vysledky[[#This Row],[prijmeni a jmeno]])-1),1)="á","Z","M")</f>
        <v>Z</v>
      </c>
      <c r="L69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93" s="257"/>
      <c r="N693" s="134"/>
      <c r="O693" s="264">
        <v>1.0219907407407406E-3</v>
      </c>
      <c r="P693" s="136" t="str">
        <f>LEFT(historie_vysledky[[#This Row],[prijmeni a jmeno]],1)</f>
        <v>K</v>
      </c>
      <c r="Q693" s="135" t="str">
        <f>CONCATENATE(historie_vysledky[[#This Row],[prijmeni a jmeno]],", ",historie_vysledky[[#This Row],[nar]])</f>
        <v>Kolářová Anna, 2006</v>
      </c>
      <c r="R693" s="135" t="str">
        <f>CONCATENATE(historie_vysledky[[#This Row],[prijmeni a jmeno]]," (",historie_vysledky[[#This Row],[nar]],")  v roce ",historie_vysledky[[#This Row],[rok]])</f>
        <v>Kolářová Anna (2006)  v roce 2014</v>
      </c>
      <c r="S693" s="244"/>
      <c r="T693" s="244"/>
      <c r="U693" s="56"/>
      <c r="V693" s="265"/>
      <c r="W693" s="265"/>
      <c r="X693" s="266"/>
      <c r="Y693" s="266"/>
      <c r="AB693" s="6"/>
      <c r="AC693" s="6"/>
      <c r="AF693" s="56"/>
      <c r="AG693" s="56"/>
    </row>
    <row r="694" spans="2:33" ht="11.25">
      <c r="B694" s="133" t="str">
        <f>CONCATENATE(historie_vysledky[[#This Row],[rok]]," :: ",H694," :: ",I694)</f>
        <v>2014 :: Ovádková Nikola :: 2005</v>
      </c>
      <c r="C694" s="251">
        <v>2014</v>
      </c>
      <c r="D694" s="252" t="s">
        <v>297</v>
      </c>
      <c r="E694" s="259" t="s">
        <v>316</v>
      </c>
      <c r="F694" s="259">
        <v>14</v>
      </c>
      <c r="G694" s="253">
        <v>87</v>
      </c>
      <c r="H694" s="262" t="s">
        <v>808</v>
      </c>
      <c r="I694" s="263">
        <v>2005</v>
      </c>
      <c r="J694" s="19" t="s">
        <v>259</v>
      </c>
      <c r="K694" s="255" t="str">
        <f>IF(RIGHT(LEFT(historie_vysledky[[#This Row],[prijmeni a jmeno]],SEARCH(" ",historie_vysledky[[#This Row],[prijmeni a jmeno]])-1),1)="á","Z","M")</f>
        <v>Z</v>
      </c>
      <c r="L69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94" s="257"/>
      <c r="N694" s="134"/>
      <c r="O694" s="264">
        <v>1.1215277777777777E-3</v>
      </c>
      <c r="P694" s="136" t="str">
        <f>LEFT(historie_vysledky[[#This Row],[prijmeni a jmeno]],1)</f>
        <v>O</v>
      </c>
      <c r="Q694" s="135" t="str">
        <f>CONCATENATE(historie_vysledky[[#This Row],[prijmeni a jmeno]],", ",historie_vysledky[[#This Row],[nar]])</f>
        <v>Ovádková Nikola, 2005</v>
      </c>
      <c r="R694" s="135" t="str">
        <f>CONCATENATE(historie_vysledky[[#This Row],[prijmeni a jmeno]]," (",historie_vysledky[[#This Row],[nar]],")  v roce ",historie_vysledky[[#This Row],[rok]])</f>
        <v>Ovádková Nikola (2005)  v roce 2014</v>
      </c>
      <c r="S694" s="244"/>
      <c r="T694" s="244"/>
      <c r="U694" s="56"/>
      <c r="V694" s="265"/>
      <c r="W694" s="265"/>
      <c r="X694" s="266"/>
      <c r="Y694" s="266"/>
      <c r="AB694" s="6"/>
      <c r="AC694" s="6"/>
      <c r="AF694" s="56"/>
      <c r="AG694" s="56"/>
    </row>
    <row r="695" spans="2:33" ht="11.25">
      <c r="B695" s="133" t="str">
        <f>CONCATENATE(historie_vysledky[[#This Row],[rok]]," :: ",H695," :: ",I695)</f>
        <v>2014 :: Aubrechtová Beáta :: 2006</v>
      </c>
      <c r="C695" s="251">
        <v>2014</v>
      </c>
      <c r="D695" s="252" t="s">
        <v>297</v>
      </c>
      <c r="E695" s="259" t="s">
        <v>316</v>
      </c>
      <c r="F695" s="259" t="s">
        <v>219</v>
      </c>
      <c r="G695" s="253">
        <v>84</v>
      </c>
      <c r="H695" s="262" t="s">
        <v>807</v>
      </c>
      <c r="I695" s="263">
        <v>2006</v>
      </c>
      <c r="J695" s="19" t="s">
        <v>259</v>
      </c>
      <c r="K695" s="255" t="str">
        <f>IF(RIGHT(LEFT(historie_vysledky[[#This Row],[prijmeni a jmeno]],SEARCH(" ",historie_vysledky[[#This Row],[prijmeni a jmeno]])-1),1)="á","Z","M")</f>
        <v>Z</v>
      </c>
      <c r="L69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695" s="257"/>
      <c r="N695" s="134"/>
      <c r="O695" s="264" t="s">
        <v>219</v>
      </c>
      <c r="P695" s="136" t="str">
        <f>LEFT(historie_vysledky[[#This Row],[prijmeni a jmeno]],1)</f>
        <v>A</v>
      </c>
      <c r="Q695" s="135" t="str">
        <f>CONCATENATE(historie_vysledky[[#This Row],[prijmeni a jmeno]],", ",historie_vysledky[[#This Row],[nar]])</f>
        <v>Aubrechtová Beáta, 2006</v>
      </c>
      <c r="R695" s="135" t="str">
        <f>CONCATENATE(historie_vysledky[[#This Row],[prijmeni a jmeno]]," (",historie_vysledky[[#This Row],[nar]],")  v roce ",historie_vysledky[[#This Row],[rok]])</f>
        <v>Aubrechtová Beáta (2006)  v roce 2014</v>
      </c>
      <c r="S695" s="244"/>
      <c r="T695" s="244"/>
      <c r="U695" s="56"/>
      <c r="V695" s="265"/>
      <c r="W695" s="265"/>
      <c r="X695" s="266"/>
      <c r="Y695" s="266"/>
      <c r="AB695" s="6"/>
      <c r="AC695" s="6"/>
      <c r="AF695" s="56"/>
      <c r="AG695" s="56"/>
    </row>
    <row r="696" spans="2:33" ht="11.25">
      <c r="B696" s="133" t="str">
        <f>CONCATENATE(historie_vysledky[[#This Row],[rok]]," :: ",H696," :: ",I696)</f>
        <v>2014 :: Kratochvíl Tomáš :: 2002</v>
      </c>
      <c r="C696" s="251">
        <v>2014</v>
      </c>
      <c r="D696" s="252" t="s">
        <v>297</v>
      </c>
      <c r="E696" s="259" t="s">
        <v>316</v>
      </c>
      <c r="F696" s="259">
        <v>1</v>
      </c>
      <c r="G696" s="253">
        <v>47</v>
      </c>
      <c r="H696" s="262" t="s">
        <v>502</v>
      </c>
      <c r="I696" s="263">
        <v>2002</v>
      </c>
      <c r="J696" s="19" t="s">
        <v>281</v>
      </c>
      <c r="K696" s="255" t="str">
        <f>IF(RIGHT(LEFT(historie_vysledky[[#This Row],[prijmeni a jmeno]],SEARCH(" ",historie_vysledky[[#This Row],[prijmeni a jmeno]])-1),1)="á","Z","M")</f>
        <v>M</v>
      </c>
      <c r="L69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696" s="257"/>
      <c r="N696" s="134"/>
      <c r="O696" s="264">
        <v>9.9074074074074082E-4</v>
      </c>
      <c r="P696" s="136" t="str">
        <f>LEFT(historie_vysledky[[#This Row],[prijmeni a jmeno]],1)</f>
        <v>K</v>
      </c>
      <c r="Q696" s="135" t="str">
        <f>CONCATENATE(historie_vysledky[[#This Row],[prijmeni a jmeno]],", ",historie_vysledky[[#This Row],[nar]])</f>
        <v>Kratochvíl Tomáš, 2002</v>
      </c>
      <c r="R696" s="135" t="str">
        <f>CONCATENATE(historie_vysledky[[#This Row],[prijmeni a jmeno]]," (",historie_vysledky[[#This Row],[nar]],")  v roce ",historie_vysledky[[#This Row],[rok]])</f>
        <v>Kratochvíl Tomáš (2002)  v roce 2014</v>
      </c>
      <c r="S696" s="244"/>
      <c r="T696" s="244"/>
      <c r="U696" s="56"/>
      <c r="V696" s="265"/>
      <c r="W696" s="265"/>
      <c r="X696" s="266"/>
      <c r="Y696" s="266"/>
      <c r="AB696" s="6"/>
      <c r="AC696" s="6"/>
      <c r="AF696" s="56"/>
      <c r="AG696" s="56"/>
    </row>
    <row r="697" spans="2:33" ht="11.25">
      <c r="B697" s="133" t="str">
        <f>CONCATENATE(historie_vysledky[[#This Row],[rok]]," :: ",H697," :: ",I697)</f>
        <v>2014 :: Mrzena Pavel :: 2003</v>
      </c>
      <c r="C697" s="251">
        <v>2014</v>
      </c>
      <c r="D697" s="252" t="s">
        <v>297</v>
      </c>
      <c r="E697" s="259" t="s">
        <v>316</v>
      </c>
      <c r="F697" s="259">
        <v>2</v>
      </c>
      <c r="G697" s="253">
        <v>44</v>
      </c>
      <c r="H697" s="262" t="s">
        <v>258</v>
      </c>
      <c r="I697" s="263">
        <v>2003</v>
      </c>
      <c r="J697" s="19" t="s">
        <v>259</v>
      </c>
      <c r="K697" s="255" t="str">
        <f>IF(RIGHT(LEFT(historie_vysledky[[#This Row],[prijmeni a jmeno]],SEARCH(" ",historie_vysledky[[#This Row],[prijmeni a jmeno]])-1),1)="á","Z","M")</f>
        <v>M</v>
      </c>
      <c r="L69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697" s="257"/>
      <c r="N697" s="134"/>
      <c r="O697" s="264">
        <v>1.1099537037037035E-3</v>
      </c>
      <c r="P697" s="136" t="str">
        <f>LEFT(historie_vysledky[[#This Row],[prijmeni a jmeno]],1)</f>
        <v>M</v>
      </c>
      <c r="Q697" s="135" t="str">
        <f>CONCATENATE(historie_vysledky[[#This Row],[prijmeni a jmeno]],", ",historie_vysledky[[#This Row],[nar]])</f>
        <v>Mrzena Pavel, 2003</v>
      </c>
      <c r="R697" s="135" t="str">
        <f>CONCATENATE(historie_vysledky[[#This Row],[prijmeni a jmeno]]," (",historie_vysledky[[#This Row],[nar]],")  v roce ",historie_vysledky[[#This Row],[rok]])</f>
        <v>Mrzena Pavel (2003)  v roce 2014</v>
      </c>
      <c r="S697" s="244"/>
      <c r="T697" s="244"/>
      <c r="U697" s="56"/>
      <c r="V697" s="265"/>
      <c r="W697" s="265"/>
      <c r="X697" s="266"/>
      <c r="Y697" s="266"/>
      <c r="AB697" s="6"/>
      <c r="AC697" s="6"/>
      <c r="AF697" s="56"/>
      <c r="AG697" s="56"/>
    </row>
    <row r="698" spans="2:33" ht="11.25">
      <c r="B698" s="133" t="str">
        <f>CONCATENATE(historie_vysledky[[#This Row],[rok]]," :: ",H698," :: ",I698)</f>
        <v>2014 :: Gloza Ondřej :: 2002</v>
      </c>
      <c r="C698" s="251">
        <v>2014</v>
      </c>
      <c r="D698" s="252" t="s">
        <v>297</v>
      </c>
      <c r="E698" s="259" t="s">
        <v>316</v>
      </c>
      <c r="F698" s="259">
        <v>3</v>
      </c>
      <c r="G698" s="253">
        <v>65</v>
      </c>
      <c r="H698" s="262" t="s">
        <v>269</v>
      </c>
      <c r="I698" s="263">
        <v>2002</v>
      </c>
      <c r="J698" s="19" t="s">
        <v>259</v>
      </c>
      <c r="K698" s="255" t="str">
        <f>IF(RIGHT(LEFT(historie_vysledky[[#This Row],[prijmeni a jmeno]],SEARCH(" ",historie_vysledky[[#This Row],[prijmeni a jmeno]])-1),1)="á","Z","M")</f>
        <v>M</v>
      </c>
      <c r="L69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698" s="257"/>
      <c r="N698" s="134"/>
      <c r="O698" s="264">
        <v>1.1342592592592591E-3</v>
      </c>
      <c r="P698" s="136" t="str">
        <f>LEFT(historie_vysledky[[#This Row],[prijmeni a jmeno]],1)</f>
        <v>G</v>
      </c>
      <c r="Q698" s="135" t="str">
        <f>CONCATENATE(historie_vysledky[[#This Row],[prijmeni a jmeno]],", ",historie_vysledky[[#This Row],[nar]])</f>
        <v>Gloza Ondřej, 2002</v>
      </c>
      <c r="R698" s="135" t="str">
        <f>CONCATENATE(historie_vysledky[[#This Row],[prijmeni a jmeno]]," (",historie_vysledky[[#This Row],[nar]],")  v roce ",historie_vysledky[[#This Row],[rok]])</f>
        <v>Gloza Ondřej (2002)  v roce 2014</v>
      </c>
      <c r="S698" s="244"/>
      <c r="T698" s="244"/>
      <c r="U698" s="56"/>
      <c r="V698" s="265"/>
      <c r="W698" s="265"/>
      <c r="X698" s="266"/>
      <c r="Y698" s="266"/>
      <c r="AB698" s="6"/>
      <c r="AC698" s="6"/>
      <c r="AF698" s="56"/>
      <c r="AG698" s="56"/>
    </row>
    <row r="699" spans="2:33" ht="11.25">
      <c r="B699" s="133" t="str">
        <f>CONCATENATE(historie_vysledky[[#This Row],[rok]]," :: ",H699," :: ",I699)</f>
        <v>2014 :: Stejskal Filip :: 2003</v>
      </c>
      <c r="C699" s="251">
        <v>2014</v>
      </c>
      <c r="D699" s="252" t="s">
        <v>297</v>
      </c>
      <c r="E699" s="259" t="s">
        <v>316</v>
      </c>
      <c r="F699" s="259">
        <v>4</v>
      </c>
      <c r="G699" s="253">
        <v>51</v>
      </c>
      <c r="H699" s="262" t="s">
        <v>229</v>
      </c>
      <c r="I699" s="263">
        <v>2003</v>
      </c>
      <c r="J699" s="19" t="s">
        <v>741</v>
      </c>
      <c r="K699" s="255" t="str">
        <f>IF(RIGHT(LEFT(historie_vysledky[[#This Row],[prijmeni a jmeno]],SEARCH(" ",historie_vysledky[[#This Row],[prijmeni a jmeno]])-1),1)="á","Z","M")</f>
        <v>M</v>
      </c>
      <c r="L69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699" s="257"/>
      <c r="N699" s="134"/>
      <c r="O699" s="264">
        <v>1.1770833333333334E-3</v>
      </c>
      <c r="P699" s="136" t="str">
        <f>LEFT(historie_vysledky[[#This Row],[prijmeni a jmeno]],1)</f>
        <v>S</v>
      </c>
      <c r="Q699" s="135" t="str">
        <f>CONCATENATE(historie_vysledky[[#This Row],[prijmeni a jmeno]],", ",historie_vysledky[[#This Row],[nar]])</f>
        <v>Stejskal Filip, 2003</v>
      </c>
      <c r="R699" s="135" t="str">
        <f>CONCATENATE(historie_vysledky[[#This Row],[prijmeni a jmeno]]," (",historie_vysledky[[#This Row],[nar]],")  v roce ",historie_vysledky[[#This Row],[rok]])</f>
        <v>Stejskal Filip (2003)  v roce 2014</v>
      </c>
      <c r="S699" s="244"/>
      <c r="T699" s="244"/>
      <c r="U699" s="56"/>
      <c r="V699" s="265"/>
      <c r="W699" s="265"/>
      <c r="X699" s="266"/>
      <c r="Y699" s="266"/>
      <c r="AB699" s="6"/>
      <c r="AC699" s="6"/>
      <c r="AF699" s="56"/>
      <c r="AG699" s="56"/>
    </row>
    <row r="700" spans="2:33" ht="11.25">
      <c r="B700" s="133" t="str">
        <f>CONCATENATE(historie_vysledky[[#This Row],[rok]]," :: ",H700," :: ",I700)</f>
        <v>2014 :: Kupský Jan :: 2002</v>
      </c>
      <c r="C700" s="251">
        <v>2014</v>
      </c>
      <c r="D700" s="252" t="s">
        <v>297</v>
      </c>
      <c r="E700" s="259" t="s">
        <v>316</v>
      </c>
      <c r="F700" s="259">
        <v>5</v>
      </c>
      <c r="G700" s="253">
        <v>71</v>
      </c>
      <c r="H700" s="262" t="s">
        <v>584</v>
      </c>
      <c r="I700" s="263">
        <v>2002</v>
      </c>
      <c r="J700" s="19" t="s">
        <v>259</v>
      </c>
      <c r="K700" s="255" t="str">
        <f>IF(RIGHT(LEFT(historie_vysledky[[#This Row],[prijmeni a jmeno]],SEARCH(" ",historie_vysledky[[#This Row],[prijmeni a jmeno]])-1),1)="á","Z","M")</f>
        <v>M</v>
      </c>
      <c r="L70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00" s="257"/>
      <c r="N700" s="134"/>
      <c r="O700" s="264">
        <v>1.2314814814814816E-3</v>
      </c>
      <c r="P700" s="136" t="str">
        <f>LEFT(historie_vysledky[[#This Row],[prijmeni a jmeno]],1)</f>
        <v>K</v>
      </c>
      <c r="Q700" s="135" t="str">
        <f>CONCATENATE(historie_vysledky[[#This Row],[prijmeni a jmeno]],", ",historie_vysledky[[#This Row],[nar]])</f>
        <v>Kupský Jan, 2002</v>
      </c>
      <c r="R700" s="135" t="str">
        <f>CONCATENATE(historie_vysledky[[#This Row],[prijmeni a jmeno]]," (",historie_vysledky[[#This Row],[nar]],")  v roce ",historie_vysledky[[#This Row],[rok]])</f>
        <v>Kupský Jan (2002)  v roce 2014</v>
      </c>
      <c r="S700" s="244"/>
      <c r="T700" s="244"/>
      <c r="U700" s="56"/>
      <c r="V700" s="265"/>
      <c r="W700" s="265"/>
      <c r="X700" s="266"/>
      <c r="Y700" s="266"/>
      <c r="AB700" s="6"/>
      <c r="AC700" s="6"/>
      <c r="AF700" s="56"/>
      <c r="AG700" s="56"/>
    </row>
    <row r="701" spans="2:33" ht="11.25">
      <c r="B701" s="133" t="str">
        <f>CONCATENATE(historie_vysledky[[#This Row],[rok]]," :: ",H701," :: ",I701)</f>
        <v>2014 :: Menšík Jan :: 2003</v>
      </c>
      <c r="C701" s="251">
        <v>2014</v>
      </c>
      <c r="D701" s="252" t="s">
        <v>297</v>
      </c>
      <c r="E701" s="259" t="s">
        <v>316</v>
      </c>
      <c r="F701" s="259">
        <v>6</v>
      </c>
      <c r="G701" s="253">
        <v>4</v>
      </c>
      <c r="H701" s="262" t="s">
        <v>432</v>
      </c>
      <c r="I701" s="263">
        <v>2003</v>
      </c>
      <c r="J701" s="19" t="s">
        <v>796</v>
      </c>
      <c r="K701" s="255" t="str">
        <f>IF(RIGHT(LEFT(historie_vysledky[[#This Row],[prijmeni a jmeno]],SEARCH(" ",historie_vysledky[[#This Row],[prijmeni a jmeno]])-1),1)="á","Z","M")</f>
        <v>M</v>
      </c>
      <c r="L70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01" s="257"/>
      <c r="N701" s="134"/>
      <c r="O701" s="264">
        <v>1.2650462962962964E-3</v>
      </c>
      <c r="P701" s="136" t="str">
        <f>LEFT(historie_vysledky[[#This Row],[prijmeni a jmeno]],1)</f>
        <v>M</v>
      </c>
      <c r="Q701" s="135" t="str">
        <f>CONCATENATE(historie_vysledky[[#This Row],[prijmeni a jmeno]],", ",historie_vysledky[[#This Row],[nar]])</f>
        <v>Menšík Jan, 2003</v>
      </c>
      <c r="R701" s="135" t="str">
        <f>CONCATENATE(historie_vysledky[[#This Row],[prijmeni a jmeno]]," (",historie_vysledky[[#This Row],[nar]],")  v roce ",historie_vysledky[[#This Row],[rok]])</f>
        <v>Menšík Jan (2003)  v roce 2014</v>
      </c>
      <c r="S701" s="244"/>
      <c r="T701" s="244"/>
      <c r="U701" s="56"/>
      <c r="V701" s="265"/>
      <c r="W701" s="265"/>
      <c r="X701" s="266"/>
      <c r="Y701" s="266"/>
      <c r="AB701" s="6"/>
      <c r="AC701" s="6"/>
      <c r="AF701" s="56"/>
      <c r="AG701" s="56"/>
    </row>
    <row r="702" spans="2:33" ht="11.25">
      <c r="B702" s="133" t="str">
        <f>CONCATENATE(historie_vysledky[[#This Row],[rok]]," :: ",H702," :: ",I702)</f>
        <v>2014 :: Štiftr Petr :: 2002</v>
      </c>
      <c r="C702" s="251">
        <v>2014</v>
      </c>
      <c r="D702" s="252" t="s">
        <v>297</v>
      </c>
      <c r="E702" s="259" t="s">
        <v>316</v>
      </c>
      <c r="F702" s="259">
        <v>7</v>
      </c>
      <c r="G702" s="253">
        <v>52</v>
      </c>
      <c r="H702" s="262" t="s">
        <v>587</v>
      </c>
      <c r="I702" s="263">
        <v>2002</v>
      </c>
      <c r="J702" s="19" t="s">
        <v>331</v>
      </c>
      <c r="K702" s="255" t="str">
        <f>IF(RIGHT(LEFT(historie_vysledky[[#This Row],[prijmeni a jmeno]],SEARCH(" ",historie_vysledky[[#This Row],[prijmeni a jmeno]])-1),1)="á","Z","M")</f>
        <v>M</v>
      </c>
      <c r="L70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02" s="257"/>
      <c r="N702" s="134"/>
      <c r="O702" s="264">
        <v>1.2974537037037037E-3</v>
      </c>
      <c r="P702" s="136" t="str">
        <f>LEFT(historie_vysledky[[#This Row],[prijmeni a jmeno]],1)</f>
        <v>Š</v>
      </c>
      <c r="Q702" s="135" t="str">
        <f>CONCATENATE(historie_vysledky[[#This Row],[prijmeni a jmeno]],", ",historie_vysledky[[#This Row],[nar]])</f>
        <v>Štiftr Petr, 2002</v>
      </c>
      <c r="R702" s="135" t="str">
        <f>CONCATENATE(historie_vysledky[[#This Row],[prijmeni a jmeno]]," (",historie_vysledky[[#This Row],[nar]],")  v roce ",historie_vysledky[[#This Row],[rok]])</f>
        <v>Štiftr Petr (2002)  v roce 2014</v>
      </c>
      <c r="S702" s="244"/>
      <c r="T702" s="244"/>
      <c r="U702" s="56"/>
      <c r="V702" s="265"/>
      <c r="W702" s="265"/>
      <c r="X702" s="266"/>
      <c r="Y702" s="266"/>
      <c r="AB702" s="6"/>
      <c r="AC702" s="6"/>
      <c r="AF702" s="56"/>
      <c r="AG702" s="56"/>
    </row>
    <row r="703" spans="2:33" ht="11.25">
      <c r="B703" s="133" t="str">
        <f>CONCATENATE(historie_vysledky[[#This Row],[rok]]," :: ",H703," :: ",I703)</f>
        <v>2014 :: Kaňka Marek :: 2002</v>
      </c>
      <c r="C703" s="251">
        <v>2014</v>
      </c>
      <c r="D703" s="252" t="s">
        <v>297</v>
      </c>
      <c r="E703" s="259" t="s">
        <v>316</v>
      </c>
      <c r="F703" s="259">
        <v>8</v>
      </c>
      <c r="G703" s="253">
        <v>56</v>
      </c>
      <c r="H703" s="262" t="s">
        <v>795</v>
      </c>
      <c r="I703" s="263">
        <v>2002</v>
      </c>
      <c r="J703" s="19" t="s">
        <v>331</v>
      </c>
      <c r="K703" s="255" t="str">
        <f>IF(RIGHT(LEFT(historie_vysledky[[#This Row],[prijmeni a jmeno]],SEARCH(" ",historie_vysledky[[#This Row],[prijmeni a jmeno]])-1),1)="á","Z","M")</f>
        <v>M</v>
      </c>
      <c r="L70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03" s="257"/>
      <c r="N703" s="134"/>
      <c r="O703" s="264">
        <v>1.3472222222222221E-3</v>
      </c>
      <c r="P703" s="136" t="str">
        <f>LEFT(historie_vysledky[[#This Row],[prijmeni a jmeno]],1)</f>
        <v>K</v>
      </c>
      <c r="Q703" s="135" t="str">
        <f>CONCATENATE(historie_vysledky[[#This Row],[prijmeni a jmeno]],", ",historie_vysledky[[#This Row],[nar]])</f>
        <v>Kaňka Marek, 2002</v>
      </c>
      <c r="R703" s="135" t="str">
        <f>CONCATENATE(historie_vysledky[[#This Row],[prijmeni a jmeno]]," (",historie_vysledky[[#This Row],[nar]],")  v roce ",historie_vysledky[[#This Row],[rok]])</f>
        <v>Kaňka Marek (2002)  v roce 2014</v>
      </c>
      <c r="S703" s="244"/>
      <c r="T703" s="244"/>
      <c r="U703" s="56"/>
      <c r="V703" s="265"/>
      <c r="W703" s="265"/>
      <c r="X703" s="266"/>
      <c r="Y703" s="266"/>
      <c r="AB703" s="6"/>
      <c r="AC703" s="6"/>
      <c r="AF703" s="56"/>
      <c r="AG703" s="56"/>
    </row>
    <row r="704" spans="2:33" ht="11.25">
      <c r="B704" s="133" t="str">
        <f>CONCATENATE(historie_vysledky[[#This Row],[rok]]," :: ",H704," :: ",I704)</f>
        <v>2014 :: Mottl Pavel :: 2003</v>
      </c>
      <c r="C704" s="251">
        <v>2014</v>
      </c>
      <c r="D704" s="252" t="s">
        <v>297</v>
      </c>
      <c r="E704" s="259" t="s">
        <v>316</v>
      </c>
      <c r="F704" s="259">
        <v>9</v>
      </c>
      <c r="G704" s="253">
        <v>5</v>
      </c>
      <c r="H704" s="262" t="s">
        <v>592</v>
      </c>
      <c r="I704" s="263">
        <v>2003</v>
      </c>
      <c r="J704" s="19" t="s">
        <v>328</v>
      </c>
      <c r="K704" s="255" t="str">
        <f>IF(RIGHT(LEFT(historie_vysledky[[#This Row],[prijmeni a jmeno]],SEARCH(" ",historie_vysledky[[#This Row],[prijmeni a jmeno]])-1),1)="á","Z","M")</f>
        <v>M</v>
      </c>
      <c r="L70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04" s="257"/>
      <c r="N704" s="134"/>
      <c r="O704" s="264">
        <v>1.3854166666666667E-3</v>
      </c>
      <c r="P704" s="136" t="str">
        <f>LEFT(historie_vysledky[[#This Row],[prijmeni a jmeno]],1)</f>
        <v>M</v>
      </c>
      <c r="Q704" s="135" t="str">
        <f>CONCATENATE(historie_vysledky[[#This Row],[prijmeni a jmeno]],", ",historie_vysledky[[#This Row],[nar]])</f>
        <v>Mottl Pavel, 2003</v>
      </c>
      <c r="R704" s="135" t="str">
        <f>CONCATENATE(historie_vysledky[[#This Row],[prijmeni a jmeno]]," (",historie_vysledky[[#This Row],[nar]],")  v roce ",historie_vysledky[[#This Row],[rok]])</f>
        <v>Mottl Pavel (2003)  v roce 2014</v>
      </c>
      <c r="S704" s="244"/>
      <c r="T704" s="244"/>
      <c r="U704" s="56"/>
      <c r="V704" s="265"/>
      <c r="W704" s="265"/>
      <c r="X704" s="266"/>
      <c r="Y704" s="266"/>
      <c r="AB704" s="6"/>
      <c r="AC704" s="6"/>
      <c r="AF704" s="56"/>
      <c r="AG704" s="56"/>
    </row>
    <row r="705" spans="2:33" ht="11.25">
      <c r="B705" s="133" t="str">
        <f>CONCATENATE(historie_vysledky[[#This Row],[rok]]," :: ",H705," :: ",I705)</f>
        <v>2014 :: Koreš Tomáš :: 2002</v>
      </c>
      <c r="C705" s="251">
        <v>2014</v>
      </c>
      <c r="D705" s="252" t="s">
        <v>297</v>
      </c>
      <c r="E705" s="259" t="s">
        <v>316</v>
      </c>
      <c r="F705" s="259">
        <v>10</v>
      </c>
      <c r="G705" s="253">
        <v>48</v>
      </c>
      <c r="H705" s="262" t="s">
        <v>430</v>
      </c>
      <c r="I705" s="263">
        <v>2002</v>
      </c>
      <c r="J705" s="19" t="s">
        <v>328</v>
      </c>
      <c r="K705" s="255" t="str">
        <f>IF(RIGHT(LEFT(historie_vysledky[[#This Row],[prijmeni a jmeno]],SEARCH(" ",historie_vysledky[[#This Row],[prijmeni a jmeno]])-1),1)="á","Z","M")</f>
        <v>M</v>
      </c>
      <c r="L70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05" s="257"/>
      <c r="N705" s="134"/>
      <c r="O705" s="264">
        <v>1.417824074074074E-3</v>
      </c>
      <c r="P705" s="136" t="str">
        <f>LEFT(historie_vysledky[[#This Row],[prijmeni a jmeno]],1)</f>
        <v>K</v>
      </c>
      <c r="Q705" s="135" t="str">
        <f>CONCATENATE(historie_vysledky[[#This Row],[prijmeni a jmeno]],", ",historie_vysledky[[#This Row],[nar]])</f>
        <v>Koreš Tomáš, 2002</v>
      </c>
      <c r="R705" s="135" t="str">
        <f>CONCATENATE(historie_vysledky[[#This Row],[prijmeni a jmeno]]," (",historie_vysledky[[#This Row],[nar]],")  v roce ",historie_vysledky[[#This Row],[rok]])</f>
        <v>Koreš Tomáš (2002)  v roce 2014</v>
      </c>
      <c r="S705" s="244"/>
      <c r="T705" s="244"/>
      <c r="U705" s="56"/>
      <c r="V705" s="265"/>
      <c r="W705" s="265"/>
      <c r="X705" s="266"/>
      <c r="Y705" s="266"/>
      <c r="AB705" s="6"/>
      <c r="AC705" s="6"/>
      <c r="AF705" s="56"/>
      <c r="AG705" s="56"/>
    </row>
    <row r="706" spans="2:33" ht="11.25">
      <c r="B706" s="133" t="str">
        <f>CONCATENATE(historie_vysledky[[#This Row],[rok]]," :: ",H706," :: ",I706)</f>
        <v>2014 :: Gazda Maxmilián :: 2002</v>
      </c>
      <c r="C706" s="251">
        <v>2014</v>
      </c>
      <c r="D706" s="252" t="s">
        <v>297</v>
      </c>
      <c r="E706" s="259" t="s">
        <v>316</v>
      </c>
      <c r="F706" s="259">
        <v>11</v>
      </c>
      <c r="G706" s="253">
        <v>49</v>
      </c>
      <c r="H706" s="262" t="s">
        <v>273</v>
      </c>
      <c r="I706" s="263">
        <v>2002</v>
      </c>
      <c r="J706" s="19" t="s">
        <v>328</v>
      </c>
      <c r="K706" s="255" t="str">
        <f>IF(RIGHT(LEFT(historie_vysledky[[#This Row],[prijmeni a jmeno]],SEARCH(" ",historie_vysledky[[#This Row],[prijmeni a jmeno]])-1),1)="á","Z","M")</f>
        <v>M</v>
      </c>
      <c r="L70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06" s="257"/>
      <c r="N706" s="134"/>
      <c r="O706" s="264">
        <v>1.4710648148148148E-3</v>
      </c>
      <c r="P706" s="136" t="str">
        <f>LEFT(historie_vysledky[[#This Row],[prijmeni a jmeno]],1)</f>
        <v>G</v>
      </c>
      <c r="Q706" s="135" t="str">
        <f>CONCATENATE(historie_vysledky[[#This Row],[prijmeni a jmeno]],", ",historie_vysledky[[#This Row],[nar]])</f>
        <v>Gazda Maxmilián, 2002</v>
      </c>
      <c r="R706" s="135" t="str">
        <f>CONCATENATE(historie_vysledky[[#This Row],[prijmeni a jmeno]]," (",historie_vysledky[[#This Row],[nar]],")  v roce ",historie_vysledky[[#This Row],[rok]])</f>
        <v>Gazda Maxmilián (2002)  v roce 2014</v>
      </c>
      <c r="S706" s="244"/>
      <c r="T706" s="244"/>
      <c r="U706" s="56"/>
      <c r="V706" s="265"/>
      <c r="W706" s="265"/>
      <c r="X706" s="266"/>
      <c r="Y706" s="266"/>
      <c r="AB706" s="6"/>
      <c r="AC706" s="6"/>
      <c r="AF706" s="56"/>
      <c r="AG706" s="56"/>
    </row>
    <row r="707" spans="2:33" ht="11.25">
      <c r="B707" s="133" t="str">
        <f>CONCATENATE(historie_vysledky[[#This Row],[rok]]," :: ",H707," :: ",I707)</f>
        <v>2014 :: Tvrzová Gabriela :: 2002</v>
      </c>
      <c r="C707" s="251">
        <v>2014</v>
      </c>
      <c r="D707" s="252" t="s">
        <v>297</v>
      </c>
      <c r="E707" s="259" t="s">
        <v>316</v>
      </c>
      <c r="F707" s="259">
        <v>1</v>
      </c>
      <c r="G707" s="253">
        <v>15</v>
      </c>
      <c r="H707" s="262" t="s">
        <v>266</v>
      </c>
      <c r="I707" s="263">
        <v>2002</v>
      </c>
      <c r="J707" s="19" t="s">
        <v>281</v>
      </c>
      <c r="K707" s="255" t="str">
        <f>IF(RIGHT(LEFT(historie_vysledky[[#This Row],[prijmeni a jmeno]],SEARCH(" ",historie_vysledky[[#This Row],[prijmeni a jmeno]])-1),1)="á","Z","M")</f>
        <v>Z</v>
      </c>
      <c r="L70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07" s="257"/>
      <c r="N707" s="134"/>
      <c r="O707" s="264">
        <v>1.1111111111111111E-3</v>
      </c>
      <c r="P707" s="136" t="str">
        <f>LEFT(historie_vysledky[[#This Row],[prijmeni a jmeno]],1)</f>
        <v>T</v>
      </c>
      <c r="Q707" s="135" t="str">
        <f>CONCATENATE(historie_vysledky[[#This Row],[prijmeni a jmeno]],", ",historie_vysledky[[#This Row],[nar]])</f>
        <v>Tvrzová Gabriela, 2002</v>
      </c>
      <c r="R707" s="135" t="str">
        <f>CONCATENATE(historie_vysledky[[#This Row],[prijmeni a jmeno]]," (",historie_vysledky[[#This Row],[nar]],")  v roce ",historie_vysledky[[#This Row],[rok]])</f>
        <v>Tvrzová Gabriela (2002)  v roce 2014</v>
      </c>
      <c r="S707" s="244"/>
      <c r="T707" s="244"/>
      <c r="U707" s="56"/>
      <c r="V707" s="265"/>
      <c r="W707" s="265"/>
      <c r="X707" s="266"/>
      <c r="Y707" s="266"/>
      <c r="AB707" s="6"/>
      <c r="AC707" s="6"/>
      <c r="AF707" s="56"/>
      <c r="AG707" s="56"/>
    </row>
    <row r="708" spans="2:33" ht="11.25">
      <c r="B708" s="133" t="str">
        <f>CONCATENATE(historie_vysledky[[#This Row],[rok]]," :: ",H708," :: ",I708)</f>
        <v>2014 :: Bočková Vanes :: 2003</v>
      </c>
      <c r="C708" s="251">
        <v>2014</v>
      </c>
      <c r="D708" s="252" t="s">
        <v>297</v>
      </c>
      <c r="E708" s="259" t="s">
        <v>316</v>
      </c>
      <c r="F708" s="259">
        <v>2</v>
      </c>
      <c r="G708" s="253">
        <v>84</v>
      </c>
      <c r="H708" s="262" t="s">
        <v>800</v>
      </c>
      <c r="I708" s="263">
        <v>2003</v>
      </c>
      <c r="J708" s="19" t="s">
        <v>281</v>
      </c>
      <c r="K708" s="255" t="str">
        <f>IF(RIGHT(LEFT(historie_vysledky[[#This Row],[prijmeni a jmeno]],SEARCH(" ",historie_vysledky[[#This Row],[prijmeni a jmeno]])-1),1)="á","Z","M")</f>
        <v>Z</v>
      </c>
      <c r="L70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08" s="257"/>
      <c r="N708" s="134"/>
      <c r="O708" s="264">
        <v>1.2141203703703704E-3</v>
      </c>
      <c r="P708" s="136" t="str">
        <f>LEFT(historie_vysledky[[#This Row],[prijmeni a jmeno]],1)</f>
        <v>B</v>
      </c>
      <c r="Q708" s="135" t="str">
        <f>CONCATENATE(historie_vysledky[[#This Row],[prijmeni a jmeno]],", ",historie_vysledky[[#This Row],[nar]])</f>
        <v>Bočková Vanes, 2003</v>
      </c>
      <c r="R708" s="135" t="str">
        <f>CONCATENATE(historie_vysledky[[#This Row],[prijmeni a jmeno]]," (",historie_vysledky[[#This Row],[nar]],")  v roce ",historie_vysledky[[#This Row],[rok]])</f>
        <v>Bočková Vanes (2003)  v roce 2014</v>
      </c>
      <c r="S708" s="244"/>
      <c r="T708" s="244"/>
      <c r="U708" s="56"/>
      <c r="V708" s="265"/>
      <c r="W708" s="265"/>
      <c r="X708" s="266"/>
      <c r="Y708" s="266"/>
      <c r="AB708" s="6"/>
      <c r="AC708" s="6"/>
      <c r="AF708" s="56"/>
      <c r="AG708" s="56"/>
    </row>
    <row r="709" spans="2:33" ht="11.25">
      <c r="B709" s="133" t="str">
        <f>CONCATENATE(historie_vysledky[[#This Row],[rok]]," :: ",H709," :: ",I709)</f>
        <v>2014 :: Vazačová Aneta :: 2002</v>
      </c>
      <c r="C709" s="251">
        <v>2014</v>
      </c>
      <c r="D709" s="252" t="s">
        <v>297</v>
      </c>
      <c r="E709" s="259" t="s">
        <v>316</v>
      </c>
      <c r="F709" s="259">
        <v>3</v>
      </c>
      <c r="G709" s="253">
        <v>12</v>
      </c>
      <c r="H709" s="262" t="s">
        <v>797</v>
      </c>
      <c r="I709" s="263">
        <v>2002</v>
      </c>
      <c r="J709" s="19" t="s">
        <v>798</v>
      </c>
      <c r="K709" s="255" t="str">
        <f>IF(RIGHT(LEFT(historie_vysledky[[#This Row],[prijmeni a jmeno]],SEARCH(" ",historie_vysledky[[#This Row],[prijmeni a jmeno]])-1),1)="á","Z","M")</f>
        <v>Z</v>
      </c>
      <c r="L70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09" s="257"/>
      <c r="N709" s="134"/>
      <c r="O709" s="264">
        <v>1.2210648148148148E-3</v>
      </c>
      <c r="P709" s="136" t="str">
        <f>LEFT(historie_vysledky[[#This Row],[prijmeni a jmeno]],1)</f>
        <v>V</v>
      </c>
      <c r="Q709" s="135" t="str">
        <f>CONCATENATE(historie_vysledky[[#This Row],[prijmeni a jmeno]],", ",historie_vysledky[[#This Row],[nar]])</f>
        <v>Vazačová Aneta, 2002</v>
      </c>
      <c r="R709" s="135" t="str">
        <f>CONCATENATE(historie_vysledky[[#This Row],[prijmeni a jmeno]]," (",historie_vysledky[[#This Row],[nar]],")  v roce ",historie_vysledky[[#This Row],[rok]])</f>
        <v>Vazačová Aneta (2002)  v roce 2014</v>
      </c>
      <c r="S709" s="244"/>
      <c r="T709" s="244"/>
      <c r="U709" s="56"/>
      <c r="V709" s="265"/>
      <c r="W709" s="265"/>
      <c r="X709" s="266"/>
      <c r="Y709" s="266"/>
      <c r="AB709" s="6"/>
      <c r="AC709" s="6"/>
      <c r="AF709" s="56"/>
      <c r="AG709" s="56"/>
    </row>
    <row r="710" spans="2:33" ht="11.25">
      <c r="B710" s="133" t="str">
        <f>CONCATENATE(historie_vysledky[[#This Row],[rok]]," :: ",H710," :: ",I710)</f>
        <v>2014 :: Hekerlová Lenka :: 2002</v>
      </c>
      <c r="C710" s="251">
        <v>2014</v>
      </c>
      <c r="D710" s="252" t="s">
        <v>297</v>
      </c>
      <c r="E710" s="259" t="s">
        <v>316</v>
      </c>
      <c r="F710" s="259">
        <v>4</v>
      </c>
      <c r="G710" s="253">
        <v>5</v>
      </c>
      <c r="H710" s="262" t="s">
        <v>799</v>
      </c>
      <c r="I710" s="263">
        <v>2002</v>
      </c>
      <c r="J710" s="19" t="s">
        <v>259</v>
      </c>
      <c r="K710" s="255" t="str">
        <f>IF(RIGHT(LEFT(historie_vysledky[[#This Row],[prijmeni a jmeno]],SEARCH(" ",historie_vysledky[[#This Row],[prijmeni a jmeno]])-1),1)="á","Z","M")</f>
        <v>Z</v>
      </c>
      <c r="L71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710" s="257"/>
      <c r="N710" s="134"/>
      <c r="O710" s="264">
        <v>1.2534722222222222E-3</v>
      </c>
      <c r="P710" s="136" t="str">
        <f>LEFT(historie_vysledky[[#This Row],[prijmeni a jmeno]],1)</f>
        <v>H</v>
      </c>
      <c r="Q710" s="135" t="str">
        <f>CONCATENATE(historie_vysledky[[#This Row],[prijmeni a jmeno]],", ",historie_vysledky[[#This Row],[nar]])</f>
        <v>Hekerlová Lenka, 2002</v>
      </c>
      <c r="R710" s="135" t="str">
        <f>CONCATENATE(historie_vysledky[[#This Row],[prijmeni a jmeno]]," (",historie_vysledky[[#This Row],[nar]],")  v roce ",historie_vysledky[[#This Row],[rok]])</f>
        <v>Hekerlová Lenka (2002)  v roce 2014</v>
      </c>
      <c r="S710" s="244"/>
      <c r="T710" s="244"/>
      <c r="U710" s="56"/>
      <c r="V710" s="265"/>
      <c r="W710" s="265"/>
      <c r="X710" s="266"/>
      <c r="Y710" s="266"/>
      <c r="AB710" s="6"/>
      <c r="AC710" s="6"/>
      <c r="AF710" s="56"/>
      <c r="AG710" s="56"/>
    </row>
    <row r="711" spans="2:33" ht="11.25">
      <c r="B711" s="133" t="str">
        <f>CONCATENATE(historie_vysledky[[#This Row],[rok]]," :: ",H711," :: ",I711)</f>
        <v>2014 :: Bárta Filip :: 2000</v>
      </c>
      <c r="C711" s="251">
        <v>2014</v>
      </c>
      <c r="D711" s="252" t="s">
        <v>297</v>
      </c>
      <c r="E711" s="259" t="s">
        <v>316</v>
      </c>
      <c r="F711" s="259">
        <v>1</v>
      </c>
      <c r="G711" s="253">
        <v>2</v>
      </c>
      <c r="H711" s="262" t="s">
        <v>230</v>
      </c>
      <c r="I711" s="263">
        <v>2000</v>
      </c>
      <c r="J711" s="19" t="s">
        <v>281</v>
      </c>
      <c r="K711" s="255" t="str">
        <f>IF(RIGHT(LEFT(historie_vysledky[[#This Row],[prijmeni a jmeno]],SEARCH(" ",historie_vysledky[[#This Row],[prijmeni a jmeno]])-1),1)="á","Z","M")</f>
        <v>M</v>
      </c>
      <c r="L71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711" s="257"/>
      <c r="N711" s="134"/>
      <c r="O711" s="264">
        <v>9.0972222222222225E-4</v>
      </c>
      <c r="P711" s="136" t="str">
        <f>LEFT(historie_vysledky[[#This Row],[prijmeni a jmeno]],1)</f>
        <v>B</v>
      </c>
      <c r="Q711" s="135" t="str">
        <f>CONCATENATE(historie_vysledky[[#This Row],[prijmeni a jmeno]],", ",historie_vysledky[[#This Row],[nar]])</f>
        <v>Bárta Filip, 2000</v>
      </c>
      <c r="R711" s="135" t="str">
        <f>CONCATENATE(historie_vysledky[[#This Row],[prijmeni a jmeno]]," (",historie_vysledky[[#This Row],[nar]],")  v roce ",historie_vysledky[[#This Row],[rok]])</f>
        <v>Bárta Filip (2000)  v roce 2014</v>
      </c>
      <c r="S711" s="244"/>
      <c r="T711" s="244"/>
      <c r="U711" s="56"/>
      <c r="V711" s="265"/>
      <c r="W711" s="265"/>
      <c r="X711" s="266"/>
      <c r="Y711" s="266"/>
      <c r="AB711" s="6"/>
      <c r="AC711" s="6"/>
      <c r="AF711" s="56"/>
      <c r="AG711" s="56"/>
    </row>
    <row r="712" spans="2:33" ht="11.25">
      <c r="B712" s="133" t="str">
        <f>CONCATENATE(historie_vysledky[[#This Row],[rok]]," :: ",H712," :: ",I712)</f>
        <v>2014 :: Ovádek Jakub :: 2001</v>
      </c>
      <c r="C712" s="251">
        <v>2014</v>
      </c>
      <c r="D712" s="252" t="s">
        <v>297</v>
      </c>
      <c r="E712" s="259" t="s">
        <v>316</v>
      </c>
      <c r="F712" s="259">
        <v>2</v>
      </c>
      <c r="G712" s="253">
        <v>84</v>
      </c>
      <c r="H712" s="262" t="s">
        <v>794</v>
      </c>
      <c r="I712" s="263">
        <v>2001</v>
      </c>
      <c r="J712" s="19" t="s">
        <v>259</v>
      </c>
      <c r="K712" s="255" t="str">
        <f>IF(RIGHT(LEFT(historie_vysledky[[#This Row],[prijmeni a jmeno]],SEARCH(" ",historie_vysledky[[#This Row],[prijmeni a jmeno]])-1),1)="á","Z","M")</f>
        <v>M</v>
      </c>
      <c r="L71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712" s="257"/>
      <c r="N712" s="134"/>
      <c r="O712" s="264">
        <v>1.230324074074074E-3</v>
      </c>
      <c r="P712" s="136" t="str">
        <f>LEFT(historie_vysledky[[#This Row],[prijmeni a jmeno]],1)</f>
        <v>O</v>
      </c>
      <c r="Q712" s="135" t="str">
        <f>CONCATENATE(historie_vysledky[[#This Row],[prijmeni a jmeno]],", ",historie_vysledky[[#This Row],[nar]])</f>
        <v>Ovádek Jakub, 2001</v>
      </c>
      <c r="R712" s="135" t="str">
        <f>CONCATENATE(historie_vysledky[[#This Row],[prijmeni a jmeno]]," (",historie_vysledky[[#This Row],[nar]],")  v roce ",historie_vysledky[[#This Row],[rok]])</f>
        <v>Ovádek Jakub (2001)  v roce 2014</v>
      </c>
      <c r="S712" s="244"/>
      <c r="T712" s="244"/>
      <c r="U712" s="56"/>
      <c r="V712" s="265"/>
      <c r="W712" s="265"/>
      <c r="X712" s="266"/>
      <c r="Y712" s="266"/>
      <c r="AB712" s="6"/>
      <c r="AC712" s="6"/>
      <c r="AF712" s="56"/>
      <c r="AG712" s="56"/>
    </row>
    <row r="713" spans="2:33" ht="11.25">
      <c r="B713" s="133" t="str">
        <f>CONCATENATE(historie_vysledky[[#This Row],[rok]]," :: ",H713," :: ",I713)</f>
        <v>2014 :: Strommer Martin :: 2001</v>
      </c>
      <c r="C713" s="251">
        <v>2014</v>
      </c>
      <c r="D713" s="252" t="s">
        <v>297</v>
      </c>
      <c r="E713" s="259" t="s">
        <v>316</v>
      </c>
      <c r="F713" s="259">
        <v>3</v>
      </c>
      <c r="G713" s="253">
        <v>95</v>
      </c>
      <c r="H713" s="262" t="s">
        <v>793</v>
      </c>
      <c r="I713" s="263">
        <v>2001</v>
      </c>
      <c r="J713" s="19" t="s">
        <v>535</v>
      </c>
      <c r="K713" s="255" t="str">
        <f>IF(RIGHT(LEFT(historie_vysledky[[#This Row],[prijmeni a jmeno]],SEARCH(" ",historie_vysledky[[#This Row],[prijmeni a jmeno]])-1),1)="á","Z","M")</f>
        <v>M</v>
      </c>
      <c r="L71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713" s="257"/>
      <c r="N713" s="134"/>
      <c r="O713" s="264">
        <v>1.4074074074074076E-3</v>
      </c>
      <c r="P713" s="136" t="str">
        <f>LEFT(historie_vysledky[[#This Row],[prijmeni a jmeno]],1)</f>
        <v>S</v>
      </c>
      <c r="Q713" s="135" t="str">
        <f>CONCATENATE(historie_vysledky[[#This Row],[prijmeni a jmeno]],", ",historie_vysledky[[#This Row],[nar]])</f>
        <v>Strommer Martin, 2001</v>
      </c>
      <c r="R713" s="135" t="str">
        <f>CONCATENATE(historie_vysledky[[#This Row],[prijmeni a jmeno]]," (",historie_vysledky[[#This Row],[nar]],")  v roce ",historie_vysledky[[#This Row],[rok]])</f>
        <v>Strommer Martin (2001)  v roce 2014</v>
      </c>
      <c r="S713" s="244"/>
      <c r="T713" s="244"/>
      <c r="U713" s="56"/>
      <c r="V713" s="265"/>
      <c r="W713" s="265"/>
      <c r="X713" s="266"/>
      <c r="Y713" s="266"/>
      <c r="AB713" s="6"/>
      <c r="AC713" s="6"/>
      <c r="AF713" s="56"/>
      <c r="AG713" s="56"/>
    </row>
    <row r="714" spans="2:33" ht="11.25">
      <c r="B714" s="133" t="str">
        <f>CONCATENATE(historie_vysledky[[#This Row],[rok]]," :: ",H714," :: ",I714)</f>
        <v>2014 :: Stejskal Ladislav :: 2001</v>
      </c>
      <c r="C714" s="251">
        <v>2014</v>
      </c>
      <c r="D714" s="252" t="s">
        <v>297</v>
      </c>
      <c r="E714" s="259" t="s">
        <v>316</v>
      </c>
      <c r="F714" s="259">
        <v>4</v>
      </c>
      <c r="G714" s="253">
        <v>3</v>
      </c>
      <c r="H714" s="262" t="s">
        <v>159</v>
      </c>
      <c r="I714" s="263">
        <v>2001</v>
      </c>
      <c r="J714" s="19" t="s">
        <v>284</v>
      </c>
      <c r="K714" s="255" t="str">
        <f>IF(RIGHT(LEFT(historie_vysledky[[#This Row],[prijmeni a jmeno]],SEARCH(" ",historie_vysledky[[#This Row],[prijmeni a jmeno]])-1),1)="á","Z","M")</f>
        <v>M</v>
      </c>
      <c r="L71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714" s="257"/>
      <c r="N714" s="134"/>
      <c r="O714" s="264">
        <v>1.517361111111111E-3</v>
      </c>
      <c r="P714" s="136" t="str">
        <f>LEFT(historie_vysledky[[#This Row],[prijmeni a jmeno]],1)</f>
        <v>S</v>
      </c>
      <c r="Q714" s="135" t="str">
        <f>CONCATENATE(historie_vysledky[[#This Row],[prijmeni a jmeno]],", ",historie_vysledky[[#This Row],[nar]])</f>
        <v>Stejskal Ladislav, 2001</v>
      </c>
      <c r="R714" s="135" t="str">
        <f>CONCATENATE(historie_vysledky[[#This Row],[prijmeni a jmeno]]," (",historie_vysledky[[#This Row],[nar]],")  v roce ",historie_vysledky[[#This Row],[rok]])</f>
        <v>Stejskal Ladislav (2001)  v roce 2014</v>
      </c>
      <c r="S714" s="244"/>
      <c r="T714" s="244"/>
      <c r="U714" s="56"/>
      <c r="V714" s="265"/>
      <c r="W714" s="265"/>
      <c r="X714" s="266"/>
      <c r="Y714" s="266"/>
      <c r="AB714" s="6"/>
      <c r="AC714" s="6"/>
      <c r="AF714" s="56"/>
      <c r="AG714" s="56"/>
    </row>
    <row r="715" spans="2:33" ht="11.25">
      <c r="B715" s="133" t="str">
        <f>CONCATENATE(historie_vysledky[[#This Row],[rok]]," :: ",H715," :: ",I715)</f>
        <v>2014 :: Micková Tereza :: 2001</v>
      </c>
      <c r="C715" s="251">
        <v>2014</v>
      </c>
      <c r="D715" s="252" t="s">
        <v>297</v>
      </c>
      <c r="E715" s="259" t="s">
        <v>316</v>
      </c>
      <c r="F715" s="259">
        <v>1</v>
      </c>
      <c r="G715" s="253">
        <v>11</v>
      </c>
      <c r="H715" s="262" t="s">
        <v>265</v>
      </c>
      <c r="I715" s="263">
        <v>2001</v>
      </c>
      <c r="J715" s="19" t="s">
        <v>259</v>
      </c>
      <c r="K715" s="255" t="str">
        <f>IF(RIGHT(LEFT(historie_vysledky[[#This Row],[prijmeni a jmeno]],SEARCH(" ",historie_vysledky[[#This Row],[prijmeni a jmeno]])-1),1)="á","Z","M")</f>
        <v>Z</v>
      </c>
      <c r="L71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715" s="257"/>
      <c r="N715" s="134"/>
      <c r="O715" s="264">
        <v>1.0844907407407407E-3</v>
      </c>
      <c r="P715" s="136" t="str">
        <f>LEFT(historie_vysledky[[#This Row],[prijmeni a jmeno]],1)</f>
        <v>M</v>
      </c>
      <c r="Q715" s="135" t="str">
        <f>CONCATENATE(historie_vysledky[[#This Row],[prijmeni a jmeno]],", ",historie_vysledky[[#This Row],[nar]])</f>
        <v>Micková Tereza, 2001</v>
      </c>
      <c r="R715" s="135" t="str">
        <f>CONCATENATE(historie_vysledky[[#This Row],[prijmeni a jmeno]]," (",historie_vysledky[[#This Row],[nar]],")  v roce ",historie_vysledky[[#This Row],[rok]])</f>
        <v>Micková Tereza (2001)  v roce 2014</v>
      </c>
      <c r="S715" s="244"/>
      <c r="T715" s="244"/>
      <c r="U715" s="56"/>
      <c r="V715" s="265"/>
      <c r="W715" s="265"/>
      <c r="X715" s="266"/>
      <c r="Y715" s="266"/>
      <c r="AB715" s="6"/>
      <c r="AC715" s="6"/>
      <c r="AF715" s="56"/>
      <c r="AG715" s="56"/>
    </row>
    <row r="716" spans="2:33" ht="11.25">
      <c r="B716" s="133" t="str">
        <f>CONCATENATE(historie_vysledky[[#This Row],[rok]]," :: ",H716," :: ",I716)</f>
        <v>2014 :: Pöschková Nikola :: 2000</v>
      </c>
      <c r="C716" s="251">
        <v>2014</v>
      </c>
      <c r="D716" s="252" t="s">
        <v>297</v>
      </c>
      <c r="E716" s="259" t="s">
        <v>316</v>
      </c>
      <c r="F716" s="259">
        <v>2</v>
      </c>
      <c r="G716" s="253">
        <v>12</v>
      </c>
      <c r="H716" s="262" t="s">
        <v>792</v>
      </c>
      <c r="I716" s="263">
        <v>2000</v>
      </c>
      <c r="J716" s="19" t="s">
        <v>259</v>
      </c>
      <c r="K716" s="255" t="str">
        <f>IF(RIGHT(LEFT(historie_vysledky[[#This Row],[prijmeni a jmeno]],SEARCH(" ",historie_vysledky[[#This Row],[prijmeni a jmeno]])-1),1)="á","Z","M")</f>
        <v>Z</v>
      </c>
      <c r="L71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716" s="257"/>
      <c r="N716" s="134"/>
      <c r="O716" s="264">
        <v>1.1875E-3</v>
      </c>
      <c r="P716" s="136" t="str">
        <f>LEFT(historie_vysledky[[#This Row],[prijmeni a jmeno]],1)</f>
        <v>P</v>
      </c>
      <c r="Q716" s="135" t="str">
        <f>CONCATENATE(historie_vysledky[[#This Row],[prijmeni a jmeno]],", ",historie_vysledky[[#This Row],[nar]])</f>
        <v>Pöschková Nikola, 2000</v>
      </c>
      <c r="R716" s="135" t="str">
        <f>CONCATENATE(historie_vysledky[[#This Row],[prijmeni a jmeno]]," (",historie_vysledky[[#This Row],[nar]],")  v roce ",historie_vysledky[[#This Row],[rok]])</f>
        <v>Pöschková Nikola (2000)  v roce 2014</v>
      </c>
      <c r="S716" s="244"/>
      <c r="T716" s="244"/>
      <c r="U716" s="56"/>
      <c r="V716" s="265"/>
      <c r="W716" s="265"/>
      <c r="X716" s="266"/>
      <c r="Y716" s="266"/>
      <c r="AB716" s="6"/>
      <c r="AC716" s="6"/>
      <c r="AF716" s="56"/>
      <c r="AG716" s="56"/>
    </row>
    <row r="717" spans="2:33" ht="11.25">
      <c r="B717" s="133" t="str">
        <f>CONCATENATE(historie_vysledky[[#This Row],[rok]]," :: ",H717," :: ",I717)</f>
        <v>2014 :: Nekolová Rozálie :: 2001</v>
      </c>
      <c r="C717" s="251">
        <v>2014</v>
      </c>
      <c r="D717" s="252" t="s">
        <v>297</v>
      </c>
      <c r="E717" s="259" t="s">
        <v>316</v>
      </c>
      <c r="F717" s="259">
        <v>3</v>
      </c>
      <c r="G717" s="253">
        <v>10</v>
      </c>
      <c r="H717" s="262" t="s">
        <v>791</v>
      </c>
      <c r="I717" s="263">
        <v>2001</v>
      </c>
      <c r="J717" s="19" t="s">
        <v>284</v>
      </c>
      <c r="K717" s="255" t="str">
        <f>IF(RIGHT(LEFT(historie_vysledky[[#This Row],[prijmeni a jmeno]],SEARCH(" ",historie_vysledky[[#This Row],[prijmeni a jmeno]])-1),1)="á","Z","M")</f>
        <v>Z</v>
      </c>
      <c r="L71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717" s="257"/>
      <c r="N717" s="134"/>
      <c r="O717" s="264">
        <v>1.1967592592592592E-3</v>
      </c>
      <c r="P717" s="136" t="str">
        <f>LEFT(historie_vysledky[[#This Row],[prijmeni a jmeno]],1)</f>
        <v>N</v>
      </c>
      <c r="Q717" s="135" t="str">
        <f>CONCATENATE(historie_vysledky[[#This Row],[prijmeni a jmeno]],", ",historie_vysledky[[#This Row],[nar]])</f>
        <v>Nekolová Rozálie, 2001</v>
      </c>
      <c r="R717" s="135" t="str">
        <f>CONCATENATE(historie_vysledky[[#This Row],[prijmeni a jmeno]]," (",historie_vysledky[[#This Row],[nar]],")  v roce ",historie_vysledky[[#This Row],[rok]])</f>
        <v>Nekolová Rozálie (2001)  v roce 2014</v>
      </c>
      <c r="S717" s="244"/>
      <c r="T717" s="244"/>
      <c r="U717" s="56"/>
      <c r="V717" s="265"/>
      <c r="W717" s="265"/>
      <c r="X717" s="266"/>
      <c r="Y717" s="266"/>
      <c r="AB717" s="6"/>
      <c r="AC717" s="6"/>
      <c r="AF717" s="56"/>
      <c r="AG717" s="56"/>
    </row>
    <row r="718" spans="2:33" ht="11.25">
      <c r="B718" s="133" t="str">
        <f>CONCATENATE(historie_vysledky[[#This Row],[rok]]," :: ",H718," :: ",I718)</f>
        <v>2014 :: Pavlíčková Aneta :: 2001</v>
      </c>
      <c r="C718" s="251">
        <v>2014</v>
      </c>
      <c r="D718" s="252" t="s">
        <v>297</v>
      </c>
      <c r="E718" s="259" t="s">
        <v>316</v>
      </c>
      <c r="F718" s="259">
        <v>4</v>
      </c>
      <c r="G718" s="253">
        <v>9</v>
      </c>
      <c r="H718" s="262" t="s">
        <v>790</v>
      </c>
      <c r="I718" s="263">
        <v>2001</v>
      </c>
      <c r="J718" s="19" t="s">
        <v>284</v>
      </c>
      <c r="K718" s="255" t="str">
        <f>IF(RIGHT(LEFT(historie_vysledky[[#This Row],[prijmeni a jmeno]],SEARCH(" ",historie_vysledky[[#This Row],[prijmeni a jmeno]])-1),1)="á","Z","M")</f>
        <v>Z</v>
      </c>
      <c r="L71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718" s="257"/>
      <c r="N718" s="134"/>
      <c r="O718" s="264">
        <v>1.267361111111111E-3</v>
      </c>
      <c r="P718" s="136" t="str">
        <f>LEFT(historie_vysledky[[#This Row],[prijmeni a jmeno]],1)</f>
        <v>P</v>
      </c>
      <c r="Q718" s="135" t="str">
        <f>CONCATENATE(historie_vysledky[[#This Row],[prijmeni a jmeno]],", ",historie_vysledky[[#This Row],[nar]])</f>
        <v>Pavlíčková Aneta, 2001</v>
      </c>
      <c r="R718" s="135" t="str">
        <f>CONCATENATE(historie_vysledky[[#This Row],[prijmeni a jmeno]]," (",historie_vysledky[[#This Row],[nar]],")  v roce ",historie_vysledky[[#This Row],[rok]])</f>
        <v>Pavlíčková Aneta (2001)  v roce 2014</v>
      </c>
      <c r="S718" s="244"/>
      <c r="T718" s="244"/>
      <c r="U718" s="56"/>
      <c r="V718" s="265"/>
      <c r="W718" s="265"/>
      <c r="X718" s="266"/>
      <c r="Y718" s="266"/>
      <c r="AB718" s="6"/>
      <c r="AC718" s="6"/>
      <c r="AF718" s="56"/>
      <c r="AG718" s="56"/>
    </row>
    <row r="719" spans="2:33" ht="11.25">
      <c r="B719" s="133" t="str">
        <f>CONCATENATE(historie_vysledky[[#This Row],[rok]]," :: ",H719," :: ",I719)</f>
        <v>2014 :: Polák Jiří :: 1998</v>
      </c>
      <c r="C719" s="251">
        <v>2014</v>
      </c>
      <c r="D719" s="252" t="s">
        <v>297</v>
      </c>
      <c r="E719" s="259" t="s">
        <v>316</v>
      </c>
      <c r="F719" s="259">
        <v>1</v>
      </c>
      <c r="G719" s="253">
        <v>60</v>
      </c>
      <c r="H719" s="262" t="s">
        <v>447</v>
      </c>
      <c r="I719" s="263">
        <v>1998</v>
      </c>
      <c r="J719" s="19" t="s">
        <v>235</v>
      </c>
      <c r="K719" s="255" t="str">
        <f>IF(RIGHT(LEFT(historie_vysledky[[#This Row],[prijmeni a jmeno]],SEARCH(" ",historie_vysledky[[#This Row],[prijmeni a jmeno]])-1),1)="á","Z","M")</f>
        <v>M</v>
      </c>
      <c r="L71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719" s="257"/>
      <c r="N719" s="134"/>
      <c r="O719" s="264">
        <v>2.4467592592592592E-3</v>
      </c>
      <c r="P719" s="136" t="str">
        <f>LEFT(historie_vysledky[[#This Row],[prijmeni a jmeno]],1)</f>
        <v>P</v>
      </c>
      <c r="Q719" s="135" t="str">
        <f>CONCATENATE(historie_vysledky[[#This Row],[prijmeni a jmeno]],", ",historie_vysledky[[#This Row],[nar]])</f>
        <v>Polák Jiří, 1998</v>
      </c>
      <c r="R719" s="135" t="str">
        <f>CONCATENATE(historie_vysledky[[#This Row],[prijmeni a jmeno]]," (",historie_vysledky[[#This Row],[nar]],")  v roce ",historie_vysledky[[#This Row],[rok]])</f>
        <v>Polák Jiří (1998)  v roce 2014</v>
      </c>
      <c r="S719" s="244"/>
      <c r="T719" s="244"/>
      <c r="U719" s="56"/>
      <c r="V719" s="265"/>
      <c r="W719" s="265"/>
      <c r="X719" s="266"/>
      <c r="Y719" s="266"/>
      <c r="AB719" s="6"/>
      <c r="AC719" s="6"/>
      <c r="AF719" s="56"/>
      <c r="AG719" s="56"/>
    </row>
    <row r="720" spans="2:33" ht="11.25">
      <c r="B720" s="133" t="str">
        <f>CONCATENATE(historie_vysledky[[#This Row],[rok]]," :: ",H720," :: ",I720)</f>
        <v>2014 :: Bárta Filip :: 2000</v>
      </c>
      <c r="C720" s="251">
        <v>2014</v>
      </c>
      <c r="D720" s="252" t="s">
        <v>297</v>
      </c>
      <c r="E720" s="259" t="s">
        <v>316</v>
      </c>
      <c r="F720" s="259">
        <v>2</v>
      </c>
      <c r="G720" s="253">
        <v>68</v>
      </c>
      <c r="H720" s="262" t="s">
        <v>230</v>
      </c>
      <c r="I720" s="263">
        <v>2000</v>
      </c>
      <c r="J720" s="19" t="s">
        <v>281</v>
      </c>
      <c r="K720" s="255" t="str">
        <f>IF(RIGHT(LEFT(historie_vysledky[[#This Row],[prijmeni a jmeno]],SEARCH(" ",historie_vysledky[[#This Row],[prijmeni a jmeno]])-1),1)="á","Z","M")</f>
        <v>M</v>
      </c>
      <c r="L720" s="256" t="s">
        <v>3188</v>
      </c>
      <c r="M720" s="257"/>
      <c r="N720" s="134"/>
      <c r="O720" s="264">
        <v>2.5555555555555553E-3</v>
      </c>
      <c r="P720" s="136" t="str">
        <f>LEFT(historie_vysledky[[#This Row],[prijmeni a jmeno]],1)</f>
        <v>B</v>
      </c>
      <c r="Q720" s="135" t="str">
        <f>CONCATENATE(historie_vysledky[[#This Row],[prijmeni a jmeno]],", ",historie_vysledky[[#This Row],[nar]])</f>
        <v>Bárta Filip, 2000</v>
      </c>
      <c r="R720" s="135" t="str">
        <f>CONCATENATE(historie_vysledky[[#This Row],[prijmeni a jmeno]]," (",historie_vysledky[[#This Row],[nar]],")  v roce ",historie_vysledky[[#This Row],[rok]])</f>
        <v>Bárta Filip (2000)  v roce 2014</v>
      </c>
      <c r="S720" s="244"/>
      <c r="T720" s="244"/>
      <c r="U720" s="56"/>
      <c r="V720" s="265"/>
      <c r="W720" s="265"/>
      <c r="X720" s="266"/>
      <c r="Y720" s="266"/>
      <c r="AB720" s="6"/>
      <c r="AC720" s="6"/>
      <c r="AF720" s="56"/>
      <c r="AG720" s="56"/>
    </row>
    <row r="721" spans="2:33" ht="11.25">
      <c r="B721" s="133" t="str">
        <f>CONCATENATE(historie_vysledky[[#This Row],[rok]]," :: ",H721," :: ",I721)</f>
        <v>2014 :: Mikšl Miroslav :: 1999</v>
      </c>
      <c r="C721" s="251">
        <v>2014</v>
      </c>
      <c r="D721" s="252" t="s">
        <v>297</v>
      </c>
      <c r="E721" s="259" t="s">
        <v>316</v>
      </c>
      <c r="F721" s="259">
        <v>3</v>
      </c>
      <c r="G721" s="253">
        <v>72</v>
      </c>
      <c r="H721" s="262" t="s">
        <v>151</v>
      </c>
      <c r="I721" s="263">
        <v>1999</v>
      </c>
      <c r="J721" s="19" t="s">
        <v>647</v>
      </c>
      <c r="K721" s="255" t="str">
        <f>IF(RIGHT(LEFT(historie_vysledky[[#This Row],[prijmeni a jmeno]],SEARCH(" ",historie_vysledky[[#This Row],[prijmeni a jmeno]])-1),1)="á","Z","M")</f>
        <v>M</v>
      </c>
      <c r="L72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721" s="257"/>
      <c r="N721" s="134"/>
      <c r="O721" s="264">
        <v>2.9375000000000004E-3</v>
      </c>
      <c r="P721" s="136" t="str">
        <f>LEFT(historie_vysledky[[#This Row],[prijmeni a jmeno]],1)</f>
        <v>M</v>
      </c>
      <c r="Q721" s="135" t="str">
        <f>CONCATENATE(historie_vysledky[[#This Row],[prijmeni a jmeno]],", ",historie_vysledky[[#This Row],[nar]])</f>
        <v>Mikšl Miroslav, 1999</v>
      </c>
      <c r="R721" s="135" t="str">
        <f>CONCATENATE(historie_vysledky[[#This Row],[prijmeni a jmeno]]," (",historie_vysledky[[#This Row],[nar]],")  v roce ",historie_vysledky[[#This Row],[rok]])</f>
        <v>Mikšl Miroslav (1999)  v roce 2014</v>
      </c>
      <c r="S721" s="244"/>
      <c r="T721" s="244"/>
      <c r="U721" s="56"/>
      <c r="V721" s="265"/>
      <c r="W721" s="265"/>
      <c r="X721" s="266"/>
      <c r="Y721" s="266"/>
      <c r="AB721" s="6"/>
      <c r="AC721" s="6"/>
      <c r="AF721" s="56"/>
      <c r="AG721" s="56"/>
    </row>
    <row r="722" spans="2:33" ht="11.25">
      <c r="B722" s="133" t="str">
        <f>CONCATENATE(historie_vysledky[[#This Row],[rok]]," :: ",H722," :: ",I722)</f>
        <v>2014 :: Kozlík Ladislav :: 1996</v>
      </c>
      <c r="C722" s="251">
        <v>2014</v>
      </c>
      <c r="D722" s="252" t="s">
        <v>297</v>
      </c>
      <c r="E722" s="259" t="s">
        <v>316</v>
      </c>
      <c r="F722" s="259">
        <v>1</v>
      </c>
      <c r="G722" s="253">
        <v>1</v>
      </c>
      <c r="H722" s="262" t="s">
        <v>239</v>
      </c>
      <c r="I722" s="263">
        <v>1996</v>
      </c>
      <c r="J722" s="19" t="s">
        <v>741</v>
      </c>
      <c r="K722" s="255" t="str">
        <f>IF(RIGHT(LEFT(historie_vysledky[[#This Row],[prijmeni a jmeno]],SEARCH(" ",historie_vysledky[[#This Row],[prijmeni a jmeno]])-1),1)="á","Z","M")</f>
        <v>M</v>
      </c>
      <c r="L72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722" s="257"/>
      <c r="N722" s="134"/>
      <c r="O722" s="264">
        <v>4.6678240740740742E-3</v>
      </c>
      <c r="P722" s="136" t="str">
        <f>LEFT(historie_vysledky[[#This Row],[prijmeni a jmeno]],1)</f>
        <v>K</v>
      </c>
      <c r="Q722" s="135" t="str">
        <f>CONCATENATE(historie_vysledky[[#This Row],[prijmeni a jmeno]],", ",historie_vysledky[[#This Row],[nar]])</f>
        <v>Kozlík Ladislav, 1996</v>
      </c>
      <c r="R722" s="135" t="str">
        <f>CONCATENATE(historie_vysledky[[#This Row],[prijmeni a jmeno]]," (",historie_vysledky[[#This Row],[nar]],")  v roce ",historie_vysledky[[#This Row],[rok]])</f>
        <v>Kozlík Ladislav (1996)  v roce 2014</v>
      </c>
      <c r="S722" s="244"/>
      <c r="T722" s="244"/>
      <c r="U722" s="56"/>
      <c r="V722" s="265"/>
      <c r="W722" s="265"/>
      <c r="X722" s="266"/>
      <c r="Y722" s="266"/>
      <c r="AB722" s="6"/>
      <c r="AC722" s="6"/>
      <c r="AF722" s="56"/>
      <c r="AG722" s="56"/>
    </row>
    <row r="723" spans="2:33" ht="11.25">
      <c r="B723" s="133" t="str">
        <f>CONCATENATE(historie_vysledky[[#This Row],[rok]]," :: ",H723," :: ",I723)</f>
        <v>2014 :: Nekolová Dorota :: 1997</v>
      </c>
      <c r="C723" s="251">
        <v>2014</v>
      </c>
      <c r="D723" s="252" t="s">
        <v>297</v>
      </c>
      <c r="E723" s="259" t="s">
        <v>316</v>
      </c>
      <c r="F723" s="259">
        <v>1</v>
      </c>
      <c r="G723" s="253">
        <v>7</v>
      </c>
      <c r="H723" s="262" t="s">
        <v>754</v>
      </c>
      <c r="I723" s="263">
        <v>1997</v>
      </c>
      <c r="J723" s="19" t="s">
        <v>755</v>
      </c>
      <c r="K723" s="255" t="str">
        <f>IF(RIGHT(LEFT(historie_vysledky[[#This Row],[prijmeni a jmeno]],SEARCH(" ",historie_vysledky[[#This Row],[prijmeni a jmeno]])-1),1)="á","Z","M")</f>
        <v>Z</v>
      </c>
      <c r="L72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723" s="257"/>
      <c r="N723" s="134" t="s">
        <v>847</v>
      </c>
      <c r="O723" s="264">
        <v>3.4317129629629628E-3</v>
      </c>
      <c r="P723" s="136" t="str">
        <f>LEFT(historie_vysledky[[#This Row],[prijmeni a jmeno]],1)</f>
        <v>N</v>
      </c>
      <c r="Q723" s="135" t="str">
        <f>CONCATENATE(historie_vysledky[[#This Row],[prijmeni a jmeno]],", ",historie_vysledky[[#This Row],[nar]])</f>
        <v>Nekolová Dorota, 1997</v>
      </c>
      <c r="R723" s="135" t="str">
        <f>CONCATENATE(historie_vysledky[[#This Row],[prijmeni a jmeno]]," (",historie_vysledky[[#This Row],[nar]],")  v roce ",historie_vysledky[[#This Row],[rok]])</f>
        <v>Nekolová Dorota (1997)  v roce 2014</v>
      </c>
      <c r="S723" s="244"/>
      <c r="T723" s="244"/>
      <c r="U723" s="56"/>
      <c r="V723" s="265"/>
      <c r="W723" s="265"/>
      <c r="X723" s="266"/>
      <c r="Y723" s="266"/>
      <c r="AB723" s="6"/>
      <c r="AC723" s="6"/>
      <c r="AF723" s="56"/>
      <c r="AG723" s="56"/>
    </row>
    <row r="724" spans="2:33" ht="11.25">
      <c r="B724" s="133" t="str">
        <f>CONCATENATE(historie_vysledky[[#This Row],[rok]]," :: ",H724," :: ",I724)</f>
        <v>2014 :: Hron Jan :: 1981</v>
      </c>
      <c r="C724" s="251">
        <v>2014</v>
      </c>
      <c r="D724" s="252" t="s">
        <v>186</v>
      </c>
      <c r="E724" s="259">
        <v>1</v>
      </c>
      <c r="F724" s="259">
        <v>1</v>
      </c>
      <c r="G724" s="253">
        <v>63</v>
      </c>
      <c r="H724" s="262" t="s">
        <v>774</v>
      </c>
      <c r="I724" s="263">
        <v>1981</v>
      </c>
      <c r="J724" s="19" t="s">
        <v>294</v>
      </c>
      <c r="K724" s="255" t="str">
        <f>IF(RIGHT(LEFT(historie_vysledky[[#This Row],[prijmeni a jmeno]],SEARCH(" ",historie_vysledky[[#This Row],[prijmeni a jmeno]])-1),1)="á","Z","M")</f>
        <v>M</v>
      </c>
      <c r="L72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24" s="257"/>
      <c r="N724" s="134"/>
      <c r="O724" s="264">
        <v>3.9096064814814813E-2</v>
      </c>
      <c r="P724" s="136" t="str">
        <f>LEFT(historie_vysledky[[#This Row],[prijmeni a jmeno]],1)</f>
        <v>H</v>
      </c>
      <c r="Q724" s="135" t="str">
        <f>CONCATENATE(historie_vysledky[[#This Row],[prijmeni a jmeno]],", ",historie_vysledky[[#This Row],[nar]])</f>
        <v>Hron Jan, 1981</v>
      </c>
      <c r="R724" s="135" t="str">
        <f>CONCATENATE(historie_vysledky[[#This Row],[prijmeni a jmeno]]," (",historie_vysledky[[#This Row],[nar]],")  v roce ",historie_vysledky[[#This Row],[rok]])</f>
        <v>Hron Jan (1981)  v roce 2014</v>
      </c>
      <c r="S724" s="244"/>
      <c r="T724" s="244"/>
      <c r="U724" s="56"/>
      <c r="V724" s="265"/>
      <c r="W724" s="265"/>
      <c r="X724" s="266"/>
      <c r="Y724" s="266"/>
      <c r="AB724" s="6"/>
      <c r="AC724" s="6"/>
      <c r="AF724" s="56"/>
      <c r="AG724" s="56"/>
    </row>
    <row r="725" spans="2:33" ht="11.25">
      <c r="B725" s="133" t="str">
        <f>CONCATENATE(historie_vysledky[[#This Row],[rok]]," :: ",H725," :: ",I725)</f>
        <v>2014 :: Beshir Ervin :: 1967</v>
      </c>
      <c r="C725" s="251">
        <v>2014</v>
      </c>
      <c r="D725" s="252" t="s">
        <v>186</v>
      </c>
      <c r="E725" s="259">
        <v>2</v>
      </c>
      <c r="F725" s="259">
        <v>1</v>
      </c>
      <c r="G725" s="253">
        <v>69</v>
      </c>
      <c r="H725" s="262" t="s">
        <v>775</v>
      </c>
      <c r="I725" s="263">
        <v>1967</v>
      </c>
      <c r="J725" s="19" t="s">
        <v>776</v>
      </c>
      <c r="K725" s="255" t="str">
        <f>IF(RIGHT(LEFT(historie_vysledky[[#This Row],[prijmeni a jmeno]],SEARCH(" ",historie_vysledky[[#This Row],[prijmeni a jmeno]])-1),1)="á","Z","M")</f>
        <v>M</v>
      </c>
      <c r="L72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25" s="257"/>
      <c r="N725" s="134"/>
      <c r="O725" s="264">
        <v>3.9171296296296294E-2</v>
      </c>
      <c r="P725" s="136" t="str">
        <f>LEFT(historie_vysledky[[#This Row],[prijmeni a jmeno]],1)</f>
        <v>B</v>
      </c>
      <c r="Q725" s="135" t="str">
        <f>CONCATENATE(historie_vysledky[[#This Row],[prijmeni a jmeno]],", ",historie_vysledky[[#This Row],[nar]])</f>
        <v>Beshir Ervin, 1967</v>
      </c>
      <c r="R725" s="135" t="str">
        <f>CONCATENATE(historie_vysledky[[#This Row],[prijmeni a jmeno]]," (",historie_vysledky[[#This Row],[nar]],")  v roce ",historie_vysledky[[#This Row],[rok]])</f>
        <v>Beshir Ervin (1967)  v roce 2014</v>
      </c>
      <c r="S725" s="244"/>
      <c r="T725" s="244"/>
      <c r="U725" s="56"/>
      <c r="V725" s="265"/>
      <c r="W725" s="265"/>
      <c r="X725" s="266"/>
      <c r="Y725" s="266"/>
      <c r="AB725" s="6"/>
      <c r="AC725" s="6"/>
      <c r="AF725" s="56"/>
      <c r="AG725" s="56"/>
    </row>
    <row r="726" spans="2:33" ht="11.25">
      <c r="B726" s="133" t="str">
        <f>CONCATENATE(historie_vysledky[[#This Row],[rok]]," :: ",H726," :: ",I726)</f>
        <v>2014 :: Budil Roman :: 1969</v>
      </c>
      <c r="C726" s="251">
        <v>2014</v>
      </c>
      <c r="D726" s="252" t="s">
        <v>186</v>
      </c>
      <c r="E726" s="259">
        <v>3</v>
      </c>
      <c r="F726" s="259">
        <v>2</v>
      </c>
      <c r="G726" s="253">
        <v>46</v>
      </c>
      <c r="H726" s="262" t="s">
        <v>173</v>
      </c>
      <c r="I726" s="263">
        <v>1969</v>
      </c>
      <c r="J726" s="19" t="s">
        <v>8</v>
      </c>
      <c r="K726" s="255" t="str">
        <f>IF(RIGHT(LEFT(historie_vysledky[[#This Row],[prijmeni a jmeno]],SEARCH(" ",historie_vysledky[[#This Row],[prijmeni a jmeno]])-1),1)="á","Z","M")</f>
        <v>M</v>
      </c>
      <c r="L72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26" s="257"/>
      <c r="N726" s="134"/>
      <c r="O726" s="264">
        <v>3.9495370370370368E-2</v>
      </c>
      <c r="P726" s="136" t="str">
        <f>LEFT(historie_vysledky[[#This Row],[prijmeni a jmeno]],1)</f>
        <v>B</v>
      </c>
      <c r="Q726" s="135" t="str">
        <f>CONCATENATE(historie_vysledky[[#This Row],[prijmeni a jmeno]],", ",historie_vysledky[[#This Row],[nar]])</f>
        <v>Budil Roman, 1969</v>
      </c>
      <c r="R726" s="135" t="str">
        <f>CONCATENATE(historie_vysledky[[#This Row],[prijmeni a jmeno]]," (",historie_vysledky[[#This Row],[nar]],")  v roce ",historie_vysledky[[#This Row],[rok]])</f>
        <v>Budil Roman (1969)  v roce 2014</v>
      </c>
      <c r="S726" s="244"/>
      <c r="T726" s="244"/>
      <c r="U726" s="56"/>
      <c r="V726" s="265"/>
      <c r="W726" s="265"/>
      <c r="X726" s="266"/>
      <c r="Y726" s="266"/>
      <c r="AB726" s="6"/>
      <c r="AC726" s="6"/>
      <c r="AF726" s="56"/>
      <c r="AG726" s="56"/>
    </row>
    <row r="727" spans="2:33" ht="11.25">
      <c r="B727" s="133" t="str">
        <f>CONCATENATE(historie_vysledky[[#This Row],[rok]]," :: ",H727," :: ",I727)</f>
        <v>2014 :: Rybka Vojtěch :: 1996</v>
      </c>
      <c r="C727" s="251">
        <v>2014</v>
      </c>
      <c r="D727" s="252" t="s">
        <v>186</v>
      </c>
      <c r="E727" s="259">
        <v>4</v>
      </c>
      <c r="F727" s="259">
        <v>2</v>
      </c>
      <c r="G727" s="253">
        <v>39</v>
      </c>
      <c r="H727" s="262" t="s">
        <v>703</v>
      </c>
      <c r="I727" s="263">
        <v>1996</v>
      </c>
      <c r="J727" s="19" t="s">
        <v>704</v>
      </c>
      <c r="K727" s="255" t="str">
        <f>IF(RIGHT(LEFT(historie_vysledky[[#This Row],[prijmeni a jmeno]],SEARCH(" ",historie_vysledky[[#This Row],[prijmeni a jmeno]])-1),1)="á","Z","M")</f>
        <v>M</v>
      </c>
      <c r="L72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27" s="257"/>
      <c r="N727" s="134"/>
      <c r="O727" s="264">
        <v>4.0837962962962958E-2</v>
      </c>
      <c r="P727" s="136" t="str">
        <f>LEFT(historie_vysledky[[#This Row],[prijmeni a jmeno]],1)</f>
        <v>R</v>
      </c>
      <c r="Q727" s="135" t="str">
        <f>CONCATENATE(historie_vysledky[[#This Row],[prijmeni a jmeno]],", ",historie_vysledky[[#This Row],[nar]])</f>
        <v>Rybka Vojtěch, 1996</v>
      </c>
      <c r="R727" s="135" t="str">
        <f>CONCATENATE(historie_vysledky[[#This Row],[prijmeni a jmeno]]," (",historie_vysledky[[#This Row],[nar]],")  v roce ",historie_vysledky[[#This Row],[rok]])</f>
        <v>Rybka Vojtěch (1996)  v roce 2014</v>
      </c>
      <c r="S727" s="244"/>
      <c r="T727" s="244"/>
      <c r="U727" s="56"/>
      <c r="V727" s="265"/>
      <c r="W727" s="265"/>
      <c r="X727" s="266"/>
      <c r="Y727" s="266"/>
      <c r="AB727" s="6"/>
      <c r="AC727" s="6"/>
      <c r="AF727" s="56"/>
      <c r="AG727" s="56"/>
    </row>
    <row r="728" spans="2:33" ht="11.25">
      <c r="B728" s="133" t="str">
        <f>CONCATENATE(historie_vysledky[[#This Row],[rok]]," :: ",H728," :: ",I728)</f>
        <v>2014 :: Stejskal Ladislav :: 1977</v>
      </c>
      <c r="C728" s="251">
        <v>2014</v>
      </c>
      <c r="D728" s="252" t="s">
        <v>186</v>
      </c>
      <c r="E728" s="259">
        <v>5</v>
      </c>
      <c r="F728" s="259">
        <v>3</v>
      </c>
      <c r="G728" s="253">
        <v>28</v>
      </c>
      <c r="H728" s="262" t="s">
        <v>159</v>
      </c>
      <c r="I728" s="263">
        <v>1977</v>
      </c>
      <c r="J728" s="19" t="s">
        <v>648</v>
      </c>
      <c r="K728" s="255" t="str">
        <f>IF(RIGHT(LEFT(historie_vysledky[[#This Row],[prijmeni a jmeno]],SEARCH(" ",historie_vysledky[[#This Row],[prijmeni a jmeno]])-1),1)="á","Z","M")</f>
        <v>M</v>
      </c>
      <c r="L72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28" s="257"/>
      <c r="N728" s="134"/>
      <c r="O728" s="264">
        <v>4.1584490740740741E-2</v>
      </c>
      <c r="P728" s="136" t="str">
        <f>LEFT(historie_vysledky[[#This Row],[prijmeni a jmeno]],1)</f>
        <v>S</v>
      </c>
      <c r="Q728" s="135" t="str">
        <f>CONCATENATE(historie_vysledky[[#This Row],[prijmeni a jmeno]],", ",historie_vysledky[[#This Row],[nar]])</f>
        <v>Stejskal Ladislav, 1977</v>
      </c>
      <c r="R728" s="135" t="str">
        <f>CONCATENATE(historie_vysledky[[#This Row],[prijmeni a jmeno]]," (",historie_vysledky[[#This Row],[nar]],")  v roce ",historie_vysledky[[#This Row],[rok]])</f>
        <v>Stejskal Ladislav (1977)  v roce 2014</v>
      </c>
      <c r="S728" s="244"/>
      <c r="T728" s="244"/>
      <c r="U728" s="56"/>
      <c r="V728" s="265"/>
      <c r="W728" s="265"/>
      <c r="X728" s="266"/>
      <c r="Y728" s="266"/>
      <c r="AB728" s="6"/>
      <c r="AC728" s="6"/>
      <c r="AF728" s="56"/>
      <c r="AG728" s="56"/>
    </row>
    <row r="729" spans="2:33" ht="11.25">
      <c r="B729" s="133" t="str">
        <f>CONCATENATE(historie_vysledky[[#This Row],[rok]]," :: ",H729," :: ",I729)</f>
        <v>2014 :: Habara Jaromír :: 1974</v>
      </c>
      <c r="C729" s="251">
        <v>2014</v>
      </c>
      <c r="D729" s="252" t="s">
        <v>186</v>
      </c>
      <c r="E729" s="259">
        <v>6</v>
      </c>
      <c r="F729" s="259">
        <v>3</v>
      </c>
      <c r="G729" s="253">
        <v>1</v>
      </c>
      <c r="H729" s="262" t="s">
        <v>58</v>
      </c>
      <c r="I729" s="263">
        <v>1974</v>
      </c>
      <c r="J729" s="19" t="s">
        <v>693</v>
      </c>
      <c r="K729" s="255" t="str">
        <f>IF(RIGHT(LEFT(historie_vysledky[[#This Row],[prijmeni a jmeno]],SEARCH(" ",historie_vysledky[[#This Row],[prijmeni a jmeno]])-1),1)="á","Z","M")</f>
        <v>M</v>
      </c>
      <c r="L72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29" s="257"/>
      <c r="N729" s="134"/>
      <c r="O729" s="264">
        <v>4.1690972222222226E-2</v>
      </c>
      <c r="P729" s="136" t="str">
        <f>LEFT(historie_vysledky[[#This Row],[prijmeni a jmeno]],1)</f>
        <v>H</v>
      </c>
      <c r="Q729" s="135" t="str">
        <f>CONCATENATE(historie_vysledky[[#This Row],[prijmeni a jmeno]],", ",historie_vysledky[[#This Row],[nar]])</f>
        <v>Habara Jaromír, 1974</v>
      </c>
      <c r="R729" s="135" t="str">
        <f>CONCATENATE(historie_vysledky[[#This Row],[prijmeni a jmeno]]," (",historie_vysledky[[#This Row],[nar]],")  v roce ",historie_vysledky[[#This Row],[rok]])</f>
        <v>Habara Jaromír (1974)  v roce 2014</v>
      </c>
      <c r="S729" s="244"/>
      <c r="T729" s="244"/>
      <c r="U729" s="56"/>
      <c r="V729" s="265"/>
      <c r="W729" s="265"/>
      <c r="X729" s="266"/>
      <c r="Y729" s="266"/>
      <c r="AB729" s="6"/>
      <c r="AC729" s="6"/>
      <c r="AF729" s="56"/>
      <c r="AG729" s="56"/>
    </row>
    <row r="730" spans="2:33" ht="11.25">
      <c r="B730" s="133" t="str">
        <f>CONCATENATE(historie_vysledky[[#This Row],[rok]]," :: ",H730," :: ",I730)</f>
        <v>2014 :: Diviš Jiří :: 1975</v>
      </c>
      <c r="C730" s="251">
        <v>2014</v>
      </c>
      <c r="D730" s="252" t="s">
        <v>186</v>
      </c>
      <c r="E730" s="259">
        <v>7</v>
      </c>
      <c r="F730" s="259">
        <v>4</v>
      </c>
      <c r="G730" s="253">
        <v>7</v>
      </c>
      <c r="H730" s="262" t="s">
        <v>191</v>
      </c>
      <c r="I730" s="263">
        <v>1975</v>
      </c>
      <c r="J730" s="19" t="s">
        <v>691</v>
      </c>
      <c r="K730" s="255" t="str">
        <f>IF(RIGHT(LEFT(historie_vysledky[[#This Row],[prijmeni a jmeno]],SEARCH(" ",historie_vysledky[[#This Row],[prijmeni a jmeno]])-1),1)="á","Z","M")</f>
        <v>M</v>
      </c>
      <c r="L73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30" s="257"/>
      <c r="N730" s="134"/>
      <c r="O730" s="264">
        <v>4.1694444444444444E-2</v>
      </c>
      <c r="P730" s="136" t="str">
        <f>LEFT(historie_vysledky[[#This Row],[prijmeni a jmeno]],1)</f>
        <v>D</v>
      </c>
      <c r="Q730" s="135" t="str">
        <f>CONCATENATE(historie_vysledky[[#This Row],[prijmeni a jmeno]],", ",historie_vysledky[[#This Row],[nar]])</f>
        <v>Diviš Jiří, 1975</v>
      </c>
      <c r="R730" s="135" t="str">
        <f>CONCATENATE(historie_vysledky[[#This Row],[prijmeni a jmeno]]," (",historie_vysledky[[#This Row],[nar]],")  v roce ",historie_vysledky[[#This Row],[rok]])</f>
        <v>Diviš Jiří (1975)  v roce 2014</v>
      </c>
      <c r="S730" s="244"/>
      <c r="T730" s="244"/>
      <c r="U730" s="56"/>
      <c r="V730" s="265"/>
      <c r="W730" s="265"/>
      <c r="X730" s="266"/>
      <c r="Y730" s="266"/>
      <c r="AB730" s="6"/>
      <c r="AC730" s="6"/>
      <c r="AF730" s="56"/>
      <c r="AG730" s="56"/>
    </row>
    <row r="731" spans="2:33" ht="11.25">
      <c r="B731" s="133" t="str">
        <f>CONCATENATE(historie_vysledky[[#This Row],[rok]]," :: ",H731," :: ",I731)</f>
        <v>2014 :: Rodina Bohuslav :: 1959</v>
      </c>
      <c r="C731" s="251">
        <v>2014</v>
      </c>
      <c r="D731" s="252" t="s">
        <v>186</v>
      </c>
      <c r="E731" s="259">
        <v>8</v>
      </c>
      <c r="F731" s="259">
        <v>1</v>
      </c>
      <c r="G731" s="253">
        <v>47</v>
      </c>
      <c r="H731" s="262" t="s">
        <v>107</v>
      </c>
      <c r="I731" s="263">
        <v>1959</v>
      </c>
      <c r="J731" s="19" t="s">
        <v>8</v>
      </c>
      <c r="K731" s="255" t="str">
        <f>IF(RIGHT(LEFT(historie_vysledky[[#This Row],[prijmeni a jmeno]],SEARCH(" ",historie_vysledky[[#This Row],[prijmeni a jmeno]])-1),1)="á","Z","M")</f>
        <v>M</v>
      </c>
      <c r="L73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731" s="257"/>
      <c r="N731" s="134"/>
      <c r="O731" s="264">
        <v>4.246875E-2</v>
      </c>
      <c r="P731" s="136" t="str">
        <f>LEFT(historie_vysledky[[#This Row],[prijmeni a jmeno]],1)</f>
        <v>R</v>
      </c>
      <c r="Q731" s="135" t="str">
        <f>CONCATENATE(historie_vysledky[[#This Row],[prijmeni a jmeno]],", ",historie_vysledky[[#This Row],[nar]])</f>
        <v>Rodina Bohuslav, 1959</v>
      </c>
      <c r="R731" s="135" t="str">
        <f>CONCATENATE(historie_vysledky[[#This Row],[prijmeni a jmeno]]," (",historie_vysledky[[#This Row],[nar]],")  v roce ",historie_vysledky[[#This Row],[rok]])</f>
        <v>Rodina Bohuslav (1959)  v roce 2014</v>
      </c>
      <c r="S731" s="244"/>
      <c r="T731" s="244"/>
      <c r="U731" s="56"/>
      <c r="V731" s="265"/>
      <c r="W731" s="265"/>
      <c r="X731" s="266"/>
      <c r="Y731" s="266"/>
      <c r="AB731" s="6"/>
      <c r="AC731" s="6"/>
      <c r="AF731" s="56"/>
      <c r="AG731" s="56"/>
    </row>
    <row r="732" spans="2:33" ht="11.25">
      <c r="B732" s="133" t="str">
        <f>CONCATENATE(historie_vysledky[[#This Row],[rok]]," :: ",H732," :: ",I732)</f>
        <v>2014 :: Petrou Jan :: 1964</v>
      </c>
      <c r="C732" s="251">
        <v>2014</v>
      </c>
      <c r="D732" s="252" t="s">
        <v>186</v>
      </c>
      <c r="E732" s="259">
        <v>9</v>
      </c>
      <c r="F732" s="259">
        <v>2</v>
      </c>
      <c r="G732" s="253">
        <v>97</v>
      </c>
      <c r="H732" s="262" t="s">
        <v>174</v>
      </c>
      <c r="I732" s="263">
        <v>1964</v>
      </c>
      <c r="J732" s="19" t="s">
        <v>33</v>
      </c>
      <c r="K732" s="255" t="str">
        <f>IF(RIGHT(LEFT(historie_vysledky[[#This Row],[prijmeni a jmeno]],SEARCH(" ",historie_vysledky[[#This Row],[prijmeni a jmeno]])-1),1)="á","Z","M")</f>
        <v>M</v>
      </c>
      <c r="L73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732" s="257"/>
      <c r="N732" s="134"/>
      <c r="O732" s="264">
        <v>4.2510416666666669E-2</v>
      </c>
      <c r="P732" s="136" t="str">
        <f>LEFT(historie_vysledky[[#This Row],[prijmeni a jmeno]],1)</f>
        <v>P</v>
      </c>
      <c r="Q732" s="135" t="str">
        <f>CONCATENATE(historie_vysledky[[#This Row],[prijmeni a jmeno]],", ",historie_vysledky[[#This Row],[nar]])</f>
        <v>Petrou Jan, 1964</v>
      </c>
      <c r="R732" s="135" t="str">
        <f>CONCATENATE(historie_vysledky[[#This Row],[prijmeni a jmeno]]," (",historie_vysledky[[#This Row],[nar]],")  v roce ",historie_vysledky[[#This Row],[rok]])</f>
        <v>Petrou Jan (1964)  v roce 2014</v>
      </c>
      <c r="S732" s="244"/>
      <c r="T732" s="244"/>
      <c r="U732" s="56"/>
      <c r="V732" s="265"/>
      <c r="W732" s="265"/>
      <c r="X732" s="266"/>
      <c r="Y732" s="266"/>
      <c r="AB732" s="6"/>
      <c r="AC732" s="6"/>
      <c r="AF732" s="56"/>
      <c r="AG732" s="56"/>
    </row>
    <row r="733" spans="2:33" ht="11.25">
      <c r="B733" s="133" t="str">
        <f>CONCATENATE(historie_vysledky[[#This Row],[rok]]," :: ",H733," :: ",I733)</f>
        <v>2014 :: Nový Lukáš :: 1976</v>
      </c>
      <c r="C733" s="251">
        <v>2014</v>
      </c>
      <c r="D733" s="252" t="s">
        <v>186</v>
      </c>
      <c r="E733" s="259">
        <v>10</v>
      </c>
      <c r="F733" s="259">
        <v>5</v>
      </c>
      <c r="G733" s="253">
        <v>78</v>
      </c>
      <c r="H733" s="262" t="s">
        <v>383</v>
      </c>
      <c r="I733" s="263">
        <v>1976</v>
      </c>
      <c r="J733" s="19" t="s">
        <v>784</v>
      </c>
      <c r="K733" s="255" t="str">
        <f>IF(RIGHT(LEFT(historie_vysledky[[#This Row],[prijmeni a jmeno]],SEARCH(" ",historie_vysledky[[#This Row],[prijmeni a jmeno]])-1),1)="á","Z","M")</f>
        <v>M</v>
      </c>
      <c r="L73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33" s="257"/>
      <c r="N733" s="134"/>
      <c r="O733" s="264">
        <v>4.3291666666666666E-2</v>
      </c>
      <c r="P733" s="136" t="str">
        <f>LEFT(historie_vysledky[[#This Row],[prijmeni a jmeno]],1)</f>
        <v>N</v>
      </c>
      <c r="Q733" s="135" t="str">
        <f>CONCATENATE(historie_vysledky[[#This Row],[prijmeni a jmeno]],", ",historie_vysledky[[#This Row],[nar]])</f>
        <v>Nový Lukáš, 1976</v>
      </c>
      <c r="R733" s="135" t="str">
        <f>CONCATENATE(historie_vysledky[[#This Row],[prijmeni a jmeno]]," (",historie_vysledky[[#This Row],[nar]],")  v roce ",historie_vysledky[[#This Row],[rok]])</f>
        <v>Nový Lukáš (1976)  v roce 2014</v>
      </c>
      <c r="S733" s="244"/>
      <c r="T733" s="244"/>
      <c r="U733" s="56"/>
      <c r="V733" s="265"/>
      <c r="W733" s="265"/>
      <c r="X733" s="266"/>
      <c r="Y733" s="266"/>
      <c r="AB733" s="6"/>
      <c r="AC733" s="6"/>
      <c r="AF733" s="56"/>
      <c r="AG733" s="56"/>
    </row>
    <row r="734" spans="2:33" ht="11.25">
      <c r="B734" s="133" t="str">
        <f>CONCATENATE(historie_vysledky[[#This Row],[rok]]," :: ",H734," :: ",I734)</f>
        <v>2014 :: Lácha Pavel :: 1969</v>
      </c>
      <c r="C734" s="251">
        <v>2014</v>
      </c>
      <c r="D734" s="252" t="s">
        <v>186</v>
      </c>
      <c r="E734" s="259">
        <v>11</v>
      </c>
      <c r="F734" s="259">
        <v>4</v>
      </c>
      <c r="G734" s="253">
        <v>87</v>
      </c>
      <c r="H734" s="262" t="s">
        <v>83</v>
      </c>
      <c r="I734" s="263">
        <v>1969</v>
      </c>
      <c r="J734" s="19" t="s">
        <v>299</v>
      </c>
      <c r="K734" s="255" t="str">
        <f>IF(RIGHT(LEFT(historie_vysledky[[#This Row],[prijmeni a jmeno]],SEARCH(" ",historie_vysledky[[#This Row],[prijmeni a jmeno]])-1),1)="á","Z","M")</f>
        <v>M</v>
      </c>
      <c r="L73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34" s="257"/>
      <c r="N734" s="134"/>
      <c r="O734" s="264">
        <v>4.3505787037037037E-2</v>
      </c>
      <c r="P734" s="136" t="str">
        <f>LEFT(historie_vysledky[[#This Row],[prijmeni a jmeno]],1)</f>
        <v>L</v>
      </c>
      <c r="Q734" s="135" t="str">
        <f>CONCATENATE(historie_vysledky[[#This Row],[prijmeni a jmeno]],", ",historie_vysledky[[#This Row],[nar]])</f>
        <v>Lácha Pavel, 1969</v>
      </c>
      <c r="R734" s="135" t="str">
        <f>CONCATENATE(historie_vysledky[[#This Row],[prijmeni a jmeno]]," (",historie_vysledky[[#This Row],[nar]],")  v roce ",historie_vysledky[[#This Row],[rok]])</f>
        <v>Lácha Pavel (1969)  v roce 2014</v>
      </c>
      <c r="S734" s="244"/>
      <c r="T734" s="244"/>
      <c r="U734" s="56"/>
      <c r="V734" s="265"/>
      <c r="W734" s="265"/>
      <c r="X734" s="266"/>
      <c r="Y734" s="266"/>
      <c r="AB734" s="6"/>
      <c r="AC734" s="6"/>
      <c r="AF734" s="56"/>
      <c r="AG734" s="56"/>
    </row>
    <row r="735" spans="2:33" ht="11.25">
      <c r="B735" s="133" t="str">
        <f>CONCATENATE(historie_vysledky[[#This Row],[rok]]," :: ",H735," :: ",I735)</f>
        <v>2014 :: Kolář Martin :: 1980</v>
      </c>
      <c r="C735" s="251">
        <v>2014</v>
      </c>
      <c r="D735" s="252" t="s">
        <v>186</v>
      </c>
      <c r="E735" s="259">
        <v>12</v>
      </c>
      <c r="F735" s="259">
        <v>6</v>
      </c>
      <c r="G735" s="253">
        <v>43</v>
      </c>
      <c r="H735" s="262" t="s">
        <v>76</v>
      </c>
      <c r="I735" s="263">
        <v>1980</v>
      </c>
      <c r="J735" s="19" t="s">
        <v>19</v>
      </c>
      <c r="K735" s="255" t="str">
        <f>IF(RIGHT(LEFT(historie_vysledky[[#This Row],[prijmeni a jmeno]],SEARCH(" ",historie_vysledky[[#This Row],[prijmeni a jmeno]])-1),1)="á","Z","M")</f>
        <v>M</v>
      </c>
      <c r="L73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35" s="257"/>
      <c r="N735" s="134"/>
      <c r="O735" s="264">
        <v>4.4000000000000004E-2</v>
      </c>
      <c r="P735" s="136" t="str">
        <f>LEFT(historie_vysledky[[#This Row],[prijmeni a jmeno]],1)</f>
        <v>K</v>
      </c>
      <c r="Q735" s="135" t="str">
        <f>CONCATENATE(historie_vysledky[[#This Row],[prijmeni a jmeno]],", ",historie_vysledky[[#This Row],[nar]])</f>
        <v>Kolář Martin, 1980</v>
      </c>
      <c r="R735" s="135" t="str">
        <f>CONCATENATE(historie_vysledky[[#This Row],[prijmeni a jmeno]]," (",historie_vysledky[[#This Row],[nar]],")  v roce ",historie_vysledky[[#This Row],[rok]])</f>
        <v>Kolář Martin (1980)  v roce 2014</v>
      </c>
      <c r="S735" s="244"/>
      <c r="T735" s="244"/>
      <c r="U735" s="56"/>
      <c r="V735" s="265"/>
      <c r="W735" s="265"/>
      <c r="X735" s="266"/>
      <c r="Y735" s="266"/>
      <c r="AB735" s="6"/>
      <c r="AC735" s="6"/>
      <c r="AF735" s="56"/>
      <c r="AG735" s="56"/>
    </row>
    <row r="736" spans="2:33" ht="11.25">
      <c r="B736" s="133" t="str">
        <f>CONCATENATE(historie_vysledky[[#This Row],[rok]]," :: ",H736," :: ",I736)</f>
        <v>2014 :: Macek Petr :: 1979</v>
      </c>
      <c r="C736" s="251">
        <v>2014</v>
      </c>
      <c r="D736" s="252" t="s">
        <v>186</v>
      </c>
      <c r="E736" s="259">
        <v>13</v>
      </c>
      <c r="F736" s="259">
        <v>7</v>
      </c>
      <c r="G736" s="253">
        <v>35</v>
      </c>
      <c r="H736" s="262" t="s">
        <v>84</v>
      </c>
      <c r="I736" s="263">
        <v>1979</v>
      </c>
      <c r="J736" s="19" t="s">
        <v>284</v>
      </c>
      <c r="K736" s="255" t="str">
        <f>IF(RIGHT(LEFT(historie_vysledky[[#This Row],[prijmeni a jmeno]],SEARCH(" ",historie_vysledky[[#This Row],[prijmeni a jmeno]])-1),1)="á","Z","M")</f>
        <v>M</v>
      </c>
      <c r="L73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36" s="257"/>
      <c r="N736" s="134"/>
      <c r="O736" s="264">
        <v>4.4376157407407406E-2</v>
      </c>
      <c r="P736" s="136" t="str">
        <f>LEFT(historie_vysledky[[#This Row],[prijmeni a jmeno]],1)</f>
        <v>M</v>
      </c>
      <c r="Q736" s="135" t="str">
        <f>CONCATENATE(historie_vysledky[[#This Row],[prijmeni a jmeno]],", ",historie_vysledky[[#This Row],[nar]])</f>
        <v>Macek Petr, 1979</v>
      </c>
      <c r="R736" s="135" t="str">
        <f>CONCATENATE(historie_vysledky[[#This Row],[prijmeni a jmeno]]," (",historie_vysledky[[#This Row],[nar]],")  v roce ",historie_vysledky[[#This Row],[rok]])</f>
        <v>Macek Petr (1979)  v roce 2014</v>
      </c>
      <c r="S736" s="244"/>
      <c r="T736" s="244"/>
      <c r="U736" s="56"/>
      <c r="V736" s="265"/>
      <c r="W736" s="265"/>
      <c r="X736" s="266"/>
      <c r="Y736" s="266"/>
      <c r="AB736" s="6"/>
      <c r="AC736" s="6"/>
      <c r="AF736" s="56"/>
      <c r="AG736" s="56"/>
    </row>
    <row r="737" spans="2:33" ht="11.25">
      <c r="B737" s="133" t="str">
        <f>CONCATENATE(historie_vysledky[[#This Row],[rok]]," :: ",H737," :: ",I737)</f>
        <v>2014 :: Juráň Karel :: 1974</v>
      </c>
      <c r="C737" s="251">
        <v>2014</v>
      </c>
      <c r="D737" s="252" t="s">
        <v>186</v>
      </c>
      <c r="E737" s="259">
        <v>14</v>
      </c>
      <c r="F737" s="259">
        <v>5</v>
      </c>
      <c r="G737" s="253">
        <v>98</v>
      </c>
      <c r="H737" s="262" t="s">
        <v>189</v>
      </c>
      <c r="I737" s="263">
        <v>1974</v>
      </c>
      <c r="J737" s="19" t="s">
        <v>663</v>
      </c>
      <c r="K737" s="255" t="str">
        <f>IF(RIGHT(LEFT(historie_vysledky[[#This Row],[prijmeni a jmeno]],SEARCH(" ",historie_vysledky[[#This Row],[prijmeni a jmeno]])-1),1)="á","Z","M")</f>
        <v>M</v>
      </c>
      <c r="L73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37" s="257"/>
      <c r="N737" s="134"/>
      <c r="O737" s="264">
        <v>4.4587962962962961E-2</v>
      </c>
      <c r="P737" s="136" t="str">
        <f>LEFT(historie_vysledky[[#This Row],[prijmeni a jmeno]],1)</f>
        <v>J</v>
      </c>
      <c r="Q737" s="135" t="str">
        <f>CONCATENATE(historie_vysledky[[#This Row],[prijmeni a jmeno]],", ",historie_vysledky[[#This Row],[nar]])</f>
        <v>Juráň Karel, 1974</v>
      </c>
      <c r="R737" s="135" t="str">
        <f>CONCATENATE(historie_vysledky[[#This Row],[prijmeni a jmeno]]," (",historie_vysledky[[#This Row],[nar]],")  v roce ",historie_vysledky[[#This Row],[rok]])</f>
        <v>Juráň Karel (1974)  v roce 2014</v>
      </c>
      <c r="S737" s="244"/>
      <c r="T737" s="244"/>
      <c r="U737" s="56"/>
      <c r="V737" s="265"/>
      <c r="W737" s="265"/>
      <c r="X737" s="266"/>
      <c r="Y737" s="266"/>
      <c r="AB737" s="6"/>
      <c r="AC737" s="6"/>
      <c r="AF737" s="56"/>
      <c r="AG737" s="56"/>
    </row>
    <row r="738" spans="2:33" ht="11.25">
      <c r="B738" s="133" t="str">
        <f>CONCATENATE(historie_vysledky[[#This Row],[rok]]," :: ",H738," :: ",I738)</f>
        <v>2014 :: Kalina Bohumil :: 1976</v>
      </c>
      <c r="C738" s="251">
        <v>2014</v>
      </c>
      <c r="D738" s="252" t="s">
        <v>186</v>
      </c>
      <c r="E738" s="259">
        <v>15</v>
      </c>
      <c r="F738" s="259">
        <v>8</v>
      </c>
      <c r="G738" s="253">
        <v>12</v>
      </c>
      <c r="H738" s="262" t="s">
        <v>69</v>
      </c>
      <c r="I738" s="263">
        <v>1976</v>
      </c>
      <c r="J738" s="19" t="s">
        <v>696</v>
      </c>
      <c r="K738" s="255" t="str">
        <f>IF(RIGHT(LEFT(historie_vysledky[[#This Row],[prijmeni a jmeno]],SEARCH(" ",historie_vysledky[[#This Row],[prijmeni a jmeno]])-1),1)="á","Z","M")</f>
        <v>M</v>
      </c>
      <c r="L73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38" s="257"/>
      <c r="N738" s="134"/>
      <c r="O738" s="264">
        <v>4.489351851851852E-2</v>
      </c>
      <c r="P738" s="136" t="str">
        <f>LEFT(historie_vysledky[[#This Row],[prijmeni a jmeno]],1)</f>
        <v>K</v>
      </c>
      <c r="Q738" s="135" t="str">
        <f>CONCATENATE(historie_vysledky[[#This Row],[prijmeni a jmeno]],", ",historie_vysledky[[#This Row],[nar]])</f>
        <v>Kalina Bohumil, 1976</v>
      </c>
      <c r="R738" s="135" t="str">
        <f>CONCATENATE(historie_vysledky[[#This Row],[prijmeni a jmeno]]," (",historie_vysledky[[#This Row],[nar]],")  v roce ",historie_vysledky[[#This Row],[rok]])</f>
        <v>Kalina Bohumil (1976)  v roce 2014</v>
      </c>
      <c r="S738" s="244"/>
      <c r="T738" s="244"/>
      <c r="U738" s="56"/>
      <c r="V738" s="265"/>
      <c r="W738" s="265"/>
      <c r="X738" s="266"/>
      <c r="Y738" s="266"/>
      <c r="AB738" s="6"/>
      <c r="AC738" s="6"/>
      <c r="AF738" s="56"/>
      <c r="AG738" s="56"/>
    </row>
    <row r="739" spans="2:33" ht="11.25">
      <c r="B739" s="133" t="str">
        <f>CONCATENATE(historie_vysledky[[#This Row],[rok]]," :: ",H739," :: ",I739)</f>
        <v>2014 :: Mikšl Rostislav :: 1972</v>
      </c>
      <c r="C739" s="251">
        <v>2014</v>
      </c>
      <c r="D739" s="252" t="s">
        <v>186</v>
      </c>
      <c r="E739" s="259">
        <v>16</v>
      </c>
      <c r="F739" s="259">
        <v>6</v>
      </c>
      <c r="G739" s="253">
        <v>19</v>
      </c>
      <c r="H739" s="262" t="s">
        <v>93</v>
      </c>
      <c r="I739" s="263">
        <v>1972</v>
      </c>
      <c r="J739" s="19" t="s">
        <v>646</v>
      </c>
      <c r="K739" s="255" t="str">
        <f>IF(RIGHT(LEFT(historie_vysledky[[#This Row],[prijmeni a jmeno]],SEARCH(" ",historie_vysledky[[#This Row],[prijmeni a jmeno]])-1),1)="á","Z","M")</f>
        <v>M</v>
      </c>
      <c r="L73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39" s="257"/>
      <c r="N739" s="134"/>
      <c r="O739" s="264">
        <v>4.5598379629629628E-2</v>
      </c>
      <c r="P739" s="136" t="str">
        <f>LEFT(historie_vysledky[[#This Row],[prijmeni a jmeno]],1)</f>
        <v>M</v>
      </c>
      <c r="Q739" s="135" t="str">
        <f>CONCATENATE(historie_vysledky[[#This Row],[prijmeni a jmeno]],", ",historie_vysledky[[#This Row],[nar]])</f>
        <v>Mikšl Rostislav, 1972</v>
      </c>
      <c r="R739" s="135" t="str">
        <f>CONCATENATE(historie_vysledky[[#This Row],[prijmeni a jmeno]]," (",historie_vysledky[[#This Row],[nar]],")  v roce ",historie_vysledky[[#This Row],[rok]])</f>
        <v>Mikšl Rostislav (1972)  v roce 2014</v>
      </c>
      <c r="S739" s="244"/>
      <c r="T739" s="244"/>
      <c r="U739" s="56"/>
      <c r="V739" s="265"/>
      <c r="W739" s="265"/>
      <c r="X739" s="266"/>
      <c r="Y739" s="266"/>
      <c r="AB739" s="6"/>
      <c r="AC739" s="6"/>
      <c r="AF739" s="56"/>
      <c r="AG739" s="56"/>
    </row>
    <row r="740" spans="2:33" ht="11.25">
      <c r="B740" s="133" t="str">
        <f>CONCATENATE(historie_vysledky[[#This Row],[rok]]," :: ",H740," :: ",I740)</f>
        <v>2014 :: Kolář Ivan :: 1963</v>
      </c>
      <c r="C740" s="251">
        <v>2014</v>
      </c>
      <c r="D740" s="252" t="s">
        <v>186</v>
      </c>
      <c r="E740" s="259">
        <v>17</v>
      </c>
      <c r="F740" s="259">
        <v>3</v>
      </c>
      <c r="G740" s="253">
        <v>15</v>
      </c>
      <c r="H740" s="262" t="s">
        <v>542</v>
      </c>
      <c r="I740" s="263">
        <v>1963</v>
      </c>
      <c r="J740" s="19" t="s">
        <v>702</v>
      </c>
      <c r="K740" s="255" t="str">
        <f>IF(RIGHT(LEFT(historie_vysledky[[#This Row],[prijmeni a jmeno]],SEARCH(" ",historie_vysledky[[#This Row],[prijmeni a jmeno]])-1),1)="á","Z","M")</f>
        <v>M</v>
      </c>
      <c r="L74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740" s="257"/>
      <c r="N740" s="134"/>
      <c r="O740" s="264">
        <v>4.5682870370370367E-2</v>
      </c>
      <c r="P740" s="136" t="str">
        <f>LEFT(historie_vysledky[[#This Row],[prijmeni a jmeno]],1)</f>
        <v>K</v>
      </c>
      <c r="Q740" s="135" t="str">
        <f>CONCATENATE(historie_vysledky[[#This Row],[prijmeni a jmeno]],", ",historie_vysledky[[#This Row],[nar]])</f>
        <v>Kolář Ivan, 1963</v>
      </c>
      <c r="R740" s="135" t="str">
        <f>CONCATENATE(historie_vysledky[[#This Row],[prijmeni a jmeno]]," (",historie_vysledky[[#This Row],[nar]],")  v roce ",historie_vysledky[[#This Row],[rok]])</f>
        <v>Kolář Ivan (1963)  v roce 2014</v>
      </c>
      <c r="S740" s="244"/>
      <c r="T740" s="244"/>
      <c r="U740" s="56"/>
      <c r="V740" s="265"/>
      <c r="W740" s="265"/>
      <c r="X740" s="266"/>
      <c r="Y740" s="266"/>
      <c r="AB740" s="6"/>
      <c r="AC740" s="6"/>
      <c r="AF740" s="56"/>
      <c r="AG740" s="56"/>
    </row>
    <row r="741" spans="2:33" ht="11.25">
      <c r="B741" s="133" t="str">
        <f>CONCATENATE(historie_vysledky[[#This Row],[rok]]," :: ",H741," :: ",I741)</f>
        <v>2014 :: Vojč Karel :: 1976</v>
      </c>
      <c r="C741" s="251">
        <v>2014</v>
      </c>
      <c r="D741" s="252" t="s">
        <v>186</v>
      </c>
      <c r="E741" s="259">
        <v>18</v>
      </c>
      <c r="F741" s="259">
        <v>9</v>
      </c>
      <c r="G741" s="253">
        <v>38</v>
      </c>
      <c r="H741" s="262" t="s">
        <v>131</v>
      </c>
      <c r="I741" s="263">
        <v>1976</v>
      </c>
      <c r="J741" s="19" t="s">
        <v>42</v>
      </c>
      <c r="K741" s="255" t="str">
        <f>IF(RIGHT(LEFT(historie_vysledky[[#This Row],[prijmeni a jmeno]],SEARCH(" ",historie_vysledky[[#This Row],[prijmeni a jmeno]])-1),1)="á","Z","M")</f>
        <v>M</v>
      </c>
      <c r="L74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41" s="257"/>
      <c r="N741" s="134"/>
      <c r="O741" s="264">
        <v>4.5988425925925926E-2</v>
      </c>
      <c r="P741" s="136" t="str">
        <f>LEFT(historie_vysledky[[#This Row],[prijmeni a jmeno]],1)</f>
        <v>V</v>
      </c>
      <c r="Q741" s="135" t="str">
        <f>CONCATENATE(historie_vysledky[[#This Row],[prijmeni a jmeno]],", ",historie_vysledky[[#This Row],[nar]])</f>
        <v>Vojč Karel, 1976</v>
      </c>
      <c r="R741" s="135" t="str">
        <f>CONCATENATE(historie_vysledky[[#This Row],[prijmeni a jmeno]]," (",historie_vysledky[[#This Row],[nar]],")  v roce ",historie_vysledky[[#This Row],[rok]])</f>
        <v>Vojč Karel (1976)  v roce 2014</v>
      </c>
      <c r="S741" s="244"/>
      <c r="T741" s="244"/>
      <c r="U741" s="56"/>
      <c r="V741" s="265"/>
      <c r="W741" s="265"/>
      <c r="X741" s="266"/>
      <c r="Y741" s="266"/>
      <c r="AB741" s="6"/>
      <c r="AC741" s="6"/>
      <c r="AF741" s="56"/>
      <c r="AG741" s="56"/>
    </row>
    <row r="742" spans="2:33" ht="11.25">
      <c r="B742" s="133" t="str">
        <f>CONCATENATE(historie_vysledky[[#This Row],[rok]]," :: ",H742," :: ",I742)</f>
        <v>2014 :: Menšík Josef :: 1982</v>
      </c>
      <c r="C742" s="251">
        <v>2014</v>
      </c>
      <c r="D742" s="252" t="s">
        <v>186</v>
      </c>
      <c r="E742" s="259">
        <v>19</v>
      </c>
      <c r="F742" s="259">
        <v>10</v>
      </c>
      <c r="G742" s="253">
        <v>32</v>
      </c>
      <c r="H742" s="262" t="s">
        <v>89</v>
      </c>
      <c r="I742" s="263">
        <v>1982</v>
      </c>
      <c r="J742" s="19" t="s">
        <v>10</v>
      </c>
      <c r="K742" s="255" t="str">
        <f>IF(RIGHT(LEFT(historie_vysledky[[#This Row],[prijmeni a jmeno]],SEARCH(" ",historie_vysledky[[#This Row],[prijmeni a jmeno]])-1),1)="á","Z","M")</f>
        <v>M</v>
      </c>
      <c r="L74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42" s="257"/>
      <c r="N742" s="134"/>
      <c r="O742" s="264">
        <v>4.6010416666666665E-2</v>
      </c>
      <c r="P742" s="136" t="str">
        <f>LEFT(historie_vysledky[[#This Row],[prijmeni a jmeno]],1)</f>
        <v>M</v>
      </c>
      <c r="Q742" s="135" t="str">
        <f>CONCATENATE(historie_vysledky[[#This Row],[prijmeni a jmeno]],", ",historie_vysledky[[#This Row],[nar]])</f>
        <v>Menšík Josef, 1982</v>
      </c>
      <c r="R742" s="135" t="str">
        <f>CONCATENATE(historie_vysledky[[#This Row],[prijmeni a jmeno]]," (",historie_vysledky[[#This Row],[nar]],")  v roce ",historie_vysledky[[#This Row],[rok]])</f>
        <v>Menšík Josef (1982)  v roce 2014</v>
      </c>
      <c r="S742" s="244"/>
      <c r="T742" s="244"/>
      <c r="U742" s="56"/>
      <c r="V742" s="265"/>
      <c r="W742" s="265"/>
      <c r="X742" s="266"/>
      <c r="Y742" s="266"/>
      <c r="AB742" s="6"/>
      <c r="AC742" s="6"/>
      <c r="AF742" s="56"/>
      <c r="AG742" s="56"/>
    </row>
    <row r="743" spans="2:33" ht="11.25">
      <c r="B743" s="133" t="str">
        <f>CONCATENATE(historie_vysledky[[#This Row],[rok]]," :: ",H743," :: ",I743)</f>
        <v>2014 :: Candrová Jana :: 1975</v>
      </c>
      <c r="C743" s="251">
        <v>2014</v>
      </c>
      <c r="D743" s="252" t="s">
        <v>186</v>
      </c>
      <c r="E743" s="259">
        <v>20</v>
      </c>
      <c r="F743" s="259">
        <v>1</v>
      </c>
      <c r="G743" s="253">
        <v>45</v>
      </c>
      <c r="H743" s="262" t="s">
        <v>140</v>
      </c>
      <c r="I743" s="263">
        <v>1975</v>
      </c>
      <c r="J743" s="19" t="s">
        <v>299</v>
      </c>
      <c r="K743" s="255" t="str">
        <f>IF(RIGHT(LEFT(historie_vysledky[[#This Row],[prijmeni a jmeno]],SEARCH(" ",historie_vysledky[[#This Row],[prijmeni a jmeno]])-1),1)="á","Z","M")</f>
        <v>Z</v>
      </c>
      <c r="L74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743" s="257"/>
      <c r="N743" s="134"/>
      <c r="O743" s="264">
        <v>4.6253472222222224E-2</v>
      </c>
      <c r="P743" s="136" t="str">
        <f>LEFT(historie_vysledky[[#This Row],[prijmeni a jmeno]],1)</f>
        <v>C</v>
      </c>
      <c r="Q743" s="135" t="str">
        <f>CONCATENATE(historie_vysledky[[#This Row],[prijmeni a jmeno]],", ",historie_vysledky[[#This Row],[nar]])</f>
        <v>Candrová Jana, 1975</v>
      </c>
      <c r="R743" s="135" t="str">
        <f>CONCATENATE(historie_vysledky[[#This Row],[prijmeni a jmeno]]," (",historie_vysledky[[#This Row],[nar]],")  v roce ",historie_vysledky[[#This Row],[rok]])</f>
        <v>Candrová Jana (1975)  v roce 2014</v>
      </c>
      <c r="S743" s="244"/>
      <c r="T743" s="244"/>
      <c r="U743" s="56"/>
      <c r="V743" s="265"/>
      <c r="W743" s="265"/>
      <c r="X743" s="266"/>
      <c r="Y743" s="266"/>
      <c r="AB743" s="6"/>
      <c r="AC743" s="6"/>
      <c r="AF743" s="56"/>
      <c r="AG743" s="56"/>
    </row>
    <row r="744" spans="2:33" ht="11.25">
      <c r="B744" s="133" t="str">
        <f>CONCATENATE(historie_vysledky[[#This Row],[rok]]," :: ",H744," :: ",I744)</f>
        <v>2014 :: Klimeš Petr :: 1980</v>
      </c>
      <c r="C744" s="251">
        <v>2014</v>
      </c>
      <c r="D744" s="252" t="s">
        <v>186</v>
      </c>
      <c r="E744" s="259">
        <v>21</v>
      </c>
      <c r="F744" s="259">
        <v>11</v>
      </c>
      <c r="G744" s="253">
        <v>13</v>
      </c>
      <c r="H744" s="262" t="s">
        <v>72</v>
      </c>
      <c r="I744" s="263">
        <v>1980</v>
      </c>
      <c r="J744" s="19" t="s">
        <v>16</v>
      </c>
      <c r="K744" s="255" t="str">
        <f>IF(RIGHT(LEFT(historie_vysledky[[#This Row],[prijmeni a jmeno]],SEARCH(" ",historie_vysledky[[#This Row],[prijmeni a jmeno]])-1),1)="á","Z","M")</f>
        <v>M</v>
      </c>
      <c r="L74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44" s="257"/>
      <c r="N744" s="134"/>
      <c r="O744" s="264">
        <v>4.6269675925925929E-2</v>
      </c>
      <c r="P744" s="136" t="str">
        <f>LEFT(historie_vysledky[[#This Row],[prijmeni a jmeno]],1)</f>
        <v>K</v>
      </c>
      <c r="Q744" s="135" t="str">
        <f>CONCATENATE(historie_vysledky[[#This Row],[prijmeni a jmeno]],", ",historie_vysledky[[#This Row],[nar]])</f>
        <v>Klimeš Petr, 1980</v>
      </c>
      <c r="R744" s="135" t="str">
        <f>CONCATENATE(historie_vysledky[[#This Row],[prijmeni a jmeno]]," (",historie_vysledky[[#This Row],[nar]],")  v roce ",historie_vysledky[[#This Row],[rok]])</f>
        <v>Klimeš Petr (1980)  v roce 2014</v>
      </c>
      <c r="S744" s="244"/>
      <c r="T744" s="244"/>
      <c r="U744" s="56"/>
      <c r="V744" s="265"/>
      <c r="W744" s="265"/>
      <c r="X744" s="266"/>
      <c r="Y744" s="266"/>
      <c r="AB744" s="6"/>
      <c r="AC744" s="6"/>
      <c r="AF744" s="56"/>
      <c r="AG744" s="56"/>
    </row>
    <row r="745" spans="2:33" ht="11.25">
      <c r="B745" s="133" t="str">
        <f>CONCATENATE(historie_vysledky[[#This Row],[rok]]," :: ",H745," :: ",I745)</f>
        <v>2014 :: Pillar Ladislav :: 1952</v>
      </c>
      <c r="C745" s="251">
        <v>2014</v>
      </c>
      <c r="D745" s="252" t="s">
        <v>186</v>
      </c>
      <c r="E745" s="259">
        <v>22</v>
      </c>
      <c r="F745" s="259">
        <v>1</v>
      </c>
      <c r="G745" s="253">
        <v>64</v>
      </c>
      <c r="H745" s="262" t="s">
        <v>102</v>
      </c>
      <c r="I745" s="263">
        <v>1952</v>
      </c>
      <c r="J745" s="19" t="s">
        <v>35</v>
      </c>
      <c r="K745" s="255" t="str">
        <f>IF(RIGHT(LEFT(historie_vysledky[[#This Row],[prijmeni a jmeno]],SEARCH(" ",historie_vysledky[[#This Row],[prijmeni a jmeno]])-1),1)="á","Z","M")</f>
        <v>M</v>
      </c>
      <c r="L74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745" s="257"/>
      <c r="N745" s="134"/>
      <c r="O745" s="264">
        <v>4.6405092592592595E-2</v>
      </c>
      <c r="P745" s="136" t="str">
        <f>LEFT(historie_vysledky[[#This Row],[prijmeni a jmeno]],1)</f>
        <v>P</v>
      </c>
      <c r="Q745" s="135" t="str">
        <f>CONCATENATE(historie_vysledky[[#This Row],[prijmeni a jmeno]],", ",historie_vysledky[[#This Row],[nar]])</f>
        <v>Pillar Ladislav, 1952</v>
      </c>
      <c r="R745" s="135" t="str">
        <f>CONCATENATE(historie_vysledky[[#This Row],[prijmeni a jmeno]]," (",historie_vysledky[[#This Row],[nar]],")  v roce ",historie_vysledky[[#This Row],[rok]])</f>
        <v>Pillar Ladislav (1952)  v roce 2014</v>
      </c>
      <c r="S745" s="244"/>
      <c r="T745" s="244"/>
      <c r="U745" s="56"/>
      <c r="V745" s="265"/>
      <c r="W745" s="265"/>
      <c r="X745" s="266"/>
      <c r="Y745" s="266"/>
      <c r="AB745" s="6"/>
      <c r="AC745" s="6"/>
      <c r="AF745" s="56"/>
      <c r="AG745" s="56"/>
    </row>
    <row r="746" spans="2:33" ht="11.25">
      <c r="B746" s="133" t="str">
        <f>CONCATENATE(historie_vysledky[[#This Row],[rok]]," :: ",H746," :: ",I746)</f>
        <v>2014 :: Szábo Miloš :: 1981</v>
      </c>
      <c r="C746" s="251">
        <v>2014</v>
      </c>
      <c r="D746" s="252" t="s">
        <v>186</v>
      </c>
      <c r="E746" s="259">
        <v>23</v>
      </c>
      <c r="F746" s="259">
        <v>12</v>
      </c>
      <c r="G746" s="253">
        <v>31</v>
      </c>
      <c r="H746" s="262" t="s">
        <v>160</v>
      </c>
      <c r="I746" s="263">
        <v>1981</v>
      </c>
      <c r="J746" s="19" t="s">
        <v>701</v>
      </c>
      <c r="K746" s="255" t="str">
        <f>IF(RIGHT(LEFT(historie_vysledky[[#This Row],[prijmeni a jmeno]],SEARCH(" ",historie_vysledky[[#This Row],[prijmeni a jmeno]])-1),1)="á","Z","M")</f>
        <v>M</v>
      </c>
      <c r="L74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46" s="257"/>
      <c r="N746" s="134"/>
      <c r="O746" s="264">
        <v>4.6612268518518518E-2</v>
      </c>
      <c r="P746" s="136" t="str">
        <f>LEFT(historie_vysledky[[#This Row],[prijmeni a jmeno]],1)</f>
        <v>S</v>
      </c>
      <c r="Q746" s="135" t="str">
        <f>CONCATENATE(historie_vysledky[[#This Row],[prijmeni a jmeno]],", ",historie_vysledky[[#This Row],[nar]])</f>
        <v>Szábo Miloš, 1981</v>
      </c>
      <c r="R746" s="135" t="str">
        <f>CONCATENATE(historie_vysledky[[#This Row],[prijmeni a jmeno]]," (",historie_vysledky[[#This Row],[nar]],")  v roce ",historie_vysledky[[#This Row],[rok]])</f>
        <v>Szábo Miloš (1981)  v roce 2014</v>
      </c>
      <c r="S746" s="244"/>
      <c r="T746" s="244"/>
      <c r="U746" s="56"/>
      <c r="V746" s="265"/>
      <c r="W746" s="265"/>
      <c r="X746" s="266"/>
      <c r="Y746" s="266"/>
      <c r="AB746" s="6"/>
      <c r="AC746" s="6"/>
      <c r="AF746" s="56"/>
      <c r="AG746" s="56"/>
    </row>
    <row r="747" spans="2:33" ht="11.25">
      <c r="B747" s="133" t="str">
        <f>CONCATENATE(historie_vysledky[[#This Row],[rok]]," :: ",H747," :: ",I747)</f>
        <v>2014 :: Ehrlich Pavel :: 1969</v>
      </c>
      <c r="C747" s="251">
        <v>2014</v>
      </c>
      <c r="D747" s="252" t="s">
        <v>186</v>
      </c>
      <c r="E747" s="259">
        <v>24</v>
      </c>
      <c r="F747" s="259">
        <v>7</v>
      </c>
      <c r="G747" s="253">
        <v>8</v>
      </c>
      <c r="H747" s="262" t="s">
        <v>55</v>
      </c>
      <c r="I747" s="263">
        <v>1969</v>
      </c>
      <c r="J747" s="19" t="s">
        <v>692</v>
      </c>
      <c r="K747" s="255" t="str">
        <f>IF(RIGHT(LEFT(historie_vysledky[[#This Row],[prijmeni a jmeno]],SEARCH(" ",historie_vysledky[[#This Row],[prijmeni a jmeno]])-1),1)="á","Z","M")</f>
        <v>M</v>
      </c>
      <c r="L74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47" s="257"/>
      <c r="N747" s="134"/>
      <c r="O747" s="264">
        <v>4.6631944444444441E-2</v>
      </c>
      <c r="P747" s="136" t="str">
        <f>LEFT(historie_vysledky[[#This Row],[prijmeni a jmeno]],1)</f>
        <v>E</v>
      </c>
      <c r="Q747" s="135" t="str">
        <f>CONCATENATE(historie_vysledky[[#This Row],[prijmeni a jmeno]],", ",historie_vysledky[[#This Row],[nar]])</f>
        <v>Ehrlich Pavel, 1969</v>
      </c>
      <c r="R747" s="135" t="str">
        <f>CONCATENATE(historie_vysledky[[#This Row],[prijmeni a jmeno]]," (",historie_vysledky[[#This Row],[nar]],")  v roce ",historie_vysledky[[#This Row],[rok]])</f>
        <v>Ehrlich Pavel (1969)  v roce 2014</v>
      </c>
      <c r="S747" s="244"/>
      <c r="T747" s="244"/>
      <c r="U747" s="56"/>
      <c r="V747" s="265"/>
      <c r="W747" s="265"/>
      <c r="X747" s="266"/>
      <c r="Y747" s="266"/>
      <c r="AB747" s="6"/>
      <c r="AC747" s="6"/>
      <c r="AF747" s="56"/>
      <c r="AG747" s="56"/>
    </row>
    <row r="748" spans="2:33" ht="11.25">
      <c r="B748" s="133" t="str">
        <f>CONCATENATE(historie_vysledky[[#This Row],[rok]]," :: ",H748," :: ",I748)</f>
        <v>2014 :: Teplý Ondřej :: 1976</v>
      </c>
      <c r="C748" s="251">
        <v>2014</v>
      </c>
      <c r="D748" s="252" t="s">
        <v>186</v>
      </c>
      <c r="E748" s="259">
        <v>25</v>
      </c>
      <c r="F748" s="259">
        <v>13</v>
      </c>
      <c r="G748" s="253">
        <v>88</v>
      </c>
      <c r="H748" s="262" t="s">
        <v>119</v>
      </c>
      <c r="I748" s="263">
        <v>1976</v>
      </c>
      <c r="J748" s="19" t="s">
        <v>702</v>
      </c>
      <c r="K748" s="255" t="str">
        <f>IF(RIGHT(LEFT(historie_vysledky[[#This Row],[prijmeni a jmeno]],SEARCH(" ",historie_vysledky[[#This Row],[prijmeni a jmeno]])-1),1)="á","Z","M")</f>
        <v>M</v>
      </c>
      <c r="L74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48" s="257"/>
      <c r="N748" s="134"/>
      <c r="O748" s="264">
        <v>4.6914351851851853E-2</v>
      </c>
      <c r="P748" s="136" t="str">
        <f>LEFT(historie_vysledky[[#This Row],[prijmeni a jmeno]],1)</f>
        <v>T</v>
      </c>
      <c r="Q748" s="135" t="str">
        <f>CONCATENATE(historie_vysledky[[#This Row],[prijmeni a jmeno]],", ",historie_vysledky[[#This Row],[nar]])</f>
        <v>Teplý Ondřej, 1976</v>
      </c>
      <c r="R748" s="135" t="str">
        <f>CONCATENATE(historie_vysledky[[#This Row],[prijmeni a jmeno]]," (",historie_vysledky[[#This Row],[nar]],")  v roce ",historie_vysledky[[#This Row],[rok]])</f>
        <v>Teplý Ondřej (1976)  v roce 2014</v>
      </c>
      <c r="S748" s="244"/>
      <c r="T748" s="244"/>
      <c r="U748" s="56"/>
      <c r="V748" s="265"/>
      <c r="W748" s="265"/>
      <c r="X748" s="266"/>
      <c r="Y748" s="266"/>
      <c r="AB748" s="6"/>
      <c r="AC748" s="6"/>
      <c r="AF748" s="56"/>
      <c r="AG748" s="56"/>
    </row>
    <row r="749" spans="2:33" ht="11.25">
      <c r="B749" s="133" t="str">
        <f>CONCATENATE(historie_vysledky[[#This Row],[rok]]," :: ",H749," :: ",I749)</f>
        <v>2014 :: Růžička Jindřich :: 1976</v>
      </c>
      <c r="C749" s="251">
        <v>2014</v>
      </c>
      <c r="D749" s="252" t="s">
        <v>186</v>
      </c>
      <c r="E749" s="259">
        <v>26</v>
      </c>
      <c r="F749" s="259">
        <v>14</v>
      </c>
      <c r="G749" s="253">
        <v>25</v>
      </c>
      <c r="H749" s="262" t="s">
        <v>109</v>
      </c>
      <c r="I749" s="263">
        <v>1976</v>
      </c>
      <c r="J749" s="19" t="s">
        <v>281</v>
      </c>
      <c r="K749" s="255" t="str">
        <f>IF(RIGHT(LEFT(historie_vysledky[[#This Row],[prijmeni a jmeno]],SEARCH(" ",historie_vysledky[[#This Row],[prijmeni a jmeno]])-1),1)="á","Z","M")</f>
        <v>M</v>
      </c>
      <c r="L74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49" s="257"/>
      <c r="N749" s="134"/>
      <c r="O749" s="264">
        <v>4.6936342592592585E-2</v>
      </c>
      <c r="P749" s="136" t="str">
        <f>LEFT(historie_vysledky[[#This Row],[prijmeni a jmeno]],1)</f>
        <v>R</v>
      </c>
      <c r="Q749" s="135" t="str">
        <f>CONCATENATE(historie_vysledky[[#This Row],[prijmeni a jmeno]],", ",historie_vysledky[[#This Row],[nar]])</f>
        <v>Růžička Jindřich, 1976</v>
      </c>
      <c r="R749" s="135" t="str">
        <f>CONCATENATE(historie_vysledky[[#This Row],[prijmeni a jmeno]]," (",historie_vysledky[[#This Row],[nar]],")  v roce ",historie_vysledky[[#This Row],[rok]])</f>
        <v>Růžička Jindřich (1976)  v roce 2014</v>
      </c>
      <c r="S749" s="244"/>
      <c r="T749" s="244"/>
      <c r="U749" s="56"/>
      <c r="V749" s="265"/>
      <c r="W749" s="265"/>
      <c r="X749" s="266"/>
      <c r="Y749" s="266"/>
      <c r="AB749" s="6"/>
      <c r="AC749" s="6"/>
      <c r="AF749" s="56"/>
      <c r="AG749" s="56"/>
    </row>
    <row r="750" spans="2:33" ht="11.25">
      <c r="B750" s="133" t="str">
        <f>CONCATENATE(historie_vysledky[[#This Row],[rok]]," :: ",H750," :: ",I750)</f>
        <v>2014 :: Rokos Ivan :: 1959</v>
      </c>
      <c r="C750" s="251">
        <v>2014</v>
      </c>
      <c r="D750" s="252" t="s">
        <v>186</v>
      </c>
      <c r="E750" s="259">
        <v>27</v>
      </c>
      <c r="F750" s="259">
        <v>4</v>
      </c>
      <c r="G750" s="253">
        <v>24</v>
      </c>
      <c r="H750" s="262" t="s">
        <v>108</v>
      </c>
      <c r="I750" s="263">
        <v>1959</v>
      </c>
      <c r="J750" s="19" t="s">
        <v>37</v>
      </c>
      <c r="K750" s="255" t="str">
        <f>IF(RIGHT(LEFT(historie_vysledky[[#This Row],[prijmeni a jmeno]],SEARCH(" ",historie_vysledky[[#This Row],[prijmeni a jmeno]])-1),1)="á","Z","M")</f>
        <v>M</v>
      </c>
      <c r="L75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750" s="257"/>
      <c r="N750" s="134"/>
      <c r="O750" s="264">
        <v>4.730671296296296E-2</v>
      </c>
      <c r="P750" s="136" t="str">
        <f>LEFT(historie_vysledky[[#This Row],[prijmeni a jmeno]],1)</f>
        <v>R</v>
      </c>
      <c r="Q750" s="135" t="str">
        <f>CONCATENATE(historie_vysledky[[#This Row],[prijmeni a jmeno]],", ",historie_vysledky[[#This Row],[nar]])</f>
        <v>Rokos Ivan, 1959</v>
      </c>
      <c r="R750" s="135" t="str">
        <f>CONCATENATE(historie_vysledky[[#This Row],[prijmeni a jmeno]]," (",historie_vysledky[[#This Row],[nar]],")  v roce ",historie_vysledky[[#This Row],[rok]])</f>
        <v>Rokos Ivan (1959)  v roce 2014</v>
      </c>
      <c r="S750" s="244"/>
      <c r="T750" s="244"/>
      <c r="U750" s="56"/>
      <c r="V750" s="265"/>
      <c r="W750" s="265"/>
      <c r="X750" s="266"/>
      <c r="Y750" s="266"/>
      <c r="AB750" s="6"/>
      <c r="AC750" s="6"/>
      <c r="AF750" s="56"/>
      <c r="AG750" s="56"/>
    </row>
    <row r="751" spans="2:33" ht="11.25">
      <c r="B751" s="133" t="str">
        <f>CONCATENATE(historie_vysledky[[#This Row],[rok]]," :: ",H751," :: ",I751)</f>
        <v>2014 :: Steinbauer Jiří :: 1973</v>
      </c>
      <c r="C751" s="251">
        <v>2014</v>
      </c>
      <c r="D751" s="252" t="s">
        <v>186</v>
      </c>
      <c r="E751" s="259">
        <v>28</v>
      </c>
      <c r="F751" s="259">
        <v>8</v>
      </c>
      <c r="G751" s="253">
        <v>81</v>
      </c>
      <c r="H751" s="262" t="s">
        <v>222</v>
      </c>
      <c r="I751" s="263">
        <v>1973</v>
      </c>
      <c r="J751" s="19" t="s">
        <v>223</v>
      </c>
      <c r="K751" s="255" t="str">
        <f>IF(RIGHT(LEFT(historie_vysledky[[#This Row],[prijmeni a jmeno]],SEARCH(" ",historie_vysledky[[#This Row],[prijmeni a jmeno]])-1),1)="á","Z","M")</f>
        <v>M</v>
      </c>
      <c r="L75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51" s="257"/>
      <c r="N751" s="134"/>
      <c r="O751" s="264">
        <v>4.7469907407407412E-2</v>
      </c>
      <c r="P751" s="136" t="str">
        <f>LEFT(historie_vysledky[[#This Row],[prijmeni a jmeno]],1)</f>
        <v>S</v>
      </c>
      <c r="Q751" s="135" t="str">
        <f>CONCATENATE(historie_vysledky[[#This Row],[prijmeni a jmeno]],", ",historie_vysledky[[#This Row],[nar]])</f>
        <v>Steinbauer Jiří, 1973</v>
      </c>
      <c r="R751" s="135" t="str">
        <f>CONCATENATE(historie_vysledky[[#This Row],[prijmeni a jmeno]]," (",historie_vysledky[[#This Row],[nar]],")  v roce ",historie_vysledky[[#This Row],[rok]])</f>
        <v>Steinbauer Jiří (1973)  v roce 2014</v>
      </c>
      <c r="S751" s="244"/>
      <c r="T751" s="244"/>
      <c r="U751" s="56"/>
      <c r="V751" s="265"/>
      <c r="W751" s="265"/>
      <c r="X751" s="266"/>
      <c r="Y751" s="266"/>
      <c r="AB751" s="6"/>
      <c r="AC751" s="6"/>
      <c r="AF751" s="56"/>
      <c r="AG751" s="56"/>
    </row>
    <row r="752" spans="2:33" ht="11.25">
      <c r="B752" s="133" t="str">
        <f>CONCATENATE(historie_vysledky[[#This Row],[rok]]," :: ",H752," :: ",I752)</f>
        <v>2014 :: Dvořák Jan :: 1979</v>
      </c>
      <c r="C752" s="251">
        <v>2014</v>
      </c>
      <c r="D752" s="252" t="s">
        <v>186</v>
      </c>
      <c r="E752" s="259">
        <v>29</v>
      </c>
      <c r="F752" s="259">
        <v>15</v>
      </c>
      <c r="G752" s="253">
        <v>72</v>
      </c>
      <c r="H752" s="262" t="s">
        <v>777</v>
      </c>
      <c r="I752" s="263">
        <v>1979</v>
      </c>
      <c r="J752" s="19" t="s">
        <v>778</v>
      </c>
      <c r="K752" s="255" t="str">
        <f>IF(RIGHT(LEFT(historie_vysledky[[#This Row],[prijmeni a jmeno]],SEARCH(" ",historie_vysledky[[#This Row],[prijmeni a jmeno]])-1),1)="á","Z","M")</f>
        <v>M</v>
      </c>
      <c r="L75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52" s="257"/>
      <c r="N752" s="134"/>
      <c r="O752" s="264">
        <v>4.7574074074074074E-2</v>
      </c>
      <c r="P752" s="136" t="str">
        <f>LEFT(historie_vysledky[[#This Row],[prijmeni a jmeno]],1)</f>
        <v>D</v>
      </c>
      <c r="Q752" s="135" t="str">
        <f>CONCATENATE(historie_vysledky[[#This Row],[prijmeni a jmeno]],", ",historie_vysledky[[#This Row],[nar]])</f>
        <v>Dvořák Jan, 1979</v>
      </c>
      <c r="R752" s="135" t="str">
        <f>CONCATENATE(historie_vysledky[[#This Row],[prijmeni a jmeno]]," (",historie_vysledky[[#This Row],[nar]],")  v roce ",historie_vysledky[[#This Row],[rok]])</f>
        <v>Dvořák Jan (1979)  v roce 2014</v>
      </c>
      <c r="S752" s="244"/>
      <c r="T752" s="244"/>
      <c r="U752" s="56"/>
      <c r="V752" s="265"/>
      <c r="W752" s="265"/>
      <c r="X752" s="266"/>
      <c r="Y752" s="266"/>
      <c r="AB752" s="6"/>
      <c r="AC752" s="6"/>
      <c r="AF752" s="56"/>
      <c r="AG752" s="56"/>
    </row>
    <row r="753" spans="2:33" ht="11.25">
      <c r="B753" s="133" t="str">
        <f>CONCATENATE(historie_vysledky[[#This Row],[rok]]," :: ",H753," :: ",I753)</f>
        <v>2014 :: Brothánek Antonín :: 1972</v>
      </c>
      <c r="C753" s="251">
        <v>2014</v>
      </c>
      <c r="D753" s="252" t="s">
        <v>186</v>
      </c>
      <c r="E753" s="259">
        <v>30</v>
      </c>
      <c r="F753" s="259">
        <v>9</v>
      </c>
      <c r="G753" s="253">
        <v>91</v>
      </c>
      <c r="H753" s="262" t="s">
        <v>49</v>
      </c>
      <c r="I753" s="263">
        <v>1972</v>
      </c>
      <c r="J753" s="19" t="s">
        <v>648</v>
      </c>
      <c r="K753" s="255" t="str">
        <f>IF(RIGHT(LEFT(historie_vysledky[[#This Row],[prijmeni a jmeno]],SEARCH(" ",historie_vysledky[[#This Row],[prijmeni a jmeno]])-1),1)="á","Z","M")</f>
        <v>M</v>
      </c>
      <c r="L75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53" s="257"/>
      <c r="N753" s="134"/>
      <c r="O753" s="264">
        <v>4.7640046296296291E-2</v>
      </c>
      <c r="P753" s="136" t="str">
        <f>LEFT(historie_vysledky[[#This Row],[prijmeni a jmeno]],1)</f>
        <v>B</v>
      </c>
      <c r="Q753" s="135" t="str">
        <f>CONCATENATE(historie_vysledky[[#This Row],[prijmeni a jmeno]],", ",historie_vysledky[[#This Row],[nar]])</f>
        <v>Brothánek Antonín, 1972</v>
      </c>
      <c r="R753" s="135" t="str">
        <f>CONCATENATE(historie_vysledky[[#This Row],[prijmeni a jmeno]]," (",historie_vysledky[[#This Row],[nar]],")  v roce ",historie_vysledky[[#This Row],[rok]])</f>
        <v>Brothánek Antonín (1972)  v roce 2014</v>
      </c>
      <c r="S753" s="244"/>
      <c r="T753" s="244"/>
      <c r="U753" s="56"/>
      <c r="V753" s="265"/>
      <c r="W753" s="265"/>
      <c r="X753" s="266"/>
      <c r="Y753" s="266"/>
      <c r="AB753" s="6"/>
      <c r="AC753" s="6"/>
      <c r="AF753" s="56"/>
      <c r="AG753" s="56"/>
    </row>
    <row r="754" spans="2:33" ht="11.25">
      <c r="B754" s="133" t="str">
        <f>CONCATENATE(historie_vysledky[[#This Row],[rok]]," :: ",H754," :: ",I754)</f>
        <v>2014 :: Paleček Vladimír :: 1973</v>
      </c>
      <c r="C754" s="251">
        <v>2014</v>
      </c>
      <c r="D754" s="252" t="s">
        <v>186</v>
      </c>
      <c r="E754" s="259">
        <v>31</v>
      </c>
      <c r="F754" s="259">
        <v>10</v>
      </c>
      <c r="G754" s="253">
        <v>21</v>
      </c>
      <c r="H754" s="262" t="s">
        <v>98</v>
      </c>
      <c r="I754" s="263">
        <v>1973</v>
      </c>
      <c r="J754" s="19" t="s">
        <v>31</v>
      </c>
      <c r="K754" s="255" t="str">
        <f>IF(RIGHT(LEFT(historie_vysledky[[#This Row],[prijmeni a jmeno]],SEARCH(" ",historie_vysledky[[#This Row],[prijmeni a jmeno]])-1),1)="á","Z","M")</f>
        <v>M</v>
      </c>
      <c r="L75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54" s="257"/>
      <c r="N754" s="134"/>
      <c r="O754" s="264">
        <v>4.7650462962962964E-2</v>
      </c>
      <c r="P754" s="136" t="str">
        <f>LEFT(historie_vysledky[[#This Row],[prijmeni a jmeno]],1)</f>
        <v>P</v>
      </c>
      <c r="Q754" s="135" t="str">
        <f>CONCATENATE(historie_vysledky[[#This Row],[prijmeni a jmeno]],", ",historie_vysledky[[#This Row],[nar]])</f>
        <v>Paleček Vladimír, 1973</v>
      </c>
      <c r="R754" s="135" t="str">
        <f>CONCATENATE(historie_vysledky[[#This Row],[prijmeni a jmeno]]," (",historie_vysledky[[#This Row],[nar]],")  v roce ",historie_vysledky[[#This Row],[rok]])</f>
        <v>Paleček Vladimír (1973)  v roce 2014</v>
      </c>
      <c r="S754" s="244"/>
      <c r="T754" s="244"/>
      <c r="U754" s="56"/>
      <c r="V754" s="265"/>
      <c r="W754" s="265"/>
      <c r="X754" s="266"/>
      <c r="Y754" s="266"/>
      <c r="AB754" s="6"/>
      <c r="AC754" s="6"/>
      <c r="AF754" s="56"/>
      <c r="AG754" s="56"/>
    </row>
    <row r="755" spans="2:33" ht="11.25">
      <c r="B755" s="133" t="str">
        <f>CONCATENATE(historie_vysledky[[#This Row],[rok]]," :: ",H755," :: ",I755)</f>
        <v>2014 :: Rechtoriková Linda :: 1987</v>
      </c>
      <c r="C755" s="251">
        <v>2014</v>
      </c>
      <c r="D755" s="252" t="s">
        <v>186</v>
      </c>
      <c r="E755" s="259">
        <v>32</v>
      </c>
      <c r="F755" s="259">
        <v>2</v>
      </c>
      <c r="G755" s="253">
        <v>23</v>
      </c>
      <c r="H755" s="262" t="s">
        <v>106</v>
      </c>
      <c r="I755" s="263">
        <v>1987</v>
      </c>
      <c r="J755" s="19" t="s">
        <v>698</v>
      </c>
      <c r="K755" s="255" t="str">
        <f>IF(RIGHT(LEFT(historie_vysledky[[#This Row],[prijmeni a jmeno]],SEARCH(" ",historie_vysledky[[#This Row],[prijmeni a jmeno]])-1),1)="á","Z","M")</f>
        <v>Z</v>
      </c>
      <c r="L75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755" s="257"/>
      <c r="N755" s="134"/>
      <c r="O755" s="264">
        <v>4.7717592592592589E-2</v>
      </c>
      <c r="P755" s="136" t="str">
        <f>LEFT(historie_vysledky[[#This Row],[prijmeni a jmeno]],1)</f>
        <v>R</v>
      </c>
      <c r="Q755" s="135" t="str">
        <f>CONCATENATE(historie_vysledky[[#This Row],[prijmeni a jmeno]],", ",historie_vysledky[[#This Row],[nar]])</f>
        <v>Rechtoriková Linda, 1987</v>
      </c>
      <c r="R755" s="135" t="str">
        <f>CONCATENATE(historie_vysledky[[#This Row],[prijmeni a jmeno]]," (",historie_vysledky[[#This Row],[nar]],")  v roce ",historie_vysledky[[#This Row],[rok]])</f>
        <v>Rechtoriková Linda (1987)  v roce 2014</v>
      </c>
      <c r="S755" s="244"/>
      <c r="T755" s="244"/>
      <c r="U755" s="56"/>
      <c r="V755" s="265"/>
      <c r="W755" s="265"/>
      <c r="X755" s="266"/>
      <c r="Y755" s="266"/>
      <c r="AB755" s="6"/>
      <c r="AC755" s="6"/>
      <c r="AF755" s="56"/>
      <c r="AG755" s="56"/>
    </row>
    <row r="756" spans="2:33" ht="11.25">
      <c r="B756" s="133" t="str">
        <f>CONCATENATE(historie_vysledky[[#This Row],[rok]]," :: ",H756," :: ",I756)</f>
        <v>2014 :: Pinl Michal :: 1968</v>
      </c>
      <c r="C756" s="251">
        <v>2014</v>
      </c>
      <c r="D756" s="252" t="s">
        <v>186</v>
      </c>
      <c r="E756" s="259">
        <v>33</v>
      </c>
      <c r="F756" s="259">
        <v>11</v>
      </c>
      <c r="G756" s="253">
        <v>22</v>
      </c>
      <c r="H756" s="262" t="s">
        <v>103</v>
      </c>
      <c r="I756" s="263">
        <v>1968</v>
      </c>
      <c r="J756" s="19" t="s">
        <v>2</v>
      </c>
      <c r="K756" s="255" t="str">
        <f>IF(RIGHT(LEFT(historie_vysledky[[#This Row],[prijmeni a jmeno]],SEARCH(" ",historie_vysledky[[#This Row],[prijmeni a jmeno]])-1),1)="á","Z","M")</f>
        <v>M</v>
      </c>
      <c r="L75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56" s="257"/>
      <c r="N756" s="134"/>
      <c r="O756" s="264">
        <v>4.7952546296296299E-2</v>
      </c>
      <c r="P756" s="136" t="str">
        <f>LEFT(historie_vysledky[[#This Row],[prijmeni a jmeno]],1)</f>
        <v>P</v>
      </c>
      <c r="Q756" s="135" t="str">
        <f>CONCATENATE(historie_vysledky[[#This Row],[prijmeni a jmeno]],", ",historie_vysledky[[#This Row],[nar]])</f>
        <v>Pinl Michal, 1968</v>
      </c>
      <c r="R756" s="135" t="str">
        <f>CONCATENATE(historie_vysledky[[#This Row],[prijmeni a jmeno]]," (",historie_vysledky[[#This Row],[nar]],")  v roce ",historie_vysledky[[#This Row],[rok]])</f>
        <v>Pinl Michal (1968)  v roce 2014</v>
      </c>
      <c r="S756" s="244"/>
      <c r="T756" s="244"/>
      <c r="U756" s="56"/>
      <c r="V756" s="265"/>
      <c r="W756" s="265"/>
      <c r="X756" s="266"/>
      <c r="Y756" s="266"/>
      <c r="AB756" s="6"/>
      <c r="AC756" s="6"/>
      <c r="AF756" s="56"/>
      <c r="AG756" s="56"/>
    </row>
    <row r="757" spans="2:33" ht="11.25">
      <c r="B757" s="133" t="str">
        <f>CONCATENATE(historie_vysledky[[#This Row],[rok]]," :: ",H757," :: ",I757)</f>
        <v>2014 :: Habara Jan :: 1972</v>
      </c>
      <c r="C757" s="251">
        <v>2014</v>
      </c>
      <c r="D757" s="252" t="s">
        <v>186</v>
      </c>
      <c r="E757" s="259">
        <v>34</v>
      </c>
      <c r="F757" s="259">
        <v>12</v>
      </c>
      <c r="G757" s="253">
        <v>9</v>
      </c>
      <c r="H757" s="262" t="s">
        <v>57</v>
      </c>
      <c r="I757" s="263">
        <v>1972</v>
      </c>
      <c r="J757" s="19" t="s">
        <v>693</v>
      </c>
      <c r="K757" s="255" t="str">
        <f>IF(RIGHT(LEFT(historie_vysledky[[#This Row],[prijmeni a jmeno]],SEARCH(" ",historie_vysledky[[#This Row],[prijmeni a jmeno]])-1),1)="á","Z","M")</f>
        <v>M</v>
      </c>
      <c r="L75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57" s="257"/>
      <c r="N757" s="134"/>
      <c r="O757" s="264">
        <v>4.8246527777777777E-2</v>
      </c>
      <c r="P757" s="136" t="str">
        <f>LEFT(historie_vysledky[[#This Row],[prijmeni a jmeno]],1)</f>
        <v>H</v>
      </c>
      <c r="Q757" s="135" t="str">
        <f>CONCATENATE(historie_vysledky[[#This Row],[prijmeni a jmeno]],", ",historie_vysledky[[#This Row],[nar]])</f>
        <v>Habara Jan, 1972</v>
      </c>
      <c r="R757" s="135" t="str">
        <f>CONCATENATE(historie_vysledky[[#This Row],[prijmeni a jmeno]]," (",historie_vysledky[[#This Row],[nar]],")  v roce ",historie_vysledky[[#This Row],[rok]])</f>
        <v>Habara Jan (1972)  v roce 2014</v>
      </c>
      <c r="S757" s="244"/>
      <c r="T757" s="244"/>
      <c r="U757" s="56"/>
      <c r="V757" s="265"/>
      <c r="W757" s="265"/>
      <c r="X757" s="266"/>
      <c r="Y757" s="266"/>
      <c r="AB757" s="6"/>
      <c r="AC757" s="6"/>
      <c r="AF757" s="56"/>
      <c r="AG757" s="56"/>
    </row>
    <row r="758" spans="2:33" ht="11.25">
      <c r="B758" s="133" t="str">
        <f>CONCATENATE(historie_vysledky[[#This Row],[rok]]," :: ",H758," :: ",I758)</f>
        <v>2014 :: Šimek Miroslav :: 1966</v>
      </c>
      <c r="C758" s="251">
        <v>2014</v>
      </c>
      <c r="D758" s="252" t="s">
        <v>186</v>
      </c>
      <c r="E758" s="259">
        <v>35</v>
      </c>
      <c r="F758" s="259">
        <v>13</v>
      </c>
      <c r="G758" s="253">
        <v>48</v>
      </c>
      <c r="H758" s="262" t="s">
        <v>110</v>
      </c>
      <c r="I758" s="263">
        <v>1966</v>
      </c>
      <c r="J758" s="19" t="s">
        <v>648</v>
      </c>
      <c r="K758" s="255" t="str">
        <f>IF(RIGHT(LEFT(historie_vysledky[[#This Row],[prijmeni a jmeno]],SEARCH(" ",historie_vysledky[[#This Row],[prijmeni a jmeno]])-1),1)="á","Z","M")</f>
        <v>M</v>
      </c>
      <c r="L75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58" s="257"/>
      <c r="N758" s="134"/>
      <c r="O758" s="264">
        <v>4.8552083333333329E-2</v>
      </c>
      <c r="P758" s="136" t="str">
        <f>LEFT(historie_vysledky[[#This Row],[prijmeni a jmeno]],1)</f>
        <v>Š</v>
      </c>
      <c r="Q758" s="135" t="str">
        <f>CONCATENATE(historie_vysledky[[#This Row],[prijmeni a jmeno]],", ",historie_vysledky[[#This Row],[nar]])</f>
        <v>Šimek Miroslav, 1966</v>
      </c>
      <c r="R758" s="135" t="str">
        <f>CONCATENATE(historie_vysledky[[#This Row],[prijmeni a jmeno]]," (",historie_vysledky[[#This Row],[nar]],")  v roce ",historie_vysledky[[#This Row],[rok]])</f>
        <v>Šimek Miroslav (1966)  v roce 2014</v>
      </c>
      <c r="S758" s="244"/>
      <c r="T758" s="244"/>
      <c r="U758" s="56"/>
      <c r="V758" s="265"/>
      <c r="W758" s="265"/>
      <c r="X758" s="266"/>
      <c r="Y758" s="266"/>
      <c r="AB758" s="6"/>
      <c r="AC758" s="6"/>
      <c r="AF758" s="56"/>
      <c r="AG758" s="56"/>
    </row>
    <row r="759" spans="2:33" ht="11.25">
      <c r="B759" s="133" t="str">
        <f>CONCATENATE(historie_vysledky[[#This Row],[rok]]," :: ",H759," :: ",I759)</f>
        <v>2014 :: Šimák Petr :: 1973</v>
      </c>
      <c r="C759" s="251">
        <v>2014</v>
      </c>
      <c r="D759" s="252" t="s">
        <v>186</v>
      </c>
      <c r="E759" s="259">
        <v>36</v>
      </c>
      <c r="F759" s="259">
        <v>14</v>
      </c>
      <c r="G759" s="253">
        <v>53</v>
      </c>
      <c r="H759" s="262" t="s">
        <v>764</v>
      </c>
      <c r="I759" s="263">
        <v>1973</v>
      </c>
      <c r="J759" s="19" t="s">
        <v>765</v>
      </c>
      <c r="K759" s="255" t="str">
        <f>IF(RIGHT(LEFT(historie_vysledky[[#This Row],[prijmeni a jmeno]],SEARCH(" ",historie_vysledky[[#This Row],[prijmeni a jmeno]])-1),1)="á","Z","M")</f>
        <v>M</v>
      </c>
      <c r="L75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59" s="257"/>
      <c r="N759" s="134"/>
      <c r="O759" s="264">
        <v>4.905787037037037E-2</v>
      </c>
      <c r="P759" s="136" t="str">
        <f>LEFT(historie_vysledky[[#This Row],[prijmeni a jmeno]],1)</f>
        <v>Š</v>
      </c>
      <c r="Q759" s="135" t="str">
        <f>CONCATENATE(historie_vysledky[[#This Row],[prijmeni a jmeno]],", ",historie_vysledky[[#This Row],[nar]])</f>
        <v>Šimák Petr, 1973</v>
      </c>
      <c r="R759" s="135" t="str">
        <f>CONCATENATE(historie_vysledky[[#This Row],[prijmeni a jmeno]]," (",historie_vysledky[[#This Row],[nar]],")  v roce ",historie_vysledky[[#This Row],[rok]])</f>
        <v>Šimák Petr (1973)  v roce 2014</v>
      </c>
      <c r="S759" s="244"/>
      <c r="T759" s="244"/>
      <c r="U759" s="56"/>
      <c r="V759" s="265"/>
      <c r="W759" s="265"/>
      <c r="X759" s="266"/>
      <c r="Y759" s="266"/>
      <c r="AB759" s="6"/>
      <c r="AC759" s="6"/>
      <c r="AF759" s="56"/>
      <c r="AG759" s="56"/>
    </row>
    <row r="760" spans="2:33" ht="11.25">
      <c r="B760" s="133" t="str">
        <f>CONCATENATE(historie_vysledky[[#This Row],[rok]]," :: ",H760," :: ",I760)</f>
        <v>2014 :: Novák Jaroslav :: 1964</v>
      </c>
      <c r="C760" s="251">
        <v>2014</v>
      </c>
      <c r="D760" s="252" t="s">
        <v>186</v>
      </c>
      <c r="E760" s="259">
        <v>37</v>
      </c>
      <c r="F760" s="259">
        <v>5</v>
      </c>
      <c r="G760" s="253">
        <v>90</v>
      </c>
      <c r="H760" s="262" t="s">
        <v>95</v>
      </c>
      <c r="I760" s="263">
        <v>1964</v>
      </c>
      <c r="J760" s="19" t="s">
        <v>741</v>
      </c>
      <c r="K760" s="255" t="str">
        <f>IF(RIGHT(LEFT(historie_vysledky[[#This Row],[prijmeni a jmeno]],SEARCH(" ",historie_vysledky[[#This Row],[prijmeni a jmeno]])-1),1)="á","Z","M")</f>
        <v>M</v>
      </c>
      <c r="L76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760" s="257"/>
      <c r="N760" s="134"/>
      <c r="O760" s="264">
        <v>4.9239583333333337E-2</v>
      </c>
      <c r="P760" s="136" t="str">
        <f>LEFT(historie_vysledky[[#This Row],[prijmeni a jmeno]],1)</f>
        <v>N</v>
      </c>
      <c r="Q760" s="135" t="str">
        <f>CONCATENATE(historie_vysledky[[#This Row],[prijmeni a jmeno]],", ",historie_vysledky[[#This Row],[nar]])</f>
        <v>Novák Jaroslav, 1964</v>
      </c>
      <c r="R760" s="135" t="str">
        <f>CONCATENATE(historie_vysledky[[#This Row],[prijmeni a jmeno]]," (",historie_vysledky[[#This Row],[nar]],")  v roce ",historie_vysledky[[#This Row],[rok]])</f>
        <v>Novák Jaroslav (1964)  v roce 2014</v>
      </c>
      <c r="S760" s="244"/>
      <c r="T760" s="244"/>
      <c r="U760" s="56"/>
      <c r="V760" s="265"/>
      <c r="W760" s="265"/>
      <c r="X760" s="266"/>
      <c r="Y760" s="266"/>
      <c r="AB760" s="6"/>
      <c r="AC760" s="6"/>
      <c r="AF760" s="56"/>
      <c r="AG760" s="56"/>
    </row>
    <row r="761" spans="2:33" ht="11.25">
      <c r="B761" s="133" t="str">
        <f>CONCATENATE(historie_vysledky[[#This Row],[rok]]," :: ",H761," :: ",I761)</f>
        <v>2014 :: Pláteník Ladislav :: 1966</v>
      </c>
      <c r="C761" s="251">
        <v>2014</v>
      </c>
      <c r="D761" s="252" t="s">
        <v>186</v>
      </c>
      <c r="E761" s="259">
        <v>38</v>
      </c>
      <c r="F761" s="259">
        <v>15</v>
      </c>
      <c r="G761" s="253">
        <v>99</v>
      </c>
      <c r="H761" s="262" t="s">
        <v>788</v>
      </c>
      <c r="I761" s="263">
        <v>1966</v>
      </c>
      <c r="J761" s="19" t="s">
        <v>789</v>
      </c>
      <c r="K761" s="255" t="str">
        <f>IF(RIGHT(LEFT(historie_vysledky[[#This Row],[prijmeni a jmeno]],SEARCH(" ",historie_vysledky[[#This Row],[prijmeni a jmeno]])-1),1)="á","Z","M")</f>
        <v>M</v>
      </c>
      <c r="L76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61" s="257"/>
      <c r="N761" s="134"/>
      <c r="O761" s="264">
        <v>4.9262731481481477E-2</v>
      </c>
      <c r="P761" s="136" t="str">
        <f>LEFT(historie_vysledky[[#This Row],[prijmeni a jmeno]],1)</f>
        <v>P</v>
      </c>
      <c r="Q761" s="135" t="str">
        <f>CONCATENATE(historie_vysledky[[#This Row],[prijmeni a jmeno]],", ",historie_vysledky[[#This Row],[nar]])</f>
        <v>Pláteník Ladislav, 1966</v>
      </c>
      <c r="R761" s="135" t="str">
        <f>CONCATENATE(historie_vysledky[[#This Row],[prijmeni a jmeno]]," (",historie_vysledky[[#This Row],[nar]],")  v roce ",historie_vysledky[[#This Row],[rok]])</f>
        <v>Pláteník Ladislav (1966)  v roce 2014</v>
      </c>
      <c r="S761" s="244"/>
      <c r="T761" s="244"/>
      <c r="U761" s="56"/>
      <c r="V761" s="265"/>
      <c r="W761" s="265"/>
      <c r="X761" s="266"/>
      <c r="Y761" s="266"/>
      <c r="AB761" s="6"/>
      <c r="AC761" s="6"/>
      <c r="AF761" s="56"/>
      <c r="AG761" s="56"/>
    </row>
    <row r="762" spans="2:33" ht="11.25">
      <c r="B762" s="133" t="str">
        <f>CONCATENATE(historie_vysledky[[#This Row],[rok]]," :: ",H762," :: ",I762)</f>
        <v>2014 :: Tůma Jaroslav :: 1963</v>
      </c>
      <c r="C762" s="251">
        <v>2014</v>
      </c>
      <c r="D762" s="252" t="s">
        <v>186</v>
      </c>
      <c r="E762" s="259">
        <v>39</v>
      </c>
      <c r="F762" s="259">
        <v>6</v>
      </c>
      <c r="G762" s="253">
        <v>34</v>
      </c>
      <c r="H762" s="262" t="s">
        <v>123</v>
      </c>
      <c r="I762" s="263">
        <v>1963</v>
      </c>
      <c r="J762" s="19" t="s">
        <v>702</v>
      </c>
      <c r="K762" s="255" t="str">
        <f>IF(RIGHT(LEFT(historie_vysledky[[#This Row],[prijmeni a jmeno]],SEARCH(" ",historie_vysledky[[#This Row],[prijmeni a jmeno]])-1),1)="á","Z","M")</f>
        <v>M</v>
      </c>
      <c r="L76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762" s="257"/>
      <c r="N762" s="134"/>
      <c r="O762" s="264">
        <v>4.9443287037037043E-2</v>
      </c>
      <c r="P762" s="136" t="str">
        <f>LEFT(historie_vysledky[[#This Row],[prijmeni a jmeno]],1)</f>
        <v>T</v>
      </c>
      <c r="Q762" s="135" t="str">
        <f>CONCATENATE(historie_vysledky[[#This Row],[prijmeni a jmeno]],", ",historie_vysledky[[#This Row],[nar]])</f>
        <v>Tůma Jaroslav, 1963</v>
      </c>
      <c r="R762" s="135" t="str">
        <f>CONCATENATE(historie_vysledky[[#This Row],[prijmeni a jmeno]]," (",historie_vysledky[[#This Row],[nar]],")  v roce ",historie_vysledky[[#This Row],[rok]])</f>
        <v>Tůma Jaroslav (1963)  v roce 2014</v>
      </c>
      <c r="S762" s="244"/>
      <c r="T762" s="244"/>
      <c r="U762" s="56"/>
      <c r="V762" s="265"/>
      <c r="W762" s="265"/>
      <c r="X762" s="266"/>
      <c r="Y762" s="266"/>
      <c r="AB762" s="6"/>
      <c r="AC762" s="6"/>
      <c r="AF762" s="56"/>
      <c r="AG762" s="56"/>
    </row>
    <row r="763" spans="2:33" ht="11.25">
      <c r="B763" s="133" t="str">
        <f>CONCATENATE(historie_vysledky[[#This Row],[rok]]," :: ",H763," :: ",I763)</f>
        <v>2014 :: Haňur Roman :: 1968</v>
      </c>
      <c r="C763" s="251">
        <v>2014</v>
      </c>
      <c r="D763" s="252" t="s">
        <v>186</v>
      </c>
      <c r="E763" s="259">
        <v>40</v>
      </c>
      <c r="F763" s="259">
        <v>16</v>
      </c>
      <c r="G763" s="253">
        <v>96</v>
      </c>
      <c r="H763" s="262" t="s">
        <v>60</v>
      </c>
      <c r="I763" s="263">
        <v>1968</v>
      </c>
      <c r="J763" s="19" t="s">
        <v>11</v>
      </c>
      <c r="K763" s="255" t="str">
        <f>IF(RIGHT(LEFT(historie_vysledky[[#This Row],[prijmeni a jmeno]],SEARCH(" ",historie_vysledky[[#This Row],[prijmeni a jmeno]])-1),1)="á","Z","M")</f>
        <v>M</v>
      </c>
      <c r="L76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63" s="257"/>
      <c r="N763" s="134"/>
      <c r="O763" s="264">
        <v>4.9575231481481484E-2</v>
      </c>
      <c r="P763" s="136" t="str">
        <f>LEFT(historie_vysledky[[#This Row],[prijmeni a jmeno]],1)</f>
        <v>H</v>
      </c>
      <c r="Q763" s="135" t="str">
        <f>CONCATENATE(historie_vysledky[[#This Row],[prijmeni a jmeno]],", ",historie_vysledky[[#This Row],[nar]])</f>
        <v>Haňur Roman, 1968</v>
      </c>
      <c r="R763" s="135" t="str">
        <f>CONCATENATE(historie_vysledky[[#This Row],[prijmeni a jmeno]]," (",historie_vysledky[[#This Row],[nar]],")  v roce ",historie_vysledky[[#This Row],[rok]])</f>
        <v>Haňur Roman (1968)  v roce 2014</v>
      </c>
      <c r="S763" s="244"/>
      <c r="T763" s="244"/>
      <c r="U763" s="56"/>
      <c r="V763" s="265"/>
      <c r="W763" s="265"/>
      <c r="X763" s="266"/>
      <c r="Y763" s="266"/>
      <c r="AB763" s="6"/>
      <c r="AC763" s="6"/>
      <c r="AF763" s="56"/>
      <c r="AG763" s="56"/>
    </row>
    <row r="764" spans="2:33" ht="11.25">
      <c r="B764" s="133" t="str">
        <f>CONCATENATE(historie_vysledky[[#This Row],[rok]]," :: ",H764," :: ",I764)</f>
        <v>2014 :: Svoboda Václav :: 1949</v>
      </c>
      <c r="C764" s="251">
        <v>2014</v>
      </c>
      <c r="D764" s="252" t="s">
        <v>186</v>
      </c>
      <c r="E764" s="259">
        <v>41</v>
      </c>
      <c r="F764" s="259">
        <v>2</v>
      </c>
      <c r="G764" s="253">
        <v>29</v>
      </c>
      <c r="H764" s="262" t="s">
        <v>118</v>
      </c>
      <c r="I764" s="263">
        <v>1949</v>
      </c>
      <c r="J764" s="19" t="s">
        <v>2</v>
      </c>
      <c r="K764" s="255" t="str">
        <f>IF(RIGHT(LEFT(historie_vysledky[[#This Row],[prijmeni a jmeno]],SEARCH(" ",historie_vysledky[[#This Row],[prijmeni a jmeno]])-1),1)="á","Z","M")</f>
        <v>M</v>
      </c>
      <c r="L76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764" s="257"/>
      <c r="N764" s="134"/>
      <c r="O764" s="264">
        <v>4.9869212962962962E-2</v>
      </c>
      <c r="P764" s="136" t="str">
        <f>LEFT(historie_vysledky[[#This Row],[prijmeni a jmeno]],1)</f>
        <v>S</v>
      </c>
      <c r="Q764" s="135" t="str">
        <f>CONCATENATE(historie_vysledky[[#This Row],[prijmeni a jmeno]],", ",historie_vysledky[[#This Row],[nar]])</f>
        <v>Svoboda Václav, 1949</v>
      </c>
      <c r="R764" s="135" t="str">
        <f>CONCATENATE(historie_vysledky[[#This Row],[prijmeni a jmeno]]," (",historie_vysledky[[#This Row],[nar]],")  v roce ",historie_vysledky[[#This Row],[rok]])</f>
        <v>Svoboda Václav (1949)  v roce 2014</v>
      </c>
      <c r="S764" s="244"/>
      <c r="T764" s="244"/>
      <c r="U764" s="56"/>
      <c r="V764" s="265"/>
      <c r="W764" s="265"/>
      <c r="X764" s="266"/>
      <c r="Y764" s="266"/>
      <c r="AB764" s="6"/>
      <c r="AC764" s="6"/>
      <c r="AF764" s="56"/>
      <c r="AG764" s="56"/>
    </row>
    <row r="765" spans="2:33" ht="11.25">
      <c r="B765" s="133" t="str">
        <f>CONCATENATE(historie_vysledky[[#This Row],[rok]]," :: ",H765," :: ",I765)</f>
        <v>2014 :: Vorel Michal :: 1989</v>
      </c>
      <c r="C765" s="251">
        <v>2014</v>
      </c>
      <c r="D765" s="252" t="s">
        <v>186</v>
      </c>
      <c r="E765" s="259">
        <v>42</v>
      </c>
      <c r="F765" s="259">
        <v>16</v>
      </c>
      <c r="G765" s="253">
        <v>40</v>
      </c>
      <c r="H765" s="262" t="s">
        <v>133</v>
      </c>
      <c r="I765" s="263">
        <v>1989</v>
      </c>
      <c r="J765" s="19" t="s">
        <v>17</v>
      </c>
      <c r="K765" s="255" t="str">
        <f>IF(RIGHT(LEFT(historie_vysledky[[#This Row],[prijmeni a jmeno]],SEARCH(" ",historie_vysledky[[#This Row],[prijmeni a jmeno]])-1),1)="á","Z","M")</f>
        <v>M</v>
      </c>
      <c r="L76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65" s="257"/>
      <c r="N765" s="134"/>
      <c r="O765" s="264">
        <v>5.0040509259259257E-2</v>
      </c>
      <c r="P765" s="136" t="str">
        <f>LEFT(historie_vysledky[[#This Row],[prijmeni a jmeno]],1)</f>
        <v>V</v>
      </c>
      <c r="Q765" s="135" t="str">
        <f>CONCATENATE(historie_vysledky[[#This Row],[prijmeni a jmeno]],", ",historie_vysledky[[#This Row],[nar]])</f>
        <v>Vorel Michal, 1989</v>
      </c>
      <c r="R765" s="135" t="str">
        <f>CONCATENATE(historie_vysledky[[#This Row],[prijmeni a jmeno]]," (",historie_vysledky[[#This Row],[nar]],")  v roce ",historie_vysledky[[#This Row],[rok]])</f>
        <v>Vorel Michal (1989)  v roce 2014</v>
      </c>
      <c r="S765" s="244"/>
      <c r="T765" s="244"/>
      <c r="U765" s="56"/>
      <c r="V765" s="265"/>
      <c r="W765" s="265"/>
      <c r="X765" s="266"/>
      <c r="Y765" s="266"/>
      <c r="AB765" s="6"/>
      <c r="AC765" s="6"/>
      <c r="AF765" s="56"/>
      <c r="AG765" s="56"/>
    </row>
    <row r="766" spans="2:33" ht="11.25">
      <c r="B766" s="133" t="str">
        <f>CONCATENATE(historie_vysledky[[#This Row],[rok]]," :: ",H766," :: ",I766)</f>
        <v>2014 :: Trnka Jiří :: 1963</v>
      </c>
      <c r="C766" s="251">
        <v>2014</v>
      </c>
      <c r="D766" s="252" t="s">
        <v>186</v>
      </c>
      <c r="E766" s="259">
        <v>43</v>
      </c>
      <c r="F766" s="259">
        <v>7</v>
      </c>
      <c r="G766" s="253">
        <v>51</v>
      </c>
      <c r="H766" s="262" t="s">
        <v>122</v>
      </c>
      <c r="I766" s="263">
        <v>1963</v>
      </c>
      <c r="J766" s="19" t="s">
        <v>41</v>
      </c>
      <c r="K766" s="255" t="str">
        <f>IF(RIGHT(LEFT(historie_vysledky[[#This Row],[prijmeni a jmeno]],SEARCH(" ",historie_vysledky[[#This Row],[prijmeni a jmeno]])-1),1)="á","Z","M")</f>
        <v>M</v>
      </c>
      <c r="L76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766" s="257"/>
      <c r="N766" s="134"/>
      <c r="O766" s="264">
        <v>5.0100694444444448E-2</v>
      </c>
      <c r="P766" s="136" t="str">
        <f>LEFT(historie_vysledky[[#This Row],[prijmeni a jmeno]],1)</f>
        <v>T</v>
      </c>
      <c r="Q766" s="135" t="str">
        <f>CONCATENATE(historie_vysledky[[#This Row],[prijmeni a jmeno]],", ",historie_vysledky[[#This Row],[nar]])</f>
        <v>Trnka Jiří, 1963</v>
      </c>
      <c r="R766" s="135" t="str">
        <f>CONCATENATE(historie_vysledky[[#This Row],[prijmeni a jmeno]]," (",historie_vysledky[[#This Row],[nar]],")  v roce ",historie_vysledky[[#This Row],[rok]])</f>
        <v>Trnka Jiří (1963)  v roce 2014</v>
      </c>
      <c r="S766" s="244"/>
      <c r="T766" s="244"/>
      <c r="U766" s="56"/>
      <c r="V766" s="265"/>
      <c r="W766" s="265"/>
      <c r="X766" s="266"/>
      <c r="Y766" s="266"/>
      <c r="AB766" s="6"/>
      <c r="AC766" s="6"/>
      <c r="AF766" s="56"/>
      <c r="AG766" s="56"/>
    </row>
    <row r="767" spans="2:33" ht="11.25">
      <c r="B767" s="133" t="str">
        <f>CONCATENATE(historie_vysledky[[#This Row],[rok]]," :: ",H767," :: ",I767)</f>
        <v>2014 :: Mikolášek Arnošt :: 1965</v>
      </c>
      <c r="C767" s="251">
        <v>2014</v>
      </c>
      <c r="D767" s="252" t="s">
        <v>186</v>
      </c>
      <c r="E767" s="259">
        <v>44</v>
      </c>
      <c r="F767" s="259">
        <v>17</v>
      </c>
      <c r="G767" s="253">
        <v>18</v>
      </c>
      <c r="H767" s="262" t="s">
        <v>92</v>
      </c>
      <c r="I767" s="263">
        <v>1965</v>
      </c>
      <c r="J767" s="19" t="s">
        <v>25</v>
      </c>
      <c r="K767" s="255" t="str">
        <f>IF(RIGHT(LEFT(historie_vysledky[[#This Row],[prijmeni a jmeno]],SEARCH(" ",historie_vysledky[[#This Row],[prijmeni a jmeno]])-1),1)="á","Z","M")</f>
        <v>M</v>
      </c>
      <c r="L76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67" s="257"/>
      <c r="N767" s="134"/>
      <c r="O767" s="264">
        <v>5.0144675925925926E-2</v>
      </c>
      <c r="P767" s="136" t="str">
        <f>LEFT(historie_vysledky[[#This Row],[prijmeni a jmeno]],1)</f>
        <v>M</v>
      </c>
      <c r="Q767" s="135" t="str">
        <f>CONCATENATE(historie_vysledky[[#This Row],[prijmeni a jmeno]],", ",historie_vysledky[[#This Row],[nar]])</f>
        <v>Mikolášek Arnošt, 1965</v>
      </c>
      <c r="R767" s="135" t="str">
        <f>CONCATENATE(historie_vysledky[[#This Row],[prijmeni a jmeno]]," (",historie_vysledky[[#This Row],[nar]],")  v roce ",historie_vysledky[[#This Row],[rok]])</f>
        <v>Mikolášek Arnošt (1965)  v roce 2014</v>
      </c>
      <c r="S767" s="244"/>
      <c r="T767" s="244"/>
      <c r="U767" s="56"/>
      <c r="V767" s="265"/>
      <c r="W767" s="265"/>
      <c r="X767" s="266"/>
      <c r="Y767" s="266"/>
      <c r="AB767" s="6"/>
      <c r="AC767" s="6"/>
      <c r="AF767" s="56"/>
      <c r="AG767" s="56"/>
    </row>
    <row r="768" spans="2:33" ht="11.25">
      <c r="B768" s="133" t="str">
        <f>CONCATENATE(historie_vysledky[[#This Row],[rok]]," :: ",H768," :: ",I768)</f>
        <v>2014 :: Kroupa Evžen :: 1967</v>
      </c>
      <c r="C768" s="251">
        <v>2014</v>
      </c>
      <c r="D768" s="252" t="s">
        <v>186</v>
      </c>
      <c r="E768" s="259">
        <v>45</v>
      </c>
      <c r="F768" s="259">
        <v>18</v>
      </c>
      <c r="G768" s="253">
        <v>66</v>
      </c>
      <c r="H768" s="262" t="s">
        <v>82</v>
      </c>
      <c r="I768" s="263">
        <v>1967</v>
      </c>
      <c r="J768" s="19" t="s">
        <v>11</v>
      </c>
      <c r="K768" s="255" t="str">
        <f>IF(RIGHT(LEFT(historie_vysledky[[#This Row],[prijmeni a jmeno]],SEARCH(" ",historie_vysledky[[#This Row],[prijmeni a jmeno]])-1),1)="á","Z","M")</f>
        <v>M</v>
      </c>
      <c r="L76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68" s="257"/>
      <c r="N768" s="134"/>
      <c r="O768" s="264">
        <v>5.0280092592592592E-2</v>
      </c>
      <c r="P768" s="136" t="str">
        <f>LEFT(historie_vysledky[[#This Row],[prijmeni a jmeno]],1)</f>
        <v>K</v>
      </c>
      <c r="Q768" s="135" t="str">
        <f>CONCATENATE(historie_vysledky[[#This Row],[prijmeni a jmeno]],", ",historie_vysledky[[#This Row],[nar]])</f>
        <v>Kroupa Evžen, 1967</v>
      </c>
      <c r="R768" s="135" t="str">
        <f>CONCATENATE(historie_vysledky[[#This Row],[prijmeni a jmeno]]," (",historie_vysledky[[#This Row],[nar]],")  v roce ",historie_vysledky[[#This Row],[rok]])</f>
        <v>Kroupa Evžen (1967)  v roce 2014</v>
      </c>
      <c r="S768" s="244"/>
      <c r="T768" s="244"/>
      <c r="U768" s="56"/>
      <c r="V768" s="265"/>
      <c r="W768" s="265"/>
      <c r="X768" s="266"/>
      <c r="Y768" s="266"/>
      <c r="AB768" s="6"/>
      <c r="AC768" s="6"/>
      <c r="AF768" s="56"/>
      <c r="AG768" s="56"/>
    </row>
    <row r="769" spans="2:33" ht="11.25">
      <c r="B769" s="133" t="str">
        <f>CONCATENATE(historie_vysledky[[#This Row],[rok]]," :: ",H769," :: ",I769)</f>
        <v>2014 :: Kazda Radek :: 1986</v>
      </c>
      <c r="C769" s="251">
        <v>2014</v>
      </c>
      <c r="D769" s="252" t="s">
        <v>186</v>
      </c>
      <c r="E769" s="259">
        <v>46</v>
      </c>
      <c r="F769" s="259">
        <v>17</v>
      </c>
      <c r="G769" s="253">
        <v>89</v>
      </c>
      <c r="H769" s="262" t="s">
        <v>786</v>
      </c>
      <c r="I769" s="263">
        <v>1986</v>
      </c>
      <c r="J769" s="19" t="s">
        <v>787</v>
      </c>
      <c r="K769" s="255" t="str">
        <f>IF(RIGHT(LEFT(historie_vysledky[[#This Row],[prijmeni a jmeno]],SEARCH(" ",historie_vysledky[[#This Row],[prijmeni a jmeno]])-1),1)="á","Z","M")</f>
        <v>M</v>
      </c>
      <c r="L76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69" s="257"/>
      <c r="N769" s="134"/>
      <c r="O769" s="264">
        <v>5.0501157407407404E-2</v>
      </c>
      <c r="P769" s="136" t="str">
        <f>LEFT(historie_vysledky[[#This Row],[prijmeni a jmeno]],1)</f>
        <v>K</v>
      </c>
      <c r="Q769" s="135" t="str">
        <f>CONCATENATE(historie_vysledky[[#This Row],[prijmeni a jmeno]],", ",historie_vysledky[[#This Row],[nar]])</f>
        <v>Kazda Radek, 1986</v>
      </c>
      <c r="R769" s="135" t="str">
        <f>CONCATENATE(historie_vysledky[[#This Row],[prijmeni a jmeno]]," (",historie_vysledky[[#This Row],[nar]],")  v roce ",historie_vysledky[[#This Row],[rok]])</f>
        <v>Kazda Radek (1986)  v roce 2014</v>
      </c>
      <c r="S769" s="244"/>
      <c r="T769" s="244"/>
      <c r="U769" s="56"/>
      <c r="V769" s="265"/>
      <c r="W769" s="265"/>
      <c r="X769" s="266"/>
      <c r="Y769" s="266"/>
      <c r="AB769" s="6"/>
      <c r="AC769" s="6"/>
      <c r="AF769" s="56"/>
      <c r="AG769" s="56"/>
    </row>
    <row r="770" spans="2:33" ht="11.25">
      <c r="B770" s="133" t="str">
        <f>CONCATENATE(historie_vysledky[[#This Row],[rok]]," :: ",H770," :: ",I770)</f>
        <v>2014 :: Círal František :: 1998</v>
      </c>
      <c r="C770" s="251">
        <v>2014</v>
      </c>
      <c r="D770" s="252" t="s">
        <v>186</v>
      </c>
      <c r="E770" s="259">
        <v>47</v>
      </c>
      <c r="F770" s="259">
        <v>18</v>
      </c>
      <c r="G770" s="253">
        <v>61</v>
      </c>
      <c r="H770" s="262" t="s">
        <v>51</v>
      </c>
      <c r="I770" s="263">
        <v>1998</v>
      </c>
      <c r="J770" s="19" t="s">
        <v>6</v>
      </c>
      <c r="K770" s="255" t="str">
        <f>IF(RIGHT(LEFT(historie_vysledky[[#This Row],[prijmeni a jmeno]],SEARCH(" ",historie_vysledky[[#This Row],[prijmeni a jmeno]])-1),1)="á","Z","M")</f>
        <v>M</v>
      </c>
      <c r="L77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70" s="257"/>
      <c r="N770" s="134"/>
      <c r="O770" s="264">
        <v>5.0504629629629628E-2</v>
      </c>
      <c r="P770" s="136" t="str">
        <f>LEFT(historie_vysledky[[#This Row],[prijmeni a jmeno]],1)</f>
        <v>C</v>
      </c>
      <c r="Q770" s="135" t="str">
        <f>CONCATENATE(historie_vysledky[[#This Row],[prijmeni a jmeno]],", ",historie_vysledky[[#This Row],[nar]])</f>
        <v>Círal František, 1998</v>
      </c>
      <c r="R770" s="135" t="str">
        <f>CONCATENATE(historie_vysledky[[#This Row],[prijmeni a jmeno]]," (",historie_vysledky[[#This Row],[nar]],")  v roce ",historie_vysledky[[#This Row],[rok]])</f>
        <v>Círal František (1998)  v roce 2014</v>
      </c>
      <c r="S770" s="244"/>
      <c r="T770" s="244"/>
      <c r="U770" s="56"/>
      <c r="V770" s="265"/>
      <c r="W770" s="265"/>
      <c r="X770" s="266"/>
      <c r="Y770" s="266"/>
      <c r="AB770" s="6"/>
      <c r="AC770" s="6"/>
      <c r="AF770" s="56"/>
      <c r="AG770" s="56"/>
    </row>
    <row r="771" spans="2:33" ht="11.25">
      <c r="B771" s="133" t="str">
        <f>CONCATENATE(historie_vysledky[[#This Row],[rok]]," :: ",H771," :: ",I771)</f>
        <v>2014 :: Kukla Ondřej :: 1986</v>
      </c>
      <c r="C771" s="251">
        <v>2014</v>
      </c>
      <c r="D771" s="252" t="s">
        <v>186</v>
      </c>
      <c r="E771" s="259">
        <v>48</v>
      </c>
      <c r="F771" s="259">
        <v>19</v>
      </c>
      <c r="G771" s="253">
        <v>75</v>
      </c>
      <c r="H771" s="262" t="s">
        <v>781</v>
      </c>
      <c r="I771" s="263">
        <v>1986</v>
      </c>
      <c r="J771" s="19" t="s">
        <v>14</v>
      </c>
      <c r="K771" s="255" t="str">
        <f>IF(RIGHT(LEFT(historie_vysledky[[#This Row],[prijmeni a jmeno]],SEARCH(" ",historie_vysledky[[#This Row],[prijmeni a jmeno]])-1),1)="á","Z","M")</f>
        <v>M</v>
      </c>
      <c r="L77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71" s="257"/>
      <c r="N771" s="134"/>
      <c r="O771" s="264">
        <v>5.051736111111111E-2</v>
      </c>
      <c r="P771" s="136" t="str">
        <f>LEFT(historie_vysledky[[#This Row],[prijmeni a jmeno]],1)</f>
        <v>K</v>
      </c>
      <c r="Q771" s="135" t="str">
        <f>CONCATENATE(historie_vysledky[[#This Row],[prijmeni a jmeno]],", ",historie_vysledky[[#This Row],[nar]])</f>
        <v>Kukla Ondřej, 1986</v>
      </c>
      <c r="R771" s="135" t="str">
        <f>CONCATENATE(historie_vysledky[[#This Row],[prijmeni a jmeno]]," (",historie_vysledky[[#This Row],[nar]],")  v roce ",historie_vysledky[[#This Row],[rok]])</f>
        <v>Kukla Ondřej (1986)  v roce 2014</v>
      </c>
      <c r="S771" s="244"/>
      <c r="T771" s="244"/>
      <c r="U771" s="56"/>
      <c r="V771" s="265"/>
      <c r="W771" s="265"/>
      <c r="X771" s="266"/>
      <c r="Y771" s="266"/>
      <c r="AB771" s="6"/>
      <c r="AC771" s="6"/>
      <c r="AF771" s="56"/>
      <c r="AG771" s="56"/>
    </row>
    <row r="772" spans="2:33" ht="11.25">
      <c r="B772" s="133" t="str">
        <f>CONCATENATE(historie_vysledky[[#This Row],[rok]]," :: ",H772," :: ",I772)</f>
        <v>2014 :: Kozák Pavel :: 1973</v>
      </c>
      <c r="C772" s="251">
        <v>2014</v>
      </c>
      <c r="D772" s="252" t="s">
        <v>186</v>
      </c>
      <c r="E772" s="259">
        <v>49</v>
      </c>
      <c r="F772" s="259">
        <v>19</v>
      </c>
      <c r="G772" s="253">
        <v>16</v>
      </c>
      <c r="H772" s="262" t="s">
        <v>79</v>
      </c>
      <c r="I772" s="263">
        <v>1973</v>
      </c>
      <c r="J772" s="19" t="s">
        <v>21</v>
      </c>
      <c r="K772" s="255" t="str">
        <f>IF(RIGHT(LEFT(historie_vysledky[[#This Row],[prijmeni a jmeno]],SEARCH(" ",historie_vysledky[[#This Row],[prijmeni a jmeno]])-1),1)="á","Z","M")</f>
        <v>M</v>
      </c>
      <c r="L77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72" s="257"/>
      <c r="N772" s="134"/>
      <c r="O772" s="264">
        <v>5.056597222222222E-2</v>
      </c>
      <c r="P772" s="136" t="str">
        <f>LEFT(historie_vysledky[[#This Row],[prijmeni a jmeno]],1)</f>
        <v>K</v>
      </c>
      <c r="Q772" s="135" t="str">
        <f>CONCATENATE(historie_vysledky[[#This Row],[prijmeni a jmeno]],", ",historie_vysledky[[#This Row],[nar]])</f>
        <v>Kozák Pavel, 1973</v>
      </c>
      <c r="R772" s="135" t="str">
        <f>CONCATENATE(historie_vysledky[[#This Row],[prijmeni a jmeno]]," (",historie_vysledky[[#This Row],[nar]],")  v roce ",historie_vysledky[[#This Row],[rok]])</f>
        <v>Kozák Pavel (1973)  v roce 2014</v>
      </c>
      <c r="S772" s="244"/>
      <c r="T772" s="244"/>
      <c r="U772" s="56"/>
      <c r="V772" s="265"/>
      <c r="W772" s="265"/>
      <c r="X772" s="266"/>
      <c r="Y772" s="266"/>
      <c r="AB772" s="6"/>
      <c r="AC772" s="6"/>
      <c r="AF772" s="56"/>
      <c r="AG772" s="56"/>
    </row>
    <row r="773" spans="2:33" ht="11.25">
      <c r="B773" s="133" t="str">
        <f>CONCATENATE(historie_vysledky[[#This Row],[rok]]," :: ",H773," :: ",I773)</f>
        <v>2014 :: Kohout Luděk :: 1970</v>
      </c>
      <c r="C773" s="251">
        <v>2014</v>
      </c>
      <c r="D773" s="252" t="s">
        <v>186</v>
      </c>
      <c r="E773" s="259">
        <v>50</v>
      </c>
      <c r="F773" s="259">
        <v>20</v>
      </c>
      <c r="G773" s="253">
        <v>14</v>
      </c>
      <c r="H773" s="262" t="s">
        <v>75</v>
      </c>
      <c r="I773" s="263">
        <v>1970</v>
      </c>
      <c r="J773" s="19" t="s">
        <v>12</v>
      </c>
      <c r="K773" s="255" t="str">
        <f>IF(RIGHT(LEFT(historie_vysledky[[#This Row],[prijmeni a jmeno]],SEARCH(" ",historie_vysledky[[#This Row],[prijmeni a jmeno]])-1),1)="á","Z","M")</f>
        <v>M</v>
      </c>
      <c r="L77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73" s="257"/>
      <c r="N773" s="134"/>
      <c r="O773" s="264">
        <v>5.0603009259259257E-2</v>
      </c>
      <c r="P773" s="136" t="str">
        <f>LEFT(historie_vysledky[[#This Row],[prijmeni a jmeno]],1)</f>
        <v>K</v>
      </c>
      <c r="Q773" s="135" t="str">
        <f>CONCATENATE(historie_vysledky[[#This Row],[prijmeni a jmeno]],", ",historie_vysledky[[#This Row],[nar]])</f>
        <v>Kohout Luděk, 1970</v>
      </c>
      <c r="R773" s="135" t="str">
        <f>CONCATENATE(historie_vysledky[[#This Row],[prijmeni a jmeno]]," (",historie_vysledky[[#This Row],[nar]],")  v roce ",historie_vysledky[[#This Row],[rok]])</f>
        <v>Kohout Luděk (1970)  v roce 2014</v>
      </c>
      <c r="S773" s="244"/>
      <c r="T773" s="244"/>
      <c r="U773" s="56"/>
      <c r="V773" s="265"/>
      <c r="W773" s="265"/>
      <c r="X773" s="266"/>
      <c r="Y773" s="266"/>
      <c r="AB773" s="6"/>
      <c r="AC773" s="6"/>
      <c r="AF773" s="56"/>
      <c r="AG773" s="56"/>
    </row>
    <row r="774" spans="2:33" ht="11.25">
      <c r="B774" s="133" t="str">
        <f>CONCATENATE(historie_vysledky[[#This Row],[rok]]," :: ",H774," :: ",I774)</f>
        <v>2014 :: Voráček Karel :: 1962</v>
      </c>
      <c r="C774" s="251">
        <v>2014</v>
      </c>
      <c r="D774" s="252" t="s">
        <v>186</v>
      </c>
      <c r="E774" s="259">
        <v>51</v>
      </c>
      <c r="F774" s="259">
        <v>8</v>
      </c>
      <c r="G774" s="253">
        <v>79</v>
      </c>
      <c r="H774" s="262" t="s">
        <v>165</v>
      </c>
      <c r="I774" s="263">
        <v>1962</v>
      </c>
      <c r="J774" s="19" t="s">
        <v>43</v>
      </c>
      <c r="K774" s="255" t="str">
        <f>IF(RIGHT(LEFT(historie_vysledky[[#This Row],[prijmeni a jmeno]],SEARCH(" ",historie_vysledky[[#This Row],[prijmeni a jmeno]])-1),1)="á","Z","M")</f>
        <v>M</v>
      </c>
      <c r="L77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774" s="257"/>
      <c r="N774" s="134"/>
      <c r="O774" s="264">
        <v>5.0641203703703702E-2</v>
      </c>
      <c r="P774" s="136" t="str">
        <f>LEFT(historie_vysledky[[#This Row],[prijmeni a jmeno]],1)</f>
        <v>V</v>
      </c>
      <c r="Q774" s="135" t="str">
        <f>CONCATENATE(historie_vysledky[[#This Row],[prijmeni a jmeno]],", ",historie_vysledky[[#This Row],[nar]])</f>
        <v>Voráček Karel, 1962</v>
      </c>
      <c r="R774" s="135" t="str">
        <f>CONCATENATE(historie_vysledky[[#This Row],[prijmeni a jmeno]]," (",historie_vysledky[[#This Row],[nar]],")  v roce ",historie_vysledky[[#This Row],[rok]])</f>
        <v>Voráček Karel (1962)  v roce 2014</v>
      </c>
      <c r="S774" s="244"/>
      <c r="T774" s="244"/>
      <c r="U774" s="56"/>
      <c r="V774" s="265"/>
      <c r="W774" s="265"/>
      <c r="X774" s="266"/>
      <c r="Y774" s="266"/>
      <c r="AB774" s="6"/>
      <c r="AC774" s="6"/>
      <c r="AF774" s="56"/>
      <c r="AG774" s="56"/>
    </row>
    <row r="775" spans="2:33" ht="11.25">
      <c r="B775" s="133" t="str">
        <f>CONCATENATE(historie_vysledky[[#This Row],[rok]]," :: ",H775," :: ",I775)</f>
        <v>2014 :: Řezáč Martin :: 1982</v>
      </c>
      <c r="C775" s="251">
        <v>2014</v>
      </c>
      <c r="D775" s="252" t="s">
        <v>186</v>
      </c>
      <c r="E775" s="259">
        <v>52</v>
      </c>
      <c r="F775" s="259">
        <v>20</v>
      </c>
      <c r="G775" s="253">
        <v>44</v>
      </c>
      <c r="H775" s="262" t="s">
        <v>752</v>
      </c>
      <c r="I775" s="263">
        <v>1982</v>
      </c>
      <c r="J775" s="19" t="s">
        <v>753</v>
      </c>
      <c r="K775" s="255" t="str">
        <f>IF(RIGHT(LEFT(historie_vysledky[[#This Row],[prijmeni a jmeno]],SEARCH(" ",historie_vysledky[[#This Row],[prijmeni a jmeno]])-1),1)="á","Z","M")</f>
        <v>M</v>
      </c>
      <c r="L77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75" s="257"/>
      <c r="N775" s="134"/>
      <c r="O775" s="264">
        <v>5.0850694444444448E-2</v>
      </c>
      <c r="P775" s="136" t="str">
        <f>LEFT(historie_vysledky[[#This Row],[prijmeni a jmeno]],1)</f>
        <v>Ř</v>
      </c>
      <c r="Q775" s="135" t="str">
        <f>CONCATENATE(historie_vysledky[[#This Row],[prijmeni a jmeno]],", ",historie_vysledky[[#This Row],[nar]])</f>
        <v>Řezáč Martin, 1982</v>
      </c>
      <c r="R775" s="135" t="str">
        <f>CONCATENATE(historie_vysledky[[#This Row],[prijmeni a jmeno]]," (",historie_vysledky[[#This Row],[nar]],")  v roce ",historie_vysledky[[#This Row],[rok]])</f>
        <v>Řezáč Martin (1982)  v roce 2014</v>
      </c>
      <c r="S775" s="244"/>
      <c r="T775" s="244"/>
      <c r="U775" s="56"/>
      <c r="V775" s="265"/>
      <c r="W775" s="265"/>
      <c r="X775" s="266"/>
      <c r="Y775" s="266"/>
      <c r="AB775" s="6"/>
      <c r="AC775" s="6"/>
      <c r="AF775" s="56"/>
      <c r="AG775" s="56"/>
    </row>
    <row r="776" spans="2:33" ht="11.25">
      <c r="B776" s="133" t="str">
        <f>CONCATENATE(historie_vysledky[[#This Row],[rok]]," :: ",H776," :: ",I776)</f>
        <v>2014 :: Krov Martin :: 1995</v>
      </c>
      <c r="C776" s="251">
        <v>2014</v>
      </c>
      <c r="D776" s="252" t="s">
        <v>186</v>
      </c>
      <c r="E776" s="259">
        <v>53</v>
      </c>
      <c r="F776" s="259">
        <v>21</v>
      </c>
      <c r="G776" s="253">
        <v>59</v>
      </c>
      <c r="H776" s="262" t="s">
        <v>768</v>
      </c>
      <c r="I776" s="263">
        <v>1995</v>
      </c>
      <c r="J776" s="19" t="s">
        <v>769</v>
      </c>
      <c r="K776" s="255" t="str">
        <f>IF(RIGHT(LEFT(historie_vysledky[[#This Row],[prijmeni a jmeno]],SEARCH(" ",historie_vysledky[[#This Row],[prijmeni a jmeno]])-1),1)="á","Z","M")</f>
        <v>M</v>
      </c>
      <c r="L77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76" s="257"/>
      <c r="N776" s="134"/>
      <c r="O776" s="264">
        <v>5.103703703703704E-2</v>
      </c>
      <c r="P776" s="136" t="str">
        <f>LEFT(historie_vysledky[[#This Row],[prijmeni a jmeno]],1)</f>
        <v>K</v>
      </c>
      <c r="Q776" s="135" t="str">
        <f>CONCATENATE(historie_vysledky[[#This Row],[prijmeni a jmeno]],", ",historie_vysledky[[#This Row],[nar]])</f>
        <v>Krov Martin, 1995</v>
      </c>
      <c r="R776" s="135" t="str">
        <f>CONCATENATE(historie_vysledky[[#This Row],[prijmeni a jmeno]]," (",historie_vysledky[[#This Row],[nar]],")  v roce ",historie_vysledky[[#This Row],[rok]])</f>
        <v>Krov Martin (1995)  v roce 2014</v>
      </c>
      <c r="S776" s="244"/>
      <c r="T776" s="244"/>
      <c r="U776" s="56"/>
      <c r="V776" s="265"/>
      <c r="W776" s="265"/>
      <c r="X776" s="266"/>
      <c r="Y776" s="266"/>
      <c r="AB776" s="6"/>
      <c r="AC776" s="6"/>
      <c r="AF776" s="56"/>
      <c r="AG776" s="56"/>
    </row>
    <row r="777" spans="2:33" ht="11.25">
      <c r="B777" s="133" t="str">
        <f>CONCATENATE(historie_vysledky[[#This Row],[rok]]," :: ",H777," :: ",I777)</f>
        <v>2014 :: Tomášová Gabriela :: 1969</v>
      </c>
      <c r="C777" s="251">
        <v>2014</v>
      </c>
      <c r="D777" s="252" t="s">
        <v>186</v>
      </c>
      <c r="E777" s="259">
        <v>54</v>
      </c>
      <c r="F777" s="259">
        <v>3</v>
      </c>
      <c r="G777" s="253">
        <v>33</v>
      </c>
      <c r="H777" s="262" t="s">
        <v>121</v>
      </c>
      <c r="I777" s="263">
        <v>1969</v>
      </c>
      <c r="J777" s="19" t="s">
        <v>284</v>
      </c>
      <c r="K777" s="255" t="str">
        <f>IF(RIGHT(LEFT(historie_vysledky[[#This Row],[prijmeni a jmeno]],SEARCH(" ",historie_vysledky[[#This Row],[prijmeni a jmeno]])-1),1)="á","Z","M")</f>
        <v>Z</v>
      </c>
      <c r="L77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777" s="257"/>
      <c r="N777" s="134"/>
      <c r="O777" s="264">
        <v>5.1216435185185184E-2</v>
      </c>
      <c r="P777" s="136" t="str">
        <f>LEFT(historie_vysledky[[#This Row],[prijmeni a jmeno]],1)</f>
        <v>T</v>
      </c>
      <c r="Q777" s="135" t="str">
        <f>CONCATENATE(historie_vysledky[[#This Row],[prijmeni a jmeno]],", ",historie_vysledky[[#This Row],[nar]])</f>
        <v>Tomášová Gabriela, 1969</v>
      </c>
      <c r="R777" s="135" t="str">
        <f>CONCATENATE(historie_vysledky[[#This Row],[prijmeni a jmeno]]," (",historie_vysledky[[#This Row],[nar]],")  v roce ",historie_vysledky[[#This Row],[rok]])</f>
        <v>Tomášová Gabriela (1969)  v roce 2014</v>
      </c>
      <c r="S777" s="244"/>
      <c r="T777" s="244"/>
      <c r="U777" s="56"/>
      <c r="V777" s="265"/>
      <c r="W777" s="265"/>
      <c r="X777" s="266"/>
      <c r="Y777" s="266"/>
      <c r="AB777" s="6"/>
      <c r="AC777" s="6"/>
      <c r="AF777" s="56"/>
      <c r="AG777" s="56"/>
    </row>
    <row r="778" spans="2:33" ht="11.25">
      <c r="B778" s="133" t="str">
        <f>CONCATENATE(historie_vysledky[[#This Row],[rok]]," :: ",H778," :: ",I778)</f>
        <v>2014 :: Průcha Jakub :: 1977</v>
      </c>
      <c r="C778" s="251">
        <v>2014</v>
      </c>
      <c r="D778" s="252" t="s">
        <v>186</v>
      </c>
      <c r="E778" s="259">
        <v>55</v>
      </c>
      <c r="F778" s="259">
        <v>22</v>
      </c>
      <c r="G778" s="253">
        <v>85</v>
      </c>
      <c r="H778" s="262" t="s">
        <v>200</v>
      </c>
      <c r="I778" s="263">
        <v>1977</v>
      </c>
      <c r="J778" s="19" t="s">
        <v>17</v>
      </c>
      <c r="K778" s="255" t="str">
        <f>IF(RIGHT(LEFT(historie_vysledky[[#This Row],[prijmeni a jmeno]],SEARCH(" ",historie_vysledky[[#This Row],[prijmeni a jmeno]])-1),1)="á","Z","M")</f>
        <v>M</v>
      </c>
      <c r="L77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78" s="257"/>
      <c r="N778" s="134"/>
      <c r="O778" s="264">
        <v>5.1519675925925927E-2</v>
      </c>
      <c r="P778" s="136" t="str">
        <f>LEFT(historie_vysledky[[#This Row],[prijmeni a jmeno]],1)</f>
        <v>P</v>
      </c>
      <c r="Q778" s="135" t="str">
        <f>CONCATENATE(historie_vysledky[[#This Row],[prijmeni a jmeno]],", ",historie_vysledky[[#This Row],[nar]])</f>
        <v>Průcha Jakub, 1977</v>
      </c>
      <c r="R778" s="135" t="str">
        <f>CONCATENATE(historie_vysledky[[#This Row],[prijmeni a jmeno]]," (",historie_vysledky[[#This Row],[nar]],")  v roce ",historie_vysledky[[#This Row],[rok]])</f>
        <v>Průcha Jakub (1977)  v roce 2014</v>
      </c>
      <c r="S778" s="244"/>
      <c r="T778" s="244"/>
      <c r="U778" s="56"/>
      <c r="V778" s="265"/>
      <c r="W778" s="265"/>
      <c r="X778" s="266"/>
      <c r="Y778" s="266"/>
      <c r="AB778" s="6"/>
      <c r="AC778" s="6"/>
      <c r="AF778" s="56"/>
      <c r="AG778" s="56"/>
    </row>
    <row r="779" spans="2:33" ht="11.25">
      <c r="B779" s="133" t="str">
        <f>CONCATENATE(historie_vysledky[[#This Row],[rok]]," :: ",H779," :: ",I779)</f>
        <v>2014 :: Heral Vít :: 1952</v>
      </c>
      <c r="C779" s="251">
        <v>2014</v>
      </c>
      <c r="D779" s="252" t="s">
        <v>186</v>
      </c>
      <c r="E779" s="259">
        <v>56</v>
      </c>
      <c r="F779" s="259">
        <v>3</v>
      </c>
      <c r="G779" s="253">
        <v>54</v>
      </c>
      <c r="H779" s="262" t="s">
        <v>729</v>
      </c>
      <c r="I779" s="263">
        <v>1952</v>
      </c>
      <c r="J779" s="19" t="s">
        <v>730</v>
      </c>
      <c r="K779" s="255" t="str">
        <f>IF(RIGHT(LEFT(historie_vysledky[[#This Row],[prijmeni a jmeno]],SEARCH(" ",historie_vysledky[[#This Row],[prijmeni a jmeno]])-1),1)="á","Z","M")</f>
        <v>M</v>
      </c>
      <c r="L77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779" s="257"/>
      <c r="N779" s="134"/>
      <c r="O779" s="264">
        <v>5.2325231481481486E-2</v>
      </c>
      <c r="P779" s="136" t="str">
        <f>LEFT(historie_vysledky[[#This Row],[prijmeni a jmeno]],1)</f>
        <v>H</v>
      </c>
      <c r="Q779" s="135" t="str">
        <f>CONCATENATE(historie_vysledky[[#This Row],[prijmeni a jmeno]],", ",historie_vysledky[[#This Row],[nar]])</f>
        <v>Heral Vít, 1952</v>
      </c>
      <c r="R779" s="135" t="str">
        <f>CONCATENATE(historie_vysledky[[#This Row],[prijmeni a jmeno]]," (",historie_vysledky[[#This Row],[nar]],")  v roce ",historie_vysledky[[#This Row],[rok]])</f>
        <v>Heral Vít (1952)  v roce 2014</v>
      </c>
      <c r="S779" s="244"/>
      <c r="T779" s="244"/>
      <c r="U779" s="56"/>
      <c r="V779" s="265"/>
      <c r="W779" s="265"/>
      <c r="X779" s="266"/>
      <c r="Y779" s="266"/>
      <c r="AB779" s="6"/>
      <c r="AC779" s="6"/>
      <c r="AF779" s="56"/>
      <c r="AG779" s="56"/>
    </row>
    <row r="780" spans="2:33" ht="11.25">
      <c r="B780" s="133" t="str">
        <f>CONCATENATE(historie_vysledky[[#This Row],[rok]]," :: ",H780," :: ",I780)</f>
        <v>2014 :: Malát Jan :: 1966</v>
      </c>
      <c r="C780" s="251">
        <v>2014</v>
      </c>
      <c r="D780" s="252" t="s">
        <v>186</v>
      </c>
      <c r="E780" s="259">
        <v>57</v>
      </c>
      <c r="F780" s="259">
        <v>21</v>
      </c>
      <c r="G780" s="253">
        <v>65</v>
      </c>
      <c r="H780" s="262" t="s">
        <v>86</v>
      </c>
      <c r="I780" s="263">
        <v>1966</v>
      </c>
      <c r="J780" s="19" t="s">
        <v>11</v>
      </c>
      <c r="K780" s="255" t="str">
        <f>IF(RIGHT(LEFT(historie_vysledky[[#This Row],[prijmeni a jmeno]],SEARCH(" ",historie_vysledky[[#This Row],[prijmeni a jmeno]])-1),1)="á","Z","M")</f>
        <v>M</v>
      </c>
      <c r="L78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80" s="257"/>
      <c r="N780" s="134"/>
      <c r="O780" s="264">
        <v>5.2569444444444446E-2</v>
      </c>
      <c r="P780" s="136" t="str">
        <f>LEFT(historie_vysledky[[#This Row],[prijmeni a jmeno]],1)</f>
        <v>M</v>
      </c>
      <c r="Q780" s="135" t="str">
        <f>CONCATENATE(historie_vysledky[[#This Row],[prijmeni a jmeno]],", ",historie_vysledky[[#This Row],[nar]])</f>
        <v>Malát Jan, 1966</v>
      </c>
      <c r="R780" s="135" t="str">
        <f>CONCATENATE(historie_vysledky[[#This Row],[prijmeni a jmeno]]," (",historie_vysledky[[#This Row],[nar]],")  v roce ",historie_vysledky[[#This Row],[rok]])</f>
        <v>Malát Jan (1966)  v roce 2014</v>
      </c>
      <c r="S780" s="244"/>
      <c r="T780" s="244"/>
      <c r="U780" s="56"/>
      <c r="V780" s="265"/>
      <c r="W780" s="265"/>
      <c r="X780" s="266"/>
      <c r="Y780" s="266"/>
      <c r="AB780" s="6"/>
      <c r="AC780" s="6"/>
      <c r="AF780" s="56"/>
      <c r="AG780" s="56"/>
    </row>
    <row r="781" spans="2:33" ht="11.25">
      <c r="B781" s="133" t="str">
        <f>CONCATENATE(historie_vysledky[[#This Row],[rok]]," :: ",H781," :: ",I781)</f>
        <v>2014 :: Nosál Petr :: 1982</v>
      </c>
      <c r="C781" s="251">
        <v>2014</v>
      </c>
      <c r="D781" s="252" t="s">
        <v>186</v>
      </c>
      <c r="E781" s="259">
        <v>58</v>
      </c>
      <c r="F781" s="259">
        <v>23</v>
      </c>
      <c r="G781" s="253">
        <v>42</v>
      </c>
      <c r="H781" s="262" t="s">
        <v>731</v>
      </c>
      <c r="I781" s="263">
        <v>1982</v>
      </c>
      <c r="J781" s="19" t="s">
        <v>732</v>
      </c>
      <c r="K781" s="255" t="str">
        <f>IF(RIGHT(LEFT(historie_vysledky[[#This Row],[prijmeni a jmeno]],SEARCH(" ",historie_vysledky[[#This Row],[prijmeni a jmeno]])-1),1)="á","Z","M")</f>
        <v>M</v>
      </c>
      <c r="L78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81" s="257"/>
      <c r="N781" s="134"/>
      <c r="O781" s="264">
        <v>5.2740740740740734E-2</v>
      </c>
      <c r="P781" s="136" t="str">
        <f>LEFT(historie_vysledky[[#This Row],[prijmeni a jmeno]],1)</f>
        <v>N</v>
      </c>
      <c r="Q781" s="135" t="str">
        <f>CONCATENATE(historie_vysledky[[#This Row],[prijmeni a jmeno]],", ",historie_vysledky[[#This Row],[nar]])</f>
        <v>Nosál Petr, 1982</v>
      </c>
      <c r="R781" s="135" t="str">
        <f>CONCATENATE(historie_vysledky[[#This Row],[prijmeni a jmeno]]," (",historie_vysledky[[#This Row],[nar]],")  v roce ",historie_vysledky[[#This Row],[rok]])</f>
        <v>Nosál Petr (1982)  v roce 2014</v>
      </c>
      <c r="S781" s="244"/>
      <c r="T781" s="244"/>
      <c r="U781" s="56"/>
      <c r="V781" s="265"/>
      <c r="W781" s="265"/>
      <c r="X781" s="266"/>
      <c r="Y781" s="266"/>
      <c r="AB781" s="6"/>
      <c r="AC781" s="6"/>
      <c r="AF781" s="56"/>
      <c r="AG781" s="56"/>
    </row>
    <row r="782" spans="2:33" ht="11.25">
      <c r="B782" s="133" t="str">
        <f>CONCATENATE(historie_vysledky[[#This Row],[rok]]," :: ",H782," :: ",I782)</f>
        <v>2014 :: Drázda Petr :: 1964</v>
      </c>
      <c r="C782" s="251">
        <v>2014</v>
      </c>
      <c r="D782" s="252" t="s">
        <v>186</v>
      </c>
      <c r="E782" s="259">
        <v>59</v>
      </c>
      <c r="F782" s="259">
        <v>9</v>
      </c>
      <c r="G782" s="253">
        <v>50</v>
      </c>
      <c r="H782" s="262" t="s">
        <v>53</v>
      </c>
      <c r="I782" s="263">
        <v>1964</v>
      </c>
      <c r="J782" s="19" t="s">
        <v>9</v>
      </c>
      <c r="K782" s="255" t="str">
        <f>IF(RIGHT(LEFT(historie_vysledky[[#This Row],[prijmeni a jmeno]],SEARCH(" ",historie_vysledky[[#This Row],[prijmeni a jmeno]])-1),1)="á","Z","M")</f>
        <v>M</v>
      </c>
      <c r="L78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782" s="257"/>
      <c r="N782" s="134"/>
      <c r="O782" s="264">
        <v>5.2878472222222223E-2</v>
      </c>
      <c r="P782" s="136" t="str">
        <f>LEFT(historie_vysledky[[#This Row],[prijmeni a jmeno]],1)</f>
        <v>D</v>
      </c>
      <c r="Q782" s="135" t="str">
        <f>CONCATENATE(historie_vysledky[[#This Row],[prijmeni a jmeno]],", ",historie_vysledky[[#This Row],[nar]])</f>
        <v>Drázda Petr, 1964</v>
      </c>
      <c r="R782" s="135" t="str">
        <f>CONCATENATE(historie_vysledky[[#This Row],[prijmeni a jmeno]]," (",historie_vysledky[[#This Row],[nar]],")  v roce ",historie_vysledky[[#This Row],[rok]])</f>
        <v>Drázda Petr (1964)  v roce 2014</v>
      </c>
      <c r="S782" s="244"/>
      <c r="T782" s="244"/>
      <c r="U782" s="56"/>
      <c r="V782" s="265"/>
      <c r="W782" s="265"/>
      <c r="X782" s="266"/>
      <c r="Y782" s="266"/>
      <c r="AB782" s="6"/>
      <c r="AC782" s="6"/>
      <c r="AF782" s="56"/>
      <c r="AG782" s="56"/>
    </row>
    <row r="783" spans="2:33" ht="11.25">
      <c r="B783" s="133" t="str">
        <f>CONCATENATE(historie_vysledky[[#This Row],[rok]]," :: ",H783," :: ",I783)</f>
        <v>2014 :: Zíma Josef :: 1965</v>
      </c>
      <c r="C783" s="251">
        <v>2014</v>
      </c>
      <c r="D783" s="252" t="s">
        <v>186</v>
      </c>
      <c r="E783" s="259">
        <v>60</v>
      </c>
      <c r="F783" s="259">
        <v>22</v>
      </c>
      <c r="G783" s="253">
        <v>94</v>
      </c>
      <c r="H783" s="262" t="s">
        <v>172</v>
      </c>
      <c r="I783" s="263">
        <v>1965</v>
      </c>
      <c r="J783" s="19" t="s">
        <v>299</v>
      </c>
      <c r="K783" s="255" t="str">
        <f>IF(RIGHT(LEFT(historie_vysledky[[#This Row],[prijmeni a jmeno]],SEARCH(" ",historie_vysledky[[#This Row],[prijmeni a jmeno]])-1),1)="á","Z","M")</f>
        <v>M</v>
      </c>
      <c r="L78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83" s="257"/>
      <c r="N783" s="134"/>
      <c r="O783" s="264">
        <v>5.3107638888888892E-2</v>
      </c>
      <c r="P783" s="136" t="str">
        <f>LEFT(historie_vysledky[[#This Row],[prijmeni a jmeno]],1)</f>
        <v>Z</v>
      </c>
      <c r="Q783" s="135" t="str">
        <f>CONCATENATE(historie_vysledky[[#This Row],[prijmeni a jmeno]],", ",historie_vysledky[[#This Row],[nar]])</f>
        <v>Zíma Josef, 1965</v>
      </c>
      <c r="R783" s="135" t="str">
        <f>CONCATENATE(historie_vysledky[[#This Row],[prijmeni a jmeno]]," (",historie_vysledky[[#This Row],[nar]],")  v roce ",historie_vysledky[[#This Row],[rok]])</f>
        <v>Zíma Josef (1965)  v roce 2014</v>
      </c>
      <c r="S783" s="244"/>
      <c r="T783" s="244"/>
      <c r="U783" s="56"/>
      <c r="V783" s="265"/>
      <c r="W783" s="265"/>
      <c r="X783" s="266"/>
      <c r="Y783" s="266"/>
      <c r="AB783" s="6"/>
      <c r="AC783" s="6"/>
      <c r="AF783" s="56"/>
      <c r="AG783" s="56"/>
    </row>
    <row r="784" spans="2:33" ht="11.25">
      <c r="B784" s="133" t="str">
        <f>CONCATENATE(historie_vysledky[[#This Row],[rok]]," :: ",H784," :: ",I784)</f>
        <v>2014 :: Krčka Bohuslav :: 1959</v>
      </c>
      <c r="C784" s="251">
        <v>2014</v>
      </c>
      <c r="D784" s="252" t="s">
        <v>186</v>
      </c>
      <c r="E784" s="259">
        <v>61</v>
      </c>
      <c r="F784" s="259">
        <v>10</v>
      </c>
      <c r="G784" s="253">
        <v>56</v>
      </c>
      <c r="H784" s="262" t="s">
        <v>313</v>
      </c>
      <c r="I784" s="263">
        <v>1959</v>
      </c>
      <c r="J784" s="19" t="s">
        <v>208</v>
      </c>
      <c r="K784" s="255" t="str">
        <f>IF(RIGHT(LEFT(historie_vysledky[[#This Row],[prijmeni a jmeno]],SEARCH(" ",historie_vysledky[[#This Row],[prijmeni a jmeno]])-1),1)="á","Z","M")</f>
        <v>M</v>
      </c>
      <c r="L78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784" s="257"/>
      <c r="N784" s="134"/>
      <c r="O784" s="264">
        <v>5.3234953703703708E-2</v>
      </c>
      <c r="P784" s="136" t="str">
        <f>LEFT(historie_vysledky[[#This Row],[prijmeni a jmeno]],1)</f>
        <v>K</v>
      </c>
      <c r="Q784" s="135" t="str">
        <f>CONCATENATE(historie_vysledky[[#This Row],[prijmeni a jmeno]],", ",historie_vysledky[[#This Row],[nar]])</f>
        <v>Krčka Bohuslav, 1959</v>
      </c>
      <c r="R784" s="135" t="str">
        <f>CONCATENATE(historie_vysledky[[#This Row],[prijmeni a jmeno]]," (",historie_vysledky[[#This Row],[nar]],")  v roce ",historie_vysledky[[#This Row],[rok]])</f>
        <v>Krčka Bohuslav (1959)  v roce 2014</v>
      </c>
      <c r="S784" s="244"/>
      <c r="T784" s="244"/>
      <c r="U784" s="56"/>
      <c r="V784" s="265"/>
      <c r="W784" s="265"/>
      <c r="X784" s="266"/>
      <c r="Y784" s="266"/>
      <c r="AB784" s="6"/>
      <c r="AC784" s="6"/>
      <c r="AF784" s="56"/>
      <c r="AG784" s="56"/>
    </row>
    <row r="785" spans="2:33" ht="11.25">
      <c r="B785" s="133" t="str">
        <f>CONCATENATE(historie_vysledky[[#This Row],[rok]]," :: ",H785," :: ",I785)</f>
        <v>2014 :: Adámek Jiří :: 1983</v>
      </c>
      <c r="C785" s="251">
        <v>2014</v>
      </c>
      <c r="D785" s="252" t="s">
        <v>186</v>
      </c>
      <c r="E785" s="259">
        <v>62</v>
      </c>
      <c r="F785" s="259">
        <v>24</v>
      </c>
      <c r="G785" s="253">
        <v>2</v>
      </c>
      <c r="H785" s="262" t="s">
        <v>687</v>
      </c>
      <c r="I785" s="263">
        <v>1983</v>
      </c>
      <c r="J785" s="19" t="s">
        <v>284</v>
      </c>
      <c r="K785" s="255" t="str">
        <f>IF(RIGHT(LEFT(historie_vysledky[[#This Row],[prijmeni a jmeno]],SEARCH(" ",historie_vysledky[[#This Row],[prijmeni a jmeno]])-1),1)="á","Z","M")</f>
        <v>M</v>
      </c>
      <c r="L78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85" s="257"/>
      <c r="N785" s="134"/>
      <c r="O785" s="264">
        <v>5.3361111111111109E-2</v>
      </c>
      <c r="P785" s="136" t="str">
        <f>LEFT(historie_vysledky[[#This Row],[prijmeni a jmeno]],1)</f>
        <v>A</v>
      </c>
      <c r="Q785" s="135" t="str">
        <f>CONCATENATE(historie_vysledky[[#This Row],[prijmeni a jmeno]],", ",historie_vysledky[[#This Row],[nar]])</f>
        <v>Adámek Jiří, 1983</v>
      </c>
      <c r="R785" s="135" t="str">
        <f>CONCATENATE(historie_vysledky[[#This Row],[prijmeni a jmeno]]," (",historie_vysledky[[#This Row],[nar]],")  v roce ",historie_vysledky[[#This Row],[rok]])</f>
        <v>Adámek Jiří (1983)  v roce 2014</v>
      </c>
      <c r="S785" s="244"/>
      <c r="T785" s="244"/>
      <c r="U785" s="56"/>
      <c r="V785" s="265"/>
      <c r="W785" s="265"/>
      <c r="X785" s="266"/>
      <c r="Y785" s="266"/>
      <c r="AB785" s="6"/>
      <c r="AC785" s="6"/>
      <c r="AF785" s="56"/>
      <c r="AG785" s="56"/>
    </row>
    <row r="786" spans="2:33" ht="11.25">
      <c r="B786" s="133" t="str">
        <f>CONCATENATE(historie_vysledky[[#This Row],[rok]]," :: ",H786," :: ",I786)</f>
        <v>2014 :: Šoustar Lubomír :: 1941</v>
      </c>
      <c r="C786" s="251">
        <v>2014</v>
      </c>
      <c r="D786" s="252" t="s">
        <v>186</v>
      </c>
      <c r="E786" s="259">
        <v>63</v>
      </c>
      <c r="F786" s="259">
        <v>1</v>
      </c>
      <c r="G786" s="253">
        <v>70</v>
      </c>
      <c r="H786" s="262" t="s">
        <v>115</v>
      </c>
      <c r="I786" s="263">
        <v>1941</v>
      </c>
      <c r="J786" s="19" t="s">
        <v>295</v>
      </c>
      <c r="K786" s="255" t="str">
        <f>IF(RIGHT(LEFT(historie_vysledky[[#This Row],[prijmeni a jmeno]],SEARCH(" ",historie_vysledky[[#This Row],[prijmeni a jmeno]])-1),1)="á","Z","M")</f>
        <v>M</v>
      </c>
      <c r="L78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786" s="257"/>
      <c r="N786" s="134"/>
      <c r="O786" s="264">
        <v>5.3398148148148146E-2</v>
      </c>
      <c r="P786" s="136" t="str">
        <f>LEFT(historie_vysledky[[#This Row],[prijmeni a jmeno]],1)</f>
        <v>Š</v>
      </c>
      <c r="Q786" s="135" t="str">
        <f>CONCATENATE(historie_vysledky[[#This Row],[prijmeni a jmeno]],", ",historie_vysledky[[#This Row],[nar]])</f>
        <v>Šoustar Lubomír, 1941</v>
      </c>
      <c r="R786" s="135" t="str">
        <f>CONCATENATE(historie_vysledky[[#This Row],[prijmeni a jmeno]]," (",historie_vysledky[[#This Row],[nar]],")  v roce ",historie_vysledky[[#This Row],[rok]])</f>
        <v>Šoustar Lubomír (1941)  v roce 2014</v>
      </c>
      <c r="S786" s="244"/>
      <c r="T786" s="244"/>
      <c r="U786" s="56"/>
      <c r="V786" s="265"/>
      <c r="W786" s="265"/>
      <c r="X786" s="266"/>
      <c r="Y786" s="266"/>
      <c r="AB786" s="6"/>
      <c r="AC786" s="6"/>
      <c r="AF786" s="56"/>
      <c r="AG786" s="56"/>
    </row>
    <row r="787" spans="2:33" ht="11.25">
      <c r="B787" s="133" t="str">
        <f>CONCATENATE(historie_vysledky[[#This Row],[rok]]," :: ",H787," :: ",I787)</f>
        <v>2014 :: Dvořák Pavel :: 1977</v>
      </c>
      <c r="C787" s="251">
        <v>2014</v>
      </c>
      <c r="D787" s="252" t="s">
        <v>186</v>
      </c>
      <c r="E787" s="259">
        <v>64</v>
      </c>
      <c r="F787" s="259">
        <v>25</v>
      </c>
      <c r="G787" s="253">
        <v>82</v>
      </c>
      <c r="H787" s="262" t="s">
        <v>734</v>
      </c>
      <c r="I787" s="263">
        <v>1977</v>
      </c>
      <c r="J787" s="19" t="s">
        <v>735</v>
      </c>
      <c r="K787" s="255" t="str">
        <f>IF(RIGHT(LEFT(historie_vysledky[[#This Row],[prijmeni a jmeno]],SEARCH(" ",historie_vysledky[[#This Row],[prijmeni a jmeno]])-1),1)="á","Z","M")</f>
        <v>M</v>
      </c>
      <c r="L78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87" s="257"/>
      <c r="N787" s="134"/>
      <c r="O787" s="264">
        <v>5.3574074074074073E-2</v>
      </c>
      <c r="P787" s="136" t="str">
        <f>LEFT(historie_vysledky[[#This Row],[prijmeni a jmeno]],1)</f>
        <v>D</v>
      </c>
      <c r="Q787" s="135" t="str">
        <f>CONCATENATE(historie_vysledky[[#This Row],[prijmeni a jmeno]],", ",historie_vysledky[[#This Row],[nar]])</f>
        <v>Dvořák Pavel, 1977</v>
      </c>
      <c r="R787" s="135" t="str">
        <f>CONCATENATE(historie_vysledky[[#This Row],[prijmeni a jmeno]]," (",historie_vysledky[[#This Row],[nar]],")  v roce ",historie_vysledky[[#This Row],[rok]])</f>
        <v>Dvořák Pavel (1977)  v roce 2014</v>
      </c>
      <c r="S787" s="244"/>
      <c r="T787" s="244"/>
      <c r="U787" s="56"/>
      <c r="V787" s="265"/>
      <c r="W787" s="265"/>
      <c r="X787" s="266"/>
      <c r="Y787" s="266"/>
      <c r="AB787" s="6"/>
      <c r="AC787" s="6"/>
      <c r="AF787" s="56"/>
      <c r="AG787" s="56"/>
    </row>
    <row r="788" spans="2:33" ht="11.25">
      <c r="B788" s="133" t="str">
        <f>CONCATENATE(historie_vysledky[[#This Row],[rok]]," :: ",H788," :: ",I788)</f>
        <v>2014 :: Valdová Marie :: 1977</v>
      </c>
      <c r="C788" s="251">
        <v>2014</v>
      </c>
      <c r="D788" s="252" t="s">
        <v>186</v>
      </c>
      <c r="E788" s="259">
        <v>65</v>
      </c>
      <c r="F788" s="259">
        <v>4</v>
      </c>
      <c r="G788" s="253">
        <v>36</v>
      </c>
      <c r="H788" s="262" t="s">
        <v>126</v>
      </c>
      <c r="I788" s="263">
        <v>1977</v>
      </c>
      <c r="J788" s="19" t="s">
        <v>696</v>
      </c>
      <c r="K788" s="255" t="str">
        <f>IF(RIGHT(LEFT(historie_vysledky[[#This Row],[prijmeni a jmeno]],SEARCH(" ",historie_vysledky[[#This Row],[prijmeni a jmeno]])-1),1)="á","Z","M")</f>
        <v>Z</v>
      </c>
      <c r="L78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788" s="257"/>
      <c r="N788" s="134"/>
      <c r="O788" s="264">
        <v>5.3928240740740742E-2</v>
      </c>
      <c r="P788" s="136" t="str">
        <f>LEFT(historie_vysledky[[#This Row],[prijmeni a jmeno]],1)</f>
        <v>V</v>
      </c>
      <c r="Q788" s="135" t="str">
        <f>CONCATENATE(historie_vysledky[[#This Row],[prijmeni a jmeno]],", ",historie_vysledky[[#This Row],[nar]])</f>
        <v>Valdová Marie, 1977</v>
      </c>
      <c r="R788" s="135" t="str">
        <f>CONCATENATE(historie_vysledky[[#This Row],[prijmeni a jmeno]]," (",historie_vysledky[[#This Row],[nar]],")  v roce ",historie_vysledky[[#This Row],[rok]])</f>
        <v>Valdová Marie (1977)  v roce 2014</v>
      </c>
      <c r="S788" s="244"/>
      <c r="T788" s="244"/>
      <c r="U788" s="56"/>
      <c r="V788" s="265"/>
      <c r="W788" s="265"/>
      <c r="X788" s="266"/>
      <c r="Y788" s="266"/>
      <c r="AB788" s="6"/>
      <c r="AC788" s="6"/>
      <c r="AF788" s="56"/>
      <c r="AG788" s="56"/>
    </row>
    <row r="789" spans="2:33" ht="11.25">
      <c r="B789" s="133" t="str">
        <f>CONCATENATE(historie_vysledky[[#This Row],[rok]]," :: ",H789," :: ",I789)</f>
        <v>2014 :: Gazda Martin :: 1968</v>
      </c>
      <c r="C789" s="251">
        <v>2014</v>
      </c>
      <c r="D789" s="252" t="s">
        <v>186</v>
      </c>
      <c r="E789" s="259">
        <v>66</v>
      </c>
      <c r="F789" s="259">
        <v>23</v>
      </c>
      <c r="G789" s="253">
        <v>68</v>
      </c>
      <c r="H789" s="262" t="s">
        <v>56</v>
      </c>
      <c r="I789" s="263">
        <v>1968</v>
      </c>
      <c r="J789" s="19" t="s">
        <v>10</v>
      </c>
      <c r="K789" s="255" t="str">
        <f>IF(RIGHT(LEFT(historie_vysledky[[#This Row],[prijmeni a jmeno]],SEARCH(" ",historie_vysledky[[#This Row],[prijmeni a jmeno]])-1),1)="á","Z","M")</f>
        <v>M</v>
      </c>
      <c r="L78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89" s="257"/>
      <c r="N789" s="134"/>
      <c r="O789" s="264">
        <v>5.4246527777777775E-2</v>
      </c>
      <c r="P789" s="136" t="str">
        <f>LEFT(historie_vysledky[[#This Row],[prijmeni a jmeno]],1)</f>
        <v>G</v>
      </c>
      <c r="Q789" s="135" t="str">
        <f>CONCATENATE(historie_vysledky[[#This Row],[prijmeni a jmeno]],", ",historie_vysledky[[#This Row],[nar]])</f>
        <v>Gazda Martin, 1968</v>
      </c>
      <c r="R789" s="135" t="str">
        <f>CONCATENATE(historie_vysledky[[#This Row],[prijmeni a jmeno]]," (",historie_vysledky[[#This Row],[nar]],")  v roce ",historie_vysledky[[#This Row],[rok]])</f>
        <v>Gazda Martin (1968)  v roce 2014</v>
      </c>
      <c r="S789" s="244"/>
      <c r="T789" s="244"/>
      <c r="U789" s="56"/>
      <c r="V789" s="265"/>
      <c r="W789" s="265"/>
      <c r="X789" s="266"/>
      <c r="Y789" s="266"/>
      <c r="AB789" s="6"/>
      <c r="AC789" s="6"/>
      <c r="AF789" s="56"/>
      <c r="AG789" s="56"/>
    </row>
    <row r="790" spans="2:33" ht="11.25">
      <c r="B790" s="133" t="str">
        <f>CONCATENATE(historie_vysledky[[#This Row],[rok]]," :: ",H790," :: ",I790)</f>
        <v>2014 :: Kopřiva Josef :: 1952</v>
      </c>
      <c r="C790" s="251">
        <v>2014</v>
      </c>
      <c r="D790" s="252" t="s">
        <v>186</v>
      </c>
      <c r="E790" s="259">
        <v>67</v>
      </c>
      <c r="F790" s="259">
        <v>4</v>
      </c>
      <c r="G790" s="253">
        <v>95</v>
      </c>
      <c r="H790" s="262" t="s">
        <v>78</v>
      </c>
      <c r="I790" s="263">
        <v>1952</v>
      </c>
      <c r="J790" s="19" t="s">
        <v>669</v>
      </c>
      <c r="K790" s="255" t="str">
        <f>IF(RIGHT(LEFT(historie_vysledky[[#This Row],[prijmeni a jmeno]],SEARCH(" ",historie_vysledky[[#This Row],[prijmeni a jmeno]])-1),1)="á","Z","M")</f>
        <v>M</v>
      </c>
      <c r="L79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790" s="257"/>
      <c r="N790" s="134"/>
      <c r="O790" s="264">
        <v>5.4293981481481485E-2</v>
      </c>
      <c r="P790" s="136" t="str">
        <f>LEFT(historie_vysledky[[#This Row],[prijmeni a jmeno]],1)</f>
        <v>K</v>
      </c>
      <c r="Q790" s="135" t="str">
        <f>CONCATENATE(historie_vysledky[[#This Row],[prijmeni a jmeno]],", ",historie_vysledky[[#This Row],[nar]])</f>
        <v>Kopřiva Josef, 1952</v>
      </c>
      <c r="R790" s="135" t="str">
        <f>CONCATENATE(historie_vysledky[[#This Row],[prijmeni a jmeno]]," (",historie_vysledky[[#This Row],[nar]],")  v roce ",historie_vysledky[[#This Row],[rok]])</f>
        <v>Kopřiva Josef (1952)  v roce 2014</v>
      </c>
      <c r="S790" s="244"/>
      <c r="T790" s="244"/>
      <c r="U790" s="56"/>
      <c r="V790" s="265"/>
      <c r="W790" s="265"/>
      <c r="X790" s="266"/>
      <c r="Y790" s="266"/>
      <c r="AB790" s="6"/>
      <c r="AC790" s="6"/>
      <c r="AF790" s="56"/>
      <c r="AG790" s="56"/>
    </row>
    <row r="791" spans="2:33" ht="11.25">
      <c r="B791" s="133" t="str">
        <f>CONCATENATE(historie_vysledky[[#This Row],[rok]]," :: ",H791," :: ",I791)</f>
        <v>2014 :: Hronová Božena :: 1954</v>
      </c>
      <c r="C791" s="251">
        <v>2014</v>
      </c>
      <c r="D791" s="252" t="s">
        <v>186</v>
      </c>
      <c r="E791" s="259">
        <v>68</v>
      </c>
      <c r="F791" s="259">
        <v>5</v>
      </c>
      <c r="G791" s="253">
        <v>62</v>
      </c>
      <c r="H791" s="262" t="s">
        <v>63</v>
      </c>
      <c r="I791" s="263">
        <v>1954</v>
      </c>
      <c r="J791" s="19" t="s">
        <v>294</v>
      </c>
      <c r="K791" s="255" t="str">
        <f>IF(RIGHT(LEFT(historie_vysledky[[#This Row],[prijmeni a jmeno]],SEARCH(" ",historie_vysledky[[#This Row],[prijmeni a jmeno]])-1),1)="á","Z","M")</f>
        <v>Z</v>
      </c>
      <c r="L79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791" s="257"/>
      <c r="N791" s="134"/>
      <c r="O791" s="264">
        <v>5.4447916666666672E-2</v>
      </c>
      <c r="P791" s="136" t="str">
        <f>LEFT(historie_vysledky[[#This Row],[prijmeni a jmeno]],1)</f>
        <v>H</v>
      </c>
      <c r="Q791" s="135" t="str">
        <f>CONCATENATE(historie_vysledky[[#This Row],[prijmeni a jmeno]],", ",historie_vysledky[[#This Row],[nar]])</f>
        <v>Hronová Božena, 1954</v>
      </c>
      <c r="R791" s="135" t="str">
        <f>CONCATENATE(historie_vysledky[[#This Row],[prijmeni a jmeno]]," (",historie_vysledky[[#This Row],[nar]],")  v roce ",historie_vysledky[[#This Row],[rok]])</f>
        <v>Hronová Božena (1954)  v roce 2014</v>
      </c>
      <c r="S791" s="244"/>
      <c r="T791" s="244"/>
      <c r="U791" s="56"/>
      <c r="V791" s="265"/>
      <c r="W791" s="265"/>
      <c r="X791" s="266"/>
      <c r="Y791" s="266"/>
      <c r="AB791" s="6"/>
      <c r="AC791" s="6"/>
      <c r="AF791" s="56"/>
      <c r="AG791" s="56"/>
    </row>
    <row r="792" spans="2:33" ht="11.25">
      <c r="B792" s="133" t="str">
        <f>CONCATENATE(historie_vysledky[[#This Row],[rok]]," :: ",H792," :: ",I792)</f>
        <v>2014 :: Helm František :: 1987</v>
      </c>
      <c r="C792" s="251">
        <v>2014</v>
      </c>
      <c r="D792" s="252" t="s">
        <v>186</v>
      </c>
      <c r="E792" s="259">
        <v>69</v>
      </c>
      <c r="F792" s="259">
        <v>26</v>
      </c>
      <c r="G792" s="253">
        <v>100</v>
      </c>
      <c r="H792" s="262" t="s">
        <v>61</v>
      </c>
      <c r="I792" s="263">
        <v>1987</v>
      </c>
      <c r="J792" s="19" t="s">
        <v>12</v>
      </c>
      <c r="K792" s="255" t="str">
        <f>IF(RIGHT(LEFT(historie_vysledky[[#This Row],[prijmeni a jmeno]],SEARCH(" ",historie_vysledky[[#This Row],[prijmeni a jmeno]])-1),1)="á","Z","M")</f>
        <v>M</v>
      </c>
      <c r="L79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92" s="257"/>
      <c r="N792" s="134"/>
      <c r="O792" s="264">
        <v>5.5275462962962964E-2</v>
      </c>
      <c r="P792" s="136" t="str">
        <f>LEFT(historie_vysledky[[#This Row],[prijmeni a jmeno]],1)</f>
        <v>H</v>
      </c>
      <c r="Q792" s="135" t="str">
        <f>CONCATENATE(historie_vysledky[[#This Row],[prijmeni a jmeno]],", ",historie_vysledky[[#This Row],[nar]])</f>
        <v>Helm František, 1987</v>
      </c>
      <c r="R792" s="135" t="str">
        <f>CONCATENATE(historie_vysledky[[#This Row],[prijmeni a jmeno]]," (",historie_vysledky[[#This Row],[nar]],")  v roce ",historie_vysledky[[#This Row],[rok]])</f>
        <v>Helm František (1987)  v roce 2014</v>
      </c>
      <c r="S792" s="244"/>
      <c r="T792" s="244"/>
      <c r="U792" s="56"/>
      <c r="V792" s="265"/>
      <c r="W792" s="265"/>
      <c r="X792" s="266"/>
      <c r="Y792" s="266"/>
      <c r="AB792" s="6"/>
      <c r="AC792" s="6"/>
      <c r="AF792" s="56"/>
      <c r="AG792" s="56"/>
    </row>
    <row r="793" spans="2:33" ht="11.25">
      <c r="B793" s="133" t="str">
        <f>CONCATENATE(historie_vysledky[[#This Row],[rok]]," :: ",H793," :: ",I793)</f>
        <v>2014 :: Mikuláš Jan :: 1979</v>
      </c>
      <c r="C793" s="251">
        <v>2014</v>
      </c>
      <c r="D793" s="252" t="s">
        <v>186</v>
      </c>
      <c r="E793" s="259">
        <v>70</v>
      </c>
      <c r="F793" s="259">
        <v>27</v>
      </c>
      <c r="G793" s="253">
        <v>74</v>
      </c>
      <c r="H793" s="262" t="s">
        <v>780</v>
      </c>
      <c r="I793" s="263">
        <v>1979</v>
      </c>
      <c r="J793" s="19" t="s">
        <v>14</v>
      </c>
      <c r="K793" s="255" t="str">
        <f>IF(RIGHT(LEFT(historie_vysledky[[#This Row],[prijmeni a jmeno]],SEARCH(" ",historie_vysledky[[#This Row],[prijmeni a jmeno]])-1),1)="á","Z","M")</f>
        <v>M</v>
      </c>
      <c r="L79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93" s="257"/>
      <c r="N793" s="134"/>
      <c r="O793" s="264">
        <v>5.5348379629629629E-2</v>
      </c>
      <c r="P793" s="136" t="str">
        <f>LEFT(historie_vysledky[[#This Row],[prijmeni a jmeno]],1)</f>
        <v>M</v>
      </c>
      <c r="Q793" s="135" t="str">
        <f>CONCATENATE(historie_vysledky[[#This Row],[prijmeni a jmeno]],", ",historie_vysledky[[#This Row],[nar]])</f>
        <v>Mikuláš Jan, 1979</v>
      </c>
      <c r="R793" s="135" t="str">
        <f>CONCATENATE(historie_vysledky[[#This Row],[prijmeni a jmeno]]," (",historie_vysledky[[#This Row],[nar]],")  v roce ",historie_vysledky[[#This Row],[rok]])</f>
        <v>Mikuláš Jan (1979)  v roce 2014</v>
      </c>
      <c r="S793" s="244"/>
      <c r="T793" s="244"/>
      <c r="U793" s="56"/>
      <c r="V793" s="265"/>
      <c r="W793" s="265"/>
      <c r="X793" s="266"/>
      <c r="Y793" s="266"/>
      <c r="AB793" s="6"/>
      <c r="AC793" s="6"/>
      <c r="AF793" s="56"/>
      <c r="AG793" s="56"/>
    </row>
    <row r="794" spans="2:33" ht="11.25">
      <c r="B794" s="133" t="str">
        <f>CONCATENATE(historie_vysledky[[#This Row],[rok]]," :: ",H794," :: ",I794)</f>
        <v>2014 :: Menšíková Lenka :: 1973</v>
      </c>
      <c r="C794" s="251">
        <v>2014</v>
      </c>
      <c r="D794" s="252" t="s">
        <v>186</v>
      </c>
      <c r="E794" s="259">
        <v>71</v>
      </c>
      <c r="F794" s="259">
        <v>6</v>
      </c>
      <c r="G794" s="253">
        <v>92</v>
      </c>
      <c r="H794" s="262" t="s">
        <v>90</v>
      </c>
      <c r="I794" s="263">
        <v>1973</v>
      </c>
      <c r="J794" s="19" t="s">
        <v>648</v>
      </c>
      <c r="K794" s="255" t="str">
        <f>IF(RIGHT(LEFT(historie_vysledky[[#This Row],[prijmeni a jmeno]],SEARCH(" ",historie_vysledky[[#This Row],[prijmeni a jmeno]])-1),1)="á","Z","M")</f>
        <v>Z</v>
      </c>
      <c r="L79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794" s="257"/>
      <c r="N794" s="134"/>
      <c r="O794" s="264">
        <v>5.5381944444444442E-2</v>
      </c>
      <c r="P794" s="136" t="str">
        <f>LEFT(historie_vysledky[[#This Row],[prijmeni a jmeno]],1)</f>
        <v>M</v>
      </c>
      <c r="Q794" s="135" t="str">
        <f>CONCATENATE(historie_vysledky[[#This Row],[prijmeni a jmeno]],", ",historie_vysledky[[#This Row],[nar]])</f>
        <v>Menšíková Lenka, 1973</v>
      </c>
      <c r="R794" s="135" t="str">
        <f>CONCATENATE(historie_vysledky[[#This Row],[prijmeni a jmeno]]," (",historie_vysledky[[#This Row],[nar]],")  v roce ",historie_vysledky[[#This Row],[rok]])</f>
        <v>Menšíková Lenka (1973)  v roce 2014</v>
      </c>
      <c r="S794" s="244"/>
      <c r="T794" s="244"/>
      <c r="U794" s="56"/>
      <c r="V794" s="265"/>
      <c r="W794" s="265"/>
      <c r="X794" s="266"/>
      <c r="Y794" s="266"/>
      <c r="AB794" s="6"/>
      <c r="AC794" s="6"/>
      <c r="AF794" s="56"/>
      <c r="AG794" s="56"/>
    </row>
    <row r="795" spans="2:33" ht="11.25">
      <c r="B795" s="133" t="str">
        <f>CONCATENATE(historie_vysledky[[#This Row],[rok]]," :: ",H795," :: ",I795)</f>
        <v>2014 :: Rybka Jan :: 1970</v>
      </c>
      <c r="C795" s="251">
        <v>2014</v>
      </c>
      <c r="D795" s="252" t="s">
        <v>186</v>
      </c>
      <c r="E795" s="259">
        <v>72</v>
      </c>
      <c r="F795" s="259">
        <v>24</v>
      </c>
      <c r="G795" s="253">
        <v>60</v>
      </c>
      <c r="H795" s="262" t="s">
        <v>771</v>
      </c>
      <c r="I795" s="263">
        <v>1970</v>
      </c>
      <c r="J795" s="19" t="s">
        <v>566</v>
      </c>
      <c r="K795" s="255" t="str">
        <f>IF(RIGHT(LEFT(historie_vysledky[[#This Row],[prijmeni a jmeno]],SEARCH(" ",historie_vysledky[[#This Row],[prijmeni a jmeno]])-1),1)="á","Z","M")</f>
        <v>M</v>
      </c>
      <c r="L79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795" s="257"/>
      <c r="N795" s="134"/>
      <c r="O795" s="264">
        <v>5.5652777777777773E-2</v>
      </c>
      <c r="P795" s="136" t="str">
        <f>LEFT(historie_vysledky[[#This Row],[prijmeni a jmeno]],1)</f>
        <v>R</v>
      </c>
      <c r="Q795" s="135" t="str">
        <f>CONCATENATE(historie_vysledky[[#This Row],[prijmeni a jmeno]],", ",historie_vysledky[[#This Row],[nar]])</f>
        <v>Rybka Jan, 1970</v>
      </c>
      <c r="R795" s="135" t="str">
        <f>CONCATENATE(historie_vysledky[[#This Row],[prijmeni a jmeno]]," (",historie_vysledky[[#This Row],[nar]],")  v roce ",historie_vysledky[[#This Row],[rok]])</f>
        <v>Rybka Jan (1970)  v roce 2014</v>
      </c>
      <c r="S795" s="244"/>
      <c r="T795" s="244"/>
      <c r="U795" s="56"/>
      <c r="V795" s="265"/>
      <c r="W795" s="265"/>
      <c r="X795" s="266"/>
      <c r="Y795" s="266"/>
      <c r="AB795" s="6"/>
      <c r="AC795" s="6"/>
      <c r="AF795" s="56"/>
      <c r="AG795" s="56"/>
    </row>
    <row r="796" spans="2:33" ht="11.25">
      <c r="B796" s="133" t="str">
        <f>CONCATENATE(historie_vysledky[[#This Row],[rok]]," :: ",H796," :: ",I796)</f>
        <v>2014 :: Staňková Veronika :: 1984</v>
      </c>
      <c r="C796" s="251">
        <v>2014</v>
      </c>
      <c r="D796" s="252" t="s">
        <v>186</v>
      </c>
      <c r="E796" s="259">
        <v>73</v>
      </c>
      <c r="F796" s="259">
        <v>7</v>
      </c>
      <c r="G796" s="253">
        <v>27</v>
      </c>
      <c r="H796" s="262" t="s">
        <v>700</v>
      </c>
      <c r="I796" s="263">
        <v>1984</v>
      </c>
      <c r="J796" s="19" t="s">
        <v>285</v>
      </c>
      <c r="K796" s="255" t="str">
        <f>IF(RIGHT(LEFT(historie_vysledky[[#This Row],[prijmeni a jmeno]],SEARCH(" ",historie_vysledky[[#This Row],[prijmeni a jmeno]])-1),1)="á","Z","M")</f>
        <v>Z</v>
      </c>
      <c r="L79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796" s="257"/>
      <c r="N796" s="134"/>
      <c r="O796" s="264">
        <v>5.577199074074074E-2</v>
      </c>
      <c r="P796" s="136" t="str">
        <f>LEFT(historie_vysledky[[#This Row],[prijmeni a jmeno]],1)</f>
        <v>S</v>
      </c>
      <c r="Q796" s="135" t="str">
        <f>CONCATENATE(historie_vysledky[[#This Row],[prijmeni a jmeno]],", ",historie_vysledky[[#This Row],[nar]])</f>
        <v>Staňková Veronika, 1984</v>
      </c>
      <c r="R796" s="135" t="str">
        <f>CONCATENATE(historie_vysledky[[#This Row],[prijmeni a jmeno]]," (",historie_vysledky[[#This Row],[nar]],")  v roce ",historie_vysledky[[#This Row],[rok]])</f>
        <v>Staňková Veronika (1984)  v roce 2014</v>
      </c>
      <c r="S796" s="244"/>
      <c r="T796" s="244"/>
      <c r="U796" s="56"/>
      <c r="V796" s="265"/>
      <c r="W796" s="265"/>
      <c r="X796" s="266"/>
      <c r="Y796" s="266"/>
      <c r="AB796" s="6"/>
      <c r="AC796" s="6"/>
      <c r="AF796" s="56"/>
      <c r="AG796" s="56"/>
    </row>
    <row r="797" spans="2:33" ht="11.25">
      <c r="B797" s="133" t="str">
        <f>CONCATENATE(historie_vysledky[[#This Row],[rok]]," :: ",H797," :: ",I797)</f>
        <v>2014 :: Veselá Martina :: 1972</v>
      </c>
      <c r="C797" s="251">
        <v>2014</v>
      </c>
      <c r="D797" s="252" t="s">
        <v>186</v>
      </c>
      <c r="E797" s="259">
        <v>74</v>
      </c>
      <c r="F797" s="259">
        <v>8</v>
      </c>
      <c r="G797" s="253">
        <v>73</v>
      </c>
      <c r="H797" s="262" t="s">
        <v>779</v>
      </c>
      <c r="I797" s="263">
        <v>1972</v>
      </c>
      <c r="J797" s="19" t="s">
        <v>284</v>
      </c>
      <c r="K797" s="255" t="str">
        <f>IF(RIGHT(LEFT(historie_vysledky[[#This Row],[prijmeni a jmeno]],SEARCH(" ",historie_vysledky[[#This Row],[prijmeni a jmeno]])-1),1)="á","Z","M")</f>
        <v>Z</v>
      </c>
      <c r="L79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797" s="257"/>
      <c r="N797" s="134"/>
      <c r="O797" s="264">
        <v>5.5802083333333335E-2</v>
      </c>
      <c r="P797" s="136" t="str">
        <f>LEFT(historie_vysledky[[#This Row],[prijmeni a jmeno]],1)</f>
        <v>V</v>
      </c>
      <c r="Q797" s="135" t="str">
        <f>CONCATENATE(historie_vysledky[[#This Row],[prijmeni a jmeno]],", ",historie_vysledky[[#This Row],[nar]])</f>
        <v>Veselá Martina, 1972</v>
      </c>
      <c r="R797" s="135" t="str">
        <f>CONCATENATE(historie_vysledky[[#This Row],[prijmeni a jmeno]]," (",historie_vysledky[[#This Row],[nar]],")  v roce ",historie_vysledky[[#This Row],[rok]])</f>
        <v>Veselá Martina (1972)  v roce 2014</v>
      </c>
      <c r="S797" s="244"/>
      <c r="T797" s="244"/>
      <c r="U797" s="56"/>
      <c r="V797" s="265"/>
      <c r="W797" s="265"/>
      <c r="X797" s="266"/>
      <c r="Y797" s="266"/>
      <c r="AB797" s="6"/>
      <c r="AC797" s="6"/>
      <c r="AF797" s="56"/>
      <c r="AG797" s="56"/>
    </row>
    <row r="798" spans="2:33" ht="11.25">
      <c r="B798" s="133" t="str">
        <f>CONCATENATE(historie_vysledky[[#This Row],[rok]]," :: ",H798," :: ",I798)</f>
        <v>2014 :: Křivánková Bohumila :: 1966</v>
      </c>
      <c r="C798" s="251">
        <v>2014</v>
      </c>
      <c r="D798" s="252" t="s">
        <v>186</v>
      </c>
      <c r="E798" s="259">
        <v>75</v>
      </c>
      <c r="F798" s="259">
        <v>9</v>
      </c>
      <c r="G798" s="253">
        <v>17</v>
      </c>
      <c r="H798" s="262" t="s">
        <v>81</v>
      </c>
      <c r="I798" s="263">
        <v>1966</v>
      </c>
      <c r="J798" s="19" t="s">
        <v>648</v>
      </c>
      <c r="K798" s="255" t="str">
        <f>IF(RIGHT(LEFT(historie_vysledky[[#This Row],[prijmeni a jmeno]],SEARCH(" ",historie_vysledky[[#This Row],[prijmeni a jmeno]])-1),1)="á","Z","M")</f>
        <v>Z</v>
      </c>
      <c r="L79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798" s="257"/>
      <c r="N798" s="134"/>
      <c r="O798" s="264">
        <v>5.7633101851851852E-2</v>
      </c>
      <c r="P798" s="136" t="str">
        <f>LEFT(historie_vysledky[[#This Row],[prijmeni a jmeno]],1)</f>
        <v>K</v>
      </c>
      <c r="Q798" s="135" t="str">
        <f>CONCATENATE(historie_vysledky[[#This Row],[prijmeni a jmeno]],", ",historie_vysledky[[#This Row],[nar]])</f>
        <v>Křivánková Bohumila, 1966</v>
      </c>
      <c r="R798" s="135" t="str">
        <f>CONCATENATE(historie_vysledky[[#This Row],[prijmeni a jmeno]]," (",historie_vysledky[[#This Row],[nar]],")  v roce ",historie_vysledky[[#This Row],[rok]])</f>
        <v>Křivánková Bohumila (1966)  v roce 2014</v>
      </c>
      <c r="S798" s="244"/>
      <c r="T798" s="244"/>
      <c r="U798" s="56"/>
      <c r="V798" s="265"/>
      <c r="W798" s="265"/>
      <c r="X798" s="266"/>
      <c r="Y798" s="266"/>
      <c r="AB798" s="6"/>
      <c r="AC798" s="6"/>
      <c r="AF798" s="56"/>
      <c r="AG798" s="56"/>
    </row>
    <row r="799" spans="2:33" ht="11.25">
      <c r="B799" s="133" t="str">
        <f>CONCATENATE(historie_vysledky[[#This Row],[rok]]," :: ",H799," :: ",I799)</f>
        <v>2014 :: Horák Aleš :: 1976</v>
      </c>
      <c r="C799" s="251">
        <v>2014</v>
      </c>
      <c r="D799" s="252" t="s">
        <v>186</v>
      </c>
      <c r="E799" s="259">
        <v>76</v>
      </c>
      <c r="F799" s="259">
        <v>28</v>
      </c>
      <c r="G799" s="253">
        <v>76</v>
      </c>
      <c r="H799" s="262" t="s">
        <v>718</v>
      </c>
      <c r="I799" s="263">
        <v>1976</v>
      </c>
      <c r="J799" s="19" t="s">
        <v>36</v>
      </c>
      <c r="K799" s="255" t="str">
        <f>IF(RIGHT(LEFT(historie_vysledky[[#This Row],[prijmeni a jmeno]],SEARCH(" ",historie_vysledky[[#This Row],[prijmeni a jmeno]])-1),1)="á","Z","M")</f>
        <v>M</v>
      </c>
      <c r="L79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799" s="257"/>
      <c r="N799" s="134"/>
      <c r="O799" s="264">
        <v>5.7638888888888885E-2</v>
      </c>
      <c r="P799" s="136" t="str">
        <f>LEFT(historie_vysledky[[#This Row],[prijmeni a jmeno]],1)</f>
        <v>H</v>
      </c>
      <c r="Q799" s="135" t="str">
        <f>CONCATENATE(historie_vysledky[[#This Row],[prijmeni a jmeno]],", ",historie_vysledky[[#This Row],[nar]])</f>
        <v>Horák Aleš, 1976</v>
      </c>
      <c r="R799" s="135" t="str">
        <f>CONCATENATE(historie_vysledky[[#This Row],[prijmeni a jmeno]]," (",historie_vysledky[[#This Row],[nar]],")  v roce ",historie_vysledky[[#This Row],[rok]])</f>
        <v>Horák Aleš (1976)  v roce 2014</v>
      </c>
      <c r="S799" s="244"/>
      <c r="T799" s="244"/>
      <c r="U799" s="56"/>
      <c r="V799" s="265"/>
      <c r="W799" s="265"/>
      <c r="X799" s="266"/>
      <c r="Y799" s="266"/>
      <c r="AB799" s="6"/>
      <c r="AC799" s="6"/>
      <c r="AF799" s="56"/>
      <c r="AG799" s="56"/>
    </row>
    <row r="800" spans="2:33" ht="11.25">
      <c r="B800" s="133" t="str">
        <f>CONCATENATE(historie_vysledky[[#This Row],[rok]]," :: ",H800," :: ",I800)</f>
        <v>2014 :: Círal František :: 1971</v>
      </c>
      <c r="C800" s="251">
        <v>2014</v>
      </c>
      <c r="D800" s="252" t="s">
        <v>186</v>
      </c>
      <c r="E800" s="259">
        <v>77</v>
      </c>
      <c r="F800" s="259">
        <v>25</v>
      </c>
      <c r="G800" s="253">
        <v>6</v>
      </c>
      <c r="H800" s="262" t="s">
        <v>51</v>
      </c>
      <c r="I800" s="263">
        <v>1971</v>
      </c>
      <c r="J800" s="19" t="s">
        <v>6</v>
      </c>
      <c r="K800" s="255" t="str">
        <f>IF(RIGHT(LEFT(historie_vysledky[[#This Row],[prijmeni a jmeno]],SEARCH(" ",historie_vysledky[[#This Row],[prijmeni a jmeno]])-1),1)="á","Z","M")</f>
        <v>M</v>
      </c>
      <c r="L80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800" s="257"/>
      <c r="N800" s="134"/>
      <c r="O800" s="264">
        <v>5.7984953703703705E-2</v>
      </c>
      <c r="P800" s="136" t="str">
        <f>LEFT(historie_vysledky[[#This Row],[prijmeni a jmeno]],1)</f>
        <v>C</v>
      </c>
      <c r="Q800" s="135" t="str">
        <f>CONCATENATE(historie_vysledky[[#This Row],[prijmeni a jmeno]],", ",historie_vysledky[[#This Row],[nar]])</f>
        <v>Círal František, 1971</v>
      </c>
      <c r="R800" s="135" t="str">
        <f>CONCATENATE(historie_vysledky[[#This Row],[prijmeni a jmeno]]," (",historie_vysledky[[#This Row],[nar]],")  v roce ",historie_vysledky[[#This Row],[rok]])</f>
        <v>Círal František (1971)  v roce 2014</v>
      </c>
      <c r="S800" s="244"/>
      <c r="T800" s="244"/>
      <c r="U800" s="56"/>
      <c r="V800" s="265"/>
      <c r="W800" s="265"/>
      <c r="X800" s="266"/>
      <c r="Y800" s="266"/>
      <c r="AB800" s="6"/>
      <c r="AC800" s="6"/>
      <c r="AF800" s="56"/>
      <c r="AG800" s="56"/>
    </row>
    <row r="801" spans="2:33" ht="11.25">
      <c r="B801" s="133" t="str">
        <f>CONCATENATE(historie_vysledky[[#This Row],[rok]]," :: ",H801," :: ",I801)</f>
        <v>2014 :: Neubauer Petr :: 1974</v>
      </c>
      <c r="C801" s="251">
        <v>2014</v>
      </c>
      <c r="D801" s="252" t="s">
        <v>186</v>
      </c>
      <c r="E801" s="259">
        <v>78</v>
      </c>
      <c r="F801" s="259">
        <v>26</v>
      </c>
      <c r="G801" s="253">
        <v>67</v>
      </c>
      <c r="H801" s="262" t="s">
        <v>201</v>
      </c>
      <c r="I801" s="263">
        <v>1974</v>
      </c>
      <c r="J801" s="19" t="s">
        <v>282</v>
      </c>
      <c r="K801" s="255" t="str">
        <f>IF(RIGHT(LEFT(historie_vysledky[[#This Row],[prijmeni a jmeno]],SEARCH(" ",historie_vysledky[[#This Row],[prijmeni a jmeno]])-1),1)="á","Z","M")</f>
        <v>M</v>
      </c>
      <c r="L80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801" s="257"/>
      <c r="N801" s="134"/>
      <c r="O801" s="264">
        <v>5.8537037037037033E-2</v>
      </c>
      <c r="P801" s="136" t="str">
        <f>LEFT(historie_vysledky[[#This Row],[prijmeni a jmeno]],1)</f>
        <v>N</v>
      </c>
      <c r="Q801" s="135" t="str">
        <f>CONCATENATE(historie_vysledky[[#This Row],[prijmeni a jmeno]],", ",historie_vysledky[[#This Row],[nar]])</f>
        <v>Neubauer Petr, 1974</v>
      </c>
      <c r="R801" s="135" t="str">
        <f>CONCATENATE(historie_vysledky[[#This Row],[prijmeni a jmeno]]," (",historie_vysledky[[#This Row],[nar]],")  v roce ",historie_vysledky[[#This Row],[rok]])</f>
        <v>Neubauer Petr (1974)  v roce 2014</v>
      </c>
      <c r="S801" s="244"/>
      <c r="T801" s="244"/>
      <c r="U801" s="56"/>
      <c r="V801" s="265"/>
      <c r="W801" s="265"/>
      <c r="X801" s="266"/>
      <c r="Y801" s="266"/>
      <c r="AB801" s="6"/>
      <c r="AC801" s="6"/>
      <c r="AF801" s="56"/>
      <c r="AG801" s="56"/>
    </row>
    <row r="802" spans="2:33" ht="11.25">
      <c r="B802" s="133" t="str">
        <f>CONCATENATE(historie_vysledky[[#This Row],[rok]]," :: ",H802," :: ",I802)</f>
        <v>2014 :: Bumba Libor :: 1968</v>
      </c>
      <c r="C802" s="251">
        <v>2014</v>
      </c>
      <c r="D802" s="252" t="s">
        <v>186</v>
      </c>
      <c r="E802" s="259">
        <v>79</v>
      </c>
      <c r="F802" s="259">
        <v>27</v>
      </c>
      <c r="G802" s="253">
        <v>3</v>
      </c>
      <c r="H802" s="262" t="s">
        <v>138</v>
      </c>
      <c r="I802" s="263">
        <v>1968</v>
      </c>
      <c r="J802" s="19" t="s">
        <v>689</v>
      </c>
      <c r="K802" s="255" t="str">
        <f>IF(RIGHT(LEFT(historie_vysledky[[#This Row],[prijmeni a jmeno]],SEARCH(" ",historie_vysledky[[#This Row],[prijmeni a jmeno]])-1),1)="á","Z","M")</f>
        <v>M</v>
      </c>
      <c r="L80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802" s="257"/>
      <c r="N802" s="134"/>
      <c r="O802" s="264">
        <v>5.8638888888888886E-2</v>
      </c>
      <c r="P802" s="136" t="str">
        <f>LEFT(historie_vysledky[[#This Row],[prijmeni a jmeno]],1)</f>
        <v>B</v>
      </c>
      <c r="Q802" s="135" t="str">
        <f>CONCATENATE(historie_vysledky[[#This Row],[prijmeni a jmeno]],", ",historie_vysledky[[#This Row],[nar]])</f>
        <v>Bumba Libor, 1968</v>
      </c>
      <c r="R802" s="135" t="str">
        <f>CONCATENATE(historie_vysledky[[#This Row],[prijmeni a jmeno]]," (",historie_vysledky[[#This Row],[nar]],")  v roce ",historie_vysledky[[#This Row],[rok]])</f>
        <v>Bumba Libor (1968)  v roce 2014</v>
      </c>
      <c r="S802" s="244"/>
      <c r="T802" s="244"/>
      <c r="U802" s="56"/>
      <c r="V802" s="265"/>
      <c r="W802" s="265"/>
      <c r="X802" s="266"/>
      <c r="Y802" s="266"/>
      <c r="AB802" s="6"/>
      <c r="AC802" s="6"/>
      <c r="AF802" s="56"/>
      <c r="AG802" s="56"/>
    </row>
    <row r="803" spans="2:33" ht="11.25">
      <c r="B803" s="133" t="str">
        <f>CONCATENATE(historie_vysledky[[#This Row],[rok]]," :: ",H803," :: ",I803)</f>
        <v>2014 :: Palkovič Vladislav :: 1939</v>
      </c>
      <c r="C803" s="251">
        <v>2014</v>
      </c>
      <c r="D803" s="252" t="s">
        <v>186</v>
      </c>
      <c r="E803" s="259">
        <v>80</v>
      </c>
      <c r="F803" s="259">
        <v>2</v>
      </c>
      <c r="G803" s="253">
        <v>55</v>
      </c>
      <c r="H803" s="262" t="s">
        <v>100</v>
      </c>
      <c r="I803" s="263">
        <v>1939</v>
      </c>
      <c r="J803" s="19" t="s">
        <v>208</v>
      </c>
      <c r="K803" s="255" t="str">
        <f>IF(RIGHT(LEFT(historie_vysledky[[#This Row],[prijmeni a jmeno]],SEARCH(" ",historie_vysledky[[#This Row],[prijmeni a jmeno]])-1),1)="á","Z","M")</f>
        <v>M</v>
      </c>
      <c r="L80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803" s="257"/>
      <c r="N803" s="134"/>
      <c r="O803" s="264">
        <v>5.9057870370370365E-2</v>
      </c>
      <c r="P803" s="136" t="str">
        <f>LEFT(historie_vysledky[[#This Row],[prijmeni a jmeno]],1)</f>
        <v>P</v>
      </c>
      <c r="Q803" s="135" t="str">
        <f>CONCATENATE(historie_vysledky[[#This Row],[prijmeni a jmeno]],", ",historie_vysledky[[#This Row],[nar]])</f>
        <v>Palkovič Vladislav, 1939</v>
      </c>
      <c r="R803" s="135" t="str">
        <f>CONCATENATE(historie_vysledky[[#This Row],[prijmeni a jmeno]]," (",historie_vysledky[[#This Row],[nar]],")  v roce ",historie_vysledky[[#This Row],[rok]])</f>
        <v>Palkovič Vladislav (1939)  v roce 2014</v>
      </c>
      <c r="S803" s="244"/>
      <c r="T803" s="244"/>
      <c r="U803" s="56"/>
      <c r="V803" s="265"/>
      <c r="W803" s="265"/>
      <c r="X803" s="266"/>
      <c r="Y803" s="266"/>
      <c r="AB803" s="6"/>
      <c r="AC803" s="6"/>
      <c r="AF803" s="56"/>
      <c r="AG803" s="56"/>
    </row>
    <row r="804" spans="2:33" ht="11.25">
      <c r="B804" s="133" t="str">
        <f>CONCATENATE(historie_vysledky[[#This Row],[rok]]," :: ",H804," :: ",I804)</f>
        <v>2014 :: Putschögl Jaroslav :: 1939</v>
      </c>
      <c r="C804" s="251">
        <v>2014</v>
      </c>
      <c r="D804" s="252" t="s">
        <v>186</v>
      </c>
      <c r="E804" s="259">
        <v>81</v>
      </c>
      <c r="F804" s="259">
        <v>3</v>
      </c>
      <c r="G804" s="253">
        <v>49</v>
      </c>
      <c r="H804" s="262" t="s">
        <v>105</v>
      </c>
      <c r="I804" s="263">
        <v>1939</v>
      </c>
      <c r="J804" s="19" t="s">
        <v>8</v>
      </c>
      <c r="K804" s="255" t="str">
        <f>IF(RIGHT(LEFT(historie_vysledky[[#This Row],[prijmeni a jmeno]],SEARCH(" ",historie_vysledky[[#This Row],[prijmeni a jmeno]])-1),1)="á","Z","M")</f>
        <v>M</v>
      </c>
      <c r="L80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804" s="257"/>
      <c r="N804" s="134"/>
      <c r="O804" s="264">
        <v>5.9340277777777777E-2</v>
      </c>
      <c r="P804" s="136" t="str">
        <f>LEFT(historie_vysledky[[#This Row],[prijmeni a jmeno]],1)</f>
        <v>P</v>
      </c>
      <c r="Q804" s="135" t="str">
        <f>CONCATENATE(historie_vysledky[[#This Row],[prijmeni a jmeno]],", ",historie_vysledky[[#This Row],[nar]])</f>
        <v>Putschögl Jaroslav, 1939</v>
      </c>
      <c r="R804" s="135" t="str">
        <f>CONCATENATE(historie_vysledky[[#This Row],[prijmeni a jmeno]]," (",historie_vysledky[[#This Row],[nar]],")  v roce ",historie_vysledky[[#This Row],[rok]])</f>
        <v>Putschögl Jaroslav (1939)  v roce 2014</v>
      </c>
      <c r="S804" s="244"/>
      <c r="T804" s="244"/>
      <c r="U804" s="56"/>
      <c r="V804" s="265"/>
      <c r="W804" s="265"/>
      <c r="X804" s="266"/>
      <c r="Y804" s="266"/>
      <c r="AB804" s="6"/>
      <c r="AC804" s="6"/>
      <c r="AF804" s="56"/>
      <c r="AG804" s="56"/>
    </row>
    <row r="805" spans="2:33" ht="11.25">
      <c r="B805" s="133" t="str">
        <f>CONCATENATE(historie_vysledky[[#This Row],[rok]]," :: ",H805," :: ",I805)</f>
        <v>2014 :: Klosse Jiří :: 1970</v>
      </c>
      <c r="C805" s="251">
        <v>2014</v>
      </c>
      <c r="D805" s="252" t="s">
        <v>186</v>
      </c>
      <c r="E805" s="259">
        <v>82</v>
      </c>
      <c r="F805" s="259">
        <v>28</v>
      </c>
      <c r="G805" s="253">
        <v>84</v>
      </c>
      <c r="H805" s="262" t="s">
        <v>73</v>
      </c>
      <c r="I805" s="263">
        <v>1970</v>
      </c>
      <c r="J805" s="19" t="s">
        <v>17</v>
      </c>
      <c r="K805" s="255" t="str">
        <f>IF(RIGHT(LEFT(historie_vysledky[[#This Row],[prijmeni a jmeno]],SEARCH(" ",historie_vysledky[[#This Row],[prijmeni a jmeno]])-1),1)="á","Z","M")</f>
        <v>M</v>
      </c>
      <c r="L80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805" s="257"/>
      <c r="N805" s="134"/>
      <c r="O805" s="264">
        <v>5.9355324074074074E-2</v>
      </c>
      <c r="P805" s="136" t="str">
        <f>LEFT(historie_vysledky[[#This Row],[prijmeni a jmeno]],1)</f>
        <v>K</v>
      </c>
      <c r="Q805" s="135" t="str">
        <f>CONCATENATE(historie_vysledky[[#This Row],[prijmeni a jmeno]],", ",historie_vysledky[[#This Row],[nar]])</f>
        <v>Klosse Jiří, 1970</v>
      </c>
      <c r="R805" s="135" t="str">
        <f>CONCATENATE(historie_vysledky[[#This Row],[prijmeni a jmeno]]," (",historie_vysledky[[#This Row],[nar]],")  v roce ",historie_vysledky[[#This Row],[rok]])</f>
        <v>Klosse Jiří (1970)  v roce 2014</v>
      </c>
      <c r="S805" s="244"/>
      <c r="T805" s="244"/>
      <c r="U805" s="56"/>
      <c r="V805" s="265"/>
      <c r="W805" s="265"/>
      <c r="X805" s="266"/>
      <c r="Y805" s="266"/>
      <c r="AB805" s="6"/>
      <c r="AC805" s="6"/>
      <c r="AF805" s="56"/>
      <c r="AG805" s="56"/>
    </row>
    <row r="806" spans="2:33" ht="11.25">
      <c r="B806" s="133" t="str">
        <f>CONCATENATE(historie_vysledky[[#This Row],[rok]]," :: ",H806," :: ",I806)</f>
        <v>2014 :: Vorlová Dana :: 1962</v>
      </c>
      <c r="C806" s="251">
        <v>2014</v>
      </c>
      <c r="D806" s="252" t="s">
        <v>186</v>
      </c>
      <c r="E806" s="259">
        <v>83</v>
      </c>
      <c r="F806" s="259">
        <v>10</v>
      </c>
      <c r="G806" s="253">
        <v>41</v>
      </c>
      <c r="H806" s="262" t="s">
        <v>134</v>
      </c>
      <c r="I806" s="263">
        <v>1962</v>
      </c>
      <c r="J806" s="19" t="s">
        <v>17</v>
      </c>
      <c r="K806" s="255" t="str">
        <f>IF(RIGHT(LEFT(historie_vysledky[[#This Row],[prijmeni a jmeno]],SEARCH(" ",historie_vysledky[[#This Row],[prijmeni a jmeno]])-1),1)="á","Z","M")</f>
        <v>Z</v>
      </c>
      <c r="L80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806" s="257"/>
      <c r="N806" s="134"/>
      <c r="O806" s="264">
        <v>5.9931712962962957E-2</v>
      </c>
      <c r="P806" s="136" t="str">
        <f>LEFT(historie_vysledky[[#This Row],[prijmeni a jmeno]],1)</f>
        <v>V</v>
      </c>
      <c r="Q806" s="135" t="str">
        <f>CONCATENATE(historie_vysledky[[#This Row],[prijmeni a jmeno]],", ",historie_vysledky[[#This Row],[nar]])</f>
        <v>Vorlová Dana, 1962</v>
      </c>
      <c r="R806" s="135" t="str">
        <f>CONCATENATE(historie_vysledky[[#This Row],[prijmeni a jmeno]]," (",historie_vysledky[[#This Row],[nar]],")  v roce ",historie_vysledky[[#This Row],[rok]])</f>
        <v>Vorlová Dana (1962)  v roce 2014</v>
      </c>
      <c r="S806" s="244"/>
      <c r="T806" s="244"/>
      <c r="U806" s="56"/>
      <c r="V806" s="265"/>
      <c r="W806" s="265"/>
      <c r="X806" s="266"/>
      <c r="Y806" s="266"/>
      <c r="AB806" s="6"/>
      <c r="AC806" s="6"/>
      <c r="AF806" s="56"/>
      <c r="AG806" s="56"/>
    </row>
    <row r="807" spans="2:33" ht="11.25">
      <c r="B807" s="133" t="str">
        <f>CONCATENATE(historie_vysledky[[#This Row],[rok]]," :: ",H807," :: ",I807)</f>
        <v>2014 :: Kopecký Zdeněk :: 1937</v>
      </c>
      <c r="C807" s="251">
        <v>2014</v>
      </c>
      <c r="D807" s="252" t="s">
        <v>186</v>
      </c>
      <c r="E807" s="259">
        <v>84</v>
      </c>
      <c r="F807" s="259">
        <v>4</v>
      </c>
      <c r="G807" s="253">
        <v>37</v>
      </c>
      <c r="H807" s="262" t="s">
        <v>77</v>
      </c>
      <c r="I807" s="263">
        <v>1937</v>
      </c>
      <c r="J807" s="19" t="s">
        <v>287</v>
      </c>
      <c r="K807" s="255" t="str">
        <f>IF(RIGHT(LEFT(historie_vysledky[[#This Row],[prijmeni a jmeno]],SEARCH(" ",historie_vysledky[[#This Row],[prijmeni a jmeno]])-1),1)="á","Z","M")</f>
        <v>M</v>
      </c>
      <c r="L80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807" s="257"/>
      <c r="N807" s="134"/>
      <c r="O807" s="264">
        <v>6.017824074074074E-2</v>
      </c>
      <c r="P807" s="136" t="str">
        <f>LEFT(historie_vysledky[[#This Row],[prijmeni a jmeno]],1)</f>
        <v>K</v>
      </c>
      <c r="Q807" s="135" t="str">
        <f>CONCATENATE(historie_vysledky[[#This Row],[prijmeni a jmeno]],", ",historie_vysledky[[#This Row],[nar]])</f>
        <v>Kopecký Zdeněk, 1937</v>
      </c>
      <c r="R807" s="135" t="str">
        <f>CONCATENATE(historie_vysledky[[#This Row],[prijmeni a jmeno]]," (",historie_vysledky[[#This Row],[nar]],")  v roce ",historie_vysledky[[#This Row],[rok]])</f>
        <v>Kopecký Zdeněk (1937)  v roce 2014</v>
      </c>
      <c r="S807" s="244"/>
      <c r="T807" s="244"/>
      <c r="U807" s="56"/>
      <c r="V807" s="265"/>
      <c r="W807" s="265"/>
      <c r="X807" s="266"/>
      <c r="Y807" s="266"/>
      <c r="AB807" s="6"/>
      <c r="AC807" s="6"/>
      <c r="AF807" s="56"/>
      <c r="AG807" s="56"/>
    </row>
    <row r="808" spans="2:33" ht="11.25">
      <c r="B808" s="133" t="str">
        <f>CONCATENATE(historie_vysledky[[#This Row],[rok]]," :: ",H808," :: ",I808)</f>
        <v>2014 :: Lebedová Olga :: 1981</v>
      </c>
      <c r="C808" s="251">
        <v>2014</v>
      </c>
      <c r="D808" s="252" t="s">
        <v>186</v>
      </c>
      <c r="E808" s="259">
        <v>85</v>
      </c>
      <c r="F808" s="259">
        <v>11</v>
      </c>
      <c r="G808" s="253">
        <v>58</v>
      </c>
      <c r="H808" s="262" t="s">
        <v>546</v>
      </c>
      <c r="I808" s="263">
        <v>1981</v>
      </c>
      <c r="J808" s="19" t="s">
        <v>23</v>
      </c>
      <c r="K808" s="255" t="str">
        <f>IF(RIGHT(LEFT(historie_vysledky[[#This Row],[prijmeni a jmeno]],SEARCH(" ",historie_vysledky[[#This Row],[prijmeni a jmeno]])-1),1)="á","Z","M")</f>
        <v>Z</v>
      </c>
      <c r="L80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808" s="257"/>
      <c r="N808" s="134"/>
      <c r="O808" s="264">
        <v>6.0640046296296296E-2</v>
      </c>
      <c r="P808" s="136" t="str">
        <f>LEFT(historie_vysledky[[#This Row],[prijmeni a jmeno]],1)</f>
        <v>L</v>
      </c>
      <c r="Q808" s="135" t="str">
        <f>CONCATENATE(historie_vysledky[[#This Row],[prijmeni a jmeno]],", ",historie_vysledky[[#This Row],[nar]])</f>
        <v>Lebedová Olga, 1981</v>
      </c>
      <c r="R808" s="135" t="str">
        <f>CONCATENATE(historie_vysledky[[#This Row],[prijmeni a jmeno]]," (",historie_vysledky[[#This Row],[nar]],")  v roce ",historie_vysledky[[#This Row],[rok]])</f>
        <v>Lebedová Olga (1981)  v roce 2014</v>
      </c>
      <c r="S808" s="244"/>
      <c r="T808" s="244"/>
      <c r="U808" s="56"/>
      <c r="V808" s="265"/>
      <c r="W808" s="265"/>
      <c r="X808" s="266"/>
      <c r="Y808" s="266"/>
      <c r="AB808" s="6"/>
      <c r="AC808" s="6"/>
      <c r="AF808" s="56"/>
      <c r="AG808" s="56"/>
    </row>
    <row r="809" spans="2:33" ht="11.25">
      <c r="B809" s="133" t="str">
        <f>CONCATENATE(historie_vysledky[[#This Row],[rok]]," :: ",H809," :: ",I809)</f>
        <v>2014 :: Sedlák Petr :: 1975</v>
      </c>
      <c r="C809" s="251">
        <v>2014</v>
      </c>
      <c r="D809" s="252" t="s">
        <v>186</v>
      </c>
      <c r="E809" s="259">
        <v>86</v>
      </c>
      <c r="F809" s="259">
        <v>29</v>
      </c>
      <c r="G809" s="253">
        <v>57</v>
      </c>
      <c r="H809" s="262" t="s">
        <v>716</v>
      </c>
      <c r="I809" s="263">
        <v>1975</v>
      </c>
      <c r="J809" s="19" t="s">
        <v>717</v>
      </c>
      <c r="K809" s="255" t="str">
        <f>IF(RIGHT(LEFT(historie_vysledky[[#This Row],[prijmeni a jmeno]],SEARCH(" ",historie_vysledky[[#This Row],[prijmeni a jmeno]])-1),1)="á","Z","M")</f>
        <v>M</v>
      </c>
      <c r="L80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809" s="257"/>
      <c r="N809" s="134"/>
      <c r="O809" s="264">
        <v>6.1387731481481488E-2</v>
      </c>
      <c r="P809" s="136" t="str">
        <f>LEFT(historie_vysledky[[#This Row],[prijmeni a jmeno]],1)</f>
        <v>S</v>
      </c>
      <c r="Q809" s="135" t="str">
        <f>CONCATENATE(historie_vysledky[[#This Row],[prijmeni a jmeno]],", ",historie_vysledky[[#This Row],[nar]])</f>
        <v>Sedlák Petr, 1975</v>
      </c>
      <c r="R809" s="135" t="str">
        <f>CONCATENATE(historie_vysledky[[#This Row],[prijmeni a jmeno]]," (",historie_vysledky[[#This Row],[nar]],")  v roce ",historie_vysledky[[#This Row],[rok]])</f>
        <v>Sedlák Petr (1975)  v roce 2014</v>
      </c>
      <c r="S809" s="244"/>
      <c r="T809" s="244"/>
      <c r="U809" s="56"/>
      <c r="V809" s="265"/>
      <c r="W809" s="265"/>
      <c r="X809" s="266"/>
      <c r="Y809" s="266"/>
      <c r="AB809" s="6"/>
      <c r="AC809" s="6"/>
      <c r="AF809" s="56"/>
      <c r="AG809" s="56"/>
    </row>
    <row r="810" spans="2:33" ht="11.25">
      <c r="B810" s="133" t="str">
        <f>CONCATENATE(historie_vysledky[[#This Row],[rok]]," :: ",H810," :: ",I810)</f>
        <v>2014 :: Mikšovský Zdeněk :: 1945</v>
      </c>
      <c r="C810" s="251">
        <v>2014</v>
      </c>
      <c r="D810" s="252" t="s">
        <v>186</v>
      </c>
      <c r="E810" s="259">
        <v>87</v>
      </c>
      <c r="F810" s="259">
        <v>5</v>
      </c>
      <c r="G810" s="253">
        <v>20</v>
      </c>
      <c r="H810" s="262" t="s">
        <v>94</v>
      </c>
      <c r="I810" s="263">
        <v>1945</v>
      </c>
      <c r="J810" s="19" t="s">
        <v>697</v>
      </c>
      <c r="K810" s="255" t="str">
        <f>IF(RIGHT(LEFT(historie_vysledky[[#This Row],[prijmeni a jmeno]],SEARCH(" ",historie_vysledky[[#This Row],[prijmeni a jmeno]])-1),1)="á","Z","M")</f>
        <v>M</v>
      </c>
      <c r="L81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810" s="257"/>
      <c r="N810" s="134"/>
      <c r="O810" s="264">
        <v>6.1769675925925922E-2</v>
      </c>
      <c r="P810" s="136" t="str">
        <f>LEFT(historie_vysledky[[#This Row],[prijmeni a jmeno]],1)</f>
        <v>M</v>
      </c>
      <c r="Q810" s="135" t="str">
        <f>CONCATENATE(historie_vysledky[[#This Row],[prijmeni a jmeno]],", ",historie_vysledky[[#This Row],[nar]])</f>
        <v>Mikšovský Zdeněk, 1945</v>
      </c>
      <c r="R810" s="135" t="str">
        <f>CONCATENATE(historie_vysledky[[#This Row],[prijmeni a jmeno]]," (",historie_vysledky[[#This Row],[nar]],")  v roce ",historie_vysledky[[#This Row],[rok]])</f>
        <v>Mikšovský Zdeněk (1945)  v roce 2014</v>
      </c>
      <c r="S810" s="244"/>
      <c r="T810" s="244"/>
      <c r="U810" s="56"/>
      <c r="V810" s="265"/>
      <c r="W810" s="265"/>
      <c r="X810" s="266"/>
      <c r="Y810" s="266"/>
      <c r="AB810" s="6"/>
      <c r="AC810" s="6"/>
      <c r="AF810" s="56"/>
      <c r="AG810" s="56"/>
    </row>
    <row r="811" spans="2:33" ht="11.25">
      <c r="B811" s="133" t="str">
        <f>CONCATENATE(historie_vysledky[[#This Row],[rok]]," :: ",H811," :: ",I811)</f>
        <v>2014 :: Pavlová Jana :: 1969</v>
      </c>
      <c r="C811" s="251">
        <v>2014</v>
      </c>
      <c r="D811" s="252" t="s">
        <v>186</v>
      </c>
      <c r="E811" s="259">
        <v>88</v>
      </c>
      <c r="F811" s="259">
        <v>12</v>
      </c>
      <c r="G811" s="253">
        <v>80</v>
      </c>
      <c r="H811" s="262" t="s">
        <v>785</v>
      </c>
      <c r="I811" s="263">
        <v>1969</v>
      </c>
      <c r="J811" s="19" t="s">
        <v>235</v>
      </c>
      <c r="K811" s="255" t="str">
        <f>IF(RIGHT(LEFT(historie_vysledky[[#This Row],[prijmeni a jmeno]],SEARCH(" ",historie_vysledky[[#This Row],[prijmeni a jmeno]])-1),1)="á","Z","M")</f>
        <v>Z</v>
      </c>
      <c r="L81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811" s="257"/>
      <c r="N811" s="134"/>
      <c r="O811" s="264">
        <v>6.1974537037037036E-2</v>
      </c>
      <c r="P811" s="136" t="str">
        <f>LEFT(historie_vysledky[[#This Row],[prijmeni a jmeno]],1)</f>
        <v>P</v>
      </c>
      <c r="Q811" s="135" t="str">
        <f>CONCATENATE(historie_vysledky[[#This Row],[prijmeni a jmeno]],", ",historie_vysledky[[#This Row],[nar]])</f>
        <v>Pavlová Jana, 1969</v>
      </c>
      <c r="R811" s="135" t="str">
        <f>CONCATENATE(historie_vysledky[[#This Row],[prijmeni a jmeno]]," (",historie_vysledky[[#This Row],[nar]],")  v roce ",historie_vysledky[[#This Row],[rok]])</f>
        <v>Pavlová Jana (1969)  v roce 2014</v>
      </c>
      <c r="S811" s="244"/>
      <c r="T811" s="244"/>
      <c r="U811" s="56"/>
      <c r="V811" s="265"/>
      <c r="W811" s="265"/>
      <c r="X811" s="266"/>
      <c r="Y811" s="266"/>
      <c r="AB811" s="6"/>
      <c r="AC811" s="6"/>
      <c r="AF811" s="56"/>
      <c r="AG811" s="56"/>
    </row>
    <row r="812" spans="2:33" ht="11.25">
      <c r="B812" s="133" t="str">
        <f>CONCATENATE(historie_vysledky[[#This Row],[rok]]," :: ",H812," :: ",I812)</f>
        <v>2014 :: Valter Pavel :: 1975</v>
      </c>
      <c r="C812" s="251">
        <v>2014</v>
      </c>
      <c r="D812" s="252" t="s">
        <v>186</v>
      </c>
      <c r="E812" s="259">
        <v>89</v>
      </c>
      <c r="F812" s="259">
        <v>30</v>
      </c>
      <c r="G812" s="253">
        <v>86</v>
      </c>
      <c r="H812" s="262" t="s">
        <v>127</v>
      </c>
      <c r="I812" s="263">
        <v>1975</v>
      </c>
      <c r="J812" s="19" t="s">
        <v>17</v>
      </c>
      <c r="K812" s="255" t="str">
        <f>IF(RIGHT(LEFT(historie_vysledky[[#This Row],[prijmeni a jmeno]],SEARCH(" ",historie_vysledky[[#This Row],[prijmeni a jmeno]])-1),1)="á","Z","M")</f>
        <v>M</v>
      </c>
      <c r="L81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812" s="257"/>
      <c r="N812" s="134"/>
      <c r="O812" s="264">
        <v>6.2155092592592588E-2</v>
      </c>
      <c r="P812" s="136" t="str">
        <f>LEFT(historie_vysledky[[#This Row],[prijmeni a jmeno]],1)</f>
        <v>V</v>
      </c>
      <c r="Q812" s="135" t="str">
        <f>CONCATENATE(historie_vysledky[[#This Row],[prijmeni a jmeno]],", ",historie_vysledky[[#This Row],[nar]])</f>
        <v>Valter Pavel, 1975</v>
      </c>
      <c r="R812" s="135" t="str">
        <f>CONCATENATE(historie_vysledky[[#This Row],[prijmeni a jmeno]]," (",historie_vysledky[[#This Row],[nar]],")  v roce ",historie_vysledky[[#This Row],[rok]])</f>
        <v>Valter Pavel (1975)  v roce 2014</v>
      </c>
      <c r="S812" s="244"/>
      <c r="T812" s="244"/>
      <c r="U812" s="56"/>
      <c r="V812" s="265"/>
      <c r="W812" s="265"/>
      <c r="X812" s="266"/>
      <c r="Y812" s="266"/>
      <c r="AB812" s="6"/>
      <c r="AC812" s="6"/>
      <c r="AF812" s="56"/>
      <c r="AG812" s="56"/>
    </row>
    <row r="813" spans="2:33" ht="11.25">
      <c r="B813" s="133" t="str">
        <f>CONCATENATE(historie_vysledky[[#This Row],[rok]]," :: ",H813," :: ",I813)</f>
        <v>2014 :: Dvořák Petr :: 1950</v>
      </c>
      <c r="C813" s="251">
        <v>2014</v>
      </c>
      <c r="D813" s="252" t="s">
        <v>186</v>
      </c>
      <c r="E813" s="259">
        <v>90</v>
      </c>
      <c r="F813" s="259">
        <v>6</v>
      </c>
      <c r="G813" s="253">
        <v>93</v>
      </c>
      <c r="H813" s="262" t="s">
        <v>54</v>
      </c>
      <c r="I813" s="263">
        <v>1950</v>
      </c>
      <c r="J813" s="19" t="s">
        <v>648</v>
      </c>
      <c r="K813" s="255" t="str">
        <f>IF(RIGHT(LEFT(historie_vysledky[[#This Row],[prijmeni a jmeno]],SEARCH(" ",historie_vysledky[[#This Row],[prijmeni a jmeno]])-1),1)="á","Z","M")</f>
        <v>M</v>
      </c>
      <c r="L81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813" s="257"/>
      <c r="N813" s="134"/>
      <c r="O813" s="264">
        <v>6.2258101851851849E-2</v>
      </c>
      <c r="P813" s="136" t="str">
        <f>LEFT(historie_vysledky[[#This Row],[prijmeni a jmeno]],1)</f>
        <v>D</v>
      </c>
      <c r="Q813" s="135" t="str">
        <f>CONCATENATE(historie_vysledky[[#This Row],[prijmeni a jmeno]],", ",historie_vysledky[[#This Row],[nar]])</f>
        <v>Dvořák Petr, 1950</v>
      </c>
      <c r="R813" s="135" t="str">
        <f>CONCATENATE(historie_vysledky[[#This Row],[prijmeni a jmeno]]," (",historie_vysledky[[#This Row],[nar]],")  v roce ",historie_vysledky[[#This Row],[rok]])</f>
        <v>Dvořák Petr (1950)  v roce 2014</v>
      </c>
      <c r="S813" s="244"/>
      <c r="T813" s="244"/>
      <c r="U813" s="56"/>
      <c r="V813" s="265"/>
      <c r="W813" s="265"/>
      <c r="X813" s="266"/>
      <c r="Y813" s="266"/>
      <c r="AB813" s="6"/>
      <c r="AC813" s="6"/>
      <c r="AF813" s="56"/>
      <c r="AG813" s="56"/>
    </row>
    <row r="814" spans="2:33" ht="11.25">
      <c r="B814" s="133" t="str">
        <f>CONCATENATE(historie_vysledky[[#This Row],[rok]]," :: ",H814," :: ",I814)</f>
        <v>2014 :: Flíčková Alice :: 1970</v>
      </c>
      <c r="C814" s="251">
        <v>2014</v>
      </c>
      <c r="D814" s="252" t="s">
        <v>186</v>
      </c>
      <c r="E814" s="259">
        <v>91</v>
      </c>
      <c r="F814" s="259">
        <v>13</v>
      </c>
      <c r="G814" s="253">
        <v>71</v>
      </c>
      <c r="H814" s="262" t="s">
        <v>209</v>
      </c>
      <c r="I814" s="263">
        <v>1970</v>
      </c>
      <c r="J814" s="19" t="s">
        <v>648</v>
      </c>
      <c r="K814" s="255" t="str">
        <f>IF(RIGHT(LEFT(historie_vysledky[[#This Row],[prijmeni a jmeno]],SEARCH(" ",historie_vysledky[[#This Row],[prijmeni a jmeno]])-1),1)="á","Z","M")</f>
        <v>Z</v>
      </c>
      <c r="L81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814" s="257"/>
      <c r="N814" s="134"/>
      <c r="O814" s="264">
        <v>6.255671296296296E-2</v>
      </c>
      <c r="P814" s="136" t="str">
        <f>LEFT(historie_vysledky[[#This Row],[prijmeni a jmeno]],1)</f>
        <v>F</v>
      </c>
      <c r="Q814" s="135" t="str">
        <f>CONCATENATE(historie_vysledky[[#This Row],[prijmeni a jmeno]],", ",historie_vysledky[[#This Row],[nar]])</f>
        <v>Flíčková Alice, 1970</v>
      </c>
      <c r="R814" s="135" t="str">
        <f>CONCATENATE(historie_vysledky[[#This Row],[prijmeni a jmeno]]," (",historie_vysledky[[#This Row],[nar]],")  v roce ",historie_vysledky[[#This Row],[rok]])</f>
        <v>Flíčková Alice (1970)  v roce 2014</v>
      </c>
      <c r="S814" s="244"/>
      <c r="T814" s="244"/>
      <c r="U814" s="56"/>
      <c r="V814" s="265"/>
      <c r="W814" s="265"/>
      <c r="X814" s="266"/>
      <c r="Y814" s="266"/>
      <c r="AB814" s="6"/>
      <c r="AC814" s="6"/>
      <c r="AF814" s="56"/>
      <c r="AG814" s="56"/>
    </row>
    <row r="815" spans="2:33" ht="11.25">
      <c r="B815" s="133" t="str">
        <f>CONCATENATE(historie_vysledky[[#This Row],[rok]]," :: ",H815," :: ",I815)</f>
        <v>2014 :: Dobáková Eva :: 1986</v>
      </c>
      <c r="C815" s="251">
        <v>2014</v>
      </c>
      <c r="D815" s="252" t="s">
        <v>186</v>
      </c>
      <c r="E815" s="259">
        <v>92</v>
      </c>
      <c r="F815" s="259">
        <v>14</v>
      </c>
      <c r="G815" s="253">
        <v>77</v>
      </c>
      <c r="H815" s="262" t="s">
        <v>782</v>
      </c>
      <c r="I815" s="263">
        <v>1986</v>
      </c>
      <c r="J815" s="19" t="s">
        <v>783</v>
      </c>
      <c r="K815" s="255" t="str">
        <f>IF(RIGHT(LEFT(historie_vysledky[[#This Row],[prijmeni a jmeno]],SEARCH(" ",historie_vysledky[[#This Row],[prijmeni a jmeno]])-1),1)="á","Z","M")</f>
        <v>Z</v>
      </c>
      <c r="L81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815" s="257"/>
      <c r="N815" s="134"/>
      <c r="O815" s="264">
        <v>6.283796296296297E-2</v>
      </c>
      <c r="P815" s="136" t="str">
        <f>LEFT(historie_vysledky[[#This Row],[prijmeni a jmeno]],1)</f>
        <v>D</v>
      </c>
      <c r="Q815" s="135" t="str">
        <f>CONCATENATE(historie_vysledky[[#This Row],[prijmeni a jmeno]],", ",historie_vysledky[[#This Row],[nar]])</f>
        <v>Dobáková Eva, 1986</v>
      </c>
      <c r="R815" s="135" t="str">
        <f>CONCATENATE(historie_vysledky[[#This Row],[prijmeni a jmeno]]," (",historie_vysledky[[#This Row],[nar]],")  v roce ",historie_vysledky[[#This Row],[rok]])</f>
        <v>Dobáková Eva (1986)  v roce 2014</v>
      </c>
      <c r="S815" s="244"/>
      <c r="T815" s="244"/>
      <c r="U815" s="56"/>
      <c r="V815" s="265"/>
      <c r="W815" s="265"/>
      <c r="X815" s="266"/>
      <c r="Y815" s="266"/>
      <c r="AB815" s="6"/>
      <c r="AC815" s="6"/>
      <c r="AF815" s="56"/>
      <c r="AG815" s="56"/>
    </row>
    <row r="816" spans="2:33" ht="11.25">
      <c r="B816" s="133" t="str">
        <f>CONCATENATE(historie_vysledky[[#This Row],[rok]]," :: ",H816," :: ",I816)</f>
        <v>2014 :: Uhlířová Barbora :: 1968</v>
      </c>
      <c r="C816" s="251">
        <v>2014</v>
      </c>
      <c r="D816" s="252" t="s">
        <v>186</v>
      </c>
      <c r="E816" s="259">
        <v>93</v>
      </c>
      <c r="F816" s="259">
        <v>15</v>
      </c>
      <c r="G816" s="253">
        <v>52</v>
      </c>
      <c r="H816" s="262" t="s">
        <v>547</v>
      </c>
      <c r="I816" s="263">
        <v>1968</v>
      </c>
      <c r="J816" s="19" t="s">
        <v>284</v>
      </c>
      <c r="K816" s="255" t="str">
        <f>IF(RIGHT(LEFT(historie_vysledky[[#This Row],[prijmeni a jmeno]],SEARCH(" ",historie_vysledky[[#This Row],[prijmeni a jmeno]])-1),1)="á","Z","M")</f>
        <v>Z</v>
      </c>
      <c r="L81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816" s="257"/>
      <c r="N816" s="134"/>
      <c r="O816" s="264">
        <v>6.3324074074074074E-2</v>
      </c>
      <c r="P816" s="136" t="str">
        <f>LEFT(historie_vysledky[[#This Row],[prijmeni a jmeno]],1)</f>
        <v>U</v>
      </c>
      <c r="Q816" s="135" t="str">
        <f>CONCATENATE(historie_vysledky[[#This Row],[prijmeni a jmeno]],", ",historie_vysledky[[#This Row],[nar]])</f>
        <v>Uhlířová Barbora, 1968</v>
      </c>
      <c r="R816" s="135" t="str">
        <f>CONCATENATE(historie_vysledky[[#This Row],[prijmeni a jmeno]]," (",historie_vysledky[[#This Row],[nar]],")  v roce ",historie_vysledky[[#This Row],[rok]])</f>
        <v>Uhlířová Barbora (1968)  v roce 2014</v>
      </c>
      <c r="S816" s="244"/>
      <c r="T816" s="244"/>
      <c r="U816" s="56"/>
      <c r="V816" s="265"/>
      <c r="W816" s="265"/>
      <c r="X816" s="266"/>
      <c r="Y816" s="266"/>
      <c r="AB816" s="6"/>
      <c r="AC816" s="6"/>
      <c r="AF816" s="56"/>
      <c r="AG816" s="56"/>
    </row>
    <row r="817" spans="2:33" ht="11.25">
      <c r="B817" s="133" t="str">
        <f>CONCATENATE(historie_vysledky[[#This Row],[rok]]," :: ",H817," :: ",I817)</f>
        <v>2014 :: Antonnová Zdeňka :: 1970</v>
      </c>
      <c r="C817" s="251">
        <v>2014</v>
      </c>
      <c r="D817" s="252" t="s">
        <v>186</v>
      </c>
      <c r="E817" s="259">
        <v>94</v>
      </c>
      <c r="F817" s="259">
        <v>16</v>
      </c>
      <c r="G817" s="253">
        <v>101</v>
      </c>
      <c r="H817" s="262" t="s">
        <v>719</v>
      </c>
      <c r="I817" s="263">
        <v>1970</v>
      </c>
      <c r="J817" s="19" t="s">
        <v>720</v>
      </c>
      <c r="K817" s="255" t="str">
        <f>IF(RIGHT(LEFT(historie_vysledky[[#This Row],[prijmeni a jmeno]],SEARCH(" ",historie_vysledky[[#This Row],[prijmeni a jmeno]])-1),1)="á","Z","M")</f>
        <v>Z</v>
      </c>
      <c r="L81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817" s="257"/>
      <c r="N817" s="134"/>
      <c r="O817" s="264">
        <v>6.4872685185185186E-2</v>
      </c>
      <c r="P817" s="136" t="str">
        <f>LEFT(historie_vysledky[[#This Row],[prijmeni a jmeno]],1)</f>
        <v>A</v>
      </c>
      <c r="Q817" s="135" t="str">
        <f>CONCATENATE(historie_vysledky[[#This Row],[prijmeni a jmeno]],", ",historie_vysledky[[#This Row],[nar]])</f>
        <v>Antonnová Zdeňka, 1970</v>
      </c>
      <c r="R817" s="135" t="str">
        <f>CONCATENATE(historie_vysledky[[#This Row],[prijmeni a jmeno]]," (",historie_vysledky[[#This Row],[nar]],")  v roce ",historie_vysledky[[#This Row],[rok]])</f>
        <v>Antonnová Zdeňka (1970)  v roce 2014</v>
      </c>
      <c r="S817" s="244"/>
      <c r="T817" s="244"/>
      <c r="U817" s="56"/>
      <c r="V817" s="265"/>
      <c r="W817" s="265"/>
      <c r="X817" s="266"/>
      <c r="Y817" s="266"/>
      <c r="AB817" s="6"/>
      <c r="AC817" s="6"/>
      <c r="AF817" s="56"/>
      <c r="AG817" s="56"/>
    </row>
    <row r="818" spans="2:33" ht="11.25">
      <c r="B818" s="133" t="str">
        <f>CONCATENATE(historie_vysledky[[#This Row],[rok]]," :: ",H818," :: ",I818)</f>
        <v>2014 :: Ondřej Tomáš :: 1988</v>
      </c>
      <c r="C818" s="251">
        <v>2014</v>
      </c>
      <c r="D818" s="252" t="s">
        <v>186</v>
      </c>
      <c r="E818" s="259">
        <v>95</v>
      </c>
      <c r="F818" s="259">
        <v>31</v>
      </c>
      <c r="G818" s="253">
        <v>83</v>
      </c>
      <c r="H818" s="262" t="s">
        <v>733</v>
      </c>
      <c r="I818" s="263">
        <v>1988</v>
      </c>
      <c r="J818" s="19" t="s">
        <v>235</v>
      </c>
      <c r="K818" s="255" t="str">
        <f>IF(RIGHT(LEFT(historie_vysledky[[#This Row],[prijmeni a jmeno]],SEARCH(" ",historie_vysledky[[#This Row],[prijmeni a jmeno]])-1),1)="á","Z","M")</f>
        <v>M</v>
      </c>
      <c r="L81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818" s="257"/>
      <c r="N818" s="134"/>
      <c r="O818" s="264">
        <v>6.7767361111111105E-2</v>
      </c>
      <c r="P818" s="136" t="str">
        <f>LEFT(historie_vysledky[[#This Row],[prijmeni a jmeno]],1)</f>
        <v>O</v>
      </c>
      <c r="Q818" s="135" t="str">
        <f>CONCATENATE(historie_vysledky[[#This Row],[prijmeni a jmeno]],", ",historie_vysledky[[#This Row],[nar]])</f>
        <v>Ondřej Tomáš, 1988</v>
      </c>
      <c r="R818" s="135" t="str">
        <f>CONCATENATE(historie_vysledky[[#This Row],[prijmeni a jmeno]]," (",historie_vysledky[[#This Row],[nar]],")  v roce ",historie_vysledky[[#This Row],[rok]])</f>
        <v>Ondřej Tomáš (1988)  v roce 2014</v>
      </c>
      <c r="S818" s="244"/>
      <c r="T818" s="244"/>
      <c r="U818" s="56"/>
      <c r="V818" s="265"/>
      <c r="W818" s="265"/>
      <c r="X818" s="266"/>
      <c r="Y818" s="266"/>
      <c r="AB818" s="6"/>
      <c r="AC818" s="6"/>
      <c r="AF818" s="56"/>
      <c r="AG818" s="56"/>
    </row>
    <row r="819" spans="2:33" ht="11.25">
      <c r="B819" s="133" t="str">
        <f>CONCATENATE(historie_vysledky[[#This Row],[rok]]," :: ",H819," :: ",I819)</f>
        <v>2014 :: Bumbová Martina :: 1969</v>
      </c>
      <c r="C819" s="251">
        <v>2014</v>
      </c>
      <c r="D819" s="252" t="s">
        <v>186</v>
      </c>
      <c r="E819" s="259">
        <v>96</v>
      </c>
      <c r="F819" s="259">
        <v>17</v>
      </c>
      <c r="G819" s="253">
        <v>4</v>
      </c>
      <c r="H819" s="262" t="s">
        <v>139</v>
      </c>
      <c r="I819" s="263">
        <v>1969</v>
      </c>
      <c r="J819" s="19" t="s">
        <v>690</v>
      </c>
      <c r="K819" s="255" t="str">
        <f>IF(RIGHT(LEFT(historie_vysledky[[#This Row],[prijmeni a jmeno]],SEARCH(" ",historie_vysledky[[#This Row],[prijmeni a jmeno]])-1),1)="á","Z","M")</f>
        <v>Z</v>
      </c>
      <c r="L81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819" s="257"/>
      <c r="N819" s="134"/>
      <c r="O819" s="264">
        <v>7.0391203703703706E-2</v>
      </c>
      <c r="P819" s="136" t="str">
        <f>LEFT(historie_vysledky[[#This Row],[prijmeni a jmeno]],1)</f>
        <v>B</v>
      </c>
      <c r="Q819" s="135" t="str">
        <f>CONCATENATE(historie_vysledky[[#This Row],[prijmeni a jmeno]],", ",historie_vysledky[[#This Row],[nar]])</f>
        <v>Bumbová Martina, 1969</v>
      </c>
      <c r="R819" s="135" t="str">
        <f>CONCATENATE(historie_vysledky[[#This Row],[prijmeni a jmeno]]," (",historie_vysledky[[#This Row],[nar]],")  v roce ",historie_vysledky[[#This Row],[rok]])</f>
        <v>Bumbová Martina (1969)  v roce 2014</v>
      </c>
      <c r="S819" s="244"/>
      <c r="T819" s="244"/>
      <c r="U819" s="56"/>
      <c r="V819" s="265"/>
      <c r="W819" s="265"/>
      <c r="X819" s="266"/>
      <c r="Y819" s="266"/>
      <c r="AB819" s="6"/>
      <c r="AC819" s="6"/>
      <c r="AF819" s="56"/>
      <c r="AG819" s="56"/>
    </row>
    <row r="820" spans="2:33" ht="11.25">
      <c r="B820" s="133" t="str">
        <f>CONCATENATE(historie_vysledky[[#This Row],[rok]]," :: ",H820," :: ",I820)</f>
        <v>2014 :: Sojková Dana :: 1983</v>
      </c>
      <c r="C820" s="251">
        <v>2014</v>
      </c>
      <c r="D820" s="252" t="s">
        <v>186</v>
      </c>
      <c r="E820" s="259">
        <v>97</v>
      </c>
      <c r="F820" s="259">
        <v>18</v>
      </c>
      <c r="G820" s="253">
        <v>26</v>
      </c>
      <c r="H820" s="262" t="s">
        <v>699</v>
      </c>
      <c r="I820" s="263">
        <v>1983</v>
      </c>
      <c r="J820" s="19" t="s">
        <v>285</v>
      </c>
      <c r="K820" s="255" t="str">
        <f>IF(RIGHT(LEFT(historie_vysledky[[#This Row],[prijmeni a jmeno]],SEARCH(" ",historie_vysledky[[#This Row],[prijmeni a jmeno]])-1),1)="á","Z","M")</f>
        <v>Z</v>
      </c>
      <c r="L82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820" s="257"/>
      <c r="N820" s="134"/>
      <c r="O820" s="264">
        <v>7.4401620370370361E-2</v>
      </c>
      <c r="P820" s="136" t="str">
        <f>LEFT(historie_vysledky[[#This Row],[prijmeni a jmeno]],1)</f>
        <v>S</v>
      </c>
      <c r="Q820" s="135" t="str">
        <f>CONCATENATE(historie_vysledky[[#This Row],[prijmeni a jmeno]],", ",historie_vysledky[[#This Row],[nar]])</f>
        <v>Sojková Dana, 1983</v>
      </c>
      <c r="R820" s="135" t="str">
        <f>CONCATENATE(historie_vysledky[[#This Row],[prijmeni a jmeno]]," (",historie_vysledky[[#This Row],[nar]],")  v roce ",historie_vysledky[[#This Row],[rok]])</f>
        <v>Sojková Dana (1983)  v roce 2014</v>
      </c>
      <c r="S820" s="244"/>
      <c r="T820" s="244"/>
      <c r="U820" s="56"/>
      <c r="V820" s="265"/>
      <c r="W820" s="265"/>
      <c r="X820" s="266"/>
      <c r="Y820" s="266"/>
      <c r="AB820" s="6"/>
      <c r="AC820" s="6"/>
      <c r="AF820" s="56"/>
      <c r="AG820" s="56"/>
    </row>
    <row r="821" spans="2:33" ht="11.25">
      <c r="B821" s="133" t="str">
        <f>CONCATENATE(historie_vysledky[[#This Row],[rok]]," :: ",H821," :: ",I821)</f>
        <v>2014 :: Budil Roman :: 1997</v>
      </c>
      <c r="C821" s="251">
        <v>2014</v>
      </c>
      <c r="D821" s="252" t="s">
        <v>187</v>
      </c>
      <c r="E821" s="259">
        <v>1</v>
      </c>
      <c r="F821" s="259">
        <v>1</v>
      </c>
      <c r="G821" s="253">
        <v>20</v>
      </c>
      <c r="H821" s="262" t="s">
        <v>173</v>
      </c>
      <c r="I821" s="263">
        <v>1997</v>
      </c>
      <c r="J821" s="19" t="s">
        <v>8</v>
      </c>
      <c r="K821" s="255" t="str">
        <f>IF(RIGHT(LEFT(historie_vysledky[[#This Row],[prijmeni a jmeno]],SEARCH(" ",historie_vysledky[[#This Row],[prijmeni a jmeno]])-1),1)="á","Z","M")</f>
        <v>M</v>
      </c>
      <c r="L82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21" s="257"/>
      <c r="N821" s="134"/>
      <c r="O821" s="264">
        <v>1.1188657407407409E-2</v>
      </c>
      <c r="P821" s="136" t="str">
        <f>LEFT(historie_vysledky[[#This Row],[prijmeni a jmeno]],1)</f>
        <v>B</v>
      </c>
      <c r="Q821" s="135" t="str">
        <f>CONCATENATE(historie_vysledky[[#This Row],[prijmeni a jmeno]],", ",historie_vysledky[[#This Row],[nar]])</f>
        <v>Budil Roman, 1997</v>
      </c>
      <c r="R821" s="135" t="str">
        <f>CONCATENATE(historie_vysledky[[#This Row],[prijmeni a jmeno]]," (",historie_vysledky[[#This Row],[nar]],")  v roce ",historie_vysledky[[#This Row],[rok]])</f>
        <v>Budil Roman (1997)  v roce 2014</v>
      </c>
      <c r="S821" s="244"/>
      <c r="T821" s="244"/>
      <c r="U821" s="56"/>
      <c r="V821" s="265"/>
      <c r="W821" s="265"/>
      <c r="X821" s="266"/>
      <c r="Y821" s="266"/>
      <c r="AB821" s="6"/>
      <c r="AC821" s="6"/>
      <c r="AF821" s="56"/>
      <c r="AG821" s="56"/>
    </row>
    <row r="822" spans="2:33" ht="11.25">
      <c r="B822" s="133" t="str">
        <f>CONCATENATE(historie_vysledky[[#This Row],[rok]]," :: ",H822," :: ",I822)</f>
        <v>2014 :: Průcha Josef :: 1998</v>
      </c>
      <c r="C822" s="251">
        <v>2014</v>
      </c>
      <c r="D822" s="252" t="s">
        <v>187</v>
      </c>
      <c r="E822" s="259">
        <v>2</v>
      </c>
      <c r="F822" s="259">
        <v>2</v>
      </c>
      <c r="G822" s="253">
        <v>19</v>
      </c>
      <c r="H822" s="262" t="s">
        <v>738</v>
      </c>
      <c r="I822" s="263">
        <v>1998</v>
      </c>
      <c r="J822" s="19" t="s">
        <v>281</v>
      </c>
      <c r="K822" s="255" t="str">
        <f>IF(RIGHT(LEFT(historie_vysledky[[#This Row],[prijmeni a jmeno]],SEARCH(" ",historie_vysledky[[#This Row],[prijmeni a jmeno]])-1),1)="á","Z","M")</f>
        <v>M</v>
      </c>
      <c r="L82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22" s="257"/>
      <c r="N822" s="134"/>
      <c r="O822" s="264">
        <v>1.2267361111111111E-2</v>
      </c>
      <c r="P822" s="136" t="str">
        <f>LEFT(historie_vysledky[[#This Row],[prijmeni a jmeno]],1)</f>
        <v>P</v>
      </c>
      <c r="Q822" s="135" t="str">
        <f>CONCATENATE(historie_vysledky[[#This Row],[prijmeni a jmeno]],", ",historie_vysledky[[#This Row],[nar]])</f>
        <v>Průcha Josef, 1998</v>
      </c>
      <c r="R822" s="135" t="str">
        <f>CONCATENATE(historie_vysledky[[#This Row],[prijmeni a jmeno]]," (",historie_vysledky[[#This Row],[nar]],")  v roce ",historie_vysledky[[#This Row],[rok]])</f>
        <v>Průcha Josef (1998)  v roce 2014</v>
      </c>
      <c r="S822" s="244"/>
      <c r="T822" s="244"/>
      <c r="U822" s="56"/>
      <c r="V822" s="265"/>
      <c r="W822" s="265"/>
      <c r="X822" s="266"/>
      <c r="Y822" s="266"/>
      <c r="AB822" s="6"/>
      <c r="AC822" s="6"/>
      <c r="AF822" s="56"/>
      <c r="AG822" s="56"/>
    </row>
    <row r="823" spans="2:33" ht="11.25">
      <c r="B823" s="133" t="str">
        <f>CONCATENATE(historie_vysledky[[#This Row],[rok]]," :: ",H823," :: ",I823)</f>
        <v>2014 :: Sládek Tomáš :: 1990</v>
      </c>
      <c r="C823" s="251">
        <v>2014</v>
      </c>
      <c r="D823" s="252" t="s">
        <v>187</v>
      </c>
      <c r="E823" s="259">
        <v>3</v>
      </c>
      <c r="F823" s="259">
        <v>3</v>
      </c>
      <c r="G823" s="253">
        <v>31</v>
      </c>
      <c r="H823" s="262" t="s">
        <v>758</v>
      </c>
      <c r="I823" s="263">
        <v>1990</v>
      </c>
      <c r="J823" s="19" t="s">
        <v>759</v>
      </c>
      <c r="K823" s="255" t="str">
        <f>IF(RIGHT(LEFT(historie_vysledky[[#This Row],[prijmeni a jmeno]],SEARCH(" ",historie_vysledky[[#This Row],[prijmeni a jmeno]])-1),1)="á","Z","M")</f>
        <v>M</v>
      </c>
      <c r="L82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23" s="257"/>
      <c r="N823" s="134"/>
      <c r="O823" s="264">
        <v>1.2378472222222221E-2</v>
      </c>
      <c r="P823" s="136" t="str">
        <f>LEFT(historie_vysledky[[#This Row],[prijmeni a jmeno]],1)</f>
        <v>S</v>
      </c>
      <c r="Q823" s="135" t="str">
        <f>CONCATENATE(historie_vysledky[[#This Row],[prijmeni a jmeno]],", ",historie_vysledky[[#This Row],[nar]])</f>
        <v>Sládek Tomáš, 1990</v>
      </c>
      <c r="R823" s="135" t="str">
        <f>CONCATENATE(historie_vysledky[[#This Row],[prijmeni a jmeno]]," (",historie_vysledky[[#This Row],[nar]],")  v roce ",historie_vysledky[[#This Row],[rok]])</f>
        <v>Sládek Tomáš (1990)  v roce 2014</v>
      </c>
      <c r="S823" s="244"/>
      <c r="T823" s="244"/>
      <c r="U823" s="56"/>
      <c r="V823" s="265"/>
      <c r="W823" s="265"/>
      <c r="X823" s="266"/>
      <c r="Y823" s="266"/>
      <c r="AB823" s="6"/>
      <c r="AC823" s="6"/>
      <c r="AF823" s="56"/>
      <c r="AG823" s="56"/>
    </row>
    <row r="824" spans="2:33" ht="11.25">
      <c r="B824" s="133" t="str">
        <f>CONCATENATE(historie_vysledky[[#This Row],[rok]]," :: ",H824," :: ",I824)</f>
        <v>2014 :: Szábo Miloš :: 1981</v>
      </c>
      <c r="C824" s="251">
        <v>2014</v>
      </c>
      <c r="D824" s="252" t="s">
        <v>187</v>
      </c>
      <c r="E824" s="259">
        <v>4</v>
      </c>
      <c r="F824" s="259">
        <v>4</v>
      </c>
      <c r="G824" s="253">
        <v>36</v>
      </c>
      <c r="H824" s="262" t="s">
        <v>160</v>
      </c>
      <c r="I824" s="263">
        <v>1981</v>
      </c>
      <c r="J824" s="19" t="s">
        <v>701</v>
      </c>
      <c r="K824" s="255" t="str">
        <f>IF(RIGHT(LEFT(historie_vysledky[[#This Row],[prijmeni a jmeno]],SEARCH(" ",historie_vysledky[[#This Row],[prijmeni a jmeno]])-1),1)="á","Z","M")</f>
        <v>M</v>
      </c>
      <c r="L82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24" s="257"/>
      <c r="N824" s="134"/>
      <c r="O824" s="264">
        <v>1.2435185185185186E-2</v>
      </c>
      <c r="P824" s="136" t="str">
        <f>LEFT(historie_vysledky[[#This Row],[prijmeni a jmeno]],1)</f>
        <v>S</v>
      </c>
      <c r="Q824" s="135" t="str">
        <f>CONCATENATE(historie_vysledky[[#This Row],[prijmeni a jmeno]],", ",historie_vysledky[[#This Row],[nar]])</f>
        <v>Szábo Miloš, 1981</v>
      </c>
      <c r="R824" s="135" t="str">
        <f>CONCATENATE(historie_vysledky[[#This Row],[prijmeni a jmeno]]," (",historie_vysledky[[#This Row],[nar]],")  v roce ",historie_vysledky[[#This Row],[rok]])</f>
        <v>Szábo Miloš (1981)  v roce 2014</v>
      </c>
      <c r="S824" s="244"/>
      <c r="T824" s="244"/>
      <c r="U824" s="56"/>
      <c r="V824" s="265"/>
      <c r="W824" s="265"/>
      <c r="X824" s="266"/>
      <c r="Y824" s="266"/>
      <c r="AB824" s="6"/>
      <c r="AC824" s="6"/>
      <c r="AF824" s="56"/>
      <c r="AG824" s="56"/>
    </row>
    <row r="825" spans="2:33" ht="11.25">
      <c r="B825" s="133" t="str">
        <f>CONCATENATE(historie_vysledky[[#This Row],[rok]]," :: ",H825," :: ",I825)</f>
        <v>2014 :: Krov Martin :: 1995</v>
      </c>
      <c r="C825" s="251">
        <v>2014</v>
      </c>
      <c r="D825" s="252" t="s">
        <v>187</v>
      </c>
      <c r="E825" s="259">
        <v>5</v>
      </c>
      <c r="F825" s="259">
        <v>5</v>
      </c>
      <c r="G825" s="253">
        <v>38</v>
      </c>
      <c r="H825" s="262" t="s">
        <v>768</v>
      </c>
      <c r="I825" s="263">
        <v>1995</v>
      </c>
      <c r="J825" s="19" t="s">
        <v>769</v>
      </c>
      <c r="K825" s="255" t="str">
        <f>IF(RIGHT(LEFT(historie_vysledky[[#This Row],[prijmeni a jmeno]],SEARCH(" ",historie_vysledky[[#This Row],[prijmeni a jmeno]])-1),1)="á","Z","M")</f>
        <v>M</v>
      </c>
      <c r="L82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25" s="257"/>
      <c r="N825" s="134"/>
      <c r="O825" s="264">
        <v>1.3103009259259259E-2</v>
      </c>
      <c r="P825" s="136" t="str">
        <f>LEFT(historie_vysledky[[#This Row],[prijmeni a jmeno]],1)</f>
        <v>K</v>
      </c>
      <c r="Q825" s="135" t="str">
        <f>CONCATENATE(historie_vysledky[[#This Row],[prijmeni a jmeno]],", ",historie_vysledky[[#This Row],[nar]])</f>
        <v>Krov Martin, 1995</v>
      </c>
      <c r="R825" s="135" t="str">
        <f>CONCATENATE(historie_vysledky[[#This Row],[prijmeni a jmeno]]," (",historie_vysledky[[#This Row],[nar]],")  v roce ",historie_vysledky[[#This Row],[rok]])</f>
        <v>Krov Martin (1995)  v roce 2014</v>
      </c>
      <c r="S825" s="244"/>
      <c r="T825" s="244"/>
      <c r="U825" s="56"/>
      <c r="V825" s="265"/>
      <c r="W825" s="265"/>
      <c r="X825" s="266"/>
      <c r="Y825" s="266"/>
      <c r="AB825" s="6"/>
      <c r="AC825" s="6"/>
      <c r="AF825" s="56"/>
      <c r="AG825" s="56"/>
    </row>
    <row r="826" spans="2:33" ht="11.25">
      <c r="B826" s="133" t="str">
        <f>CONCATENATE(historie_vysledky[[#This Row],[rok]]," :: ",H826," :: ",I826)</f>
        <v>2014 :: Kozlík Ladislav :: 1996</v>
      </c>
      <c r="C826" s="251">
        <v>2014</v>
      </c>
      <c r="D826" s="252" t="s">
        <v>187</v>
      </c>
      <c r="E826" s="259">
        <v>6</v>
      </c>
      <c r="F826" s="259">
        <v>6</v>
      </c>
      <c r="G826" s="253">
        <v>12</v>
      </c>
      <c r="H826" s="262" t="s">
        <v>239</v>
      </c>
      <c r="I826" s="263">
        <v>1996</v>
      </c>
      <c r="J826" s="19" t="s">
        <v>741</v>
      </c>
      <c r="K826" s="255" t="str">
        <f>IF(RIGHT(LEFT(historie_vysledky[[#This Row],[prijmeni a jmeno]],SEARCH(" ",historie_vysledky[[#This Row],[prijmeni a jmeno]])-1),1)="á","Z","M")</f>
        <v>M</v>
      </c>
      <c r="L82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26" s="257"/>
      <c r="N826" s="134"/>
      <c r="O826" s="264">
        <v>1.3355324074074073E-2</v>
      </c>
      <c r="P826" s="136" t="str">
        <f>LEFT(historie_vysledky[[#This Row],[prijmeni a jmeno]],1)</f>
        <v>K</v>
      </c>
      <c r="Q826" s="135" t="str">
        <f>CONCATENATE(historie_vysledky[[#This Row],[prijmeni a jmeno]],", ",historie_vysledky[[#This Row],[nar]])</f>
        <v>Kozlík Ladislav, 1996</v>
      </c>
      <c r="R826" s="135" t="str">
        <f>CONCATENATE(historie_vysledky[[#This Row],[prijmeni a jmeno]]," (",historie_vysledky[[#This Row],[nar]],")  v roce ",historie_vysledky[[#This Row],[rok]])</f>
        <v>Kozlík Ladislav (1996)  v roce 2014</v>
      </c>
      <c r="S826" s="244"/>
      <c r="T826" s="244"/>
      <c r="U826" s="56"/>
      <c r="V826" s="265"/>
      <c r="W826" s="265"/>
      <c r="X826" s="266"/>
      <c r="Y826" s="266"/>
      <c r="AB826" s="6"/>
      <c r="AC826" s="6"/>
      <c r="AF826" s="56"/>
      <c r="AG826" s="56"/>
    </row>
    <row r="827" spans="2:33" ht="11.25">
      <c r="B827" s="133" t="str">
        <f>CONCATENATE(historie_vysledky[[#This Row],[rok]]," :: ",H827," :: ",I827)</f>
        <v>2014 :: Matějček Antonín :: 2000</v>
      </c>
      <c r="C827" s="251">
        <v>2014</v>
      </c>
      <c r="D827" s="252" t="s">
        <v>187</v>
      </c>
      <c r="E827" s="259">
        <v>7</v>
      </c>
      <c r="F827" s="259">
        <v>7</v>
      </c>
      <c r="G827" s="253">
        <v>29</v>
      </c>
      <c r="H827" s="262" t="s">
        <v>756</v>
      </c>
      <c r="I827" s="263">
        <v>2000</v>
      </c>
      <c r="J827" s="19" t="s">
        <v>281</v>
      </c>
      <c r="K827" s="255" t="str">
        <f>IF(RIGHT(LEFT(historie_vysledky[[#This Row],[prijmeni a jmeno]],SEARCH(" ",historie_vysledky[[#This Row],[prijmeni a jmeno]])-1),1)="á","Z","M")</f>
        <v>M</v>
      </c>
      <c r="L82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27" s="257"/>
      <c r="N827" s="134"/>
      <c r="O827" s="264">
        <v>1.3356481481481483E-2</v>
      </c>
      <c r="P827" s="136" t="str">
        <f>LEFT(historie_vysledky[[#This Row],[prijmeni a jmeno]],1)</f>
        <v>M</v>
      </c>
      <c r="Q827" s="135" t="str">
        <f>CONCATENATE(historie_vysledky[[#This Row],[prijmeni a jmeno]],", ",historie_vysledky[[#This Row],[nar]])</f>
        <v>Matějček Antonín, 2000</v>
      </c>
      <c r="R827" s="135" t="str">
        <f>CONCATENATE(historie_vysledky[[#This Row],[prijmeni a jmeno]]," (",historie_vysledky[[#This Row],[nar]],")  v roce ",historie_vysledky[[#This Row],[rok]])</f>
        <v>Matějček Antonín (2000)  v roce 2014</v>
      </c>
      <c r="S827" s="244"/>
      <c r="T827" s="244"/>
      <c r="U827" s="56"/>
      <c r="V827" s="265"/>
      <c r="W827" s="265"/>
      <c r="X827" s="266"/>
      <c r="Y827" s="266"/>
      <c r="AB827" s="6"/>
      <c r="AC827" s="6"/>
      <c r="AF827" s="56"/>
      <c r="AG827" s="56"/>
    </row>
    <row r="828" spans="2:33" ht="11.25">
      <c r="B828" s="133" t="str">
        <f>CONCATENATE(historie_vysledky[[#This Row],[rok]]," :: ",H828," :: ",I828)</f>
        <v>2014 :: Srch Jiří :: 1998</v>
      </c>
      <c r="C828" s="251">
        <v>2014</v>
      </c>
      <c r="D828" s="252" t="s">
        <v>187</v>
      </c>
      <c r="E828" s="259">
        <v>8</v>
      </c>
      <c r="F828" s="259">
        <v>8</v>
      </c>
      <c r="G828" s="253">
        <v>21</v>
      </c>
      <c r="H828" s="262" t="s">
        <v>739</v>
      </c>
      <c r="I828" s="263">
        <v>1998</v>
      </c>
      <c r="J828" s="19" t="s">
        <v>294</v>
      </c>
      <c r="K828" s="255" t="str">
        <f>IF(RIGHT(LEFT(historie_vysledky[[#This Row],[prijmeni a jmeno]],SEARCH(" ",historie_vysledky[[#This Row],[prijmeni a jmeno]])-1),1)="á","Z","M")</f>
        <v>M</v>
      </c>
      <c r="L82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28" s="257"/>
      <c r="N828" s="134"/>
      <c r="O828" s="264">
        <v>1.3592592592592594E-2</v>
      </c>
      <c r="P828" s="136" t="str">
        <f>LEFT(historie_vysledky[[#This Row],[prijmeni a jmeno]],1)</f>
        <v>S</v>
      </c>
      <c r="Q828" s="135" t="str">
        <f>CONCATENATE(historie_vysledky[[#This Row],[prijmeni a jmeno]],", ",historie_vysledky[[#This Row],[nar]])</f>
        <v>Srch Jiří, 1998</v>
      </c>
      <c r="R828" s="135" t="str">
        <f>CONCATENATE(historie_vysledky[[#This Row],[prijmeni a jmeno]]," (",historie_vysledky[[#This Row],[nar]],")  v roce ",historie_vysledky[[#This Row],[rok]])</f>
        <v>Srch Jiří (1998)  v roce 2014</v>
      </c>
      <c r="S828" s="244"/>
      <c r="T828" s="244"/>
      <c r="U828" s="56"/>
      <c r="V828" s="265"/>
      <c r="W828" s="265"/>
      <c r="X828" s="266"/>
      <c r="Y828" s="266"/>
      <c r="AB828" s="6"/>
      <c r="AC828" s="6"/>
      <c r="AF828" s="56"/>
      <c r="AG828" s="56"/>
    </row>
    <row r="829" spans="2:33" ht="11.25">
      <c r="B829" s="133" t="str">
        <f>CONCATENATE(historie_vysledky[[#This Row],[rok]]," :: ",H829," :: ",I829)</f>
        <v>2014 :: Čutka Václav :: 1991</v>
      </c>
      <c r="C829" s="251">
        <v>2014</v>
      </c>
      <c r="D829" s="252" t="s">
        <v>187</v>
      </c>
      <c r="E829" s="259">
        <v>9</v>
      </c>
      <c r="F829" s="259">
        <v>9</v>
      </c>
      <c r="G829" s="253">
        <v>27</v>
      </c>
      <c r="H829" s="262" t="s">
        <v>227</v>
      </c>
      <c r="I829" s="263">
        <v>1991</v>
      </c>
      <c r="J829" s="19" t="s">
        <v>710</v>
      </c>
      <c r="K829" s="255" t="str">
        <f>IF(RIGHT(LEFT(historie_vysledky[[#This Row],[prijmeni a jmeno]],SEARCH(" ",historie_vysledky[[#This Row],[prijmeni a jmeno]])-1),1)="á","Z","M")</f>
        <v>M</v>
      </c>
      <c r="L82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29" s="257"/>
      <c r="N829" s="134"/>
      <c r="O829" s="264">
        <v>1.375E-2</v>
      </c>
      <c r="P829" s="136" t="str">
        <f>LEFT(historie_vysledky[[#This Row],[prijmeni a jmeno]],1)</f>
        <v>Č</v>
      </c>
      <c r="Q829" s="135" t="str">
        <f>CONCATENATE(historie_vysledky[[#This Row],[prijmeni a jmeno]],", ",historie_vysledky[[#This Row],[nar]])</f>
        <v>Čutka Václav, 1991</v>
      </c>
      <c r="R829" s="135" t="str">
        <f>CONCATENATE(historie_vysledky[[#This Row],[prijmeni a jmeno]]," (",historie_vysledky[[#This Row],[nar]],")  v roce ",historie_vysledky[[#This Row],[rok]])</f>
        <v>Čutka Václav (1991)  v roce 2014</v>
      </c>
      <c r="S829" s="244"/>
      <c r="T829" s="244"/>
      <c r="U829" s="56"/>
      <c r="V829" s="265"/>
      <c r="W829" s="265"/>
      <c r="X829" s="266"/>
      <c r="Y829" s="266"/>
      <c r="AB829" s="6"/>
      <c r="AC829" s="6"/>
      <c r="AF829" s="56"/>
      <c r="AG829" s="56"/>
    </row>
    <row r="830" spans="2:33" ht="11.25">
      <c r="B830" s="133" t="str">
        <f>CONCATENATE(historie_vysledky[[#This Row],[rok]]," :: ",H830," :: ",I830)</f>
        <v>2014 :: Ballák Antonín :: 1994</v>
      </c>
      <c r="C830" s="251">
        <v>2014</v>
      </c>
      <c r="D830" s="252" t="s">
        <v>187</v>
      </c>
      <c r="E830" s="259">
        <v>10</v>
      </c>
      <c r="F830" s="259">
        <v>10</v>
      </c>
      <c r="G830" s="253">
        <v>30</v>
      </c>
      <c r="H830" s="262" t="s">
        <v>757</v>
      </c>
      <c r="I830" s="263">
        <v>1994</v>
      </c>
      <c r="J830" s="19" t="s">
        <v>235</v>
      </c>
      <c r="K830" s="255" t="str">
        <f>IF(RIGHT(LEFT(historie_vysledky[[#This Row],[prijmeni a jmeno]],SEARCH(" ",historie_vysledky[[#This Row],[prijmeni a jmeno]])-1),1)="á","Z","M")</f>
        <v>M</v>
      </c>
      <c r="L83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30" s="257"/>
      <c r="N830" s="134"/>
      <c r="O830" s="264">
        <v>1.4060185185185184E-2</v>
      </c>
      <c r="P830" s="136" t="str">
        <f>LEFT(historie_vysledky[[#This Row],[prijmeni a jmeno]],1)</f>
        <v>B</v>
      </c>
      <c r="Q830" s="135" t="str">
        <f>CONCATENATE(historie_vysledky[[#This Row],[prijmeni a jmeno]],", ",historie_vysledky[[#This Row],[nar]])</f>
        <v>Ballák Antonín, 1994</v>
      </c>
      <c r="R830" s="135" t="str">
        <f>CONCATENATE(historie_vysledky[[#This Row],[prijmeni a jmeno]]," (",historie_vysledky[[#This Row],[nar]],")  v roce ",historie_vysledky[[#This Row],[rok]])</f>
        <v>Ballák Antonín (1994)  v roce 2014</v>
      </c>
      <c r="S830" s="244"/>
      <c r="T830" s="244"/>
      <c r="U830" s="56"/>
      <c r="V830" s="265"/>
      <c r="W830" s="265"/>
      <c r="X830" s="266"/>
      <c r="Y830" s="266"/>
      <c r="AB830" s="6"/>
      <c r="AC830" s="6"/>
      <c r="AF830" s="56"/>
      <c r="AG830" s="56"/>
    </row>
    <row r="831" spans="2:33" ht="11.25">
      <c r="B831" s="133" t="str">
        <f>CONCATENATE(historie_vysledky[[#This Row],[rok]]," :: ",H831," :: ",I831)</f>
        <v>2014 :: Chýna Radek :: 1992</v>
      </c>
      <c r="C831" s="251">
        <v>2014</v>
      </c>
      <c r="D831" s="252" t="s">
        <v>187</v>
      </c>
      <c r="E831" s="259">
        <v>11</v>
      </c>
      <c r="F831" s="259">
        <v>11</v>
      </c>
      <c r="G831" s="253">
        <v>7</v>
      </c>
      <c r="H831" s="262" t="s">
        <v>220</v>
      </c>
      <c r="I831" s="263">
        <v>1992</v>
      </c>
      <c r="J831" s="19" t="s">
        <v>710</v>
      </c>
      <c r="K831" s="255" t="str">
        <f>IF(RIGHT(LEFT(historie_vysledky[[#This Row],[prijmeni a jmeno]],SEARCH(" ",historie_vysledky[[#This Row],[prijmeni a jmeno]])-1),1)="á","Z","M")</f>
        <v>M</v>
      </c>
      <c r="L83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31" s="257"/>
      <c r="N831" s="134"/>
      <c r="O831" s="264">
        <v>1.4063657407407407E-2</v>
      </c>
      <c r="P831" s="136" t="str">
        <f>LEFT(historie_vysledky[[#This Row],[prijmeni a jmeno]],1)</f>
        <v>C</v>
      </c>
      <c r="Q831" s="135" t="str">
        <f>CONCATENATE(historie_vysledky[[#This Row],[prijmeni a jmeno]],", ",historie_vysledky[[#This Row],[nar]])</f>
        <v>Chýna Radek, 1992</v>
      </c>
      <c r="R831" s="135" t="str">
        <f>CONCATENATE(historie_vysledky[[#This Row],[prijmeni a jmeno]]," (",historie_vysledky[[#This Row],[nar]],")  v roce ",historie_vysledky[[#This Row],[rok]])</f>
        <v>Chýna Radek (1992)  v roce 2014</v>
      </c>
      <c r="S831" s="244"/>
      <c r="T831" s="244"/>
      <c r="U831" s="56"/>
      <c r="V831" s="265"/>
      <c r="W831" s="265"/>
      <c r="X831" s="266"/>
      <c r="Y831" s="266"/>
      <c r="AB831" s="6"/>
      <c r="AC831" s="6"/>
      <c r="AF831" s="56"/>
      <c r="AG831" s="56"/>
    </row>
    <row r="832" spans="2:33" ht="11.25">
      <c r="B832" s="133" t="str">
        <f>CONCATENATE(historie_vysledky[[#This Row],[rok]]," :: ",H832," :: ",I832)</f>
        <v>2014 :: Mikšl Miroslav :: 1999</v>
      </c>
      <c r="C832" s="251">
        <v>2014</v>
      </c>
      <c r="D832" s="252" t="s">
        <v>187</v>
      </c>
      <c r="E832" s="259">
        <v>12</v>
      </c>
      <c r="F832" s="259">
        <v>12</v>
      </c>
      <c r="G832" s="253">
        <v>22</v>
      </c>
      <c r="H832" s="262" t="s">
        <v>151</v>
      </c>
      <c r="I832" s="263">
        <v>1999</v>
      </c>
      <c r="J832" s="19" t="s">
        <v>647</v>
      </c>
      <c r="K832" s="255" t="str">
        <f>IF(RIGHT(LEFT(historie_vysledky[[#This Row],[prijmeni a jmeno]],SEARCH(" ",historie_vysledky[[#This Row],[prijmeni a jmeno]])-1),1)="á","Z","M")</f>
        <v>M</v>
      </c>
      <c r="L83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32" s="257"/>
      <c r="N832" s="134"/>
      <c r="O832" s="264">
        <v>1.4789351851851852E-2</v>
      </c>
      <c r="P832" s="136" t="str">
        <f>LEFT(historie_vysledky[[#This Row],[prijmeni a jmeno]],1)</f>
        <v>M</v>
      </c>
      <c r="Q832" s="135" t="str">
        <f>CONCATENATE(historie_vysledky[[#This Row],[prijmeni a jmeno]],", ",historie_vysledky[[#This Row],[nar]])</f>
        <v>Mikšl Miroslav, 1999</v>
      </c>
      <c r="R832" s="135" t="str">
        <f>CONCATENATE(historie_vysledky[[#This Row],[prijmeni a jmeno]]," (",historie_vysledky[[#This Row],[nar]],")  v roce ",historie_vysledky[[#This Row],[rok]])</f>
        <v>Mikšl Miroslav (1999)  v roce 2014</v>
      </c>
      <c r="S832" s="244"/>
      <c r="T832" s="244"/>
      <c r="U832" s="56"/>
      <c r="V832" s="265"/>
      <c r="W832" s="265"/>
      <c r="X832" s="266"/>
      <c r="Y832" s="266"/>
      <c r="AB832" s="6"/>
      <c r="AC832" s="6"/>
      <c r="AF832" s="56"/>
      <c r="AG832" s="56"/>
    </row>
    <row r="833" spans="2:33" ht="11.25">
      <c r="B833" s="133" t="str">
        <f>CONCATENATE(historie_vysledky[[#This Row],[rok]]," :: ",H833," :: ",I833)</f>
        <v>2014 :: Tvrzová Veronika :: 1999</v>
      </c>
      <c r="C833" s="251">
        <v>2014</v>
      </c>
      <c r="D833" s="252" t="s">
        <v>187</v>
      </c>
      <c r="E833" s="259">
        <v>13</v>
      </c>
      <c r="F833" s="259">
        <v>13</v>
      </c>
      <c r="G833" s="253">
        <v>16</v>
      </c>
      <c r="H833" s="262" t="s">
        <v>274</v>
      </c>
      <c r="I833" s="263">
        <v>1999</v>
      </c>
      <c r="J833" s="19" t="s">
        <v>281</v>
      </c>
      <c r="K833" s="255" t="str">
        <f>IF(RIGHT(LEFT(historie_vysledky[[#This Row],[prijmeni a jmeno]],SEARCH(" ",historie_vysledky[[#This Row],[prijmeni a jmeno]])-1),1)="á","Z","M")</f>
        <v>Z</v>
      </c>
      <c r="L83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33" s="257"/>
      <c r="N833" s="134"/>
      <c r="O833" s="264">
        <v>1.5100694444444444E-2</v>
      </c>
      <c r="P833" s="136" t="str">
        <f>LEFT(historie_vysledky[[#This Row],[prijmeni a jmeno]],1)</f>
        <v>T</v>
      </c>
      <c r="Q833" s="135" t="str">
        <f>CONCATENATE(historie_vysledky[[#This Row],[prijmeni a jmeno]],", ",historie_vysledky[[#This Row],[nar]])</f>
        <v>Tvrzová Veronika, 1999</v>
      </c>
      <c r="R833" s="135" t="str">
        <f>CONCATENATE(historie_vysledky[[#This Row],[prijmeni a jmeno]]," (",historie_vysledky[[#This Row],[nar]],")  v roce ",historie_vysledky[[#This Row],[rok]])</f>
        <v>Tvrzová Veronika (1999)  v roce 2014</v>
      </c>
      <c r="S833" s="244"/>
      <c r="T833" s="244"/>
      <c r="U833" s="56"/>
      <c r="V833" s="265"/>
      <c r="W833" s="265"/>
      <c r="X833" s="266"/>
      <c r="Y833" s="266"/>
      <c r="AB833" s="6"/>
      <c r="AC833" s="6"/>
      <c r="AF833" s="56"/>
      <c r="AG833" s="56"/>
    </row>
    <row r="834" spans="2:33" ht="11.25">
      <c r="B834" s="133" t="str">
        <f>CONCATENATE(historie_vysledky[[#This Row],[rok]]," :: ",H834," :: ",I834)</f>
        <v>2014 :: Stejskal Pavel :: 1974</v>
      </c>
      <c r="C834" s="251">
        <v>2014</v>
      </c>
      <c r="D834" s="252" t="s">
        <v>187</v>
      </c>
      <c r="E834" s="259">
        <v>14</v>
      </c>
      <c r="F834" s="259">
        <v>14</v>
      </c>
      <c r="G834" s="253">
        <v>11</v>
      </c>
      <c r="H834" s="262" t="s">
        <v>195</v>
      </c>
      <c r="I834" s="263">
        <v>1974</v>
      </c>
      <c r="J834" s="19" t="s">
        <v>741</v>
      </c>
      <c r="K834" s="255" t="str">
        <f>IF(RIGHT(LEFT(historie_vysledky[[#This Row],[prijmeni a jmeno]],SEARCH(" ",historie_vysledky[[#This Row],[prijmeni a jmeno]])-1),1)="á","Z","M")</f>
        <v>M</v>
      </c>
      <c r="L83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34" s="257"/>
      <c r="N834" s="134"/>
      <c r="O834" s="264">
        <v>1.5487268518518518E-2</v>
      </c>
      <c r="P834" s="136" t="str">
        <f>LEFT(historie_vysledky[[#This Row],[prijmeni a jmeno]],1)</f>
        <v>S</v>
      </c>
      <c r="Q834" s="135" t="str">
        <f>CONCATENATE(historie_vysledky[[#This Row],[prijmeni a jmeno]],", ",historie_vysledky[[#This Row],[nar]])</f>
        <v>Stejskal Pavel, 1974</v>
      </c>
      <c r="R834" s="135" t="str">
        <f>CONCATENATE(historie_vysledky[[#This Row],[prijmeni a jmeno]]," (",historie_vysledky[[#This Row],[nar]],")  v roce ",historie_vysledky[[#This Row],[rok]])</f>
        <v>Stejskal Pavel (1974)  v roce 2014</v>
      </c>
      <c r="S834" s="244"/>
      <c r="T834" s="244"/>
      <c r="U834" s="56"/>
      <c r="V834" s="265"/>
      <c r="W834" s="265"/>
      <c r="X834" s="266"/>
      <c r="Y834" s="266"/>
      <c r="AB834" s="6"/>
      <c r="AC834" s="6"/>
      <c r="AF834" s="56"/>
      <c r="AG834" s="56"/>
    </row>
    <row r="835" spans="2:33" ht="11.25">
      <c r="B835" s="133" t="str">
        <f>CONCATENATE(historie_vysledky[[#This Row],[rok]]," :: ",H835," :: ",I835)</f>
        <v>2014 :: Stejskal Filip :: 2003</v>
      </c>
      <c r="C835" s="251">
        <v>2014</v>
      </c>
      <c r="D835" s="252" t="s">
        <v>187</v>
      </c>
      <c r="E835" s="259">
        <v>15</v>
      </c>
      <c r="F835" s="259">
        <v>15</v>
      </c>
      <c r="G835" s="253">
        <v>10</v>
      </c>
      <c r="H835" s="262" t="s">
        <v>229</v>
      </c>
      <c r="I835" s="263">
        <v>2003</v>
      </c>
      <c r="J835" s="19" t="s">
        <v>741</v>
      </c>
      <c r="K835" s="255" t="str">
        <f>IF(RIGHT(LEFT(historie_vysledky[[#This Row],[prijmeni a jmeno]],SEARCH(" ",historie_vysledky[[#This Row],[prijmeni a jmeno]])-1),1)="á","Z","M")</f>
        <v>M</v>
      </c>
      <c r="L83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35" s="257"/>
      <c r="N835" s="134"/>
      <c r="O835" s="264">
        <v>1.5493055555555553E-2</v>
      </c>
      <c r="P835" s="136" t="str">
        <f>LEFT(historie_vysledky[[#This Row],[prijmeni a jmeno]],1)</f>
        <v>S</v>
      </c>
      <c r="Q835" s="135" t="str">
        <f>CONCATENATE(historie_vysledky[[#This Row],[prijmeni a jmeno]],", ",historie_vysledky[[#This Row],[nar]])</f>
        <v>Stejskal Filip, 2003</v>
      </c>
      <c r="R835" s="135" t="str">
        <f>CONCATENATE(historie_vysledky[[#This Row],[prijmeni a jmeno]]," (",historie_vysledky[[#This Row],[nar]],")  v roce ",historie_vysledky[[#This Row],[rok]])</f>
        <v>Stejskal Filip (2003)  v roce 2014</v>
      </c>
      <c r="S835" s="244"/>
      <c r="T835" s="244"/>
      <c r="U835" s="56"/>
      <c r="V835" s="265"/>
      <c r="W835" s="265"/>
      <c r="X835" s="266"/>
      <c r="Y835" s="266"/>
      <c r="AB835" s="6"/>
      <c r="AC835" s="6"/>
      <c r="AF835" s="56"/>
      <c r="AG835" s="56"/>
    </row>
    <row r="836" spans="2:33" ht="11.25">
      <c r="B836" s="133" t="str">
        <f>CONCATENATE(historie_vysledky[[#This Row],[rok]]," :: ",H836," :: ",I836)</f>
        <v>2014 :: Rybka Lukáš :: 1999</v>
      </c>
      <c r="C836" s="251">
        <v>2014</v>
      </c>
      <c r="D836" s="252" t="s">
        <v>187</v>
      </c>
      <c r="E836" s="259">
        <v>16</v>
      </c>
      <c r="F836" s="259">
        <v>16</v>
      </c>
      <c r="G836" s="253">
        <v>39</v>
      </c>
      <c r="H836" s="262" t="s">
        <v>770</v>
      </c>
      <c r="I836" s="263">
        <v>1999</v>
      </c>
      <c r="J836" s="19" t="s">
        <v>566</v>
      </c>
      <c r="K836" s="255" t="str">
        <f>IF(RIGHT(LEFT(historie_vysledky[[#This Row],[prijmeni a jmeno]],SEARCH(" ",historie_vysledky[[#This Row],[prijmeni a jmeno]])-1),1)="á","Z","M")</f>
        <v>M</v>
      </c>
      <c r="L83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36" s="257"/>
      <c r="N836" s="134"/>
      <c r="O836" s="264">
        <v>1.5719907407407408E-2</v>
      </c>
      <c r="P836" s="136" t="str">
        <f>LEFT(historie_vysledky[[#This Row],[prijmeni a jmeno]],1)</f>
        <v>R</v>
      </c>
      <c r="Q836" s="135" t="str">
        <f>CONCATENATE(historie_vysledky[[#This Row],[prijmeni a jmeno]],", ",historie_vysledky[[#This Row],[nar]])</f>
        <v>Rybka Lukáš, 1999</v>
      </c>
      <c r="R836" s="135" t="str">
        <f>CONCATENATE(historie_vysledky[[#This Row],[prijmeni a jmeno]]," (",historie_vysledky[[#This Row],[nar]],")  v roce ",historie_vysledky[[#This Row],[rok]])</f>
        <v>Rybka Lukáš (1999)  v roce 2014</v>
      </c>
      <c r="S836" s="244"/>
      <c r="T836" s="244"/>
      <c r="U836" s="56"/>
      <c r="V836" s="265"/>
      <c r="W836" s="265"/>
      <c r="X836" s="266"/>
      <c r="Y836" s="266"/>
      <c r="AB836" s="6"/>
      <c r="AC836" s="6"/>
      <c r="AF836" s="56"/>
      <c r="AG836" s="56"/>
    </row>
    <row r="837" spans="2:33" ht="11.25">
      <c r="B837" s="133" t="str">
        <f>CONCATENATE(historie_vysledky[[#This Row],[rok]]," :: ",H837," :: ",I837)</f>
        <v>2014 :: Kopačková Kateřina :: 2001</v>
      </c>
      <c r="C837" s="251">
        <v>2014</v>
      </c>
      <c r="D837" s="252" t="s">
        <v>187</v>
      </c>
      <c r="E837" s="259">
        <v>17</v>
      </c>
      <c r="F837" s="259">
        <v>17</v>
      </c>
      <c r="G837" s="253">
        <v>13</v>
      </c>
      <c r="H837" s="262" t="s">
        <v>233</v>
      </c>
      <c r="I837" s="263">
        <v>2001</v>
      </c>
      <c r="J837" s="19" t="s">
        <v>281</v>
      </c>
      <c r="K837" s="255" t="str">
        <f>IF(RIGHT(LEFT(historie_vysledky[[#This Row],[prijmeni a jmeno]],SEARCH(" ",historie_vysledky[[#This Row],[prijmeni a jmeno]])-1),1)="á","Z","M")</f>
        <v>Z</v>
      </c>
      <c r="L83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37" s="257"/>
      <c r="N837" s="134"/>
      <c r="O837" s="264">
        <v>1.5922453703703706E-2</v>
      </c>
      <c r="P837" s="136" t="str">
        <f>LEFT(historie_vysledky[[#This Row],[prijmeni a jmeno]],1)</f>
        <v>K</v>
      </c>
      <c r="Q837" s="135" t="str">
        <f>CONCATENATE(historie_vysledky[[#This Row],[prijmeni a jmeno]],", ",historie_vysledky[[#This Row],[nar]])</f>
        <v>Kopačková Kateřina, 2001</v>
      </c>
      <c r="R837" s="135" t="str">
        <f>CONCATENATE(historie_vysledky[[#This Row],[prijmeni a jmeno]]," (",historie_vysledky[[#This Row],[nar]],")  v roce ",historie_vysledky[[#This Row],[rok]])</f>
        <v>Kopačková Kateřina (2001)  v roce 2014</v>
      </c>
      <c r="S837" s="244"/>
      <c r="T837" s="244"/>
      <c r="U837" s="56"/>
      <c r="V837" s="265"/>
      <c r="W837" s="265"/>
      <c r="X837" s="266"/>
      <c r="Y837" s="266"/>
      <c r="AB837" s="6"/>
      <c r="AC837" s="6"/>
      <c r="AF837" s="56"/>
      <c r="AG837" s="56"/>
    </row>
    <row r="838" spans="2:33" ht="11.25">
      <c r="B838" s="133" t="str">
        <f>CONCATENATE(historie_vysledky[[#This Row],[rok]]," :: ",H838," :: ",I838)</f>
        <v>2014 :: Korejtko Vladislav :: 1996</v>
      </c>
      <c r="C838" s="251">
        <v>2014</v>
      </c>
      <c r="D838" s="252" t="s">
        <v>187</v>
      </c>
      <c r="E838" s="259">
        <v>18</v>
      </c>
      <c r="F838" s="259">
        <v>18</v>
      </c>
      <c r="G838" s="253">
        <v>9</v>
      </c>
      <c r="H838" s="262" t="s">
        <v>742</v>
      </c>
      <c r="I838" s="263">
        <v>1996</v>
      </c>
      <c r="J838" s="19" t="s">
        <v>198</v>
      </c>
      <c r="K838" s="255" t="str">
        <f>IF(RIGHT(LEFT(historie_vysledky[[#This Row],[prijmeni a jmeno]],SEARCH(" ",historie_vysledky[[#This Row],[prijmeni a jmeno]])-1),1)="á","Z","M")</f>
        <v>M</v>
      </c>
      <c r="L83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38" s="257"/>
      <c r="N838" s="134"/>
      <c r="O838" s="264">
        <v>1.5938657407407408E-2</v>
      </c>
      <c r="P838" s="136" t="str">
        <f>LEFT(historie_vysledky[[#This Row],[prijmeni a jmeno]],1)</f>
        <v>K</v>
      </c>
      <c r="Q838" s="135" t="str">
        <f>CONCATENATE(historie_vysledky[[#This Row],[prijmeni a jmeno]],", ",historie_vysledky[[#This Row],[nar]])</f>
        <v>Korejtko Vladislav, 1996</v>
      </c>
      <c r="R838" s="135" t="str">
        <f>CONCATENATE(historie_vysledky[[#This Row],[prijmeni a jmeno]]," (",historie_vysledky[[#This Row],[nar]],")  v roce ",historie_vysledky[[#This Row],[rok]])</f>
        <v>Korejtko Vladislav (1996)  v roce 2014</v>
      </c>
      <c r="S838" s="244"/>
      <c r="T838" s="244"/>
      <c r="U838" s="56"/>
      <c r="V838" s="265"/>
      <c r="W838" s="265"/>
      <c r="X838" s="266"/>
      <c r="Y838" s="266"/>
      <c r="AB838" s="6"/>
      <c r="AC838" s="6"/>
      <c r="AF838" s="56"/>
      <c r="AG838" s="56"/>
    </row>
    <row r="839" spans="2:33" ht="11.25">
      <c r="B839" s="133" t="str">
        <f>CONCATENATE(historie_vysledky[[#This Row],[rok]]," :: ",H839," :: ",I839)</f>
        <v>2014 :: Menšík Jan :: 2003</v>
      </c>
      <c r="C839" s="251">
        <v>2014</v>
      </c>
      <c r="D839" s="252" t="s">
        <v>187</v>
      </c>
      <c r="E839" s="259">
        <v>19</v>
      </c>
      <c r="F839" s="259">
        <v>19</v>
      </c>
      <c r="G839" s="253">
        <v>40</v>
      </c>
      <c r="H839" s="262" t="s">
        <v>432</v>
      </c>
      <c r="I839" s="263">
        <v>2003</v>
      </c>
      <c r="J839" s="19" t="s">
        <v>331</v>
      </c>
      <c r="K839" s="255" t="str">
        <f>IF(RIGHT(LEFT(historie_vysledky[[#This Row],[prijmeni a jmeno]],SEARCH(" ",historie_vysledky[[#This Row],[prijmeni a jmeno]])-1),1)="á","Z","M")</f>
        <v>M</v>
      </c>
      <c r="L83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39" s="257"/>
      <c r="N839" s="134"/>
      <c r="O839" s="264">
        <v>1.7075231481481483E-2</v>
      </c>
      <c r="P839" s="136" t="str">
        <f>LEFT(historie_vysledky[[#This Row],[prijmeni a jmeno]],1)</f>
        <v>M</v>
      </c>
      <c r="Q839" s="135" t="str">
        <f>CONCATENATE(historie_vysledky[[#This Row],[prijmeni a jmeno]],", ",historie_vysledky[[#This Row],[nar]])</f>
        <v>Menšík Jan, 2003</v>
      </c>
      <c r="R839" s="135" t="str">
        <f>CONCATENATE(historie_vysledky[[#This Row],[prijmeni a jmeno]]," (",historie_vysledky[[#This Row],[nar]],")  v roce ",historie_vysledky[[#This Row],[rok]])</f>
        <v>Menšík Jan (2003)  v roce 2014</v>
      </c>
      <c r="S839" s="244"/>
      <c r="T839" s="244"/>
      <c r="U839" s="56"/>
      <c r="V839" s="265"/>
      <c r="W839" s="265"/>
      <c r="X839" s="266"/>
      <c r="Y839" s="266"/>
      <c r="AB839" s="6"/>
      <c r="AC839" s="6"/>
      <c r="AF839" s="56"/>
      <c r="AG839" s="56"/>
    </row>
    <row r="840" spans="2:33" ht="11.25">
      <c r="B840" s="133" t="str">
        <f>CONCATENATE(historie_vysledky[[#This Row],[rok]]," :: ",H840," :: ",I840)</f>
        <v>2014 :: Kozák David :: 1975</v>
      </c>
      <c r="C840" s="251">
        <v>2014</v>
      </c>
      <c r="D840" s="252" t="s">
        <v>187</v>
      </c>
      <c r="E840" s="259">
        <v>20</v>
      </c>
      <c r="F840" s="259">
        <v>20</v>
      </c>
      <c r="G840" s="253">
        <v>26</v>
      </c>
      <c r="H840" s="262" t="s">
        <v>737</v>
      </c>
      <c r="I840" s="263">
        <v>1975</v>
      </c>
      <c r="J840" s="19" t="s">
        <v>285</v>
      </c>
      <c r="K840" s="255" t="str">
        <f>IF(RIGHT(LEFT(historie_vysledky[[#This Row],[prijmeni a jmeno]],SEARCH(" ",historie_vysledky[[#This Row],[prijmeni a jmeno]])-1),1)="á","Z","M")</f>
        <v>M</v>
      </c>
      <c r="L84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40" s="257"/>
      <c r="N840" s="134"/>
      <c r="O840" s="264">
        <v>1.7172453703703704E-2</v>
      </c>
      <c r="P840" s="136" t="str">
        <f>LEFT(historie_vysledky[[#This Row],[prijmeni a jmeno]],1)</f>
        <v>K</v>
      </c>
      <c r="Q840" s="135" t="str">
        <f>CONCATENATE(historie_vysledky[[#This Row],[prijmeni a jmeno]],", ",historie_vysledky[[#This Row],[nar]])</f>
        <v>Kozák David, 1975</v>
      </c>
      <c r="R840" s="135" t="str">
        <f>CONCATENATE(historie_vysledky[[#This Row],[prijmeni a jmeno]]," (",historie_vysledky[[#This Row],[nar]],")  v roce ",historie_vysledky[[#This Row],[rok]])</f>
        <v>Kozák David (1975)  v roce 2014</v>
      </c>
      <c r="S840" s="244"/>
      <c r="T840" s="244"/>
      <c r="U840" s="56"/>
      <c r="V840" s="265"/>
      <c r="W840" s="265"/>
      <c r="X840" s="266"/>
      <c r="Y840" s="266"/>
      <c r="AB840" s="6"/>
      <c r="AC840" s="6"/>
      <c r="AF840" s="56"/>
      <c r="AG840" s="56"/>
    </row>
    <row r="841" spans="2:33" ht="11.25">
      <c r="B841" s="133" t="str">
        <f>CONCATENATE(historie_vysledky[[#This Row],[rok]]," :: ",H841," :: ",I841)</f>
        <v>2014 :: Adámková Dana :: 1980</v>
      </c>
      <c r="C841" s="251">
        <v>2014</v>
      </c>
      <c r="D841" s="252" t="s">
        <v>187</v>
      </c>
      <c r="E841" s="259">
        <v>21</v>
      </c>
      <c r="F841" s="259">
        <v>21</v>
      </c>
      <c r="G841" s="253">
        <v>34</v>
      </c>
      <c r="H841" s="262" t="s">
        <v>762</v>
      </c>
      <c r="I841" s="263">
        <v>1980</v>
      </c>
      <c r="J841" s="19" t="s">
        <v>763</v>
      </c>
      <c r="K841" s="255" t="str">
        <f>IF(RIGHT(LEFT(historie_vysledky[[#This Row],[prijmeni a jmeno]],SEARCH(" ",historie_vysledky[[#This Row],[prijmeni a jmeno]])-1),1)="á","Z","M")</f>
        <v>Z</v>
      </c>
      <c r="L84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41" s="257"/>
      <c r="N841" s="134"/>
      <c r="O841" s="264">
        <v>1.720949074074074E-2</v>
      </c>
      <c r="P841" s="136" t="str">
        <f>LEFT(historie_vysledky[[#This Row],[prijmeni a jmeno]],1)</f>
        <v>A</v>
      </c>
      <c r="Q841" s="135" t="str">
        <f>CONCATENATE(historie_vysledky[[#This Row],[prijmeni a jmeno]],", ",historie_vysledky[[#This Row],[nar]])</f>
        <v>Adámková Dana, 1980</v>
      </c>
      <c r="R841" s="135" t="str">
        <f>CONCATENATE(historie_vysledky[[#This Row],[prijmeni a jmeno]]," (",historie_vysledky[[#This Row],[nar]],")  v roce ",historie_vysledky[[#This Row],[rok]])</f>
        <v>Adámková Dana (1980)  v roce 2014</v>
      </c>
      <c r="S841" s="244"/>
      <c r="T841" s="244"/>
      <c r="U841" s="56"/>
      <c r="V841" s="265"/>
      <c r="W841" s="265"/>
      <c r="X841" s="266"/>
      <c r="Y841" s="266"/>
      <c r="AB841" s="6"/>
      <c r="AC841" s="6"/>
      <c r="AF841" s="56"/>
      <c r="AG841" s="56"/>
    </row>
    <row r="842" spans="2:33" ht="11.25">
      <c r="B842" s="133" t="str">
        <f>CONCATENATE(historie_vysledky[[#This Row],[rok]]," :: ",H842," :: ",I842)</f>
        <v>2014 :: Vojtová Eva :: 1977</v>
      </c>
      <c r="C842" s="251">
        <v>2014</v>
      </c>
      <c r="D842" s="252" t="s">
        <v>187</v>
      </c>
      <c r="E842" s="259">
        <v>22</v>
      </c>
      <c r="F842" s="259">
        <v>22</v>
      </c>
      <c r="G842" s="253">
        <v>15</v>
      </c>
      <c r="H842" s="262" t="s">
        <v>750</v>
      </c>
      <c r="I842" s="263">
        <v>1977</v>
      </c>
      <c r="J842" s="19" t="s">
        <v>751</v>
      </c>
      <c r="K842" s="255" t="str">
        <f>IF(RIGHT(LEFT(historie_vysledky[[#This Row],[prijmeni a jmeno]],SEARCH(" ",historie_vysledky[[#This Row],[prijmeni a jmeno]])-1),1)="á","Z","M")</f>
        <v>Z</v>
      </c>
      <c r="L84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42" s="257"/>
      <c r="N842" s="134"/>
      <c r="O842" s="264">
        <v>1.7717592592592594E-2</v>
      </c>
      <c r="P842" s="136" t="str">
        <f>LEFT(historie_vysledky[[#This Row],[prijmeni a jmeno]],1)</f>
        <v>V</v>
      </c>
      <c r="Q842" s="135" t="str">
        <f>CONCATENATE(historie_vysledky[[#This Row],[prijmeni a jmeno]],", ",historie_vysledky[[#This Row],[nar]])</f>
        <v>Vojtová Eva, 1977</v>
      </c>
      <c r="R842" s="135" t="str">
        <f>CONCATENATE(historie_vysledky[[#This Row],[prijmeni a jmeno]]," (",historie_vysledky[[#This Row],[nar]],")  v roce ",historie_vysledky[[#This Row],[rok]])</f>
        <v>Vojtová Eva (1977)  v roce 2014</v>
      </c>
      <c r="S842" s="244"/>
      <c r="T842" s="244"/>
      <c r="U842" s="56"/>
      <c r="V842" s="265"/>
      <c r="W842" s="265"/>
      <c r="X842" s="266"/>
      <c r="Y842" s="266"/>
      <c r="AB842" s="6"/>
      <c r="AC842" s="6"/>
      <c r="AF842" s="56"/>
      <c r="AG842" s="56"/>
    </row>
    <row r="843" spans="2:33" ht="11.25">
      <c r="B843" s="133" t="str">
        <f>CONCATENATE(historie_vysledky[[#This Row],[rok]]," :: ",H843," :: ",I843)</f>
        <v>2014 :: Čermák Jan :: 1987</v>
      </c>
      <c r="C843" s="251">
        <v>2014</v>
      </c>
      <c r="D843" s="252" t="s">
        <v>187</v>
      </c>
      <c r="E843" s="259">
        <v>23</v>
      </c>
      <c r="F843" s="259">
        <v>23</v>
      </c>
      <c r="G843" s="253">
        <v>35</v>
      </c>
      <c r="H843" s="262" t="s">
        <v>715</v>
      </c>
      <c r="I843" s="263">
        <v>1987</v>
      </c>
      <c r="J843" s="19" t="s">
        <v>285</v>
      </c>
      <c r="K843" s="255" t="str">
        <f>IF(RIGHT(LEFT(historie_vysledky[[#This Row],[prijmeni a jmeno]],SEARCH(" ",historie_vysledky[[#This Row],[prijmeni a jmeno]])-1),1)="á","Z","M")</f>
        <v>M</v>
      </c>
      <c r="L84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43" s="257"/>
      <c r="N843" s="134"/>
      <c r="O843" s="264">
        <v>1.8081018518518517E-2</v>
      </c>
      <c r="P843" s="136" t="str">
        <f>LEFT(historie_vysledky[[#This Row],[prijmeni a jmeno]],1)</f>
        <v>Č</v>
      </c>
      <c r="Q843" s="135" t="str">
        <f>CONCATENATE(historie_vysledky[[#This Row],[prijmeni a jmeno]],", ",historie_vysledky[[#This Row],[nar]])</f>
        <v>Čermák Jan, 1987</v>
      </c>
      <c r="R843" s="135" t="str">
        <f>CONCATENATE(historie_vysledky[[#This Row],[prijmeni a jmeno]]," (",historie_vysledky[[#This Row],[nar]],")  v roce ",historie_vysledky[[#This Row],[rok]])</f>
        <v>Čermák Jan (1987)  v roce 2014</v>
      </c>
      <c r="S843" s="244"/>
      <c r="T843" s="244"/>
      <c r="U843" s="56"/>
      <c r="V843" s="265"/>
      <c r="W843" s="265"/>
      <c r="X843" s="266"/>
      <c r="Y843" s="266"/>
      <c r="AB843" s="6"/>
      <c r="AC843" s="6"/>
      <c r="AF843" s="56"/>
      <c r="AG843" s="56"/>
    </row>
    <row r="844" spans="2:33" ht="11.25">
      <c r="B844" s="133" t="str">
        <f>CONCATENATE(historie_vysledky[[#This Row],[rok]]," :: ",H844," :: ",I844)</f>
        <v>2014 :: Staněk Martin :: 1989</v>
      </c>
      <c r="C844" s="251">
        <v>2014</v>
      </c>
      <c r="D844" s="252" t="s">
        <v>187</v>
      </c>
      <c r="E844" s="259">
        <v>24</v>
      </c>
      <c r="F844" s="259">
        <v>24</v>
      </c>
      <c r="G844" s="253">
        <v>8</v>
      </c>
      <c r="H844" s="262" t="s">
        <v>236</v>
      </c>
      <c r="I844" s="263">
        <v>1989</v>
      </c>
      <c r="J844" s="19" t="s">
        <v>198</v>
      </c>
      <c r="K844" s="255" t="str">
        <f>IF(RIGHT(LEFT(historie_vysledky[[#This Row],[prijmeni a jmeno]],SEARCH(" ",historie_vysledky[[#This Row],[prijmeni a jmeno]])-1),1)="á","Z","M")</f>
        <v>M</v>
      </c>
      <c r="L84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44" s="257"/>
      <c r="N844" s="134"/>
      <c r="O844" s="264">
        <v>1.8309027777777775E-2</v>
      </c>
      <c r="P844" s="136" t="str">
        <f>LEFT(historie_vysledky[[#This Row],[prijmeni a jmeno]],1)</f>
        <v>S</v>
      </c>
      <c r="Q844" s="135" t="str">
        <f>CONCATENATE(historie_vysledky[[#This Row],[prijmeni a jmeno]],", ",historie_vysledky[[#This Row],[nar]])</f>
        <v>Staněk Martin, 1989</v>
      </c>
      <c r="R844" s="135" t="str">
        <f>CONCATENATE(historie_vysledky[[#This Row],[prijmeni a jmeno]]," (",historie_vysledky[[#This Row],[nar]],")  v roce ",historie_vysledky[[#This Row],[rok]])</f>
        <v>Staněk Martin (1989)  v roce 2014</v>
      </c>
      <c r="S844" s="244"/>
      <c r="T844" s="244"/>
      <c r="U844" s="56"/>
      <c r="V844" s="265"/>
      <c r="W844" s="265"/>
      <c r="X844" s="266"/>
      <c r="Y844" s="266"/>
      <c r="AB844" s="6"/>
      <c r="AC844" s="6"/>
      <c r="AF844" s="56"/>
      <c r="AG844" s="56"/>
    </row>
    <row r="845" spans="2:33" ht="11.25">
      <c r="B845" s="133" t="str">
        <f>CONCATENATE(historie_vysledky[[#This Row],[rok]]," :: ",H845," :: ",I845)</f>
        <v>2014 :: Papoušek Petr :: 1994</v>
      </c>
      <c r="C845" s="251">
        <v>2014</v>
      </c>
      <c r="D845" s="252" t="s">
        <v>187</v>
      </c>
      <c r="E845" s="259">
        <v>25</v>
      </c>
      <c r="F845" s="259">
        <v>25</v>
      </c>
      <c r="G845" s="253">
        <v>28</v>
      </c>
      <c r="H845" s="262" t="s">
        <v>224</v>
      </c>
      <c r="I845" s="263">
        <v>1994</v>
      </c>
      <c r="J845" s="19" t="s">
        <v>710</v>
      </c>
      <c r="K845" s="255" t="str">
        <f>IF(RIGHT(LEFT(historie_vysledky[[#This Row],[prijmeni a jmeno]],SEARCH(" ",historie_vysledky[[#This Row],[prijmeni a jmeno]])-1),1)="á","Z","M")</f>
        <v>M</v>
      </c>
      <c r="L84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45" s="257"/>
      <c r="N845" s="134"/>
      <c r="O845" s="264">
        <v>1.9153935185185187E-2</v>
      </c>
      <c r="P845" s="136" t="str">
        <f>LEFT(historie_vysledky[[#This Row],[prijmeni a jmeno]],1)</f>
        <v>P</v>
      </c>
      <c r="Q845" s="135" t="str">
        <f>CONCATENATE(historie_vysledky[[#This Row],[prijmeni a jmeno]],", ",historie_vysledky[[#This Row],[nar]])</f>
        <v>Papoušek Petr, 1994</v>
      </c>
      <c r="R845" s="135" t="str">
        <f>CONCATENATE(historie_vysledky[[#This Row],[prijmeni a jmeno]]," (",historie_vysledky[[#This Row],[nar]],")  v roce ",historie_vysledky[[#This Row],[rok]])</f>
        <v>Papoušek Petr (1994)  v roce 2014</v>
      </c>
      <c r="S845" s="244"/>
      <c r="T845" s="244"/>
      <c r="U845" s="56"/>
      <c r="V845" s="265"/>
      <c r="W845" s="265"/>
      <c r="X845" s="266"/>
      <c r="Y845" s="266"/>
      <c r="AB845" s="6"/>
      <c r="AC845" s="6"/>
      <c r="AF845" s="56"/>
      <c r="AG845" s="56"/>
    </row>
    <row r="846" spans="2:33" ht="11.25">
      <c r="B846" s="133" t="str">
        <f>CONCATENATE(historie_vysledky[[#This Row],[rok]]," :: ",H846," :: ",I846)</f>
        <v>2014 :: Vávrová Gabriela :: 1992</v>
      </c>
      <c r="C846" s="251">
        <v>2014</v>
      </c>
      <c r="D846" s="252" t="s">
        <v>187</v>
      </c>
      <c r="E846" s="259">
        <v>26</v>
      </c>
      <c r="F846" s="259">
        <v>26</v>
      </c>
      <c r="G846" s="253">
        <v>14</v>
      </c>
      <c r="H846" s="262" t="s">
        <v>711</v>
      </c>
      <c r="I846" s="263">
        <v>1992</v>
      </c>
      <c r="J846" s="19" t="s">
        <v>712</v>
      </c>
      <c r="K846" s="255" t="str">
        <f>IF(RIGHT(LEFT(historie_vysledky[[#This Row],[prijmeni a jmeno]],SEARCH(" ",historie_vysledky[[#This Row],[prijmeni a jmeno]])-1),1)="á","Z","M")</f>
        <v>Z</v>
      </c>
      <c r="L84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46" s="257"/>
      <c r="N846" s="134"/>
      <c r="O846" s="264">
        <v>1.9158564814814816E-2</v>
      </c>
      <c r="P846" s="136" t="str">
        <f>LEFT(historie_vysledky[[#This Row],[prijmeni a jmeno]],1)</f>
        <v>V</v>
      </c>
      <c r="Q846" s="135" t="str">
        <f>CONCATENATE(historie_vysledky[[#This Row],[prijmeni a jmeno]],", ",historie_vysledky[[#This Row],[nar]])</f>
        <v>Vávrová Gabriela, 1992</v>
      </c>
      <c r="R846" s="135" t="str">
        <f>CONCATENATE(historie_vysledky[[#This Row],[prijmeni a jmeno]]," (",historie_vysledky[[#This Row],[nar]],")  v roce ",historie_vysledky[[#This Row],[rok]])</f>
        <v>Vávrová Gabriela (1992)  v roce 2014</v>
      </c>
      <c r="S846" s="244"/>
      <c r="T846" s="244"/>
      <c r="U846" s="56"/>
      <c r="V846" s="265"/>
      <c r="W846" s="265"/>
      <c r="X846" s="266"/>
      <c r="Y846" s="266"/>
      <c r="AB846" s="6"/>
      <c r="AC846" s="6"/>
      <c r="AF846" s="56"/>
      <c r="AG846" s="56"/>
    </row>
    <row r="847" spans="2:33" ht="11.25">
      <c r="B847" s="133" t="str">
        <f>CONCATENATE(historie_vysledky[[#This Row],[rok]]," :: ",H847," :: ",I847)</f>
        <v>2014 :: Koreš Tomáš :: 2002</v>
      </c>
      <c r="C847" s="251">
        <v>2014</v>
      </c>
      <c r="D847" s="252" t="s">
        <v>187</v>
      </c>
      <c r="E847" s="259">
        <v>27</v>
      </c>
      <c r="F847" s="259">
        <v>27</v>
      </c>
      <c r="G847" s="253">
        <v>18</v>
      </c>
      <c r="H847" s="262" t="s">
        <v>430</v>
      </c>
      <c r="I847" s="263">
        <v>2002</v>
      </c>
      <c r="J847" s="19" t="s">
        <v>333</v>
      </c>
      <c r="K847" s="255" t="str">
        <f>IF(RIGHT(LEFT(historie_vysledky[[#This Row],[prijmeni a jmeno]],SEARCH(" ",historie_vysledky[[#This Row],[prijmeni a jmeno]])-1),1)="á","Z","M")</f>
        <v>M</v>
      </c>
      <c r="L84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47" s="257"/>
      <c r="N847" s="134"/>
      <c r="O847" s="264">
        <v>2.0369212962962964E-2</v>
      </c>
      <c r="P847" s="136" t="str">
        <f>LEFT(historie_vysledky[[#This Row],[prijmeni a jmeno]],1)</f>
        <v>K</v>
      </c>
      <c r="Q847" s="135" t="str">
        <f>CONCATENATE(historie_vysledky[[#This Row],[prijmeni a jmeno]],", ",historie_vysledky[[#This Row],[nar]])</f>
        <v>Koreš Tomáš, 2002</v>
      </c>
      <c r="R847" s="135" t="str">
        <f>CONCATENATE(historie_vysledky[[#This Row],[prijmeni a jmeno]]," (",historie_vysledky[[#This Row],[nar]],")  v roce ",historie_vysledky[[#This Row],[rok]])</f>
        <v>Koreš Tomáš (2002)  v roce 2014</v>
      </c>
      <c r="S847" s="244"/>
      <c r="T847" s="244"/>
      <c r="U847" s="56"/>
      <c r="V847" s="265"/>
      <c r="W847" s="265"/>
      <c r="X847" s="266"/>
      <c r="Y847" s="266"/>
      <c r="AB847" s="6"/>
      <c r="AC847" s="6"/>
      <c r="AF847" s="56"/>
      <c r="AG847" s="56"/>
    </row>
    <row r="848" spans="2:33" ht="11.25">
      <c r="B848" s="133" t="str">
        <f>CONCATENATE(historie_vysledky[[#This Row],[rok]]," :: ",H848," :: ",I848)</f>
        <v>2014 :: Charvátová Milli :: 1979</v>
      </c>
      <c r="C848" s="251">
        <v>2014</v>
      </c>
      <c r="D848" s="252" t="s">
        <v>187</v>
      </c>
      <c r="E848" s="259">
        <v>28</v>
      </c>
      <c r="F848" s="259">
        <v>28</v>
      </c>
      <c r="G848" s="253">
        <v>24</v>
      </c>
      <c r="H848" s="262" t="s">
        <v>736</v>
      </c>
      <c r="I848" s="263">
        <v>1979</v>
      </c>
      <c r="J848" s="19" t="s">
        <v>285</v>
      </c>
      <c r="K848" s="255" t="str">
        <f>IF(RIGHT(LEFT(historie_vysledky[[#This Row],[prijmeni a jmeno]],SEARCH(" ",historie_vysledky[[#This Row],[prijmeni a jmeno]])-1),1)="á","Z","M")</f>
        <v>Z</v>
      </c>
      <c r="L84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48" s="257"/>
      <c r="N848" s="134"/>
      <c r="O848" s="264">
        <v>1.9743055555555555E-2</v>
      </c>
      <c r="P848" s="136" t="str">
        <f>LEFT(historie_vysledky[[#This Row],[prijmeni a jmeno]],1)</f>
        <v>C</v>
      </c>
      <c r="Q848" s="135" t="str">
        <f>CONCATENATE(historie_vysledky[[#This Row],[prijmeni a jmeno]],", ",historie_vysledky[[#This Row],[nar]])</f>
        <v>Charvátová Milli, 1979</v>
      </c>
      <c r="R848" s="135" t="str">
        <f>CONCATENATE(historie_vysledky[[#This Row],[prijmeni a jmeno]]," (",historie_vysledky[[#This Row],[nar]],")  v roce ",historie_vysledky[[#This Row],[rok]])</f>
        <v>Charvátová Milli (1979)  v roce 2014</v>
      </c>
      <c r="S848" s="244"/>
      <c r="T848" s="244"/>
      <c r="U848" s="56"/>
      <c r="V848" s="265"/>
      <c r="W848" s="265"/>
      <c r="X848" s="266"/>
      <c r="Y848" s="266"/>
      <c r="AB848" s="6"/>
      <c r="AC848" s="6"/>
      <c r="AF848" s="56"/>
      <c r="AG848" s="56"/>
    </row>
    <row r="849" spans="2:33" ht="11.25">
      <c r="B849" s="133" t="str">
        <f>CONCATENATE(historie_vysledky[[#This Row],[rok]]," :: ",H849," :: ",I849)</f>
        <v>2014 :: Malátová Gabriela :: 1977</v>
      </c>
      <c r="C849" s="251">
        <v>2014</v>
      </c>
      <c r="D849" s="252" t="s">
        <v>187</v>
      </c>
      <c r="E849" s="259">
        <v>29</v>
      </c>
      <c r="F849" s="259">
        <v>29</v>
      </c>
      <c r="G849" s="253">
        <v>33</v>
      </c>
      <c r="H849" s="262" t="s">
        <v>761</v>
      </c>
      <c r="I849" s="263">
        <v>1977</v>
      </c>
      <c r="J849" s="19" t="s">
        <v>11</v>
      </c>
      <c r="K849" s="255" t="str">
        <f>IF(RIGHT(LEFT(historie_vysledky[[#This Row],[prijmeni a jmeno]],SEARCH(" ",historie_vysledky[[#This Row],[prijmeni a jmeno]])-1),1)="á","Z","M")</f>
        <v>Z</v>
      </c>
      <c r="L84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49" s="257"/>
      <c r="N849" s="134"/>
      <c r="O849" s="264">
        <v>2.0386574074074074E-2</v>
      </c>
      <c r="P849" s="136" t="str">
        <f>LEFT(historie_vysledky[[#This Row],[prijmeni a jmeno]],1)</f>
        <v>M</v>
      </c>
      <c r="Q849" s="135" t="str">
        <f>CONCATENATE(historie_vysledky[[#This Row],[prijmeni a jmeno]],", ",historie_vysledky[[#This Row],[nar]])</f>
        <v>Malátová Gabriela, 1977</v>
      </c>
      <c r="R849" s="135" t="str">
        <f>CONCATENATE(historie_vysledky[[#This Row],[prijmeni a jmeno]]," (",historie_vysledky[[#This Row],[nar]],")  v roce ",historie_vysledky[[#This Row],[rok]])</f>
        <v>Malátová Gabriela (1977)  v roce 2014</v>
      </c>
      <c r="S849" s="244"/>
      <c r="T849" s="244"/>
      <c r="U849" s="56"/>
      <c r="V849" s="265"/>
      <c r="W849" s="265"/>
      <c r="X849" s="266"/>
      <c r="Y849" s="266"/>
      <c r="AB849" s="6"/>
      <c r="AC849" s="6"/>
      <c r="AF849" s="56"/>
      <c r="AG849" s="56"/>
    </row>
    <row r="850" spans="2:33" ht="11.25">
      <c r="B850" s="133" t="str">
        <f>CONCATENATE(historie_vysledky[[#This Row],[rok]]," :: ",H850," :: ",I850)</f>
        <v>2014 :: Neubauerová Martina :: 1974</v>
      </c>
      <c r="C850" s="251">
        <v>2014</v>
      </c>
      <c r="D850" s="252" t="s">
        <v>187</v>
      </c>
      <c r="E850" s="259">
        <v>30</v>
      </c>
      <c r="F850" s="259">
        <v>30</v>
      </c>
      <c r="G850" s="253">
        <v>32</v>
      </c>
      <c r="H850" s="262" t="s">
        <v>760</v>
      </c>
      <c r="I850" s="263">
        <v>1974</v>
      </c>
      <c r="J850" s="19" t="s">
        <v>11</v>
      </c>
      <c r="K850" s="255" t="str">
        <f>IF(RIGHT(LEFT(historie_vysledky[[#This Row],[prijmeni a jmeno]],SEARCH(" ",historie_vysledky[[#This Row],[prijmeni a jmeno]])-1),1)="á","Z","M")</f>
        <v>Z</v>
      </c>
      <c r="L85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50" s="257"/>
      <c r="N850" s="134"/>
      <c r="O850" s="264">
        <v>2.0515046296296299E-2</v>
      </c>
      <c r="P850" s="136" t="str">
        <f>LEFT(historie_vysledky[[#This Row],[prijmeni a jmeno]],1)</f>
        <v>N</v>
      </c>
      <c r="Q850" s="135" t="str">
        <f>CONCATENATE(historie_vysledky[[#This Row],[prijmeni a jmeno]],", ",historie_vysledky[[#This Row],[nar]])</f>
        <v>Neubauerová Martina, 1974</v>
      </c>
      <c r="R850" s="135" t="str">
        <f>CONCATENATE(historie_vysledky[[#This Row],[prijmeni a jmeno]]," (",historie_vysledky[[#This Row],[nar]],")  v roce ",historie_vysledky[[#This Row],[rok]])</f>
        <v>Neubauerová Martina (1974)  v roce 2014</v>
      </c>
      <c r="S850" s="244"/>
      <c r="T850" s="244"/>
      <c r="U850" s="56"/>
      <c r="V850" s="265"/>
      <c r="W850" s="265"/>
      <c r="X850" s="266"/>
      <c r="Y850" s="266"/>
      <c r="AB850" s="6"/>
      <c r="AC850" s="6"/>
      <c r="AF850" s="56"/>
      <c r="AG850" s="56"/>
    </row>
    <row r="851" spans="2:33" ht="11.25">
      <c r="B851" s="133" t="str">
        <f>CONCATENATE(historie_vysledky[[#This Row],[rok]]," :: ",H851," :: ",I851)</f>
        <v>2014 :: Zoubková Eva :: 1976</v>
      </c>
      <c r="C851" s="251">
        <v>2014</v>
      </c>
      <c r="D851" s="252" t="s">
        <v>187</v>
      </c>
      <c r="E851" s="259">
        <v>31</v>
      </c>
      <c r="F851" s="259">
        <v>31</v>
      </c>
      <c r="G851" s="253">
        <v>23</v>
      </c>
      <c r="H851" s="262" t="s">
        <v>166</v>
      </c>
      <c r="I851" s="263">
        <v>1976</v>
      </c>
      <c r="J851" s="19" t="s">
        <v>284</v>
      </c>
      <c r="K851" s="255" t="str">
        <f>IF(RIGHT(LEFT(historie_vysledky[[#This Row],[prijmeni a jmeno]],SEARCH(" ",historie_vysledky[[#This Row],[prijmeni a jmeno]])-1),1)="á","Z","M")</f>
        <v>Z</v>
      </c>
      <c r="L85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51" s="257"/>
      <c r="N851" s="134"/>
      <c r="O851" s="264">
        <v>2.123726851851852E-2</v>
      </c>
      <c r="P851" s="136" t="str">
        <f>LEFT(historie_vysledky[[#This Row],[prijmeni a jmeno]],1)</f>
        <v>Z</v>
      </c>
      <c r="Q851" s="135" t="str">
        <f>CONCATENATE(historie_vysledky[[#This Row],[prijmeni a jmeno]],", ",historie_vysledky[[#This Row],[nar]])</f>
        <v>Zoubková Eva, 1976</v>
      </c>
      <c r="R851" s="135" t="str">
        <f>CONCATENATE(historie_vysledky[[#This Row],[prijmeni a jmeno]]," (",historie_vysledky[[#This Row],[nar]],")  v roce ",historie_vysledky[[#This Row],[rok]])</f>
        <v>Zoubková Eva (1976)  v roce 2014</v>
      </c>
      <c r="S851" s="244"/>
      <c r="T851" s="244"/>
      <c r="U851" s="56"/>
      <c r="V851" s="265"/>
      <c r="W851" s="265"/>
      <c r="X851" s="266"/>
      <c r="Y851" s="266"/>
      <c r="AB851" s="6"/>
      <c r="AC851" s="6"/>
      <c r="AF851" s="56"/>
      <c r="AG851" s="56"/>
    </row>
    <row r="852" spans="2:33" ht="11.25">
      <c r="B852" s="133" t="str">
        <f>CONCATENATE(historie_vysledky[[#This Row],[rok]]," :: ",H852," :: ",I852)</f>
        <v>2014 :: Gazda Maxmilián :: 2002</v>
      </c>
      <c r="C852" s="251">
        <v>2014</v>
      </c>
      <c r="D852" s="252" t="s">
        <v>187</v>
      </c>
      <c r="E852" s="259">
        <v>32</v>
      </c>
      <c r="F852" s="259">
        <v>32</v>
      </c>
      <c r="G852" s="253">
        <v>17</v>
      </c>
      <c r="H852" s="262" t="s">
        <v>273</v>
      </c>
      <c r="I852" s="263">
        <v>2002</v>
      </c>
      <c r="J852" s="19" t="s">
        <v>198</v>
      </c>
      <c r="K852" s="255" t="str">
        <f>IF(RIGHT(LEFT(historie_vysledky[[#This Row],[prijmeni a jmeno]],SEARCH(" ",historie_vysledky[[#This Row],[prijmeni a jmeno]])-1),1)="á","Z","M")</f>
        <v>M</v>
      </c>
      <c r="L85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52" s="257"/>
      <c r="N852" s="134"/>
      <c r="O852" s="264">
        <v>2.1501157407407406E-2</v>
      </c>
      <c r="P852" s="136" t="str">
        <f>LEFT(historie_vysledky[[#This Row],[prijmeni a jmeno]],1)</f>
        <v>G</v>
      </c>
      <c r="Q852" s="135" t="str">
        <f>CONCATENATE(historie_vysledky[[#This Row],[prijmeni a jmeno]],", ",historie_vysledky[[#This Row],[nar]])</f>
        <v>Gazda Maxmilián, 2002</v>
      </c>
      <c r="R852" s="135" t="str">
        <f>CONCATENATE(historie_vysledky[[#This Row],[prijmeni a jmeno]]," (",historie_vysledky[[#This Row],[nar]],")  v roce ",historie_vysledky[[#This Row],[rok]])</f>
        <v>Gazda Maxmilián (2002)  v roce 2014</v>
      </c>
      <c r="S852" s="244"/>
      <c r="T852" s="244"/>
      <c r="U852" s="56"/>
      <c r="V852" s="265"/>
      <c r="W852" s="265"/>
      <c r="X852" s="266"/>
      <c r="Y852" s="266"/>
      <c r="AB852" s="6"/>
      <c r="AC852" s="6"/>
      <c r="AF852" s="56"/>
      <c r="AG852" s="56"/>
    </row>
    <row r="853" spans="2:33" ht="11.25">
      <c r="B853" s="133" t="str">
        <f>CONCATENATE(historie_vysledky[[#This Row],[rok]]," :: ",H853," :: ",I853)</f>
        <v>2014 :: Německá Klára :: 1994</v>
      </c>
      <c r="C853" s="251">
        <v>2014</v>
      </c>
      <c r="D853" s="252" t="s">
        <v>187</v>
      </c>
      <c r="E853" s="259">
        <v>33</v>
      </c>
      <c r="F853" s="259">
        <v>33</v>
      </c>
      <c r="G853" s="253">
        <v>5</v>
      </c>
      <c r="H853" s="262" t="s">
        <v>398</v>
      </c>
      <c r="I853" s="263">
        <v>1994</v>
      </c>
      <c r="J853" s="19" t="s">
        <v>709</v>
      </c>
      <c r="K853" s="255" t="str">
        <f>IF(RIGHT(LEFT(historie_vysledky[[#This Row],[prijmeni a jmeno]],SEARCH(" ",historie_vysledky[[#This Row],[prijmeni a jmeno]])-1),1)="á","Z","M")</f>
        <v>Z</v>
      </c>
      <c r="L85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53" s="257"/>
      <c r="N853" s="134"/>
      <c r="O853" s="264">
        <v>2.3211805555555552E-2</v>
      </c>
      <c r="P853" s="136" t="str">
        <f>LEFT(historie_vysledky[[#This Row],[prijmeni a jmeno]],1)</f>
        <v>N</v>
      </c>
      <c r="Q853" s="135" t="str">
        <f>CONCATENATE(historie_vysledky[[#This Row],[prijmeni a jmeno]],", ",historie_vysledky[[#This Row],[nar]])</f>
        <v>Německá Klára, 1994</v>
      </c>
      <c r="R853" s="135" t="str">
        <f>CONCATENATE(historie_vysledky[[#This Row],[prijmeni a jmeno]]," (",historie_vysledky[[#This Row],[nar]],")  v roce ",historie_vysledky[[#This Row],[rok]])</f>
        <v>Německá Klára (1994)  v roce 2014</v>
      </c>
      <c r="S853" s="244"/>
      <c r="T853" s="244"/>
      <c r="U853" s="56"/>
      <c r="V853" s="265"/>
      <c r="W853" s="265"/>
      <c r="X853" s="266"/>
      <c r="Y853" s="266"/>
      <c r="AB853" s="6"/>
      <c r="AC853" s="6"/>
      <c r="AF853" s="56"/>
      <c r="AG853" s="56"/>
    </row>
    <row r="854" spans="2:33" ht="11.25">
      <c r="B854" s="133" t="str">
        <f>CONCATENATE(historie_vysledky[[#This Row],[rok]]," :: ",H854," :: ",I854)</f>
        <v>2014 :: Kolářová Martina :: 1972</v>
      </c>
      <c r="C854" s="251">
        <v>2014</v>
      </c>
      <c r="D854" s="252" t="s">
        <v>187</v>
      </c>
      <c r="E854" s="259">
        <v>34</v>
      </c>
      <c r="F854" s="259">
        <v>34</v>
      </c>
      <c r="G854" s="253">
        <v>4</v>
      </c>
      <c r="H854" s="262" t="s">
        <v>396</v>
      </c>
      <c r="I854" s="263">
        <v>1972</v>
      </c>
      <c r="J854" s="19" t="s">
        <v>235</v>
      </c>
      <c r="K854" s="255" t="str">
        <f>IF(RIGHT(LEFT(historie_vysledky[[#This Row],[prijmeni a jmeno]],SEARCH(" ",historie_vysledky[[#This Row],[prijmeni a jmeno]])-1),1)="á","Z","M")</f>
        <v>Z</v>
      </c>
      <c r="L85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54" s="257"/>
      <c r="N854" s="134"/>
      <c r="O854" s="264">
        <v>2.3214120370370375E-2</v>
      </c>
      <c r="P854" s="136" t="str">
        <f>LEFT(historie_vysledky[[#This Row],[prijmeni a jmeno]],1)</f>
        <v>K</v>
      </c>
      <c r="Q854" s="135" t="str">
        <f>CONCATENATE(historie_vysledky[[#This Row],[prijmeni a jmeno]],", ",historie_vysledky[[#This Row],[nar]])</f>
        <v>Kolářová Martina, 1972</v>
      </c>
      <c r="R854" s="135" t="str">
        <f>CONCATENATE(historie_vysledky[[#This Row],[prijmeni a jmeno]]," (",historie_vysledky[[#This Row],[nar]],")  v roce ",historie_vysledky[[#This Row],[rok]])</f>
        <v>Kolářová Martina (1972)  v roce 2014</v>
      </c>
      <c r="S854" s="244"/>
      <c r="T854" s="244"/>
      <c r="U854" s="56"/>
      <c r="V854" s="265"/>
      <c r="W854" s="265"/>
      <c r="X854" s="266"/>
      <c r="Y854" s="266"/>
      <c r="AB854" s="6"/>
      <c r="AC854" s="6"/>
      <c r="AF854" s="56"/>
      <c r="AG854" s="56"/>
    </row>
    <row r="855" spans="2:33" ht="11.25">
      <c r="B855" s="133" t="str">
        <f>CONCATENATE(historie_vysledky[[#This Row],[rok]]," :: ",H855," :: ",I855)</f>
        <v>2014 :: Sedláček Petr :: 1989</v>
      </c>
      <c r="C855" s="251">
        <v>2014</v>
      </c>
      <c r="D855" s="252" t="s">
        <v>187</v>
      </c>
      <c r="E855" s="259">
        <v>35</v>
      </c>
      <c r="F855" s="259">
        <v>35</v>
      </c>
      <c r="G855" s="253">
        <v>25</v>
      </c>
      <c r="H855" s="262" t="s">
        <v>713</v>
      </c>
      <c r="I855" s="263">
        <v>1989</v>
      </c>
      <c r="J855" s="19" t="s">
        <v>328</v>
      </c>
      <c r="K855" s="255" t="str">
        <f>IF(RIGHT(LEFT(historie_vysledky[[#This Row],[prijmeni a jmeno]],SEARCH(" ",historie_vysledky[[#This Row],[prijmeni a jmeno]])-1),1)="á","Z","M")</f>
        <v>M</v>
      </c>
      <c r="L85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55" s="257"/>
      <c r="N855" s="134"/>
      <c r="O855" s="264">
        <v>2.4381944444444442E-2</v>
      </c>
      <c r="P855" s="136" t="str">
        <f>LEFT(historie_vysledky[[#This Row],[prijmeni a jmeno]],1)</f>
        <v>S</v>
      </c>
      <c r="Q855" s="135" t="str">
        <f>CONCATENATE(historie_vysledky[[#This Row],[prijmeni a jmeno]],", ",historie_vysledky[[#This Row],[nar]])</f>
        <v>Sedláček Petr, 1989</v>
      </c>
      <c r="R855" s="135" t="str">
        <f>CONCATENATE(historie_vysledky[[#This Row],[prijmeni a jmeno]]," (",historie_vysledky[[#This Row],[nar]],")  v roce ",historie_vysledky[[#This Row],[rok]])</f>
        <v>Sedláček Petr (1989)  v roce 2014</v>
      </c>
      <c r="S855" s="244"/>
      <c r="T855" s="244"/>
      <c r="U855" s="56"/>
      <c r="V855" s="265"/>
      <c r="W855" s="265"/>
      <c r="X855" s="266"/>
      <c r="Y855" s="266"/>
      <c r="AB855" s="6"/>
      <c r="AC855" s="6"/>
      <c r="AF855" s="56"/>
      <c r="AG855" s="56"/>
    </row>
    <row r="856" spans="2:33" ht="11.25">
      <c r="B856" s="133" t="str">
        <f>CONCATENATE(historie_vysledky[[#This Row],[rok]]," :: ",H856," :: ",I856)</f>
        <v>2014 :: Německá Klára :: 1994</v>
      </c>
      <c r="C856" s="251">
        <v>2014</v>
      </c>
      <c r="D856" s="252" t="s">
        <v>296</v>
      </c>
      <c r="E856" s="259">
        <v>1</v>
      </c>
      <c r="F856" s="259">
        <v>1</v>
      </c>
      <c r="G856" s="253">
        <v>94</v>
      </c>
      <c r="H856" s="262" t="s">
        <v>398</v>
      </c>
      <c r="I856" s="263">
        <v>1994</v>
      </c>
      <c r="J856" s="19" t="s">
        <v>709</v>
      </c>
      <c r="K856" s="255" t="str">
        <f>IF(RIGHT(LEFT(historie_vysledky[[#This Row],[prijmeni a jmeno]],SEARCH(" ",historie_vysledky[[#This Row],[prijmeni a jmeno]])-1),1)="á","Z","M")</f>
        <v>Z</v>
      </c>
      <c r="L85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56" s="257"/>
      <c r="N856" s="134"/>
      <c r="O856" s="258" t="s">
        <v>615</v>
      </c>
      <c r="P856" s="136" t="str">
        <f>LEFT(historie_vysledky[[#This Row],[prijmeni a jmeno]],1)</f>
        <v>N</v>
      </c>
      <c r="Q856" s="135" t="str">
        <f>CONCATENATE(historie_vysledky[[#This Row],[prijmeni a jmeno]],", ",historie_vysledky[[#This Row],[nar]])</f>
        <v>Německá Klára, 1994</v>
      </c>
      <c r="R856" s="135" t="str">
        <f>CONCATENATE(historie_vysledky[[#This Row],[prijmeni a jmeno]]," (",historie_vysledky[[#This Row],[nar]],")  v roce ",historie_vysledky[[#This Row],[rok]])</f>
        <v>Německá Klára (1994)  v roce 2014</v>
      </c>
      <c r="S856" s="244"/>
      <c r="T856" s="244"/>
      <c r="U856" s="56"/>
      <c r="V856" s="265"/>
      <c r="W856" s="265"/>
      <c r="X856" s="266"/>
      <c r="Y856" s="266"/>
      <c r="AB856" s="6"/>
      <c r="AC856" s="6"/>
      <c r="AF856" s="56"/>
      <c r="AG856" s="56"/>
    </row>
    <row r="857" spans="2:33" ht="11.25">
      <c r="B857" s="133" t="str">
        <f>CONCATENATE(historie_vysledky[[#This Row],[rok]]," :: ",H857," :: ",I857)</f>
        <v>2014 :: Tichá Markéta :: 1987</v>
      </c>
      <c r="C857" s="251">
        <v>2014</v>
      </c>
      <c r="D857" s="252" t="s">
        <v>296</v>
      </c>
      <c r="E857" s="259">
        <v>2</v>
      </c>
      <c r="F857" s="259">
        <v>2</v>
      </c>
      <c r="G857" s="253">
        <v>67</v>
      </c>
      <c r="H857" s="262" t="s">
        <v>838</v>
      </c>
      <c r="I857" s="263">
        <v>1987</v>
      </c>
      <c r="J857" s="19" t="s">
        <v>842</v>
      </c>
      <c r="K857" s="255" t="str">
        <f>IF(RIGHT(LEFT(historie_vysledky[[#This Row],[prijmeni a jmeno]],SEARCH(" ",historie_vysledky[[#This Row],[prijmeni a jmeno]])-1),1)="á","Z","M")</f>
        <v>Z</v>
      </c>
      <c r="L85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57" s="257"/>
      <c r="N857" s="134"/>
      <c r="O857" s="258" t="s">
        <v>616</v>
      </c>
      <c r="P857" s="136" t="str">
        <f>LEFT(historie_vysledky[[#This Row],[prijmeni a jmeno]],1)</f>
        <v>T</v>
      </c>
      <c r="Q857" s="135" t="str">
        <f>CONCATENATE(historie_vysledky[[#This Row],[prijmeni a jmeno]],", ",historie_vysledky[[#This Row],[nar]])</f>
        <v>Tichá Markéta, 1987</v>
      </c>
      <c r="R857" s="135" t="str">
        <f>CONCATENATE(historie_vysledky[[#This Row],[prijmeni a jmeno]]," (",historie_vysledky[[#This Row],[nar]],")  v roce ",historie_vysledky[[#This Row],[rok]])</f>
        <v>Tichá Markéta (1987)  v roce 2014</v>
      </c>
      <c r="S857" s="244"/>
      <c r="T857" s="244"/>
      <c r="U857" s="56"/>
      <c r="V857" s="265"/>
      <c r="W857" s="265"/>
      <c r="X857" s="266"/>
      <c r="Y857" s="266"/>
      <c r="AB857" s="6"/>
      <c r="AC857" s="6"/>
      <c r="AF857" s="56"/>
      <c r="AG857" s="56"/>
    </row>
    <row r="858" spans="2:33" ht="11.25">
      <c r="B858" s="133" t="str">
        <f>CONCATENATE(historie_vysledky[[#This Row],[rok]]," :: ",H858," :: ",I858)</f>
        <v>2014 :: Kopačková Pavlína :: 1971</v>
      </c>
      <c r="C858" s="251">
        <v>2014</v>
      </c>
      <c r="D858" s="252" t="s">
        <v>296</v>
      </c>
      <c r="E858" s="259">
        <v>3</v>
      </c>
      <c r="F858" s="259">
        <v>3</v>
      </c>
      <c r="G858" s="253">
        <v>84</v>
      </c>
      <c r="H858" s="262" t="s">
        <v>839</v>
      </c>
      <c r="I858" s="263">
        <v>1971</v>
      </c>
      <c r="J858" s="19" t="s">
        <v>845</v>
      </c>
      <c r="K858" s="255" t="str">
        <f>IF(RIGHT(LEFT(historie_vysledky[[#This Row],[prijmeni a jmeno]],SEARCH(" ",historie_vysledky[[#This Row],[prijmeni a jmeno]])-1),1)="á","Z","M")</f>
        <v>Z</v>
      </c>
      <c r="L85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58" s="257"/>
      <c r="N858" s="134"/>
      <c r="O858" s="258" t="s">
        <v>617</v>
      </c>
      <c r="P858" s="136" t="str">
        <f>LEFT(historie_vysledky[[#This Row],[prijmeni a jmeno]],1)</f>
        <v>K</v>
      </c>
      <c r="Q858" s="135" t="str">
        <f>CONCATENATE(historie_vysledky[[#This Row],[prijmeni a jmeno]],", ",historie_vysledky[[#This Row],[nar]])</f>
        <v>Kopačková Pavlína, 1971</v>
      </c>
      <c r="R858" s="135" t="str">
        <f>CONCATENATE(historie_vysledky[[#This Row],[prijmeni a jmeno]]," (",historie_vysledky[[#This Row],[nar]],")  v roce ",historie_vysledky[[#This Row],[rok]])</f>
        <v>Kopačková Pavlína (1971)  v roce 2014</v>
      </c>
      <c r="S858" s="244"/>
      <c r="T858" s="244"/>
      <c r="U858" s="56"/>
      <c r="V858" s="265"/>
      <c r="W858" s="265"/>
      <c r="X858" s="266"/>
      <c r="Y858" s="266"/>
      <c r="AB858" s="6"/>
      <c r="AC858" s="6"/>
      <c r="AF858" s="56"/>
      <c r="AG858" s="56"/>
    </row>
    <row r="859" spans="2:33" ht="11.25">
      <c r="B859" s="133" t="str">
        <f>CONCATENATE(historie_vysledky[[#This Row],[rok]]," :: ",H859," :: ",I859)</f>
        <v>2014 :: Ločárková Lenka :: 1978</v>
      </c>
      <c r="C859" s="251">
        <v>2014</v>
      </c>
      <c r="D859" s="252" t="s">
        <v>296</v>
      </c>
      <c r="E859" s="259">
        <v>4</v>
      </c>
      <c r="F859" s="259">
        <v>4</v>
      </c>
      <c r="G859" s="253">
        <v>36</v>
      </c>
      <c r="H859" s="262" t="s">
        <v>837</v>
      </c>
      <c r="I859" s="263">
        <v>1978</v>
      </c>
      <c r="J859" s="19" t="s">
        <v>841</v>
      </c>
      <c r="K859" s="255" t="str">
        <f>IF(RIGHT(LEFT(historie_vysledky[[#This Row],[prijmeni a jmeno]],SEARCH(" ",historie_vysledky[[#This Row],[prijmeni a jmeno]])-1),1)="á","Z","M")</f>
        <v>Z</v>
      </c>
      <c r="L85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59" s="257"/>
      <c r="N859" s="134"/>
      <c r="O859" s="258" t="s">
        <v>618</v>
      </c>
      <c r="P859" s="136" t="str">
        <f>LEFT(historie_vysledky[[#This Row],[prijmeni a jmeno]],1)</f>
        <v>L</v>
      </c>
      <c r="Q859" s="135" t="str">
        <f>CONCATENATE(historie_vysledky[[#This Row],[prijmeni a jmeno]],", ",historie_vysledky[[#This Row],[nar]])</f>
        <v>Ločárková Lenka, 1978</v>
      </c>
      <c r="R859" s="135" t="str">
        <f>CONCATENATE(historie_vysledky[[#This Row],[prijmeni a jmeno]]," (",historie_vysledky[[#This Row],[nar]],")  v roce ",historie_vysledky[[#This Row],[rok]])</f>
        <v>Ločárková Lenka (1978)  v roce 2014</v>
      </c>
      <c r="S859" s="244"/>
      <c r="T859" s="244"/>
      <c r="U859" s="56"/>
      <c r="V859" s="265"/>
      <c r="W859" s="265"/>
      <c r="X859" s="266"/>
      <c r="Y859" s="266"/>
      <c r="AB859" s="6"/>
      <c r="AC859" s="6"/>
      <c r="AF859" s="56"/>
      <c r="AG859" s="56"/>
    </row>
    <row r="860" spans="2:33" ht="11.25">
      <c r="B860" s="133" t="str">
        <f>CONCATENATE(historie_vysledky[[#This Row],[rok]]," :: ",H860," :: ",I860)</f>
        <v>2014 :: Tichý Jiří :: 1975</v>
      </c>
      <c r="C860" s="251">
        <v>2014</v>
      </c>
      <c r="D860" s="252" t="s">
        <v>296</v>
      </c>
      <c r="E860" s="259">
        <v>1</v>
      </c>
      <c r="F860" s="259">
        <v>1</v>
      </c>
      <c r="G860" s="253">
        <v>26</v>
      </c>
      <c r="H860" s="262" t="s">
        <v>120</v>
      </c>
      <c r="I860" s="263">
        <v>1975</v>
      </c>
      <c r="J860" s="19" t="s">
        <v>316</v>
      </c>
      <c r="K860" s="255" t="str">
        <f>IF(RIGHT(LEFT(historie_vysledky[[#This Row],[prijmeni a jmeno]],SEARCH(" ",historie_vysledky[[#This Row],[prijmeni a jmeno]])-1),1)="á","Z","M")</f>
        <v>M</v>
      </c>
      <c r="L86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60" s="257"/>
      <c r="N860" s="134"/>
      <c r="O860" s="258" t="s">
        <v>615</v>
      </c>
      <c r="P860" s="136" t="str">
        <f>LEFT(historie_vysledky[[#This Row],[prijmeni a jmeno]],1)</f>
        <v>T</v>
      </c>
      <c r="Q860" s="135" t="str">
        <f>CONCATENATE(historie_vysledky[[#This Row],[prijmeni a jmeno]],", ",historie_vysledky[[#This Row],[nar]])</f>
        <v>Tichý Jiří, 1975</v>
      </c>
      <c r="R860" s="135" t="str">
        <f>CONCATENATE(historie_vysledky[[#This Row],[prijmeni a jmeno]]," (",historie_vysledky[[#This Row],[nar]],")  v roce ",historie_vysledky[[#This Row],[rok]])</f>
        <v>Tichý Jiří (1975)  v roce 2014</v>
      </c>
      <c r="S860" s="244"/>
      <c r="T860" s="244"/>
      <c r="U860" s="56"/>
      <c r="V860" s="265"/>
      <c r="W860" s="265"/>
      <c r="X860" s="266"/>
      <c r="Y860" s="266"/>
      <c r="AB860" s="6"/>
      <c r="AC860" s="6"/>
      <c r="AF860" s="56"/>
      <c r="AG860" s="56"/>
    </row>
    <row r="861" spans="2:33" ht="11.25">
      <c r="B861" s="133" t="str">
        <f>CONCATENATE(historie_vysledky[[#This Row],[rok]]," :: ",H861," :: ",I861)</f>
        <v>2014 :: Staněk Martin :: 1989</v>
      </c>
      <c r="C861" s="251">
        <v>2014</v>
      </c>
      <c r="D861" s="252" t="s">
        <v>296</v>
      </c>
      <c r="E861" s="259">
        <v>2</v>
      </c>
      <c r="F861" s="259">
        <v>2</v>
      </c>
      <c r="G861" s="253">
        <v>14</v>
      </c>
      <c r="H861" s="262" t="s">
        <v>236</v>
      </c>
      <c r="I861" s="263">
        <v>1989</v>
      </c>
      <c r="J861" s="19" t="s">
        <v>845</v>
      </c>
      <c r="K861" s="255" t="str">
        <f>IF(RIGHT(LEFT(historie_vysledky[[#This Row],[prijmeni a jmeno]],SEARCH(" ",historie_vysledky[[#This Row],[prijmeni a jmeno]])-1),1)="á","Z","M")</f>
        <v>M</v>
      </c>
      <c r="L86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61" s="257"/>
      <c r="N861" s="134"/>
      <c r="O861" s="258" t="s">
        <v>616</v>
      </c>
      <c r="P861" s="136" t="str">
        <f>LEFT(historie_vysledky[[#This Row],[prijmeni a jmeno]],1)</f>
        <v>S</v>
      </c>
      <c r="Q861" s="135" t="str">
        <f>CONCATENATE(historie_vysledky[[#This Row],[prijmeni a jmeno]],", ",historie_vysledky[[#This Row],[nar]])</f>
        <v>Staněk Martin, 1989</v>
      </c>
      <c r="R861" s="135" t="str">
        <f>CONCATENATE(historie_vysledky[[#This Row],[prijmeni a jmeno]]," (",historie_vysledky[[#This Row],[nar]],")  v roce ",historie_vysledky[[#This Row],[rok]])</f>
        <v>Staněk Martin (1989)  v roce 2014</v>
      </c>
      <c r="S861" s="244"/>
      <c r="T861" s="244"/>
      <c r="U861" s="56"/>
      <c r="V861" s="265"/>
      <c r="W861" s="265"/>
      <c r="X861" s="266"/>
      <c r="Y861" s="266"/>
      <c r="AB861" s="6"/>
      <c r="AC861" s="6"/>
      <c r="AF861" s="56"/>
      <c r="AG861" s="56"/>
    </row>
    <row r="862" spans="2:33" ht="11.25">
      <c r="B862" s="133" t="str">
        <f>CONCATENATE(historie_vysledky[[#This Row],[rok]]," :: ",H862," :: ",I862)</f>
        <v>2014 :: Kozák David :: 1975</v>
      </c>
      <c r="C862" s="251">
        <v>2014</v>
      </c>
      <c r="D862" s="252" t="s">
        <v>296</v>
      </c>
      <c r="E862" s="259">
        <v>3</v>
      </c>
      <c r="F862" s="259">
        <v>3</v>
      </c>
      <c r="G862" s="253">
        <v>76</v>
      </c>
      <c r="H862" s="262" t="s">
        <v>737</v>
      </c>
      <c r="I862" s="263">
        <v>1975</v>
      </c>
      <c r="J862" s="19" t="s">
        <v>316</v>
      </c>
      <c r="K862" s="255" t="str">
        <f>IF(RIGHT(LEFT(historie_vysledky[[#This Row],[prijmeni a jmeno]],SEARCH(" ",historie_vysledky[[#This Row],[prijmeni a jmeno]])-1),1)="á","Z","M")</f>
        <v>M</v>
      </c>
      <c r="L86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62" s="257"/>
      <c r="N862" s="134"/>
      <c r="O862" s="258" t="s">
        <v>617</v>
      </c>
      <c r="P862" s="136" t="str">
        <f>LEFT(historie_vysledky[[#This Row],[prijmeni a jmeno]],1)</f>
        <v>K</v>
      </c>
      <c r="Q862" s="135" t="str">
        <f>CONCATENATE(historie_vysledky[[#This Row],[prijmeni a jmeno]],", ",historie_vysledky[[#This Row],[nar]])</f>
        <v>Kozák David, 1975</v>
      </c>
      <c r="R862" s="135" t="str">
        <f>CONCATENATE(historie_vysledky[[#This Row],[prijmeni a jmeno]]," (",historie_vysledky[[#This Row],[nar]],")  v roce ",historie_vysledky[[#This Row],[rok]])</f>
        <v>Kozák David (1975)  v roce 2014</v>
      </c>
      <c r="S862" s="244"/>
      <c r="T862" s="244"/>
      <c r="U862" s="56"/>
      <c r="V862" s="265"/>
      <c r="W862" s="265"/>
      <c r="X862" s="266"/>
      <c r="Y862" s="266"/>
      <c r="AB862" s="6"/>
      <c r="AC862" s="6"/>
      <c r="AF862" s="56"/>
      <c r="AG862" s="56"/>
    </row>
    <row r="863" spans="2:33" ht="11.25">
      <c r="B863" s="133" t="str">
        <f>CONCATENATE(historie_vysledky[[#This Row],[rok]]," :: ",H863," :: ",I863)</f>
        <v>2014 :: Čermák Honza :: 1987</v>
      </c>
      <c r="C863" s="251">
        <v>2014</v>
      </c>
      <c r="D863" s="252" t="s">
        <v>296</v>
      </c>
      <c r="E863" s="259">
        <v>4</v>
      </c>
      <c r="F863" s="259">
        <v>4</v>
      </c>
      <c r="G863" s="253">
        <v>87</v>
      </c>
      <c r="H863" s="262" t="s">
        <v>840</v>
      </c>
      <c r="I863" s="263">
        <v>1987</v>
      </c>
      <c r="J863" s="19" t="s">
        <v>316</v>
      </c>
      <c r="K863" s="255" t="str">
        <f>IF(RIGHT(LEFT(historie_vysledky[[#This Row],[prijmeni a jmeno]],SEARCH(" ",historie_vysledky[[#This Row],[prijmeni a jmeno]])-1),1)="á","Z","M")</f>
        <v>M</v>
      </c>
      <c r="L86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63" s="257"/>
      <c r="N863" s="134"/>
      <c r="O863" s="258" t="s">
        <v>618</v>
      </c>
      <c r="P863" s="136" t="str">
        <f>LEFT(historie_vysledky[[#This Row],[prijmeni a jmeno]],1)</f>
        <v>Č</v>
      </c>
      <c r="Q863" s="135" t="str">
        <f>CONCATENATE(historie_vysledky[[#This Row],[prijmeni a jmeno]],", ",historie_vysledky[[#This Row],[nar]])</f>
        <v>Čermák Honza, 1987</v>
      </c>
      <c r="R863" s="135" t="str">
        <f>CONCATENATE(historie_vysledky[[#This Row],[prijmeni a jmeno]]," (",historie_vysledky[[#This Row],[nar]],")  v roce ",historie_vysledky[[#This Row],[rok]])</f>
        <v>Čermák Honza (1987)  v roce 2014</v>
      </c>
      <c r="S863" s="244"/>
      <c r="T863" s="244"/>
      <c r="U863" s="56"/>
      <c r="V863" s="265"/>
      <c r="W863" s="265"/>
      <c r="X863" s="266"/>
      <c r="Y863" s="266"/>
      <c r="AB863" s="6"/>
      <c r="AC863" s="6"/>
      <c r="AF863" s="56"/>
      <c r="AG863" s="56"/>
    </row>
    <row r="864" spans="2:33" ht="11.25">
      <c r="B864" s="133" t="str">
        <f>CONCATENATE(historie_vysledky[[#This Row],[rok]]," :: ",H864," :: ",I864)</f>
        <v>2014 :: Gazda Jiří :: 1991</v>
      </c>
      <c r="C864" s="251">
        <v>2014</v>
      </c>
      <c r="D864" s="252" t="s">
        <v>296</v>
      </c>
      <c r="E864" s="259">
        <v>5</v>
      </c>
      <c r="F864" s="259">
        <v>5</v>
      </c>
      <c r="G864" s="253">
        <v>71</v>
      </c>
      <c r="H864" s="262" t="s">
        <v>342</v>
      </c>
      <c r="I864" s="263">
        <v>1991</v>
      </c>
      <c r="J864" s="19" t="s">
        <v>328</v>
      </c>
      <c r="K864" s="255" t="str">
        <f>IF(RIGHT(LEFT(historie_vysledky[[#This Row],[prijmeni a jmeno]],SEARCH(" ",historie_vysledky[[#This Row],[prijmeni a jmeno]])-1),1)="á","Z","M")</f>
        <v>M</v>
      </c>
      <c r="L86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64" s="257"/>
      <c r="N864" s="134"/>
      <c r="O864" s="258" t="s">
        <v>2535</v>
      </c>
      <c r="P864" s="136" t="str">
        <f>LEFT(historie_vysledky[[#This Row],[prijmeni a jmeno]],1)</f>
        <v>G</v>
      </c>
      <c r="Q864" s="135" t="str">
        <f>CONCATENATE(historie_vysledky[[#This Row],[prijmeni a jmeno]],", ",historie_vysledky[[#This Row],[nar]])</f>
        <v>Gazda Jiří, 1991</v>
      </c>
      <c r="R864" s="135" t="str">
        <f>CONCATENATE(historie_vysledky[[#This Row],[prijmeni a jmeno]]," (",historie_vysledky[[#This Row],[nar]],")  v roce ",historie_vysledky[[#This Row],[rok]])</f>
        <v>Gazda Jiří (1991)  v roce 2014</v>
      </c>
      <c r="S864" s="244"/>
      <c r="T864" s="244"/>
      <c r="U864" s="56"/>
      <c r="V864" s="265"/>
      <c r="W864" s="265"/>
      <c r="X864" s="266"/>
      <c r="Y864" s="266"/>
      <c r="AB864" s="6"/>
      <c r="AC864" s="6"/>
      <c r="AF864" s="56"/>
      <c r="AG864" s="56"/>
    </row>
    <row r="865" spans="2:33" ht="11.25">
      <c r="B865" s="133" t="str">
        <f>CONCATENATE(historie_vysledky[[#This Row],[rok]]," :: ",H865," :: ",I865)</f>
        <v>2014 :: Drázda Petr :: 1964</v>
      </c>
      <c r="C865" s="251">
        <v>2014</v>
      </c>
      <c r="D865" s="252" t="s">
        <v>296</v>
      </c>
      <c r="E865" s="259">
        <v>6</v>
      </c>
      <c r="F865" s="259">
        <v>6</v>
      </c>
      <c r="G865" s="253">
        <v>73</v>
      </c>
      <c r="H865" s="262" t="s">
        <v>53</v>
      </c>
      <c r="I865" s="263">
        <v>1964</v>
      </c>
      <c r="J865" s="19" t="s">
        <v>844</v>
      </c>
      <c r="K865" s="255" t="str">
        <f>IF(RIGHT(LEFT(historie_vysledky[[#This Row],[prijmeni a jmeno]],SEARCH(" ",historie_vysledky[[#This Row],[prijmeni a jmeno]])-1),1)="á","Z","M")</f>
        <v>M</v>
      </c>
      <c r="L86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65" s="257"/>
      <c r="N865" s="134"/>
      <c r="O865" s="258" t="s">
        <v>870</v>
      </c>
      <c r="P865" s="136" t="str">
        <f>LEFT(historie_vysledky[[#This Row],[prijmeni a jmeno]],1)</f>
        <v>D</v>
      </c>
      <c r="Q865" s="135" t="str">
        <f>CONCATENATE(historie_vysledky[[#This Row],[prijmeni a jmeno]],", ",historie_vysledky[[#This Row],[nar]])</f>
        <v>Drázda Petr, 1964</v>
      </c>
      <c r="R865" s="135" t="str">
        <f>CONCATENATE(historie_vysledky[[#This Row],[prijmeni a jmeno]]," (",historie_vysledky[[#This Row],[nar]],")  v roce ",historie_vysledky[[#This Row],[rok]])</f>
        <v>Drázda Petr (1964)  v roce 2014</v>
      </c>
      <c r="S865" s="244"/>
      <c r="T865" s="244"/>
      <c r="U865" s="56"/>
      <c r="V865" s="265"/>
      <c r="W865" s="265"/>
      <c r="X865" s="266"/>
      <c r="Y865" s="266"/>
      <c r="AB865" s="6"/>
      <c r="AC865" s="6"/>
      <c r="AF865" s="56"/>
      <c r="AG865" s="56"/>
    </row>
    <row r="866" spans="2:33" ht="11.25">
      <c r="B866" s="133" t="str">
        <f>CONCATENATE(historie_vysledky[[#This Row],[rok]]," :: ",H866," :: ",I866)</f>
        <v>2014 :: Tichý Petr :: 1984</v>
      </c>
      <c r="C866" s="251">
        <v>2014</v>
      </c>
      <c r="D866" s="252" t="s">
        <v>296</v>
      </c>
      <c r="E866" s="259">
        <v>7</v>
      </c>
      <c r="F866" s="259">
        <v>7</v>
      </c>
      <c r="G866" s="253">
        <v>68</v>
      </c>
      <c r="H866" s="262" t="s">
        <v>478</v>
      </c>
      <c r="I866" s="263">
        <v>1984</v>
      </c>
      <c r="J866" s="19" t="s">
        <v>842</v>
      </c>
      <c r="K866" s="255" t="str">
        <f>IF(RIGHT(LEFT(historie_vysledky[[#This Row],[prijmeni a jmeno]],SEARCH(" ",historie_vysledky[[#This Row],[prijmeni a jmeno]])-1),1)="á","Z","M")</f>
        <v>M</v>
      </c>
      <c r="L86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66" s="257"/>
      <c r="N866" s="134"/>
      <c r="O866" s="258" t="s">
        <v>2536</v>
      </c>
      <c r="P866" s="136" t="str">
        <f>LEFT(historie_vysledky[[#This Row],[prijmeni a jmeno]],1)</f>
        <v>T</v>
      </c>
      <c r="Q866" s="135" t="str">
        <f>CONCATENATE(historie_vysledky[[#This Row],[prijmeni a jmeno]],", ",historie_vysledky[[#This Row],[nar]])</f>
        <v>Tichý Petr, 1984</v>
      </c>
      <c r="R866" s="135" t="str">
        <f>CONCATENATE(historie_vysledky[[#This Row],[prijmeni a jmeno]]," (",historie_vysledky[[#This Row],[nar]],")  v roce ",historie_vysledky[[#This Row],[rok]])</f>
        <v>Tichý Petr (1984)  v roce 2014</v>
      </c>
      <c r="S866" s="244"/>
      <c r="T866" s="244"/>
      <c r="U866" s="56"/>
      <c r="V866" s="265"/>
      <c r="W866" s="265"/>
      <c r="X866" s="266"/>
      <c r="Y866" s="266"/>
      <c r="AB866" s="6"/>
      <c r="AC866" s="6"/>
      <c r="AF866" s="56"/>
      <c r="AG866" s="56"/>
    </row>
    <row r="867" spans="2:33" ht="11.25">
      <c r="B867" s="133" t="str">
        <f>CONCATENATE(historie_vysledky[[#This Row],[rok]]," :: ",H867," :: ",I867)</f>
        <v>2014 :: Polák Jiří :: 1998</v>
      </c>
      <c r="C867" s="251">
        <v>2014</v>
      </c>
      <c r="D867" s="252" t="s">
        <v>296</v>
      </c>
      <c r="E867" s="259">
        <v>8</v>
      </c>
      <c r="F867" s="259">
        <v>8</v>
      </c>
      <c r="G867" s="253">
        <v>89</v>
      </c>
      <c r="H867" s="262" t="s">
        <v>447</v>
      </c>
      <c r="I867" s="263">
        <v>1998</v>
      </c>
      <c r="J867" s="19" t="s">
        <v>843</v>
      </c>
      <c r="K867" s="255" t="str">
        <f>IF(RIGHT(LEFT(historie_vysledky[[#This Row],[prijmeni a jmeno]],SEARCH(" ",historie_vysledky[[#This Row],[prijmeni a jmeno]])-1),1)="á","Z","M")</f>
        <v>M</v>
      </c>
      <c r="L86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67" s="257"/>
      <c r="N867" s="134"/>
      <c r="O867" s="258" t="s">
        <v>2537</v>
      </c>
      <c r="P867" s="136" t="str">
        <f>LEFT(historie_vysledky[[#This Row],[prijmeni a jmeno]],1)</f>
        <v>P</v>
      </c>
      <c r="Q867" s="135" t="str">
        <f>CONCATENATE(historie_vysledky[[#This Row],[prijmeni a jmeno]],", ",historie_vysledky[[#This Row],[nar]])</f>
        <v>Polák Jiří, 1998</v>
      </c>
      <c r="R867" s="135" t="str">
        <f>CONCATENATE(historie_vysledky[[#This Row],[prijmeni a jmeno]]," (",historie_vysledky[[#This Row],[nar]],")  v roce ",historie_vysledky[[#This Row],[rok]])</f>
        <v>Polák Jiří (1998)  v roce 2014</v>
      </c>
      <c r="S867" s="244"/>
      <c r="T867" s="244"/>
      <c r="U867" s="56"/>
      <c r="V867" s="265"/>
      <c r="W867" s="265"/>
      <c r="X867" s="266"/>
      <c r="Y867" s="266"/>
      <c r="AB867" s="6"/>
      <c r="AC867" s="6"/>
      <c r="AF867" s="56"/>
      <c r="AG867" s="56"/>
    </row>
    <row r="868" spans="2:33" ht="11.25">
      <c r="B868" s="133" t="str">
        <f>CONCATENATE(historie_vysledky[[#This Row],[rok]]," :: ",H868," :: ",I868)</f>
        <v>2014 :: Adámek Jiří :: 1983</v>
      </c>
      <c r="C868" s="251">
        <v>2014</v>
      </c>
      <c r="D868" s="252" t="s">
        <v>296</v>
      </c>
      <c r="E868" s="259">
        <v>9</v>
      </c>
      <c r="F868" s="259">
        <v>9</v>
      </c>
      <c r="G868" s="253">
        <v>65</v>
      </c>
      <c r="H868" s="262" t="s">
        <v>687</v>
      </c>
      <c r="I868" s="263">
        <v>1983</v>
      </c>
      <c r="J868" s="19" t="s">
        <v>316</v>
      </c>
      <c r="K868" s="255" t="str">
        <f>IF(RIGHT(LEFT(historie_vysledky[[#This Row],[prijmeni a jmeno]],SEARCH(" ",historie_vysledky[[#This Row],[prijmeni a jmeno]])-1),1)="á","Z","M")</f>
        <v>M</v>
      </c>
      <c r="L86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68" s="257"/>
      <c r="N868" s="134"/>
      <c r="O868" s="258" t="s">
        <v>2538</v>
      </c>
      <c r="P868" s="136" t="str">
        <f>LEFT(historie_vysledky[[#This Row],[prijmeni a jmeno]],1)</f>
        <v>A</v>
      </c>
      <c r="Q868" s="135" t="str">
        <f>CONCATENATE(historie_vysledky[[#This Row],[prijmeni a jmeno]],", ",historie_vysledky[[#This Row],[nar]])</f>
        <v>Adámek Jiří, 1983</v>
      </c>
      <c r="R868" s="135" t="str">
        <f>CONCATENATE(historie_vysledky[[#This Row],[prijmeni a jmeno]]," (",historie_vysledky[[#This Row],[nar]],")  v roce ",historie_vysledky[[#This Row],[rok]])</f>
        <v>Adámek Jiří (1983)  v roce 2014</v>
      </c>
      <c r="S868" s="244"/>
      <c r="T868" s="244"/>
      <c r="U868" s="56"/>
      <c r="V868" s="265"/>
      <c r="W868" s="265"/>
      <c r="X868" s="266"/>
      <c r="Y868" s="266"/>
      <c r="AB868" s="6"/>
      <c r="AC868" s="6"/>
      <c r="AF868" s="56"/>
      <c r="AG868" s="56"/>
    </row>
    <row r="869" spans="2:33" ht="11.25">
      <c r="B869" s="133" t="str">
        <f>CONCATENATE(historie_vysledky[[#This Row],[rok]]," :: ",H869," :: ",I869)</f>
        <v>2014 :: Ločárek Milan :: 1982</v>
      </c>
      <c r="C869" s="251">
        <v>2014</v>
      </c>
      <c r="D869" s="252" t="s">
        <v>296</v>
      </c>
      <c r="E869" s="259">
        <v>10</v>
      </c>
      <c r="F869" s="259">
        <v>10</v>
      </c>
      <c r="G869" s="253">
        <v>77</v>
      </c>
      <c r="H869" s="262" t="s">
        <v>836</v>
      </c>
      <c r="I869" s="263">
        <v>1982</v>
      </c>
      <c r="J869" s="19" t="s">
        <v>841</v>
      </c>
      <c r="K869" s="255" t="str">
        <f>IF(RIGHT(LEFT(historie_vysledky[[#This Row],[prijmeni a jmeno]],SEARCH(" ",historie_vysledky[[#This Row],[prijmeni a jmeno]])-1),1)="á","Z","M")</f>
        <v>M</v>
      </c>
      <c r="L86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869" s="257"/>
      <c r="N869" s="134"/>
      <c r="O869" s="258" t="s">
        <v>871</v>
      </c>
      <c r="P869" s="136" t="str">
        <f>LEFT(historie_vysledky[[#This Row],[prijmeni a jmeno]],1)</f>
        <v>L</v>
      </c>
      <c r="Q869" s="135" t="str">
        <f>CONCATENATE(historie_vysledky[[#This Row],[prijmeni a jmeno]],", ",historie_vysledky[[#This Row],[nar]])</f>
        <v>Ločárek Milan, 1982</v>
      </c>
      <c r="R869" s="135" t="str">
        <f>CONCATENATE(historie_vysledky[[#This Row],[prijmeni a jmeno]]," (",historie_vysledky[[#This Row],[nar]],")  v roce ",historie_vysledky[[#This Row],[rok]])</f>
        <v>Ločárek Milan (1982)  v roce 2014</v>
      </c>
      <c r="S869" s="244"/>
      <c r="T869" s="244"/>
      <c r="U869" s="56"/>
      <c r="V869" s="265"/>
      <c r="W869" s="265"/>
      <c r="X869" s="266"/>
      <c r="Y869" s="266"/>
      <c r="AB869" s="6"/>
      <c r="AC869" s="6"/>
      <c r="AF869" s="56"/>
      <c r="AG869" s="56"/>
    </row>
    <row r="870" spans="2:33" ht="11.25">
      <c r="B870" s="133" t="str">
        <f>CONCATENATE(historie_vysledky[[#This Row],[rok]]," :: ",H870," :: ",I870)</f>
        <v>2015 :: Chaloupka Přemysl Otakar :: 2011</v>
      </c>
      <c r="C870" s="251">
        <v>2015</v>
      </c>
      <c r="D870" s="252" t="s">
        <v>297</v>
      </c>
      <c r="E870" s="259">
        <v>1</v>
      </c>
      <c r="F870" s="259">
        <v>1</v>
      </c>
      <c r="G870" s="253">
        <v>3</v>
      </c>
      <c r="H870" s="262" t="s">
        <v>1049</v>
      </c>
      <c r="I870" s="263">
        <v>2011</v>
      </c>
      <c r="J870" s="19" t="s">
        <v>902</v>
      </c>
      <c r="K870" s="255" t="str">
        <f>IF(RIGHT(LEFT(historie_vysledky[[#This Row],[prijmeni a jmeno]],SEARCH(" ",historie_vysledky[[#This Row],[prijmeni a jmeno]])-1),1)="á","Z","M")</f>
        <v>M</v>
      </c>
      <c r="L87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70" s="257"/>
      <c r="N870" s="134"/>
      <c r="O870" s="264" t="s">
        <v>316</v>
      </c>
      <c r="P870" s="136" t="str">
        <f>LEFT(historie_vysledky[[#This Row],[prijmeni a jmeno]],1)</f>
        <v>C</v>
      </c>
      <c r="Q870" s="135" t="str">
        <f>CONCATENATE(historie_vysledky[[#This Row],[prijmeni a jmeno]],", ",historie_vysledky[[#This Row],[nar]])</f>
        <v>Chaloupka Přemysl Otakar, 2011</v>
      </c>
      <c r="R870" s="135" t="str">
        <f>CONCATENATE(historie_vysledky[[#This Row],[prijmeni a jmeno]]," (",historie_vysledky[[#This Row],[nar]],")  v roce ",historie_vysledky[[#This Row],[rok]])</f>
        <v>Chaloupka Přemysl Otakar (2011)  v roce 2015</v>
      </c>
      <c r="S870" s="244"/>
      <c r="T870" s="244"/>
      <c r="U870" s="56"/>
      <c r="V870" s="265"/>
      <c r="W870" s="265"/>
      <c r="X870" s="266"/>
      <c r="Y870" s="266"/>
      <c r="AB870" s="6"/>
      <c r="AC870" s="6"/>
      <c r="AF870" s="56"/>
      <c r="AG870" s="56"/>
    </row>
    <row r="871" spans="2:33" ht="11.25">
      <c r="B871" s="133" t="str">
        <f>CONCATENATE(historie_vysledky[[#This Row],[rok]]," :: ",H871," :: ",I871)</f>
        <v>2015 :: Uhlík Lukáš :: 2012</v>
      </c>
      <c r="C871" s="251">
        <v>2015</v>
      </c>
      <c r="D871" s="252" t="s">
        <v>297</v>
      </c>
      <c r="E871" s="259">
        <v>2</v>
      </c>
      <c r="F871" s="259">
        <v>2</v>
      </c>
      <c r="G871" s="253">
        <v>4</v>
      </c>
      <c r="H871" s="262" t="s">
        <v>1050</v>
      </c>
      <c r="I871" s="263">
        <v>2012</v>
      </c>
      <c r="J871" s="19" t="s">
        <v>559</v>
      </c>
      <c r="K871" s="255" t="str">
        <f>IF(RIGHT(LEFT(historie_vysledky[[#This Row],[prijmeni a jmeno]],SEARCH(" ",historie_vysledky[[#This Row],[prijmeni a jmeno]])-1),1)="á","Z","M")</f>
        <v>M</v>
      </c>
      <c r="L87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71" s="257"/>
      <c r="N871" s="134"/>
      <c r="O871" s="264" t="s">
        <v>316</v>
      </c>
      <c r="P871" s="136" t="str">
        <f>LEFT(historie_vysledky[[#This Row],[prijmeni a jmeno]],1)</f>
        <v>U</v>
      </c>
      <c r="Q871" s="135" t="str">
        <f>CONCATENATE(historie_vysledky[[#This Row],[prijmeni a jmeno]],", ",historie_vysledky[[#This Row],[nar]])</f>
        <v>Uhlík Lukáš, 2012</v>
      </c>
      <c r="R871" s="135" t="str">
        <f>CONCATENATE(historie_vysledky[[#This Row],[prijmeni a jmeno]]," (",historie_vysledky[[#This Row],[nar]],")  v roce ",historie_vysledky[[#This Row],[rok]])</f>
        <v>Uhlík Lukáš (2012)  v roce 2015</v>
      </c>
      <c r="S871" s="244"/>
      <c r="T871" s="244"/>
      <c r="U871" s="56"/>
      <c r="V871" s="265"/>
      <c r="W871" s="265"/>
      <c r="X871" s="266"/>
      <c r="Y871" s="266"/>
      <c r="AB871" s="6"/>
      <c r="AC871" s="6"/>
      <c r="AF871" s="56"/>
      <c r="AG871" s="56"/>
    </row>
    <row r="872" spans="2:33" ht="11.25">
      <c r="B872" s="133" t="str">
        <f>CONCATENATE(historie_vysledky[[#This Row],[rok]]," :: ",H872," :: ",I872)</f>
        <v>2015 :: Fuka Dominik :: 2013</v>
      </c>
      <c r="C872" s="251">
        <v>2015</v>
      </c>
      <c r="D872" s="252" t="s">
        <v>297</v>
      </c>
      <c r="E872" s="259">
        <v>3</v>
      </c>
      <c r="F872" s="259">
        <v>3</v>
      </c>
      <c r="G872" s="253">
        <v>6</v>
      </c>
      <c r="H872" s="262" t="s">
        <v>1051</v>
      </c>
      <c r="I872" s="263">
        <v>2013</v>
      </c>
      <c r="J872" s="19" t="s">
        <v>328</v>
      </c>
      <c r="K872" s="255" t="str">
        <f>IF(RIGHT(LEFT(historie_vysledky[[#This Row],[prijmeni a jmeno]],SEARCH(" ",historie_vysledky[[#This Row],[prijmeni a jmeno]])-1),1)="á","Z","M")</f>
        <v>M</v>
      </c>
      <c r="L87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72" s="257"/>
      <c r="N872" s="134"/>
      <c r="O872" s="264" t="s">
        <v>316</v>
      </c>
      <c r="P872" s="136" t="str">
        <f>LEFT(historie_vysledky[[#This Row],[prijmeni a jmeno]],1)</f>
        <v>F</v>
      </c>
      <c r="Q872" s="135" t="str">
        <f>CONCATENATE(historie_vysledky[[#This Row],[prijmeni a jmeno]],", ",historie_vysledky[[#This Row],[nar]])</f>
        <v>Fuka Dominik, 2013</v>
      </c>
      <c r="R872" s="135" t="str">
        <f>CONCATENATE(historie_vysledky[[#This Row],[prijmeni a jmeno]]," (",historie_vysledky[[#This Row],[nar]],")  v roce ",historie_vysledky[[#This Row],[rok]])</f>
        <v>Fuka Dominik (2013)  v roce 2015</v>
      </c>
      <c r="S872" s="244"/>
      <c r="T872" s="244"/>
      <c r="U872" s="56"/>
      <c r="V872" s="265"/>
      <c r="W872" s="265"/>
      <c r="X872" s="266"/>
      <c r="Y872" s="266"/>
      <c r="AB872" s="6"/>
      <c r="AC872" s="6"/>
      <c r="AF872" s="56"/>
      <c r="AG872" s="56"/>
    </row>
    <row r="873" spans="2:33" ht="11.25">
      <c r="B873" s="133" t="str">
        <f>CONCATENATE(historie_vysledky[[#This Row],[rok]]," :: ",H873," :: ",I873)</f>
        <v>2015 :: Paulát Martin :: 2011</v>
      </c>
      <c r="C873" s="251">
        <v>2015</v>
      </c>
      <c r="D873" s="252" t="s">
        <v>297</v>
      </c>
      <c r="E873" s="259">
        <v>4</v>
      </c>
      <c r="F873" s="259">
        <v>4</v>
      </c>
      <c r="G873" s="253">
        <v>45</v>
      </c>
      <c r="H873" s="262" t="s">
        <v>1047</v>
      </c>
      <c r="I873" s="263">
        <v>2011</v>
      </c>
      <c r="J873" s="19" t="s">
        <v>1039</v>
      </c>
      <c r="K873" s="255" t="str">
        <f>IF(RIGHT(LEFT(historie_vysledky[[#This Row],[prijmeni a jmeno]],SEARCH(" ",historie_vysledky[[#This Row],[prijmeni a jmeno]])-1),1)="á","Z","M")</f>
        <v>M</v>
      </c>
      <c r="L87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73" s="257"/>
      <c r="N873" s="134"/>
      <c r="O873" s="264" t="s">
        <v>316</v>
      </c>
      <c r="P873" s="136" t="str">
        <f>LEFT(historie_vysledky[[#This Row],[prijmeni a jmeno]],1)</f>
        <v>P</v>
      </c>
      <c r="Q873" s="135" t="str">
        <f>CONCATENATE(historie_vysledky[[#This Row],[prijmeni a jmeno]],", ",historie_vysledky[[#This Row],[nar]])</f>
        <v>Paulát Martin, 2011</v>
      </c>
      <c r="R873" s="135" t="str">
        <f>CONCATENATE(historie_vysledky[[#This Row],[prijmeni a jmeno]]," (",historie_vysledky[[#This Row],[nar]],")  v roce ",historie_vysledky[[#This Row],[rok]])</f>
        <v>Paulát Martin (2011)  v roce 2015</v>
      </c>
      <c r="S873" s="244"/>
      <c r="T873" s="244"/>
      <c r="U873" s="56"/>
      <c r="V873" s="265"/>
      <c r="W873" s="265"/>
      <c r="X873" s="266"/>
      <c r="Y873" s="266"/>
      <c r="AB873" s="6"/>
      <c r="AC873" s="6"/>
      <c r="AF873" s="56"/>
      <c r="AG873" s="56"/>
    </row>
    <row r="874" spans="2:33" ht="11.25">
      <c r="B874" s="133" t="str">
        <f>CONCATENATE(historie_vysledky[[#This Row],[rok]]," :: ",H874," :: ",I874)</f>
        <v>2015 :: LIppl Sebastian :: 2012</v>
      </c>
      <c r="C874" s="251">
        <v>2015</v>
      </c>
      <c r="D874" s="252" t="s">
        <v>297</v>
      </c>
      <c r="E874" s="259">
        <v>5</v>
      </c>
      <c r="F874" s="259">
        <v>5</v>
      </c>
      <c r="G874" s="253">
        <v>1</v>
      </c>
      <c r="H874" s="262" t="s">
        <v>1048</v>
      </c>
      <c r="I874" s="263">
        <v>2012</v>
      </c>
      <c r="J874" s="19" t="s">
        <v>285</v>
      </c>
      <c r="K874" s="255" t="str">
        <f>IF(RIGHT(LEFT(historie_vysledky[[#This Row],[prijmeni a jmeno]],SEARCH(" ",historie_vysledky[[#This Row],[prijmeni a jmeno]])-1),1)="á","Z","M")</f>
        <v>M</v>
      </c>
      <c r="L87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74" s="257"/>
      <c r="N874" s="134"/>
      <c r="O874" s="264" t="s">
        <v>316</v>
      </c>
      <c r="P874" s="136" t="str">
        <f>LEFT(historie_vysledky[[#This Row],[prijmeni a jmeno]],1)</f>
        <v>L</v>
      </c>
      <c r="Q874" s="135" t="str">
        <f>CONCATENATE(historie_vysledky[[#This Row],[prijmeni a jmeno]],", ",historie_vysledky[[#This Row],[nar]])</f>
        <v>LIppl Sebastian, 2012</v>
      </c>
      <c r="R874" s="135" t="str">
        <f>CONCATENATE(historie_vysledky[[#This Row],[prijmeni a jmeno]]," (",historie_vysledky[[#This Row],[nar]],")  v roce ",historie_vysledky[[#This Row],[rok]])</f>
        <v>LIppl Sebastian (2012)  v roce 2015</v>
      </c>
      <c r="S874" s="244"/>
      <c r="T874" s="244"/>
      <c r="U874" s="56"/>
      <c r="V874" s="265"/>
      <c r="W874" s="265"/>
      <c r="X874" s="266"/>
      <c r="Y874" s="266"/>
      <c r="AB874" s="6"/>
      <c r="AC874" s="6"/>
      <c r="AF874" s="56"/>
      <c r="AG874" s="56"/>
    </row>
    <row r="875" spans="2:33" ht="11.25">
      <c r="B875" s="133" t="str">
        <f>CONCATENATE(historie_vysledky[[#This Row],[rok]]," :: ",H875," :: ",I875)</f>
        <v>2015 :: Kundrát Václav :: 2013</v>
      </c>
      <c r="C875" s="251">
        <v>2015</v>
      </c>
      <c r="D875" s="252" t="s">
        <v>297</v>
      </c>
      <c r="E875" s="259">
        <v>6</v>
      </c>
      <c r="F875" s="259">
        <v>6</v>
      </c>
      <c r="G875" s="253">
        <v>49</v>
      </c>
      <c r="H875" s="262" t="s">
        <v>1045</v>
      </c>
      <c r="I875" s="263">
        <v>2013</v>
      </c>
      <c r="J875" s="19" t="s">
        <v>1046</v>
      </c>
      <c r="K875" s="255" t="str">
        <f>IF(RIGHT(LEFT(historie_vysledky[[#This Row],[prijmeni a jmeno]],SEARCH(" ",historie_vysledky[[#This Row],[prijmeni a jmeno]])-1),1)="á","Z","M")</f>
        <v>M</v>
      </c>
      <c r="L87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75" s="257"/>
      <c r="N875" s="134"/>
      <c r="O875" s="264" t="s">
        <v>316</v>
      </c>
      <c r="P875" s="136" t="str">
        <f>LEFT(historie_vysledky[[#This Row],[prijmeni a jmeno]],1)</f>
        <v>K</v>
      </c>
      <c r="Q875" s="135" t="str">
        <f>CONCATENATE(historie_vysledky[[#This Row],[prijmeni a jmeno]],", ",historie_vysledky[[#This Row],[nar]])</f>
        <v>Kundrát Václav, 2013</v>
      </c>
      <c r="R875" s="135" t="str">
        <f>CONCATENATE(historie_vysledky[[#This Row],[prijmeni a jmeno]]," (",historie_vysledky[[#This Row],[nar]],")  v roce ",historie_vysledky[[#This Row],[rok]])</f>
        <v>Kundrát Václav (2013)  v roce 2015</v>
      </c>
      <c r="S875" s="244"/>
      <c r="T875" s="244"/>
      <c r="U875" s="56"/>
      <c r="V875" s="265"/>
      <c r="W875" s="265"/>
      <c r="X875" s="266"/>
      <c r="Y875" s="266"/>
      <c r="AB875" s="6"/>
      <c r="AC875" s="6"/>
      <c r="AF875" s="56"/>
      <c r="AG875" s="56"/>
    </row>
    <row r="876" spans="2:33" ht="11.25">
      <c r="B876" s="133" t="str">
        <f>CONCATENATE(historie_vysledky[[#This Row],[rok]]," :: ",H876," :: ",I876)</f>
        <v>2015 :: Vyhnalová Natálie :: 2010</v>
      </c>
      <c r="C876" s="251">
        <v>2015</v>
      </c>
      <c r="D876" s="252" t="s">
        <v>297</v>
      </c>
      <c r="E876" s="259">
        <v>1</v>
      </c>
      <c r="F876" s="259">
        <v>1</v>
      </c>
      <c r="G876" s="253">
        <v>48</v>
      </c>
      <c r="H876" s="262" t="s">
        <v>1023</v>
      </c>
      <c r="I876" s="263">
        <v>2010</v>
      </c>
      <c r="J876" s="19" t="s">
        <v>1014</v>
      </c>
      <c r="K876" s="255" t="str">
        <f>IF(RIGHT(LEFT(historie_vysledky[[#This Row],[prijmeni a jmeno]],SEARCH(" ",historie_vysledky[[#This Row],[prijmeni a jmeno]])-1),1)="á","Z","M")</f>
        <v>Z</v>
      </c>
      <c r="L876" s="256" t="s">
        <v>3181</v>
      </c>
      <c r="M876" s="257"/>
      <c r="N876" s="134"/>
      <c r="O876" s="264">
        <v>6.018518518518519E-4</v>
      </c>
      <c r="P876" s="136" t="str">
        <f>LEFT(historie_vysledky[[#This Row],[prijmeni a jmeno]],1)</f>
        <v>V</v>
      </c>
      <c r="Q876" s="135" t="str">
        <f>CONCATENATE(historie_vysledky[[#This Row],[prijmeni a jmeno]],", ",historie_vysledky[[#This Row],[nar]])</f>
        <v>Vyhnalová Natálie, 2010</v>
      </c>
      <c r="R876" s="135" t="str">
        <f>CONCATENATE(historie_vysledky[[#This Row],[prijmeni a jmeno]]," (",historie_vysledky[[#This Row],[nar]],")  v roce ",historie_vysledky[[#This Row],[rok]])</f>
        <v>Vyhnalová Natálie (2010)  v roce 2015</v>
      </c>
      <c r="S876" s="244"/>
      <c r="T876" s="244"/>
      <c r="U876" s="56"/>
      <c r="V876" s="265"/>
      <c r="W876" s="265"/>
      <c r="X876" s="266"/>
      <c r="Y876" s="266"/>
      <c r="AB876" s="6"/>
      <c r="AC876" s="6"/>
      <c r="AF876" s="56"/>
      <c r="AG876" s="56"/>
    </row>
    <row r="877" spans="2:33" ht="11.25">
      <c r="B877" s="133" t="str">
        <f>CONCATENATE(historie_vysledky[[#This Row],[rok]]," :: ",H877," :: ",I877)</f>
        <v>2015 :: Aubrechtová Adéla :: 2011</v>
      </c>
      <c r="C877" s="251">
        <v>2015</v>
      </c>
      <c r="D877" s="252" t="s">
        <v>297</v>
      </c>
      <c r="E877" s="259">
        <v>2</v>
      </c>
      <c r="F877" s="259">
        <v>2</v>
      </c>
      <c r="G877" s="253">
        <v>50</v>
      </c>
      <c r="H877" s="262" t="s">
        <v>1035</v>
      </c>
      <c r="I877" s="263">
        <v>2011</v>
      </c>
      <c r="J877" s="19" t="s">
        <v>235</v>
      </c>
      <c r="K877" s="255" t="str">
        <f>IF(RIGHT(LEFT(historie_vysledky[[#This Row],[prijmeni a jmeno]],SEARCH(" ",historie_vysledky[[#This Row],[prijmeni a jmeno]])-1),1)="á","Z","M")</f>
        <v>Z</v>
      </c>
      <c r="L87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77" s="257"/>
      <c r="N877" s="134"/>
      <c r="O877" s="264">
        <v>6.7129629629629625E-4</v>
      </c>
      <c r="P877" s="136" t="str">
        <f>LEFT(historie_vysledky[[#This Row],[prijmeni a jmeno]],1)</f>
        <v>A</v>
      </c>
      <c r="Q877" s="135" t="str">
        <f>CONCATENATE(historie_vysledky[[#This Row],[prijmeni a jmeno]],", ",historie_vysledky[[#This Row],[nar]])</f>
        <v>Aubrechtová Adéla, 2011</v>
      </c>
      <c r="R877" s="135" t="str">
        <f>CONCATENATE(historie_vysledky[[#This Row],[prijmeni a jmeno]]," (",historie_vysledky[[#This Row],[nar]],")  v roce ",historie_vysledky[[#This Row],[rok]])</f>
        <v>Aubrechtová Adéla (2011)  v roce 2015</v>
      </c>
      <c r="S877" s="244"/>
      <c r="T877" s="244"/>
      <c r="U877" s="56"/>
      <c r="V877" s="265"/>
      <c r="W877" s="265"/>
      <c r="X877" s="266"/>
      <c r="Y877" s="266"/>
      <c r="AB877" s="6"/>
      <c r="AC877" s="6"/>
      <c r="AF877" s="56"/>
      <c r="AG877" s="56"/>
    </row>
    <row r="878" spans="2:33" ht="11.25">
      <c r="B878" s="133" t="str">
        <f>CONCATENATE(historie_vysledky[[#This Row],[rok]]," :: ",H878," :: ",I878)</f>
        <v>2015 :: Smolíková Ema :: 2011</v>
      </c>
      <c r="C878" s="251">
        <v>2015</v>
      </c>
      <c r="D878" s="252" t="s">
        <v>297</v>
      </c>
      <c r="E878" s="259">
        <v>3</v>
      </c>
      <c r="F878" s="259">
        <v>3</v>
      </c>
      <c r="G878" s="253">
        <v>7</v>
      </c>
      <c r="H878" s="262" t="s">
        <v>1042</v>
      </c>
      <c r="I878" s="263">
        <v>2011</v>
      </c>
      <c r="J878" s="19" t="s">
        <v>1043</v>
      </c>
      <c r="K878" s="255" t="str">
        <f>IF(RIGHT(LEFT(historie_vysledky[[#This Row],[prijmeni a jmeno]],SEARCH(" ",historie_vysledky[[#This Row],[prijmeni a jmeno]])-1),1)="á","Z","M")</f>
        <v>Z</v>
      </c>
      <c r="L87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78" s="257"/>
      <c r="N878" s="134"/>
      <c r="O878" s="264">
        <v>7.0601851851851847E-4</v>
      </c>
      <c r="P878" s="136" t="str">
        <f>LEFT(historie_vysledky[[#This Row],[prijmeni a jmeno]],1)</f>
        <v>S</v>
      </c>
      <c r="Q878" s="135" t="str">
        <f>CONCATENATE(historie_vysledky[[#This Row],[prijmeni a jmeno]],", ",historie_vysledky[[#This Row],[nar]])</f>
        <v>Smolíková Ema, 2011</v>
      </c>
      <c r="R878" s="135" t="str">
        <f>CONCATENATE(historie_vysledky[[#This Row],[prijmeni a jmeno]]," (",historie_vysledky[[#This Row],[nar]],")  v roce ",historie_vysledky[[#This Row],[rok]])</f>
        <v>Smolíková Ema (2011)  v roce 2015</v>
      </c>
      <c r="S878" s="244"/>
      <c r="T878" s="244"/>
      <c r="U878" s="56"/>
      <c r="V878" s="265"/>
      <c r="W878" s="265"/>
      <c r="X878" s="266"/>
      <c r="Y878" s="266"/>
      <c r="AB878" s="6"/>
      <c r="AC878" s="6"/>
      <c r="AF878" s="56"/>
      <c r="AG878" s="56"/>
    </row>
    <row r="879" spans="2:33" ht="11.25">
      <c r="B879" s="133" t="str">
        <f>CONCATENATE(historie_vysledky[[#This Row],[rok]]," :: ",H879," :: ",I879)</f>
        <v>2015 :: Doubicková Jana :: 2011</v>
      </c>
      <c r="C879" s="251">
        <v>2015</v>
      </c>
      <c r="D879" s="252" t="s">
        <v>297</v>
      </c>
      <c r="E879" s="259">
        <v>4</v>
      </c>
      <c r="F879" s="259">
        <v>4</v>
      </c>
      <c r="G879" s="253">
        <v>2</v>
      </c>
      <c r="H879" s="262" t="s">
        <v>1040</v>
      </c>
      <c r="I879" s="263">
        <v>2011</v>
      </c>
      <c r="J879" s="19" t="s">
        <v>328</v>
      </c>
      <c r="K879" s="255" t="str">
        <f>IF(RIGHT(LEFT(historie_vysledky[[#This Row],[prijmeni a jmeno]],SEARCH(" ",historie_vysledky[[#This Row],[prijmeni a jmeno]])-1),1)="á","Z","M")</f>
        <v>Z</v>
      </c>
      <c r="L87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79" s="257"/>
      <c r="N879" s="134"/>
      <c r="O879" s="264">
        <v>7.6388888888888893E-4</v>
      </c>
      <c r="P879" s="136" t="str">
        <f>LEFT(historie_vysledky[[#This Row],[prijmeni a jmeno]],1)</f>
        <v>D</v>
      </c>
      <c r="Q879" s="135" t="str">
        <f>CONCATENATE(historie_vysledky[[#This Row],[prijmeni a jmeno]],", ",historie_vysledky[[#This Row],[nar]])</f>
        <v>Doubicková Jana, 2011</v>
      </c>
      <c r="R879" s="135" t="str">
        <f>CONCATENATE(historie_vysledky[[#This Row],[prijmeni a jmeno]]," (",historie_vysledky[[#This Row],[nar]],")  v roce ",historie_vysledky[[#This Row],[rok]])</f>
        <v>Doubicková Jana (2011)  v roce 2015</v>
      </c>
      <c r="S879" s="244"/>
      <c r="T879" s="244"/>
      <c r="U879" s="56"/>
      <c r="V879" s="265"/>
      <c r="W879" s="265"/>
      <c r="X879" s="266"/>
      <c r="Y879" s="266"/>
      <c r="AB879" s="6"/>
      <c r="AC879" s="6"/>
      <c r="AF879" s="56"/>
      <c r="AG879" s="56"/>
    </row>
    <row r="880" spans="2:33" ht="11.25">
      <c r="B880" s="133" t="str">
        <f>CONCATENATE(historie_vysledky[[#This Row],[rok]]," :: ",H880," :: ",I880)</f>
        <v>2015 :: Vosiková Marie :: 2012</v>
      </c>
      <c r="C880" s="251">
        <v>2015</v>
      </c>
      <c r="D880" s="252" t="s">
        <v>297</v>
      </c>
      <c r="E880" s="259">
        <v>5</v>
      </c>
      <c r="F880" s="259">
        <v>5</v>
      </c>
      <c r="G880" s="253">
        <v>46</v>
      </c>
      <c r="H880" s="262" t="s">
        <v>1037</v>
      </c>
      <c r="I880" s="263">
        <v>2012</v>
      </c>
      <c r="J880" s="19" t="s">
        <v>328</v>
      </c>
      <c r="K880" s="255" t="str">
        <f>IF(RIGHT(LEFT(historie_vysledky[[#This Row],[prijmeni a jmeno]],SEARCH(" ",historie_vysledky[[#This Row],[prijmeni a jmeno]])-1),1)="á","Z","M")</f>
        <v>Z</v>
      </c>
      <c r="L88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80" s="257"/>
      <c r="N880" s="134"/>
      <c r="O880" s="264">
        <v>8.1018518518518516E-4</v>
      </c>
      <c r="P880" s="136" t="str">
        <f>LEFT(historie_vysledky[[#This Row],[prijmeni a jmeno]],1)</f>
        <v>V</v>
      </c>
      <c r="Q880" s="135" t="str">
        <f>CONCATENATE(historie_vysledky[[#This Row],[prijmeni a jmeno]],", ",historie_vysledky[[#This Row],[nar]])</f>
        <v>Vosiková Marie, 2012</v>
      </c>
      <c r="R880" s="135" t="str">
        <f>CONCATENATE(historie_vysledky[[#This Row],[prijmeni a jmeno]]," (",historie_vysledky[[#This Row],[nar]],")  v roce ",historie_vysledky[[#This Row],[rok]])</f>
        <v>Vosiková Marie (2012)  v roce 2015</v>
      </c>
      <c r="S880" s="244"/>
      <c r="T880" s="244"/>
      <c r="U880" s="56"/>
      <c r="V880" s="265"/>
      <c r="W880" s="265"/>
      <c r="X880" s="266"/>
      <c r="Y880" s="266"/>
      <c r="AB880" s="6"/>
      <c r="AC880" s="6"/>
      <c r="AF880" s="56"/>
      <c r="AG880" s="56"/>
    </row>
    <row r="881" spans="2:33" ht="11.25">
      <c r="B881" s="133" t="str">
        <f>CONCATENATE(historie_vysledky[[#This Row],[rok]]," :: ",H881," :: ",I881)</f>
        <v>2015 :: Láchová Veronika :: 2011</v>
      </c>
      <c r="C881" s="251">
        <v>2015</v>
      </c>
      <c r="D881" s="252" t="s">
        <v>297</v>
      </c>
      <c r="E881" s="259">
        <v>6</v>
      </c>
      <c r="F881" s="259">
        <v>6</v>
      </c>
      <c r="G881" s="253">
        <v>5</v>
      </c>
      <c r="H881" s="262" t="s">
        <v>1041</v>
      </c>
      <c r="I881" s="263">
        <v>2011</v>
      </c>
      <c r="J881" s="19" t="s">
        <v>38</v>
      </c>
      <c r="K881" s="255" t="str">
        <f>IF(RIGHT(LEFT(historie_vysledky[[#This Row],[prijmeni a jmeno]],SEARCH(" ",historie_vysledky[[#This Row],[prijmeni a jmeno]])-1),1)="á","Z","M")</f>
        <v>Z</v>
      </c>
      <c r="L88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81" s="257"/>
      <c r="N881" s="134"/>
      <c r="O881" s="264">
        <v>9.6064814814814808E-4</v>
      </c>
      <c r="P881" s="136" t="str">
        <f>LEFT(historie_vysledky[[#This Row],[prijmeni a jmeno]],1)</f>
        <v>L</v>
      </c>
      <c r="Q881" s="135" t="str">
        <f>CONCATENATE(historie_vysledky[[#This Row],[prijmeni a jmeno]],", ",historie_vysledky[[#This Row],[nar]])</f>
        <v>Láchová Veronika, 2011</v>
      </c>
      <c r="R881" s="135" t="str">
        <f>CONCATENATE(historie_vysledky[[#This Row],[prijmeni a jmeno]]," (",historie_vysledky[[#This Row],[nar]],")  v roce ",historie_vysledky[[#This Row],[rok]])</f>
        <v>Láchová Veronika (2011)  v roce 2015</v>
      </c>
      <c r="S881" s="244"/>
      <c r="T881" s="244"/>
      <c r="U881" s="56"/>
      <c r="V881" s="265"/>
      <c r="W881" s="265"/>
      <c r="X881" s="266"/>
      <c r="Y881" s="266"/>
      <c r="AB881" s="6"/>
      <c r="AC881" s="6"/>
      <c r="AF881" s="56"/>
      <c r="AG881" s="56"/>
    </row>
    <row r="882" spans="2:33" ht="11.25">
      <c r="B882" s="133" t="str">
        <f>CONCATENATE(historie_vysledky[[#This Row],[rok]]," :: ",H882," :: ",I882)</f>
        <v>2015 :: Jadlovská Adéla :: 2011</v>
      </c>
      <c r="C882" s="251">
        <v>2015</v>
      </c>
      <c r="D882" s="252" t="s">
        <v>297</v>
      </c>
      <c r="E882" s="259">
        <v>7</v>
      </c>
      <c r="F882" s="259">
        <v>7</v>
      </c>
      <c r="G882" s="253">
        <v>44</v>
      </c>
      <c r="H882" s="262" t="s">
        <v>743</v>
      </c>
      <c r="I882" s="263">
        <v>2011</v>
      </c>
      <c r="J882" s="19" t="s">
        <v>328</v>
      </c>
      <c r="K882" s="255" t="str">
        <f>IF(RIGHT(LEFT(historie_vysledky[[#This Row],[prijmeni a jmeno]],SEARCH(" ",historie_vysledky[[#This Row],[prijmeni a jmeno]])-1),1)="á","Z","M")</f>
        <v>Z</v>
      </c>
      <c r="L88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82" s="257"/>
      <c r="N882" s="134"/>
      <c r="O882" s="264">
        <v>1.0416666666666667E-3</v>
      </c>
      <c r="P882" s="136" t="str">
        <f>LEFT(historie_vysledky[[#This Row],[prijmeni a jmeno]],1)</f>
        <v>J</v>
      </c>
      <c r="Q882" s="135" t="str">
        <f>CONCATENATE(historie_vysledky[[#This Row],[prijmeni a jmeno]],", ",historie_vysledky[[#This Row],[nar]])</f>
        <v>Jadlovská Adéla, 2011</v>
      </c>
      <c r="R882" s="135" t="str">
        <f>CONCATENATE(historie_vysledky[[#This Row],[prijmeni a jmeno]]," (",historie_vysledky[[#This Row],[nar]],")  v roce ",historie_vysledky[[#This Row],[rok]])</f>
        <v>Jadlovská Adéla (2011)  v roce 2015</v>
      </c>
      <c r="S882" s="244"/>
      <c r="T882" s="244"/>
      <c r="U882" s="56"/>
      <c r="V882" s="265"/>
      <c r="W882" s="265"/>
      <c r="X882" s="266"/>
      <c r="Y882" s="266"/>
      <c r="AB882" s="6"/>
      <c r="AC882" s="6"/>
      <c r="AF882" s="56"/>
      <c r="AG882" s="56"/>
    </row>
    <row r="883" spans="2:33" ht="11.25">
      <c r="B883" s="133" t="str">
        <f>CONCATENATE(historie_vysledky[[#This Row],[rok]]," :: ",H883," :: ",I883)</f>
        <v>2015 :: Paulátová Šárka :: 2012</v>
      </c>
      <c r="C883" s="251">
        <v>2015</v>
      </c>
      <c r="D883" s="252" t="s">
        <v>297</v>
      </c>
      <c r="E883" s="259">
        <v>8</v>
      </c>
      <c r="F883" s="259">
        <v>8</v>
      </c>
      <c r="G883" s="253">
        <v>16</v>
      </c>
      <c r="H883" s="262" t="s">
        <v>1038</v>
      </c>
      <c r="I883" s="263">
        <v>2012</v>
      </c>
      <c r="J883" s="19" t="s">
        <v>1039</v>
      </c>
      <c r="K883" s="255" t="str">
        <f>IF(RIGHT(LEFT(historie_vysledky[[#This Row],[prijmeni a jmeno]],SEARCH(" ",historie_vysledky[[#This Row],[prijmeni a jmeno]])-1),1)="á","Z","M")</f>
        <v>Z</v>
      </c>
      <c r="L88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83" s="257"/>
      <c r="N883" s="134"/>
      <c r="O883" s="264">
        <v>1.1458333333333333E-3</v>
      </c>
      <c r="P883" s="136" t="str">
        <f>LEFT(historie_vysledky[[#This Row],[prijmeni a jmeno]],1)</f>
        <v>P</v>
      </c>
      <c r="Q883" s="135" t="str">
        <f>CONCATENATE(historie_vysledky[[#This Row],[prijmeni a jmeno]],", ",historie_vysledky[[#This Row],[nar]])</f>
        <v>Paulátová Šárka, 2012</v>
      </c>
      <c r="R883" s="135" t="str">
        <f>CONCATENATE(historie_vysledky[[#This Row],[prijmeni a jmeno]]," (",historie_vysledky[[#This Row],[nar]],")  v roce ",historie_vysledky[[#This Row],[rok]])</f>
        <v>Paulátová Šárka (2012)  v roce 2015</v>
      </c>
      <c r="S883" s="244"/>
      <c r="T883" s="244"/>
      <c r="U883" s="56"/>
      <c r="V883" s="265"/>
      <c r="W883" s="265"/>
      <c r="X883" s="266"/>
      <c r="Y883" s="266"/>
      <c r="AB883" s="6"/>
      <c r="AC883" s="6"/>
      <c r="AF883" s="56"/>
      <c r="AG883" s="56"/>
    </row>
    <row r="884" spans="2:33" ht="11.25">
      <c r="B884" s="133" t="str">
        <f>CONCATENATE(historie_vysledky[[#This Row],[rok]]," :: ",H884," :: ",I884)</f>
        <v>2015 :: Korejtková Lucie :: 2013</v>
      </c>
      <c r="C884" s="251">
        <v>2015</v>
      </c>
      <c r="D884" s="252" t="s">
        <v>297</v>
      </c>
      <c r="E884" s="259">
        <v>9</v>
      </c>
      <c r="F884" s="259">
        <v>9</v>
      </c>
      <c r="G884" s="253">
        <v>47</v>
      </c>
      <c r="H884" s="262" t="s">
        <v>1036</v>
      </c>
      <c r="I884" s="263">
        <v>2013</v>
      </c>
      <c r="J884" s="19" t="s">
        <v>235</v>
      </c>
      <c r="K884" s="255" t="str">
        <f>IF(RIGHT(LEFT(historie_vysledky[[#This Row],[prijmeni a jmeno]],SEARCH(" ",historie_vysledky[[#This Row],[prijmeni a jmeno]])-1),1)="á","Z","M")</f>
        <v>Z</v>
      </c>
      <c r="L88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84" s="257"/>
      <c r="N884" s="134"/>
      <c r="O884" s="264">
        <v>1.2152777777777778E-3</v>
      </c>
      <c r="P884" s="136" t="str">
        <f>LEFT(historie_vysledky[[#This Row],[prijmeni a jmeno]],1)</f>
        <v>K</v>
      </c>
      <c r="Q884" s="135" t="str">
        <f>CONCATENATE(historie_vysledky[[#This Row],[prijmeni a jmeno]],", ",historie_vysledky[[#This Row],[nar]])</f>
        <v>Korejtková Lucie, 2013</v>
      </c>
      <c r="R884" s="135" t="str">
        <f>CONCATENATE(historie_vysledky[[#This Row],[prijmeni a jmeno]]," (",historie_vysledky[[#This Row],[nar]],")  v roce ",historie_vysledky[[#This Row],[rok]])</f>
        <v>Korejtková Lucie (2013)  v roce 2015</v>
      </c>
      <c r="S884" s="244"/>
      <c r="T884" s="244"/>
      <c r="U884" s="56"/>
      <c r="V884" s="265"/>
      <c r="W884" s="265"/>
      <c r="X884" s="266"/>
      <c r="Y884" s="266"/>
      <c r="AB884" s="6"/>
      <c r="AC884" s="6"/>
      <c r="AF884" s="56"/>
      <c r="AG884" s="56"/>
    </row>
    <row r="885" spans="2:33" ht="11.25">
      <c r="B885" s="133" t="str">
        <f>CONCATENATE(historie_vysledky[[#This Row],[rok]]," :: ",H885," :: ",I885)</f>
        <v>2015 :: Dudová Klára :: 2012</v>
      </c>
      <c r="C885" s="251">
        <v>2015</v>
      </c>
      <c r="D885" s="252" t="s">
        <v>297</v>
      </c>
      <c r="E885" s="259">
        <v>10</v>
      </c>
      <c r="F885" s="259">
        <v>10</v>
      </c>
      <c r="G885" s="253">
        <v>8</v>
      </c>
      <c r="H885" s="262" t="s">
        <v>1044</v>
      </c>
      <c r="I885" s="263">
        <v>2012</v>
      </c>
      <c r="J885" s="19" t="s">
        <v>284</v>
      </c>
      <c r="K885" s="255" t="str">
        <f>IF(RIGHT(LEFT(historie_vysledky[[#This Row],[prijmeni a jmeno]],SEARCH(" ",historie_vysledky[[#This Row],[prijmeni a jmeno]])-1),1)="á","Z","M")</f>
        <v>Z</v>
      </c>
      <c r="L88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885" s="257"/>
      <c r="N885" s="134"/>
      <c r="O885" s="264">
        <v>1.3078703703703705E-3</v>
      </c>
      <c r="P885" s="136" t="str">
        <f>LEFT(historie_vysledky[[#This Row],[prijmeni a jmeno]],1)</f>
        <v>D</v>
      </c>
      <c r="Q885" s="135" t="str">
        <f>CONCATENATE(historie_vysledky[[#This Row],[prijmeni a jmeno]],", ",historie_vysledky[[#This Row],[nar]])</f>
        <v>Dudová Klára, 2012</v>
      </c>
      <c r="R885" s="135" t="str">
        <f>CONCATENATE(historie_vysledky[[#This Row],[prijmeni a jmeno]]," (",historie_vysledky[[#This Row],[nar]],")  v roce ",historie_vysledky[[#This Row],[rok]])</f>
        <v>Dudová Klára (2012)  v roce 2015</v>
      </c>
      <c r="S885" s="244"/>
      <c r="T885" s="244"/>
      <c r="U885" s="56"/>
      <c r="V885" s="265"/>
      <c r="W885" s="265"/>
      <c r="X885" s="266"/>
      <c r="Y885" s="266"/>
      <c r="AB885" s="6"/>
      <c r="AC885" s="6"/>
      <c r="AF885" s="56"/>
      <c r="AG885" s="56"/>
    </row>
    <row r="886" spans="2:33" ht="11.25">
      <c r="B886" s="133" t="str">
        <f>CONCATENATE(historie_vysledky[[#This Row],[rok]]," :: ",H886," :: ",I886)</f>
        <v>2015 :: Čoka Tomáš :: 2008</v>
      </c>
      <c r="C886" s="251">
        <v>2015</v>
      </c>
      <c r="D886" s="252" t="s">
        <v>297</v>
      </c>
      <c r="E886" s="259">
        <v>1</v>
      </c>
      <c r="F886" s="259">
        <v>1</v>
      </c>
      <c r="G886" s="253">
        <v>21</v>
      </c>
      <c r="H886" s="262" t="s">
        <v>1024</v>
      </c>
      <c r="I886" s="263">
        <v>2008</v>
      </c>
      <c r="J886" s="19" t="s">
        <v>235</v>
      </c>
      <c r="K886" s="255" t="str">
        <f>IF(RIGHT(LEFT(historie_vysledky[[#This Row],[prijmeni a jmeno]],SEARCH(" ",historie_vysledky[[#This Row],[prijmeni a jmeno]])-1),1)="á","Z","M")</f>
        <v>M</v>
      </c>
      <c r="L88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86" s="257"/>
      <c r="N886" s="134"/>
      <c r="O886" s="264">
        <v>4.1087962962962958E-4</v>
      </c>
      <c r="P886" s="136" t="str">
        <f>LEFT(historie_vysledky[[#This Row],[prijmeni a jmeno]],1)</f>
        <v>Č</v>
      </c>
      <c r="Q886" s="135" t="str">
        <f>CONCATENATE(historie_vysledky[[#This Row],[prijmeni a jmeno]],", ",historie_vysledky[[#This Row],[nar]])</f>
        <v>Čoka Tomáš, 2008</v>
      </c>
      <c r="R886" s="135" t="str">
        <f>CONCATENATE(historie_vysledky[[#This Row],[prijmeni a jmeno]]," (",historie_vysledky[[#This Row],[nar]],")  v roce ",historie_vysledky[[#This Row],[rok]])</f>
        <v>Čoka Tomáš (2008)  v roce 2015</v>
      </c>
      <c r="S886" s="244"/>
      <c r="T886" s="244"/>
      <c r="U886" s="56"/>
      <c r="V886" s="265"/>
      <c r="W886" s="265"/>
      <c r="X886" s="266"/>
      <c r="Y886" s="266"/>
      <c r="AB886" s="6"/>
      <c r="AC886" s="6"/>
      <c r="AF886" s="56"/>
      <c r="AG886" s="56"/>
    </row>
    <row r="887" spans="2:33" ht="11.25">
      <c r="B887" s="133" t="str">
        <f>CONCATENATE(historie_vysledky[[#This Row],[rok]]," :: ",H887," :: ",I887)</f>
        <v>2015 :: Gregar Daniel :: 2008</v>
      </c>
      <c r="C887" s="251">
        <v>2015</v>
      </c>
      <c r="D887" s="252" t="s">
        <v>297</v>
      </c>
      <c r="E887" s="259">
        <v>2</v>
      </c>
      <c r="F887" s="259">
        <v>2</v>
      </c>
      <c r="G887" s="253">
        <v>50</v>
      </c>
      <c r="H887" s="262" t="s">
        <v>613</v>
      </c>
      <c r="I887" s="263">
        <v>2008</v>
      </c>
      <c r="J887" s="19" t="s">
        <v>328</v>
      </c>
      <c r="K887" s="255" t="str">
        <f>IF(RIGHT(LEFT(historie_vysledky[[#This Row],[prijmeni a jmeno]],SEARCH(" ",historie_vysledky[[#This Row],[prijmeni a jmeno]])-1),1)="á","Z","M")</f>
        <v>M</v>
      </c>
      <c r="L88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87" s="257"/>
      <c r="N887" s="134"/>
      <c r="O887" s="264">
        <v>4.212962962962963E-4</v>
      </c>
      <c r="P887" s="136" t="str">
        <f>LEFT(historie_vysledky[[#This Row],[prijmeni a jmeno]],1)</f>
        <v>G</v>
      </c>
      <c r="Q887" s="135" t="str">
        <f>CONCATENATE(historie_vysledky[[#This Row],[prijmeni a jmeno]],", ",historie_vysledky[[#This Row],[nar]])</f>
        <v>Gregar Daniel, 2008</v>
      </c>
      <c r="R887" s="135" t="str">
        <f>CONCATENATE(historie_vysledky[[#This Row],[prijmeni a jmeno]]," (",historie_vysledky[[#This Row],[nar]],")  v roce ",historie_vysledky[[#This Row],[rok]])</f>
        <v>Gregar Daniel (2008)  v roce 2015</v>
      </c>
      <c r="S887" s="244"/>
      <c r="T887" s="244"/>
      <c r="U887" s="56"/>
      <c r="V887" s="265"/>
      <c r="W887" s="265"/>
      <c r="X887" s="266"/>
      <c r="Y887" s="266"/>
      <c r="AB887" s="6"/>
      <c r="AC887" s="6"/>
      <c r="AF887" s="56"/>
      <c r="AG887" s="56"/>
    </row>
    <row r="888" spans="2:33" ht="11.25">
      <c r="B888" s="133" t="str">
        <f>CONCATENATE(historie_vysledky[[#This Row],[rok]]," :: ",H888," :: ",I888)</f>
        <v>2015 :: Vosika Radek :: 2008</v>
      </c>
      <c r="C888" s="251">
        <v>2015</v>
      </c>
      <c r="D888" s="252" t="s">
        <v>297</v>
      </c>
      <c r="E888" s="259">
        <v>3</v>
      </c>
      <c r="F888" s="259">
        <v>3</v>
      </c>
      <c r="G888" s="253">
        <v>71</v>
      </c>
      <c r="H888" s="262" t="s">
        <v>1025</v>
      </c>
      <c r="I888" s="263">
        <v>2008</v>
      </c>
      <c r="J888" s="19" t="s">
        <v>328</v>
      </c>
      <c r="K888" s="255" t="str">
        <f>IF(RIGHT(LEFT(historie_vysledky[[#This Row],[prijmeni a jmeno]],SEARCH(" ",historie_vysledky[[#This Row],[prijmeni a jmeno]])-1),1)="á","Z","M")</f>
        <v>M</v>
      </c>
      <c r="L88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88" s="257"/>
      <c r="N888" s="134"/>
      <c r="O888" s="264">
        <v>4.5370370370370378E-4</v>
      </c>
      <c r="P888" s="136" t="str">
        <f>LEFT(historie_vysledky[[#This Row],[prijmeni a jmeno]],1)</f>
        <v>V</v>
      </c>
      <c r="Q888" s="135" t="str">
        <f>CONCATENATE(historie_vysledky[[#This Row],[prijmeni a jmeno]],", ",historie_vysledky[[#This Row],[nar]])</f>
        <v>Vosika Radek, 2008</v>
      </c>
      <c r="R888" s="135" t="str">
        <f>CONCATENATE(historie_vysledky[[#This Row],[prijmeni a jmeno]]," (",historie_vysledky[[#This Row],[nar]],")  v roce ",historie_vysledky[[#This Row],[rok]])</f>
        <v>Vosika Radek (2008)  v roce 2015</v>
      </c>
      <c r="S888" s="244"/>
      <c r="T888" s="244"/>
      <c r="U888" s="56"/>
      <c r="V888" s="265"/>
      <c r="W888" s="265"/>
      <c r="X888" s="266"/>
      <c r="Y888" s="266"/>
      <c r="AB888" s="6"/>
      <c r="AC888" s="6"/>
      <c r="AF888" s="56"/>
      <c r="AG888" s="56"/>
    </row>
    <row r="889" spans="2:33" ht="11.25">
      <c r="B889" s="133" t="str">
        <f>CONCATENATE(historie_vysledky[[#This Row],[rok]]," :: ",H889," :: ",I889)</f>
        <v>2015 :: Udatný Matyáš :: 2009</v>
      </c>
      <c r="C889" s="251">
        <v>2015</v>
      </c>
      <c r="D889" s="252" t="s">
        <v>297</v>
      </c>
      <c r="E889" s="259">
        <v>4</v>
      </c>
      <c r="F889" s="259">
        <v>4</v>
      </c>
      <c r="G889" s="253">
        <v>49</v>
      </c>
      <c r="H889" s="262" t="s">
        <v>1027</v>
      </c>
      <c r="I889" s="263">
        <v>2009</v>
      </c>
      <c r="J889" s="19" t="s">
        <v>559</v>
      </c>
      <c r="K889" s="255" t="str">
        <f>IF(RIGHT(LEFT(historie_vysledky[[#This Row],[prijmeni a jmeno]],SEARCH(" ",historie_vysledky[[#This Row],[prijmeni a jmeno]])-1),1)="á","Z","M")</f>
        <v>M</v>
      </c>
      <c r="L88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89" s="257"/>
      <c r="N889" s="134"/>
      <c r="O889" s="264">
        <v>4.6527777777777778E-4</v>
      </c>
      <c r="P889" s="136" t="str">
        <f>LEFT(historie_vysledky[[#This Row],[prijmeni a jmeno]],1)</f>
        <v>U</v>
      </c>
      <c r="Q889" s="135" t="str">
        <f>CONCATENATE(historie_vysledky[[#This Row],[prijmeni a jmeno]],", ",historie_vysledky[[#This Row],[nar]])</f>
        <v>Udatný Matyáš, 2009</v>
      </c>
      <c r="R889" s="135" t="str">
        <f>CONCATENATE(historie_vysledky[[#This Row],[prijmeni a jmeno]]," (",historie_vysledky[[#This Row],[nar]],")  v roce ",historie_vysledky[[#This Row],[rok]])</f>
        <v>Udatný Matyáš (2009)  v roce 2015</v>
      </c>
      <c r="S889" s="244"/>
      <c r="T889" s="244"/>
      <c r="U889" s="56"/>
      <c r="V889" s="265"/>
      <c r="W889" s="265"/>
      <c r="X889" s="266"/>
      <c r="Y889" s="266"/>
      <c r="AB889" s="6"/>
      <c r="AC889" s="6"/>
      <c r="AF889" s="56"/>
      <c r="AG889" s="56"/>
    </row>
    <row r="890" spans="2:33" ht="11.25">
      <c r="B890" s="133" t="str">
        <f>CONCATENATE(historie_vysledky[[#This Row],[rok]]," :: ",H890," :: ",I890)</f>
        <v>2015 :: Románek Matias :: 2008</v>
      </c>
      <c r="C890" s="251">
        <v>2015</v>
      </c>
      <c r="D890" s="252" t="s">
        <v>297</v>
      </c>
      <c r="E890" s="259">
        <v>5</v>
      </c>
      <c r="F890" s="259">
        <v>5</v>
      </c>
      <c r="G890" s="253">
        <v>44</v>
      </c>
      <c r="H890" s="262" t="s">
        <v>749</v>
      </c>
      <c r="I890" s="263">
        <v>2008</v>
      </c>
      <c r="J890" s="19" t="s">
        <v>242</v>
      </c>
      <c r="K890" s="255" t="str">
        <f>IF(RIGHT(LEFT(historie_vysledky[[#This Row],[prijmeni a jmeno]],SEARCH(" ",historie_vysledky[[#This Row],[prijmeni a jmeno]])-1),1)="á","Z","M")</f>
        <v>M</v>
      </c>
      <c r="L89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90" s="257"/>
      <c r="N890" s="134"/>
      <c r="O890" s="264">
        <v>4.8611111111111104E-4</v>
      </c>
      <c r="P890" s="136" t="str">
        <f>LEFT(historie_vysledky[[#This Row],[prijmeni a jmeno]],1)</f>
        <v>R</v>
      </c>
      <c r="Q890" s="135" t="str">
        <f>CONCATENATE(historie_vysledky[[#This Row],[prijmeni a jmeno]],", ",historie_vysledky[[#This Row],[nar]])</f>
        <v>Románek Matias, 2008</v>
      </c>
      <c r="R890" s="135" t="str">
        <f>CONCATENATE(historie_vysledky[[#This Row],[prijmeni a jmeno]]," (",historie_vysledky[[#This Row],[nar]],")  v roce ",historie_vysledky[[#This Row],[rok]])</f>
        <v>Románek Matias (2008)  v roce 2015</v>
      </c>
      <c r="S890" s="244"/>
      <c r="T890" s="244"/>
      <c r="U890" s="56"/>
      <c r="V890" s="265"/>
      <c r="W890" s="265"/>
      <c r="X890" s="266"/>
      <c r="Y890" s="266"/>
      <c r="AB890" s="6"/>
      <c r="AC890" s="6"/>
      <c r="AF890" s="56"/>
      <c r="AG890" s="56"/>
    </row>
    <row r="891" spans="2:33" ht="11.25">
      <c r="B891" s="133" t="str">
        <f>CONCATENATE(historie_vysledky[[#This Row],[rok]]," :: ",H891," :: ",I891)</f>
        <v>2015 :: Šlajs Viktor :: 2010</v>
      </c>
      <c r="C891" s="251">
        <v>2015</v>
      </c>
      <c r="D891" s="252" t="s">
        <v>297</v>
      </c>
      <c r="E891" s="259">
        <v>6</v>
      </c>
      <c r="F891" s="259">
        <v>6</v>
      </c>
      <c r="G891" s="253">
        <v>39</v>
      </c>
      <c r="H891" s="262" t="s">
        <v>1032</v>
      </c>
      <c r="I891" s="263">
        <v>2010</v>
      </c>
      <c r="J891" s="19" t="s">
        <v>463</v>
      </c>
      <c r="K891" s="255" t="str">
        <f>IF(RIGHT(LEFT(historie_vysledky[[#This Row],[prijmeni a jmeno]],SEARCH(" ",historie_vysledky[[#This Row],[prijmeni a jmeno]])-1),1)="á","Z","M")</f>
        <v>M</v>
      </c>
      <c r="L89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91" s="257"/>
      <c r="N891" s="134"/>
      <c r="O891" s="264">
        <v>4.9768518518518521E-4</v>
      </c>
      <c r="P891" s="136" t="str">
        <f>LEFT(historie_vysledky[[#This Row],[prijmeni a jmeno]],1)</f>
        <v>Š</v>
      </c>
      <c r="Q891" s="135" t="str">
        <f>CONCATENATE(historie_vysledky[[#This Row],[prijmeni a jmeno]],", ",historie_vysledky[[#This Row],[nar]])</f>
        <v>Šlajs Viktor, 2010</v>
      </c>
      <c r="R891" s="135" t="str">
        <f>CONCATENATE(historie_vysledky[[#This Row],[prijmeni a jmeno]]," (",historie_vysledky[[#This Row],[nar]],")  v roce ",historie_vysledky[[#This Row],[rok]])</f>
        <v>Šlajs Viktor (2010)  v roce 2015</v>
      </c>
      <c r="S891" s="244"/>
      <c r="T891" s="244"/>
      <c r="U891" s="56"/>
      <c r="V891" s="265"/>
      <c r="W891" s="265"/>
      <c r="X891" s="266"/>
      <c r="Y891" s="266"/>
      <c r="AB891" s="6"/>
      <c r="AC891" s="6"/>
      <c r="AF891" s="56"/>
      <c r="AG891" s="56"/>
    </row>
    <row r="892" spans="2:33" ht="11.25">
      <c r="B892" s="133" t="str">
        <f>CONCATENATE(historie_vysledky[[#This Row],[rok]]," :: ",H892," :: ",I892)</f>
        <v>2015 :: Uvačík Michael :: 2009</v>
      </c>
      <c r="C892" s="251">
        <v>2015</v>
      </c>
      <c r="D892" s="252" t="s">
        <v>297</v>
      </c>
      <c r="E892" s="259">
        <v>7</v>
      </c>
      <c r="F892" s="259">
        <v>7</v>
      </c>
      <c r="G892" s="253">
        <v>35</v>
      </c>
      <c r="H892" s="262" t="s">
        <v>1028</v>
      </c>
      <c r="I892" s="263">
        <v>2009</v>
      </c>
      <c r="J892" s="19" t="s">
        <v>1029</v>
      </c>
      <c r="K892" s="255" t="str">
        <f>IF(RIGHT(LEFT(historie_vysledky[[#This Row],[prijmeni a jmeno]],SEARCH(" ",historie_vysledky[[#This Row],[prijmeni a jmeno]])-1),1)="á","Z","M")</f>
        <v>M</v>
      </c>
      <c r="L89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92" s="257"/>
      <c r="N892" s="134"/>
      <c r="O892" s="264">
        <v>5.0578703703703712E-4</v>
      </c>
      <c r="P892" s="136" t="str">
        <f>LEFT(historie_vysledky[[#This Row],[prijmeni a jmeno]],1)</f>
        <v>U</v>
      </c>
      <c r="Q892" s="135" t="str">
        <f>CONCATENATE(historie_vysledky[[#This Row],[prijmeni a jmeno]],", ",historie_vysledky[[#This Row],[nar]])</f>
        <v>Uvačík Michael, 2009</v>
      </c>
      <c r="R892" s="135" t="str">
        <f>CONCATENATE(historie_vysledky[[#This Row],[prijmeni a jmeno]]," (",historie_vysledky[[#This Row],[nar]],")  v roce ",historie_vysledky[[#This Row],[rok]])</f>
        <v>Uvačík Michael (2009)  v roce 2015</v>
      </c>
      <c r="S892" s="244"/>
      <c r="T892" s="244"/>
      <c r="U892" s="56"/>
      <c r="V892" s="265"/>
      <c r="W892" s="265"/>
      <c r="X892" s="266"/>
      <c r="Y892" s="266"/>
      <c r="AB892" s="6"/>
      <c r="AC892" s="6"/>
      <c r="AF892" s="56"/>
      <c r="AG892" s="56"/>
    </row>
    <row r="893" spans="2:33" ht="11.25">
      <c r="B893" s="133" t="str">
        <f>CONCATENATE(historie_vysledky[[#This Row],[rok]]," :: ",H893," :: ",I893)</f>
        <v>2015 :: Doubic Petr :: 2008</v>
      </c>
      <c r="C893" s="251">
        <v>2015</v>
      </c>
      <c r="D893" s="252" t="s">
        <v>297</v>
      </c>
      <c r="E893" s="259">
        <v>8</v>
      </c>
      <c r="F893" s="259">
        <v>8</v>
      </c>
      <c r="G893" s="253">
        <v>40</v>
      </c>
      <c r="H893" s="262" t="s">
        <v>1031</v>
      </c>
      <c r="I893" s="263">
        <v>2008</v>
      </c>
      <c r="J893" s="19" t="s">
        <v>328</v>
      </c>
      <c r="K893" s="255" t="str">
        <f>IF(RIGHT(LEFT(historie_vysledky[[#This Row],[prijmeni a jmeno]],SEARCH(" ",historie_vysledky[[#This Row],[prijmeni a jmeno]])-1),1)="á","Z","M")</f>
        <v>M</v>
      </c>
      <c r="L89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93" s="257"/>
      <c r="N893" s="134"/>
      <c r="O893" s="264">
        <v>5.1388888888888892E-4</v>
      </c>
      <c r="P893" s="136" t="str">
        <f>LEFT(historie_vysledky[[#This Row],[prijmeni a jmeno]],1)</f>
        <v>D</v>
      </c>
      <c r="Q893" s="135" t="str">
        <f>CONCATENATE(historie_vysledky[[#This Row],[prijmeni a jmeno]],", ",historie_vysledky[[#This Row],[nar]])</f>
        <v>Doubic Petr, 2008</v>
      </c>
      <c r="R893" s="135" t="str">
        <f>CONCATENATE(historie_vysledky[[#This Row],[prijmeni a jmeno]]," (",historie_vysledky[[#This Row],[nar]],")  v roce ",historie_vysledky[[#This Row],[rok]])</f>
        <v>Doubic Petr (2008)  v roce 2015</v>
      </c>
      <c r="S893" s="244"/>
      <c r="T893" s="244"/>
      <c r="U893" s="56"/>
      <c r="V893" s="265"/>
      <c r="W893" s="265"/>
      <c r="X893" s="266"/>
      <c r="Y893" s="266"/>
      <c r="AB893" s="6"/>
      <c r="AC893" s="6"/>
      <c r="AF893" s="56"/>
      <c r="AG893" s="56"/>
    </row>
    <row r="894" spans="2:33" ht="11.25">
      <c r="B894" s="133" t="str">
        <f>CONCATENATE(historie_vysledky[[#This Row],[rok]]," :: ",H894," :: ",I894)</f>
        <v>2015 :: Gloza Kryštof :: 2009</v>
      </c>
      <c r="C894" s="251">
        <v>2015</v>
      </c>
      <c r="D894" s="252" t="s">
        <v>297</v>
      </c>
      <c r="E894" s="259">
        <v>9</v>
      </c>
      <c r="F894" s="259">
        <v>9</v>
      </c>
      <c r="G894" s="253">
        <v>48</v>
      </c>
      <c r="H894" s="262" t="s">
        <v>245</v>
      </c>
      <c r="I894" s="263">
        <v>2009</v>
      </c>
      <c r="J894" s="19" t="s">
        <v>246</v>
      </c>
      <c r="K894" s="255" t="str">
        <f>IF(RIGHT(LEFT(historie_vysledky[[#This Row],[prijmeni a jmeno]],SEARCH(" ",historie_vysledky[[#This Row],[prijmeni a jmeno]])-1),1)="á","Z","M")</f>
        <v>M</v>
      </c>
      <c r="L89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94" s="257"/>
      <c r="N894" s="134"/>
      <c r="O894" s="264">
        <v>5.1967592592592593E-4</v>
      </c>
      <c r="P894" s="136" t="str">
        <f>LEFT(historie_vysledky[[#This Row],[prijmeni a jmeno]],1)</f>
        <v>G</v>
      </c>
      <c r="Q894" s="135" t="str">
        <f>CONCATENATE(historie_vysledky[[#This Row],[prijmeni a jmeno]],", ",historie_vysledky[[#This Row],[nar]])</f>
        <v>Gloza Kryštof, 2009</v>
      </c>
      <c r="R894" s="135" t="str">
        <f>CONCATENATE(historie_vysledky[[#This Row],[prijmeni a jmeno]]," (",historie_vysledky[[#This Row],[nar]],")  v roce ",historie_vysledky[[#This Row],[rok]])</f>
        <v>Gloza Kryštof (2009)  v roce 2015</v>
      </c>
      <c r="S894" s="244"/>
      <c r="T894" s="244"/>
      <c r="U894" s="56"/>
      <c r="V894" s="265"/>
      <c r="W894" s="265"/>
      <c r="X894" s="266"/>
      <c r="Y894" s="266"/>
      <c r="AB894" s="6"/>
      <c r="AC894" s="6"/>
      <c r="AF894" s="56"/>
      <c r="AG894" s="56"/>
    </row>
    <row r="895" spans="2:33" ht="11.25">
      <c r="B895" s="133" t="str">
        <f>CONCATENATE(historie_vysledky[[#This Row],[rok]]," :: ",H895," :: ",I895)</f>
        <v>2015 :: Sládek Tomáš :: 2010</v>
      </c>
      <c r="C895" s="251">
        <v>2015</v>
      </c>
      <c r="D895" s="252" t="s">
        <v>297</v>
      </c>
      <c r="E895" s="259">
        <v>10</v>
      </c>
      <c r="F895" s="259">
        <v>10</v>
      </c>
      <c r="G895" s="253">
        <v>19</v>
      </c>
      <c r="H895" s="262" t="s">
        <v>758</v>
      </c>
      <c r="I895" s="263">
        <v>2010</v>
      </c>
      <c r="J895" s="19" t="s">
        <v>1014</v>
      </c>
      <c r="K895" s="255" t="str">
        <f>IF(RIGHT(LEFT(historie_vysledky[[#This Row],[prijmeni a jmeno]],SEARCH(" ",historie_vysledky[[#This Row],[prijmeni a jmeno]])-1),1)="á","Z","M")</f>
        <v>M</v>
      </c>
      <c r="L89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95" s="257"/>
      <c r="N895" s="134"/>
      <c r="O895" s="264">
        <v>5.3125000000000004E-4</v>
      </c>
      <c r="P895" s="136" t="str">
        <f>LEFT(historie_vysledky[[#This Row],[prijmeni a jmeno]],1)</f>
        <v>S</v>
      </c>
      <c r="Q895" s="135" t="str">
        <f>CONCATENATE(historie_vysledky[[#This Row],[prijmeni a jmeno]],", ",historie_vysledky[[#This Row],[nar]])</f>
        <v>Sládek Tomáš, 2010</v>
      </c>
      <c r="R895" s="135" t="str">
        <f>CONCATENATE(historie_vysledky[[#This Row],[prijmeni a jmeno]]," (",historie_vysledky[[#This Row],[nar]],")  v roce ",historie_vysledky[[#This Row],[rok]])</f>
        <v>Sládek Tomáš (2010)  v roce 2015</v>
      </c>
      <c r="S895" s="244"/>
      <c r="T895" s="244"/>
      <c r="U895" s="56"/>
      <c r="V895" s="265"/>
      <c r="W895" s="265"/>
      <c r="X895" s="266"/>
      <c r="Y895" s="266"/>
      <c r="AB895" s="6"/>
      <c r="AC895" s="6"/>
      <c r="AF895" s="56"/>
      <c r="AG895" s="56"/>
    </row>
    <row r="896" spans="2:33" ht="11.25">
      <c r="B896" s="133" t="str">
        <f>CONCATENATE(historie_vysledky[[#This Row],[rok]]," :: ",H896," :: ",I896)</f>
        <v>2015 :: Lácha Robin :: 2009</v>
      </c>
      <c r="C896" s="251">
        <v>2015</v>
      </c>
      <c r="D896" s="252" t="s">
        <v>297</v>
      </c>
      <c r="E896" s="259">
        <v>11</v>
      </c>
      <c r="F896" s="259">
        <v>11</v>
      </c>
      <c r="G896" s="253">
        <v>38</v>
      </c>
      <c r="H896" s="262" t="s">
        <v>1033</v>
      </c>
      <c r="I896" s="263">
        <v>2009</v>
      </c>
      <c r="J896" s="19" t="s">
        <v>38</v>
      </c>
      <c r="K896" s="255" t="str">
        <f>IF(RIGHT(LEFT(historie_vysledky[[#This Row],[prijmeni a jmeno]],SEARCH(" ",historie_vysledky[[#This Row],[prijmeni a jmeno]])-1),1)="á","Z","M")</f>
        <v>M</v>
      </c>
      <c r="L89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96" s="257"/>
      <c r="N896" s="134"/>
      <c r="O896" s="264">
        <v>5.4050925925925935E-4</v>
      </c>
      <c r="P896" s="136" t="str">
        <f>LEFT(historie_vysledky[[#This Row],[prijmeni a jmeno]],1)</f>
        <v>L</v>
      </c>
      <c r="Q896" s="135" t="str">
        <f>CONCATENATE(historie_vysledky[[#This Row],[prijmeni a jmeno]],", ",historie_vysledky[[#This Row],[nar]])</f>
        <v>Lácha Robin, 2009</v>
      </c>
      <c r="R896" s="135" t="str">
        <f>CONCATENATE(historie_vysledky[[#This Row],[prijmeni a jmeno]]," (",historie_vysledky[[#This Row],[nar]],")  v roce ",historie_vysledky[[#This Row],[rok]])</f>
        <v>Lácha Robin (2009)  v roce 2015</v>
      </c>
      <c r="S896" s="244"/>
      <c r="T896" s="244"/>
      <c r="U896" s="56"/>
      <c r="V896" s="265"/>
      <c r="W896" s="265"/>
      <c r="X896" s="266"/>
      <c r="Y896" s="266"/>
      <c r="AB896" s="6"/>
      <c r="AC896" s="6"/>
      <c r="AF896" s="56"/>
      <c r="AG896" s="56"/>
    </row>
    <row r="897" spans="2:33" ht="11.25">
      <c r="B897" s="133" t="str">
        <f>CONCATENATE(historie_vysledky[[#This Row],[rok]]," :: ",H897," :: ",I897)</f>
        <v>2015 :: Leber Ondřej :: 2009</v>
      </c>
      <c r="C897" s="251">
        <v>2015</v>
      </c>
      <c r="D897" s="252" t="s">
        <v>297</v>
      </c>
      <c r="E897" s="259">
        <v>12</v>
      </c>
      <c r="F897" s="259">
        <v>12</v>
      </c>
      <c r="G897" s="253">
        <v>52</v>
      </c>
      <c r="H897" s="262" t="s">
        <v>1026</v>
      </c>
      <c r="I897" s="263">
        <v>2009</v>
      </c>
      <c r="J897" s="19" t="s">
        <v>23</v>
      </c>
      <c r="K897" s="255" t="str">
        <f>IF(RIGHT(LEFT(historie_vysledky[[#This Row],[prijmeni a jmeno]],SEARCH(" ",historie_vysledky[[#This Row],[prijmeni a jmeno]])-1),1)="á","Z","M")</f>
        <v>M</v>
      </c>
      <c r="L89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97" s="257"/>
      <c r="N897" s="134"/>
      <c r="O897" s="264">
        <v>5.7060185185185187E-4</v>
      </c>
      <c r="P897" s="136" t="str">
        <f>LEFT(historie_vysledky[[#This Row],[prijmeni a jmeno]],1)</f>
        <v>L</v>
      </c>
      <c r="Q897" s="135" t="str">
        <f>CONCATENATE(historie_vysledky[[#This Row],[prijmeni a jmeno]],", ",historie_vysledky[[#This Row],[nar]])</f>
        <v>Leber Ondřej, 2009</v>
      </c>
      <c r="R897" s="135" t="str">
        <f>CONCATENATE(historie_vysledky[[#This Row],[prijmeni a jmeno]]," (",historie_vysledky[[#This Row],[nar]],")  v roce ",historie_vysledky[[#This Row],[rok]])</f>
        <v>Leber Ondřej (2009)  v roce 2015</v>
      </c>
      <c r="S897" s="244"/>
      <c r="T897" s="244"/>
      <c r="U897" s="56"/>
      <c r="V897" s="265"/>
      <c r="W897" s="265"/>
      <c r="X897" s="266"/>
      <c r="Y897" s="266"/>
      <c r="AB897" s="6"/>
      <c r="AC897" s="6"/>
      <c r="AF897" s="56"/>
      <c r="AG897" s="56"/>
    </row>
    <row r="898" spans="2:33" ht="11.25">
      <c r="B898" s="133" t="str">
        <f>CONCATENATE(historie_vysledky[[#This Row],[rok]]," :: ",H898," :: ",I898)</f>
        <v>2015 :: Donát Lukáš :: 2009</v>
      </c>
      <c r="C898" s="251">
        <v>2015</v>
      </c>
      <c r="D898" s="252" t="s">
        <v>297</v>
      </c>
      <c r="E898" s="259">
        <v>13</v>
      </c>
      <c r="F898" s="259">
        <v>13</v>
      </c>
      <c r="G898" s="253">
        <v>37</v>
      </c>
      <c r="H898" s="262" t="s">
        <v>828</v>
      </c>
      <c r="I898" s="263">
        <v>2009</v>
      </c>
      <c r="J898" s="19" t="s">
        <v>36</v>
      </c>
      <c r="K898" s="255" t="str">
        <f>IF(RIGHT(LEFT(historie_vysledky[[#This Row],[prijmeni a jmeno]],SEARCH(" ",historie_vysledky[[#This Row],[prijmeni a jmeno]])-1),1)="á","Z","M")</f>
        <v>M</v>
      </c>
      <c r="L89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98" s="257"/>
      <c r="N898" s="134"/>
      <c r="O898" s="264">
        <v>7.0486111111111107E-4</v>
      </c>
      <c r="P898" s="136" t="str">
        <f>LEFT(historie_vysledky[[#This Row],[prijmeni a jmeno]],1)</f>
        <v>D</v>
      </c>
      <c r="Q898" s="135" t="str">
        <f>CONCATENATE(historie_vysledky[[#This Row],[prijmeni a jmeno]],", ",historie_vysledky[[#This Row],[nar]])</f>
        <v>Donát Lukáš, 2009</v>
      </c>
      <c r="R898" s="135" t="str">
        <f>CONCATENATE(historie_vysledky[[#This Row],[prijmeni a jmeno]]," (",historie_vysledky[[#This Row],[nar]],")  v roce ",historie_vysledky[[#This Row],[rok]])</f>
        <v>Donát Lukáš (2009)  v roce 2015</v>
      </c>
      <c r="S898" s="244"/>
      <c r="T898" s="244"/>
      <c r="U898" s="56"/>
      <c r="V898" s="265"/>
      <c r="W898" s="265"/>
      <c r="X898" s="266"/>
      <c r="Y898" s="266"/>
      <c r="AB898" s="6"/>
      <c r="AC898" s="6"/>
      <c r="AF898" s="56"/>
      <c r="AG898" s="56"/>
    </row>
    <row r="899" spans="2:33" ht="11.25">
      <c r="B899" s="133" t="str">
        <f>CONCATENATE(historie_vysledky[[#This Row],[rok]]," :: ",H899," :: ",I899)</f>
        <v>2015 :: Šimek Milan :: 2010</v>
      </c>
      <c r="C899" s="251">
        <v>2015</v>
      </c>
      <c r="D899" s="252" t="s">
        <v>297</v>
      </c>
      <c r="E899" s="259">
        <v>14</v>
      </c>
      <c r="F899" s="259">
        <v>14</v>
      </c>
      <c r="G899" s="253">
        <v>36</v>
      </c>
      <c r="H899" s="262" t="s">
        <v>1030</v>
      </c>
      <c r="I899" s="263">
        <v>2010</v>
      </c>
      <c r="J899" s="19" t="s">
        <v>328</v>
      </c>
      <c r="K899" s="255" t="str">
        <f>IF(RIGHT(LEFT(historie_vysledky[[#This Row],[prijmeni a jmeno]],SEARCH(" ",historie_vysledky[[#This Row],[prijmeni a jmeno]])-1),1)="á","Z","M")</f>
        <v>M</v>
      </c>
      <c r="L89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899" s="257"/>
      <c r="N899" s="134"/>
      <c r="O899" s="264">
        <v>9.8379629629629642E-4</v>
      </c>
      <c r="P899" s="136" t="str">
        <f>LEFT(historie_vysledky[[#This Row],[prijmeni a jmeno]],1)</f>
        <v>Š</v>
      </c>
      <c r="Q899" s="135" t="str">
        <f>CONCATENATE(historie_vysledky[[#This Row],[prijmeni a jmeno]],", ",historie_vysledky[[#This Row],[nar]])</f>
        <v>Šimek Milan, 2010</v>
      </c>
      <c r="R899" s="135" t="str">
        <f>CONCATENATE(historie_vysledky[[#This Row],[prijmeni a jmeno]]," (",historie_vysledky[[#This Row],[nar]],")  v roce ",historie_vysledky[[#This Row],[rok]])</f>
        <v>Šimek Milan (2010)  v roce 2015</v>
      </c>
      <c r="S899" s="244"/>
      <c r="T899" s="244"/>
      <c r="U899" s="56"/>
      <c r="V899" s="265"/>
      <c r="W899" s="265"/>
      <c r="X899" s="266"/>
      <c r="Y899" s="266"/>
      <c r="AB899" s="6"/>
      <c r="AC899" s="6"/>
      <c r="AF899" s="56"/>
      <c r="AG899" s="56"/>
    </row>
    <row r="900" spans="2:33" ht="11.25">
      <c r="B900" s="133" t="str">
        <f>CONCATENATE(historie_vysledky[[#This Row],[rok]]," :: ",H900," :: ",I900)</f>
        <v>2015 :: Dudák Adam :: 2010</v>
      </c>
      <c r="C900" s="251">
        <v>2015</v>
      </c>
      <c r="D900" s="252" t="s">
        <v>297</v>
      </c>
      <c r="E900" s="259">
        <v>15</v>
      </c>
      <c r="F900" s="259">
        <v>15</v>
      </c>
      <c r="G900" s="253">
        <v>34</v>
      </c>
      <c r="H900" s="262" t="s">
        <v>1034</v>
      </c>
      <c r="I900" s="263">
        <v>2010</v>
      </c>
      <c r="J900" s="19" t="s">
        <v>284</v>
      </c>
      <c r="K900" s="255" t="str">
        <f>IF(RIGHT(LEFT(historie_vysledky[[#This Row],[prijmeni a jmeno]],SEARCH(" ",historie_vysledky[[#This Row],[prijmeni a jmeno]])-1),1)="á","Z","M")</f>
        <v>M</v>
      </c>
      <c r="L90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900" s="257"/>
      <c r="N900" s="134"/>
      <c r="O900" s="264">
        <v>1.1574074074074073E-3</v>
      </c>
      <c r="P900" s="136" t="str">
        <f>LEFT(historie_vysledky[[#This Row],[prijmeni a jmeno]],1)</f>
        <v>D</v>
      </c>
      <c r="Q900" s="135" t="str">
        <f>CONCATENATE(historie_vysledky[[#This Row],[prijmeni a jmeno]],", ",historie_vysledky[[#This Row],[nar]])</f>
        <v>Dudák Adam, 2010</v>
      </c>
      <c r="R900" s="135" t="str">
        <f>CONCATENATE(historie_vysledky[[#This Row],[prijmeni a jmeno]]," (",historie_vysledky[[#This Row],[nar]],")  v roce ",historie_vysledky[[#This Row],[rok]])</f>
        <v>Dudák Adam (2010)  v roce 2015</v>
      </c>
      <c r="S900" s="244"/>
      <c r="T900" s="244"/>
      <c r="U900" s="56"/>
      <c r="V900" s="265"/>
      <c r="W900" s="265"/>
      <c r="X900" s="266"/>
      <c r="Y900" s="266"/>
      <c r="AB900" s="6"/>
      <c r="AC900" s="6"/>
      <c r="AF900" s="56"/>
      <c r="AG900" s="56"/>
    </row>
    <row r="901" spans="2:33" ht="11.25">
      <c r="B901" s="133" t="str">
        <f>CONCATENATE(historie_vysledky[[#This Row],[rok]]," :: ",H901," :: ",I901)</f>
        <v>2015 :: Kaňková Zuzana :: 2009</v>
      </c>
      <c r="C901" s="251">
        <v>2015</v>
      </c>
      <c r="D901" s="252" t="s">
        <v>297</v>
      </c>
      <c r="E901" s="259">
        <v>1</v>
      </c>
      <c r="F901" s="259">
        <v>1</v>
      </c>
      <c r="G901" s="253">
        <v>30</v>
      </c>
      <c r="H901" s="262" t="s">
        <v>766</v>
      </c>
      <c r="I901" s="263">
        <v>2009</v>
      </c>
      <c r="J901" s="19" t="s">
        <v>767</v>
      </c>
      <c r="K901" s="255" t="str">
        <f>IF(RIGHT(LEFT(historie_vysledky[[#This Row],[prijmeni a jmeno]],SEARCH(" ",historie_vysledky[[#This Row],[prijmeni a jmeno]])-1),1)="á","Z","M")</f>
        <v>Z</v>
      </c>
      <c r="L90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901" s="257"/>
      <c r="N901" s="134"/>
      <c r="O901" s="264">
        <v>6.018518518518519E-4</v>
      </c>
      <c r="P901" s="136" t="str">
        <f>LEFT(historie_vysledky[[#This Row],[prijmeni a jmeno]],1)</f>
        <v>K</v>
      </c>
      <c r="Q901" s="135" t="str">
        <f>CONCATENATE(historie_vysledky[[#This Row],[prijmeni a jmeno]],", ",historie_vysledky[[#This Row],[nar]])</f>
        <v>Kaňková Zuzana, 2009</v>
      </c>
      <c r="R901" s="135" t="str">
        <f>CONCATENATE(historie_vysledky[[#This Row],[prijmeni a jmeno]]," (",historie_vysledky[[#This Row],[nar]],")  v roce ",historie_vysledky[[#This Row],[rok]])</f>
        <v>Kaňková Zuzana (2009)  v roce 2015</v>
      </c>
      <c r="S901" s="244"/>
      <c r="T901" s="244"/>
      <c r="U901" s="56"/>
      <c r="V901" s="265"/>
      <c r="W901" s="265"/>
      <c r="X901" s="266"/>
      <c r="Y901" s="266"/>
      <c r="AB901" s="6"/>
      <c r="AC901" s="6"/>
      <c r="AF901" s="56"/>
      <c r="AG901" s="56"/>
    </row>
    <row r="902" spans="2:33" ht="11.25">
      <c r="B902" s="133" t="str">
        <f>CONCATENATE(historie_vysledky[[#This Row],[rok]]," :: ",H902," :: ",I902)</f>
        <v>2015 :: Kahovcová Barbora :: 2009</v>
      </c>
      <c r="C902" s="251">
        <v>2015</v>
      </c>
      <c r="D902" s="252" t="s">
        <v>297</v>
      </c>
      <c r="E902" s="259">
        <v>2</v>
      </c>
      <c r="F902" s="259">
        <v>2</v>
      </c>
      <c r="G902" s="253">
        <v>56</v>
      </c>
      <c r="H902" s="262" t="s">
        <v>610</v>
      </c>
      <c r="I902" s="263">
        <v>2009</v>
      </c>
      <c r="J902" s="19" t="s">
        <v>665</v>
      </c>
      <c r="K902" s="255" t="str">
        <f>IF(RIGHT(LEFT(historie_vysledky[[#This Row],[prijmeni a jmeno]],SEARCH(" ",historie_vysledky[[#This Row],[prijmeni a jmeno]])-1),1)="á","Z","M")</f>
        <v>Z</v>
      </c>
      <c r="L90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902" s="257"/>
      <c r="N902" s="134"/>
      <c r="O902" s="264">
        <v>6.7129629629629625E-4</v>
      </c>
      <c r="P902" s="136" t="str">
        <f>LEFT(historie_vysledky[[#This Row],[prijmeni a jmeno]],1)</f>
        <v>K</v>
      </c>
      <c r="Q902" s="135" t="str">
        <f>CONCATENATE(historie_vysledky[[#This Row],[prijmeni a jmeno]],", ",historie_vysledky[[#This Row],[nar]])</f>
        <v>Kahovcová Barbora, 2009</v>
      </c>
      <c r="R902" s="135" t="str">
        <f>CONCATENATE(historie_vysledky[[#This Row],[prijmeni a jmeno]]," (",historie_vysledky[[#This Row],[nar]],")  v roce ",historie_vysledky[[#This Row],[rok]])</f>
        <v>Kahovcová Barbora (2009)  v roce 2015</v>
      </c>
      <c r="S902" s="244"/>
      <c r="T902" s="244"/>
      <c r="U902" s="56"/>
      <c r="V902" s="265"/>
      <c r="W902" s="265"/>
      <c r="X902" s="266"/>
      <c r="Y902" s="266"/>
      <c r="AB902" s="6"/>
      <c r="AC902" s="6"/>
      <c r="AF902" s="56"/>
      <c r="AG902" s="56"/>
    </row>
    <row r="903" spans="2:33" ht="11.25">
      <c r="B903" s="133" t="str">
        <f>CONCATENATE(historie_vysledky[[#This Row],[rok]]," :: ",H903," :: ",I903)</f>
        <v>2015 :: Šedivá Denisa :: 2010</v>
      </c>
      <c r="C903" s="251">
        <v>2015</v>
      </c>
      <c r="D903" s="252" t="s">
        <v>297</v>
      </c>
      <c r="E903" s="259">
        <v>3</v>
      </c>
      <c r="F903" s="259">
        <v>3</v>
      </c>
      <c r="G903" s="253">
        <v>47</v>
      </c>
      <c r="H903" s="262" t="s">
        <v>1022</v>
      </c>
      <c r="I903" s="263">
        <v>2010</v>
      </c>
      <c r="J903" s="19" t="s">
        <v>329</v>
      </c>
      <c r="K903" s="255" t="str">
        <f>IF(RIGHT(LEFT(historie_vysledky[[#This Row],[prijmeni a jmeno]],SEARCH(" ",historie_vysledky[[#This Row],[prijmeni a jmeno]])-1),1)="á","Z","M")</f>
        <v>Z</v>
      </c>
      <c r="L90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903" s="257"/>
      <c r="N903" s="134"/>
      <c r="O903" s="264">
        <v>7.0601851851851847E-4</v>
      </c>
      <c r="P903" s="136" t="str">
        <f>LEFT(historie_vysledky[[#This Row],[prijmeni a jmeno]],1)</f>
        <v>Š</v>
      </c>
      <c r="Q903" s="135" t="str">
        <f>CONCATENATE(historie_vysledky[[#This Row],[prijmeni a jmeno]],", ",historie_vysledky[[#This Row],[nar]])</f>
        <v>Šedivá Denisa, 2010</v>
      </c>
      <c r="R903" s="135" t="str">
        <f>CONCATENATE(historie_vysledky[[#This Row],[prijmeni a jmeno]]," (",historie_vysledky[[#This Row],[nar]],")  v roce ",historie_vysledky[[#This Row],[rok]])</f>
        <v>Šedivá Denisa (2010)  v roce 2015</v>
      </c>
      <c r="S903" s="244"/>
      <c r="T903" s="244"/>
      <c r="U903" s="56"/>
      <c r="V903" s="265"/>
      <c r="W903" s="265"/>
      <c r="X903" s="266"/>
      <c r="Y903" s="266"/>
      <c r="AB903" s="6"/>
      <c r="AC903" s="6"/>
      <c r="AF903" s="56"/>
      <c r="AG903" s="56"/>
    </row>
    <row r="904" spans="2:33" ht="11.25">
      <c r="B904" s="133" t="str">
        <f>CONCATENATE(historie_vysledky[[#This Row],[rok]]," :: ",H904," :: ",I904)</f>
        <v>2015 :: Nováková Kateřina :: 2009</v>
      </c>
      <c r="C904" s="251">
        <v>2015</v>
      </c>
      <c r="D904" s="252" t="s">
        <v>297</v>
      </c>
      <c r="E904" s="259">
        <v>4</v>
      </c>
      <c r="F904" s="259">
        <v>4</v>
      </c>
      <c r="G904" s="253">
        <v>25</v>
      </c>
      <c r="H904" s="262" t="s">
        <v>241</v>
      </c>
      <c r="I904" s="263">
        <v>2009</v>
      </c>
      <c r="J904" s="19" t="s">
        <v>235</v>
      </c>
      <c r="K904" s="255" t="str">
        <f>IF(RIGHT(LEFT(historie_vysledky[[#This Row],[prijmeni a jmeno]],SEARCH(" ",historie_vysledky[[#This Row],[prijmeni a jmeno]])-1),1)="á","Z","M")</f>
        <v>Z</v>
      </c>
      <c r="L90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904" s="257"/>
      <c r="N904" s="134"/>
      <c r="O904" s="264">
        <v>7.6388888888888893E-4</v>
      </c>
      <c r="P904" s="136" t="str">
        <f>LEFT(historie_vysledky[[#This Row],[prijmeni a jmeno]],1)</f>
        <v>N</v>
      </c>
      <c r="Q904" s="135" t="str">
        <f>CONCATENATE(historie_vysledky[[#This Row],[prijmeni a jmeno]],", ",historie_vysledky[[#This Row],[nar]])</f>
        <v>Nováková Kateřina, 2009</v>
      </c>
      <c r="R904" s="135" t="str">
        <f>CONCATENATE(historie_vysledky[[#This Row],[prijmeni a jmeno]]," (",historie_vysledky[[#This Row],[nar]],")  v roce ",historie_vysledky[[#This Row],[rok]])</f>
        <v>Nováková Kateřina (2009)  v roce 2015</v>
      </c>
      <c r="S904" s="244"/>
      <c r="T904" s="244"/>
      <c r="U904" s="56"/>
      <c r="V904" s="265"/>
      <c r="W904" s="265"/>
      <c r="X904" s="266"/>
      <c r="Y904" s="266"/>
      <c r="AB904" s="6"/>
      <c r="AC904" s="6"/>
      <c r="AF904" s="56"/>
      <c r="AG904" s="56"/>
    </row>
    <row r="905" spans="2:33" ht="11.25">
      <c r="B905" s="133" t="str">
        <f>CONCATENATE(historie_vysledky[[#This Row],[rok]]," :: ",H905," :: ",I905)</f>
        <v>2015 :: Udatná Natálie :: 2009</v>
      </c>
      <c r="C905" s="251">
        <v>2015</v>
      </c>
      <c r="D905" s="252" t="s">
        <v>297</v>
      </c>
      <c r="E905" s="259">
        <v>5</v>
      </c>
      <c r="F905" s="259">
        <v>5</v>
      </c>
      <c r="G905" s="253">
        <v>51</v>
      </c>
      <c r="H905" s="262" t="s">
        <v>1021</v>
      </c>
      <c r="I905" s="263">
        <v>2009</v>
      </c>
      <c r="J905" s="19" t="s">
        <v>559</v>
      </c>
      <c r="K905" s="255" t="str">
        <f>IF(RIGHT(LEFT(historie_vysledky[[#This Row],[prijmeni a jmeno]],SEARCH(" ",historie_vysledky[[#This Row],[prijmeni a jmeno]])-1),1)="á","Z","M")</f>
        <v>Z</v>
      </c>
      <c r="L90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905" s="257"/>
      <c r="N905" s="134"/>
      <c r="O905" s="264">
        <v>8.1018518518518516E-4</v>
      </c>
      <c r="P905" s="136" t="str">
        <f>LEFT(historie_vysledky[[#This Row],[prijmeni a jmeno]],1)</f>
        <v>U</v>
      </c>
      <c r="Q905" s="135" t="str">
        <f>CONCATENATE(historie_vysledky[[#This Row],[prijmeni a jmeno]],", ",historie_vysledky[[#This Row],[nar]])</f>
        <v>Udatná Natálie, 2009</v>
      </c>
      <c r="R905" s="135" t="str">
        <f>CONCATENATE(historie_vysledky[[#This Row],[prijmeni a jmeno]]," (",historie_vysledky[[#This Row],[nar]],")  v roce ",historie_vysledky[[#This Row],[rok]])</f>
        <v>Udatná Natálie (2009)  v roce 2015</v>
      </c>
      <c r="S905" s="244"/>
      <c r="T905" s="244"/>
      <c r="U905" s="56"/>
      <c r="V905" s="265"/>
      <c r="W905" s="265"/>
      <c r="X905" s="266"/>
      <c r="Y905" s="266"/>
      <c r="AB905" s="6"/>
      <c r="AC905" s="6"/>
      <c r="AF905" s="56"/>
      <c r="AG905" s="56"/>
    </row>
    <row r="906" spans="2:33" ht="11.25">
      <c r="B906" s="133" t="str">
        <f>CONCATENATE(historie_vysledky[[#This Row],[rok]]," :: ",H906," :: ",I906)</f>
        <v>2015 :: Kozáková Lenka :: 2009</v>
      </c>
      <c r="C906" s="251">
        <v>2015</v>
      </c>
      <c r="D906" s="252" t="s">
        <v>297</v>
      </c>
      <c r="E906" s="259">
        <v>6</v>
      </c>
      <c r="F906" s="259">
        <v>6</v>
      </c>
      <c r="G906" s="253">
        <v>42</v>
      </c>
      <c r="H906" s="262" t="s">
        <v>967</v>
      </c>
      <c r="I906" s="263">
        <v>2009</v>
      </c>
      <c r="J906" s="19" t="s">
        <v>21</v>
      </c>
      <c r="K906" s="255" t="str">
        <f>IF(RIGHT(LEFT(historie_vysledky[[#This Row],[prijmeni a jmeno]],SEARCH(" ",historie_vysledky[[#This Row],[prijmeni a jmeno]])-1),1)="á","Z","M")</f>
        <v>Z</v>
      </c>
      <c r="L90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906" s="257"/>
      <c r="N906" s="134"/>
      <c r="O906" s="264">
        <v>9.6064814814814808E-4</v>
      </c>
      <c r="P906" s="136" t="str">
        <f>LEFT(historie_vysledky[[#This Row],[prijmeni a jmeno]],1)</f>
        <v>K</v>
      </c>
      <c r="Q906" s="135" t="str">
        <f>CONCATENATE(historie_vysledky[[#This Row],[prijmeni a jmeno]],", ",historie_vysledky[[#This Row],[nar]])</f>
        <v>Kozáková Lenka, 2009</v>
      </c>
      <c r="R906" s="135" t="str">
        <f>CONCATENATE(historie_vysledky[[#This Row],[prijmeni a jmeno]]," (",historie_vysledky[[#This Row],[nar]],")  v roce ",historie_vysledky[[#This Row],[rok]])</f>
        <v>Kozáková Lenka (2009)  v roce 2015</v>
      </c>
      <c r="S906" s="244"/>
      <c r="T906" s="244"/>
      <c r="U906" s="56"/>
      <c r="V906" s="265"/>
      <c r="W906" s="265"/>
      <c r="X906" s="266"/>
      <c r="Y906" s="266"/>
      <c r="AB906" s="6"/>
      <c r="AC906" s="6"/>
      <c r="AF906" s="56"/>
      <c r="AG906" s="56"/>
    </row>
    <row r="907" spans="2:33" ht="11.25">
      <c r="B907" s="133" t="str">
        <f>CONCATENATE(historie_vysledky[[#This Row],[rok]]," :: ",H907," :: ",I907)</f>
        <v>2015 :: Lattnerová Elisabet :: 2010</v>
      </c>
      <c r="C907" s="251">
        <v>2015</v>
      </c>
      <c r="D907" s="252" t="s">
        <v>297</v>
      </c>
      <c r="E907" s="259">
        <v>7</v>
      </c>
      <c r="F907" s="259">
        <v>7</v>
      </c>
      <c r="G907" s="253">
        <v>65</v>
      </c>
      <c r="H907" s="262" t="s">
        <v>1020</v>
      </c>
      <c r="I907" s="263">
        <v>2010</v>
      </c>
      <c r="J907" s="19" t="s">
        <v>328</v>
      </c>
      <c r="K907" s="255" t="str">
        <f>IF(RIGHT(LEFT(historie_vysledky[[#This Row],[prijmeni a jmeno]],SEARCH(" ",historie_vysledky[[#This Row],[prijmeni a jmeno]])-1),1)="á","Z","M")</f>
        <v>Z</v>
      </c>
      <c r="L90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907" s="257"/>
      <c r="N907" s="134"/>
      <c r="O907" s="264">
        <v>1.0416666666666667E-3</v>
      </c>
      <c r="P907" s="136" t="str">
        <f>LEFT(historie_vysledky[[#This Row],[prijmeni a jmeno]],1)</f>
        <v>L</v>
      </c>
      <c r="Q907" s="135" t="str">
        <f>CONCATENATE(historie_vysledky[[#This Row],[prijmeni a jmeno]],", ",historie_vysledky[[#This Row],[nar]])</f>
        <v>Lattnerová Elisabet, 2010</v>
      </c>
      <c r="R907" s="135" t="str">
        <f>CONCATENATE(historie_vysledky[[#This Row],[prijmeni a jmeno]]," (",historie_vysledky[[#This Row],[nar]],")  v roce ",historie_vysledky[[#This Row],[rok]])</f>
        <v>Lattnerová Elisabet (2010)  v roce 2015</v>
      </c>
      <c r="S907" s="244"/>
      <c r="T907" s="244"/>
      <c r="U907" s="56"/>
      <c r="V907" s="265"/>
      <c r="W907" s="265"/>
      <c r="X907" s="266"/>
      <c r="Y907" s="266"/>
      <c r="AB907" s="6"/>
      <c r="AC907" s="6"/>
      <c r="AF907" s="56"/>
      <c r="AG907" s="56"/>
    </row>
    <row r="908" spans="2:33" ht="11.25">
      <c r="B908" s="133" t="str">
        <f>CONCATENATE(historie_vysledky[[#This Row],[rok]]," :: ",H908," :: ",I908)</f>
        <v>2015 :: Vyhnalová Natálie :: 2010</v>
      </c>
      <c r="C908" s="251">
        <v>2015</v>
      </c>
      <c r="D908" s="252" t="s">
        <v>297</v>
      </c>
      <c r="E908" s="259">
        <v>8</v>
      </c>
      <c r="F908" s="259">
        <v>8</v>
      </c>
      <c r="G908" s="253">
        <v>22</v>
      </c>
      <c r="H908" s="262" t="s">
        <v>1023</v>
      </c>
      <c r="I908" s="263">
        <v>2010</v>
      </c>
      <c r="J908" s="19" t="s">
        <v>1014</v>
      </c>
      <c r="K908" s="255" t="str">
        <f>IF(RIGHT(LEFT(historie_vysledky[[#This Row],[prijmeni a jmeno]],SEARCH(" ",historie_vysledky[[#This Row],[prijmeni a jmeno]])-1),1)="á","Z","M")</f>
        <v>Z</v>
      </c>
      <c r="L90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908" s="257"/>
      <c r="N908" s="134"/>
      <c r="O908" s="264">
        <v>1.1458333333333333E-3</v>
      </c>
      <c r="P908" s="136" t="str">
        <f>LEFT(historie_vysledky[[#This Row],[prijmeni a jmeno]],1)</f>
        <v>V</v>
      </c>
      <c r="Q908" s="135" t="str">
        <f>CONCATENATE(historie_vysledky[[#This Row],[prijmeni a jmeno]],", ",historie_vysledky[[#This Row],[nar]])</f>
        <v>Vyhnalová Natálie, 2010</v>
      </c>
      <c r="R908" s="135" t="str">
        <f>CONCATENATE(historie_vysledky[[#This Row],[prijmeni a jmeno]]," (",historie_vysledky[[#This Row],[nar]],")  v roce ",historie_vysledky[[#This Row],[rok]])</f>
        <v>Vyhnalová Natálie (2010)  v roce 2015</v>
      </c>
      <c r="S908" s="244"/>
      <c r="T908" s="244"/>
      <c r="U908" s="56"/>
      <c r="V908" s="265"/>
      <c r="W908" s="265"/>
      <c r="X908" s="266"/>
      <c r="Y908" s="266"/>
      <c r="AB908" s="6"/>
      <c r="AC908" s="6"/>
      <c r="AF908" s="56"/>
      <c r="AG908" s="56"/>
    </row>
    <row r="909" spans="2:33" ht="11.25">
      <c r="B909" s="133" t="str">
        <f>CONCATENATE(historie_vysledky[[#This Row],[rok]]," :: ",H909," :: ",I909)</f>
        <v>2015 :: - :: -</v>
      </c>
      <c r="C909" s="251">
        <v>2015</v>
      </c>
      <c r="D909" s="252" t="s">
        <v>297</v>
      </c>
      <c r="E909" s="259">
        <v>9</v>
      </c>
      <c r="F909" s="259">
        <v>9</v>
      </c>
      <c r="G909" s="253">
        <v>53</v>
      </c>
      <c r="H909" s="262" t="s">
        <v>316</v>
      </c>
      <c r="I909" s="263" t="s">
        <v>316</v>
      </c>
      <c r="J909" s="19" t="s">
        <v>316</v>
      </c>
      <c r="K909" s="255" t="s">
        <v>318</v>
      </c>
      <c r="L909" s="256" t="s">
        <v>3183</v>
      </c>
      <c r="M909" s="257"/>
      <c r="N909" s="134"/>
      <c r="O909" s="264">
        <v>1.2152777777777778E-3</v>
      </c>
      <c r="P909" s="136" t="str">
        <f>LEFT(historie_vysledky[[#This Row],[prijmeni a jmeno]],1)</f>
        <v>-</v>
      </c>
      <c r="Q909" s="135" t="str">
        <f>CONCATENATE(historie_vysledky[[#This Row],[prijmeni a jmeno]],", ",historie_vysledky[[#This Row],[nar]])</f>
        <v>-, -</v>
      </c>
      <c r="R909" s="135" t="str">
        <f>CONCATENATE(historie_vysledky[[#This Row],[prijmeni a jmeno]]," (",historie_vysledky[[#This Row],[nar]],")  v roce ",historie_vysledky[[#This Row],[rok]])</f>
        <v>- (-)  v roce 2015</v>
      </c>
      <c r="S909" s="244"/>
      <c r="T909" s="244"/>
      <c r="U909" s="56"/>
      <c r="V909" s="265"/>
      <c r="W909" s="265"/>
      <c r="X909" s="266"/>
      <c r="Y909" s="266"/>
      <c r="AB909" s="6"/>
      <c r="AC909" s="6"/>
      <c r="AF909" s="56"/>
      <c r="AG909" s="56"/>
    </row>
    <row r="910" spans="2:33" ht="11.25">
      <c r="B910" s="133" t="str">
        <f>CONCATENATE(historie_vysledky[[#This Row],[rok]]," :: ",H910," :: ",I910)</f>
        <v>2015 :: Korešová Viktorie :: 2010</v>
      </c>
      <c r="C910" s="251">
        <v>2015</v>
      </c>
      <c r="D910" s="252" t="s">
        <v>297</v>
      </c>
      <c r="E910" s="259">
        <v>10</v>
      </c>
      <c r="F910" s="259">
        <v>10</v>
      </c>
      <c r="G910" s="253">
        <v>20</v>
      </c>
      <c r="H910" s="262" t="s">
        <v>1019</v>
      </c>
      <c r="I910" s="263">
        <v>2010</v>
      </c>
      <c r="J910" s="19" t="s">
        <v>328</v>
      </c>
      <c r="K910" s="255" t="str">
        <f>IF(RIGHT(LEFT(historie_vysledky[[#This Row],[prijmeni a jmeno]],SEARCH(" ",historie_vysledky[[#This Row],[prijmeni a jmeno]])-1),1)="á","Z","M")</f>
        <v>Z</v>
      </c>
      <c r="L91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910" s="257"/>
      <c r="N910" s="134"/>
      <c r="O910" s="264">
        <v>1.3078703703703705E-3</v>
      </c>
      <c r="P910" s="136" t="str">
        <f>LEFT(historie_vysledky[[#This Row],[prijmeni a jmeno]],1)</f>
        <v>K</v>
      </c>
      <c r="Q910" s="135" t="str">
        <f>CONCATENATE(historie_vysledky[[#This Row],[prijmeni a jmeno]],", ",historie_vysledky[[#This Row],[nar]])</f>
        <v>Korešová Viktorie, 2010</v>
      </c>
      <c r="R910" s="135" t="str">
        <f>CONCATENATE(historie_vysledky[[#This Row],[prijmeni a jmeno]]," (",historie_vysledky[[#This Row],[nar]],")  v roce ",historie_vysledky[[#This Row],[rok]])</f>
        <v>Korešová Viktorie (2010)  v roce 2015</v>
      </c>
      <c r="S910" s="244"/>
      <c r="T910" s="244"/>
      <c r="U910" s="56"/>
      <c r="V910" s="265"/>
      <c r="W910" s="265"/>
      <c r="X910" s="266"/>
      <c r="Y910" s="266"/>
      <c r="AB910" s="6"/>
      <c r="AC910" s="6"/>
      <c r="AF910" s="56"/>
      <c r="AG910" s="56"/>
    </row>
    <row r="911" spans="2:33" ht="11.25">
      <c r="B911" s="133" t="str">
        <f>CONCATENATE(historie_vysledky[[#This Row],[rok]]," :: ",H911," :: ",I911)</f>
        <v>2015 :: Faltus Matěj :: 2005</v>
      </c>
      <c r="C911" s="251">
        <v>2015</v>
      </c>
      <c r="D911" s="252" t="s">
        <v>297</v>
      </c>
      <c r="E911" s="259">
        <v>1</v>
      </c>
      <c r="F911" s="259">
        <v>1</v>
      </c>
      <c r="G911" s="253">
        <v>84</v>
      </c>
      <c r="H911" s="262" t="s">
        <v>599</v>
      </c>
      <c r="I911" s="263">
        <v>2005</v>
      </c>
      <c r="J911" s="19" t="s">
        <v>246</v>
      </c>
      <c r="K911" s="255" t="str">
        <f>IF(RIGHT(LEFT(historie_vysledky[[#This Row],[prijmeni a jmeno]],SEARCH(" ",historie_vysledky[[#This Row],[prijmeni a jmeno]])-1),1)="á","Z","M")</f>
        <v>M</v>
      </c>
      <c r="L91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11" s="257"/>
      <c r="N911" s="134"/>
      <c r="O911" s="264">
        <v>7.256944444444445E-4</v>
      </c>
      <c r="P911" s="136" t="str">
        <f>LEFT(historie_vysledky[[#This Row],[prijmeni a jmeno]],1)</f>
        <v>F</v>
      </c>
      <c r="Q911" s="135" t="str">
        <f>CONCATENATE(historie_vysledky[[#This Row],[prijmeni a jmeno]],", ",historie_vysledky[[#This Row],[nar]])</f>
        <v>Faltus Matěj, 2005</v>
      </c>
      <c r="R911" s="135" t="str">
        <f>CONCATENATE(historie_vysledky[[#This Row],[prijmeni a jmeno]]," (",historie_vysledky[[#This Row],[nar]],")  v roce ",historie_vysledky[[#This Row],[rok]])</f>
        <v>Faltus Matěj (2005)  v roce 2015</v>
      </c>
      <c r="S911" s="244"/>
      <c r="T911" s="244"/>
      <c r="U911" s="56"/>
      <c r="V911" s="265"/>
      <c r="W911" s="265"/>
      <c r="X911" s="266"/>
      <c r="Y911" s="266"/>
      <c r="AB911" s="6"/>
      <c r="AC911" s="6"/>
      <c r="AF911" s="56"/>
      <c r="AG911" s="56"/>
    </row>
    <row r="912" spans="2:33" ht="11.25">
      <c r="B912" s="133" t="str">
        <f>CONCATENATE(historie_vysledky[[#This Row],[rok]]," :: ",H912," :: ",I912)</f>
        <v>2015 :: Mikšl Rostislav :: 2005</v>
      </c>
      <c r="C912" s="251">
        <v>2015</v>
      </c>
      <c r="D912" s="252" t="s">
        <v>297</v>
      </c>
      <c r="E912" s="259">
        <v>2</v>
      </c>
      <c r="F912" s="259">
        <v>2</v>
      </c>
      <c r="G912" s="253">
        <v>1</v>
      </c>
      <c r="H912" s="262" t="s">
        <v>93</v>
      </c>
      <c r="I912" s="263">
        <v>2005</v>
      </c>
      <c r="J912" s="19" t="s">
        <v>1015</v>
      </c>
      <c r="K912" s="255" t="str">
        <f>IF(RIGHT(LEFT(historie_vysledky[[#This Row],[prijmeni a jmeno]],SEARCH(" ",historie_vysledky[[#This Row],[prijmeni a jmeno]])-1),1)="á","Z","M")</f>
        <v>M</v>
      </c>
      <c r="L91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12" s="257"/>
      <c r="N912" s="134"/>
      <c r="O912" s="264">
        <v>7.6157407407407413E-4</v>
      </c>
      <c r="P912" s="136" t="str">
        <f>LEFT(historie_vysledky[[#This Row],[prijmeni a jmeno]],1)</f>
        <v>M</v>
      </c>
      <c r="Q912" s="135" t="str">
        <f>CONCATENATE(historie_vysledky[[#This Row],[prijmeni a jmeno]],", ",historie_vysledky[[#This Row],[nar]])</f>
        <v>Mikšl Rostislav, 2005</v>
      </c>
      <c r="R912" s="135" t="str">
        <f>CONCATENATE(historie_vysledky[[#This Row],[prijmeni a jmeno]]," (",historie_vysledky[[#This Row],[nar]],")  v roce ",historie_vysledky[[#This Row],[rok]])</f>
        <v>Mikšl Rostislav (2005)  v roce 2015</v>
      </c>
      <c r="S912" s="244"/>
      <c r="T912" s="244"/>
      <c r="U912" s="56"/>
      <c r="V912" s="265"/>
      <c r="W912" s="265"/>
      <c r="X912" s="266"/>
      <c r="Y912" s="266"/>
      <c r="AB912" s="6"/>
      <c r="AC912" s="6"/>
      <c r="AF912" s="56"/>
      <c r="AG912" s="56"/>
    </row>
    <row r="913" spans="2:33" ht="11.25">
      <c r="B913" s="133" t="str">
        <f>CONCATENATE(historie_vysledky[[#This Row],[rok]]," :: ",H913," :: ",I913)</f>
        <v>2015 :: Ballák Petr :: 2005</v>
      </c>
      <c r="C913" s="251">
        <v>2015</v>
      </c>
      <c r="D913" s="252" t="s">
        <v>297</v>
      </c>
      <c r="E913" s="259">
        <v>3</v>
      </c>
      <c r="F913" s="259">
        <v>3</v>
      </c>
      <c r="G913" s="253">
        <v>26</v>
      </c>
      <c r="H913" s="262" t="s">
        <v>421</v>
      </c>
      <c r="I913" s="263">
        <v>2005</v>
      </c>
      <c r="J913" s="19" t="s">
        <v>235</v>
      </c>
      <c r="K913" s="255" t="str">
        <f>IF(RIGHT(LEFT(historie_vysledky[[#This Row],[prijmeni a jmeno]],SEARCH(" ",historie_vysledky[[#This Row],[prijmeni a jmeno]])-1),1)="á","Z","M")</f>
        <v>M</v>
      </c>
      <c r="L91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13" s="257"/>
      <c r="N913" s="134"/>
      <c r="O913" s="264">
        <v>7.6851851851851853E-4</v>
      </c>
      <c r="P913" s="136" t="str">
        <f>LEFT(historie_vysledky[[#This Row],[prijmeni a jmeno]],1)</f>
        <v>B</v>
      </c>
      <c r="Q913" s="135" t="str">
        <f>CONCATENATE(historie_vysledky[[#This Row],[prijmeni a jmeno]],", ",historie_vysledky[[#This Row],[nar]])</f>
        <v>Ballák Petr, 2005</v>
      </c>
      <c r="R913" s="135" t="str">
        <f>CONCATENATE(historie_vysledky[[#This Row],[prijmeni a jmeno]]," (",historie_vysledky[[#This Row],[nar]],")  v roce ",historie_vysledky[[#This Row],[rok]])</f>
        <v>Ballák Petr (2005)  v roce 2015</v>
      </c>
      <c r="S913" s="244"/>
      <c r="T913" s="244"/>
      <c r="U913" s="56"/>
      <c r="V913" s="265"/>
      <c r="W913" s="265"/>
      <c r="X913" s="266"/>
      <c r="Y913" s="266"/>
      <c r="AB913" s="6"/>
      <c r="AC913" s="6"/>
      <c r="AF913" s="56"/>
      <c r="AG913" s="56"/>
    </row>
    <row r="914" spans="2:33" ht="11.25">
      <c r="B914" s="133" t="str">
        <f>CONCATENATE(historie_vysledky[[#This Row],[rok]]," :: ",H914," :: ",I914)</f>
        <v>2015 :: Štindl Jáchym :: 2005</v>
      </c>
      <c r="C914" s="251">
        <v>2015</v>
      </c>
      <c r="D914" s="252" t="s">
        <v>297</v>
      </c>
      <c r="E914" s="259">
        <v>4</v>
      </c>
      <c r="F914" s="259">
        <v>4</v>
      </c>
      <c r="G914" s="253">
        <v>20</v>
      </c>
      <c r="H914" s="262" t="s">
        <v>1017</v>
      </c>
      <c r="I914" s="263">
        <v>2005</v>
      </c>
      <c r="J914" s="19" t="s">
        <v>462</v>
      </c>
      <c r="K914" s="255" t="str">
        <f>IF(RIGHT(LEFT(historie_vysledky[[#This Row],[prijmeni a jmeno]],SEARCH(" ",historie_vysledky[[#This Row],[prijmeni a jmeno]])-1),1)="á","Z","M")</f>
        <v>M</v>
      </c>
      <c r="L91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14" s="257"/>
      <c r="N914" s="134"/>
      <c r="O914" s="264">
        <v>8.2175925925925917E-4</v>
      </c>
      <c r="P914" s="136" t="str">
        <f>LEFT(historie_vysledky[[#This Row],[prijmeni a jmeno]],1)</f>
        <v>Š</v>
      </c>
      <c r="Q914" s="135" t="str">
        <f>CONCATENATE(historie_vysledky[[#This Row],[prijmeni a jmeno]],", ",historie_vysledky[[#This Row],[nar]])</f>
        <v>Štindl Jáchym, 2005</v>
      </c>
      <c r="R914" s="135" t="str">
        <f>CONCATENATE(historie_vysledky[[#This Row],[prijmeni a jmeno]]," (",historie_vysledky[[#This Row],[nar]],")  v roce ",historie_vysledky[[#This Row],[rok]])</f>
        <v>Štindl Jáchym (2005)  v roce 2015</v>
      </c>
      <c r="S914" s="244"/>
      <c r="T914" s="244"/>
      <c r="U914" s="56"/>
      <c r="V914" s="265"/>
      <c r="W914" s="265"/>
      <c r="X914" s="266"/>
      <c r="Y914" s="266"/>
      <c r="AB914" s="6"/>
      <c r="AC914" s="6"/>
      <c r="AF914" s="56"/>
      <c r="AG914" s="56"/>
    </row>
    <row r="915" spans="2:33" ht="11.25">
      <c r="B915" s="133" t="str">
        <f>CONCATENATE(historie_vysledky[[#This Row],[rok]]," :: ",H915," :: ",I915)</f>
        <v>2015 :: Menšík Josef :: 2005</v>
      </c>
      <c r="C915" s="251">
        <v>2015</v>
      </c>
      <c r="D915" s="252" t="s">
        <v>297</v>
      </c>
      <c r="E915" s="259">
        <v>5</v>
      </c>
      <c r="F915" s="259">
        <v>5</v>
      </c>
      <c r="G915" s="253">
        <v>38</v>
      </c>
      <c r="H915" s="262" t="s">
        <v>89</v>
      </c>
      <c r="I915" s="263">
        <v>2005</v>
      </c>
      <c r="J915" s="19" t="s">
        <v>235</v>
      </c>
      <c r="K915" s="255" t="str">
        <f>IF(RIGHT(LEFT(historie_vysledky[[#This Row],[prijmeni a jmeno]],SEARCH(" ",historie_vysledky[[#This Row],[prijmeni a jmeno]])-1),1)="á","Z","M")</f>
        <v>M</v>
      </c>
      <c r="L91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15" s="257"/>
      <c r="N915" s="134"/>
      <c r="O915" s="264">
        <v>8.3564814814814819E-4</v>
      </c>
      <c r="P915" s="136" t="str">
        <f>LEFT(historie_vysledky[[#This Row],[prijmeni a jmeno]],1)</f>
        <v>M</v>
      </c>
      <c r="Q915" s="135" t="str">
        <f>CONCATENATE(historie_vysledky[[#This Row],[prijmeni a jmeno]],", ",historie_vysledky[[#This Row],[nar]])</f>
        <v>Menšík Josef, 2005</v>
      </c>
      <c r="R915" s="135" t="str">
        <f>CONCATENATE(historie_vysledky[[#This Row],[prijmeni a jmeno]]," (",historie_vysledky[[#This Row],[nar]],")  v roce ",historie_vysledky[[#This Row],[rok]])</f>
        <v>Menšík Josef (2005)  v roce 2015</v>
      </c>
      <c r="S915" s="244"/>
      <c r="T915" s="244"/>
      <c r="U915" s="56"/>
      <c r="V915" s="265"/>
      <c r="W915" s="265"/>
      <c r="X915" s="266"/>
      <c r="Y915" s="266"/>
      <c r="AB915" s="6"/>
      <c r="AC915" s="6"/>
      <c r="AF915" s="56"/>
      <c r="AG915" s="56"/>
    </row>
    <row r="916" spans="2:33" ht="11.25">
      <c r="B916" s="133" t="str">
        <f>CONCATENATE(historie_vysledky[[#This Row],[rok]]," :: ",H916," :: ",I916)</f>
        <v>2015 :: Čoka Jan :: 2007</v>
      </c>
      <c r="C916" s="251">
        <v>2015</v>
      </c>
      <c r="D916" s="252" t="s">
        <v>297</v>
      </c>
      <c r="E916" s="259">
        <v>6</v>
      </c>
      <c r="F916" s="259">
        <v>6</v>
      </c>
      <c r="G916" s="253">
        <v>63</v>
      </c>
      <c r="H916" s="262" t="s">
        <v>980</v>
      </c>
      <c r="I916" s="263">
        <v>2007</v>
      </c>
      <c r="J916" s="19" t="s">
        <v>816</v>
      </c>
      <c r="K916" s="255" t="str">
        <f>IF(RIGHT(LEFT(historie_vysledky[[#This Row],[prijmeni a jmeno]],SEARCH(" ",historie_vysledky[[#This Row],[prijmeni a jmeno]])-1),1)="á","Z","M")</f>
        <v>M</v>
      </c>
      <c r="L91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16" s="257"/>
      <c r="N916" s="134"/>
      <c r="O916" s="264">
        <v>8.6689814814814822E-4</v>
      </c>
      <c r="P916" s="136" t="str">
        <f>LEFT(historie_vysledky[[#This Row],[prijmeni a jmeno]],1)</f>
        <v>Č</v>
      </c>
      <c r="Q916" s="135" t="str">
        <f>CONCATENATE(historie_vysledky[[#This Row],[prijmeni a jmeno]],", ",historie_vysledky[[#This Row],[nar]])</f>
        <v>Čoka Jan, 2007</v>
      </c>
      <c r="R916" s="135" t="str">
        <f>CONCATENATE(historie_vysledky[[#This Row],[prijmeni a jmeno]]," (",historie_vysledky[[#This Row],[nar]],")  v roce ",historie_vysledky[[#This Row],[rok]])</f>
        <v>Čoka Jan (2007)  v roce 2015</v>
      </c>
      <c r="S916" s="244"/>
      <c r="T916" s="244"/>
      <c r="U916" s="56"/>
      <c r="V916" s="265"/>
      <c r="W916" s="265"/>
      <c r="X916" s="266"/>
      <c r="Y916" s="266"/>
      <c r="AB916" s="6"/>
      <c r="AC916" s="6"/>
      <c r="AF916" s="56"/>
      <c r="AG916" s="56"/>
    </row>
    <row r="917" spans="2:33" ht="11.25">
      <c r="B917" s="133" t="str">
        <f>CONCATENATE(historie_vysledky[[#This Row],[rok]]," :: ",H917," :: ",I917)</f>
        <v>2015 :: Novák Martin :: 2005</v>
      </c>
      <c r="C917" s="251">
        <v>2015</v>
      </c>
      <c r="D917" s="252" t="s">
        <v>297</v>
      </c>
      <c r="E917" s="259">
        <v>7</v>
      </c>
      <c r="F917" s="259">
        <v>7</v>
      </c>
      <c r="G917" s="253">
        <v>78</v>
      </c>
      <c r="H917" s="262" t="s">
        <v>262</v>
      </c>
      <c r="I917" s="263">
        <v>2005</v>
      </c>
      <c r="J917" s="19" t="s">
        <v>331</v>
      </c>
      <c r="K917" s="255" t="str">
        <f>IF(RIGHT(LEFT(historie_vysledky[[#This Row],[prijmeni a jmeno]],SEARCH(" ",historie_vysledky[[#This Row],[prijmeni a jmeno]])-1),1)="á","Z","M")</f>
        <v>M</v>
      </c>
      <c r="L91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17" s="257"/>
      <c r="N917" s="134"/>
      <c r="O917" s="264">
        <v>8.7384259259259262E-4</v>
      </c>
      <c r="P917" s="136" t="str">
        <f>LEFT(historie_vysledky[[#This Row],[prijmeni a jmeno]],1)</f>
        <v>N</v>
      </c>
      <c r="Q917" s="135" t="str">
        <f>CONCATENATE(historie_vysledky[[#This Row],[prijmeni a jmeno]],", ",historie_vysledky[[#This Row],[nar]])</f>
        <v>Novák Martin, 2005</v>
      </c>
      <c r="R917" s="135" t="str">
        <f>CONCATENATE(historie_vysledky[[#This Row],[prijmeni a jmeno]]," (",historie_vysledky[[#This Row],[nar]],")  v roce ",historie_vysledky[[#This Row],[rok]])</f>
        <v>Novák Martin (2005)  v roce 2015</v>
      </c>
      <c r="S917" s="244"/>
      <c r="T917" s="244"/>
      <c r="U917" s="56"/>
      <c r="V917" s="265"/>
      <c r="W917" s="265"/>
      <c r="X917" s="266"/>
      <c r="Y917" s="266"/>
      <c r="AB917" s="6"/>
      <c r="AC917" s="6"/>
      <c r="AF917" s="56"/>
      <c r="AG917" s="56"/>
    </row>
    <row r="918" spans="2:33" ht="11.25">
      <c r="B918" s="133" t="str">
        <f>CONCATENATE(historie_vysledky[[#This Row],[rok]]," :: ",H918," :: ",I918)</f>
        <v>2015 :: Mikšl Martin :: 2006</v>
      </c>
      <c r="C918" s="251">
        <v>2015</v>
      </c>
      <c r="D918" s="252" t="s">
        <v>297</v>
      </c>
      <c r="E918" s="259">
        <v>8</v>
      </c>
      <c r="F918" s="259">
        <v>8</v>
      </c>
      <c r="G918" s="253">
        <v>2</v>
      </c>
      <c r="H918" s="262" t="s">
        <v>253</v>
      </c>
      <c r="I918" s="263">
        <v>2006</v>
      </c>
      <c r="J918" s="19" t="s">
        <v>1015</v>
      </c>
      <c r="K918" s="255" t="str">
        <f>IF(RIGHT(LEFT(historie_vysledky[[#This Row],[prijmeni a jmeno]],SEARCH(" ",historie_vysledky[[#This Row],[prijmeni a jmeno]])-1),1)="á","Z","M")</f>
        <v>M</v>
      </c>
      <c r="L91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18" s="257"/>
      <c r="N918" s="134"/>
      <c r="O918" s="264">
        <v>8.8425925925925922E-4</v>
      </c>
      <c r="P918" s="136" t="str">
        <f>LEFT(historie_vysledky[[#This Row],[prijmeni a jmeno]],1)</f>
        <v>M</v>
      </c>
      <c r="Q918" s="135" t="str">
        <f>CONCATENATE(historie_vysledky[[#This Row],[prijmeni a jmeno]],", ",historie_vysledky[[#This Row],[nar]])</f>
        <v>Mikšl Martin, 2006</v>
      </c>
      <c r="R918" s="135" t="str">
        <f>CONCATENATE(historie_vysledky[[#This Row],[prijmeni a jmeno]]," (",historie_vysledky[[#This Row],[nar]],")  v roce ",historie_vysledky[[#This Row],[rok]])</f>
        <v>Mikšl Martin (2006)  v roce 2015</v>
      </c>
      <c r="S918" s="244"/>
      <c r="T918" s="244"/>
      <c r="U918" s="56"/>
      <c r="V918" s="265"/>
      <c r="W918" s="265"/>
      <c r="X918" s="266"/>
      <c r="Y918" s="266"/>
      <c r="AB918" s="6"/>
      <c r="AC918" s="6"/>
      <c r="AF918" s="56"/>
      <c r="AG918" s="56"/>
    </row>
    <row r="919" spans="2:33" ht="11.25">
      <c r="B919" s="133" t="str">
        <f>CONCATENATE(historie_vysledky[[#This Row],[rok]]," :: ",H919," :: ",I919)</f>
        <v>2015 :: Kaňka Jan :: 2007</v>
      </c>
      <c r="C919" s="251">
        <v>2015</v>
      </c>
      <c r="D919" s="252" t="s">
        <v>297</v>
      </c>
      <c r="E919" s="259">
        <v>9</v>
      </c>
      <c r="F919" s="259">
        <v>9</v>
      </c>
      <c r="G919" s="253">
        <v>94</v>
      </c>
      <c r="H919" s="262" t="s">
        <v>515</v>
      </c>
      <c r="I919" s="263">
        <v>2007</v>
      </c>
      <c r="J919" s="19" t="s">
        <v>331</v>
      </c>
      <c r="K919" s="255" t="str">
        <f>IF(RIGHT(LEFT(historie_vysledky[[#This Row],[prijmeni a jmeno]],SEARCH(" ",historie_vysledky[[#This Row],[prijmeni a jmeno]])-1),1)="á","Z","M")</f>
        <v>M</v>
      </c>
      <c r="L91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19" s="257"/>
      <c r="N919" s="134"/>
      <c r="O919" s="264">
        <v>8.8541666666666662E-4</v>
      </c>
      <c r="P919" s="136" t="str">
        <f>LEFT(historie_vysledky[[#This Row],[prijmeni a jmeno]],1)</f>
        <v>K</v>
      </c>
      <c r="Q919" s="135" t="str">
        <f>CONCATENATE(historie_vysledky[[#This Row],[prijmeni a jmeno]],", ",historie_vysledky[[#This Row],[nar]])</f>
        <v>Kaňka Jan, 2007</v>
      </c>
      <c r="R919" s="135" t="str">
        <f>CONCATENATE(historie_vysledky[[#This Row],[prijmeni a jmeno]]," (",historie_vysledky[[#This Row],[nar]],")  v roce ",historie_vysledky[[#This Row],[rok]])</f>
        <v>Kaňka Jan (2007)  v roce 2015</v>
      </c>
      <c r="S919" s="244"/>
      <c r="T919" s="244"/>
      <c r="U919" s="56"/>
      <c r="V919" s="265"/>
      <c r="W919" s="265"/>
      <c r="X919" s="266"/>
      <c r="Y919" s="266"/>
      <c r="AB919" s="6"/>
      <c r="AC919" s="6"/>
      <c r="AF919" s="56"/>
      <c r="AG919" s="56"/>
    </row>
    <row r="920" spans="2:33" ht="11.25">
      <c r="B920" s="133" t="str">
        <f>CONCATENATE(historie_vysledky[[#This Row],[rok]]," :: ",H920," :: ",I920)</f>
        <v>2015 :: Stejskal Petr :: 2007</v>
      </c>
      <c r="C920" s="251">
        <v>2015</v>
      </c>
      <c r="D920" s="252" t="s">
        <v>297</v>
      </c>
      <c r="E920" s="259">
        <v>10</v>
      </c>
      <c r="F920" s="259">
        <v>10</v>
      </c>
      <c r="G920" s="253">
        <v>8</v>
      </c>
      <c r="H920" s="262" t="s">
        <v>747</v>
      </c>
      <c r="I920" s="263">
        <v>2007</v>
      </c>
      <c r="J920" s="19" t="s">
        <v>741</v>
      </c>
      <c r="K920" s="255" t="str">
        <f>IF(RIGHT(LEFT(historie_vysledky[[#This Row],[prijmeni a jmeno]],SEARCH(" ",historie_vysledky[[#This Row],[prijmeni a jmeno]])-1),1)="á","Z","M")</f>
        <v>M</v>
      </c>
      <c r="L92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20" s="257"/>
      <c r="N920" s="134"/>
      <c r="O920" s="264">
        <v>9.5717592592592599E-4</v>
      </c>
      <c r="P920" s="136" t="str">
        <f>LEFT(historie_vysledky[[#This Row],[prijmeni a jmeno]],1)</f>
        <v>S</v>
      </c>
      <c r="Q920" s="135" t="str">
        <f>CONCATENATE(historie_vysledky[[#This Row],[prijmeni a jmeno]],", ",historie_vysledky[[#This Row],[nar]])</f>
        <v>Stejskal Petr, 2007</v>
      </c>
      <c r="R920" s="135" t="str">
        <f>CONCATENATE(historie_vysledky[[#This Row],[prijmeni a jmeno]]," (",historie_vysledky[[#This Row],[nar]],")  v roce ",historie_vysledky[[#This Row],[rok]])</f>
        <v>Stejskal Petr (2007)  v roce 2015</v>
      </c>
      <c r="S920" s="244"/>
      <c r="T920" s="244"/>
      <c r="U920" s="56"/>
      <c r="V920" s="265"/>
      <c r="W920" s="265"/>
      <c r="X920" s="266"/>
      <c r="Y920" s="266"/>
      <c r="AB920" s="6"/>
      <c r="AC920" s="6"/>
      <c r="AF920" s="56"/>
      <c r="AG920" s="56"/>
    </row>
    <row r="921" spans="2:33" ht="11.25">
      <c r="B921" s="133" t="str">
        <f>CONCATENATE(historie_vysledky[[#This Row],[rok]]," :: ",H921," :: ",I921)</f>
        <v>2015 :: Teplý Ondřej :: 2005</v>
      </c>
      <c r="C921" s="251">
        <v>2015</v>
      </c>
      <c r="D921" s="252" t="s">
        <v>297</v>
      </c>
      <c r="E921" s="259">
        <v>11</v>
      </c>
      <c r="F921" s="259">
        <v>11</v>
      </c>
      <c r="G921" s="253">
        <v>15</v>
      </c>
      <c r="H921" s="262" t="s">
        <v>119</v>
      </c>
      <c r="I921" s="263">
        <v>2005</v>
      </c>
      <c r="J921" s="19" t="s">
        <v>1016</v>
      </c>
      <c r="K921" s="255" t="str">
        <f>IF(RIGHT(LEFT(historie_vysledky[[#This Row],[prijmeni a jmeno]],SEARCH(" ",historie_vysledky[[#This Row],[prijmeni a jmeno]])-1),1)="á","Z","M")</f>
        <v>M</v>
      </c>
      <c r="L92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21" s="257"/>
      <c r="N921" s="134"/>
      <c r="O921" s="264" t="s">
        <v>316</v>
      </c>
      <c r="P921" s="136" t="str">
        <f>LEFT(historie_vysledky[[#This Row],[prijmeni a jmeno]],1)</f>
        <v>T</v>
      </c>
      <c r="Q921" s="135" t="str">
        <f>CONCATENATE(historie_vysledky[[#This Row],[prijmeni a jmeno]],", ",historie_vysledky[[#This Row],[nar]])</f>
        <v>Teplý Ondřej, 2005</v>
      </c>
      <c r="R921" s="135" t="str">
        <f>CONCATENATE(historie_vysledky[[#This Row],[prijmeni a jmeno]]," (",historie_vysledky[[#This Row],[nar]],")  v roce ",historie_vysledky[[#This Row],[rok]])</f>
        <v>Teplý Ondřej (2005)  v roce 2015</v>
      </c>
      <c r="S921" s="244"/>
      <c r="T921" s="244"/>
      <c r="U921" s="56"/>
      <c r="V921" s="265"/>
      <c r="W921" s="265"/>
      <c r="X921" s="266"/>
      <c r="Y921" s="266"/>
      <c r="AB921" s="6"/>
      <c r="AC921" s="6"/>
      <c r="AF921" s="56"/>
      <c r="AG921" s="56"/>
    </row>
    <row r="922" spans="2:33" ht="11.25">
      <c r="B922" s="133" t="str">
        <f>CONCATENATE(historie_vysledky[[#This Row],[rok]]," :: ",H922," :: ",I922)</f>
        <v>2015 :: Donát Jakub :: 2007</v>
      </c>
      <c r="C922" s="251">
        <v>2015</v>
      </c>
      <c r="D922" s="252" t="s">
        <v>297</v>
      </c>
      <c r="E922" s="259">
        <v>12</v>
      </c>
      <c r="F922" s="259">
        <v>12</v>
      </c>
      <c r="G922" s="253">
        <v>80</v>
      </c>
      <c r="H922" s="262" t="s">
        <v>748</v>
      </c>
      <c r="I922" s="263">
        <v>2007</v>
      </c>
      <c r="J922" s="19" t="s">
        <v>36</v>
      </c>
      <c r="K922" s="255" t="str">
        <f>IF(RIGHT(LEFT(historie_vysledky[[#This Row],[prijmeni a jmeno]],SEARCH(" ",historie_vysledky[[#This Row],[prijmeni a jmeno]])-1),1)="á","Z","M")</f>
        <v>M</v>
      </c>
      <c r="L92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22" s="257"/>
      <c r="N922" s="134"/>
      <c r="O922" s="264" t="s">
        <v>316</v>
      </c>
      <c r="P922" s="136" t="str">
        <f>LEFT(historie_vysledky[[#This Row],[prijmeni a jmeno]],1)</f>
        <v>D</v>
      </c>
      <c r="Q922" s="135" t="str">
        <f>CONCATENATE(historie_vysledky[[#This Row],[prijmeni a jmeno]],", ",historie_vysledky[[#This Row],[nar]])</f>
        <v>Donát Jakub, 2007</v>
      </c>
      <c r="R922" s="135" t="str">
        <f>CONCATENATE(historie_vysledky[[#This Row],[prijmeni a jmeno]]," (",historie_vysledky[[#This Row],[nar]],")  v roce ",historie_vysledky[[#This Row],[rok]])</f>
        <v>Donát Jakub (2007)  v roce 2015</v>
      </c>
      <c r="S922" s="244"/>
      <c r="T922" s="244"/>
      <c r="U922" s="56"/>
      <c r="V922" s="265"/>
      <c r="W922" s="265"/>
      <c r="X922" s="266"/>
      <c r="Y922" s="266"/>
      <c r="AB922" s="6"/>
      <c r="AC922" s="6"/>
      <c r="AF922" s="56"/>
      <c r="AG922" s="56"/>
    </row>
    <row r="923" spans="2:33" ht="11.25">
      <c r="B923" s="133" t="str">
        <f>CONCATENATE(historie_vysledky[[#This Row],[rok]]," :: ",H923," :: ",I923)</f>
        <v>2015 :: Teplý Michal :: 2007</v>
      </c>
      <c r="C923" s="251">
        <v>2015</v>
      </c>
      <c r="D923" s="252" t="s">
        <v>297</v>
      </c>
      <c r="E923" s="259">
        <v>13</v>
      </c>
      <c r="F923" s="259">
        <v>13</v>
      </c>
      <c r="G923" s="253">
        <v>16</v>
      </c>
      <c r="H923" s="262" t="s">
        <v>825</v>
      </c>
      <c r="I923" s="263">
        <v>2007</v>
      </c>
      <c r="J923" s="19" t="s">
        <v>1016</v>
      </c>
      <c r="K923" s="255" t="str">
        <f>IF(RIGHT(LEFT(historie_vysledky[[#This Row],[prijmeni a jmeno]],SEARCH(" ",historie_vysledky[[#This Row],[prijmeni a jmeno]])-1),1)="á","Z","M")</f>
        <v>M</v>
      </c>
      <c r="L92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23" s="257"/>
      <c r="N923" s="134"/>
      <c r="O923" s="264" t="s">
        <v>316</v>
      </c>
      <c r="P923" s="136" t="str">
        <f>LEFT(historie_vysledky[[#This Row],[prijmeni a jmeno]],1)</f>
        <v>T</v>
      </c>
      <c r="Q923" s="135" t="str">
        <f>CONCATENATE(historie_vysledky[[#This Row],[prijmeni a jmeno]],", ",historie_vysledky[[#This Row],[nar]])</f>
        <v>Teplý Michal, 2007</v>
      </c>
      <c r="R923" s="135" t="str">
        <f>CONCATENATE(historie_vysledky[[#This Row],[prijmeni a jmeno]]," (",historie_vysledky[[#This Row],[nar]],")  v roce ",historie_vysledky[[#This Row],[rok]])</f>
        <v>Teplý Michal (2007)  v roce 2015</v>
      </c>
      <c r="S923" s="244"/>
      <c r="T923" s="244"/>
      <c r="U923" s="56"/>
      <c r="V923" s="265"/>
      <c r="W923" s="265"/>
      <c r="X923" s="266"/>
      <c r="Y923" s="266"/>
      <c r="AB923" s="6"/>
      <c r="AC923" s="6"/>
      <c r="AF923" s="56"/>
      <c r="AG923" s="56"/>
    </row>
    <row r="924" spans="2:33" ht="11.25">
      <c r="B924" s="133" t="str">
        <f>CONCATENATE(historie_vysledky[[#This Row],[rok]]," :: ",H924," :: ",I924)</f>
        <v>2015 :: Sedlák Patrik :: 2006</v>
      </c>
      <c r="C924" s="251">
        <v>2015</v>
      </c>
      <c r="D924" s="252" t="s">
        <v>297</v>
      </c>
      <c r="E924" s="259">
        <v>14</v>
      </c>
      <c r="F924" s="259">
        <v>14</v>
      </c>
      <c r="G924" s="253">
        <v>79</v>
      </c>
      <c r="H924" s="262" t="s">
        <v>1013</v>
      </c>
      <c r="I924" s="263">
        <v>2006</v>
      </c>
      <c r="J924" s="19" t="s">
        <v>1014</v>
      </c>
      <c r="K924" s="255" t="str">
        <f>IF(RIGHT(LEFT(historie_vysledky[[#This Row],[prijmeni a jmeno]],SEARCH(" ",historie_vysledky[[#This Row],[prijmeni a jmeno]])-1),1)="á","Z","M")</f>
        <v>M</v>
      </c>
      <c r="L92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24" s="257"/>
      <c r="N924" s="134"/>
      <c r="O924" s="264" t="s">
        <v>316</v>
      </c>
      <c r="P924" s="136" t="str">
        <f>LEFT(historie_vysledky[[#This Row],[prijmeni a jmeno]],1)</f>
        <v>S</v>
      </c>
      <c r="Q924" s="135" t="str">
        <f>CONCATENATE(historie_vysledky[[#This Row],[prijmeni a jmeno]],", ",historie_vysledky[[#This Row],[nar]])</f>
        <v>Sedlák Patrik, 2006</v>
      </c>
      <c r="R924" s="135" t="str">
        <f>CONCATENATE(historie_vysledky[[#This Row],[prijmeni a jmeno]]," (",historie_vysledky[[#This Row],[nar]],")  v roce ",historie_vysledky[[#This Row],[rok]])</f>
        <v>Sedlák Patrik (2006)  v roce 2015</v>
      </c>
      <c r="S924" s="244"/>
      <c r="T924" s="244"/>
      <c r="U924" s="56"/>
      <c r="V924" s="265"/>
      <c r="W924" s="265"/>
      <c r="X924" s="266"/>
      <c r="Y924" s="266"/>
      <c r="AB924" s="6"/>
      <c r="AC924" s="6"/>
      <c r="AF924" s="56"/>
      <c r="AG924" s="56"/>
    </row>
    <row r="925" spans="2:33" ht="11.25">
      <c r="B925" s="133" t="str">
        <f>CONCATENATE(historie_vysledky[[#This Row],[rok]]," :: ",H925," :: ",I925)</f>
        <v>2015 :: Lebeda David :: 2007</v>
      </c>
      <c r="C925" s="251">
        <v>2015</v>
      </c>
      <c r="D925" s="252" t="s">
        <v>297</v>
      </c>
      <c r="E925" s="259">
        <v>15</v>
      </c>
      <c r="F925" s="259">
        <v>15</v>
      </c>
      <c r="G925" s="253">
        <v>17</v>
      </c>
      <c r="H925" s="262" t="s">
        <v>605</v>
      </c>
      <c r="I925" s="263">
        <v>2007</v>
      </c>
      <c r="J925" s="19" t="s">
        <v>23</v>
      </c>
      <c r="K925" s="255" t="str">
        <f>IF(RIGHT(LEFT(historie_vysledky[[#This Row],[prijmeni a jmeno]],SEARCH(" ",historie_vysledky[[#This Row],[prijmeni a jmeno]])-1),1)="á","Z","M")</f>
        <v>M</v>
      </c>
      <c r="L92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25" s="257"/>
      <c r="N925" s="134"/>
      <c r="O925" s="264" t="s">
        <v>316</v>
      </c>
      <c r="P925" s="136" t="str">
        <f>LEFT(historie_vysledky[[#This Row],[prijmeni a jmeno]],1)</f>
        <v>L</v>
      </c>
      <c r="Q925" s="135" t="str">
        <f>CONCATENATE(historie_vysledky[[#This Row],[prijmeni a jmeno]],", ",historie_vysledky[[#This Row],[nar]])</f>
        <v>Lebeda David, 2007</v>
      </c>
      <c r="R925" s="135" t="str">
        <f>CONCATENATE(historie_vysledky[[#This Row],[prijmeni a jmeno]]," (",historie_vysledky[[#This Row],[nar]],")  v roce ",historie_vysledky[[#This Row],[rok]])</f>
        <v>Lebeda David (2007)  v roce 2015</v>
      </c>
      <c r="S925" s="244"/>
      <c r="T925" s="244"/>
      <c r="U925" s="56"/>
      <c r="V925" s="265"/>
      <c r="W925" s="265"/>
      <c r="X925" s="266"/>
      <c r="Y925" s="266"/>
      <c r="AB925" s="6"/>
      <c r="AC925" s="6"/>
      <c r="AF925" s="56"/>
      <c r="AG925" s="56"/>
    </row>
    <row r="926" spans="2:33" ht="11.25">
      <c r="B926" s="133" t="str">
        <f>CONCATENATE(historie_vysledky[[#This Row],[rok]]," :: ",H926," :: ",I926)</f>
        <v>2015 :: Michalisko David :: 2006</v>
      </c>
      <c r="C926" s="251">
        <v>2015</v>
      </c>
      <c r="D926" s="252" t="s">
        <v>297</v>
      </c>
      <c r="E926" s="259">
        <v>16</v>
      </c>
      <c r="F926" s="259">
        <v>16</v>
      </c>
      <c r="G926" s="253">
        <v>33</v>
      </c>
      <c r="H926" s="262" t="s">
        <v>1018</v>
      </c>
      <c r="I926" s="263">
        <v>2006</v>
      </c>
      <c r="J926" s="19" t="s">
        <v>235</v>
      </c>
      <c r="K926" s="255" t="str">
        <f>IF(RIGHT(LEFT(historie_vysledky[[#This Row],[prijmeni a jmeno]],SEARCH(" ",historie_vysledky[[#This Row],[prijmeni a jmeno]])-1),1)="á","Z","M")</f>
        <v>M</v>
      </c>
      <c r="L92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26" s="257"/>
      <c r="N926" s="134"/>
      <c r="O926" s="264" t="s">
        <v>316</v>
      </c>
      <c r="P926" s="136" t="str">
        <f>LEFT(historie_vysledky[[#This Row],[prijmeni a jmeno]],1)</f>
        <v>M</v>
      </c>
      <c r="Q926" s="135" t="str">
        <f>CONCATENATE(historie_vysledky[[#This Row],[prijmeni a jmeno]],", ",historie_vysledky[[#This Row],[nar]])</f>
        <v>Michalisko David, 2006</v>
      </c>
      <c r="R926" s="135" t="str">
        <f>CONCATENATE(historie_vysledky[[#This Row],[prijmeni a jmeno]]," (",historie_vysledky[[#This Row],[nar]],")  v roce ",historie_vysledky[[#This Row],[rok]])</f>
        <v>Michalisko David (2006)  v roce 2015</v>
      </c>
      <c r="S926" s="244"/>
      <c r="T926" s="244"/>
      <c r="U926" s="56"/>
      <c r="V926" s="265"/>
      <c r="W926" s="265"/>
      <c r="X926" s="266"/>
      <c r="Y926" s="266"/>
      <c r="AB926" s="6"/>
      <c r="AC926" s="6"/>
      <c r="AF926" s="56"/>
      <c r="AG926" s="56"/>
    </row>
    <row r="927" spans="2:33" ht="11.25">
      <c r="B927" s="133" t="str">
        <f>CONCATENATE(historie_vysledky[[#This Row],[rok]]," :: ",H927," :: ",I927)</f>
        <v>2015 :: Karala Matěj :: 2006</v>
      </c>
      <c r="C927" s="251">
        <v>2015</v>
      </c>
      <c r="D927" s="252" t="s">
        <v>297</v>
      </c>
      <c r="E927" s="259">
        <v>17</v>
      </c>
      <c r="F927" s="259">
        <v>17</v>
      </c>
      <c r="G927" s="253">
        <v>90</v>
      </c>
      <c r="H927" s="262" t="s">
        <v>518</v>
      </c>
      <c r="I927" s="263">
        <v>2006</v>
      </c>
      <c r="J927" s="19" t="s">
        <v>328</v>
      </c>
      <c r="K927" s="255" t="str">
        <f>IF(RIGHT(LEFT(historie_vysledky[[#This Row],[prijmeni a jmeno]],SEARCH(" ",historie_vysledky[[#This Row],[prijmeni a jmeno]])-1),1)="á","Z","M")</f>
        <v>M</v>
      </c>
      <c r="L92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27" s="257"/>
      <c r="N927" s="134"/>
      <c r="O927" s="264" t="s">
        <v>316</v>
      </c>
      <c r="P927" s="136" t="str">
        <f>LEFT(historie_vysledky[[#This Row],[prijmeni a jmeno]],1)</f>
        <v>K</v>
      </c>
      <c r="Q927" s="135" t="str">
        <f>CONCATENATE(historie_vysledky[[#This Row],[prijmeni a jmeno]],", ",historie_vysledky[[#This Row],[nar]])</f>
        <v>Karala Matěj, 2006</v>
      </c>
      <c r="R927" s="135" t="str">
        <f>CONCATENATE(historie_vysledky[[#This Row],[prijmeni a jmeno]]," (",historie_vysledky[[#This Row],[nar]],")  v roce ",historie_vysledky[[#This Row],[rok]])</f>
        <v>Karala Matěj (2006)  v roce 2015</v>
      </c>
      <c r="S927" s="244"/>
      <c r="T927" s="244"/>
      <c r="U927" s="56"/>
      <c r="V927" s="265"/>
      <c r="W927" s="265"/>
      <c r="X927" s="266"/>
      <c r="Y927" s="266"/>
      <c r="AB927" s="6"/>
      <c r="AC927" s="6"/>
      <c r="AF927" s="56"/>
      <c r="AG927" s="56"/>
    </row>
    <row r="928" spans="2:33" ht="11.25">
      <c r="B928" s="133" t="str">
        <f>CONCATENATE(historie_vysledky[[#This Row],[rok]]," :: ",H928," :: ",I928)</f>
        <v>2015 :: Staňková Karolína :: 2005</v>
      </c>
      <c r="C928" s="251">
        <v>2015</v>
      </c>
      <c r="D928" s="252" t="s">
        <v>297</v>
      </c>
      <c r="E928" s="259">
        <v>1</v>
      </c>
      <c r="F928" s="259">
        <v>1</v>
      </c>
      <c r="G928" s="253">
        <v>88</v>
      </c>
      <c r="H928" s="262" t="s">
        <v>1003</v>
      </c>
      <c r="I928" s="263">
        <v>2005</v>
      </c>
      <c r="J928" s="19" t="s">
        <v>984</v>
      </c>
      <c r="K928" s="255" t="str">
        <f>IF(RIGHT(LEFT(historie_vysledky[[#This Row],[prijmeni a jmeno]],SEARCH(" ",historie_vysledky[[#This Row],[prijmeni a jmeno]])-1),1)="á","Z","M")</f>
        <v>Z</v>
      </c>
      <c r="L92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28" s="257"/>
      <c r="N928" s="134"/>
      <c r="O928" s="264">
        <v>7.7546296296296304E-4</v>
      </c>
      <c r="P928" s="136" t="str">
        <f>LEFT(historie_vysledky[[#This Row],[prijmeni a jmeno]],1)</f>
        <v>S</v>
      </c>
      <c r="Q928" s="135" t="str">
        <f>CONCATENATE(historie_vysledky[[#This Row],[prijmeni a jmeno]],", ",historie_vysledky[[#This Row],[nar]])</f>
        <v>Staňková Karolína, 2005</v>
      </c>
      <c r="R928" s="135" t="str">
        <f>CONCATENATE(historie_vysledky[[#This Row],[prijmeni a jmeno]]," (",historie_vysledky[[#This Row],[nar]],")  v roce ",historie_vysledky[[#This Row],[rok]])</f>
        <v>Staňková Karolína (2005)  v roce 2015</v>
      </c>
      <c r="S928" s="244"/>
      <c r="T928" s="244"/>
      <c r="U928" s="56"/>
      <c r="V928" s="265"/>
      <c r="W928" s="265"/>
      <c r="X928" s="266"/>
      <c r="Y928" s="266"/>
      <c r="AB928" s="6"/>
      <c r="AC928" s="6"/>
      <c r="AF928" s="56"/>
      <c r="AG928" s="56"/>
    </row>
    <row r="929" spans="2:33" ht="11.25">
      <c r="B929" s="133" t="str">
        <f>CONCATENATE(historie_vysledky[[#This Row],[rok]]," :: ",H929," :: ",I929)</f>
        <v>2015 :: Šimková Kristýna :: 2005</v>
      </c>
      <c r="C929" s="251">
        <v>2015</v>
      </c>
      <c r="D929" s="252" t="s">
        <v>297</v>
      </c>
      <c r="E929" s="259">
        <v>2</v>
      </c>
      <c r="F929" s="259">
        <v>2</v>
      </c>
      <c r="G929" s="253">
        <v>32</v>
      </c>
      <c r="H929" s="262" t="s">
        <v>520</v>
      </c>
      <c r="I929" s="263">
        <v>2005</v>
      </c>
      <c r="J929" s="19" t="s">
        <v>328</v>
      </c>
      <c r="K929" s="255" t="str">
        <f>IF(RIGHT(LEFT(historie_vysledky[[#This Row],[prijmeni a jmeno]],SEARCH(" ",historie_vysledky[[#This Row],[prijmeni a jmeno]])-1),1)="á","Z","M")</f>
        <v>Z</v>
      </c>
      <c r="L92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29" s="257"/>
      <c r="N929" s="134"/>
      <c r="O929" s="264">
        <v>8.2986111111111119E-4</v>
      </c>
      <c r="P929" s="136" t="str">
        <f>LEFT(historie_vysledky[[#This Row],[prijmeni a jmeno]],1)</f>
        <v>Š</v>
      </c>
      <c r="Q929" s="135" t="str">
        <f>CONCATENATE(historie_vysledky[[#This Row],[prijmeni a jmeno]],", ",historie_vysledky[[#This Row],[nar]])</f>
        <v>Šimková Kristýna, 2005</v>
      </c>
      <c r="R929" s="135" t="str">
        <f>CONCATENATE(historie_vysledky[[#This Row],[prijmeni a jmeno]]," (",historie_vysledky[[#This Row],[nar]],")  v roce ",historie_vysledky[[#This Row],[rok]])</f>
        <v>Šimková Kristýna (2005)  v roce 2015</v>
      </c>
      <c r="S929" s="244"/>
      <c r="T929" s="244"/>
      <c r="U929" s="56"/>
      <c r="V929" s="265"/>
      <c r="W929" s="265"/>
      <c r="X929" s="266"/>
      <c r="Y929" s="266"/>
      <c r="AB929" s="6"/>
      <c r="AC929" s="6"/>
      <c r="AF929" s="56"/>
      <c r="AG929" s="56"/>
    </row>
    <row r="930" spans="2:33" ht="11.25">
      <c r="B930" s="133" t="str">
        <f>CONCATENATE(historie_vysledky[[#This Row],[rok]]," :: ",H930," :: ",I930)</f>
        <v>2015 :: Gubaniová Tereza :: 2005</v>
      </c>
      <c r="C930" s="251">
        <v>2015</v>
      </c>
      <c r="D930" s="252" t="s">
        <v>297</v>
      </c>
      <c r="E930" s="259">
        <v>3</v>
      </c>
      <c r="F930" s="259">
        <v>3</v>
      </c>
      <c r="G930" s="253">
        <v>85</v>
      </c>
      <c r="H930" s="262" t="s">
        <v>1005</v>
      </c>
      <c r="I930" s="263">
        <v>2005</v>
      </c>
      <c r="J930" s="19" t="s">
        <v>984</v>
      </c>
      <c r="K930" s="255" t="str">
        <f>IF(RIGHT(LEFT(historie_vysledky[[#This Row],[prijmeni a jmeno]],SEARCH(" ",historie_vysledky[[#This Row],[prijmeni a jmeno]])-1),1)="á","Z","M")</f>
        <v>Z</v>
      </c>
      <c r="L93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30" s="257"/>
      <c r="N930" s="134"/>
      <c r="O930" s="264">
        <v>8.3333333333333339E-4</v>
      </c>
      <c r="P930" s="136" t="str">
        <f>LEFT(historie_vysledky[[#This Row],[prijmeni a jmeno]],1)</f>
        <v>G</v>
      </c>
      <c r="Q930" s="135" t="str">
        <f>CONCATENATE(historie_vysledky[[#This Row],[prijmeni a jmeno]],", ",historie_vysledky[[#This Row],[nar]])</f>
        <v>Gubaniová Tereza, 2005</v>
      </c>
      <c r="R930" s="135" t="str">
        <f>CONCATENATE(historie_vysledky[[#This Row],[prijmeni a jmeno]]," (",historie_vysledky[[#This Row],[nar]],")  v roce ",historie_vysledky[[#This Row],[rok]])</f>
        <v>Gubaniová Tereza (2005)  v roce 2015</v>
      </c>
      <c r="S930" s="244"/>
      <c r="T930" s="244"/>
      <c r="U930" s="56"/>
      <c r="V930" s="265"/>
      <c r="W930" s="265"/>
      <c r="X930" s="266"/>
      <c r="Y930" s="266"/>
      <c r="AB930" s="6"/>
      <c r="AC930" s="6"/>
      <c r="AF930" s="56"/>
      <c r="AG930" s="56"/>
    </row>
    <row r="931" spans="2:33" ht="11.25">
      <c r="B931" s="133" t="str">
        <f>CONCATENATE(historie_vysledky[[#This Row],[rok]]," :: ",H931," :: ",I931)</f>
        <v>2015 :: Brožů Eliška :: 2007</v>
      </c>
      <c r="C931" s="251">
        <v>2015</v>
      </c>
      <c r="D931" s="252" t="s">
        <v>297</v>
      </c>
      <c r="E931" s="259">
        <v>4</v>
      </c>
      <c r="F931" s="259">
        <v>4</v>
      </c>
      <c r="G931" s="253">
        <v>91</v>
      </c>
      <c r="H931" s="262" t="s">
        <v>1000</v>
      </c>
      <c r="I931" s="263">
        <v>2007</v>
      </c>
      <c r="J931" s="19" t="s">
        <v>328</v>
      </c>
      <c r="K931" s="255" t="s">
        <v>318</v>
      </c>
      <c r="L93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31" s="257"/>
      <c r="N931" s="134"/>
      <c r="O931" s="264">
        <v>9.4907407407407408E-4</v>
      </c>
      <c r="P931" s="136" t="str">
        <f>LEFT(historie_vysledky[[#This Row],[prijmeni a jmeno]],1)</f>
        <v>B</v>
      </c>
      <c r="Q931" s="135" t="str">
        <f>CONCATENATE(historie_vysledky[[#This Row],[prijmeni a jmeno]],", ",historie_vysledky[[#This Row],[nar]])</f>
        <v>Brožů Eliška, 2007</v>
      </c>
      <c r="R931" s="135" t="str">
        <f>CONCATENATE(historie_vysledky[[#This Row],[prijmeni a jmeno]]," (",historie_vysledky[[#This Row],[nar]],")  v roce ",historie_vysledky[[#This Row],[rok]])</f>
        <v>Brožů Eliška (2007)  v roce 2015</v>
      </c>
      <c r="S931" s="244"/>
      <c r="T931" s="244"/>
      <c r="U931" s="56"/>
      <c r="V931" s="265"/>
      <c r="W931" s="265"/>
      <c r="X931" s="266"/>
      <c r="Y931" s="266"/>
      <c r="AB931" s="6"/>
      <c r="AC931" s="6"/>
      <c r="AF931" s="56"/>
      <c r="AG931" s="56"/>
    </row>
    <row r="932" spans="2:33" ht="11.25">
      <c r="B932" s="133" t="str">
        <f>CONCATENATE(historie_vysledky[[#This Row],[rok]]," :: ",H932," :: ",I932)</f>
        <v>2015 :: Šedivá Adéla :: 2007</v>
      </c>
      <c r="C932" s="251">
        <v>2015</v>
      </c>
      <c r="D932" s="252" t="s">
        <v>297</v>
      </c>
      <c r="E932" s="259">
        <v>5</v>
      </c>
      <c r="F932" s="259">
        <v>5</v>
      </c>
      <c r="G932" s="253">
        <v>29</v>
      </c>
      <c r="H932" s="262" t="s">
        <v>1009</v>
      </c>
      <c r="I932" s="263">
        <v>2007</v>
      </c>
      <c r="J932" s="19" t="s">
        <v>1010</v>
      </c>
      <c r="K932" s="255" t="str">
        <f>IF(RIGHT(LEFT(historie_vysledky[[#This Row],[prijmeni a jmeno]],SEARCH(" ",historie_vysledky[[#This Row],[prijmeni a jmeno]])-1),1)="á","Z","M")</f>
        <v>Z</v>
      </c>
      <c r="L93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32" s="257"/>
      <c r="N932" s="134"/>
      <c r="O932" s="264">
        <v>9.7222222222222209E-4</v>
      </c>
      <c r="P932" s="136" t="str">
        <f>LEFT(historie_vysledky[[#This Row],[prijmeni a jmeno]],1)</f>
        <v>Š</v>
      </c>
      <c r="Q932" s="135" t="str">
        <f>CONCATENATE(historie_vysledky[[#This Row],[prijmeni a jmeno]],", ",historie_vysledky[[#This Row],[nar]])</f>
        <v>Šedivá Adéla, 2007</v>
      </c>
      <c r="R932" s="135" t="str">
        <f>CONCATENATE(historie_vysledky[[#This Row],[prijmeni a jmeno]]," (",historie_vysledky[[#This Row],[nar]],")  v roce ",historie_vysledky[[#This Row],[rok]])</f>
        <v>Šedivá Adéla (2007)  v roce 2015</v>
      </c>
      <c r="S932" s="244"/>
      <c r="T932" s="244"/>
      <c r="U932" s="56"/>
      <c r="V932" s="265"/>
      <c r="W932" s="265"/>
      <c r="X932" s="266"/>
      <c r="Y932" s="266"/>
      <c r="AB932" s="6"/>
      <c r="AC932" s="6"/>
      <c r="AF932" s="56"/>
      <c r="AG932" s="56"/>
    </row>
    <row r="933" spans="2:33" ht="11.25">
      <c r="B933" s="133" t="str">
        <f>CONCATENATE(historie_vysledky[[#This Row],[rok]]," :: ",H933," :: ",I933)</f>
        <v>2015 :: Divišová Klára :: 2005</v>
      </c>
      <c r="C933" s="251">
        <v>2015</v>
      </c>
      <c r="D933" s="252" t="s">
        <v>297</v>
      </c>
      <c r="E933" s="259">
        <v>6</v>
      </c>
      <c r="F933" s="259">
        <v>6</v>
      </c>
      <c r="G933" s="253">
        <v>95</v>
      </c>
      <c r="H933" s="262" t="s">
        <v>802</v>
      </c>
      <c r="I933" s="263">
        <v>2005</v>
      </c>
      <c r="J933" s="19" t="s">
        <v>691</v>
      </c>
      <c r="K933" s="255" t="str">
        <f>IF(RIGHT(LEFT(historie_vysledky[[#This Row],[prijmeni a jmeno]],SEARCH(" ",historie_vysledky[[#This Row],[prijmeni a jmeno]])-1),1)="á","Z","M")</f>
        <v>Z</v>
      </c>
      <c r="L93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33" s="257"/>
      <c r="N933" s="134"/>
      <c r="O933" s="264">
        <v>9.9537037037037042E-4</v>
      </c>
      <c r="P933" s="136" t="str">
        <f>LEFT(historie_vysledky[[#This Row],[prijmeni a jmeno]],1)</f>
        <v>D</v>
      </c>
      <c r="Q933" s="135" t="str">
        <f>CONCATENATE(historie_vysledky[[#This Row],[prijmeni a jmeno]],", ",historie_vysledky[[#This Row],[nar]])</f>
        <v>Divišová Klára, 2005</v>
      </c>
      <c r="R933" s="135" t="str">
        <f>CONCATENATE(historie_vysledky[[#This Row],[prijmeni a jmeno]]," (",historie_vysledky[[#This Row],[nar]],")  v roce ",historie_vysledky[[#This Row],[rok]])</f>
        <v>Divišová Klára (2005)  v roce 2015</v>
      </c>
      <c r="S933" s="244"/>
      <c r="T933" s="244"/>
      <c r="U933" s="56"/>
      <c r="V933" s="265"/>
      <c r="W933" s="265"/>
      <c r="X933" s="266"/>
      <c r="Y933" s="266"/>
      <c r="AB933" s="6"/>
      <c r="AC933" s="6"/>
      <c r="AF933" s="56"/>
      <c r="AG933" s="56"/>
    </row>
    <row r="934" spans="2:33" ht="11.25">
      <c r="B934" s="133" t="str">
        <f>CONCATENATE(historie_vysledky[[#This Row],[rok]]," :: ",H934," :: ",I934)</f>
        <v>2015 :: Kolářová Andrea :: 2006</v>
      </c>
      <c r="C934" s="251">
        <v>2015</v>
      </c>
      <c r="D934" s="252" t="s">
        <v>297</v>
      </c>
      <c r="E934" s="259">
        <v>7</v>
      </c>
      <c r="F934" s="259">
        <v>7</v>
      </c>
      <c r="G934" s="253">
        <v>14</v>
      </c>
      <c r="H934" s="262" t="s">
        <v>607</v>
      </c>
      <c r="I934" s="263">
        <v>2006</v>
      </c>
      <c r="J934" s="19" t="s">
        <v>567</v>
      </c>
      <c r="K934" s="255" t="str">
        <f>IF(RIGHT(LEFT(historie_vysledky[[#This Row],[prijmeni a jmeno]],SEARCH(" ",historie_vysledky[[#This Row],[prijmeni a jmeno]])-1),1)="á","Z","M")</f>
        <v>Z</v>
      </c>
      <c r="L93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34" s="257"/>
      <c r="N934" s="134"/>
      <c r="O934" s="264">
        <v>1.0185185185185186E-3</v>
      </c>
      <c r="P934" s="136" t="str">
        <f>LEFT(historie_vysledky[[#This Row],[prijmeni a jmeno]],1)</f>
        <v>K</v>
      </c>
      <c r="Q934" s="135" t="str">
        <f>CONCATENATE(historie_vysledky[[#This Row],[prijmeni a jmeno]],", ",historie_vysledky[[#This Row],[nar]])</f>
        <v>Kolářová Andrea, 2006</v>
      </c>
      <c r="R934" s="135" t="str">
        <f>CONCATENATE(historie_vysledky[[#This Row],[prijmeni a jmeno]]," (",historie_vysledky[[#This Row],[nar]],")  v roce ",historie_vysledky[[#This Row],[rok]])</f>
        <v>Kolářová Andrea (2006)  v roce 2015</v>
      </c>
      <c r="S934" s="244"/>
      <c r="T934" s="244"/>
      <c r="U934" s="56"/>
      <c r="V934" s="265"/>
      <c r="W934" s="265"/>
      <c r="X934" s="266"/>
      <c r="Y934" s="266"/>
      <c r="AB934" s="6"/>
      <c r="AC934" s="6"/>
      <c r="AF934" s="56"/>
      <c r="AG934" s="56"/>
    </row>
    <row r="935" spans="2:33" ht="11.25">
      <c r="B935" s="133" t="str">
        <f>CONCATENATE(historie_vysledky[[#This Row],[rok]]," :: ",H935," :: ",I935)</f>
        <v>2015 :: Kaštánková Adéla :: 2006</v>
      </c>
      <c r="C935" s="251">
        <v>2015</v>
      </c>
      <c r="D935" s="252" t="s">
        <v>297</v>
      </c>
      <c r="E935" s="259">
        <v>8</v>
      </c>
      <c r="F935" s="259">
        <v>8</v>
      </c>
      <c r="G935" s="253">
        <v>92</v>
      </c>
      <c r="H935" s="262" t="s">
        <v>999</v>
      </c>
      <c r="I935" s="263">
        <v>2006</v>
      </c>
      <c r="J935" s="19" t="s">
        <v>328</v>
      </c>
      <c r="K935" s="255" t="str">
        <f>IF(RIGHT(LEFT(historie_vysledky[[#This Row],[prijmeni a jmeno]],SEARCH(" ",historie_vysledky[[#This Row],[prijmeni a jmeno]])-1),1)="á","Z","M")</f>
        <v>Z</v>
      </c>
      <c r="L93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35" s="257"/>
      <c r="N935" s="134"/>
      <c r="O935" s="264">
        <v>1.0416666666666667E-3</v>
      </c>
      <c r="P935" s="136" t="str">
        <f>LEFT(historie_vysledky[[#This Row],[prijmeni a jmeno]],1)</f>
        <v>K</v>
      </c>
      <c r="Q935" s="135" t="str">
        <f>CONCATENATE(historie_vysledky[[#This Row],[prijmeni a jmeno]],", ",historie_vysledky[[#This Row],[nar]])</f>
        <v>Kaštánková Adéla, 2006</v>
      </c>
      <c r="R935" s="135" t="str">
        <f>CONCATENATE(historie_vysledky[[#This Row],[prijmeni a jmeno]]," (",historie_vysledky[[#This Row],[nar]],")  v roce ",historie_vysledky[[#This Row],[rok]])</f>
        <v>Kaštánková Adéla (2006)  v roce 2015</v>
      </c>
      <c r="S935" s="244"/>
      <c r="T935" s="244"/>
      <c r="U935" s="56"/>
      <c r="V935" s="265"/>
      <c r="W935" s="265"/>
      <c r="X935" s="266"/>
      <c r="Y935" s="266"/>
      <c r="AB935" s="6"/>
      <c r="AC935" s="6"/>
      <c r="AF935" s="56"/>
      <c r="AG935" s="56"/>
    </row>
    <row r="936" spans="2:33" ht="11.25">
      <c r="B936" s="133" t="str">
        <f>CONCATENATE(historie_vysledky[[#This Row],[rok]]," :: ",H936," :: ",I936)</f>
        <v>2015 :: Divišová Kristýna :: 2007</v>
      </c>
      <c r="C936" s="251">
        <v>2015</v>
      </c>
      <c r="D936" s="252" t="s">
        <v>297</v>
      </c>
      <c r="E936" s="259">
        <v>9</v>
      </c>
      <c r="F936" s="259">
        <v>9</v>
      </c>
      <c r="G936" s="253">
        <v>81</v>
      </c>
      <c r="H936" s="262" t="s">
        <v>831</v>
      </c>
      <c r="I936" s="263">
        <v>2007</v>
      </c>
      <c r="J936" s="19" t="s">
        <v>691</v>
      </c>
      <c r="K936" s="255" t="str">
        <f>IF(RIGHT(LEFT(historie_vysledky[[#This Row],[prijmeni a jmeno]],SEARCH(" ",historie_vysledky[[#This Row],[prijmeni a jmeno]])-1),1)="á","Z","M")</f>
        <v>Z</v>
      </c>
      <c r="L93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36" s="257"/>
      <c r="N936" s="134"/>
      <c r="O936" s="264">
        <v>1.0416666666666667E-3</v>
      </c>
      <c r="P936" s="136" t="str">
        <f>LEFT(historie_vysledky[[#This Row],[prijmeni a jmeno]],1)</f>
        <v>D</v>
      </c>
      <c r="Q936" s="135" t="str">
        <f>CONCATENATE(historie_vysledky[[#This Row],[prijmeni a jmeno]],", ",historie_vysledky[[#This Row],[nar]])</f>
        <v>Divišová Kristýna, 2007</v>
      </c>
      <c r="R936" s="135" t="str">
        <f>CONCATENATE(historie_vysledky[[#This Row],[prijmeni a jmeno]]," (",historie_vysledky[[#This Row],[nar]],")  v roce ",historie_vysledky[[#This Row],[rok]])</f>
        <v>Divišová Kristýna (2007)  v roce 2015</v>
      </c>
      <c r="S936" s="244"/>
      <c r="T936" s="244"/>
      <c r="U936" s="56"/>
      <c r="V936" s="265"/>
      <c r="W936" s="265"/>
      <c r="X936" s="266"/>
      <c r="Y936" s="266"/>
      <c r="AB936" s="6"/>
      <c r="AC936" s="6"/>
      <c r="AF936" s="56"/>
      <c r="AG936" s="56"/>
    </row>
    <row r="937" spans="2:33" ht="11.25">
      <c r="B937" s="133" t="str">
        <f>CONCATENATE(historie_vysledky[[#This Row],[rok]]," :: ",H937," :: ",I937)</f>
        <v>2015 :: Čermáková Štěpánka :: 2005</v>
      </c>
      <c r="C937" s="251">
        <v>2015</v>
      </c>
      <c r="D937" s="252" t="s">
        <v>297</v>
      </c>
      <c r="E937" s="259">
        <v>10</v>
      </c>
      <c r="F937" s="259">
        <v>10</v>
      </c>
      <c r="G937" s="253">
        <v>87</v>
      </c>
      <c r="H937" s="262" t="s">
        <v>1004</v>
      </c>
      <c r="I937" s="263">
        <v>2005</v>
      </c>
      <c r="J937" s="19" t="s">
        <v>984</v>
      </c>
      <c r="K937" s="255" t="str">
        <f>IF(RIGHT(LEFT(historie_vysledky[[#This Row],[prijmeni a jmeno]],SEARCH(" ",historie_vysledky[[#This Row],[prijmeni a jmeno]])-1),1)="á","Z","M")</f>
        <v>Z</v>
      </c>
      <c r="L93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37" s="257"/>
      <c r="N937" s="134"/>
      <c r="O937" s="264">
        <v>1.0532407407407407E-3</v>
      </c>
      <c r="P937" s="136" t="str">
        <f>LEFT(historie_vysledky[[#This Row],[prijmeni a jmeno]],1)</f>
        <v>Č</v>
      </c>
      <c r="Q937" s="135" t="str">
        <f>CONCATENATE(historie_vysledky[[#This Row],[prijmeni a jmeno]],", ",historie_vysledky[[#This Row],[nar]])</f>
        <v>Čermáková Štěpánka, 2005</v>
      </c>
      <c r="R937" s="135" t="str">
        <f>CONCATENATE(historie_vysledky[[#This Row],[prijmeni a jmeno]]," (",historie_vysledky[[#This Row],[nar]],")  v roce ",historie_vysledky[[#This Row],[rok]])</f>
        <v>Čermáková Štěpánka (2005)  v roce 2015</v>
      </c>
      <c r="S937" s="244"/>
      <c r="T937" s="244"/>
      <c r="U937" s="56"/>
      <c r="V937" s="265"/>
      <c r="W937" s="265"/>
      <c r="X937" s="266"/>
      <c r="Y937" s="266"/>
      <c r="AB937" s="6"/>
      <c r="AC937" s="6"/>
      <c r="AF937" s="56"/>
      <c r="AG937" s="56"/>
    </row>
    <row r="938" spans="2:33" ht="11.25">
      <c r="B938" s="133" t="str">
        <f>CONCATENATE(historie_vysledky[[#This Row],[rok]]," :: ",H938," :: ",I938)</f>
        <v>2015 :: Valterová Kristýna :: 2007</v>
      </c>
      <c r="C938" s="251">
        <v>2015</v>
      </c>
      <c r="D938" s="252" t="s">
        <v>297</v>
      </c>
      <c r="E938" s="259">
        <v>11</v>
      </c>
      <c r="F938" s="259">
        <v>11</v>
      </c>
      <c r="G938" s="253">
        <v>31</v>
      </c>
      <c r="H938" s="262" t="s">
        <v>1011</v>
      </c>
      <c r="I938" s="263">
        <v>2007</v>
      </c>
      <c r="J938" s="19" t="s">
        <v>17</v>
      </c>
      <c r="K938" s="255" t="str">
        <f>IF(RIGHT(LEFT(historie_vysledky[[#This Row],[prijmeni a jmeno]],SEARCH(" ",historie_vysledky[[#This Row],[prijmeni a jmeno]])-1),1)="á","Z","M")</f>
        <v>Z</v>
      </c>
      <c r="L93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38" s="257"/>
      <c r="N938" s="134"/>
      <c r="O938" s="264">
        <v>1.1458333333333333E-3</v>
      </c>
      <c r="P938" s="136" t="str">
        <f>LEFT(historie_vysledky[[#This Row],[prijmeni a jmeno]],1)</f>
        <v>V</v>
      </c>
      <c r="Q938" s="135" t="str">
        <f>CONCATENATE(historie_vysledky[[#This Row],[prijmeni a jmeno]],", ",historie_vysledky[[#This Row],[nar]])</f>
        <v>Valterová Kristýna, 2007</v>
      </c>
      <c r="R938" s="135" t="str">
        <f>CONCATENATE(historie_vysledky[[#This Row],[prijmeni a jmeno]]," (",historie_vysledky[[#This Row],[nar]],")  v roce ",historie_vysledky[[#This Row],[rok]])</f>
        <v>Valterová Kristýna (2007)  v roce 2015</v>
      </c>
      <c r="S938" s="244"/>
      <c r="T938" s="244"/>
      <c r="U938" s="56"/>
      <c r="V938" s="265"/>
      <c r="W938" s="265"/>
      <c r="X938" s="266"/>
      <c r="Y938" s="266"/>
      <c r="AB938" s="6"/>
      <c r="AC938" s="6"/>
      <c r="AF938" s="56"/>
      <c r="AG938" s="56"/>
    </row>
    <row r="939" spans="2:33" ht="11.25">
      <c r="B939" s="133" t="str">
        <f>CONCATENATE(historie_vysledky[[#This Row],[rok]]," :: ",H939," :: ",I939)</f>
        <v>2015 :: Šlajsová Vanesa :: 2007</v>
      </c>
      <c r="C939" s="251">
        <v>2015</v>
      </c>
      <c r="D939" s="252" t="s">
        <v>297</v>
      </c>
      <c r="E939" s="259">
        <v>12</v>
      </c>
      <c r="F939" s="259">
        <v>12</v>
      </c>
      <c r="G939" s="253">
        <v>28</v>
      </c>
      <c r="H939" s="262" t="s">
        <v>525</v>
      </c>
      <c r="I939" s="263">
        <v>2007</v>
      </c>
      <c r="J939" s="19" t="s">
        <v>463</v>
      </c>
      <c r="K939" s="255" t="str">
        <f>IF(RIGHT(LEFT(historie_vysledky[[#This Row],[prijmeni a jmeno]],SEARCH(" ",historie_vysledky[[#This Row],[prijmeni a jmeno]])-1),1)="á","Z","M")</f>
        <v>Z</v>
      </c>
      <c r="L93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39" s="257"/>
      <c r="N939" s="134"/>
      <c r="O939" s="264">
        <v>1.1921296296296296E-3</v>
      </c>
      <c r="P939" s="136" t="str">
        <f>LEFT(historie_vysledky[[#This Row],[prijmeni a jmeno]],1)</f>
        <v>Š</v>
      </c>
      <c r="Q939" s="135" t="str">
        <f>CONCATENATE(historie_vysledky[[#This Row],[prijmeni a jmeno]],", ",historie_vysledky[[#This Row],[nar]])</f>
        <v>Šlajsová Vanesa, 2007</v>
      </c>
      <c r="R939" s="135" t="str">
        <f>CONCATENATE(historie_vysledky[[#This Row],[prijmeni a jmeno]]," (",historie_vysledky[[#This Row],[nar]],")  v roce ",historie_vysledky[[#This Row],[rok]])</f>
        <v>Šlajsová Vanesa (2007)  v roce 2015</v>
      </c>
      <c r="S939" s="244"/>
      <c r="T939" s="244"/>
      <c r="U939" s="56"/>
      <c r="V939" s="265"/>
      <c r="W939" s="265"/>
      <c r="X939" s="266"/>
      <c r="Y939" s="266"/>
      <c r="AB939" s="6"/>
      <c r="AC939" s="6"/>
      <c r="AF939" s="56"/>
      <c r="AG939" s="56"/>
    </row>
    <row r="940" spans="2:33" ht="11.25">
      <c r="B940" s="133" t="str">
        <f>CONCATENATE(historie_vysledky[[#This Row],[rok]]," :: ",H940," :: ",I940)</f>
        <v>2015 :: Šustáčková Veronika :: 2005</v>
      </c>
      <c r="C940" s="251">
        <v>2015</v>
      </c>
      <c r="D940" s="252" t="s">
        <v>297</v>
      </c>
      <c r="E940" s="259">
        <v>13</v>
      </c>
      <c r="F940" s="259">
        <v>13</v>
      </c>
      <c r="G940" s="253">
        <v>89</v>
      </c>
      <c r="H940" s="262" t="s">
        <v>1001</v>
      </c>
      <c r="I940" s="263">
        <v>2005</v>
      </c>
      <c r="J940" s="19" t="s">
        <v>1002</v>
      </c>
      <c r="K940" s="255" t="str">
        <f>IF(RIGHT(LEFT(historie_vysledky[[#This Row],[prijmeni a jmeno]],SEARCH(" ",historie_vysledky[[#This Row],[prijmeni a jmeno]])-1),1)="á","Z","M")</f>
        <v>Z</v>
      </c>
      <c r="L94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40" s="257"/>
      <c r="N940" s="134"/>
      <c r="O940" s="264">
        <v>1.2962962962962963E-3</v>
      </c>
      <c r="P940" s="136" t="str">
        <f>LEFT(historie_vysledky[[#This Row],[prijmeni a jmeno]],1)</f>
        <v>Š</v>
      </c>
      <c r="Q940" s="135" t="str">
        <f>CONCATENATE(historie_vysledky[[#This Row],[prijmeni a jmeno]],", ",historie_vysledky[[#This Row],[nar]])</f>
        <v>Šustáčková Veronika, 2005</v>
      </c>
      <c r="R940" s="135" t="str">
        <f>CONCATENATE(historie_vysledky[[#This Row],[prijmeni a jmeno]]," (",historie_vysledky[[#This Row],[nar]],")  v roce ",historie_vysledky[[#This Row],[rok]])</f>
        <v>Šustáčková Veronika (2005)  v roce 2015</v>
      </c>
      <c r="S940" s="244"/>
      <c r="T940" s="244"/>
      <c r="U940" s="56"/>
      <c r="V940" s="265"/>
      <c r="W940" s="265"/>
      <c r="X940" s="266"/>
      <c r="Y940" s="266"/>
      <c r="AB940" s="6"/>
      <c r="AC940" s="6"/>
      <c r="AF940" s="56"/>
      <c r="AG940" s="56"/>
    </row>
    <row r="941" spans="2:33" ht="11.25">
      <c r="B941" s="133" t="str">
        <f>CONCATENATE(historie_vysledky[[#This Row],[rok]]," :: ",H941," :: ",I941)</f>
        <v>2015 :: Korešová Natálie :: 2006</v>
      </c>
      <c r="C941" s="251">
        <v>2015</v>
      </c>
      <c r="D941" s="252" t="s">
        <v>297</v>
      </c>
      <c r="E941" s="259">
        <v>14</v>
      </c>
      <c r="F941" s="259">
        <v>14</v>
      </c>
      <c r="G941" s="253">
        <v>79</v>
      </c>
      <c r="H941" s="262" t="s">
        <v>1006</v>
      </c>
      <c r="I941" s="263">
        <v>2006</v>
      </c>
      <c r="J941" s="19" t="s">
        <v>328</v>
      </c>
      <c r="K941" s="255" t="str">
        <f>IF(RIGHT(LEFT(historie_vysledky[[#This Row],[prijmeni a jmeno]],SEARCH(" ",historie_vysledky[[#This Row],[prijmeni a jmeno]])-1),1)="á","Z","M")</f>
        <v>Z</v>
      </c>
      <c r="L94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41" s="257"/>
      <c r="N941" s="134"/>
      <c r="O941" s="264" t="s">
        <v>316</v>
      </c>
      <c r="P941" s="136" t="str">
        <f>LEFT(historie_vysledky[[#This Row],[prijmeni a jmeno]],1)</f>
        <v>K</v>
      </c>
      <c r="Q941" s="135" t="str">
        <f>CONCATENATE(historie_vysledky[[#This Row],[prijmeni a jmeno]],", ",historie_vysledky[[#This Row],[nar]])</f>
        <v>Korešová Natálie, 2006</v>
      </c>
      <c r="R941" s="135" t="str">
        <f>CONCATENATE(historie_vysledky[[#This Row],[prijmeni a jmeno]]," (",historie_vysledky[[#This Row],[nar]],")  v roce ",historie_vysledky[[#This Row],[rok]])</f>
        <v>Korešová Natálie (2006)  v roce 2015</v>
      </c>
      <c r="S941" s="244"/>
      <c r="T941" s="244"/>
      <c r="U941" s="56"/>
      <c r="V941" s="265"/>
      <c r="W941" s="265"/>
      <c r="X941" s="266"/>
      <c r="Y941" s="266"/>
      <c r="AB941" s="6"/>
      <c r="AC941" s="6"/>
      <c r="AF941" s="56"/>
      <c r="AG941" s="56"/>
    </row>
    <row r="942" spans="2:33" ht="11.25">
      <c r="B942" s="133" t="str">
        <f>CONCATENATE(historie_vysledky[[#This Row],[rok]]," :: ",H942," :: ",I942)</f>
        <v>2015 :: Koszelná Kamila :: 2007</v>
      </c>
      <c r="C942" s="251">
        <v>2015</v>
      </c>
      <c r="D942" s="252" t="s">
        <v>297</v>
      </c>
      <c r="E942" s="259">
        <v>15</v>
      </c>
      <c r="F942" s="259">
        <v>15</v>
      </c>
      <c r="G942" s="253">
        <v>3</v>
      </c>
      <c r="H942" s="262" t="s">
        <v>1008</v>
      </c>
      <c r="I942" s="263">
        <v>2007</v>
      </c>
      <c r="J942" s="19" t="s">
        <v>559</v>
      </c>
      <c r="K942" s="255" t="str">
        <f>IF(RIGHT(LEFT(historie_vysledky[[#This Row],[prijmeni a jmeno]],SEARCH(" ",historie_vysledky[[#This Row],[prijmeni a jmeno]])-1),1)="á","Z","M")</f>
        <v>Z</v>
      </c>
      <c r="L94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42" s="257"/>
      <c r="N942" s="134"/>
      <c r="O942" s="264" t="s">
        <v>316</v>
      </c>
      <c r="P942" s="136" t="str">
        <f>LEFT(historie_vysledky[[#This Row],[prijmeni a jmeno]],1)</f>
        <v>K</v>
      </c>
      <c r="Q942" s="135" t="str">
        <f>CONCATENATE(historie_vysledky[[#This Row],[prijmeni a jmeno]],", ",historie_vysledky[[#This Row],[nar]])</f>
        <v>Koszelná Kamila, 2007</v>
      </c>
      <c r="R942" s="135" t="str">
        <f>CONCATENATE(historie_vysledky[[#This Row],[prijmeni a jmeno]]," (",historie_vysledky[[#This Row],[nar]],")  v roce ",historie_vysledky[[#This Row],[rok]])</f>
        <v>Koszelná Kamila (2007)  v roce 2015</v>
      </c>
      <c r="S942" s="244"/>
      <c r="T942" s="244"/>
      <c r="U942" s="56"/>
      <c r="V942" s="265"/>
      <c r="W942" s="265"/>
      <c r="X942" s="266"/>
      <c r="Y942" s="266"/>
      <c r="AB942" s="6"/>
      <c r="AC942" s="6"/>
      <c r="AF942" s="56"/>
      <c r="AG942" s="56"/>
    </row>
    <row r="943" spans="2:33" ht="11.25">
      <c r="B943" s="133" t="str">
        <f>CONCATENATE(historie_vysledky[[#This Row],[rok]]," :: ",H943," :: ",I943)</f>
        <v>2015 :: Kozáková Kateřina :: 2006</v>
      </c>
      <c r="C943" s="251">
        <v>2015</v>
      </c>
      <c r="D943" s="252" t="s">
        <v>297</v>
      </c>
      <c r="E943" s="259">
        <v>16</v>
      </c>
      <c r="F943" s="259">
        <v>16</v>
      </c>
      <c r="G943" s="253">
        <v>36</v>
      </c>
      <c r="H943" s="262" t="s">
        <v>968</v>
      </c>
      <c r="I943" s="263">
        <v>2006</v>
      </c>
      <c r="J943" s="19" t="s">
        <v>21</v>
      </c>
      <c r="K943" s="255" t="str">
        <f>IF(RIGHT(LEFT(historie_vysledky[[#This Row],[prijmeni a jmeno]],SEARCH(" ",historie_vysledky[[#This Row],[prijmeni a jmeno]])-1),1)="á","Z","M")</f>
        <v>Z</v>
      </c>
      <c r="L94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43" s="257"/>
      <c r="N943" s="134"/>
      <c r="O943" s="264" t="s">
        <v>316</v>
      </c>
      <c r="P943" s="136" t="str">
        <f>LEFT(historie_vysledky[[#This Row],[prijmeni a jmeno]],1)</f>
        <v>K</v>
      </c>
      <c r="Q943" s="135" t="str">
        <f>CONCATENATE(historie_vysledky[[#This Row],[prijmeni a jmeno]],", ",historie_vysledky[[#This Row],[nar]])</f>
        <v>Kozáková Kateřina, 2006</v>
      </c>
      <c r="R943" s="135" t="str">
        <f>CONCATENATE(historie_vysledky[[#This Row],[prijmeni a jmeno]]," (",historie_vysledky[[#This Row],[nar]],")  v roce ",historie_vysledky[[#This Row],[rok]])</f>
        <v>Kozáková Kateřina (2006)  v roce 2015</v>
      </c>
      <c r="S943" s="244"/>
      <c r="T943" s="244"/>
      <c r="U943" s="56"/>
      <c r="V943" s="265"/>
      <c r="W943" s="265"/>
      <c r="X943" s="266"/>
      <c r="Y943" s="266"/>
      <c r="AB943" s="6"/>
      <c r="AC943" s="6"/>
      <c r="AF943" s="56"/>
      <c r="AG943" s="56"/>
    </row>
    <row r="944" spans="2:33" ht="11.25">
      <c r="B944" s="133" t="str">
        <f>CONCATENATE(historie_vysledky[[#This Row],[rok]]," :: ",H944," :: ",I944)</f>
        <v>2015 :: Vrkočová Bára :: 2006</v>
      </c>
      <c r="C944" s="251">
        <v>2015</v>
      </c>
      <c r="D944" s="252" t="s">
        <v>297</v>
      </c>
      <c r="E944" s="259">
        <v>17</v>
      </c>
      <c r="F944" s="259">
        <v>17</v>
      </c>
      <c r="G944" s="253">
        <v>12</v>
      </c>
      <c r="H944" s="262" t="s">
        <v>1007</v>
      </c>
      <c r="I944" s="263">
        <v>2006</v>
      </c>
      <c r="J944" s="19" t="s">
        <v>284</v>
      </c>
      <c r="K944" s="255" t="str">
        <f>IF(RIGHT(LEFT(historie_vysledky[[#This Row],[prijmeni a jmeno]],SEARCH(" ",historie_vysledky[[#This Row],[prijmeni a jmeno]])-1),1)="á","Z","M")</f>
        <v>Z</v>
      </c>
      <c r="L94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44" s="257"/>
      <c r="N944" s="134"/>
      <c r="O944" s="264" t="s">
        <v>316</v>
      </c>
      <c r="P944" s="136" t="str">
        <f>LEFT(historie_vysledky[[#This Row],[prijmeni a jmeno]],1)</f>
        <v>V</v>
      </c>
      <c r="Q944" s="135" t="str">
        <f>CONCATENATE(historie_vysledky[[#This Row],[prijmeni a jmeno]],", ",historie_vysledky[[#This Row],[nar]])</f>
        <v>Vrkočová Bára, 2006</v>
      </c>
      <c r="R944" s="135" t="str">
        <f>CONCATENATE(historie_vysledky[[#This Row],[prijmeni a jmeno]]," (",historie_vysledky[[#This Row],[nar]],")  v roce ",historie_vysledky[[#This Row],[rok]])</f>
        <v>Vrkočová Bára (2006)  v roce 2015</v>
      </c>
      <c r="S944" s="244"/>
      <c r="T944" s="244"/>
      <c r="U944" s="56"/>
      <c r="V944" s="265"/>
      <c r="W944" s="265"/>
      <c r="X944" s="266"/>
      <c r="Y944" s="266"/>
      <c r="AB944" s="6"/>
      <c r="AC944" s="6"/>
      <c r="AF944" s="56"/>
      <c r="AG944" s="56"/>
    </row>
    <row r="945" spans="2:33" ht="11.25">
      <c r="B945" s="133" t="str">
        <f>CONCATENATE(historie_vysledky[[#This Row],[rok]]," :: ",H945," :: ",I945)</f>
        <v>2015 :: Havrdová Danielka :: 2007</v>
      </c>
      <c r="C945" s="251">
        <v>2015</v>
      </c>
      <c r="D945" s="252" t="s">
        <v>297</v>
      </c>
      <c r="E945" s="259">
        <v>18</v>
      </c>
      <c r="F945" s="259">
        <v>18</v>
      </c>
      <c r="G945" s="253">
        <v>76</v>
      </c>
      <c r="H945" s="262" t="s">
        <v>1012</v>
      </c>
      <c r="I945" s="263">
        <v>2007</v>
      </c>
      <c r="J945" s="19" t="s">
        <v>328</v>
      </c>
      <c r="K945" s="255" t="str">
        <f>IF(RIGHT(LEFT(historie_vysledky[[#This Row],[prijmeni a jmeno]],SEARCH(" ",historie_vysledky[[#This Row],[prijmeni a jmeno]])-1),1)="á","Z","M")</f>
        <v>Z</v>
      </c>
      <c r="L94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945" s="257"/>
      <c r="N945" s="134"/>
      <c r="O945" s="264" t="s">
        <v>316</v>
      </c>
      <c r="P945" s="136" t="str">
        <f>LEFT(historie_vysledky[[#This Row],[prijmeni a jmeno]],1)</f>
        <v>H</v>
      </c>
      <c r="Q945" s="135" t="str">
        <f>CONCATENATE(historie_vysledky[[#This Row],[prijmeni a jmeno]],", ",historie_vysledky[[#This Row],[nar]])</f>
        <v>Havrdová Danielka, 2007</v>
      </c>
      <c r="R945" s="135" t="str">
        <f>CONCATENATE(historie_vysledky[[#This Row],[prijmeni a jmeno]]," (",historie_vysledky[[#This Row],[nar]],")  v roce ",historie_vysledky[[#This Row],[rok]])</f>
        <v>Havrdová Danielka (2007)  v roce 2015</v>
      </c>
      <c r="S945" s="244"/>
      <c r="T945" s="244"/>
      <c r="U945" s="56"/>
      <c r="V945" s="265"/>
      <c r="W945" s="265"/>
      <c r="X945" s="266"/>
      <c r="Y945" s="266"/>
      <c r="AB945" s="6"/>
      <c r="AC945" s="6"/>
      <c r="AF945" s="56"/>
      <c r="AG945" s="56"/>
    </row>
    <row r="946" spans="2:33" ht="11.25">
      <c r="B946" s="133" t="str">
        <f>CONCATENATE(historie_vysledky[[#This Row],[rok]]," :: ",H946," :: ",I946)</f>
        <v>2015 :: Bořucký Petr :: 2003</v>
      </c>
      <c r="C946" s="251">
        <v>2015</v>
      </c>
      <c r="D946" s="252" t="s">
        <v>297</v>
      </c>
      <c r="E946" s="259">
        <v>1</v>
      </c>
      <c r="F946" s="259">
        <v>1</v>
      </c>
      <c r="G946" s="253">
        <v>56</v>
      </c>
      <c r="H946" s="262" t="s">
        <v>990</v>
      </c>
      <c r="I946" s="263">
        <v>2003</v>
      </c>
      <c r="J946" s="19" t="s">
        <v>281</v>
      </c>
      <c r="K946" s="255" t="str">
        <f>IF(RIGHT(LEFT(historie_vysledky[[#This Row],[prijmeni a jmeno]],SEARCH(" ",historie_vysledky[[#This Row],[prijmeni a jmeno]])-1),1)="á","Z","M")</f>
        <v>M</v>
      </c>
      <c r="L94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46" s="257"/>
      <c r="N946" s="134"/>
      <c r="O946" s="264" t="s">
        <v>316</v>
      </c>
      <c r="P946" s="136" t="str">
        <f>LEFT(historie_vysledky[[#This Row],[prijmeni a jmeno]],1)</f>
        <v>B</v>
      </c>
      <c r="Q946" s="135" t="str">
        <f>CONCATENATE(historie_vysledky[[#This Row],[prijmeni a jmeno]],", ",historie_vysledky[[#This Row],[nar]])</f>
        <v>Bořucký Petr, 2003</v>
      </c>
      <c r="R946" s="135" t="str">
        <f>CONCATENATE(historie_vysledky[[#This Row],[prijmeni a jmeno]]," (",historie_vysledky[[#This Row],[nar]],")  v roce ",historie_vysledky[[#This Row],[rok]])</f>
        <v>Bořucký Petr (2003)  v roce 2015</v>
      </c>
      <c r="S946" s="244"/>
      <c r="T946" s="244"/>
      <c r="U946" s="56"/>
      <c r="V946" s="265"/>
      <c r="W946" s="265"/>
      <c r="X946" s="266"/>
      <c r="Y946" s="266"/>
      <c r="AB946" s="6"/>
      <c r="AC946" s="6"/>
      <c r="AF946" s="56"/>
      <c r="AG946" s="56"/>
    </row>
    <row r="947" spans="2:33" ht="11.25">
      <c r="B947" s="133" t="str">
        <f>CONCATENATE(historie_vysledky[[#This Row],[rok]]," :: ",H947," :: ",I947)</f>
        <v>2015 :: Mrzena Pavel :: 2003</v>
      </c>
      <c r="C947" s="251">
        <v>2015</v>
      </c>
      <c r="D947" s="252" t="s">
        <v>297</v>
      </c>
      <c r="E947" s="259">
        <v>2</v>
      </c>
      <c r="F947" s="259">
        <v>2</v>
      </c>
      <c r="G947" s="253">
        <v>7</v>
      </c>
      <c r="H947" s="262" t="s">
        <v>258</v>
      </c>
      <c r="I947" s="263">
        <v>2003</v>
      </c>
      <c r="J947" s="19" t="s">
        <v>259</v>
      </c>
      <c r="K947" s="255" t="str">
        <f>IF(RIGHT(LEFT(historie_vysledky[[#This Row],[prijmeni a jmeno]],SEARCH(" ",historie_vysledky[[#This Row],[prijmeni a jmeno]])-1),1)="á","Z","M")</f>
        <v>M</v>
      </c>
      <c r="L94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47" s="257"/>
      <c r="N947" s="134"/>
      <c r="O947" s="264" t="s">
        <v>316</v>
      </c>
      <c r="P947" s="136" t="str">
        <f>LEFT(historie_vysledky[[#This Row],[prijmeni a jmeno]],1)</f>
        <v>M</v>
      </c>
      <c r="Q947" s="135" t="str">
        <f>CONCATENATE(historie_vysledky[[#This Row],[prijmeni a jmeno]],", ",historie_vysledky[[#This Row],[nar]])</f>
        <v>Mrzena Pavel, 2003</v>
      </c>
      <c r="R947" s="135" t="str">
        <f>CONCATENATE(historie_vysledky[[#This Row],[prijmeni a jmeno]]," (",historie_vysledky[[#This Row],[nar]],")  v roce ",historie_vysledky[[#This Row],[rok]])</f>
        <v>Mrzena Pavel (2003)  v roce 2015</v>
      </c>
      <c r="S947" s="244"/>
      <c r="T947" s="244"/>
      <c r="U947" s="56"/>
      <c r="V947" s="265"/>
      <c r="W947" s="265"/>
      <c r="X947" s="266"/>
      <c r="Y947" s="266"/>
      <c r="AB947" s="6"/>
      <c r="AC947" s="6"/>
      <c r="AF947" s="56"/>
      <c r="AG947" s="56"/>
    </row>
    <row r="948" spans="2:33" ht="11.25">
      <c r="B948" s="133" t="str">
        <f>CONCATENATE(historie_vysledky[[#This Row],[rok]]," :: ",H948," :: ",I948)</f>
        <v>2015 :: Faltus Matěj :: 2005</v>
      </c>
      <c r="C948" s="251">
        <v>2015</v>
      </c>
      <c r="D948" s="252" t="s">
        <v>297</v>
      </c>
      <c r="E948" s="259">
        <v>3</v>
      </c>
      <c r="F948" s="259">
        <v>3</v>
      </c>
      <c r="G948" s="253">
        <v>51</v>
      </c>
      <c r="H948" s="262" t="s">
        <v>599</v>
      </c>
      <c r="I948" s="263">
        <v>2005</v>
      </c>
      <c r="J948" s="19" t="s">
        <v>246</v>
      </c>
      <c r="K948" s="255" t="str">
        <f>IF(RIGHT(LEFT(historie_vysledky[[#This Row],[prijmeni a jmeno]],SEARCH(" ",historie_vysledky[[#This Row],[prijmeni a jmeno]])-1),1)="á","Z","M")</f>
        <v>M</v>
      </c>
      <c r="L948" s="256" t="s">
        <v>3186</v>
      </c>
      <c r="M948" s="257"/>
      <c r="N948" s="134"/>
      <c r="O948" s="264" t="s">
        <v>316</v>
      </c>
      <c r="P948" s="136" t="str">
        <f>LEFT(historie_vysledky[[#This Row],[prijmeni a jmeno]],1)</f>
        <v>F</v>
      </c>
      <c r="Q948" s="135" t="str">
        <f>CONCATENATE(historie_vysledky[[#This Row],[prijmeni a jmeno]],", ",historie_vysledky[[#This Row],[nar]])</f>
        <v>Faltus Matěj, 2005</v>
      </c>
      <c r="R948" s="135" t="str">
        <f>CONCATENATE(historie_vysledky[[#This Row],[prijmeni a jmeno]]," (",historie_vysledky[[#This Row],[nar]],")  v roce ",historie_vysledky[[#This Row],[rok]])</f>
        <v>Faltus Matěj (2005)  v roce 2015</v>
      </c>
      <c r="S948" s="244"/>
      <c r="T948" s="244"/>
      <c r="U948" s="56"/>
      <c r="V948" s="265"/>
      <c r="W948" s="265"/>
      <c r="X948" s="266"/>
      <c r="Y948" s="266"/>
      <c r="AB948" s="6"/>
      <c r="AC948" s="6"/>
      <c r="AF948" s="56"/>
      <c r="AG948" s="56"/>
    </row>
    <row r="949" spans="2:33" ht="11.25">
      <c r="B949" s="133" t="str">
        <f>CONCATENATE(historie_vysledky[[#This Row],[rok]]," :: ",H949," :: ",I949)</f>
        <v>2015 :: Tomečka Simon :: 2003</v>
      </c>
      <c r="C949" s="251">
        <v>2015</v>
      </c>
      <c r="D949" s="252" t="s">
        <v>297</v>
      </c>
      <c r="E949" s="259">
        <v>4</v>
      </c>
      <c r="F949" s="259">
        <v>4</v>
      </c>
      <c r="G949" s="253">
        <v>90</v>
      </c>
      <c r="H949" s="262" t="s">
        <v>994</v>
      </c>
      <c r="I949" s="263">
        <v>2003</v>
      </c>
      <c r="J949" s="19" t="s">
        <v>984</v>
      </c>
      <c r="K949" s="255" t="str">
        <f>IF(RIGHT(LEFT(historie_vysledky[[#This Row],[prijmeni a jmeno]],SEARCH(" ",historie_vysledky[[#This Row],[prijmeni a jmeno]])-1),1)="á","Z","M")</f>
        <v>M</v>
      </c>
      <c r="L94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49" s="257"/>
      <c r="N949" s="134"/>
      <c r="O949" s="264" t="s">
        <v>316</v>
      </c>
      <c r="P949" s="136" t="str">
        <f>LEFT(historie_vysledky[[#This Row],[prijmeni a jmeno]],1)</f>
        <v>T</v>
      </c>
      <c r="Q949" s="135" t="str">
        <f>CONCATENATE(historie_vysledky[[#This Row],[prijmeni a jmeno]],", ",historie_vysledky[[#This Row],[nar]])</f>
        <v>Tomečka Simon, 2003</v>
      </c>
      <c r="R949" s="135" t="str">
        <f>CONCATENATE(historie_vysledky[[#This Row],[prijmeni a jmeno]]," (",historie_vysledky[[#This Row],[nar]],")  v roce ",historie_vysledky[[#This Row],[rok]])</f>
        <v>Tomečka Simon (2003)  v roce 2015</v>
      </c>
      <c r="S949" s="244"/>
      <c r="T949" s="244"/>
      <c r="U949" s="56"/>
      <c r="V949" s="265"/>
      <c r="W949" s="265"/>
      <c r="X949" s="266"/>
      <c r="Y949" s="266"/>
      <c r="AB949" s="6"/>
      <c r="AC949" s="6"/>
      <c r="AF949" s="56"/>
      <c r="AG949" s="56"/>
    </row>
    <row r="950" spans="2:33" ht="11.25">
      <c r="B950" s="133" t="str">
        <f>CONCATENATE(historie_vysledky[[#This Row],[rok]]," :: ",H950," :: ",I950)</f>
        <v>2015 :: Ludvík Marek :: 2004</v>
      </c>
      <c r="C950" s="251">
        <v>2015</v>
      </c>
      <c r="D950" s="252" t="s">
        <v>297</v>
      </c>
      <c r="E950" s="259">
        <v>5</v>
      </c>
      <c r="F950" s="259">
        <v>5</v>
      </c>
      <c r="G950" s="253">
        <v>37</v>
      </c>
      <c r="H950" s="262" t="s">
        <v>998</v>
      </c>
      <c r="I950" s="263">
        <v>2004</v>
      </c>
      <c r="J950" s="19" t="s">
        <v>281</v>
      </c>
      <c r="K950" s="255" t="str">
        <f>IF(RIGHT(LEFT(historie_vysledky[[#This Row],[prijmeni a jmeno]],SEARCH(" ",historie_vysledky[[#This Row],[prijmeni a jmeno]])-1),1)="á","Z","M")</f>
        <v>M</v>
      </c>
      <c r="L95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50" s="257"/>
      <c r="N950" s="134"/>
      <c r="O950" s="264" t="s">
        <v>316</v>
      </c>
      <c r="P950" s="136" t="str">
        <f>LEFT(historie_vysledky[[#This Row],[prijmeni a jmeno]],1)</f>
        <v>L</v>
      </c>
      <c r="Q950" s="135" t="str">
        <f>CONCATENATE(historie_vysledky[[#This Row],[prijmeni a jmeno]],", ",historie_vysledky[[#This Row],[nar]])</f>
        <v>Ludvík Marek, 2004</v>
      </c>
      <c r="R950" s="135" t="str">
        <f>CONCATENATE(historie_vysledky[[#This Row],[prijmeni a jmeno]]," (",historie_vysledky[[#This Row],[nar]],")  v roce ",historie_vysledky[[#This Row],[rok]])</f>
        <v>Ludvík Marek (2004)  v roce 2015</v>
      </c>
      <c r="S950" s="244"/>
      <c r="T950" s="244"/>
      <c r="U950" s="56"/>
      <c r="V950" s="265"/>
      <c r="W950" s="265"/>
      <c r="X950" s="266"/>
      <c r="Y950" s="266"/>
      <c r="AB950" s="6"/>
      <c r="AC950" s="6"/>
      <c r="AF950" s="56"/>
      <c r="AG950" s="56"/>
    </row>
    <row r="951" spans="2:33" ht="11.25">
      <c r="B951" s="133" t="str">
        <f>CONCATENATE(historie_vysledky[[#This Row],[rok]]," :: ",H951," :: ",I951)</f>
        <v>2015 :: Pastier Erik :: 2004</v>
      </c>
      <c r="C951" s="251">
        <v>2015</v>
      </c>
      <c r="D951" s="252" t="s">
        <v>297</v>
      </c>
      <c r="E951" s="259">
        <v>6</v>
      </c>
      <c r="F951" s="259">
        <v>6</v>
      </c>
      <c r="G951" s="253">
        <v>2</v>
      </c>
      <c r="H951" s="262" t="s">
        <v>423</v>
      </c>
      <c r="I951" s="263">
        <v>2004</v>
      </c>
      <c r="J951" s="19" t="s">
        <v>331</v>
      </c>
      <c r="K951" s="255" t="str">
        <f>IF(RIGHT(LEFT(historie_vysledky[[#This Row],[prijmeni a jmeno]],SEARCH(" ",historie_vysledky[[#This Row],[prijmeni a jmeno]])-1),1)="á","Z","M")</f>
        <v>M</v>
      </c>
      <c r="L95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51" s="257"/>
      <c r="N951" s="134"/>
      <c r="O951" s="264" t="s">
        <v>316</v>
      </c>
      <c r="P951" s="136" t="str">
        <f>LEFT(historie_vysledky[[#This Row],[prijmeni a jmeno]],1)</f>
        <v>P</v>
      </c>
      <c r="Q951" s="135" t="str">
        <f>CONCATENATE(historie_vysledky[[#This Row],[prijmeni a jmeno]],", ",historie_vysledky[[#This Row],[nar]])</f>
        <v>Pastier Erik, 2004</v>
      </c>
      <c r="R951" s="135" t="str">
        <f>CONCATENATE(historie_vysledky[[#This Row],[prijmeni a jmeno]]," (",historie_vysledky[[#This Row],[nar]],")  v roce ",historie_vysledky[[#This Row],[rok]])</f>
        <v>Pastier Erik (2004)  v roce 2015</v>
      </c>
      <c r="S951" s="244"/>
      <c r="T951" s="244"/>
      <c r="U951" s="56"/>
      <c r="V951" s="265"/>
      <c r="W951" s="265"/>
      <c r="X951" s="266"/>
      <c r="Y951" s="266"/>
      <c r="AB951" s="6"/>
      <c r="AC951" s="6"/>
      <c r="AF951" s="56"/>
      <c r="AG951" s="56"/>
    </row>
    <row r="952" spans="2:33" ht="11.25">
      <c r="B952" s="133" t="str">
        <f>CONCATENATE(historie_vysledky[[#This Row],[rok]]," :: ",H952," :: ",I952)</f>
        <v>2015 :: Hlavatý Jan :: 2003</v>
      </c>
      <c r="C952" s="251">
        <v>2015</v>
      </c>
      <c r="D952" s="252" t="s">
        <v>297</v>
      </c>
      <c r="E952" s="259">
        <v>7</v>
      </c>
      <c r="F952" s="259">
        <v>7</v>
      </c>
      <c r="G952" s="253">
        <v>68</v>
      </c>
      <c r="H952" s="262" t="s">
        <v>996</v>
      </c>
      <c r="I952" s="263">
        <v>2003</v>
      </c>
      <c r="J952" s="19" t="s">
        <v>997</v>
      </c>
      <c r="K952" s="255" t="str">
        <f>IF(RIGHT(LEFT(historie_vysledky[[#This Row],[prijmeni a jmeno]],SEARCH(" ",historie_vysledky[[#This Row],[prijmeni a jmeno]])-1),1)="á","Z","M")</f>
        <v>M</v>
      </c>
      <c r="L95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52" s="257"/>
      <c r="N952" s="134"/>
      <c r="O952" s="264" t="s">
        <v>316</v>
      </c>
      <c r="P952" s="136" t="str">
        <f>LEFT(historie_vysledky[[#This Row],[prijmeni a jmeno]],1)</f>
        <v>H</v>
      </c>
      <c r="Q952" s="135" t="str">
        <f>CONCATENATE(historie_vysledky[[#This Row],[prijmeni a jmeno]],", ",historie_vysledky[[#This Row],[nar]])</f>
        <v>Hlavatý Jan, 2003</v>
      </c>
      <c r="R952" s="135" t="str">
        <f>CONCATENATE(historie_vysledky[[#This Row],[prijmeni a jmeno]]," (",historie_vysledky[[#This Row],[nar]],")  v roce ",historie_vysledky[[#This Row],[rok]])</f>
        <v>Hlavatý Jan (2003)  v roce 2015</v>
      </c>
      <c r="S952" s="244"/>
      <c r="T952" s="244"/>
      <c r="U952" s="56"/>
      <c r="V952" s="265"/>
      <c r="W952" s="265"/>
      <c r="X952" s="266"/>
      <c r="Y952" s="266"/>
      <c r="AB952" s="6"/>
      <c r="AC952" s="6"/>
      <c r="AF952" s="56"/>
      <c r="AG952" s="56"/>
    </row>
    <row r="953" spans="2:33" ht="11.25">
      <c r="B953" s="133" t="str">
        <f>CONCATENATE(historie_vysledky[[#This Row],[rok]]," :: ",H953," :: ",I953)</f>
        <v>2015 :: Románek Sebastian :: 2004</v>
      </c>
      <c r="C953" s="251">
        <v>2015</v>
      </c>
      <c r="D953" s="252" t="s">
        <v>297</v>
      </c>
      <c r="E953" s="259">
        <v>8</v>
      </c>
      <c r="F953" s="259">
        <v>8</v>
      </c>
      <c r="G953" s="253">
        <v>45</v>
      </c>
      <c r="H953" s="262" t="s">
        <v>814</v>
      </c>
      <c r="I953" s="263">
        <v>2004</v>
      </c>
      <c r="J953" s="19" t="s">
        <v>331</v>
      </c>
      <c r="K953" s="255" t="str">
        <f>IF(RIGHT(LEFT(historie_vysledky[[#This Row],[prijmeni a jmeno]],SEARCH(" ",historie_vysledky[[#This Row],[prijmeni a jmeno]])-1),1)="á","Z","M")</f>
        <v>M</v>
      </c>
      <c r="L95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53" s="257"/>
      <c r="N953" s="134"/>
      <c r="O953" s="264" t="s">
        <v>316</v>
      </c>
      <c r="P953" s="136" t="str">
        <f>LEFT(historie_vysledky[[#This Row],[prijmeni a jmeno]],1)</f>
        <v>R</v>
      </c>
      <c r="Q953" s="135" t="str">
        <f>CONCATENATE(historie_vysledky[[#This Row],[prijmeni a jmeno]],", ",historie_vysledky[[#This Row],[nar]])</f>
        <v>Románek Sebastian, 2004</v>
      </c>
      <c r="R953" s="135" t="str">
        <f>CONCATENATE(historie_vysledky[[#This Row],[prijmeni a jmeno]]," (",historie_vysledky[[#This Row],[nar]],")  v roce ",historie_vysledky[[#This Row],[rok]])</f>
        <v>Románek Sebastian (2004)  v roce 2015</v>
      </c>
      <c r="S953" s="244"/>
      <c r="T953" s="244"/>
      <c r="U953" s="56"/>
      <c r="V953" s="265"/>
      <c r="W953" s="265"/>
      <c r="X953" s="266"/>
      <c r="Y953" s="266"/>
      <c r="AB953" s="6"/>
      <c r="AC953" s="6"/>
      <c r="AF953" s="56"/>
      <c r="AG953" s="56"/>
    </row>
    <row r="954" spans="2:33" ht="11.25">
      <c r="B954" s="133" t="str">
        <f>CONCATENATE(historie_vysledky[[#This Row],[rok]]," :: ",H954," :: ",I954)</f>
        <v>2015 :: Malák Jakub :: 2004</v>
      </c>
      <c r="C954" s="251">
        <v>2015</v>
      </c>
      <c r="D954" s="252" t="s">
        <v>297</v>
      </c>
      <c r="E954" s="259">
        <v>9</v>
      </c>
      <c r="F954" s="259">
        <v>9</v>
      </c>
      <c r="G954" s="253">
        <v>84</v>
      </c>
      <c r="H954" s="262" t="s">
        <v>993</v>
      </c>
      <c r="I954" s="263">
        <v>2004</v>
      </c>
      <c r="J954" s="19" t="s">
        <v>984</v>
      </c>
      <c r="K954" s="255" t="str">
        <f>IF(RIGHT(LEFT(historie_vysledky[[#This Row],[prijmeni a jmeno]],SEARCH(" ",historie_vysledky[[#This Row],[prijmeni a jmeno]])-1),1)="á","Z","M")</f>
        <v>M</v>
      </c>
      <c r="L95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54" s="257"/>
      <c r="N954" s="134"/>
      <c r="O954" s="264" t="s">
        <v>316</v>
      </c>
      <c r="P954" s="136" t="str">
        <f>LEFT(historie_vysledky[[#This Row],[prijmeni a jmeno]],1)</f>
        <v>M</v>
      </c>
      <c r="Q954" s="135" t="str">
        <f>CONCATENATE(historie_vysledky[[#This Row],[prijmeni a jmeno]],", ",historie_vysledky[[#This Row],[nar]])</f>
        <v>Malák Jakub, 2004</v>
      </c>
      <c r="R954" s="135" t="str">
        <f>CONCATENATE(historie_vysledky[[#This Row],[prijmeni a jmeno]]," (",historie_vysledky[[#This Row],[nar]],")  v roce ",historie_vysledky[[#This Row],[rok]])</f>
        <v>Malák Jakub (2004)  v roce 2015</v>
      </c>
      <c r="S954" s="244"/>
      <c r="T954" s="244"/>
      <c r="U954" s="56"/>
      <c r="V954" s="265"/>
      <c r="W954" s="265"/>
      <c r="X954" s="266"/>
      <c r="Y954" s="266"/>
      <c r="AB954" s="6"/>
      <c r="AC954" s="6"/>
      <c r="AF954" s="56"/>
      <c r="AG954" s="56"/>
    </row>
    <row r="955" spans="2:33" ht="11.25">
      <c r="B955" s="133" t="str">
        <f>CONCATENATE(historie_vysledky[[#This Row],[rok]]," :: ",H955," :: ",I955)</f>
        <v>2015 :: Tomečka Vojtěch :: 2004</v>
      </c>
      <c r="C955" s="251">
        <v>2015</v>
      </c>
      <c r="D955" s="252" t="s">
        <v>297</v>
      </c>
      <c r="E955" s="259">
        <v>10</v>
      </c>
      <c r="F955" s="259">
        <v>10</v>
      </c>
      <c r="G955" s="253">
        <v>53</v>
      </c>
      <c r="H955" s="262" t="s">
        <v>995</v>
      </c>
      <c r="I955" s="263">
        <v>2004</v>
      </c>
      <c r="J955" s="19" t="s">
        <v>984</v>
      </c>
      <c r="K955" s="255" t="str">
        <f>IF(RIGHT(LEFT(historie_vysledky[[#This Row],[prijmeni a jmeno]],SEARCH(" ",historie_vysledky[[#This Row],[prijmeni a jmeno]])-1),1)="á","Z","M")</f>
        <v>M</v>
      </c>
      <c r="L95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55" s="257"/>
      <c r="N955" s="134"/>
      <c r="O955" s="264" t="s">
        <v>316</v>
      </c>
      <c r="P955" s="136" t="str">
        <f>LEFT(historie_vysledky[[#This Row],[prijmeni a jmeno]],1)</f>
        <v>T</v>
      </c>
      <c r="Q955" s="135" t="str">
        <f>CONCATENATE(historie_vysledky[[#This Row],[prijmeni a jmeno]],", ",historie_vysledky[[#This Row],[nar]])</f>
        <v>Tomečka Vojtěch, 2004</v>
      </c>
      <c r="R955" s="135" t="str">
        <f>CONCATENATE(historie_vysledky[[#This Row],[prijmeni a jmeno]]," (",historie_vysledky[[#This Row],[nar]],")  v roce ",historie_vysledky[[#This Row],[rok]])</f>
        <v>Tomečka Vojtěch (2004)  v roce 2015</v>
      </c>
      <c r="S955" s="244"/>
      <c r="T955" s="244"/>
      <c r="U955" s="56"/>
      <c r="V955" s="265"/>
      <c r="W955" s="265"/>
      <c r="X955" s="266"/>
      <c r="Y955" s="266"/>
      <c r="AB955" s="6"/>
      <c r="AC955" s="6"/>
      <c r="AF955" s="56"/>
      <c r="AG955" s="56"/>
    </row>
    <row r="956" spans="2:33" ht="11.25">
      <c r="B956" s="133" t="str">
        <f>CONCATENATE(historie_vysledky[[#This Row],[rok]]," :: ",H956," :: ",I956)</f>
        <v>2015 :: Tvaroh Vít :: 2003</v>
      </c>
      <c r="C956" s="251">
        <v>2015</v>
      </c>
      <c r="D956" s="252" t="s">
        <v>297</v>
      </c>
      <c r="E956" s="259">
        <v>11</v>
      </c>
      <c r="F956" s="259">
        <v>11</v>
      </c>
      <c r="G956" s="253">
        <v>87</v>
      </c>
      <c r="H956" s="262" t="s">
        <v>992</v>
      </c>
      <c r="I956" s="263">
        <v>2003</v>
      </c>
      <c r="J956" s="19" t="s">
        <v>984</v>
      </c>
      <c r="K956" s="255" t="str">
        <f>IF(RIGHT(LEFT(historie_vysledky[[#This Row],[prijmeni a jmeno]],SEARCH(" ",historie_vysledky[[#This Row],[prijmeni a jmeno]])-1),1)="á","Z","M")</f>
        <v>M</v>
      </c>
      <c r="L95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56" s="257"/>
      <c r="N956" s="134"/>
      <c r="O956" s="264" t="s">
        <v>316</v>
      </c>
      <c r="P956" s="136" t="str">
        <f>LEFT(historie_vysledky[[#This Row],[prijmeni a jmeno]],1)</f>
        <v>T</v>
      </c>
      <c r="Q956" s="135" t="str">
        <f>CONCATENATE(historie_vysledky[[#This Row],[prijmeni a jmeno]],", ",historie_vysledky[[#This Row],[nar]])</f>
        <v>Tvaroh Vít, 2003</v>
      </c>
      <c r="R956" s="135" t="str">
        <f>CONCATENATE(historie_vysledky[[#This Row],[prijmeni a jmeno]]," (",historie_vysledky[[#This Row],[nar]],")  v roce ",historie_vysledky[[#This Row],[rok]])</f>
        <v>Tvaroh Vít (2003)  v roce 2015</v>
      </c>
      <c r="S956" s="244"/>
      <c r="T956" s="244"/>
      <c r="U956" s="56"/>
      <c r="V956" s="265"/>
      <c r="W956" s="265"/>
      <c r="X956" s="266"/>
      <c r="Y956" s="266"/>
      <c r="AB956" s="6"/>
      <c r="AC956" s="6"/>
      <c r="AF956" s="56"/>
      <c r="AG956" s="56"/>
    </row>
    <row r="957" spans="2:33" ht="11.25">
      <c r="B957" s="133" t="str">
        <f>CONCATENATE(historie_vysledky[[#This Row],[rok]]," :: ",H957," :: ",I957)</f>
        <v>2015 :: Staňková Nikol :: 2003</v>
      </c>
      <c r="C957" s="251">
        <v>2015</v>
      </c>
      <c r="D957" s="252" t="s">
        <v>297</v>
      </c>
      <c r="E957" s="259">
        <v>1</v>
      </c>
      <c r="F957" s="259">
        <v>1</v>
      </c>
      <c r="G957" s="253">
        <v>58</v>
      </c>
      <c r="H957" s="262" t="s">
        <v>983</v>
      </c>
      <c r="I957" s="263">
        <v>2003</v>
      </c>
      <c r="J957" s="19" t="s">
        <v>984</v>
      </c>
      <c r="K957" s="255" t="str">
        <f>IF(RIGHT(LEFT(historie_vysledky[[#This Row],[prijmeni a jmeno]],SEARCH(" ",historie_vysledky[[#This Row],[prijmeni a jmeno]])-1),1)="á","Z","M")</f>
        <v>Z</v>
      </c>
      <c r="L95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57" s="257"/>
      <c r="N957" s="134"/>
      <c r="O957" s="264">
        <v>1.1921296296296296E-3</v>
      </c>
      <c r="P957" s="136" t="str">
        <f>LEFT(historie_vysledky[[#This Row],[prijmeni a jmeno]],1)</f>
        <v>S</v>
      </c>
      <c r="Q957" s="135" t="str">
        <f>CONCATENATE(historie_vysledky[[#This Row],[prijmeni a jmeno]],", ",historie_vysledky[[#This Row],[nar]])</f>
        <v>Staňková Nikol, 2003</v>
      </c>
      <c r="R957" s="135" t="str">
        <f>CONCATENATE(historie_vysledky[[#This Row],[prijmeni a jmeno]]," (",historie_vysledky[[#This Row],[nar]],")  v roce ",historie_vysledky[[#This Row],[rok]])</f>
        <v>Staňková Nikol (2003)  v roce 2015</v>
      </c>
      <c r="S957" s="244"/>
      <c r="T957" s="244"/>
      <c r="U957" s="56"/>
      <c r="V957" s="265"/>
      <c r="W957" s="265"/>
      <c r="X957" s="266"/>
      <c r="Y957" s="266"/>
      <c r="AB957" s="6"/>
      <c r="AC957" s="6"/>
      <c r="AF957" s="56"/>
      <c r="AG957" s="56"/>
    </row>
    <row r="958" spans="2:33" ht="11.25">
      <c r="B958" s="133" t="str">
        <f>CONCATENATE(historie_vysledky[[#This Row],[rok]]," :: ",H958," :: ",I958)</f>
        <v>2015 :: Ludvíková Tereza :: 2003</v>
      </c>
      <c r="C958" s="251">
        <v>2015</v>
      </c>
      <c r="D958" s="252" t="s">
        <v>297</v>
      </c>
      <c r="E958" s="259">
        <v>2</v>
      </c>
      <c r="F958" s="259">
        <v>2</v>
      </c>
      <c r="G958" s="253">
        <v>10</v>
      </c>
      <c r="H958" s="262" t="s">
        <v>987</v>
      </c>
      <c r="I958" s="263">
        <v>2003</v>
      </c>
      <c r="J958" s="19" t="s">
        <v>281</v>
      </c>
      <c r="K958" s="255" t="str">
        <f>IF(RIGHT(LEFT(historie_vysledky[[#This Row],[prijmeni a jmeno]],SEARCH(" ",historie_vysledky[[#This Row],[prijmeni a jmeno]])-1),1)="á","Z","M")</f>
        <v>Z</v>
      </c>
      <c r="L95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58" s="257"/>
      <c r="N958" s="134"/>
      <c r="O958" s="264">
        <v>1.2627314814814814E-3</v>
      </c>
      <c r="P958" s="136" t="str">
        <f>LEFT(historie_vysledky[[#This Row],[prijmeni a jmeno]],1)</f>
        <v>L</v>
      </c>
      <c r="Q958" s="135" t="str">
        <f>CONCATENATE(historie_vysledky[[#This Row],[prijmeni a jmeno]],", ",historie_vysledky[[#This Row],[nar]])</f>
        <v>Ludvíková Tereza, 2003</v>
      </c>
      <c r="R958" s="135" t="str">
        <f>CONCATENATE(historie_vysledky[[#This Row],[prijmeni a jmeno]]," (",historie_vysledky[[#This Row],[nar]],")  v roce ",historie_vysledky[[#This Row],[rok]])</f>
        <v>Ludvíková Tereza (2003)  v roce 2015</v>
      </c>
      <c r="S958" s="244"/>
      <c r="T958" s="244"/>
      <c r="U958" s="56"/>
      <c r="V958" s="265"/>
      <c r="W958" s="265"/>
      <c r="X958" s="266"/>
      <c r="Y958" s="266"/>
      <c r="AB958" s="6"/>
      <c r="AC958" s="6"/>
      <c r="AF958" s="56"/>
      <c r="AG958" s="56"/>
    </row>
    <row r="959" spans="2:33" ht="11.25">
      <c r="B959" s="133" t="str">
        <f>CONCATENATE(historie_vysledky[[#This Row],[rok]]," :: ",H959," :: ",I959)</f>
        <v>2015 :: Sučíková Jana :: 2004</v>
      </c>
      <c r="C959" s="251">
        <v>2015</v>
      </c>
      <c r="D959" s="252" t="s">
        <v>297</v>
      </c>
      <c r="E959" s="259">
        <v>3</v>
      </c>
      <c r="F959" s="259">
        <v>3</v>
      </c>
      <c r="G959" s="253">
        <v>3</v>
      </c>
      <c r="H959" s="262" t="s">
        <v>255</v>
      </c>
      <c r="I959" s="263">
        <v>2004</v>
      </c>
      <c r="J959" s="19" t="s">
        <v>331</v>
      </c>
      <c r="K959" s="255" t="str">
        <f>IF(RIGHT(LEFT(historie_vysledky[[#This Row],[prijmeni a jmeno]],SEARCH(" ",historie_vysledky[[#This Row],[prijmeni a jmeno]])-1),1)="á","Z","M")</f>
        <v>Z</v>
      </c>
      <c r="L95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59" s="257"/>
      <c r="N959" s="134"/>
      <c r="O959" s="264">
        <v>1.3101851851851853E-3</v>
      </c>
      <c r="P959" s="136" t="str">
        <f>LEFT(historie_vysledky[[#This Row],[prijmeni a jmeno]],1)</f>
        <v>S</v>
      </c>
      <c r="Q959" s="135" t="str">
        <f>CONCATENATE(historie_vysledky[[#This Row],[prijmeni a jmeno]],", ",historie_vysledky[[#This Row],[nar]])</f>
        <v>Sučíková Jana, 2004</v>
      </c>
      <c r="R959" s="135" t="str">
        <f>CONCATENATE(historie_vysledky[[#This Row],[prijmeni a jmeno]]," (",historie_vysledky[[#This Row],[nar]],")  v roce ",historie_vysledky[[#This Row],[rok]])</f>
        <v>Sučíková Jana (2004)  v roce 2015</v>
      </c>
      <c r="S959" s="244"/>
      <c r="T959" s="244"/>
      <c r="U959" s="56"/>
      <c r="V959" s="265"/>
      <c r="W959" s="265"/>
      <c r="X959" s="266"/>
      <c r="Y959" s="266"/>
      <c r="AB959" s="6"/>
      <c r="AC959" s="6"/>
      <c r="AF959" s="56"/>
      <c r="AG959" s="56"/>
    </row>
    <row r="960" spans="2:33" ht="11.25">
      <c r="B960" s="133" t="str">
        <f>CONCATENATE(historie_vysledky[[#This Row],[rok]]," :: ",H960," :: ",I960)</f>
        <v>2015 :: Balláková Barbora :: 2003</v>
      </c>
      <c r="C960" s="251">
        <v>2015</v>
      </c>
      <c r="D960" s="252" t="s">
        <v>297</v>
      </c>
      <c r="E960" s="259">
        <v>4</v>
      </c>
      <c r="F960" s="259">
        <v>4</v>
      </c>
      <c r="G960" s="253">
        <v>52</v>
      </c>
      <c r="H960" s="262" t="s">
        <v>254</v>
      </c>
      <c r="I960" s="263">
        <v>2003</v>
      </c>
      <c r="J960" s="19" t="s">
        <v>331</v>
      </c>
      <c r="K960" s="255" t="str">
        <f>IF(RIGHT(LEFT(historie_vysledky[[#This Row],[prijmeni a jmeno]],SEARCH(" ",historie_vysledky[[#This Row],[prijmeni a jmeno]])-1),1)="á","Z","M")</f>
        <v>Z</v>
      </c>
      <c r="L96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60" s="257"/>
      <c r="N960" s="134"/>
      <c r="O960" s="264">
        <v>1.3252314814814813E-3</v>
      </c>
      <c r="P960" s="136" t="str">
        <f>LEFT(historie_vysledky[[#This Row],[prijmeni a jmeno]],1)</f>
        <v>B</v>
      </c>
      <c r="Q960" s="135" t="str">
        <f>CONCATENATE(historie_vysledky[[#This Row],[prijmeni a jmeno]],", ",historie_vysledky[[#This Row],[nar]])</f>
        <v>Balláková Barbora, 2003</v>
      </c>
      <c r="R960" s="135" t="str">
        <f>CONCATENATE(historie_vysledky[[#This Row],[prijmeni a jmeno]]," (",historie_vysledky[[#This Row],[nar]],")  v roce ",historie_vysledky[[#This Row],[rok]])</f>
        <v>Balláková Barbora (2003)  v roce 2015</v>
      </c>
      <c r="S960" s="244"/>
      <c r="T960" s="244"/>
      <c r="U960" s="56"/>
      <c r="V960" s="265"/>
      <c r="W960" s="265"/>
      <c r="X960" s="266"/>
      <c r="Y960" s="266"/>
      <c r="AB960" s="6"/>
      <c r="AC960" s="6"/>
      <c r="AF960" s="56"/>
      <c r="AG960" s="56"/>
    </row>
    <row r="961" spans="2:33" ht="11.25">
      <c r="B961" s="133" t="str">
        <f>CONCATENATE(historie_vysledky[[#This Row],[rok]]," :: ",H961," :: ",I961)</f>
        <v>2015 :: Chudá Sabina :: 2003</v>
      </c>
      <c r="C961" s="251">
        <v>2015</v>
      </c>
      <c r="D961" s="252" t="s">
        <v>297</v>
      </c>
      <c r="E961" s="259">
        <v>5</v>
      </c>
      <c r="F961" s="259">
        <v>5</v>
      </c>
      <c r="G961" s="253">
        <v>83</v>
      </c>
      <c r="H961" s="262" t="s">
        <v>985</v>
      </c>
      <c r="I961" s="263">
        <v>2003</v>
      </c>
      <c r="J961" s="19" t="s">
        <v>984</v>
      </c>
      <c r="K961" s="255" t="str">
        <f>IF(RIGHT(LEFT(historie_vysledky[[#This Row],[prijmeni a jmeno]],SEARCH(" ",historie_vysledky[[#This Row],[prijmeni a jmeno]])-1),1)="á","Z","M")</f>
        <v>Z</v>
      </c>
      <c r="L96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61" s="257"/>
      <c r="N961" s="134"/>
      <c r="O961" s="264">
        <v>1.3750000000000001E-3</v>
      </c>
      <c r="P961" s="136" t="str">
        <f>LEFT(historie_vysledky[[#This Row],[prijmeni a jmeno]],1)</f>
        <v>C</v>
      </c>
      <c r="Q961" s="135" t="str">
        <f>CONCATENATE(historie_vysledky[[#This Row],[prijmeni a jmeno]],", ",historie_vysledky[[#This Row],[nar]])</f>
        <v>Chudá Sabina, 2003</v>
      </c>
      <c r="R961" s="135" t="str">
        <f>CONCATENATE(historie_vysledky[[#This Row],[prijmeni a jmeno]]," (",historie_vysledky[[#This Row],[nar]],")  v roce ",historie_vysledky[[#This Row],[rok]])</f>
        <v>Chudá Sabina (2003)  v roce 2015</v>
      </c>
      <c r="S961" s="244"/>
      <c r="T961" s="244"/>
      <c r="U961" s="56"/>
      <c r="V961" s="265"/>
      <c r="W961" s="265"/>
      <c r="X961" s="266"/>
      <c r="Y961" s="266"/>
      <c r="AB961" s="6"/>
      <c r="AC961" s="6"/>
      <c r="AF961" s="56"/>
      <c r="AG961" s="56"/>
    </row>
    <row r="962" spans="2:33" ht="11.25">
      <c r="B962" s="133" t="str">
        <f>CONCATENATE(historie_vysledky[[#This Row],[rok]]," :: ",H962," :: ",I962)</f>
        <v>2015 :: Kroupová Nika :: 2004</v>
      </c>
      <c r="C962" s="251">
        <v>2015</v>
      </c>
      <c r="D962" s="252" t="s">
        <v>297</v>
      </c>
      <c r="E962" s="259">
        <v>6</v>
      </c>
      <c r="F962" s="259">
        <v>6</v>
      </c>
      <c r="G962" s="253">
        <v>14</v>
      </c>
      <c r="H962" s="262" t="s">
        <v>989</v>
      </c>
      <c r="I962" s="263">
        <v>2004</v>
      </c>
      <c r="J962" s="19" t="s">
        <v>331</v>
      </c>
      <c r="K962" s="255" t="str">
        <f>IF(RIGHT(LEFT(historie_vysledky[[#This Row],[prijmeni a jmeno]],SEARCH(" ",historie_vysledky[[#This Row],[prijmeni a jmeno]])-1),1)="á","Z","M")</f>
        <v>Z</v>
      </c>
      <c r="L96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62" s="257"/>
      <c r="N962" s="134"/>
      <c r="O962" s="264">
        <v>1.425925925925926E-3</v>
      </c>
      <c r="P962" s="136" t="str">
        <f>LEFT(historie_vysledky[[#This Row],[prijmeni a jmeno]],1)</f>
        <v>K</v>
      </c>
      <c r="Q962" s="135" t="str">
        <f>CONCATENATE(historie_vysledky[[#This Row],[prijmeni a jmeno]],", ",historie_vysledky[[#This Row],[nar]])</f>
        <v>Kroupová Nika, 2004</v>
      </c>
      <c r="R962" s="135" t="str">
        <f>CONCATENATE(historie_vysledky[[#This Row],[prijmeni a jmeno]]," (",historie_vysledky[[#This Row],[nar]],")  v roce ",historie_vysledky[[#This Row],[rok]])</f>
        <v>Kroupová Nika (2004)  v roce 2015</v>
      </c>
      <c r="S962" s="244"/>
      <c r="T962" s="244"/>
      <c r="U962" s="56"/>
      <c r="V962" s="265"/>
      <c r="W962" s="265"/>
      <c r="X962" s="266"/>
      <c r="Y962" s="266"/>
      <c r="AB962" s="6"/>
      <c r="AC962" s="6"/>
      <c r="AF962" s="56"/>
      <c r="AG962" s="56"/>
    </row>
    <row r="963" spans="2:33" ht="11.25">
      <c r="B963" s="133" t="str">
        <f>CONCATENATE(historie_vysledky[[#This Row],[rok]]," :: ",H963," :: ",I963)</f>
        <v>2015 :: Kundrátová Anežka :: 2004</v>
      </c>
      <c r="C963" s="251">
        <v>2015</v>
      </c>
      <c r="D963" s="252" t="s">
        <v>297</v>
      </c>
      <c r="E963" s="259">
        <v>7</v>
      </c>
      <c r="F963" s="259">
        <v>7</v>
      </c>
      <c r="G963" s="253">
        <v>1</v>
      </c>
      <c r="H963" s="262" t="s">
        <v>526</v>
      </c>
      <c r="I963" s="263">
        <v>2004</v>
      </c>
      <c r="J963" s="19" t="s">
        <v>328</v>
      </c>
      <c r="K963" s="255" t="str">
        <f>IF(RIGHT(LEFT(historie_vysledky[[#This Row],[prijmeni a jmeno]],SEARCH(" ",historie_vysledky[[#This Row],[prijmeni a jmeno]])-1),1)="á","Z","M")</f>
        <v>Z</v>
      </c>
      <c r="L96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63" s="257"/>
      <c r="N963" s="134"/>
      <c r="O963" s="264">
        <v>1.4340277777777778E-3</v>
      </c>
      <c r="P963" s="136" t="str">
        <f>LEFT(historie_vysledky[[#This Row],[prijmeni a jmeno]],1)</f>
        <v>K</v>
      </c>
      <c r="Q963" s="135" t="str">
        <f>CONCATENATE(historie_vysledky[[#This Row],[prijmeni a jmeno]],", ",historie_vysledky[[#This Row],[nar]])</f>
        <v>Kundrátová Anežka, 2004</v>
      </c>
      <c r="R963" s="135" t="str">
        <f>CONCATENATE(historie_vysledky[[#This Row],[prijmeni a jmeno]]," (",historie_vysledky[[#This Row],[nar]],")  v roce ",historie_vysledky[[#This Row],[rok]])</f>
        <v>Kundrátová Anežka (2004)  v roce 2015</v>
      </c>
      <c r="S963" s="244"/>
      <c r="T963" s="244"/>
      <c r="U963" s="56"/>
      <c r="V963" s="265"/>
      <c r="W963" s="265"/>
      <c r="X963" s="266"/>
      <c r="Y963" s="266"/>
      <c r="AB963" s="6"/>
      <c r="AC963" s="6"/>
      <c r="AF963" s="56"/>
      <c r="AG963" s="56"/>
    </row>
    <row r="964" spans="2:33" ht="11.25">
      <c r="B964" s="133" t="str">
        <f>CONCATENATE(historie_vysledky[[#This Row],[rok]]," :: ",H964," :: ",I964)</f>
        <v>2015 :: Čermínová Bára :: 2004</v>
      </c>
      <c r="C964" s="251">
        <v>2015</v>
      </c>
      <c r="D964" s="252" t="s">
        <v>297</v>
      </c>
      <c r="E964" s="259">
        <v>8</v>
      </c>
      <c r="F964" s="259">
        <v>8</v>
      </c>
      <c r="G964" s="253">
        <v>11</v>
      </c>
      <c r="H964" s="262" t="s">
        <v>988</v>
      </c>
      <c r="I964" s="263">
        <v>2004</v>
      </c>
      <c r="J964" s="19" t="s">
        <v>900</v>
      </c>
      <c r="K964" s="255" t="str">
        <f>IF(RIGHT(LEFT(historie_vysledky[[#This Row],[prijmeni a jmeno]],SEARCH(" ",historie_vysledky[[#This Row],[prijmeni a jmeno]])-1),1)="á","Z","M")</f>
        <v>Z</v>
      </c>
      <c r="L96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64" s="257"/>
      <c r="N964" s="134"/>
      <c r="O964" s="264">
        <v>1.4502314814814814E-3</v>
      </c>
      <c r="P964" s="136" t="str">
        <f>LEFT(historie_vysledky[[#This Row],[prijmeni a jmeno]],1)</f>
        <v>Č</v>
      </c>
      <c r="Q964" s="135" t="str">
        <f>CONCATENATE(historie_vysledky[[#This Row],[prijmeni a jmeno]],", ",historie_vysledky[[#This Row],[nar]])</f>
        <v>Čermínová Bára, 2004</v>
      </c>
      <c r="R964" s="135" t="str">
        <f>CONCATENATE(historie_vysledky[[#This Row],[prijmeni a jmeno]]," (",historie_vysledky[[#This Row],[nar]],")  v roce ",historie_vysledky[[#This Row],[rok]])</f>
        <v>Čermínová Bára (2004)  v roce 2015</v>
      </c>
      <c r="S964" s="244"/>
      <c r="T964" s="244"/>
      <c r="U964" s="56"/>
      <c r="V964" s="265"/>
      <c r="W964" s="265"/>
      <c r="X964" s="266"/>
      <c r="Y964" s="266"/>
      <c r="AB964" s="6"/>
      <c r="AC964" s="6"/>
      <c r="AF964" s="56"/>
      <c r="AG964" s="56"/>
    </row>
    <row r="965" spans="2:33" ht="11.25">
      <c r="B965" s="133" t="str">
        <f>CONCATENATE(historie_vysledky[[#This Row],[rok]]," :: ",H965," :: ",I965)</f>
        <v>2015 :: Ustohalová Viktorie :: 2004</v>
      </c>
      <c r="C965" s="251">
        <v>2015</v>
      </c>
      <c r="D965" s="252" t="s">
        <v>297</v>
      </c>
      <c r="E965" s="259">
        <v>9</v>
      </c>
      <c r="F965" s="259">
        <v>9</v>
      </c>
      <c r="G965" s="253">
        <v>5</v>
      </c>
      <c r="H965" s="262" t="s">
        <v>986</v>
      </c>
      <c r="I965" s="263">
        <v>2004</v>
      </c>
      <c r="J965" s="19" t="s">
        <v>559</v>
      </c>
      <c r="K965" s="255" t="str">
        <f>IF(RIGHT(LEFT(historie_vysledky[[#This Row],[prijmeni a jmeno]],SEARCH(" ",historie_vysledky[[#This Row],[prijmeni a jmeno]])-1),1)="á","Z","M")</f>
        <v>Z</v>
      </c>
      <c r="L96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965" s="257"/>
      <c r="N965" s="134"/>
      <c r="O965" s="264">
        <v>1.4675925925925926E-3</v>
      </c>
      <c r="P965" s="136" t="str">
        <f>LEFT(historie_vysledky[[#This Row],[prijmeni a jmeno]],1)</f>
        <v>U</v>
      </c>
      <c r="Q965" s="135" t="str">
        <f>CONCATENATE(historie_vysledky[[#This Row],[prijmeni a jmeno]],", ",historie_vysledky[[#This Row],[nar]])</f>
        <v>Ustohalová Viktorie, 2004</v>
      </c>
      <c r="R965" s="135" t="str">
        <f>CONCATENATE(historie_vysledky[[#This Row],[prijmeni a jmeno]]," (",historie_vysledky[[#This Row],[nar]],")  v roce ",historie_vysledky[[#This Row],[rok]])</f>
        <v>Ustohalová Viktorie (2004)  v roce 2015</v>
      </c>
      <c r="S965" s="244"/>
      <c r="T965" s="244"/>
      <c r="U965" s="56"/>
      <c r="V965" s="265"/>
      <c r="W965" s="265"/>
      <c r="X965" s="266"/>
      <c r="Y965" s="266"/>
      <c r="AB965" s="6"/>
      <c r="AC965" s="6"/>
      <c r="AF965" s="56"/>
      <c r="AG965" s="56"/>
    </row>
    <row r="966" spans="2:33" ht="11.25">
      <c r="B966" s="133" t="str">
        <f>CONCATENATE(historie_vysledky[[#This Row],[rok]]," :: ",H966," :: ",I966)</f>
        <v>2015 :: Gloza Ondřej :: 2002</v>
      </c>
      <c r="C966" s="251">
        <v>2015</v>
      </c>
      <c r="D966" s="252" t="s">
        <v>297</v>
      </c>
      <c r="E966" s="259">
        <v>1</v>
      </c>
      <c r="F966" s="259">
        <v>1</v>
      </c>
      <c r="G966" s="253">
        <v>77</v>
      </c>
      <c r="H966" s="262" t="s">
        <v>269</v>
      </c>
      <c r="I966" s="263">
        <v>2002</v>
      </c>
      <c r="J966" s="19" t="s">
        <v>259</v>
      </c>
      <c r="K966" s="255" t="str">
        <f>IF(RIGHT(LEFT(historie_vysledky[[#This Row],[prijmeni a jmeno]],SEARCH(" ",historie_vysledky[[#This Row],[prijmeni a jmeno]])-1),1)="á","Z","M")</f>
        <v>M</v>
      </c>
      <c r="L96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966" s="257"/>
      <c r="N966" s="134"/>
      <c r="O966" s="264">
        <v>1.1157407407407407E-3</v>
      </c>
      <c r="P966" s="136" t="str">
        <f>LEFT(historie_vysledky[[#This Row],[prijmeni a jmeno]],1)</f>
        <v>G</v>
      </c>
      <c r="Q966" s="135" t="str">
        <f>CONCATENATE(historie_vysledky[[#This Row],[prijmeni a jmeno]],", ",historie_vysledky[[#This Row],[nar]])</f>
        <v>Gloza Ondřej, 2002</v>
      </c>
      <c r="R966" s="135" t="str">
        <f>CONCATENATE(historie_vysledky[[#This Row],[prijmeni a jmeno]]," (",historie_vysledky[[#This Row],[nar]],")  v roce ",historie_vysledky[[#This Row],[rok]])</f>
        <v>Gloza Ondřej (2002)  v roce 2015</v>
      </c>
      <c r="S966" s="244"/>
      <c r="T966" s="244"/>
      <c r="U966" s="56"/>
      <c r="V966" s="265"/>
      <c r="W966" s="265"/>
      <c r="X966" s="266"/>
      <c r="Y966" s="266"/>
      <c r="AB966" s="6"/>
      <c r="AC966" s="6"/>
      <c r="AF966" s="56"/>
      <c r="AG966" s="56"/>
    </row>
    <row r="967" spans="2:33" ht="11.25">
      <c r="B967" s="133" t="str">
        <f>CONCATENATE(historie_vysledky[[#This Row],[rok]]," :: ",H967," :: ",I967)</f>
        <v>2015 :: Kofroň Radek :: 2002</v>
      </c>
      <c r="C967" s="251">
        <v>2015</v>
      </c>
      <c r="D967" s="252" t="s">
        <v>297</v>
      </c>
      <c r="E967" s="259">
        <v>2</v>
      </c>
      <c r="F967" s="259">
        <v>2</v>
      </c>
      <c r="G967" s="253">
        <v>78</v>
      </c>
      <c r="H967" s="262" t="s">
        <v>979</v>
      </c>
      <c r="I967" s="263">
        <v>2002</v>
      </c>
      <c r="J967" s="19" t="s">
        <v>281</v>
      </c>
      <c r="K967" s="255" t="str">
        <f>IF(RIGHT(LEFT(historie_vysledky[[#This Row],[prijmeni a jmeno]],SEARCH(" ",historie_vysledky[[#This Row],[prijmeni a jmeno]])-1),1)="á","Z","M")</f>
        <v>M</v>
      </c>
      <c r="L96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967" s="257"/>
      <c r="N967" s="134"/>
      <c r="O967" s="264">
        <v>1.1539351851851851E-3</v>
      </c>
      <c r="P967" s="136" t="str">
        <f>LEFT(historie_vysledky[[#This Row],[prijmeni a jmeno]],1)</f>
        <v>K</v>
      </c>
      <c r="Q967" s="135" t="str">
        <f>CONCATENATE(historie_vysledky[[#This Row],[prijmeni a jmeno]],", ",historie_vysledky[[#This Row],[nar]])</f>
        <v>Kofroň Radek, 2002</v>
      </c>
      <c r="R967" s="135" t="str">
        <f>CONCATENATE(historie_vysledky[[#This Row],[prijmeni a jmeno]]," (",historie_vysledky[[#This Row],[nar]],")  v roce ",historie_vysledky[[#This Row],[rok]])</f>
        <v>Kofroň Radek (2002)  v roce 2015</v>
      </c>
      <c r="S967" s="244"/>
      <c r="T967" s="244"/>
      <c r="U967" s="56"/>
      <c r="V967" s="265"/>
      <c r="W967" s="265"/>
      <c r="X967" s="266"/>
      <c r="Y967" s="266"/>
      <c r="AB967" s="6"/>
      <c r="AC967" s="6"/>
      <c r="AF967" s="56"/>
      <c r="AG967" s="56"/>
    </row>
    <row r="968" spans="2:33" ht="11.25">
      <c r="B968" s="133" t="str">
        <f>CONCATENATE(historie_vysledky[[#This Row],[rok]]," :: ",H968," :: ",I968)</f>
        <v>2015 :: Endl Alex :: 2002</v>
      </c>
      <c r="C968" s="251">
        <v>2015</v>
      </c>
      <c r="D968" s="252" t="s">
        <v>297</v>
      </c>
      <c r="E968" s="259">
        <v>3</v>
      </c>
      <c r="F968" s="259">
        <v>3</v>
      </c>
      <c r="G968" s="253">
        <v>81</v>
      </c>
      <c r="H968" s="262" t="s">
        <v>981</v>
      </c>
      <c r="I968" s="263">
        <v>2002</v>
      </c>
      <c r="J968" s="19" t="s">
        <v>982</v>
      </c>
      <c r="K968" s="255" t="str">
        <f>IF(RIGHT(LEFT(historie_vysledky[[#This Row],[prijmeni a jmeno]],SEARCH(" ",historie_vysledky[[#This Row],[prijmeni a jmeno]])-1),1)="á","Z","M")</f>
        <v>M</v>
      </c>
      <c r="L96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968" s="257"/>
      <c r="N968" s="134"/>
      <c r="O968" s="264">
        <v>1.21875E-3</v>
      </c>
      <c r="P968" s="136" t="str">
        <f>LEFT(historie_vysledky[[#This Row],[prijmeni a jmeno]],1)</f>
        <v>E</v>
      </c>
      <c r="Q968" s="135" t="str">
        <f>CONCATENATE(historie_vysledky[[#This Row],[prijmeni a jmeno]],", ",historie_vysledky[[#This Row],[nar]])</f>
        <v>Endl Alex, 2002</v>
      </c>
      <c r="R968" s="135" t="str">
        <f>CONCATENATE(historie_vysledky[[#This Row],[prijmeni a jmeno]]," (",historie_vysledky[[#This Row],[nar]],")  v roce ",historie_vysledky[[#This Row],[rok]])</f>
        <v>Endl Alex (2002)  v roce 2015</v>
      </c>
      <c r="S968" s="244"/>
      <c r="T968" s="244"/>
      <c r="U968" s="56"/>
      <c r="V968" s="265"/>
      <c r="W968" s="265"/>
      <c r="X968" s="266"/>
      <c r="Y968" s="266"/>
      <c r="AB968" s="6"/>
      <c r="AC968" s="6"/>
      <c r="AF968" s="56"/>
      <c r="AG968" s="56"/>
    </row>
    <row r="969" spans="2:33" ht="11.25">
      <c r="B969" s="133" t="str">
        <f>CONCATENATE(historie_vysledky[[#This Row],[rok]]," :: ",H969," :: ",I969)</f>
        <v>2015 :: Faltusová Lenka :: 1999</v>
      </c>
      <c r="C969" s="251">
        <v>2015</v>
      </c>
      <c r="D969" s="252" t="s">
        <v>297</v>
      </c>
      <c r="E969" s="259">
        <v>1</v>
      </c>
      <c r="F969" s="259">
        <v>1</v>
      </c>
      <c r="G969" s="253">
        <v>50</v>
      </c>
      <c r="H969" s="262" t="s">
        <v>275</v>
      </c>
      <c r="I969" s="263">
        <v>1999</v>
      </c>
      <c r="J969" s="19" t="s">
        <v>259</v>
      </c>
      <c r="K969" s="255" t="str">
        <f>IF(RIGHT(LEFT(historie_vysledky[[#This Row],[prijmeni a jmeno]],SEARCH(" ",historie_vysledky[[#This Row],[prijmeni a jmeno]])-1),1)="á","Z","M")</f>
        <v>Z</v>
      </c>
      <c r="L96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969" s="257"/>
      <c r="N969" s="134"/>
      <c r="O969" s="264">
        <v>2.8124999999999995E-3</v>
      </c>
      <c r="P969" s="136" t="str">
        <f>LEFT(historie_vysledky[[#This Row],[prijmeni a jmeno]],1)</f>
        <v>F</v>
      </c>
      <c r="Q969" s="135" t="str">
        <f>CONCATENATE(historie_vysledky[[#This Row],[prijmeni a jmeno]],", ",historie_vysledky[[#This Row],[nar]])</f>
        <v>Faltusová Lenka, 1999</v>
      </c>
      <c r="R969" s="135" t="str">
        <f>CONCATENATE(historie_vysledky[[#This Row],[prijmeni a jmeno]]," (",historie_vysledky[[#This Row],[nar]],")  v roce ",historie_vysledky[[#This Row],[rok]])</f>
        <v>Faltusová Lenka (1999)  v roce 2015</v>
      </c>
      <c r="S969" s="244"/>
      <c r="T969" s="244"/>
      <c r="U969" s="56"/>
      <c r="V969" s="265"/>
      <c r="W969" s="265"/>
      <c r="X969" s="266"/>
      <c r="Y969" s="266"/>
      <c r="AB969" s="6"/>
      <c r="AC969" s="6"/>
      <c r="AF969" s="56"/>
      <c r="AG969" s="56"/>
    </row>
    <row r="970" spans="2:33" ht="11.25">
      <c r="B970" s="133" t="str">
        <f>CONCATENATE(historie_vysledky[[#This Row],[rok]]," :: ",H970," :: ",I970)</f>
        <v>2015 :: Kofroňová Karolína :: 2000</v>
      </c>
      <c r="C970" s="251">
        <v>2015</v>
      </c>
      <c r="D970" s="252" t="s">
        <v>297</v>
      </c>
      <c r="E970" s="259">
        <v>2</v>
      </c>
      <c r="F970" s="259">
        <v>2</v>
      </c>
      <c r="G970" s="253">
        <v>36</v>
      </c>
      <c r="H970" s="262" t="s">
        <v>978</v>
      </c>
      <c r="I970" s="263">
        <v>2000</v>
      </c>
      <c r="J970" s="19" t="s">
        <v>559</v>
      </c>
      <c r="K970" s="255" t="str">
        <f>IF(RIGHT(LEFT(historie_vysledky[[#This Row],[prijmeni a jmeno]],SEARCH(" ",historie_vysledky[[#This Row],[prijmeni a jmeno]])-1),1)="á","Z","M")</f>
        <v>Z</v>
      </c>
      <c r="L97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970" s="257"/>
      <c r="N970" s="134"/>
      <c r="O970" s="264">
        <v>3.0787037037037037E-3</v>
      </c>
      <c r="P970" s="136" t="str">
        <f>LEFT(historie_vysledky[[#This Row],[prijmeni a jmeno]],1)</f>
        <v>K</v>
      </c>
      <c r="Q970" s="135" t="str">
        <f>CONCATENATE(historie_vysledky[[#This Row],[prijmeni a jmeno]],", ",historie_vysledky[[#This Row],[nar]])</f>
        <v>Kofroňová Karolína, 2000</v>
      </c>
      <c r="R970" s="135" t="str">
        <f>CONCATENATE(historie_vysledky[[#This Row],[prijmeni a jmeno]]," (",historie_vysledky[[#This Row],[nar]],")  v roce ",historie_vysledky[[#This Row],[rok]])</f>
        <v>Kofroňová Karolína (2000)  v roce 2015</v>
      </c>
      <c r="S970" s="244"/>
      <c r="T970" s="244"/>
      <c r="U970" s="56"/>
      <c r="V970" s="265"/>
      <c r="W970" s="265"/>
      <c r="X970" s="266"/>
      <c r="Y970" s="266"/>
      <c r="AB970" s="6"/>
      <c r="AC970" s="6"/>
      <c r="AF970" s="56"/>
      <c r="AG970" s="56"/>
    </row>
    <row r="971" spans="2:33" ht="11.25">
      <c r="B971" s="133" t="str">
        <f>CONCATENATE(historie_vysledky[[#This Row],[rok]]," :: ",H971," :: ",I971)</f>
        <v>2015 :: Kofroň Radek :: 2002</v>
      </c>
      <c r="C971" s="251">
        <v>2015</v>
      </c>
      <c r="D971" s="252" t="s">
        <v>297</v>
      </c>
      <c r="E971" s="259">
        <v>1</v>
      </c>
      <c r="F971" s="259">
        <v>1</v>
      </c>
      <c r="G971" s="253">
        <v>39</v>
      </c>
      <c r="H971" s="262" t="s">
        <v>979</v>
      </c>
      <c r="I971" s="263">
        <v>2002</v>
      </c>
      <c r="J971" s="19" t="s">
        <v>281</v>
      </c>
      <c r="K971" s="255" t="str">
        <f>IF(RIGHT(LEFT(historie_vysledky[[#This Row],[prijmeni a jmeno]],SEARCH(" ",historie_vysledky[[#This Row],[prijmeni a jmeno]])-1),1)="á","Z","M")</f>
        <v>M</v>
      </c>
      <c r="L971" s="256" t="s">
        <v>3189</v>
      </c>
      <c r="M971" s="257"/>
      <c r="N971" s="134"/>
      <c r="O971" s="264">
        <v>4.386574074074074E-3</v>
      </c>
      <c r="P971" s="136" t="str">
        <f>LEFT(historie_vysledky[[#This Row],[prijmeni a jmeno]],1)</f>
        <v>K</v>
      </c>
      <c r="Q971" s="135" t="str">
        <f>CONCATENATE(historie_vysledky[[#This Row],[prijmeni a jmeno]],", ",historie_vysledky[[#This Row],[nar]])</f>
        <v>Kofroň Radek, 2002</v>
      </c>
      <c r="R971" s="135" t="str">
        <f>CONCATENATE(historie_vysledky[[#This Row],[prijmeni a jmeno]]," (",historie_vysledky[[#This Row],[nar]],")  v roce ",historie_vysledky[[#This Row],[rok]])</f>
        <v>Kofroň Radek (2002)  v roce 2015</v>
      </c>
      <c r="S971" s="244"/>
      <c r="T971" s="244"/>
      <c r="U971" s="56"/>
      <c r="V971" s="265"/>
      <c r="W971" s="265"/>
      <c r="X971" s="266"/>
      <c r="Y971" s="266"/>
      <c r="AB971" s="6"/>
      <c r="AC971" s="6"/>
      <c r="AF971" s="56"/>
      <c r="AG971" s="56"/>
    </row>
    <row r="972" spans="2:33" ht="11.25">
      <c r="B972" s="133" t="str">
        <f>CONCATENATE(historie_vysledky[[#This Row],[rok]]," :: ",H972," :: ",I972)</f>
        <v>2015 :: Bořucký Petr :: 2003</v>
      </c>
      <c r="C972" s="251">
        <v>2015</v>
      </c>
      <c r="D972" s="252" t="s">
        <v>297</v>
      </c>
      <c r="E972" s="259">
        <v>2</v>
      </c>
      <c r="F972" s="259">
        <v>2</v>
      </c>
      <c r="G972" s="253">
        <v>40</v>
      </c>
      <c r="H972" s="262" t="s">
        <v>990</v>
      </c>
      <c r="I972" s="263">
        <v>2003</v>
      </c>
      <c r="J972" s="19" t="s">
        <v>281</v>
      </c>
      <c r="K972" s="255" t="str">
        <f>IF(RIGHT(LEFT(historie_vysledky[[#This Row],[prijmeni a jmeno]],SEARCH(" ",historie_vysledky[[#This Row],[prijmeni a jmeno]])-1),1)="á","Z","M")</f>
        <v>M</v>
      </c>
      <c r="L972" s="256" t="s">
        <v>3189</v>
      </c>
      <c r="M972" s="257"/>
      <c r="N972" s="134"/>
      <c r="O972" s="264">
        <v>4.9074074074074072E-3</v>
      </c>
      <c r="P972" s="136" t="str">
        <f>LEFT(historie_vysledky[[#This Row],[prijmeni a jmeno]],1)</f>
        <v>B</v>
      </c>
      <c r="Q972" s="135" t="str">
        <f>CONCATENATE(historie_vysledky[[#This Row],[prijmeni a jmeno]],", ",historie_vysledky[[#This Row],[nar]])</f>
        <v>Bořucký Petr, 2003</v>
      </c>
      <c r="R972" s="135" t="str">
        <f>CONCATENATE(historie_vysledky[[#This Row],[prijmeni a jmeno]]," (",historie_vysledky[[#This Row],[nar]],")  v roce ",historie_vysledky[[#This Row],[rok]])</f>
        <v>Bořucký Petr (2003)  v roce 2015</v>
      </c>
      <c r="S972" s="244"/>
      <c r="T972" s="244"/>
      <c r="U972" s="56"/>
      <c r="V972" s="265"/>
      <c r="W972" s="265"/>
      <c r="X972" s="266"/>
      <c r="Y972" s="266"/>
      <c r="AB972" s="6"/>
      <c r="AC972" s="6"/>
      <c r="AF972" s="56"/>
      <c r="AG972" s="56"/>
    </row>
    <row r="973" spans="2:33" ht="11.25">
      <c r="B973" s="133" t="str">
        <f>CONCATENATE(historie_vysledky[[#This Row],[rok]]," :: ",H973," :: ",I973)</f>
        <v>2015 :: Čoka Jan :: 2007</v>
      </c>
      <c r="C973" s="251">
        <v>2015</v>
      </c>
      <c r="D973" s="252" t="s">
        <v>297</v>
      </c>
      <c r="E973" s="259">
        <v>3</v>
      </c>
      <c r="F973" s="259">
        <v>3</v>
      </c>
      <c r="G973" s="253">
        <v>43</v>
      </c>
      <c r="H973" s="262" t="s">
        <v>980</v>
      </c>
      <c r="I973" s="263">
        <v>2007</v>
      </c>
      <c r="J973" s="19" t="s">
        <v>816</v>
      </c>
      <c r="K973" s="255" t="str">
        <f>IF(RIGHT(LEFT(historie_vysledky[[#This Row],[prijmeni a jmeno]],SEARCH(" ",historie_vysledky[[#This Row],[prijmeni a jmeno]])-1),1)="á","Z","M")</f>
        <v>M</v>
      </c>
      <c r="L973" s="256" t="s">
        <v>3189</v>
      </c>
      <c r="M973" s="257"/>
      <c r="N973" s="134"/>
      <c r="O973" s="264">
        <v>5.9606481481481489E-3</v>
      </c>
      <c r="P973" s="136" t="str">
        <f>LEFT(historie_vysledky[[#This Row],[prijmeni a jmeno]],1)</f>
        <v>Č</v>
      </c>
      <c r="Q973" s="135" t="str">
        <f>CONCATENATE(historie_vysledky[[#This Row],[prijmeni a jmeno]],", ",historie_vysledky[[#This Row],[nar]])</f>
        <v>Čoka Jan, 2007</v>
      </c>
      <c r="R973" s="135" t="str">
        <f>CONCATENATE(historie_vysledky[[#This Row],[prijmeni a jmeno]]," (",historie_vysledky[[#This Row],[nar]],")  v roce ",historie_vysledky[[#This Row],[rok]])</f>
        <v>Čoka Jan (2007)  v roce 2015</v>
      </c>
      <c r="S973" s="244"/>
      <c r="T973" s="244"/>
      <c r="U973" s="56"/>
      <c r="V973" s="265"/>
      <c r="W973" s="265"/>
      <c r="X973" s="266"/>
      <c r="Y973" s="266"/>
      <c r="AB973" s="6"/>
      <c r="AC973" s="6"/>
      <c r="AF973" s="56"/>
      <c r="AG973" s="56"/>
    </row>
    <row r="974" spans="2:33" ht="11.25">
      <c r="B974" s="133" t="str">
        <f>CONCATENATE(historie_vysledky[[#This Row],[rok]]," :: ",H974," :: ",I974)</f>
        <v>2015 :: Brabec Petr :: 1980</v>
      </c>
      <c r="C974" s="251">
        <v>2015</v>
      </c>
      <c r="D974" s="252" t="s">
        <v>186</v>
      </c>
      <c r="E974" s="259">
        <v>1</v>
      </c>
      <c r="F974" s="259">
        <v>1</v>
      </c>
      <c r="G974" s="253">
        <v>80</v>
      </c>
      <c r="H974" s="262" t="s">
        <v>946</v>
      </c>
      <c r="I974" s="263">
        <v>1980</v>
      </c>
      <c r="J974" s="19" t="s">
        <v>284</v>
      </c>
      <c r="K974" s="255" t="str">
        <f>IF(RIGHT(LEFT(historie_vysledky[[#This Row],[prijmeni a jmeno]],SEARCH(" ",historie_vysledky[[#This Row],[prijmeni a jmeno]])-1),1)="á","Z","M")</f>
        <v>M</v>
      </c>
      <c r="L97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74" s="257"/>
      <c r="N974" s="134"/>
      <c r="O974" s="264">
        <v>3.9351851851851853E-2</v>
      </c>
      <c r="P974" s="136" t="str">
        <f>LEFT(historie_vysledky[[#This Row],[prijmeni a jmeno]],1)</f>
        <v>B</v>
      </c>
      <c r="Q974" s="135" t="str">
        <f>CONCATENATE(historie_vysledky[[#This Row],[prijmeni a jmeno]],", ",historie_vysledky[[#This Row],[nar]])</f>
        <v>Brabec Petr, 1980</v>
      </c>
      <c r="R974" s="135" t="str">
        <f>CONCATENATE(historie_vysledky[[#This Row],[prijmeni a jmeno]]," (",historie_vysledky[[#This Row],[nar]],")  v roce ",historie_vysledky[[#This Row],[rok]])</f>
        <v>Brabec Petr (1980)  v roce 2015</v>
      </c>
      <c r="S974" s="244"/>
      <c r="T974" s="244"/>
      <c r="U974" s="56"/>
      <c r="V974" s="265"/>
      <c r="W974" s="265"/>
      <c r="X974" s="266"/>
      <c r="Y974" s="266"/>
      <c r="AB974" s="6"/>
      <c r="AC974" s="6"/>
      <c r="AF974" s="56"/>
      <c r="AG974" s="56"/>
    </row>
    <row r="975" spans="2:33" ht="11.25">
      <c r="B975" s="133" t="str">
        <f>CONCATENATE(historie_vysledky[[#This Row],[rok]]," :: ",H975," :: ",I975)</f>
        <v>2015 :: Bláha Jan :: 1971</v>
      </c>
      <c r="C975" s="251">
        <v>2015</v>
      </c>
      <c r="D975" s="252" t="s">
        <v>186</v>
      </c>
      <c r="E975" s="259">
        <v>2</v>
      </c>
      <c r="F975" s="259">
        <v>1</v>
      </c>
      <c r="G975" s="253">
        <v>96</v>
      </c>
      <c r="H975" s="262" t="s">
        <v>47</v>
      </c>
      <c r="I975" s="263">
        <v>1971</v>
      </c>
      <c r="J975" s="19" t="s">
        <v>0</v>
      </c>
      <c r="K975" s="255" t="str">
        <f>IF(RIGHT(LEFT(historie_vysledky[[#This Row],[prijmeni a jmeno]],SEARCH(" ",historie_vysledky[[#This Row],[prijmeni a jmeno]])-1),1)="á","Z","M")</f>
        <v>M</v>
      </c>
      <c r="L97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975" s="257"/>
      <c r="N975" s="134"/>
      <c r="O975" s="264">
        <v>3.953703703703703E-2</v>
      </c>
      <c r="P975" s="136" t="str">
        <f>LEFT(historie_vysledky[[#This Row],[prijmeni a jmeno]],1)</f>
        <v>B</v>
      </c>
      <c r="Q975" s="135" t="str">
        <f>CONCATENATE(historie_vysledky[[#This Row],[prijmeni a jmeno]],", ",historie_vysledky[[#This Row],[nar]])</f>
        <v>Bláha Jan, 1971</v>
      </c>
      <c r="R975" s="135" t="str">
        <f>CONCATENATE(historie_vysledky[[#This Row],[prijmeni a jmeno]]," (",historie_vysledky[[#This Row],[nar]],")  v roce ",historie_vysledky[[#This Row],[rok]])</f>
        <v>Bláha Jan (1971)  v roce 2015</v>
      </c>
      <c r="S975" s="244"/>
      <c r="T975" s="244"/>
      <c r="U975" s="56"/>
      <c r="V975" s="265"/>
      <c r="W975" s="265"/>
      <c r="X975" s="266"/>
      <c r="Y975" s="266"/>
      <c r="AB975" s="6"/>
      <c r="AC975" s="6"/>
      <c r="AF975" s="56"/>
      <c r="AG975" s="56"/>
    </row>
    <row r="976" spans="2:33" ht="11.25">
      <c r="B976" s="133" t="str">
        <f>CONCATENATE(historie_vysledky[[#This Row],[rok]]," :: ",H976," :: ",I976)</f>
        <v>2015 :: Habara Jaromír :: 1974</v>
      </c>
      <c r="C976" s="251">
        <v>2015</v>
      </c>
      <c r="D976" s="252" t="s">
        <v>186</v>
      </c>
      <c r="E976" s="259">
        <v>3</v>
      </c>
      <c r="F976" s="259">
        <v>2</v>
      </c>
      <c r="G976" s="253">
        <v>74</v>
      </c>
      <c r="H976" s="262" t="s">
        <v>58</v>
      </c>
      <c r="I976" s="263">
        <v>1974</v>
      </c>
      <c r="J976" s="19" t="s">
        <v>890</v>
      </c>
      <c r="K976" s="255" t="str">
        <f>IF(RIGHT(LEFT(historie_vysledky[[#This Row],[prijmeni a jmeno]],SEARCH(" ",historie_vysledky[[#This Row],[prijmeni a jmeno]])-1),1)="á","Z","M")</f>
        <v>M</v>
      </c>
      <c r="L97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976" s="257"/>
      <c r="N976" s="134"/>
      <c r="O976" s="264">
        <v>4.1192129629629634E-2</v>
      </c>
      <c r="P976" s="136" t="str">
        <f>LEFT(historie_vysledky[[#This Row],[prijmeni a jmeno]],1)</f>
        <v>H</v>
      </c>
      <c r="Q976" s="135" t="str">
        <f>CONCATENATE(historie_vysledky[[#This Row],[prijmeni a jmeno]],", ",historie_vysledky[[#This Row],[nar]])</f>
        <v>Habara Jaromír, 1974</v>
      </c>
      <c r="R976" s="135" t="str">
        <f>CONCATENATE(historie_vysledky[[#This Row],[prijmeni a jmeno]]," (",historie_vysledky[[#This Row],[nar]],")  v roce ",historie_vysledky[[#This Row],[rok]])</f>
        <v>Habara Jaromír (1974)  v roce 2015</v>
      </c>
      <c r="S976" s="244"/>
      <c r="T976" s="244"/>
      <c r="U976" s="56"/>
      <c r="V976" s="265"/>
      <c r="W976" s="265"/>
      <c r="X976" s="266"/>
      <c r="Y976" s="266"/>
      <c r="AB976" s="6"/>
      <c r="AC976" s="6"/>
      <c r="AF976" s="56"/>
      <c r="AG976" s="56"/>
    </row>
    <row r="977" spans="2:33" ht="11.25">
      <c r="B977" s="133" t="str">
        <f>CONCATENATE(historie_vysledky[[#This Row],[rok]]," :: ",H977," :: ",I977)</f>
        <v>2015 :: Hájek Daniel :: 1988</v>
      </c>
      <c r="C977" s="251">
        <v>2015</v>
      </c>
      <c r="D977" s="252" t="s">
        <v>186</v>
      </c>
      <c r="E977" s="259">
        <v>4</v>
      </c>
      <c r="F977" s="259">
        <v>2</v>
      </c>
      <c r="G977" s="253">
        <v>84</v>
      </c>
      <c r="H977" s="262" t="s">
        <v>59</v>
      </c>
      <c r="I977" s="263">
        <v>1988</v>
      </c>
      <c r="J977" s="19" t="s">
        <v>891</v>
      </c>
      <c r="K977" s="255" t="str">
        <f>IF(RIGHT(LEFT(historie_vysledky[[#This Row],[prijmeni a jmeno]],SEARCH(" ",historie_vysledky[[#This Row],[prijmeni a jmeno]])-1),1)="á","Z","M")</f>
        <v>M</v>
      </c>
      <c r="L97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77" s="257"/>
      <c r="N977" s="134"/>
      <c r="O977" s="264">
        <v>4.2199074074074076E-2</v>
      </c>
      <c r="P977" s="136" t="str">
        <f>LEFT(historie_vysledky[[#This Row],[prijmeni a jmeno]],1)</f>
        <v>H</v>
      </c>
      <c r="Q977" s="135" t="str">
        <f>CONCATENATE(historie_vysledky[[#This Row],[prijmeni a jmeno]],", ",historie_vysledky[[#This Row],[nar]])</f>
        <v>Hájek Daniel, 1988</v>
      </c>
      <c r="R977" s="135" t="str">
        <f>CONCATENATE(historie_vysledky[[#This Row],[prijmeni a jmeno]]," (",historie_vysledky[[#This Row],[nar]],")  v roce ",historie_vysledky[[#This Row],[rok]])</f>
        <v>Hájek Daniel (1988)  v roce 2015</v>
      </c>
      <c r="S977" s="244"/>
      <c r="T977" s="244"/>
      <c r="U977" s="56"/>
      <c r="V977" s="265"/>
      <c r="W977" s="265"/>
      <c r="X977" s="266"/>
      <c r="Y977" s="266"/>
      <c r="AB977" s="6"/>
      <c r="AC977" s="6"/>
      <c r="AF977" s="56"/>
      <c r="AG977" s="56"/>
    </row>
    <row r="978" spans="2:33" ht="11.25">
      <c r="B978" s="133" t="str">
        <f>CONCATENATE(historie_vysledky[[#This Row],[rok]]," :: ",H978," :: ",I978)</f>
        <v>2015 :: Kolář Martin :: 1980</v>
      </c>
      <c r="C978" s="251">
        <v>2015</v>
      </c>
      <c r="D978" s="252" t="s">
        <v>186</v>
      </c>
      <c r="E978" s="259">
        <v>5</v>
      </c>
      <c r="F978" s="259">
        <v>3</v>
      </c>
      <c r="G978" s="253">
        <v>35</v>
      </c>
      <c r="H978" s="262" t="s">
        <v>76</v>
      </c>
      <c r="I978" s="263">
        <v>1980</v>
      </c>
      <c r="J978" s="19" t="s">
        <v>895</v>
      </c>
      <c r="K978" s="255" t="str">
        <f>IF(RIGHT(LEFT(historie_vysledky[[#This Row],[prijmeni a jmeno]],SEARCH(" ",historie_vysledky[[#This Row],[prijmeni a jmeno]])-1),1)="á","Z","M")</f>
        <v>M</v>
      </c>
      <c r="L97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78" s="257"/>
      <c r="N978" s="134"/>
      <c r="O978" s="264">
        <v>4.2372685185185187E-2</v>
      </c>
      <c r="P978" s="136" t="str">
        <f>LEFT(historie_vysledky[[#This Row],[prijmeni a jmeno]],1)</f>
        <v>K</v>
      </c>
      <c r="Q978" s="135" t="str">
        <f>CONCATENATE(historie_vysledky[[#This Row],[prijmeni a jmeno]],", ",historie_vysledky[[#This Row],[nar]])</f>
        <v>Kolář Martin, 1980</v>
      </c>
      <c r="R978" s="135" t="str">
        <f>CONCATENATE(historie_vysledky[[#This Row],[prijmeni a jmeno]]," (",historie_vysledky[[#This Row],[nar]],")  v roce ",historie_vysledky[[#This Row],[rok]])</f>
        <v>Kolář Martin (1980)  v roce 2015</v>
      </c>
      <c r="S978" s="244"/>
      <c r="T978" s="244"/>
      <c r="U978" s="56"/>
      <c r="V978" s="265"/>
      <c r="W978" s="265"/>
      <c r="X978" s="266"/>
      <c r="Y978" s="266"/>
      <c r="AB978" s="6"/>
      <c r="AC978" s="6"/>
      <c r="AF978" s="56"/>
      <c r="AG978" s="56"/>
    </row>
    <row r="979" spans="2:33" ht="11.25">
      <c r="B979" s="133" t="str">
        <f>CONCATENATE(historie_vysledky[[#This Row],[rok]]," :: ",H979," :: ",I979)</f>
        <v>2015 :: Sýkora Jan :: 1993</v>
      </c>
      <c r="C979" s="251">
        <v>2015</v>
      </c>
      <c r="D979" s="252" t="s">
        <v>186</v>
      </c>
      <c r="E979" s="259">
        <v>6</v>
      </c>
      <c r="F979" s="259">
        <v>4</v>
      </c>
      <c r="G979" s="253">
        <v>59</v>
      </c>
      <c r="H979" s="262" t="s">
        <v>917</v>
      </c>
      <c r="I979" s="263">
        <v>1993</v>
      </c>
      <c r="J979" s="19" t="s">
        <v>918</v>
      </c>
      <c r="K979" s="255" t="str">
        <f>IF(RIGHT(LEFT(historie_vysledky[[#This Row],[prijmeni a jmeno]],SEARCH(" ",historie_vysledky[[#This Row],[prijmeni a jmeno]])-1),1)="á","Z","M")</f>
        <v>M</v>
      </c>
      <c r="L97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79" s="257"/>
      <c r="N979" s="134"/>
      <c r="O979" s="264">
        <v>4.2592592592592592E-2</v>
      </c>
      <c r="P979" s="136" t="str">
        <f>LEFT(historie_vysledky[[#This Row],[prijmeni a jmeno]],1)</f>
        <v>S</v>
      </c>
      <c r="Q979" s="135" t="str">
        <f>CONCATENATE(historie_vysledky[[#This Row],[prijmeni a jmeno]],", ",historie_vysledky[[#This Row],[nar]])</f>
        <v>Sýkora Jan, 1993</v>
      </c>
      <c r="R979" s="135" t="str">
        <f>CONCATENATE(historie_vysledky[[#This Row],[prijmeni a jmeno]]," (",historie_vysledky[[#This Row],[nar]],")  v roce ",historie_vysledky[[#This Row],[rok]])</f>
        <v>Sýkora Jan (1993)  v roce 2015</v>
      </c>
      <c r="S979" s="244"/>
      <c r="T979" s="244"/>
      <c r="U979" s="56"/>
      <c r="V979" s="265"/>
      <c r="W979" s="265"/>
      <c r="X979" s="266"/>
      <c r="Y979" s="266"/>
      <c r="AB979" s="6"/>
      <c r="AC979" s="6"/>
      <c r="AF979" s="56"/>
      <c r="AG979" s="56"/>
    </row>
    <row r="980" spans="2:33" ht="11.25">
      <c r="B980" s="133" t="str">
        <f>CONCATENATE(historie_vysledky[[#This Row],[rok]]," :: ",H980," :: ",I980)</f>
        <v>2015 :: Bíšek Jaroslav :: 1990</v>
      </c>
      <c r="C980" s="251">
        <v>2015</v>
      </c>
      <c r="D980" s="252" t="s">
        <v>186</v>
      </c>
      <c r="E980" s="259">
        <v>7</v>
      </c>
      <c r="F980" s="259">
        <v>5</v>
      </c>
      <c r="G980" s="253">
        <v>61</v>
      </c>
      <c r="H980" s="262" t="s">
        <v>969</v>
      </c>
      <c r="I980" s="263">
        <v>1990</v>
      </c>
      <c r="J980" s="19" t="s">
        <v>36</v>
      </c>
      <c r="K980" s="255" t="str">
        <f>IF(RIGHT(LEFT(historie_vysledky[[#This Row],[prijmeni a jmeno]],SEARCH(" ",historie_vysledky[[#This Row],[prijmeni a jmeno]])-1),1)="á","Z","M")</f>
        <v>M</v>
      </c>
      <c r="L98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80" s="257"/>
      <c r="N980" s="134"/>
      <c r="O980" s="264">
        <v>4.2662037037037033E-2</v>
      </c>
      <c r="P980" s="136" t="str">
        <f>LEFT(historie_vysledky[[#This Row],[prijmeni a jmeno]],1)</f>
        <v>B</v>
      </c>
      <c r="Q980" s="135" t="str">
        <f>CONCATENATE(historie_vysledky[[#This Row],[prijmeni a jmeno]],", ",historie_vysledky[[#This Row],[nar]])</f>
        <v>Bíšek Jaroslav, 1990</v>
      </c>
      <c r="R980" s="135" t="str">
        <f>CONCATENATE(historie_vysledky[[#This Row],[prijmeni a jmeno]]," (",historie_vysledky[[#This Row],[nar]],")  v roce ",historie_vysledky[[#This Row],[rok]])</f>
        <v>Bíšek Jaroslav (1990)  v roce 2015</v>
      </c>
      <c r="S980" s="244"/>
      <c r="T980" s="244"/>
      <c r="U980" s="56"/>
      <c r="V980" s="265"/>
      <c r="W980" s="265"/>
      <c r="X980" s="266"/>
      <c r="Y980" s="266"/>
      <c r="AB980" s="6"/>
      <c r="AC980" s="6"/>
      <c r="AF980" s="56"/>
      <c r="AG980" s="56"/>
    </row>
    <row r="981" spans="2:33" ht="11.25">
      <c r="B981" s="133" t="str">
        <f>CONCATENATE(historie_vysledky[[#This Row],[rok]]," :: ",H981," :: ",I981)</f>
        <v>2015 :: Diviš Jiří :: 1975</v>
      </c>
      <c r="C981" s="251">
        <v>2015</v>
      </c>
      <c r="D981" s="252" t="s">
        <v>186</v>
      </c>
      <c r="E981" s="259">
        <v>8</v>
      </c>
      <c r="F981" s="259">
        <v>3</v>
      </c>
      <c r="G981" s="253">
        <v>111</v>
      </c>
      <c r="H981" s="262" t="s">
        <v>191</v>
      </c>
      <c r="I981" s="263">
        <v>1975</v>
      </c>
      <c r="J981" s="19" t="s">
        <v>691</v>
      </c>
      <c r="K981" s="255" t="str">
        <f>IF(RIGHT(LEFT(historie_vysledky[[#This Row],[prijmeni a jmeno]],SEARCH(" ",historie_vysledky[[#This Row],[prijmeni a jmeno]])-1),1)="á","Z","M")</f>
        <v>M</v>
      </c>
      <c r="L98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981" s="257"/>
      <c r="N981" s="134"/>
      <c r="O981" s="264">
        <v>4.3043981481481482E-2</v>
      </c>
      <c r="P981" s="136" t="str">
        <f>LEFT(historie_vysledky[[#This Row],[prijmeni a jmeno]],1)</f>
        <v>D</v>
      </c>
      <c r="Q981" s="135" t="str">
        <f>CONCATENATE(historie_vysledky[[#This Row],[prijmeni a jmeno]],", ",historie_vysledky[[#This Row],[nar]])</f>
        <v>Diviš Jiří, 1975</v>
      </c>
      <c r="R981" s="135" t="str">
        <f>CONCATENATE(historie_vysledky[[#This Row],[prijmeni a jmeno]]," (",historie_vysledky[[#This Row],[nar]],")  v roce ",historie_vysledky[[#This Row],[rok]])</f>
        <v>Diviš Jiří (1975)  v roce 2015</v>
      </c>
      <c r="S981" s="244"/>
      <c r="T981" s="244"/>
      <c r="U981" s="56"/>
      <c r="V981" s="265"/>
      <c r="W981" s="265"/>
      <c r="X981" s="266"/>
      <c r="Y981" s="266"/>
      <c r="AB981" s="6"/>
      <c r="AC981" s="6"/>
      <c r="AF981" s="56"/>
      <c r="AG981" s="56"/>
    </row>
    <row r="982" spans="2:33" ht="11.25">
      <c r="B982" s="133" t="str">
        <f>CONCATENATE(historie_vysledky[[#This Row],[rok]]," :: ",H982," :: ",I982)</f>
        <v>2015 :: Macek Petr :: 1979</v>
      </c>
      <c r="C982" s="251">
        <v>2015</v>
      </c>
      <c r="D982" s="252" t="s">
        <v>186</v>
      </c>
      <c r="E982" s="259">
        <v>9</v>
      </c>
      <c r="F982" s="259">
        <v>6</v>
      </c>
      <c r="G982" s="253">
        <v>79</v>
      </c>
      <c r="H982" s="262" t="s">
        <v>84</v>
      </c>
      <c r="I982" s="263">
        <v>1979</v>
      </c>
      <c r="J982" s="19" t="s">
        <v>284</v>
      </c>
      <c r="K982" s="255" t="str">
        <f>IF(RIGHT(LEFT(historie_vysledky[[#This Row],[prijmeni a jmeno]],SEARCH(" ",historie_vysledky[[#This Row],[prijmeni a jmeno]])-1),1)="á","Z","M")</f>
        <v>M</v>
      </c>
      <c r="L98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82" s="257"/>
      <c r="N982" s="134"/>
      <c r="O982" s="264">
        <v>4.3252314814814813E-2</v>
      </c>
      <c r="P982" s="136" t="str">
        <f>LEFT(historie_vysledky[[#This Row],[prijmeni a jmeno]],1)</f>
        <v>M</v>
      </c>
      <c r="Q982" s="135" t="str">
        <f>CONCATENATE(historie_vysledky[[#This Row],[prijmeni a jmeno]],", ",historie_vysledky[[#This Row],[nar]])</f>
        <v>Macek Petr, 1979</v>
      </c>
      <c r="R982" s="135" t="str">
        <f>CONCATENATE(historie_vysledky[[#This Row],[prijmeni a jmeno]]," (",historie_vysledky[[#This Row],[nar]],")  v roce ",historie_vysledky[[#This Row],[rok]])</f>
        <v>Macek Petr (1979)  v roce 2015</v>
      </c>
      <c r="S982" s="244"/>
      <c r="T982" s="244"/>
      <c r="U982" s="56"/>
      <c r="V982" s="265"/>
      <c r="W982" s="265"/>
      <c r="X982" s="266"/>
      <c r="Y982" s="266"/>
      <c r="AB982" s="6"/>
      <c r="AC982" s="6"/>
      <c r="AF982" s="56"/>
      <c r="AG982" s="56"/>
    </row>
    <row r="983" spans="2:33" ht="11.25">
      <c r="B983" s="133" t="str">
        <f>CONCATENATE(historie_vysledky[[#This Row],[rok]]," :: ",H983," :: ",I983)</f>
        <v>2015 :: Petrou Jan :: 1964</v>
      </c>
      <c r="C983" s="251">
        <v>2015</v>
      </c>
      <c r="D983" s="252" t="s">
        <v>186</v>
      </c>
      <c r="E983" s="259">
        <v>10</v>
      </c>
      <c r="F983" s="259">
        <v>1</v>
      </c>
      <c r="G983" s="253">
        <v>58</v>
      </c>
      <c r="H983" s="262" t="s">
        <v>174</v>
      </c>
      <c r="I983" s="263">
        <v>1964</v>
      </c>
      <c r="J983" s="19" t="s">
        <v>33</v>
      </c>
      <c r="K983" s="255" t="str">
        <f>IF(RIGHT(LEFT(historie_vysledky[[#This Row],[prijmeni a jmeno]],SEARCH(" ",historie_vysledky[[#This Row],[prijmeni a jmeno]])-1),1)="á","Z","M")</f>
        <v>M</v>
      </c>
      <c r="L98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983" s="257"/>
      <c r="N983" s="134"/>
      <c r="O983" s="264">
        <v>4.4166666666666667E-2</v>
      </c>
      <c r="P983" s="136" t="str">
        <f>LEFT(historie_vysledky[[#This Row],[prijmeni a jmeno]],1)</f>
        <v>P</v>
      </c>
      <c r="Q983" s="135" t="str">
        <f>CONCATENATE(historie_vysledky[[#This Row],[prijmeni a jmeno]],", ",historie_vysledky[[#This Row],[nar]])</f>
        <v>Petrou Jan, 1964</v>
      </c>
      <c r="R983" s="135" t="str">
        <f>CONCATENATE(historie_vysledky[[#This Row],[prijmeni a jmeno]]," (",historie_vysledky[[#This Row],[nar]],")  v roce ",historie_vysledky[[#This Row],[rok]])</f>
        <v>Petrou Jan (1964)  v roce 2015</v>
      </c>
      <c r="S983" s="244"/>
      <c r="T983" s="244"/>
      <c r="U983" s="56"/>
      <c r="V983" s="265"/>
      <c r="W983" s="265"/>
      <c r="X983" s="266"/>
      <c r="Y983" s="266"/>
      <c r="AB983" s="6"/>
      <c r="AC983" s="6"/>
      <c r="AF983" s="56"/>
      <c r="AG983" s="56"/>
    </row>
    <row r="984" spans="2:33" ht="11.25">
      <c r="B984" s="133" t="str">
        <f>CONCATENATE(historie_vysledky[[#This Row],[rok]]," :: ",H984," :: ",I984)</f>
        <v>2015 :: Hrubý Martin :: 1973</v>
      </c>
      <c r="C984" s="251">
        <v>2015</v>
      </c>
      <c r="D984" s="252" t="s">
        <v>186</v>
      </c>
      <c r="E984" s="259">
        <v>11</v>
      </c>
      <c r="F984" s="259">
        <v>4</v>
      </c>
      <c r="G984" s="253">
        <v>99</v>
      </c>
      <c r="H984" s="262" t="s">
        <v>976</v>
      </c>
      <c r="I984" s="263">
        <v>1973</v>
      </c>
      <c r="J984" s="19" t="s">
        <v>285</v>
      </c>
      <c r="K984" s="255" t="str">
        <f>IF(RIGHT(LEFT(historie_vysledky[[#This Row],[prijmeni a jmeno]],SEARCH(" ",historie_vysledky[[#This Row],[prijmeni a jmeno]])-1),1)="á","Z","M")</f>
        <v>M</v>
      </c>
      <c r="L98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984" s="257"/>
      <c r="N984" s="134"/>
      <c r="O984" s="264">
        <v>4.4340277777777777E-2</v>
      </c>
      <c r="P984" s="136" t="str">
        <f>LEFT(historie_vysledky[[#This Row],[prijmeni a jmeno]],1)</f>
        <v>H</v>
      </c>
      <c r="Q984" s="135" t="str">
        <f>CONCATENATE(historie_vysledky[[#This Row],[prijmeni a jmeno]],", ",historie_vysledky[[#This Row],[nar]])</f>
        <v>Hrubý Martin, 1973</v>
      </c>
      <c r="R984" s="135" t="str">
        <f>CONCATENATE(historie_vysledky[[#This Row],[prijmeni a jmeno]]," (",historie_vysledky[[#This Row],[nar]],")  v roce ",historie_vysledky[[#This Row],[rok]])</f>
        <v>Hrubý Martin (1973)  v roce 2015</v>
      </c>
      <c r="S984" s="244"/>
      <c r="T984" s="244"/>
      <c r="U984" s="56"/>
      <c r="V984" s="265"/>
      <c r="W984" s="265"/>
      <c r="X984" s="266"/>
      <c r="Y984" s="266"/>
      <c r="AB984" s="6"/>
      <c r="AC984" s="6"/>
      <c r="AF984" s="56"/>
      <c r="AG984" s="56"/>
    </row>
    <row r="985" spans="2:33" ht="11.25">
      <c r="B985" s="133" t="str">
        <f>CONCATENATE(historie_vysledky[[#This Row],[rok]]," :: ",H985," :: ",I985)</f>
        <v>2015 :: Ludvík Jan :: 1975</v>
      </c>
      <c r="C985" s="251">
        <v>2015</v>
      </c>
      <c r="D985" s="252" t="s">
        <v>186</v>
      </c>
      <c r="E985" s="259">
        <v>12</v>
      </c>
      <c r="F985" s="259">
        <v>5</v>
      </c>
      <c r="G985" s="253">
        <v>40</v>
      </c>
      <c r="H985" s="262" t="s">
        <v>961</v>
      </c>
      <c r="I985" s="263">
        <v>1975</v>
      </c>
      <c r="J985" s="19" t="s">
        <v>962</v>
      </c>
      <c r="K985" s="255" t="str">
        <f>IF(RIGHT(LEFT(historie_vysledky[[#This Row],[prijmeni a jmeno]],SEARCH(" ",historie_vysledky[[#This Row],[prijmeni a jmeno]])-1),1)="á","Z","M")</f>
        <v>M</v>
      </c>
      <c r="L98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985" s="257"/>
      <c r="N985" s="134"/>
      <c r="O985" s="264">
        <v>4.4432870370370366E-2</v>
      </c>
      <c r="P985" s="136" t="str">
        <f>LEFT(historie_vysledky[[#This Row],[prijmeni a jmeno]],1)</f>
        <v>L</v>
      </c>
      <c r="Q985" s="135" t="str">
        <f>CONCATENATE(historie_vysledky[[#This Row],[prijmeni a jmeno]],", ",historie_vysledky[[#This Row],[nar]])</f>
        <v>Ludvík Jan, 1975</v>
      </c>
      <c r="R985" s="135" t="str">
        <f>CONCATENATE(historie_vysledky[[#This Row],[prijmeni a jmeno]]," (",historie_vysledky[[#This Row],[nar]],")  v roce ",historie_vysledky[[#This Row],[rok]])</f>
        <v>Ludvík Jan (1975)  v roce 2015</v>
      </c>
      <c r="S985" s="244"/>
      <c r="T985" s="244"/>
      <c r="U985" s="56"/>
      <c r="V985" s="265"/>
      <c r="W985" s="265"/>
      <c r="X985" s="266"/>
      <c r="Y985" s="266"/>
      <c r="AB985" s="6"/>
      <c r="AC985" s="6"/>
      <c r="AF985" s="56"/>
      <c r="AG985" s="56"/>
    </row>
    <row r="986" spans="2:33" ht="11.25">
      <c r="B986" s="133" t="str">
        <f>CONCATENATE(historie_vysledky[[#This Row],[rok]]," :: ",H986," :: ",I986)</f>
        <v>2015 :: Klimeš Petr :: 1980</v>
      </c>
      <c r="C986" s="251">
        <v>2015</v>
      </c>
      <c r="D986" s="252" t="s">
        <v>186</v>
      </c>
      <c r="E986" s="259">
        <v>13</v>
      </c>
      <c r="F986" s="259">
        <v>7</v>
      </c>
      <c r="G986" s="253">
        <v>11</v>
      </c>
      <c r="H986" s="262" t="s">
        <v>72</v>
      </c>
      <c r="I986" s="263">
        <v>1980</v>
      </c>
      <c r="J986" s="19" t="s">
        <v>16</v>
      </c>
      <c r="K986" s="255" t="str">
        <f>IF(RIGHT(LEFT(historie_vysledky[[#This Row],[prijmeni a jmeno]],SEARCH(" ",historie_vysledky[[#This Row],[prijmeni a jmeno]])-1),1)="á","Z","M")</f>
        <v>M</v>
      </c>
      <c r="L98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86" s="257"/>
      <c r="N986" s="134"/>
      <c r="O986" s="264">
        <v>4.4872685185185189E-2</v>
      </c>
      <c r="P986" s="136" t="str">
        <f>LEFT(historie_vysledky[[#This Row],[prijmeni a jmeno]],1)</f>
        <v>K</v>
      </c>
      <c r="Q986" s="135" t="str">
        <f>CONCATENATE(historie_vysledky[[#This Row],[prijmeni a jmeno]],", ",historie_vysledky[[#This Row],[nar]])</f>
        <v>Klimeš Petr, 1980</v>
      </c>
      <c r="R986" s="135" t="str">
        <f>CONCATENATE(historie_vysledky[[#This Row],[prijmeni a jmeno]]," (",historie_vysledky[[#This Row],[nar]],")  v roce ",historie_vysledky[[#This Row],[rok]])</f>
        <v>Klimeš Petr (1980)  v roce 2015</v>
      </c>
      <c r="S986" s="244"/>
      <c r="T986" s="244"/>
      <c r="U986" s="56"/>
      <c r="V986" s="265"/>
      <c r="W986" s="265"/>
      <c r="X986" s="266"/>
      <c r="Y986" s="266"/>
      <c r="AB986" s="6"/>
      <c r="AC986" s="6"/>
      <c r="AF986" s="56"/>
      <c r="AG986" s="56"/>
    </row>
    <row r="987" spans="2:33" ht="11.25">
      <c r="B987" s="133" t="str">
        <f>CONCATENATE(historie_vysledky[[#This Row],[rok]]," :: ",H987," :: ",I987)</f>
        <v>2015 :: Loskotová Gabriela :: 1975</v>
      </c>
      <c r="C987" s="251">
        <v>2015</v>
      </c>
      <c r="D987" s="252" t="s">
        <v>186</v>
      </c>
      <c r="E987" s="259">
        <v>14</v>
      </c>
      <c r="F987" s="259">
        <v>1</v>
      </c>
      <c r="G987" s="253">
        <v>39</v>
      </c>
      <c r="H987" s="262" t="s">
        <v>901</v>
      </c>
      <c r="I987" s="263">
        <v>1975</v>
      </c>
      <c r="J987" s="19" t="s">
        <v>902</v>
      </c>
      <c r="K987" s="255" t="str">
        <f>IF(RIGHT(LEFT(historie_vysledky[[#This Row],[prijmeni a jmeno]],SEARCH(" ",historie_vysledky[[#This Row],[prijmeni a jmeno]])-1),1)="á","Z","M")</f>
        <v>Z</v>
      </c>
      <c r="L98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987" s="257"/>
      <c r="N987" s="134"/>
      <c r="O987" s="264">
        <v>4.5162037037037035E-2</v>
      </c>
      <c r="P987" s="136" t="str">
        <f>LEFT(historie_vysledky[[#This Row],[prijmeni a jmeno]],1)</f>
        <v>L</v>
      </c>
      <c r="Q987" s="135" t="str">
        <f>CONCATENATE(historie_vysledky[[#This Row],[prijmeni a jmeno]],", ",historie_vysledky[[#This Row],[nar]])</f>
        <v>Loskotová Gabriela, 1975</v>
      </c>
      <c r="R987" s="135" t="str">
        <f>CONCATENATE(historie_vysledky[[#This Row],[prijmeni a jmeno]]," (",historie_vysledky[[#This Row],[nar]],")  v roce ",historie_vysledky[[#This Row],[rok]])</f>
        <v>Loskotová Gabriela (1975)  v roce 2015</v>
      </c>
      <c r="S987" s="244"/>
      <c r="T987" s="244"/>
      <c r="U987" s="56"/>
      <c r="V987" s="265"/>
      <c r="W987" s="265"/>
      <c r="X987" s="266"/>
      <c r="Y987" s="266"/>
      <c r="AB987" s="6"/>
      <c r="AC987" s="6"/>
      <c r="AF987" s="56"/>
      <c r="AG987" s="56"/>
    </row>
    <row r="988" spans="2:33" ht="11.25">
      <c r="B988" s="133" t="str">
        <f>CONCATENATE(historie_vysledky[[#This Row],[rok]]," :: ",H988," :: ",I988)</f>
        <v>2015 :: Ehrlich Pavel :: 1969</v>
      </c>
      <c r="C988" s="251">
        <v>2015</v>
      </c>
      <c r="D988" s="252" t="s">
        <v>186</v>
      </c>
      <c r="E988" s="259">
        <v>15</v>
      </c>
      <c r="F988" s="259">
        <v>6</v>
      </c>
      <c r="G988" s="253">
        <v>6</v>
      </c>
      <c r="H988" s="262" t="s">
        <v>55</v>
      </c>
      <c r="I988" s="263">
        <v>1969</v>
      </c>
      <c r="J988" s="19" t="s">
        <v>889</v>
      </c>
      <c r="K988" s="255" t="str">
        <f>IF(RIGHT(LEFT(historie_vysledky[[#This Row],[prijmeni a jmeno]],SEARCH(" ",historie_vysledky[[#This Row],[prijmeni a jmeno]])-1),1)="á","Z","M")</f>
        <v>M</v>
      </c>
      <c r="L98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988" s="257"/>
      <c r="N988" s="134"/>
      <c r="O988" s="264">
        <v>4.5543981481481477E-2</v>
      </c>
      <c r="P988" s="136" t="str">
        <f>LEFT(historie_vysledky[[#This Row],[prijmeni a jmeno]],1)</f>
        <v>E</v>
      </c>
      <c r="Q988" s="135" t="str">
        <f>CONCATENATE(historie_vysledky[[#This Row],[prijmeni a jmeno]],", ",historie_vysledky[[#This Row],[nar]])</f>
        <v>Ehrlich Pavel, 1969</v>
      </c>
      <c r="R988" s="135" t="str">
        <f>CONCATENATE(historie_vysledky[[#This Row],[prijmeni a jmeno]]," (",historie_vysledky[[#This Row],[nar]],")  v roce ",historie_vysledky[[#This Row],[rok]])</f>
        <v>Ehrlich Pavel (1969)  v roce 2015</v>
      </c>
      <c r="S988" s="244"/>
      <c r="T988" s="244"/>
      <c r="U988" s="56"/>
      <c r="V988" s="265"/>
      <c r="W988" s="265"/>
      <c r="X988" s="266"/>
      <c r="Y988" s="266"/>
      <c r="AB988" s="6"/>
      <c r="AC988" s="6"/>
      <c r="AF988" s="56"/>
      <c r="AG988" s="56"/>
    </row>
    <row r="989" spans="2:33" ht="11.25">
      <c r="B989" s="133" t="str">
        <f>CONCATENATE(historie_vysledky[[#This Row],[rok]]," :: ",H989," :: ",I989)</f>
        <v>2015 :: Teplý Ondřej :: 1976</v>
      </c>
      <c r="C989" s="251">
        <v>2015</v>
      </c>
      <c r="D989" s="252" t="s">
        <v>186</v>
      </c>
      <c r="E989" s="259">
        <v>16</v>
      </c>
      <c r="F989" s="259">
        <v>8</v>
      </c>
      <c r="G989" s="253">
        <v>42</v>
      </c>
      <c r="H989" s="262" t="s">
        <v>119</v>
      </c>
      <c r="I989" s="263">
        <v>1976</v>
      </c>
      <c r="J989" s="19" t="s">
        <v>702</v>
      </c>
      <c r="K989" s="255" t="str">
        <f>IF(RIGHT(LEFT(historie_vysledky[[#This Row],[prijmeni a jmeno]],SEARCH(" ",historie_vysledky[[#This Row],[prijmeni a jmeno]])-1),1)="á","Z","M")</f>
        <v>M</v>
      </c>
      <c r="L98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89" s="257"/>
      <c r="N989" s="134"/>
      <c r="O989" s="264">
        <v>4.5821759259259263E-2</v>
      </c>
      <c r="P989" s="136" t="str">
        <f>LEFT(historie_vysledky[[#This Row],[prijmeni a jmeno]],1)</f>
        <v>T</v>
      </c>
      <c r="Q989" s="135" t="str">
        <f>CONCATENATE(historie_vysledky[[#This Row],[prijmeni a jmeno]],", ",historie_vysledky[[#This Row],[nar]])</f>
        <v>Teplý Ondřej, 1976</v>
      </c>
      <c r="R989" s="135" t="str">
        <f>CONCATENATE(historie_vysledky[[#This Row],[prijmeni a jmeno]]," (",historie_vysledky[[#This Row],[nar]],")  v roce ",historie_vysledky[[#This Row],[rok]])</f>
        <v>Teplý Ondřej (1976)  v roce 2015</v>
      </c>
      <c r="S989" s="244"/>
      <c r="T989" s="244"/>
      <c r="U989" s="56"/>
      <c r="V989" s="265"/>
      <c r="W989" s="265"/>
      <c r="X989" s="266"/>
      <c r="Y989" s="266"/>
      <c r="AB989" s="6"/>
      <c r="AC989" s="6"/>
      <c r="AF989" s="56"/>
      <c r="AG989" s="56"/>
    </row>
    <row r="990" spans="2:33" ht="11.25">
      <c r="B990" s="133" t="str">
        <f>CONCATENATE(historie_vysledky[[#This Row],[rok]]," :: ",H990," :: ",I990)</f>
        <v>2015 :: Kolář Ivan :: 1963</v>
      </c>
      <c r="C990" s="251">
        <v>2015</v>
      </c>
      <c r="D990" s="252" t="s">
        <v>186</v>
      </c>
      <c r="E990" s="259">
        <v>17</v>
      </c>
      <c r="F990" s="259">
        <v>2</v>
      </c>
      <c r="G990" s="253">
        <v>38</v>
      </c>
      <c r="H990" s="262" t="s">
        <v>542</v>
      </c>
      <c r="I990" s="263">
        <v>1963</v>
      </c>
      <c r="J990" s="19" t="s">
        <v>567</v>
      </c>
      <c r="K990" s="255" t="str">
        <f>IF(RIGHT(LEFT(historie_vysledky[[#This Row],[prijmeni a jmeno]],SEARCH(" ",historie_vysledky[[#This Row],[prijmeni a jmeno]])-1),1)="á","Z","M")</f>
        <v>M</v>
      </c>
      <c r="L99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990" s="257"/>
      <c r="N990" s="134"/>
      <c r="O990" s="264">
        <v>4.6076388888888882E-2</v>
      </c>
      <c r="P990" s="136" t="str">
        <f>LEFT(historie_vysledky[[#This Row],[prijmeni a jmeno]],1)</f>
        <v>K</v>
      </c>
      <c r="Q990" s="135" t="str">
        <f>CONCATENATE(historie_vysledky[[#This Row],[prijmeni a jmeno]],", ",historie_vysledky[[#This Row],[nar]])</f>
        <v>Kolář Ivan, 1963</v>
      </c>
      <c r="R990" s="135" t="str">
        <f>CONCATENATE(historie_vysledky[[#This Row],[prijmeni a jmeno]]," (",historie_vysledky[[#This Row],[nar]],")  v roce ",historie_vysledky[[#This Row],[rok]])</f>
        <v>Kolář Ivan (1963)  v roce 2015</v>
      </c>
      <c r="S990" s="244"/>
      <c r="T990" s="244"/>
      <c r="U990" s="56"/>
      <c r="V990" s="265"/>
      <c r="W990" s="265"/>
      <c r="X990" s="266"/>
      <c r="Y990" s="266"/>
      <c r="AB990" s="6"/>
      <c r="AC990" s="6"/>
      <c r="AF990" s="56"/>
      <c r="AG990" s="56"/>
    </row>
    <row r="991" spans="2:33" ht="11.25">
      <c r="B991" s="133" t="str">
        <f>CONCATENATE(historie_vysledky[[#This Row],[rok]]," :: ",H991," :: ",I991)</f>
        <v>2015 :: Černý Michal :: 1978</v>
      </c>
      <c r="C991" s="251">
        <v>2015</v>
      </c>
      <c r="D991" s="252" t="s">
        <v>186</v>
      </c>
      <c r="E991" s="259">
        <v>18</v>
      </c>
      <c r="F991" s="259">
        <v>9</v>
      </c>
      <c r="G991" s="253">
        <v>78</v>
      </c>
      <c r="H991" s="262" t="s">
        <v>885</v>
      </c>
      <c r="I991" s="263">
        <v>1978</v>
      </c>
      <c r="J991" s="19" t="s">
        <v>284</v>
      </c>
      <c r="K991" s="255" t="str">
        <f>IF(RIGHT(LEFT(historie_vysledky[[#This Row],[prijmeni a jmeno]],SEARCH(" ",historie_vysledky[[#This Row],[prijmeni a jmeno]])-1),1)="á","Z","M")</f>
        <v>M</v>
      </c>
      <c r="L99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91" s="257"/>
      <c r="N991" s="134"/>
      <c r="O991" s="264">
        <v>4.6226851851851852E-2</v>
      </c>
      <c r="P991" s="136" t="str">
        <f>LEFT(historie_vysledky[[#This Row],[prijmeni a jmeno]],1)</f>
        <v>Č</v>
      </c>
      <c r="Q991" s="135" t="str">
        <f>CONCATENATE(historie_vysledky[[#This Row],[prijmeni a jmeno]],", ",historie_vysledky[[#This Row],[nar]])</f>
        <v>Černý Michal, 1978</v>
      </c>
      <c r="R991" s="135" t="str">
        <f>CONCATENATE(historie_vysledky[[#This Row],[prijmeni a jmeno]]," (",historie_vysledky[[#This Row],[nar]],")  v roce ",historie_vysledky[[#This Row],[rok]])</f>
        <v>Černý Michal (1978)  v roce 2015</v>
      </c>
      <c r="S991" s="244"/>
      <c r="T991" s="244"/>
      <c r="U991" s="56"/>
      <c r="V991" s="265"/>
      <c r="W991" s="265"/>
      <c r="X991" s="266"/>
      <c r="Y991" s="266"/>
      <c r="AB991" s="6"/>
      <c r="AC991" s="6"/>
      <c r="AF991" s="56"/>
      <c r="AG991" s="56"/>
    </row>
    <row r="992" spans="2:33" ht="11.25">
      <c r="B992" s="133" t="str">
        <f>CONCATENATE(historie_vysledky[[#This Row],[rok]]," :: ",H992," :: ",I992)</f>
        <v>2015 :: Kopáček Pavel :: 1984</v>
      </c>
      <c r="C992" s="251">
        <v>2015</v>
      </c>
      <c r="D992" s="252" t="s">
        <v>186</v>
      </c>
      <c r="E992" s="259">
        <v>19</v>
      </c>
      <c r="F992" s="259">
        <v>10</v>
      </c>
      <c r="G992" s="253">
        <v>13</v>
      </c>
      <c r="H992" s="262" t="s">
        <v>897</v>
      </c>
      <c r="I992" s="263">
        <v>1984</v>
      </c>
      <c r="J992" s="19" t="s">
        <v>898</v>
      </c>
      <c r="K992" s="255" t="str">
        <f>IF(RIGHT(LEFT(historie_vysledky[[#This Row],[prijmeni a jmeno]],SEARCH(" ",historie_vysledky[[#This Row],[prijmeni a jmeno]])-1),1)="á","Z","M")</f>
        <v>M</v>
      </c>
      <c r="L99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92" s="257"/>
      <c r="N992" s="134"/>
      <c r="O992" s="264">
        <v>4.6296296296296301E-2</v>
      </c>
      <c r="P992" s="136" t="str">
        <f>LEFT(historie_vysledky[[#This Row],[prijmeni a jmeno]],1)</f>
        <v>K</v>
      </c>
      <c r="Q992" s="135" t="str">
        <f>CONCATENATE(historie_vysledky[[#This Row],[prijmeni a jmeno]],", ",historie_vysledky[[#This Row],[nar]])</f>
        <v>Kopáček Pavel, 1984</v>
      </c>
      <c r="R992" s="135" t="str">
        <f>CONCATENATE(historie_vysledky[[#This Row],[prijmeni a jmeno]]," (",historie_vysledky[[#This Row],[nar]],")  v roce ",historie_vysledky[[#This Row],[rok]])</f>
        <v>Kopáček Pavel (1984)  v roce 2015</v>
      </c>
      <c r="S992" s="244"/>
      <c r="T992" s="244"/>
      <c r="U992" s="56"/>
      <c r="V992" s="265"/>
      <c r="W992" s="265"/>
      <c r="X992" s="266"/>
      <c r="Y992" s="266"/>
      <c r="AB992" s="6"/>
      <c r="AC992" s="6"/>
      <c r="AF992" s="56"/>
      <c r="AG992" s="56"/>
    </row>
    <row r="993" spans="2:33" ht="11.25">
      <c r="B993" s="133" t="str">
        <f>CONCATENATE(historie_vysledky[[#This Row],[rok]]," :: ",H993," :: ",I993)</f>
        <v>2015 :: Lácha Pavel :: 1969</v>
      </c>
      <c r="C993" s="251">
        <v>2015</v>
      </c>
      <c r="D993" s="252" t="s">
        <v>186</v>
      </c>
      <c r="E993" s="259">
        <v>20</v>
      </c>
      <c r="F993" s="259">
        <v>7</v>
      </c>
      <c r="G993" s="253">
        <v>1</v>
      </c>
      <c r="H993" s="262" t="s">
        <v>83</v>
      </c>
      <c r="I993" s="263">
        <v>1969</v>
      </c>
      <c r="J993" s="19" t="s">
        <v>299</v>
      </c>
      <c r="K993" s="255" t="str">
        <f>IF(RIGHT(LEFT(historie_vysledky[[#This Row],[prijmeni a jmeno]],SEARCH(" ",historie_vysledky[[#This Row],[prijmeni a jmeno]])-1),1)="á","Z","M")</f>
        <v>M</v>
      </c>
      <c r="L99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993" s="257"/>
      <c r="N993" s="134"/>
      <c r="O993" s="264">
        <v>4.65625E-2</v>
      </c>
      <c r="P993" s="136" t="str">
        <f>LEFT(historie_vysledky[[#This Row],[prijmeni a jmeno]],1)</f>
        <v>L</v>
      </c>
      <c r="Q993" s="135" t="str">
        <f>CONCATENATE(historie_vysledky[[#This Row],[prijmeni a jmeno]],", ",historie_vysledky[[#This Row],[nar]])</f>
        <v>Lácha Pavel, 1969</v>
      </c>
      <c r="R993" s="135" t="str">
        <f>CONCATENATE(historie_vysledky[[#This Row],[prijmeni a jmeno]]," (",historie_vysledky[[#This Row],[nar]],")  v roce ",historie_vysledky[[#This Row],[rok]])</f>
        <v>Lácha Pavel (1969)  v roce 2015</v>
      </c>
      <c r="S993" s="244"/>
      <c r="T993" s="244"/>
      <c r="U993" s="56"/>
      <c r="V993" s="265"/>
      <c r="W993" s="265"/>
      <c r="X993" s="266"/>
      <c r="Y993" s="266"/>
      <c r="AB993" s="6"/>
      <c r="AC993" s="6"/>
      <c r="AF993" s="56"/>
      <c r="AG993" s="56"/>
    </row>
    <row r="994" spans="2:33" ht="11.25">
      <c r="B994" s="133" t="str">
        <f>CONCATENATE(historie_vysledky[[#This Row],[rok]]," :: ",H994," :: ",I994)</f>
        <v>2015 :: Rejda Jan :: 1970</v>
      </c>
      <c r="C994" s="251">
        <v>2015</v>
      </c>
      <c r="D994" s="252" t="s">
        <v>186</v>
      </c>
      <c r="E994" s="259">
        <v>21</v>
      </c>
      <c r="F994" s="259">
        <v>8</v>
      </c>
      <c r="G994" s="253">
        <v>101</v>
      </c>
      <c r="H994" s="262" t="s">
        <v>912</v>
      </c>
      <c r="I994" s="263">
        <v>1970</v>
      </c>
      <c r="J994" s="19" t="s">
        <v>913</v>
      </c>
      <c r="K994" s="255" t="str">
        <f>IF(RIGHT(LEFT(historie_vysledky[[#This Row],[prijmeni a jmeno]],SEARCH(" ",historie_vysledky[[#This Row],[prijmeni a jmeno]])-1),1)="á","Z","M")</f>
        <v>M</v>
      </c>
      <c r="L99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994" s="257"/>
      <c r="N994" s="134"/>
      <c r="O994" s="264">
        <v>4.6840277777777779E-2</v>
      </c>
      <c r="P994" s="136" t="str">
        <f>LEFT(historie_vysledky[[#This Row],[prijmeni a jmeno]],1)</f>
        <v>R</v>
      </c>
      <c r="Q994" s="135" t="str">
        <f>CONCATENATE(historie_vysledky[[#This Row],[prijmeni a jmeno]],", ",historie_vysledky[[#This Row],[nar]])</f>
        <v>Rejda Jan, 1970</v>
      </c>
      <c r="R994" s="135" t="str">
        <f>CONCATENATE(historie_vysledky[[#This Row],[prijmeni a jmeno]]," (",historie_vysledky[[#This Row],[nar]],")  v roce ",historie_vysledky[[#This Row],[rok]])</f>
        <v>Rejda Jan (1970)  v roce 2015</v>
      </c>
      <c r="S994" s="244"/>
      <c r="T994" s="244"/>
      <c r="U994" s="56"/>
      <c r="V994" s="265"/>
      <c r="W994" s="265"/>
      <c r="X994" s="266"/>
      <c r="Y994" s="266"/>
      <c r="AB994" s="6"/>
      <c r="AC994" s="6"/>
      <c r="AF994" s="56"/>
      <c r="AG994" s="56"/>
    </row>
    <row r="995" spans="2:33" ht="11.25">
      <c r="B995" s="133" t="str">
        <f>CONCATENATE(historie_vysledky[[#This Row],[rok]]," :: ",H995," :: ",I995)</f>
        <v>2015 :: Haňur Roman :: 1969</v>
      </c>
      <c r="C995" s="251">
        <v>2015</v>
      </c>
      <c r="D995" s="252" t="s">
        <v>186</v>
      </c>
      <c r="E995" s="259">
        <v>22</v>
      </c>
      <c r="F995" s="259">
        <v>9</v>
      </c>
      <c r="G995" s="253">
        <v>69</v>
      </c>
      <c r="H995" s="262" t="s">
        <v>60</v>
      </c>
      <c r="I995" s="263">
        <v>1969</v>
      </c>
      <c r="J995" s="19" t="s">
        <v>11</v>
      </c>
      <c r="K995" s="255" t="str">
        <f>IF(RIGHT(LEFT(historie_vysledky[[#This Row],[prijmeni a jmeno]],SEARCH(" ",historie_vysledky[[#This Row],[prijmeni a jmeno]])-1),1)="á","Z","M")</f>
        <v>M</v>
      </c>
      <c r="L99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995" s="257"/>
      <c r="N995" s="134"/>
      <c r="O995" s="264">
        <v>4.6921296296296294E-2</v>
      </c>
      <c r="P995" s="136" t="str">
        <f>LEFT(historie_vysledky[[#This Row],[prijmeni a jmeno]],1)</f>
        <v>H</v>
      </c>
      <c r="Q995" s="135" t="str">
        <f>CONCATENATE(historie_vysledky[[#This Row],[prijmeni a jmeno]],", ",historie_vysledky[[#This Row],[nar]])</f>
        <v>Haňur Roman, 1969</v>
      </c>
      <c r="R995" s="135" t="str">
        <f>CONCATENATE(historie_vysledky[[#This Row],[prijmeni a jmeno]]," (",historie_vysledky[[#This Row],[nar]],")  v roce ",historie_vysledky[[#This Row],[rok]])</f>
        <v>Haňur Roman (1969)  v roce 2015</v>
      </c>
      <c r="S995" s="244"/>
      <c r="T995" s="244"/>
      <c r="U995" s="56"/>
      <c r="V995" s="265"/>
      <c r="W995" s="265"/>
      <c r="X995" s="266"/>
      <c r="Y995" s="266"/>
      <c r="AB995" s="6"/>
      <c r="AC995" s="6"/>
      <c r="AF995" s="56"/>
      <c r="AG995" s="56"/>
    </row>
    <row r="996" spans="2:33" ht="11.25">
      <c r="B996" s="133" t="str">
        <f>CONCATENATE(historie_vysledky[[#This Row],[rok]]," :: ",H996," :: ",I996)</f>
        <v>2015 :: Vojč Karel :: 1976</v>
      </c>
      <c r="C996" s="251">
        <v>2015</v>
      </c>
      <c r="D996" s="252" t="s">
        <v>186</v>
      </c>
      <c r="E996" s="259">
        <v>23</v>
      </c>
      <c r="F996" s="259">
        <v>11</v>
      </c>
      <c r="G996" s="253">
        <v>31</v>
      </c>
      <c r="H996" s="262" t="s">
        <v>131</v>
      </c>
      <c r="I996" s="263">
        <v>1976</v>
      </c>
      <c r="J996" s="19" t="s">
        <v>42</v>
      </c>
      <c r="K996" s="255" t="str">
        <f>IF(RIGHT(LEFT(historie_vysledky[[#This Row],[prijmeni a jmeno]],SEARCH(" ",historie_vysledky[[#This Row],[prijmeni a jmeno]])-1),1)="á","Z","M")</f>
        <v>M</v>
      </c>
      <c r="L99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96" s="257"/>
      <c r="N996" s="134"/>
      <c r="O996" s="264">
        <v>4.6944444444444448E-2</v>
      </c>
      <c r="P996" s="136" t="str">
        <f>LEFT(historie_vysledky[[#This Row],[prijmeni a jmeno]],1)</f>
        <v>V</v>
      </c>
      <c r="Q996" s="135" t="str">
        <f>CONCATENATE(historie_vysledky[[#This Row],[prijmeni a jmeno]],", ",historie_vysledky[[#This Row],[nar]])</f>
        <v>Vojč Karel, 1976</v>
      </c>
      <c r="R996" s="135" t="str">
        <f>CONCATENATE(historie_vysledky[[#This Row],[prijmeni a jmeno]]," (",historie_vysledky[[#This Row],[nar]],")  v roce ",historie_vysledky[[#This Row],[rok]])</f>
        <v>Vojč Karel (1976)  v roce 2015</v>
      </c>
      <c r="S996" s="244"/>
      <c r="T996" s="244"/>
      <c r="U996" s="56"/>
      <c r="V996" s="265"/>
      <c r="W996" s="265"/>
      <c r="X996" s="266"/>
      <c r="Y996" s="266"/>
      <c r="AB996" s="6"/>
      <c r="AC996" s="6"/>
      <c r="AF996" s="56"/>
      <c r="AG996" s="56"/>
    </row>
    <row r="997" spans="2:33" ht="11.25">
      <c r="B997" s="133" t="str">
        <f>CONCATENATE(historie_vysledky[[#This Row],[rok]]," :: ",H997," :: ",I997)</f>
        <v>2015 :: Círal František :: 1998</v>
      </c>
      <c r="C997" s="251">
        <v>2015</v>
      </c>
      <c r="D997" s="252" t="s">
        <v>186</v>
      </c>
      <c r="E997" s="259">
        <v>24</v>
      </c>
      <c r="F997" s="259">
        <v>12</v>
      </c>
      <c r="G997" s="253">
        <v>5</v>
      </c>
      <c r="H997" s="262" t="s">
        <v>51</v>
      </c>
      <c r="I997" s="263">
        <v>1998</v>
      </c>
      <c r="J997" s="19" t="s">
        <v>6</v>
      </c>
      <c r="K997" s="255" t="str">
        <f>IF(RIGHT(LEFT(historie_vysledky[[#This Row],[prijmeni a jmeno]],SEARCH(" ",historie_vysledky[[#This Row],[prijmeni a jmeno]])-1),1)="á","Z","M")</f>
        <v>M</v>
      </c>
      <c r="L99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97" s="257"/>
      <c r="N997" s="134"/>
      <c r="O997" s="264">
        <v>4.7708333333333332E-2</v>
      </c>
      <c r="P997" s="136" t="str">
        <f>LEFT(historie_vysledky[[#This Row],[prijmeni a jmeno]],1)</f>
        <v>C</v>
      </c>
      <c r="Q997" s="135" t="str">
        <f>CONCATENATE(historie_vysledky[[#This Row],[prijmeni a jmeno]],", ",historie_vysledky[[#This Row],[nar]])</f>
        <v>Círal František, 1998</v>
      </c>
      <c r="R997" s="135" t="str">
        <f>CONCATENATE(historie_vysledky[[#This Row],[prijmeni a jmeno]]," (",historie_vysledky[[#This Row],[nar]],")  v roce ",historie_vysledky[[#This Row],[rok]])</f>
        <v>Círal František (1998)  v roce 2015</v>
      </c>
      <c r="S997" s="244"/>
      <c r="T997" s="244"/>
      <c r="U997" s="56"/>
      <c r="V997" s="265"/>
      <c r="W997" s="265"/>
      <c r="X997" s="266"/>
      <c r="Y997" s="266"/>
      <c r="AB997" s="6"/>
      <c r="AC997" s="6"/>
      <c r="AF997" s="56"/>
      <c r="AG997" s="56"/>
    </row>
    <row r="998" spans="2:33" ht="11.25">
      <c r="B998" s="133" t="str">
        <f>CONCATENATE(historie_vysledky[[#This Row],[rok]]," :: ",H998," :: ",I998)</f>
        <v>2015 :: Hruška Luděk :: 1973</v>
      </c>
      <c r="C998" s="251">
        <v>2015</v>
      </c>
      <c r="D998" s="252" t="s">
        <v>186</v>
      </c>
      <c r="E998" s="259">
        <v>25</v>
      </c>
      <c r="F998" s="259">
        <v>10</v>
      </c>
      <c r="G998" s="253">
        <v>8</v>
      </c>
      <c r="H998" s="262" t="s">
        <v>65</v>
      </c>
      <c r="I998" s="263">
        <v>1973</v>
      </c>
      <c r="J998" s="19" t="s">
        <v>892</v>
      </c>
      <c r="K998" s="255" t="str">
        <f>IF(RIGHT(LEFT(historie_vysledky[[#This Row],[prijmeni a jmeno]],SEARCH(" ",historie_vysledky[[#This Row],[prijmeni a jmeno]])-1),1)="á","Z","M")</f>
        <v>M</v>
      </c>
      <c r="L99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998" s="257"/>
      <c r="N998" s="134"/>
      <c r="O998" s="264">
        <v>4.7789351851851847E-2</v>
      </c>
      <c r="P998" s="136" t="str">
        <f>LEFT(historie_vysledky[[#This Row],[prijmeni a jmeno]],1)</f>
        <v>H</v>
      </c>
      <c r="Q998" s="135" t="str">
        <f>CONCATENATE(historie_vysledky[[#This Row],[prijmeni a jmeno]],", ",historie_vysledky[[#This Row],[nar]])</f>
        <v>Hruška Luděk, 1973</v>
      </c>
      <c r="R998" s="135" t="str">
        <f>CONCATENATE(historie_vysledky[[#This Row],[prijmeni a jmeno]]," (",historie_vysledky[[#This Row],[nar]],")  v roce ",historie_vysledky[[#This Row],[rok]])</f>
        <v>Hruška Luděk (1973)  v roce 2015</v>
      </c>
      <c r="S998" s="244"/>
      <c r="T998" s="244"/>
      <c r="U998" s="56"/>
      <c r="V998" s="265"/>
      <c r="W998" s="265"/>
      <c r="X998" s="266"/>
      <c r="Y998" s="266"/>
      <c r="AB998" s="6"/>
      <c r="AC998" s="6"/>
      <c r="AF998" s="56"/>
      <c r="AG998" s="56"/>
    </row>
    <row r="999" spans="2:33" ht="11.25">
      <c r="B999" s="133" t="str">
        <f>CONCATENATE(historie_vysledky[[#This Row],[rok]]," :: ",H999," :: ",I999)</f>
        <v>2015 :: Růžička Jindřich :: 1976</v>
      </c>
      <c r="C999" s="251">
        <v>2015</v>
      </c>
      <c r="D999" s="252" t="s">
        <v>186</v>
      </c>
      <c r="E999" s="259">
        <v>26</v>
      </c>
      <c r="F999" s="259">
        <v>13</v>
      </c>
      <c r="G999" s="253">
        <v>23</v>
      </c>
      <c r="H999" s="262" t="s">
        <v>109</v>
      </c>
      <c r="I999" s="263">
        <v>1976</v>
      </c>
      <c r="J999" s="19" t="s">
        <v>281</v>
      </c>
      <c r="K999" s="255" t="str">
        <f>IF(RIGHT(LEFT(historie_vysledky[[#This Row],[prijmeni a jmeno]],SEARCH(" ",historie_vysledky[[#This Row],[prijmeni a jmeno]])-1),1)="á","Z","M")</f>
        <v>M</v>
      </c>
      <c r="L99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999" s="257"/>
      <c r="N999" s="134"/>
      <c r="O999" s="264">
        <v>4.8148148148148141E-2</v>
      </c>
      <c r="P999" s="136" t="str">
        <f>LEFT(historie_vysledky[[#This Row],[prijmeni a jmeno]],1)</f>
        <v>R</v>
      </c>
      <c r="Q999" s="135" t="str">
        <f>CONCATENATE(historie_vysledky[[#This Row],[prijmeni a jmeno]],", ",historie_vysledky[[#This Row],[nar]])</f>
        <v>Růžička Jindřich, 1976</v>
      </c>
      <c r="R999" s="135" t="str">
        <f>CONCATENATE(historie_vysledky[[#This Row],[prijmeni a jmeno]]," (",historie_vysledky[[#This Row],[nar]],")  v roce ",historie_vysledky[[#This Row],[rok]])</f>
        <v>Růžička Jindřich (1976)  v roce 2015</v>
      </c>
      <c r="S999" s="244"/>
      <c r="T999" s="244"/>
      <c r="U999" s="56"/>
      <c r="V999" s="265"/>
      <c r="W999" s="265"/>
      <c r="X999" s="266"/>
      <c r="Y999" s="266"/>
      <c r="AB999" s="6"/>
      <c r="AC999" s="6"/>
      <c r="AF999" s="56"/>
      <c r="AG999" s="56"/>
    </row>
    <row r="1000" spans="2:33" ht="11.25">
      <c r="B1000" s="133" t="str">
        <f>CONCATENATE(historie_vysledky[[#This Row],[rok]]," :: ",H1000," :: ",I1000)</f>
        <v>2015 :: Steinbauer Jiří :: 1973</v>
      </c>
      <c r="C1000" s="251">
        <v>2015</v>
      </c>
      <c r="D1000" s="252" t="s">
        <v>186</v>
      </c>
      <c r="E1000" s="259">
        <v>27</v>
      </c>
      <c r="F1000" s="259">
        <v>11</v>
      </c>
      <c r="G1000" s="253">
        <v>27</v>
      </c>
      <c r="H1000" s="262" t="s">
        <v>222</v>
      </c>
      <c r="I1000" s="263">
        <v>1973</v>
      </c>
      <c r="J1000" s="19" t="s">
        <v>916</v>
      </c>
      <c r="K1000" s="255" t="str">
        <f>IF(RIGHT(LEFT(historie_vysledky[[#This Row],[prijmeni a jmeno]],SEARCH(" ",historie_vysledky[[#This Row],[prijmeni a jmeno]])-1),1)="á","Z","M")</f>
        <v>M</v>
      </c>
      <c r="L100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00" s="257"/>
      <c r="N1000" s="134"/>
      <c r="O1000" s="264">
        <v>4.8194444444444449E-2</v>
      </c>
      <c r="P1000" s="136" t="str">
        <f>LEFT(historie_vysledky[[#This Row],[prijmeni a jmeno]],1)</f>
        <v>S</v>
      </c>
      <c r="Q1000" s="135" t="str">
        <f>CONCATENATE(historie_vysledky[[#This Row],[prijmeni a jmeno]],", ",historie_vysledky[[#This Row],[nar]])</f>
        <v>Steinbauer Jiří, 1973</v>
      </c>
      <c r="R1000" s="135" t="str">
        <f>CONCATENATE(historie_vysledky[[#This Row],[prijmeni a jmeno]]," (",historie_vysledky[[#This Row],[nar]],")  v roce ",historie_vysledky[[#This Row],[rok]])</f>
        <v>Steinbauer Jiří (1973)  v roce 2015</v>
      </c>
      <c r="S1000" s="244"/>
      <c r="T1000" s="244"/>
      <c r="U1000" s="56"/>
      <c r="V1000" s="265"/>
      <c r="W1000" s="265"/>
      <c r="X1000" s="266"/>
      <c r="Y1000" s="266"/>
      <c r="AB1000" s="6"/>
      <c r="AC1000" s="6"/>
      <c r="AF1000" s="56"/>
      <c r="AG1000" s="56"/>
    </row>
    <row r="1001" spans="2:33" ht="11.25">
      <c r="B1001" s="133" t="str">
        <f>CONCATENATE(historie_vysledky[[#This Row],[rok]]," :: ",H1001," :: ",I1001)</f>
        <v>2015 :: Menšík Josef :: 1982</v>
      </c>
      <c r="C1001" s="251">
        <v>2015</v>
      </c>
      <c r="D1001" s="252" t="s">
        <v>186</v>
      </c>
      <c r="E1001" s="259">
        <v>28</v>
      </c>
      <c r="F1001" s="259">
        <v>14</v>
      </c>
      <c r="G1001" s="253">
        <v>33</v>
      </c>
      <c r="H1001" s="262" t="s">
        <v>89</v>
      </c>
      <c r="I1001" s="263">
        <v>1982</v>
      </c>
      <c r="J1001" s="19" t="s">
        <v>904</v>
      </c>
      <c r="K1001" s="255" t="str">
        <f>IF(RIGHT(LEFT(historie_vysledky[[#This Row],[prijmeni a jmeno]],SEARCH(" ",historie_vysledky[[#This Row],[prijmeni a jmeno]])-1),1)="á","Z","M")</f>
        <v>M</v>
      </c>
      <c r="L100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01" s="257"/>
      <c r="N1001" s="134"/>
      <c r="O1001" s="264">
        <v>4.8287037037037038E-2</v>
      </c>
      <c r="P1001" s="136" t="str">
        <f>LEFT(historie_vysledky[[#This Row],[prijmeni a jmeno]],1)</f>
        <v>M</v>
      </c>
      <c r="Q1001" s="135" t="str">
        <f>CONCATENATE(historie_vysledky[[#This Row],[prijmeni a jmeno]],", ",historie_vysledky[[#This Row],[nar]])</f>
        <v>Menšík Josef, 1982</v>
      </c>
      <c r="R1001" s="135" t="str">
        <f>CONCATENATE(historie_vysledky[[#This Row],[prijmeni a jmeno]]," (",historie_vysledky[[#This Row],[nar]],")  v roce ",historie_vysledky[[#This Row],[rok]])</f>
        <v>Menšík Josef (1982)  v roce 2015</v>
      </c>
      <c r="S1001" s="244"/>
      <c r="T1001" s="244"/>
      <c r="U1001" s="56"/>
      <c r="V1001" s="265"/>
      <c r="W1001" s="265"/>
      <c r="X1001" s="266"/>
      <c r="Y1001" s="266"/>
      <c r="AB1001" s="6"/>
      <c r="AC1001" s="6"/>
      <c r="AF1001" s="56"/>
      <c r="AG1001" s="56"/>
    </row>
    <row r="1002" spans="2:33" ht="11.25">
      <c r="B1002" s="133" t="str">
        <f>CONCATENATE(historie_vysledky[[#This Row],[rok]]," :: ",H1002," :: ",I1002)</f>
        <v>2015 :: Rechtoriková Linda :: 1987</v>
      </c>
      <c r="C1002" s="251">
        <v>2015</v>
      </c>
      <c r="D1002" s="252" t="s">
        <v>186</v>
      </c>
      <c r="E1002" s="259">
        <v>29</v>
      </c>
      <c r="F1002" s="259">
        <v>2</v>
      </c>
      <c r="G1002" s="253">
        <v>57</v>
      </c>
      <c r="H1002" s="262" t="s">
        <v>106</v>
      </c>
      <c r="I1002" s="263">
        <v>1987</v>
      </c>
      <c r="J1002" s="19" t="s">
        <v>698</v>
      </c>
      <c r="K1002" s="255" t="str">
        <f>IF(RIGHT(LEFT(historie_vysledky[[#This Row],[prijmeni a jmeno]],SEARCH(" ",historie_vysledky[[#This Row],[prijmeni a jmeno]])-1),1)="á","Z","M")</f>
        <v>Z</v>
      </c>
      <c r="L100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02" s="257"/>
      <c r="N1002" s="134"/>
      <c r="O1002" s="264">
        <v>4.8321759259259266E-2</v>
      </c>
      <c r="P1002" s="136" t="str">
        <f>LEFT(historie_vysledky[[#This Row],[prijmeni a jmeno]],1)</f>
        <v>R</v>
      </c>
      <c r="Q1002" s="135" t="str">
        <f>CONCATENATE(historie_vysledky[[#This Row],[prijmeni a jmeno]],", ",historie_vysledky[[#This Row],[nar]])</f>
        <v>Rechtoriková Linda, 1987</v>
      </c>
      <c r="R1002" s="135" t="str">
        <f>CONCATENATE(historie_vysledky[[#This Row],[prijmeni a jmeno]]," (",historie_vysledky[[#This Row],[nar]],")  v roce ",historie_vysledky[[#This Row],[rok]])</f>
        <v>Rechtoriková Linda (1987)  v roce 2015</v>
      </c>
      <c r="S1002" s="244"/>
      <c r="T1002" s="244"/>
      <c r="U1002" s="56"/>
      <c r="V1002" s="265"/>
      <c r="W1002" s="265"/>
      <c r="X1002" s="266"/>
      <c r="Y1002" s="266"/>
      <c r="AB1002" s="6"/>
      <c r="AC1002" s="6"/>
      <c r="AF1002" s="56"/>
      <c r="AG1002" s="56"/>
    </row>
    <row r="1003" spans="2:33" ht="11.25">
      <c r="B1003" s="133" t="str">
        <f>CONCATENATE(historie_vysledky[[#This Row],[rok]]," :: ",H1003," :: ",I1003)</f>
        <v>2015 :: Palivec David :: 1984</v>
      </c>
      <c r="C1003" s="251">
        <v>2015</v>
      </c>
      <c r="D1003" s="252" t="s">
        <v>186</v>
      </c>
      <c r="E1003" s="259">
        <v>30</v>
      </c>
      <c r="F1003" s="259">
        <v>15</v>
      </c>
      <c r="G1003" s="253">
        <v>56</v>
      </c>
      <c r="H1003" s="262" t="s">
        <v>99</v>
      </c>
      <c r="I1003" s="263">
        <v>1984</v>
      </c>
      <c r="J1003" s="19" t="s">
        <v>192</v>
      </c>
      <c r="K1003" s="255" t="str">
        <f>IF(RIGHT(LEFT(historie_vysledky[[#This Row],[prijmeni a jmeno]],SEARCH(" ",historie_vysledky[[#This Row],[prijmeni a jmeno]])-1),1)="á","Z","M")</f>
        <v>M</v>
      </c>
      <c r="L100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03" s="257"/>
      <c r="N1003" s="134"/>
      <c r="O1003" s="264">
        <v>4.8344907407407406E-2</v>
      </c>
      <c r="P1003" s="136" t="str">
        <f>LEFT(historie_vysledky[[#This Row],[prijmeni a jmeno]],1)</f>
        <v>P</v>
      </c>
      <c r="Q1003" s="135" t="str">
        <f>CONCATENATE(historie_vysledky[[#This Row],[prijmeni a jmeno]],", ",historie_vysledky[[#This Row],[nar]])</f>
        <v>Palivec David, 1984</v>
      </c>
      <c r="R1003" s="135" t="str">
        <f>CONCATENATE(historie_vysledky[[#This Row],[prijmeni a jmeno]]," (",historie_vysledky[[#This Row],[nar]],")  v roce ",historie_vysledky[[#This Row],[rok]])</f>
        <v>Palivec David (1984)  v roce 2015</v>
      </c>
      <c r="S1003" s="244"/>
      <c r="T1003" s="244"/>
      <c r="U1003" s="56"/>
      <c r="V1003" s="265"/>
      <c r="W1003" s="265"/>
      <c r="X1003" s="266"/>
      <c r="Y1003" s="266"/>
      <c r="AB1003" s="6"/>
      <c r="AC1003" s="6"/>
      <c r="AF1003" s="56"/>
      <c r="AG1003" s="56"/>
    </row>
    <row r="1004" spans="2:33" ht="11.25">
      <c r="B1004" s="133" t="str">
        <f>CONCATENATE(historie_vysledky[[#This Row],[rok]]," :: ",H1004," :: ",I1004)</f>
        <v>2015 :: Círal František :: 1971</v>
      </c>
      <c r="C1004" s="251">
        <v>2015</v>
      </c>
      <c r="D1004" s="252" t="s">
        <v>186</v>
      </c>
      <c r="E1004" s="259">
        <v>31</v>
      </c>
      <c r="F1004" s="259">
        <v>12</v>
      </c>
      <c r="G1004" s="253">
        <v>4</v>
      </c>
      <c r="H1004" s="262" t="s">
        <v>51</v>
      </c>
      <c r="I1004" s="263">
        <v>1971</v>
      </c>
      <c r="J1004" s="19" t="s">
        <v>6</v>
      </c>
      <c r="K1004" s="255" t="str">
        <f>IF(RIGHT(LEFT(historie_vysledky[[#This Row],[prijmeni a jmeno]],SEARCH(" ",historie_vysledky[[#This Row],[prijmeni a jmeno]])-1),1)="á","Z","M")</f>
        <v>M</v>
      </c>
      <c r="L100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04" s="257"/>
      <c r="N1004" s="134"/>
      <c r="O1004" s="264">
        <v>4.8379629629629627E-2</v>
      </c>
      <c r="P1004" s="136" t="str">
        <f>LEFT(historie_vysledky[[#This Row],[prijmeni a jmeno]],1)</f>
        <v>C</v>
      </c>
      <c r="Q1004" s="135" t="str">
        <f>CONCATENATE(historie_vysledky[[#This Row],[prijmeni a jmeno]],", ",historie_vysledky[[#This Row],[nar]])</f>
        <v>Círal František, 1971</v>
      </c>
      <c r="R1004" s="135" t="str">
        <f>CONCATENATE(historie_vysledky[[#This Row],[prijmeni a jmeno]]," (",historie_vysledky[[#This Row],[nar]],")  v roce ",historie_vysledky[[#This Row],[rok]])</f>
        <v>Círal František (1971)  v roce 2015</v>
      </c>
      <c r="S1004" s="244"/>
      <c r="T1004" s="244"/>
      <c r="U1004" s="56"/>
      <c r="V1004" s="265"/>
      <c r="W1004" s="265"/>
      <c r="X1004" s="266"/>
      <c r="Y1004" s="266"/>
      <c r="AB1004" s="6"/>
      <c r="AC1004" s="6"/>
      <c r="AF1004" s="56"/>
      <c r="AG1004" s="56"/>
    </row>
    <row r="1005" spans="2:33" ht="11.25">
      <c r="B1005" s="133" t="str">
        <f>CONCATENATE(historie_vysledky[[#This Row],[rok]]," :: ",H1005," :: ",I1005)</f>
        <v>2015 :: Šimek Miroslav :: 1966</v>
      </c>
      <c r="C1005" s="251">
        <v>2015</v>
      </c>
      <c r="D1005" s="252" t="s">
        <v>186</v>
      </c>
      <c r="E1005" s="259">
        <v>32</v>
      </c>
      <c r="F1005" s="259">
        <v>13</v>
      </c>
      <c r="G1005" s="253">
        <v>64</v>
      </c>
      <c r="H1005" s="262" t="s">
        <v>110</v>
      </c>
      <c r="I1005" s="263">
        <v>1966</v>
      </c>
      <c r="J1005" s="19" t="s">
        <v>648</v>
      </c>
      <c r="K1005" s="255" t="str">
        <f>IF(RIGHT(LEFT(historie_vysledky[[#This Row],[prijmeni a jmeno]],SEARCH(" ",historie_vysledky[[#This Row],[prijmeni a jmeno]])-1),1)="á","Z","M")</f>
        <v>M</v>
      </c>
      <c r="L100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05" s="257"/>
      <c r="N1005" s="134"/>
      <c r="O1005" s="264">
        <v>4.8402777777777774E-2</v>
      </c>
      <c r="P1005" s="136" t="str">
        <f>LEFT(historie_vysledky[[#This Row],[prijmeni a jmeno]],1)</f>
        <v>Š</v>
      </c>
      <c r="Q1005" s="135" t="str">
        <f>CONCATENATE(historie_vysledky[[#This Row],[prijmeni a jmeno]],", ",historie_vysledky[[#This Row],[nar]])</f>
        <v>Šimek Miroslav, 1966</v>
      </c>
      <c r="R1005" s="135" t="str">
        <f>CONCATENATE(historie_vysledky[[#This Row],[prijmeni a jmeno]]," (",historie_vysledky[[#This Row],[nar]],")  v roce ",historie_vysledky[[#This Row],[rok]])</f>
        <v>Šimek Miroslav (1966)  v roce 2015</v>
      </c>
      <c r="S1005" s="244"/>
      <c r="T1005" s="244"/>
      <c r="U1005" s="56"/>
      <c r="V1005" s="265"/>
      <c r="W1005" s="265"/>
      <c r="X1005" s="266"/>
      <c r="Y1005" s="266"/>
      <c r="AB1005" s="6"/>
      <c r="AC1005" s="6"/>
      <c r="AF1005" s="56"/>
      <c r="AG1005" s="56"/>
    </row>
    <row r="1006" spans="2:33" ht="11.25">
      <c r="B1006" s="133" t="str">
        <f>CONCATENATE(historie_vysledky[[#This Row],[rok]]," :: ",H1006," :: ",I1006)</f>
        <v>2015 :: Dokulilová Ludmila :: 1962</v>
      </c>
      <c r="C1006" s="251">
        <v>2015</v>
      </c>
      <c r="D1006" s="252" t="s">
        <v>186</v>
      </c>
      <c r="E1006" s="259">
        <v>33</v>
      </c>
      <c r="F1006" s="259">
        <v>3</v>
      </c>
      <c r="G1006" s="253">
        <v>89</v>
      </c>
      <c r="H1006" s="262" t="s">
        <v>974</v>
      </c>
      <c r="I1006" s="263">
        <v>1962</v>
      </c>
      <c r="J1006" s="19" t="s">
        <v>975</v>
      </c>
      <c r="K1006" s="255" t="str">
        <f>IF(RIGHT(LEFT(historie_vysledky[[#This Row],[prijmeni a jmeno]],SEARCH(" ",historie_vysledky[[#This Row],[prijmeni a jmeno]])-1),1)="á","Z","M")</f>
        <v>Z</v>
      </c>
      <c r="L100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06" s="257"/>
      <c r="N1006" s="134"/>
      <c r="O1006" s="264">
        <v>4.8414351851851854E-2</v>
      </c>
      <c r="P1006" s="136" t="str">
        <f>LEFT(historie_vysledky[[#This Row],[prijmeni a jmeno]],1)</f>
        <v>D</v>
      </c>
      <c r="Q1006" s="135" t="str">
        <f>CONCATENATE(historie_vysledky[[#This Row],[prijmeni a jmeno]],", ",historie_vysledky[[#This Row],[nar]])</f>
        <v>Dokulilová Ludmila, 1962</v>
      </c>
      <c r="R1006" s="135" t="str">
        <f>CONCATENATE(historie_vysledky[[#This Row],[prijmeni a jmeno]]," (",historie_vysledky[[#This Row],[nar]],")  v roce ",historie_vysledky[[#This Row],[rok]])</f>
        <v>Dokulilová Ludmila (1962)  v roce 2015</v>
      </c>
      <c r="S1006" s="244"/>
      <c r="T1006" s="244"/>
      <c r="U1006" s="56"/>
      <c r="V1006" s="265"/>
      <c r="W1006" s="265"/>
      <c r="X1006" s="266"/>
      <c r="Y1006" s="266"/>
      <c r="AB1006" s="6"/>
      <c r="AC1006" s="6"/>
      <c r="AF1006" s="56"/>
      <c r="AG1006" s="56"/>
    </row>
    <row r="1007" spans="2:33" ht="11.25">
      <c r="B1007" s="133" t="str">
        <f>CONCATENATE(historie_vysledky[[#This Row],[rok]]," :: ",H1007," :: ",I1007)</f>
        <v>2015 :: Novák Jaroslav :: 1964</v>
      </c>
      <c r="C1007" s="251">
        <v>2015</v>
      </c>
      <c r="D1007" s="252" t="s">
        <v>186</v>
      </c>
      <c r="E1007" s="259">
        <v>34</v>
      </c>
      <c r="F1007" s="259">
        <v>3</v>
      </c>
      <c r="G1007" s="253">
        <v>102</v>
      </c>
      <c r="H1007" s="262" t="s">
        <v>95</v>
      </c>
      <c r="I1007" s="263">
        <v>1964</v>
      </c>
      <c r="J1007" s="19" t="s">
        <v>893</v>
      </c>
      <c r="K1007" s="255" t="str">
        <f>IF(RIGHT(LEFT(historie_vysledky[[#This Row],[prijmeni a jmeno]],SEARCH(" ",historie_vysledky[[#This Row],[prijmeni a jmeno]])-1),1)="á","Z","M")</f>
        <v>M</v>
      </c>
      <c r="L100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007" s="257"/>
      <c r="N1007" s="134"/>
      <c r="O1007" s="264">
        <v>4.853009259259259E-2</v>
      </c>
      <c r="P1007" s="136" t="str">
        <f>LEFT(historie_vysledky[[#This Row],[prijmeni a jmeno]],1)</f>
        <v>N</v>
      </c>
      <c r="Q1007" s="135" t="str">
        <f>CONCATENATE(historie_vysledky[[#This Row],[prijmeni a jmeno]],", ",historie_vysledky[[#This Row],[nar]])</f>
        <v>Novák Jaroslav, 1964</v>
      </c>
      <c r="R1007" s="135" t="str">
        <f>CONCATENATE(historie_vysledky[[#This Row],[prijmeni a jmeno]]," (",historie_vysledky[[#This Row],[nar]],")  v roce ",historie_vysledky[[#This Row],[rok]])</f>
        <v>Novák Jaroslav (1964)  v roce 2015</v>
      </c>
      <c r="S1007" s="244"/>
      <c r="T1007" s="244"/>
      <c r="U1007" s="56"/>
      <c r="V1007" s="265"/>
      <c r="W1007" s="265"/>
      <c r="X1007" s="266"/>
      <c r="Y1007" s="266"/>
      <c r="AB1007" s="6"/>
      <c r="AC1007" s="6"/>
      <c r="AF1007" s="56"/>
      <c r="AG1007" s="56"/>
    </row>
    <row r="1008" spans="2:33" ht="11.25">
      <c r="B1008" s="133" t="str">
        <f>CONCATENATE(historie_vysledky[[#This Row],[rok]]," :: ",H1008," :: ",I1008)</f>
        <v>2015 :: Budil Jan :: 1983</v>
      </c>
      <c r="C1008" s="251">
        <v>2015</v>
      </c>
      <c r="D1008" s="252" t="s">
        <v>186</v>
      </c>
      <c r="E1008" s="259">
        <v>35</v>
      </c>
      <c r="F1008" s="259">
        <v>16</v>
      </c>
      <c r="G1008" s="253">
        <v>83</v>
      </c>
      <c r="H1008" s="262" t="s">
        <v>947</v>
      </c>
      <c r="I1008" s="263">
        <v>1983</v>
      </c>
      <c r="J1008" s="19" t="s">
        <v>971</v>
      </c>
      <c r="K1008" s="255" t="str">
        <f>IF(RIGHT(LEFT(historie_vysledky[[#This Row],[prijmeni a jmeno]],SEARCH(" ",historie_vysledky[[#This Row],[prijmeni a jmeno]])-1),1)="á","Z","M")</f>
        <v>M</v>
      </c>
      <c r="L100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08" s="257"/>
      <c r="N1008" s="134"/>
      <c r="O1008" s="264">
        <v>4.854166666666667E-2</v>
      </c>
      <c r="P1008" s="136" t="str">
        <f>LEFT(historie_vysledky[[#This Row],[prijmeni a jmeno]],1)</f>
        <v>B</v>
      </c>
      <c r="Q1008" s="135" t="str">
        <f>CONCATENATE(historie_vysledky[[#This Row],[prijmeni a jmeno]],", ",historie_vysledky[[#This Row],[nar]])</f>
        <v>Budil Jan, 1983</v>
      </c>
      <c r="R1008" s="135" t="str">
        <f>CONCATENATE(historie_vysledky[[#This Row],[prijmeni a jmeno]]," (",historie_vysledky[[#This Row],[nar]],")  v roce ",historie_vysledky[[#This Row],[rok]])</f>
        <v>Budil Jan (1983)  v roce 2015</v>
      </c>
      <c r="S1008" s="244"/>
      <c r="T1008" s="244"/>
      <c r="U1008" s="56"/>
      <c r="V1008" s="265"/>
      <c r="W1008" s="265"/>
      <c r="X1008" s="266"/>
      <c r="Y1008" s="266"/>
      <c r="AB1008" s="6"/>
      <c r="AC1008" s="6"/>
      <c r="AF1008" s="56"/>
      <c r="AG1008" s="56"/>
    </row>
    <row r="1009" spans="2:33" ht="11.25">
      <c r="B1009" s="133" t="str">
        <f>CONCATENATE(historie_vysledky[[#This Row],[rok]]," :: ",H1009," :: ",I1009)</f>
        <v>2015 :: Šimek Vladislav :: 1973</v>
      </c>
      <c r="C1009" s="251">
        <v>2015</v>
      </c>
      <c r="D1009" s="252" t="s">
        <v>186</v>
      </c>
      <c r="E1009" s="259">
        <v>36</v>
      </c>
      <c r="F1009" s="259">
        <v>14</v>
      </c>
      <c r="G1009" s="253">
        <v>25</v>
      </c>
      <c r="H1009" s="262" t="s">
        <v>175</v>
      </c>
      <c r="I1009" s="263">
        <v>1973</v>
      </c>
      <c r="J1009" s="19" t="s">
        <v>38</v>
      </c>
      <c r="K1009" s="255" t="str">
        <f>IF(RIGHT(LEFT(historie_vysledky[[#This Row],[prijmeni a jmeno]],SEARCH(" ",historie_vysledky[[#This Row],[prijmeni a jmeno]])-1),1)="á","Z","M")</f>
        <v>M</v>
      </c>
      <c r="L100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09" s="257"/>
      <c r="N1009" s="134"/>
      <c r="O1009" s="264">
        <v>4.8564814814814818E-2</v>
      </c>
      <c r="P1009" s="136" t="str">
        <f>LEFT(historie_vysledky[[#This Row],[prijmeni a jmeno]],1)</f>
        <v>Š</v>
      </c>
      <c r="Q1009" s="135" t="str">
        <f>CONCATENATE(historie_vysledky[[#This Row],[prijmeni a jmeno]],", ",historie_vysledky[[#This Row],[nar]])</f>
        <v>Šimek Vladislav, 1973</v>
      </c>
      <c r="R1009" s="135" t="str">
        <f>CONCATENATE(historie_vysledky[[#This Row],[prijmeni a jmeno]]," (",historie_vysledky[[#This Row],[nar]],")  v roce ",historie_vysledky[[#This Row],[rok]])</f>
        <v>Šimek Vladislav (1973)  v roce 2015</v>
      </c>
      <c r="S1009" s="244"/>
      <c r="T1009" s="244"/>
      <c r="U1009" s="56"/>
      <c r="V1009" s="265"/>
      <c r="W1009" s="265"/>
      <c r="X1009" s="266"/>
      <c r="Y1009" s="266"/>
      <c r="AB1009" s="6"/>
      <c r="AC1009" s="6"/>
      <c r="AF1009" s="56"/>
      <c r="AG1009" s="56"/>
    </row>
    <row r="1010" spans="2:33" ht="11.25">
      <c r="B1010" s="133" t="str">
        <f>CONCATENATE(historie_vysledky[[#This Row],[rok]]," :: ",H1010," :: ",I1010)</f>
        <v>2015 :: Pech Roman :: 1962</v>
      </c>
      <c r="C1010" s="251">
        <v>2015</v>
      </c>
      <c r="D1010" s="252" t="s">
        <v>186</v>
      </c>
      <c r="E1010" s="259">
        <v>37</v>
      </c>
      <c r="F1010" s="259">
        <v>4</v>
      </c>
      <c r="G1010" s="253">
        <v>109</v>
      </c>
      <c r="H1010" s="262" t="s">
        <v>909</v>
      </c>
      <c r="I1010" s="263">
        <v>1962</v>
      </c>
      <c r="J1010" s="19" t="s">
        <v>910</v>
      </c>
      <c r="K1010" s="255" t="str">
        <f>IF(RIGHT(LEFT(historie_vysledky[[#This Row],[prijmeni a jmeno]],SEARCH(" ",historie_vysledky[[#This Row],[prijmeni a jmeno]])-1),1)="á","Z","M")</f>
        <v>M</v>
      </c>
      <c r="L101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010" s="257"/>
      <c r="N1010" s="134"/>
      <c r="O1010" s="264">
        <v>4.8622685185185179E-2</v>
      </c>
      <c r="P1010" s="136" t="str">
        <f>LEFT(historie_vysledky[[#This Row],[prijmeni a jmeno]],1)</f>
        <v>P</v>
      </c>
      <c r="Q1010" s="135" t="str">
        <f>CONCATENATE(historie_vysledky[[#This Row],[prijmeni a jmeno]],", ",historie_vysledky[[#This Row],[nar]])</f>
        <v>Pech Roman, 1962</v>
      </c>
      <c r="R1010" s="135" t="str">
        <f>CONCATENATE(historie_vysledky[[#This Row],[prijmeni a jmeno]]," (",historie_vysledky[[#This Row],[nar]],")  v roce ",historie_vysledky[[#This Row],[rok]])</f>
        <v>Pech Roman (1962)  v roce 2015</v>
      </c>
      <c r="S1010" s="244"/>
      <c r="T1010" s="244"/>
      <c r="U1010" s="56"/>
      <c r="V1010" s="265"/>
      <c r="W1010" s="265"/>
      <c r="X1010" s="266"/>
      <c r="Y1010" s="266"/>
      <c r="AB1010" s="6"/>
      <c r="AC1010" s="6"/>
      <c r="AF1010" s="56"/>
      <c r="AG1010" s="56"/>
    </row>
    <row r="1011" spans="2:33" ht="11.25">
      <c r="B1011" s="133" t="str">
        <f>CONCATENATE(historie_vysledky[[#This Row],[rok]]," :: ",H1011," :: ",I1011)</f>
        <v>2015 :: Brossaud Jack :: 1970</v>
      </c>
      <c r="C1011" s="251">
        <v>2015</v>
      </c>
      <c r="D1011" s="252" t="s">
        <v>186</v>
      </c>
      <c r="E1011" s="259">
        <v>38</v>
      </c>
      <c r="F1011" s="259">
        <v>15</v>
      </c>
      <c r="G1011" s="253">
        <v>60</v>
      </c>
      <c r="H1011" s="262" t="s">
        <v>48</v>
      </c>
      <c r="I1011" s="263">
        <v>1970</v>
      </c>
      <c r="J1011" s="19" t="s">
        <v>2</v>
      </c>
      <c r="K1011" s="255" t="str">
        <f>IF(RIGHT(LEFT(historie_vysledky[[#This Row],[prijmeni a jmeno]],SEARCH(" ",historie_vysledky[[#This Row],[prijmeni a jmeno]])-1),1)="á","Z","M")</f>
        <v>M</v>
      </c>
      <c r="L101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11" s="257"/>
      <c r="N1011" s="134"/>
      <c r="O1011" s="264">
        <v>4.8923611111111105E-2</v>
      </c>
      <c r="P1011" s="136" t="str">
        <f>LEFT(historie_vysledky[[#This Row],[prijmeni a jmeno]],1)</f>
        <v>B</v>
      </c>
      <c r="Q1011" s="135" t="str">
        <f>CONCATENATE(historie_vysledky[[#This Row],[prijmeni a jmeno]],", ",historie_vysledky[[#This Row],[nar]])</f>
        <v>Brossaud Jack, 1970</v>
      </c>
      <c r="R1011" s="135" t="str">
        <f>CONCATENATE(historie_vysledky[[#This Row],[prijmeni a jmeno]]," (",historie_vysledky[[#This Row],[nar]],")  v roce ",historie_vysledky[[#This Row],[rok]])</f>
        <v>Brossaud Jack (1970)  v roce 2015</v>
      </c>
      <c r="S1011" s="244"/>
      <c r="T1011" s="244"/>
      <c r="U1011" s="56"/>
      <c r="V1011" s="265"/>
      <c r="W1011" s="265"/>
      <c r="X1011" s="266"/>
      <c r="Y1011" s="266"/>
      <c r="AB1011" s="6"/>
      <c r="AC1011" s="6"/>
      <c r="AF1011" s="56"/>
      <c r="AG1011" s="56"/>
    </row>
    <row r="1012" spans="2:33" ht="11.25">
      <c r="B1012" s="133" t="str">
        <f>CONCATENATE(historie_vysledky[[#This Row],[rok]]," :: ",H1012," :: ",I1012)</f>
        <v>2015 :: Habara Jan :: 1972</v>
      </c>
      <c r="C1012" s="251">
        <v>2015</v>
      </c>
      <c r="D1012" s="252" t="s">
        <v>186</v>
      </c>
      <c r="E1012" s="259">
        <v>39</v>
      </c>
      <c r="F1012" s="259">
        <v>16</v>
      </c>
      <c r="G1012" s="253">
        <v>100</v>
      </c>
      <c r="H1012" s="262" t="s">
        <v>57</v>
      </c>
      <c r="I1012" s="263">
        <v>1972</v>
      </c>
      <c r="J1012" s="19" t="s">
        <v>693</v>
      </c>
      <c r="K1012" s="255" t="str">
        <f>IF(RIGHT(LEFT(historie_vysledky[[#This Row],[prijmeni a jmeno]],SEARCH(" ",historie_vysledky[[#This Row],[prijmeni a jmeno]])-1),1)="á","Z","M")</f>
        <v>M</v>
      </c>
      <c r="L101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12" s="257"/>
      <c r="N1012" s="134"/>
      <c r="O1012" s="264">
        <v>4.929398148148148E-2</v>
      </c>
      <c r="P1012" s="136" t="str">
        <f>LEFT(historie_vysledky[[#This Row],[prijmeni a jmeno]],1)</f>
        <v>H</v>
      </c>
      <c r="Q1012" s="135" t="str">
        <f>CONCATENATE(historie_vysledky[[#This Row],[prijmeni a jmeno]],", ",historie_vysledky[[#This Row],[nar]])</f>
        <v>Habara Jan, 1972</v>
      </c>
      <c r="R1012" s="135" t="str">
        <f>CONCATENATE(historie_vysledky[[#This Row],[prijmeni a jmeno]]," (",historie_vysledky[[#This Row],[nar]],")  v roce ",historie_vysledky[[#This Row],[rok]])</f>
        <v>Habara Jan (1972)  v roce 2015</v>
      </c>
      <c r="S1012" s="244"/>
      <c r="T1012" s="244"/>
      <c r="U1012" s="56"/>
      <c r="V1012" s="265"/>
      <c r="W1012" s="265"/>
      <c r="X1012" s="266"/>
      <c r="Y1012" s="266"/>
      <c r="AB1012" s="6"/>
      <c r="AC1012" s="6"/>
      <c r="AF1012" s="56"/>
      <c r="AG1012" s="56"/>
    </row>
    <row r="1013" spans="2:33" ht="11.25">
      <c r="B1013" s="133" t="str">
        <f>CONCATENATE(historie_vysledky[[#This Row],[rok]]," :: ",H1013," :: ",I1013)</f>
        <v>2015 :: Maršík Miloš :: 1966</v>
      </c>
      <c r="C1013" s="251">
        <v>2015</v>
      </c>
      <c r="D1013" s="252" t="s">
        <v>186</v>
      </c>
      <c r="E1013" s="259">
        <v>40</v>
      </c>
      <c r="F1013" s="259">
        <v>17</v>
      </c>
      <c r="G1013" s="253">
        <v>16</v>
      </c>
      <c r="H1013" s="262" t="s">
        <v>903</v>
      </c>
      <c r="I1013" s="263">
        <v>1966</v>
      </c>
      <c r="J1013" s="19" t="s">
        <v>648</v>
      </c>
      <c r="K1013" s="255" t="str">
        <f>IF(RIGHT(LEFT(historie_vysledky[[#This Row],[prijmeni a jmeno]],SEARCH(" ",historie_vysledky[[#This Row],[prijmeni a jmeno]])-1),1)="á","Z","M")</f>
        <v>M</v>
      </c>
      <c r="L101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13" s="257"/>
      <c r="N1013" s="134"/>
      <c r="O1013" s="264">
        <v>4.9328703703703701E-2</v>
      </c>
      <c r="P1013" s="136" t="str">
        <f>LEFT(historie_vysledky[[#This Row],[prijmeni a jmeno]],1)</f>
        <v>M</v>
      </c>
      <c r="Q1013" s="135" t="str">
        <f>CONCATENATE(historie_vysledky[[#This Row],[prijmeni a jmeno]],", ",historie_vysledky[[#This Row],[nar]])</f>
        <v>Maršík Miloš, 1966</v>
      </c>
      <c r="R1013" s="135" t="str">
        <f>CONCATENATE(historie_vysledky[[#This Row],[prijmeni a jmeno]]," (",historie_vysledky[[#This Row],[nar]],")  v roce ",historie_vysledky[[#This Row],[rok]])</f>
        <v>Maršík Miloš (1966)  v roce 2015</v>
      </c>
      <c r="S1013" s="244"/>
      <c r="T1013" s="244"/>
      <c r="U1013" s="56"/>
      <c r="V1013" s="265"/>
      <c r="W1013" s="265"/>
      <c r="X1013" s="266"/>
      <c r="Y1013" s="266"/>
      <c r="AB1013" s="6"/>
      <c r="AC1013" s="6"/>
      <c r="AF1013" s="56"/>
      <c r="AG1013" s="56"/>
    </row>
    <row r="1014" spans="2:33" ht="11.25">
      <c r="B1014" s="133" t="str">
        <f>CONCATENATE(historie_vysledky[[#This Row],[rok]]," :: ",H1014," :: ",I1014)</f>
        <v>2015 :: Pinl Michal :: 1968</v>
      </c>
      <c r="C1014" s="251">
        <v>2015</v>
      </c>
      <c r="D1014" s="252" t="s">
        <v>186</v>
      </c>
      <c r="E1014" s="259">
        <v>41</v>
      </c>
      <c r="F1014" s="259">
        <v>18</v>
      </c>
      <c r="G1014" s="253">
        <v>21</v>
      </c>
      <c r="H1014" s="262" t="s">
        <v>103</v>
      </c>
      <c r="I1014" s="263">
        <v>1968</v>
      </c>
      <c r="J1014" s="19" t="s">
        <v>2</v>
      </c>
      <c r="K1014" s="255" t="str">
        <f>IF(RIGHT(LEFT(historie_vysledky[[#This Row],[prijmeni a jmeno]],SEARCH(" ",historie_vysledky[[#This Row],[prijmeni a jmeno]])-1),1)="á","Z","M")</f>
        <v>M</v>
      </c>
      <c r="L101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14" s="257"/>
      <c r="N1014" s="134"/>
      <c r="O1014" s="264">
        <v>4.9398148148148142E-2</v>
      </c>
      <c r="P1014" s="136" t="str">
        <f>LEFT(historie_vysledky[[#This Row],[prijmeni a jmeno]],1)</f>
        <v>P</v>
      </c>
      <c r="Q1014" s="135" t="str">
        <f>CONCATENATE(historie_vysledky[[#This Row],[prijmeni a jmeno]],", ",historie_vysledky[[#This Row],[nar]])</f>
        <v>Pinl Michal, 1968</v>
      </c>
      <c r="R1014" s="135" t="str">
        <f>CONCATENATE(historie_vysledky[[#This Row],[prijmeni a jmeno]]," (",historie_vysledky[[#This Row],[nar]],")  v roce ",historie_vysledky[[#This Row],[rok]])</f>
        <v>Pinl Michal (1968)  v roce 2015</v>
      </c>
      <c r="S1014" s="244"/>
      <c r="T1014" s="244"/>
      <c r="U1014" s="56"/>
      <c r="V1014" s="265"/>
      <c r="W1014" s="265"/>
      <c r="X1014" s="266"/>
      <c r="Y1014" s="266"/>
      <c r="AB1014" s="6"/>
      <c r="AC1014" s="6"/>
      <c r="AF1014" s="56"/>
      <c r="AG1014" s="56"/>
    </row>
    <row r="1015" spans="2:33" ht="11.25">
      <c r="B1015" s="133" t="str">
        <f>CONCATENATE(historie_vysledky[[#This Row],[rok]]," :: ",H1015," :: ",I1015)</f>
        <v>2015 :: Rokos Ivan :: 1959</v>
      </c>
      <c r="C1015" s="251">
        <v>2015</v>
      </c>
      <c r="D1015" s="252" t="s">
        <v>186</v>
      </c>
      <c r="E1015" s="259">
        <v>42</v>
      </c>
      <c r="F1015" s="259">
        <v>5</v>
      </c>
      <c r="G1015" s="253">
        <v>22</v>
      </c>
      <c r="H1015" s="262" t="s">
        <v>108</v>
      </c>
      <c r="I1015" s="263">
        <v>1959</v>
      </c>
      <c r="J1015" s="19" t="s">
        <v>37</v>
      </c>
      <c r="K1015" s="255" t="str">
        <f>IF(RIGHT(LEFT(historie_vysledky[[#This Row],[prijmeni a jmeno]],SEARCH(" ",historie_vysledky[[#This Row],[prijmeni a jmeno]])-1),1)="á","Z","M")</f>
        <v>M</v>
      </c>
      <c r="L101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015" s="257"/>
      <c r="N1015" s="134"/>
      <c r="O1015" s="264">
        <v>4.9456018518518517E-2</v>
      </c>
      <c r="P1015" s="136" t="str">
        <f>LEFT(historie_vysledky[[#This Row],[prijmeni a jmeno]],1)</f>
        <v>R</v>
      </c>
      <c r="Q1015" s="135" t="str">
        <f>CONCATENATE(historie_vysledky[[#This Row],[prijmeni a jmeno]],", ",historie_vysledky[[#This Row],[nar]])</f>
        <v>Rokos Ivan, 1959</v>
      </c>
      <c r="R1015" s="135" t="str">
        <f>CONCATENATE(historie_vysledky[[#This Row],[prijmeni a jmeno]]," (",historie_vysledky[[#This Row],[nar]],")  v roce ",historie_vysledky[[#This Row],[rok]])</f>
        <v>Rokos Ivan (1959)  v roce 2015</v>
      </c>
      <c r="S1015" s="244"/>
      <c r="T1015" s="244"/>
      <c r="U1015" s="56"/>
      <c r="V1015" s="265"/>
      <c r="W1015" s="265"/>
      <c r="X1015" s="266"/>
      <c r="Y1015" s="266"/>
      <c r="AB1015" s="6"/>
      <c r="AC1015" s="6"/>
      <c r="AF1015" s="56"/>
      <c r="AG1015" s="56"/>
    </row>
    <row r="1016" spans="2:33" ht="11.25">
      <c r="B1016" s="133" t="str">
        <f>CONCATENATE(historie_vysledky[[#This Row],[rok]]," :: ",H1016," :: ",I1016)</f>
        <v>2015 :: Mikolášek Arnošt :: 1965</v>
      </c>
      <c r="C1016" s="251">
        <v>2015</v>
      </c>
      <c r="D1016" s="252" t="s">
        <v>186</v>
      </c>
      <c r="E1016" s="259">
        <v>43</v>
      </c>
      <c r="F1016" s="259">
        <v>6</v>
      </c>
      <c r="G1016" s="253">
        <v>17</v>
      </c>
      <c r="H1016" s="262" t="s">
        <v>92</v>
      </c>
      <c r="I1016" s="263">
        <v>1965</v>
      </c>
      <c r="J1016" s="19" t="s">
        <v>25</v>
      </c>
      <c r="K1016" s="255" t="str">
        <f>IF(RIGHT(LEFT(historie_vysledky[[#This Row],[prijmeni a jmeno]],SEARCH(" ",historie_vysledky[[#This Row],[prijmeni a jmeno]])-1),1)="á","Z","M")</f>
        <v>M</v>
      </c>
      <c r="L101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016" s="257"/>
      <c r="N1016" s="134"/>
      <c r="O1016" s="264">
        <v>4.9525462962962959E-2</v>
      </c>
      <c r="P1016" s="136" t="str">
        <f>LEFT(historie_vysledky[[#This Row],[prijmeni a jmeno]],1)</f>
        <v>M</v>
      </c>
      <c r="Q1016" s="135" t="str">
        <f>CONCATENATE(historie_vysledky[[#This Row],[prijmeni a jmeno]],", ",historie_vysledky[[#This Row],[nar]])</f>
        <v>Mikolášek Arnošt, 1965</v>
      </c>
      <c r="R1016" s="135" t="str">
        <f>CONCATENATE(historie_vysledky[[#This Row],[prijmeni a jmeno]]," (",historie_vysledky[[#This Row],[nar]],")  v roce ",historie_vysledky[[#This Row],[rok]])</f>
        <v>Mikolášek Arnošt (1965)  v roce 2015</v>
      </c>
      <c r="S1016" s="244"/>
      <c r="T1016" s="244"/>
      <c r="U1016" s="56"/>
      <c r="V1016" s="265"/>
      <c r="W1016" s="265"/>
      <c r="X1016" s="266"/>
      <c r="Y1016" s="266"/>
      <c r="AB1016" s="6"/>
      <c r="AC1016" s="6"/>
      <c r="AF1016" s="56"/>
      <c r="AG1016" s="56"/>
    </row>
    <row r="1017" spans="2:33" ht="11.25">
      <c r="B1017" s="133" t="str">
        <f>CONCATENATE(historie_vysledky[[#This Row],[rok]]," :: ",H1017," :: ",I1017)</f>
        <v>2015 :: Čermín Radek :: 1972</v>
      </c>
      <c r="C1017" s="251">
        <v>2015</v>
      </c>
      <c r="D1017" s="252" t="s">
        <v>186</v>
      </c>
      <c r="E1017" s="259">
        <v>44</v>
      </c>
      <c r="F1017" s="259">
        <v>19</v>
      </c>
      <c r="G1017" s="253">
        <v>47</v>
      </c>
      <c r="H1017" s="262" t="s">
        <v>911</v>
      </c>
      <c r="I1017" s="263">
        <v>1972</v>
      </c>
      <c r="J1017" s="19" t="s">
        <v>900</v>
      </c>
      <c r="K1017" s="255" t="str">
        <f>IF(RIGHT(LEFT(historie_vysledky[[#This Row],[prijmeni a jmeno]],SEARCH(" ",historie_vysledky[[#This Row],[prijmeni a jmeno]])-1),1)="á","Z","M")</f>
        <v>M</v>
      </c>
      <c r="L101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17" s="257"/>
      <c r="N1017" s="134"/>
      <c r="O1017" s="264">
        <v>4.9768518518518517E-2</v>
      </c>
      <c r="P1017" s="136" t="str">
        <f>LEFT(historie_vysledky[[#This Row],[prijmeni a jmeno]],1)</f>
        <v>Č</v>
      </c>
      <c r="Q1017" s="135" t="str">
        <f>CONCATENATE(historie_vysledky[[#This Row],[prijmeni a jmeno]],", ",historie_vysledky[[#This Row],[nar]])</f>
        <v>Čermín Radek, 1972</v>
      </c>
      <c r="R1017" s="135" t="str">
        <f>CONCATENATE(historie_vysledky[[#This Row],[prijmeni a jmeno]]," (",historie_vysledky[[#This Row],[nar]],")  v roce ",historie_vysledky[[#This Row],[rok]])</f>
        <v>Čermín Radek (1972)  v roce 2015</v>
      </c>
      <c r="S1017" s="244"/>
      <c r="T1017" s="244"/>
      <c r="U1017" s="56"/>
      <c r="V1017" s="265"/>
      <c r="W1017" s="265"/>
      <c r="X1017" s="266"/>
      <c r="Y1017" s="266"/>
      <c r="AB1017" s="6"/>
      <c r="AC1017" s="6"/>
      <c r="AF1017" s="56"/>
      <c r="AG1017" s="56"/>
    </row>
    <row r="1018" spans="2:33" ht="11.25">
      <c r="B1018" s="133" t="str">
        <f>CONCATENATE(historie_vysledky[[#This Row],[rok]]," :: ",H1018," :: ",I1018)</f>
        <v>2015 :: Köszegi Petr :: 1978</v>
      </c>
      <c r="C1018" s="251">
        <v>2015</v>
      </c>
      <c r="D1018" s="252" t="s">
        <v>186</v>
      </c>
      <c r="E1018" s="259">
        <v>45</v>
      </c>
      <c r="F1018" s="259">
        <v>17</v>
      </c>
      <c r="G1018" s="253">
        <v>46</v>
      </c>
      <c r="H1018" s="262" t="s">
        <v>899</v>
      </c>
      <c r="I1018" s="263">
        <v>1978</v>
      </c>
      <c r="J1018" s="19" t="s">
        <v>900</v>
      </c>
      <c r="K1018" s="255" t="str">
        <f>IF(RIGHT(LEFT(historie_vysledky[[#This Row],[prijmeni a jmeno]],SEARCH(" ",historie_vysledky[[#This Row],[prijmeni a jmeno]])-1),1)="á","Z","M")</f>
        <v>M</v>
      </c>
      <c r="L101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18" s="257"/>
      <c r="N1018" s="134"/>
      <c r="O1018" s="264">
        <v>4.9826388888888885E-2</v>
      </c>
      <c r="P1018" s="136" t="str">
        <f>LEFT(historie_vysledky[[#This Row],[prijmeni a jmeno]],1)</f>
        <v>K</v>
      </c>
      <c r="Q1018" s="135" t="str">
        <f>CONCATENATE(historie_vysledky[[#This Row],[prijmeni a jmeno]],", ",historie_vysledky[[#This Row],[nar]])</f>
        <v>Köszegi Petr, 1978</v>
      </c>
      <c r="R1018" s="135" t="str">
        <f>CONCATENATE(historie_vysledky[[#This Row],[prijmeni a jmeno]]," (",historie_vysledky[[#This Row],[nar]],")  v roce ",historie_vysledky[[#This Row],[rok]])</f>
        <v>Köszegi Petr (1978)  v roce 2015</v>
      </c>
      <c r="S1018" s="244"/>
      <c r="T1018" s="244"/>
      <c r="U1018" s="56"/>
      <c r="V1018" s="265"/>
      <c r="W1018" s="265"/>
      <c r="X1018" s="266"/>
      <c r="Y1018" s="266"/>
      <c r="AB1018" s="6"/>
      <c r="AC1018" s="6"/>
      <c r="AF1018" s="56"/>
      <c r="AG1018" s="56"/>
    </row>
    <row r="1019" spans="2:33" ht="11.25">
      <c r="B1019" s="133" t="str">
        <f>CONCATENATE(historie_vysledky[[#This Row],[rok]]," :: ",H1019," :: ",I1019)</f>
        <v>2015 :: Voráček Karel :: 1962</v>
      </c>
      <c r="C1019" s="251">
        <v>2015</v>
      </c>
      <c r="D1019" s="252" t="s">
        <v>186</v>
      </c>
      <c r="E1019" s="259">
        <v>46</v>
      </c>
      <c r="F1019" s="259">
        <v>7</v>
      </c>
      <c r="G1019" s="253">
        <v>107</v>
      </c>
      <c r="H1019" s="262" t="s">
        <v>165</v>
      </c>
      <c r="I1019" s="263">
        <v>1962</v>
      </c>
      <c r="J1019" s="19" t="s">
        <v>43</v>
      </c>
      <c r="K1019" s="255" t="str">
        <f>IF(RIGHT(LEFT(historie_vysledky[[#This Row],[prijmeni a jmeno]],SEARCH(" ",historie_vysledky[[#This Row],[prijmeni a jmeno]])-1),1)="á","Z","M")</f>
        <v>M</v>
      </c>
      <c r="L101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019" s="257"/>
      <c r="N1019" s="134"/>
      <c r="O1019" s="264">
        <v>4.9988425925925922E-2</v>
      </c>
      <c r="P1019" s="136" t="str">
        <f>LEFT(historie_vysledky[[#This Row],[prijmeni a jmeno]],1)</f>
        <v>V</v>
      </c>
      <c r="Q1019" s="135" t="str">
        <f>CONCATENATE(historie_vysledky[[#This Row],[prijmeni a jmeno]],", ",historie_vysledky[[#This Row],[nar]])</f>
        <v>Voráček Karel, 1962</v>
      </c>
      <c r="R1019" s="135" t="str">
        <f>CONCATENATE(historie_vysledky[[#This Row],[prijmeni a jmeno]]," (",historie_vysledky[[#This Row],[nar]],")  v roce ",historie_vysledky[[#This Row],[rok]])</f>
        <v>Voráček Karel (1962)  v roce 2015</v>
      </c>
      <c r="S1019" s="244"/>
      <c r="T1019" s="244"/>
      <c r="U1019" s="56"/>
      <c r="V1019" s="265"/>
      <c r="W1019" s="265"/>
      <c r="X1019" s="266"/>
      <c r="Y1019" s="266"/>
      <c r="AB1019" s="6"/>
      <c r="AC1019" s="6"/>
      <c r="AF1019" s="56"/>
      <c r="AG1019" s="56"/>
    </row>
    <row r="1020" spans="2:33" ht="11.25">
      <c r="B1020" s="133" t="str">
        <f>CONCATENATE(historie_vysledky[[#This Row],[rok]]," :: ",H1020," :: ",I1020)</f>
        <v>2015 :: Sodomka Milan :: 1976</v>
      </c>
      <c r="C1020" s="251">
        <v>2015</v>
      </c>
      <c r="D1020" s="252" t="s">
        <v>186</v>
      </c>
      <c r="E1020" s="259">
        <v>47</v>
      </c>
      <c r="F1020" s="259">
        <v>18</v>
      </c>
      <c r="G1020" s="253">
        <v>54</v>
      </c>
      <c r="H1020" s="262" t="s">
        <v>111</v>
      </c>
      <c r="I1020" s="263">
        <v>1976</v>
      </c>
      <c r="J1020" s="19" t="s">
        <v>37</v>
      </c>
      <c r="K1020" s="255" t="str">
        <f>IF(RIGHT(LEFT(historie_vysledky[[#This Row],[prijmeni a jmeno]],SEARCH(" ",historie_vysledky[[#This Row],[prijmeni a jmeno]])-1),1)="á","Z","M")</f>
        <v>M</v>
      </c>
      <c r="L102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20" s="257"/>
      <c r="N1020" s="134"/>
      <c r="O1020" s="264">
        <v>5.0266203703703709E-2</v>
      </c>
      <c r="P1020" s="136" t="str">
        <f>LEFT(historie_vysledky[[#This Row],[prijmeni a jmeno]],1)</f>
        <v>S</v>
      </c>
      <c r="Q1020" s="135" t="str">
        <f>CONCATENATE(historie_vysledky[[#This Row],[prijmeni a jmeno]],", ",historie_vysledky[[#This Row],[nar]])</f>
        <v>Sodomka Milan, 1976</v>
      </c>
      <c r="R1020" s="135" t="str">
        <f>CONCATENATE(historie_vysledky[[#This Row],[prijmeni a jmeno]]," (",historie_vysledky[[#This Row],[nar]],")  v roce ",historie_vysledky[[#This Row],[rok]])</f>
        <v>Sodomka Milan (1976)  v roce 2015</v>
      </c>
      <c r="S1020" s="244"/>
      <c r="T1020" s="244"/>
      <c r="U1020" s="56"/>
      <c r="V1020" s="265"/>
      <c r="W1020" s="265"/>
      <c r="X1020" s="266"/>
      <c r="Y1020" s="266"/>
      <c r="AB1020" s="6"/>
      <c r="AC1020" s="6"/>
      <c r="AF1020" s="56"/>
      <c r="AG1020" s="56"/>
    </row>
    <row r="1021" spans="2:33" ht="11.25">
      <c r="B1021" s="133" t="str">
        <f>CONCATENATE(historie_vysledky[[#This Row],[rok]]," :: ",H1021," :: ",I1021)</f>
        <v>2015 :: Paulát Ondřej :: 1979</v>
      </c>
      <c r="C1021" s="251">
        <v>2015</v>
      </c>
      <c r="D1021" s="252" t="s">
        <v>186</v>
      </c>
      <c r="E1021" s="259">
        <v>48</v>
      </c>
      <c r="F1021" s="259">
        <v>19</v>
      </c>
      <c r="G1021" s="253">
        <v>19</v>
      </c>
      <c r="H1021" s="262" t="s">
        <v>907</v>
      </c>
      <c r="I1021" s="263">
        <v>1979</v>
      </c>
      <c r="J1021" s="19" t="s">
        <v>702</v>
      </c>
      <c r="K1021" s="255" t="str">
        <f>IF(RIGHT(LEFT(historie_vysledky[[#This Row],[prijmeni a jmeno]],SEARCH(" ",historie_vysledky[[#This Row],[prijmeni a jmeno]])-1),1)="á","Z","M")</f>
        <v>M</v>
      </c>
      <c r="L102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21" s="257"/>
      <c r="N1021" s="134"/>
      <c r="O1021" s="264">
        <v>5.033564814814815E-2</v>
      </c>
      <c r="P1021" s="136" t="str">
        <f>LEFT(historie_vysledky[[#This Row],[prijmeni a jmeno]],1)</f>
        <v>P</v>
      </c>
      <c r="Q1021" s="135" t="str">
        <f>CONCATENATE(historie_vysledky[[#This Row],[prijmeni a jmeno]],", ",historie_vysledky[[#This Row],[nar]])</f>
        <v>Paulát Ondřej, 1979</v>
      </c>
      <c r="R1021" s="135" t="str">
        <f>CONCATENATE(historie_vysledky[[#This Row],[prijmeni a jmeno]]," (",historie_vysledky[[#This Row],[nar]],")  v roce ",historie_vysledky[[#This Row],[rok]])</f>
        <v>Paulát Ondřej (1979)  v roce 2015</v>
      </c>
      <c r="S1021" s="244"/>
      <c r="T1021" s="244"/>
      <c r="U1021" s="56"/>
      <c r="V1021" s="265"/>
      <c r="W1021" s="265"/>
      <c r="X1021" s="266"/>
      <c r="Y1021" s="266"/>
      <c r="AB1021" s="6"/>
      <c r="AC1021" s="6"/>
      <c r="AF1021" s="56"/>
      <c r="AG1021" s="56"/>
    </row>
    <row r="1022" spans="2:33" ht="11.25">
      <c r="B1022" s="133" t="str">
        <f>CONCATENATE(historie_vysledky[[#This Row],[rok]]," :: ",H1022," :: ",I1022)</f>
        <v>2015 :: Malát Jan :: 1966</v>
      </c>
      <c r="C1022" s="251">
        <v>2015</v>
      </c>
      <c r="D1022" s="252" t="s">
        <v>186</v>
      </c>
      <c r="E1022" s="259">
        <v>49</v>
      </c>
      <c r="F1022" s="259">
        <v>20</v>
      </c>
      <c r="G1022" s="253">
        <v>71</v>
      </c>
      <c r="H1022" s="262" t="s">
        <v>86</v>
      </c>
      <c r="I1022" s="263">
        <v>1966</v>
      </c>
      <c r="J1022" s="19" t="s">
        <v>11</v>
      </c>
      <c r="K1022" s="255" t="str">
        <f>IF(RIGHT(LEFT(historie_vysledky[[#This Row],[prijmeni a jmeno]],SEARCH(" ",historie_vysledky[[#This Row],[prijmeni a jmeno]])-1),1)="á","Z","M")</f>
        <v>M</v>
      </c>
      <c r="L102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22" s="257"/>
      <c r="N1022" s="134"/>
      <c r="O1022" s="264">
        <v>5.0393518518518511E-2</v>
      </c>
      <c r="P1022" s="136" t="str">
        <f>LEFT(historie_vysledky[[#This Row],[prijmeni a jmeno]],1)</f>
        <v>M</v>
      </c>
      <c r="Q1022" s="135" t="str">
        <f>CONCATENATE(historie_vysledky[[#This Row],[prijmeni a jmeno]],", ",historie_vysledky[[#This Row],[nar]])</f>
        <v>Malát Jan, 1966</v>
      </c>
      <c r="R1022" s="135" t="str">
        <f>CONCATENATE(historie_vysledky[[#This Row],[prijmeni a jmeno]]," (",historie_vysledky[[#This Row],[nar]],")  v roce ",historie_vysledky[[#This Row],[rok]])</f>
        <v>Malát Jan (1966)  v roce 2015</v>
      </c>
      <c r="S1022" s="244"/>
      <c r="T1022" s="244"/>
      <c r="U1022" s="56"/>
      <c r="V1022" s="265"/>
      <c r="W1022" s="265"/>
      <c r="X1022" s="266"/>
      <c r="Y1022" s="266"/>
      <c r="AB1022" s="6"/>
      <c r="AC1022" s="6"/>
      <c r="AF1022" s="56"/>
      <c r="AG1022" s="56"/>
    </row>
    <row r="1023" spans="2:33" ht="11.25">
      <c r="B1023" s="133" t="str">
        <f>CONCATENATE(historie_vysledky[[#This Row],[rok]]," :: ",H1023," :: ",I1023)</f>
        <v>2015 :: Stejskal Pavel :: 1974</v>
      </c>
      <c r="C1023" s="251">
        <v>2015</v>
      </c>
      <c r="D1023" s="252" t="s">
        <v>186</v>
      </c>
      <c r="E1023" s="259">
        <v>50</v>
      </c>
      <c r="F1023" s="259">
        <v>21</v>
      </c>
      <c r="G1023" s="253">
        <v>28</v>
      </c>
      <c r="H1023" s="262" t="s">
        <v>195</v>
      </c>
      <c r="I1023" s="263">
        <v>1974</v>
      </c>
      <c r="J1023" s="19" t="s">
        <v>741</v>
      </c>
      <c r="K1023" s="255" t="str">
        <f>IF(RIGHT(LEFT(historie_vysledky[[#This Row],[prijmeni a jmeno]],SEARCH(" ",historie_vysledky[[#This Row],[prijmeni a jmeno]])-1),1)="á","Z","M")</f>
        <v>M</v>
      </c>
      <c r="L102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23" s="257"/>
      <c r="N1023" s="134"/>
      <c r="O1023" s="264">
        <v>5.0532407407407408E-2</v>
      </c>
      <c r="P1023" s="136" t="str">
        <f>LEFT(historie_vysledky[[#This Row],[prijmeni a jmeno]],1)</f>
        <v>S</v>
      </c>
      <c r="Q1023" s="135" t="str">
        <f>CONCATENATE(historie_vysledky[[#This Row],[prijmeni a jmeno]],", ",historie_vysledky[[#This Row],[nar]])</f>
        <v>Stejskal Pavel, 1974</v>
      </c>
      <c r="R1023" s="135" t="str">
        <f>CONCATENATE(historie_vysledky[[#This Row],[prijmeni a jmeno]]," (",historie_vysledky[[#This Row],[nar]],")  v roce ",historie_vysledky[[#This Row],[rok]])</f>
        <v>Stejskal Pavel (1974)  v roce 2015</v>
      </c>
      <c r="S1023" s="244"/>
      <c r="T1023" s="244"/>
      <c r="U1023" s="56"/>
      <c r="V1023" s="265"/>
      <c r="W1023" s="265"/>
      <c r="X1023" s="266"/>
      <c r="Y1023" s="266"/>
      <c r="AB1023" s="6"/>
      <c r="AC1023" s="6"/>
      <c r="AF1023" s="56"/>
      <c r="AG1023" s="56"/>
    </row>
    <row r="1024" spans="2:33" ht="11.25">
      <c r="B1024" s="133" t="str">
        <f>CONCATENATE(historie_vysledky[[#This Row],[rok]]," :: ",H1024," :: ",I1024)</f>
        <v>2015 :: Tůma Jaroslav :: 1963</v>
      </c>
      <c r="C1024" s="251">
        <v>2015</v>
      </c>
      <c r="D1024" s="252" t="s">
        <v>186</v>
      </c>
      <c r="E1024" s="259">
        <v>51</v>
      </c>
      <c r="F1024" s="259">
        <v>8</v>
      </c>
      <c r="G1024" s="253">
        <v>29</v>
      </c>
      <c r="H1024" s="262" t="s">
        <v>123</v>
      </c>
      <c r="I1024" s="263">
        <v>1963</v>
      </c>
      <c r="J1024" s="19" t="s">
        <v>702</v>
      </c>
      <c r="K1024" s="255" t="str">
        <f>IF(RIGHT(LEFT(historie_vysledky[[#This Row],[prijmeni a jmeno]],SEARCH(" ",historie_vysledky[[#This Row],[prijmeni a jmeno]])-1),1)="á","Z","M")</f>
        <v>M</v>
      </c>
      <c r="L102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024" s="257"/>
      <c r="N1024" s="134"/>
      <c r="O1024" s="264">
        <v>5.0532407407407408E-2</v>
      </c>
      <c r="P1024" s="136" t="str">
        <f>LEFT(historie_vysledky[[#This Row],[prijmeni a jmeno]],1)</f>
        <v>T</v>
      </c>
      <c r="Q1024" s="135" t="str">
        <f>CONCATENATE(historie_vysledky[[#This Row],[prijmeni a jmeno]],", ",historie_vysledky[[#This Row],[nar]])</f>
        <v>Tůma Jaroslav, 1963</v>
      </c>
      <c r="R1024" s="135" t="str">
        <f>CONCATENATE(historie_vysledky[[#This Row],[prijmeni a jmeno]]," (",historie_vysledky[[#This Row],[nar]],")  v roce ",historie_vysledky[[#This Row],[rok]])</f>
        <v>Tůma Jaroslav (1963)  v roce 2015</v>
      </c>
      <c r="S1024" s="244"/>
      <c r="T1024" s="244"/>
      <c r="U1024" s="56"/>
      <c r="V1024" s="265"/>
      <c r="W1024" s="265"/>
      <c r="X1024" s="266"/>
      <c r="Y1024" s="266"/>
      <c r="AB1024" s="6"/>
      <c r="AC1024" s="6"/>
      <c r="AF1024" s="56"/>
      <c r="AG1024" s="56"/>
    </row>
    <row r="1025" spans="2:33" ht="11.25">
      <c r="B1025" s="133" t="str">
        <f>CONCATENATE(historie_vysledky[[#This Row],[rok]]," :: ",H1025," :: ",I1025)</f>
        <v>2015 :: Klíma Jiří :: 1957</v>
      </c>
      <c r="C1025" s="251">
        <v>2015</v>
      </c>
      <c r="D1025" s="252" t="s">
        <v>186</v>
      </c>
      <c r="E1025" s="259">
        <v>52</v>
      </c>
      <c r="F1025" s="259">
        <v>9</v>
      </c>
      <c r="G1025" s="253">
        <v>10</v>
      </c>
      <c r="H1025" s="262" t="s">
        <v>894</v>
      </c>
      <c r="I1025" s="263">
        <v>1957</v>
      </c>
      <c r="J1025" s="19" t="s">
        <v>648</v>
      </c>
      <c r="K1025" s="255" t="str">
        <f>IF(RIGHT(LEFT(historie_vysledky[[#This Row],[prijmeni a jmeno]],SEARCH(" ",historie_vysledky[[#This Row],[prijmeni a jmeno]])-1),1)="á","Z","M")</f>
        <v>M</v>
      </c>
      <c r="L102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025" s="257"/>
      <c r="N1025" s="134"/>
      <c r="O1025" s="264">
        <v>5.0555555555555555E-2</v>
      </c>
      <c r="P1025" s="136" t="str">
        <f>LEFT(historie_vysledky[[#This Row],[prijmeni a jmeno]],1)</f>
        <v>K</v>
      </c>
      <c r="Q1025" s="135" t="str">
        <f>CONCATENATE(historie_vysledky[[#This Row],[prijmeni a jmeno]],", ",historie_vysledky[[#This Row],[nar]])</f>
        <v>Klíma Jiří, 1957</v>
      </c>
      <c r="R1025" s="135" t="str">
        <f>CONCATENATE(historie_vysledky[[#This Row],[prijmeni a jmeno]]," (",historie_vysledky[[#This Row],[nar]],")  v roce ",historie_vysledky[[#This Row],[rok]])</f>
        <v>Klíma Jiří (1957)  v roce 2015</v>
      </c>
      <c r="S1025" s="244"/>
      <c r="T1025" s="244"/>
      <c r="U1025" s="56"/>
      <c r="V1025" s="265"/>
      <c r="W1025" s="265"/>
      <c r="X1025" s="266"/>
      <c r="Y1025" s="266"/>
      <c r="AB1025" s="6"/>
      <c r="AC1025" s="6"/>
      <c r="AF1025" s="56"/>
      <c r="AG1025" s="56"/>
    </row>
    <row r="1026" spans="2:33" ht="11.25">
      <c r="B1026" s="133" t="str">
        <f>CONCATENATE(historie_vysledky[[#This Row],[rok]]," :: ",H1026," :: ",I1026)</f>
        <v>2015 :: Lácha Radek :: 1971</v>
      </c>
      <c r="C1026" s="251">
        <v>2015</v>
      </c>
      <c r="D1026" s="252" t="s">
        <v>186</v>
      </c>
      <c r="E1026" s="259">
        <v>53</v>
      </c>
      <c r="F1026" s="259">
        <v>22</v>
      </c>
      <c r="G1026" s="253">
        <v>37</v>
      </c>
      <c r="H1026" s="262" t="s">
        <v>509</v>
      </c>
      <c r="I1026" s="263">
        <v>1971</v>
      </c>
      <c r="J1026" s="19" t="s">
        <v>38</v>
      </c>
      <c r="K1026" s="255" t="str">
        <f>IF(RIGHT(LEFT(historie_vysledky[[#This Row],[prijmeni a jmeno]],SEARCH(" ",historie_vysledky[[#This Row],[prijmeni a jmeno]])-1),1)="á","Z","M")</f>
        <v>M</v>
      </c>
      <c r="L102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26" s="257"/>
      <c r="N1026" s="134"/>
      <c r="O1026" s="264">
        <v>5.0983796296296291E-2</v>
      </c>
      <c r="P1026" s="136" t="str">
        <f>LEFT(historie_vysledky[[#This Row],[prijmeni a jmeno]],1)</f>
        <v>L</v>
      </c>
      <c r="Q1026" s="135" t="str">
        <f>CONCATENATE(historie_vysledky[[#This Row],[prijmeni a jmeno]],", ",historie_vysledky[[#This Row],[nar]])</f>
        <v>Lácha Radek, 1971</v>
      </c>
      <c r="R1026" s="135" t="str">
        <f>CONCATENATE(historie_vysledky[[#This Row],[prijmeni a jmeno]]," (",historie_vysledky[[#This Row],[nar]],")  v roce ",historie_vysledky[[#This Row],[rok]])</f>
        <v>Lácha Radek (1971)  v roce 2015</v>
      </c>
      <c r="S1026" s="244"/>
      <c r="T1026" s="244"/>
      <c r="U1026" s="56"/>
      <c r="V1026" s="265"/>
      <c r="W1026" s="265"/>
      <c r="X1026" s="266"/>
      <c r="Y1026" s="266"/>
      <c r="AB1026" s="6"/>
      <c r="AC1026" s="6"/>
      <c r="AF1026" s="56"/>
      <c r="AG1026" s="56"/>
    </row>
    <row r="1027" spans="2:33" ht="11.25">
      <c r="B1027" s="133" t="str">
        <f>CONCATENATE(historie_vysledky[[#This Row],[rok]]," :: ",H1027," :: ",I1027)</f>
        <v>2015 :: Svoboda Václav :: 1949</v>
      </c>
      <c r="C1027" s="251">
        <v>2015</v>
      </c>
      <c r="D1027" s="252" t="s">
        <v>186</v>
      </c>
      <c r="E1027" s="259">
        <v>54</v>
      </c>
      <c r="F1027" s="259">
        <v>1</v>
      </c>
      <c r="G1027" s="253">
        <v>66</v>
      </c>
      <c r="H1027" s="262" t="s">
        <v>118</v>
      </c>
      <c r="I1027" s="263">
        <v>1949</v>
      </c>
      <c r="J1027" s="19" t="s">
        <v>2</v>
      </c>
      <c r="K1027" s="255" t="str">
        <f>IF(RIGHT(LEFT(historie_vysledky[[#This Row],[prijmeni a jmeno]],SEARCH(" ",historie_vysledky[[#This Row],[prijmeni a jmeno]])-1),1)="á","Z","M")</f>
        <v>M</v>
      </c>
      <c r="L102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027" s="257"/>
      <c r="N1027" s="134"/>
      <c r="O1027" s="264">
        <v>5.1145833333333335E-2</v>
      </c>
      <c r="P1027" s="136" t="str">
        <f>LEFT(historie_vysledky[[#This Row],[prijmeni a jmeno]],1)</f>
        <v>S</v>
      </c>
      <c r="Q1027" s="135" t="str">
        <f>CONCATENATE(historie_vysledky[[#This Row],[prijmeni a jmeno]],", ",historie_vysledky[[#This Row],[nar]])</f>
        <v>Svoboda Václav, 1949</v>
      </c>
      <c r="R1027" s="135" t="str">
        <f>CONCATENATE(historie_vysledky[[#This Row],[prijmeni a jmeno]]," (",historie_vysledky[[#This Row],[nar]],")  v roce ",historie_vysledky[[#This Row],[rok]])</f>
        <v>Svoboda Václav (1949)  v roce 2015</v>
      </c>
      <c r="S1027" s="244"/>
      <c r="T1027" s="244"/>
      <c r="U1027" s="56"/>
      <c r="V1027" s="265"/>
      <c r="W1027" s="265"/>
      <c r="X1027" s="266"/>
      <c r="Y1027" s="266"/>
      <c r="AB1027" s="6"/>
      <c r="AC1027" s="6"/>
      <c r="AF1027" s="56"/>
      <c r="AG1027" s="56"/>
    </row>
    <row r="1028" spans="2:33" ht="11.25">
      <c r="B1028" s="133" t="str">
        <f>CONCATENATE(historie_vysledky[[#This Row],[rok]]," :: ",H1028," :: ",I1028)</f>
        <v>2015 :: Mikšl Rostislav :: 1972</v>
      </c>
      <c r="C1028" s="251">
        <v>2015</v>
      </c>
      <c r="D1028" s="252" t="s">
        <v>186</v>
      </c>
      <c r="E1028" s="259">
        <v>55</v>
      </c>
      <c r="F1028" s="259">
        <v>23</v>
      </c>
      <c r="G1028" s="253">
        <v>43</v>
      </c>
      <c r="H1028" s="262" t="s">
        <v>93</v>
      </c>
      <c r="I1028" s="263">
        <v>1972</v>
      </c>
      <c r="J1028" s="19" t="s">
        <v>904</v>
      </c>
      <c r="K1028" s="255" t="str">
        <f>IF(RIGHT(LEFT(historie_vysledky[[#This Row],[prijmeni a jmeno]],SEARCH(" ",historie_vysledky[[#This Row],[prijmeni a jmeno]])-1),1)="á","Z","M")</f>
        <v>M</v>
      </c>
      <c r="L102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28" s="257"/>
      <c r="N1028" s="134"/>
      <c r="O1028" s="264">
        <v>5.1423611111111107E-2</v>
      </c>
      <c r="P1028" s="136" t="str">
        <f>LEFT(historie_vysledky[[#This Row],[prijmeni a jmeno]],1)</f>
        <v>M</v>
      </c>
      <c r="Q1028" s="135" t="str">
        <f>CONCATENATE(historie_vysledky[[#This Row],[prijmeni a jmeno]],", ",historie_vysledky[[#This Row],[nar]])</f>
        <v>Mikšl Rostislav, 1972</v>
      </c>
      <c r="R1028" s="135" t="str">
        <f>CONCATENATE(historie_vysledky[[#This Row],[prijmeni a jmeno]]," (",historie_vysledky[[#This Row],[nar]],")  v roce ",historie_vysledky[[#This Row],[rok]])</f>
        <v>Mikšl Rostislav (1972)  v roce 2015</v>
      </c>
      <c r="S1028" s="244"/>
      <c r="T1028" s="244"/>
      <c r="U1028" s="56"/>
      <c r="V1028" s="265"/>
      <c r="W1028" s="265"/>
      <c r="X1028" s="266"/>
      <c r="Y1028" s="266"/>
      <c r="AB1028" s="6"/>
      <c r="AC1028" s="6"/>
      <c r="AF1028" s="56"/>
      <c r="AG1028" s="56"/>
    </row>
    <row r="1029" spans="2:33" ht="11.25">
      <c r="B1029" s="133" t="str">
        <f>CONCATENATE(historie_vysledky[[#This Row],[rok]]," :: ",H1029," :: ",I1029)</f>
        <v>2015 :: Pexa Martin :: 1974</v>
      </c>
      <c r="C1029" s="251">
        <v>2015</v>
      </c>
      <c r="D1029" s="252" t="s">
        <v>186</v>
      </c>
      <c r="E1029" s="259">
        <v>56</v>
      </c>
      <c r="F1029" s="259">
        <v>24</v>
      </c>
      <c r="G1029" s="253">
        <v>103</v>
      </c>
      <c r="H1029" s="262" t="s">
        <v>386</v>
      </c>
      <c r="I1029" s="263">
        <v>1974</v>
      </c>
      <c r="J1029" s="19" t="s">
        <v>284</v>
      </c>
      <c r="K1029" s="255" t="str">
        <f>IF(RIGHT(LEFT(historie_vysledky[[#This Row],[prijmeni a jmeno]],SEARCH(" ",historie_vysledky[[#This Row],[prijmeni a jmeno]])-1),1)="á","Z","M")</f>
        <v>M</v>
      </c>
      <c r="L102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29" s="257"/>
      <c r="N1029" s="134"/>
      <c r="O1029" s="264">
        <v>5.1574074074074078E-2</v>
      </c>
      <c r="P1029" s="136" t="str">
        <f>LEFT(historie_vysledky[[#This Row],[prijmeni a jmeno]],1)</f>
        <v>P</v>
      </c>
      <c r="Q1029" s="135" t="str">
        <f>CONCATENATE(historie_vysledky[[#This Row],[prijmeni a jmeno]],", ",historie_vysledky[[#This Row],[nar]])</f>
        <v>Pexa Martin, 1974</v>
      </c>
      <c r="R1029" s="135" t="str">
        <f>CONCATENATE(historie_vysledky[[#This Row],[prijmeni a jmeno]]," (",historie_vysledky[[#This Row],[nar]],")  v roce ",historie_vysledky[[#This Row],[rok]])</f>
        <v>Pexa Martin (1974)  v roce 2015</v>
      </c>
      <c r="S1029" s="244"/>
      <c r="T1029" s="244"/>
      <c r="U1029" s="56"/>
      <c r="V1029" s="265"/>
      <c r="W1029" s="265"/>
      <c r="X1029" s="266"/>
      <c r="Y1029" s="266"/>
      <c r="AB1029" s="6"/>
      <c r="AC1029" s="6"/>
      <c r="AF1029" s="56"/>
      <c r="AG1029" s="56"/>
    </row>
    <row r="1030" spans="2:33" ht="11.25">
      <c r="B1030" s="133" t="str">
        <f>CONCATENATE(historie_vysledky[[#This Row],[rok]]," :: ",H1030," :: ",I1030)</f>
        <v>2015 :: Kroupa Evžen :: 1967</v>
      </c>
      <c r="C1030" s="251">
        <v>2015</v>
      </c>
      <c r="D1030" s="252" t="s">
        <v>186</v>
      </c>
      <c r="E1030" s="259">
        <v>57</v>
      </c>
      <c r="F1030" s="259">
        <v>25</v>
      </c>
      <c r="G1030" s="253">
        <v>67</v>
      </c>
      <c r="H1030" s="262" t="s">
        <v>82</v>
      </c>
      <c r="I1030" s="263">
        <v>1967</v>
      </c>
      <c r="J1030" s="19" t="s">
        <v>11</v>
      </c>
      <c r="K1030" s="255" t="str">
        <f>IF(RIGHT(LEFT(historie_vysledky[[#This Row],[prijmeni a jmeno]],SEARCH(" ",historie_vysledky[[#This Row],[prijmeni a jmeno]])-1),1)="á","Z","M")</f>
        <v>M</v>
      </c>
      <c r="L103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30" s="257"/>
      <c r="N1030" s="134"/>
      <c r="O1030" s="264">
        <v>5.1898148148148145E-2</v>
      </c>
      <c r="P1030" s="136" t="str">
        <f>LEFT(historie_vysledky[[#This Row],[prijmeni a jmeno]],1)</f>
        <v>K</v>
      </c>
      <c r="Q1030" s="135" t="str">
        <f>CONCATENATE(historie_vysledky[[#This Row],[prijmeni a jmeno]],", ",historie_vysledky[[#This Row],[nar]])</f>
        <v>Kroupa Evžen, 1967</v>
      </c>
      <c r="R1030" s="135" t="str">
        <f>CONCATENATE(historie_vysledky[[#This Row],[prijmeni a jmeno]]," (",historie_vysledky[[#This Row],[nar]],")  v roce ",historie_vysledky[[#This Row],[rok]])</f>
        <v>Kroupa Evžen (1967)  v roce 2015</v>
      </c>
      <c r="S1030" s="244"/>
      <c r="T1030" s="244"/>
      <c r="U1030" s="56"/>
      <c r="V1030" s="265"/>
      <c r="W1030" s="265"/>
      <c r="X1030" s="266"/>
      <c r="Y1030" s="266"/>
      <c r="AB1030" s="6"/>
      <c r="AC1030" s="6"/>
      <c r="AF1030" s="56"/>
      <c r="AG1030" s="56"/>
    </row>
    <row r="1031" spans="2:33" ht="11.25">
      <c r="B1031" s="133" t="str">
        <f>CONCATENATE(historie_vysledky[[#This Row],[rok]]," :: ",H1031," :: ",I1031)</f>
        <v>2015 :: Brothánek Antonín :: 1972</v>
      </c>
      <c r="C1031" s="251">
        <v>2015</v>
      </c>
      <c r="D1031" s="252" t="s">
        <v>186</v>
      </c>
      <c r="E1031" s="259">
        <v>58</v>
      </c>
      <c r="F1031" s="259">
        <v>26</v>
      </c>
      <c r="G1031" s="253">
        <v>50</v>
      </c>
      <c r="H1031" s="262" t="s">
        <v>49</v>
      </c>
      <c r="I1031" s="263">
        <v>1972</v>
      </c>
      <c r="J1031" s="19" t="s">
        <v>648</v>
      </c>
      <c r="K1031" s="255" t="str">
        <f>IF(RIGHT(LEFT(historie_vysledky[[#This Row],[prijmeni a jmeno]],SEARCH(" ",historie_vysledky[[#This Row],[prijmeni a jmeno]])-1),1)="á","Z","M")</f>
        <v>M</v>
      </c>
      <c r="L103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31" s="257"/>
      <c r="N1031" s="134"/>
      <c r="O1031" s="264">
        <v>5.2731481481481483E-2</v>
      </c>
      <c r="P1031" s="136" t="str">
        <f>LEFT(historie_vysledky[[#This Row],[prijmeni a jmeno]],1)</f>
        <v>B</v>
      </c>
      <c r="Q1031" s="135" t="str">
        <f>CONCATENATE(historie_vysledky[[#This Row],[prijmeni a jmeno]],", ",historie_vysledky[[#This Row],[nar]])</f>
        <v>Brothánek Antonín, 1972</v>
      </c>
      <c r="R1031" s="135" t="str">
        <f>CONCATENATE(historie_vysledky[[#This Row],[prijmeni a jmeno]]," (",historie_vysledky[[#This Row],[nar]],")  v roce ",historie_vysledky[[#This Row],[rok]])</f>
        <v>Brothánek Antonín (1972)  v roce 2015</v>
      </c>
      <c r="S1031" s="244"/>
      <c r="T1031" s="244"/>
      <c r="U1031" s="56"/>
      <c r="V1031" s="265"/>
      <c r="W1031" s="265"/>
      <c r="X1031" s="266"/>
      <c r="Y1031" s="266"/>
      <c r="AB1031" s="6"/>
      <c r="AC1031" s="6"/>
      <c r="AF1031" s="56"/>
      <c r="AG1031" s="56"/>
    </row>
    <row r="1032" spans="2:33" ht="11.25">
      <c r="B1032" s="133" t="str">
        <f>CONCATENATE(historie_vysledky[[#This Row],[rok]]," :: ",H1032," :: ",I1032)</f>
        <v>2015 :: Kazda Radek :: 1986</v>
      </c>
      <c r="C1032" s="251">
        <v>2015</v>
      </c>
      <c r="D1032" s="252" t="s">
        <v>186</v>
      </c>
      <c r="E1032" s="259">
        <v>59</v>
      </c>
      <c r="F1032" s="259">
        <v>20</v>
      </c>
      <c r="G1032" s="253">
        <v>9</v>
      </c>
      <c r="H1032" s="262" t="s">
        <v>786</v>
      </c>
      <c r="I1032" s="263">
        <v>1986</v>
      </c>
      <c r="J1032" s="19" t="s">
        <v>787</v>
      </c>
      <c r="K1032" s="255" t="str">
        <f>IF(RIGHT(LEFT(historie_vysledky[[#This Row],[prijmeni a jmeno]],SEARCH(" ",historie_vysledky[[#This Row],[prijmeni a jmeno]])-1),1)="á","Z","M")</f>
        <v>M</v>
      </c>
      <c r="L103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32" s="257"/>
      <c r="N1032" s="134"/>
      <c r="O1032" s="264">
        <v>5.2800925925925925E-2</v>
      </c>
      <c r="P1032" s="136" t="str">
        <f>LEFT(historie_vysledky[[#This Row],[prijmeni a jmeno]],1)</f>
        <v>K</v>
      </c>
      <c r="Q1032" s="135" t="str">
        <f>CONCATENATE(historie_vysledky[[#This Row],[prijmeni a jmeno]],", ",historie_vysledky[[#This Row],[nar]])</f>
        <v>Kazda Radek, 1986</v>
      </c>
      <c r="R1032" s="135" t="str">
        <f>CONCATENATE(historie_vysledky[[#This Row],[prijmeni a jmeno]]," (",historie_vysledky[[#This Row],[nar]],")  v roce ",historie_vysledky[[#This Row],[rok]])</f>
        <v>Kazda Radek (1986)  v roce 2015</v>
      </c>
      <c r="S1032" s="244"/>
      <c r="T1032" s="244"/>
      <c r="U1032" s="56"/>
      <c r="V1032" s="265"/>
      <c r="W1032" s="265"/>
      <c r="X1032" s="266"/>
      <c r="Y1032" s="266"/>
      <c r="AB1032" s="6"/>
      <c r="AC1032" s="6"/>
      <c r="AF1032" s="56"/>
      <c r="AG1032" s="56"/>
    </row>
    <row r="1033" spans="2:33" ht="11.25">
      <c r="B1033" s="133" t="str">
        <f>CONCATENATE(historie_vysledky[[#This Row],[rok]]," :: ",H1033," :: ",I1033)</f>
        <v>2015 :: Kukrál Miroslav :: 1959</v>
      </c>
      <c r="C1033" s="251">
        <v>2015</v>
      </c>
      <c r="D1033" s="252" t="s">
        <v>186</v>
      </c>
      <c r="E1033" s="259">
        <v>60</v>
      </c>
      <c r="F1033" s="259">
        <v>10</v>
      </c>
      <c r="G1033" s="253">
        <v>105</v>
      </c>
      <c r="H1033" s="262" t="s">
        <v>952</v>
      </c>
      <c r="I1033" s="263">
        <v>1959</v>
      </c>
      <c r="J1033" s="19" t="s">
        <v>316</v>
      </c>
      <c r="K1033" s="255" t="str">
        <f>IF(RIGHT(LEFT(historie_vysledky[[#This Row],[prijmeni a jmeno]],SEARCH(" ",historie_vysledky[[#This Row],[prijmeni a jmeno]])-1),1)="á","Z","M")</f>
        <v>M</v>
      </c>
      <c r="L103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033" s="257"/>
      <c r="N1033" s="134"/>
      <c r="O1033" s="264">
        <v>5.3495370370370367E-2</v>
      </c>
      <c r="P1033" s="136" t="str">
        <f>LEFT(historie_vysledky[[#This Row],[prijmeni a jmeno]],1)</f>
        <v>K</v>
      </c>
      <c r="Q1033" s="135" t="str">
        <f>CONCATENATE(historie_vysledky[[#This Row],[prijmeni a jmeno]],", ",historie_vysledky[[#This Row],[nar]])</f>
        <v>Kukrál Miroslav, 1959</v>
      </c>
      <c r="R1033" s="135" t="str">
        <f>CONCATENATE(historie_vysledky[[#This Row],[prijmeni a jmeno]]," (",historie_vysledky[[#This Row],[nar]],")  v roce ",historie_vysledky[[#This Row],[rok]])</f>
        <v>Kukrál Miroslav (1959)  v roce 2015</v>
      </c>
      <c r="S1033" s="244"/>
      <c r="T1033" s="244"/>
      <c r="U1033" s="56"/>
      <c r="V1033" s="265"/>
      <c r="W1033" s="265"/>
      <c r="X1033" s="266"/>
      <c r="Y1033" s="266"/>
      <c r="AB1033" s="6"/>
      <c r="AC1033" s="6"/>
      <c r="AF1033" s="56"/>
      <c r="AG1033" s="56"/>
    </row>
    <row r="1034" spans="2:33" ht="11.25">
      <c r="B1034" s="133" t="str">
        <f>CONCATENATE(historie_vysledky[[#This Row],[rok]]," :: ",H1034," :: ",I1034)</f>
        <v>2015 :: Tomášová Gabriela :: 1969</v>
      </c>
      <c r="C1034" s="251">
        <v>2015</v>
      </c>
      <c r="D1034" s="252" t="s">
        <v>186</v>
      </c>
      <c r="E1034" s="259">
        <v>61</v>
      </c>
      <c r="F1034" s="259">
        <v>4</v>
      </c>
      <c r="G1034" s="253">
        <v>93</v>
      </c>
      <c r="H1034" s="262" t="s">
        <v>121</v>
      </c>
      <c r="I1034" s="263">
        <v>1969</v>
      </c>
      <c r="J1034" s="19" t="s">
        <v>949</v>
      </c>
      <c r="K1034" s="255" t="str">
        <f>IF(RIGHT(LEFT(historie_vysledky[[#This Row],[prijmeni a jmeno]],SEARCH(" ",historie_vysledky[[#This Row],[prijmeni a jmeno]])-1),1)="á","Z","M")</f>
        <v>Z</v>
      </c>
      <c r="L103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34" s="257"/>
      <c r="N1034" s="134"/>
      <c r="O1034" s="264">
        <v>5.3599537037037036E-2</v>
      </c>
      <c r="P1034" s="136" t="str">
        <f>LEFT(historie_vysledky[[#This Row],[prijmeni a jmeno]],1)</f>
        <v>T</v>
      </c>
      <c r="Q1034" s="135" t="str">
        <f>CONCATENATE(historie_vysledky[[#This Row],[prijmeni a jmeno]],", ",historie_vysledky[[#This Row],[nar]])</f>
        <v>Tomášová Gabriela, 1969</v>
      </c>
      <c r="R1034" s="135" t="str">
        <f>CONCATENATE(historie_vysledky[[#This Row],[prijmeni a jmeno]]," (",historie_vysledky[[#This Row],[nar]],")  v roce ",historie_vysledky[[#This Row],[rok]])</f>
        <v>Tomášová Gabriela (1969)  v roce 2015</v>
      </c>
      <c r="S1034" s="244"/>
      <c r="T1034" s="244"/>
      <c r="U1034" s="56"/>
      <c r="V1034" s="265"/>
      <c r="W1034" s="265"/>
      <c r="X1034" s="266"/>
      <c r="Y1034" s="266"/>
      <c r="AB1034" s="6"/>
      <c r="AC1034" s="6"/>
      <c r="AF1034" s="56"/>
      <c r="AG1034" s="56"/>
    </row>
    <row r="1035" spans="2:33" ht="11.25">
      <c r="B1035" s="133" t="str">
        <f>CONCATENATE(historie_vysledky[[#This Row],[rok]]," :: ",H1035," :: ",I1035)</f>
        <v>2015 :: Benda Vladislav :: 1978</v>
      </c>
      <c r="C1035" s="251">
        <v>2015</v>
      </c>
      <c r="D1035" s="252" t="s">
        <v>186</v>
      </c>
      <c r="E1035" s="259">
        <v>62</v>
      </c>
      <c r="F1035" s="259">
        <v>21</v>
      </c>
      <c r="G1035" s="253">
        <v>49</v>
      </c>
      <c r="H1035" s="262" t="s">
        <v>877</v>
      </c>
      <c r="I1035" s="263">
        <v>1978</v>
      </c>
      <c r="J1035" s="19" t="s">
        <v>878</v>
      </c>
      <c r="K1035" s="255" t="str">
        <f>IF(RIGHT(LEFT(historie_vysledky[[#This Row],[prijmeni a jmeno]],SEARCH(" ",historie_vysledky[[#This Row],[prijmeni a jmeno]])-1),1)="á","Z","M")</f>
        <v>M</v>
      </c>
      <c r="L103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35" s="257"/>
      <c r="N1035" s="134"/>
      <c r="O1035" s="264">
        <v>5.3680555555555558E-2</v>
      </c>
      <c r="P1035" s="136" t="str">
        <f>LEFT(historie_vysledky[[#This Row],[prijmeni a jmeno]],1)</f>
        <v>B</v>
      </c>
      <c r="Q1035" s="135" t="str">
        <f>CONCATENATE(historie_vysledky[[#This Row],[prijmeni a jmeno]],", ",historie_vysledky[[#This Row],[nar]])</f>
        <v>Benda Vladislav, 1978</v>
      </c>
      <c r="R1035" s="135" t="str">
        <f>CONCATENATE(historie_vysledky[[#This Row],[prijmeni a jmeno]]," (",historie_vysledky[[#This Row],[nar]],")  v roce ",historie_vysledky[[#This Row],[rok]])</f>
        <v>Benda Vladislav (1978)  v roce 2015</v>
      </c>
      <c r="S1035" s="244"/>
      <c r="T1035" s="244"/>
      <c r="U1035" s="56"/>
      <c r="V1035" s="265"/>
      <c r="W1035" s="265"/>
      <c r="X1035" s="266"/>
      <c r="Y1035" s="266"/>
      <c r="AB1035" s="6"/>
      <c r="AC1035" s="6"/>
      <c r="AF1035" s="56"/>
      <c r="AG1035" s="56"/>
    </row>
    <row r="1036" spans="2:33" ht="11.25">
      <c r="B1036" s="133" t="str">
        <f>CONCATENATE(historie_vysledky[[#This Row],[rok]]," :: ",H1036," :: ",I1036)</f>
        <v>2015 :: Lebedová Olga :: 1981</v>
      </c>
      <c r="C1036" s="251">
        <v>2015</v>
      </c>
      <c r="D1036" s="252" t="s">
        <v>186</v>
      </c>
      <c r="E1036" s="259">
        <v>63</v>
      </c>
      <c r="F1036" s="259">
        <v>5</v>
      </c>
      <c r="G1036" s="253">
        <v>44</v>
      </c>
      <c r="H1036" s="262" t="s">
        <v>546</v>
      </c>
      <c r="I1036" s="263">
        <v>1981</v>
      </c>
      <c r="J1036" s="19" t="s">
        <v>23</v>
      </c>
      <c r="K1036" s="255" t="str">
        <f>IF(RIGHT(LEFT(historie_vysledky[[#This Row],[prijmeni a jmeno]],SEARCH(" ",historie_vysledky[[#This Row],[prijmeni a jmeno]])-1),1)="á","Z","M")</f>
        <v>Z</v>
      </c>
      <c r="L103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36" s="257"/>
      <c r="N1036" s="134"/>
      <c r="O1036" s="264">
        <v>5.3680555555555558E-2</v>
      </c>
      <c r="P1036" s="136" t="str">
        <f>LEFT(historie_vysledky[[#This Row],[prijmeni a jmeno]],1)</f>
        <v>L</v>
      </c>
      <c r="Q1036" s="135" t="str">
        <f>CONCATENATE(historie_vysledky[[#This Row],[prijmeni a jmeno]],", ",historie_vysledky[[#This Row],[nar]])</f>
        <v>Lebedová Olga, 1981</v>
      </c>
      <c r="R1036" s="135" t="str">
        <f>CONCATENATE(historie_vysledky[[#This Row],[prijmeni a jmeno]]," (",historie_vysledky[[#This Row],[nar]],")  v roce ",historie_vysledky[[#This Row],[rok]])</f>
        <v>Lebedová Olga (1981)  v roce 2015</v>
      </c>
      <c r="S1036" s="244"/>
      <c r="T1036" s="244"/>
      <c r="U1036" s="56"/>
      <c r="V1036" s="265"/>
      <c r="W1036" s="265"/>
      <c r="X1036" s="266"/>
      <c r="Y1036" s="266"/>
      <c r="AB1036" s="6"/>
      <c r="AC1036" s="6"/>
      <c r="AF1036" s="56"/>
      <c r="AG1036" s="56"/>
    </row>
    <row r="1037" spans="2:33" ht="11.25">
      <c r="B1037" s="133" t="str">
        <f>CONCATENATE(historie_vysledky[[#This Row],[rok]]," :: ",H1037," :: ",I1037)</f>
        <v>2015 :: Brulík Pavel :: 1977</v>
      </c>
      <c r="C1037" s="251">
        <v>2015</v>
      </c>
      <c r="D1037" s="252" t="s">
        <v>186</v>
      </c>
      <c r="E1037" s="259">
        <v>64</v>
      </c>
      <c r="F1037" s="259">
        <v>22</v>
      </c>
      <c r="G1037" s="253">
        <v>3</v>
      </c>
      <c r="H1037" s="262" t="s">
        <v>882</v>
      </c>
      <c r="I1037" s="263">
        <v>1977</v>
      </c>
      <c r="J1037" s="19" t="s">
        <v>883</v>
      </c>
      <c r="K1037" s="255" t="str">
        <f>IF(RIGHT(LEFT(historie_vysledky[[#This Row],[prijmeni a jmeno]],SEARCH(" ",historie_vysledky[[#This Row],[prijmeni a jmeno]])-1),1)="á","Z","M")</f>
        <v>M</v>
      </c>
      <c r="L103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37" s="257"/>
      <c r="N1037" s="134"/>
      <c r="O1037" s="264">
        <v>5.4270833333333331E-2</v>
      </c>
      <c r="P1037" s="136" t="str">
        <f>LEFT(historie_vysledky[[#This Row],[prijmeni a jmeno]],1)</f>
        <v>B</v>
      </c>
      <c r="Q1037" s="135" t="str">
        <f>CONCATENATE(historie_vysledky[[#This Row],[prijmeni a jmeno]],", ",historie_vysledky[[#This Row],[nar]])</f>
        <v>Brulík Pavel, 1977</v>
      </c>
      <c r="R1037" s="135" t="str">
        <f>CONCATENATE(historie_vysledky[[#This Row],[prijmeni a jmeno]]," (",historie_vysledky[[#This Row],[nar]],")  v roce ",historie_vysledky[[#This Row],[rok]])</f>
        <v>Brulík Pavel (1977)  v roce 2015</v>
      </c>
      <c r="S1037" s="244"/>
      <c r="T1037" s="244"/>
      <c r="U1037" s="56"/>
      <c r="V1037" s="265"/>
      <c r="W1037" s="265"/>
      <c r="X1037" s="266"/>
      <c r="Y1037" s="266"/>
      <c r="AB1037" s="6"/>
      <c r="AC1037" s="6"/>
      <c r="AF1037" s="56"/>
      <c r="AG1037" s="56"/>
    </row>
    <row r="1038" spans="2:33" ht="11.25">
      <c r="B1038" s="133" t="str">
        <f>CONCATENATE(historie_vysledky[[#This Row],[rok]]," :: ",H1038," :: ",I1038)</f>
        <v>2015 :: Rožboud Pavel :: 1970</v>
      </c>
      <c r="C1038" s="251">
        <v>2015</v>
      </c>
      <c r="D1038" s="252" t="s">
        <v>186</v>
      </c>
      <c r="E1038" s="259">
        <v>65</v>
      </c>
      <c r="F1038" s="259">
        <v>27</v>
      </c>
      <c r="G1038" s="253">
        <v>94</v>
      </c>
      <c r="H1038" s="262" t="s">
        <v>914</v>
      </c>
      <c r="I1038" s="263">
        <v>1970</v>
      </c>
      <c r="J1038" s="19" t="s">
        <v>915</v>
      </c>
      <c r="K1038" s="255" t="str">
        <f>IF(RIGHT(LEFT(historie_vysledky[[#This Row],[prijmeni a jmeno]],SEARCH(" ",historie_vysledky[[#This Row],[prijmeni a jmeno]])-1),1)="á","Z","M")</f>
        <v>M</v>
      </c>
      <c r="L103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38" s="257"/>
      <c r="N1038" s="134"/>
      <c r="O1038" s="264">
        <v>5.4652777777777772E-2</v>
      </c>
      <c r="P1038" s="136" t="str">
        <f>LEFT(historie_vysledky[[#This Row],[prijmeni a jmeno]],1)</f>
        <v>R</v>
      </c>
      <c r="Q1038" s="135" t="str">
        <f>CONCATENATE(historie_vysledky[[#This Row],[prijmeni a jmeno]],", ",historie_vysledky[[#This Row],[nar]])</f>
        <v>Rožboud Pavel, 1970</v>
      </c>
      <c r="R1038" s="135" t="str">
        <f>CONCATENATE(historie_vysledky[[#This Row],[prijmeni a jmeno]]," (",historie_vysledky[[#This Row],[nar]],")  v roce ",historie_vysledky[[#This Row],[rok]])</f>
        <v>Rožboud Pavel (1970)  v roce 2015</v>
      </c>
      <c r="S1038" s="244"/>
      <c r="T1038" s="244"/>
      <c r="U1038" s="56"/>
      <c r="V1038" s="265"/>
      <c r="W1038" s="265"/>
      <c r="X1038" s="266"/>
      <c r="Y1038" s="266"/>
      <c r="AB1038" s="6"/>
      <c r="AC1038" s="6"/>
      <c r="AF1038" s="56"/>
      <c r="AG1038" s="56"/>
    </row>
    <row r="1039" spans="2:33" ht="11.25">
      <c r="B1039" s="133" t="str">
        <f>CONCATENATE(historie_vysledky[[#This Row],[rok]]," :: ",H1039," :: ",I1039)</f>
        <v>2015 :: Horák Aleš :: 1976</v>
      </c>
      <c r="C1039" s="251">
        <v>2015</v>
      </c>
      <c r="D1039" s="252" t="s">
        <v>186</v>
      </c>
      <c r="E1039" s="259">
        <v>66</v>
      </c>
      <c r="F1039" s="259">
        <v>23</v>
      </c>
      <c r="G1039" s="253">
        <v>7</v>
      </c>
      <c r="H1039" s="262" t="s">
        <v>718</v>
      </c>
      <c r="I1039" s="263">
        <v>1976</v>
      </c>
      <c r="J1039" s="19" t="s">
        <v>36</v>
      </c>
      <c r="K1039" s="255" t="str">
        <f>IF(RIGHT(LEFT(historie_vysledky[[#This Row],[prijmeni a jmeno]],SEARCH(" ",historie_vysledky[[#This Row],[prijmeni a jmeno]])-1),1)="á","Z","M")</f>
        <v>M</v>
      </c>
      <c r="L103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39" s="257"/>
      <c r="N1039" s="134"/>
      <c r="O1039" s="264">
        <v>5.5069444444444449E-2</v>
      </c>
      <c r="P1039" s="136" t="str">
        <f>LEFT(historie_vysledky[[#This Row],[prijmeni a jmeno]],1)</f>
        <v>H</v>
      </c>
      <c r="Q1039" s="135" t="str">
        <f>CONCATENATE(historie_vysledky[[#This Row],[prijmeni a jmeno]],", ",historie_vysledky[[#This Row],[nar]])</f>
        <v>Horák Aleš, 1976</v>
      </c>
      <c r="R1039" s="135" t="str">
        <f>CONCATENATE(historie_vysledky[[#This Row],[prijmeni a jmeno]]," (",historie_vysledky[[#This Row],[nar]],")  v roce ",historie_vysledky[[#This Row],[rok]])</f>
        <v>Horák Aleš (1976)  v roce 2015</v>
      </c>
      <c r="S1039" s="244"/>
      <c r="T1039" s="244"/>
      <c r="U1039" s="56"/>
      <c r="V1039" s="265"/>
      <c r="W1039" s="265"/>
      <c r="X1039" s="266"/>
      <c r="Y1039" s="266"/>
      <c r="AB1039" s="6"/>
      <c r="AC1039" s="6"/>
      <c r="AF1039" s="56"/>
      <c r="AG1039" s="56"/>
    </row>
    <row r="1040" spans="2:33" ht="11.25">
      <c r="B1040" s="133" t="str">
        <f>CONCATENATE(historie_vysledky[[#This Row],[rok]]," :: ",H1040," :: ",I1040)</f>
        <v>2015 :: Veselá Martina :: 1972</v>
      </c>
      <c r="C1040" s="251">
        <v>2015</v>
      </c>
      <c r="D1040" s="252" t="s">
        <v>186</v>
      </c>
      <c r="E1040" s="259">
        <v>67</v>
      </c>
      <c r="F1040" s="259">
        <v>6</v>
      </c>
      <c r="G1040" s="253">
        <v>72</v>
      </c>
      <c r="H1040" s="262" t="s">
        <v>779</v>
      </c>
      <c r="I1040" s="263">
        <v>1972</v>
      </c>
      <c r="J1040" s="19" t="s">
        <v>284</v>
      </c>
      <c r="K1040" s="255" t="str">
        <f>IF(RIGHT(LEFT(historie_vysledky[[#This Row],[prijmeni a jmeno]],SEARCH(" ",historie_vysledky[[#This Row],[prijmeni a jmeno]])-1),1)="á","Z","M")</f>
        <v>Z</v>
      </c>
      <c r="L104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40" s="257"/>
      <c r="N1040" s="134"/>
      <c r="O1040" s="264">
        <v>5.5717592592592596E-2</v>
      </c>
      <c r="P1040" s="136" t="str">
        <f>LEFT(historie_vysledky[[#This Row],[prijmeni a jmeno]],1)</f>
        <v>V</v>
      </c>
      <c r="Q1040" s="135" t="str">
        <f>CONCATENATE(historie_vysledky[[#This Row],[prijmeni a jmeno]],", ",historie_vysledky[[#This Row],[nar]])</f>
        <v>Veselá Martina, 1972</v>
      </c>
      <c r="R1040" s="135" t="str">
        <f>CONCATENATE(historie_vysledky[[#This Row],[prijmeni a jmeno]]," (",historie_vysledky[[#This Row],[nar]],")  v roce ",historie_vysledky[[#This Row],[rok]])</f>
        <v>Veselá Martina (1972)  v roce 2015</v>
      </c>
      <c r="S1040" s="244"/>
      <c r="T1040" s="244"/>
      <c r="U1040" s="56"/>
      <c r="V1040" s="265"/>
      <c r="W1040" s="265"/>
      <c r="X1040" s="266"/>
      <c r="Y1040" s="266"/>
      <c r="AB1040" s="6"/>
      <c r="AC1040" s="6"/>
      <c r="AF1040" s="56"/>
      <c r="AG1040" s="56"/>
    </row>
    <row r="1041" spans="2:33" ht="11.25">
      <c r="B1041" s="133" t="str">
        <f>CONCATENATE(historie_vysledky[[#This Row],[rok]]," :: ",H1041," :: ",I1041)</f>
        <v>2015 :: Trnka Drahomír :: 1973</v>
      </c>
      <c r="C1041" s="251">
        <v>2015</v>
      </c>
      <c r="D1041" s="252" t="s">
        <v>186</v>
      </c>
      <c r="E1041" s="259">
        <v>68</v>
      </c>
      <c r="F1041" s="259">
        <v>28</v>
      </c>
      <c r="G1041" s="253">
        <v>53</v>
      </c>
      <c r="H1041" s="262" t="s">
        <v>920</v>
      </c>
      <c r="I1041" s="263">
        <v>1973</v>
      </c>
      <c r="J1041" s="19" t="s">
        <v>284</v>
      </c>
      <c r="K1041" s="255" t="str">
        <f>IF(RIGHT(LEFT(historie_vysledky[[#This Row],[prijmeni a jmeno]],SEARCH(" ",historie_vysledky[[#This Row],[prijmeni a jmeno]])-1),1)="á","Z","M")</f>
        <v>M</v>
      </c>
      <c r="L104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41" s="257"/>
      <c r="N1041" s="134"/>
      <c r="O1041" s="264">
        <v>5.5740740740740737E-2</v>
      </c>
      <c r="P1041" s="136" t="str">
        <f>LEFT(historie_vysledky[[#This Row],[prijmeni a jmeno]],1)</f>
        <v>T</v>
      </c>
      <c r="Q1041" s="135" t="str">
        <f>CONCATENATE(historie_vysledky[[#This Row],[prijmeni a jmeno]],", ",historie_vysledky[[#This Row],[nar]])</f>
        <v>Trnka Drahomír, 1973</v>
      </c>
      <c r="R1041" s="135" t="str">
        <f>CONCATENATE(historie_vysledky[[#This Row],[prijmeni a jmeno]]," (",historie_vysledky[[#This Row],[nar]],")  v roce ",historie_vysledky[[#This Row],[rok]])</f>
        <v>Trnka Drahomír (1973)  v roce 2015</v>
      </c>
      <c r="S1041" s="244"/>
      <c r="T1041" s="244"/>
      <c r="U1041" s="56"/>
      <c r="V1041" s="265"/>
      <c r="W1041" s="265"/>
      <c r="X1041" s="266"/>
      <c r="Y1041" s="266"/>
      <c r="AB1041" s="6"/>
      <c r="AC1041" s="6"/>
      <c r="AF1041" s="56"/>
      <c r="AG1041" s="56"/>
    </row>
    <row r="1042" spans="2:33" ht="11.25">
      <c r="B1042" s="133" t="str">
        <f>CONCATENATE(historie_vysledky[[#This Row],[rok]]," :: ",H1042," :: ",I1042)</f>
        <v>2015 :: Bartušková Jana :: 1977</v>
      </c>
      <c r="C1042" s="251">
        <v>2015</v>
      </c>
      <c r="D1042" s="252" t="s">
        <v>186</v>
      </c>
      <c r="E1042" s="259">
        <v>69</v>
      </c>
      <c r="F1042" s="259">
        <v>7</v>
      </c>
      <c r="G1042" s="253">
        <v>77</v>
      </c>
      <c r="H1042" s="262" t="s">
        <v>875</v>
      </c>
      <c r="I1042" s="263">
        <v>1977</v>
      </c>
      <c r="J1042" s="19" t="s">
        <v>876</v>
      </c>
      <c r="K1042" s="255" t="str">
        <f>IF(RIGHT(LEFT(historie_vysledky[[#This Row],[prijmeni a jmeno]],SEARCH(" ",historie_vysledky[[#This Row],[prijmeni a jmeno]])-1),1)="á","Z","M")</f>
        <v>Z</v>
      </c>
      <c r="L104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42" s="257"/>
      <c r="N1042" s="134"/>
      <c r="O1042" s="264">
        <v>5.5937500000000001E-2</v>
      </c>
      <c r="P1042" s="136" t="str">
        <f>LEFT(historie_vysledky[[#This Row],[prijmeni a jmeno]],1)</f>
        <v>B</v>
      </c>
      <c r="Q1042" s="135" t="str">
        <f>CONCATENATE(historie_vysledky[[#This Row],[prijmeni a jmeno]],", ",historie_vysledky[[#This Row],[nar]])</f>
        <v>Bartušková Jana, 1977</v>
      </c>
      <c r="R1042" s="135" t="str">
        <f>CONCATENATE(historie_vysledky[[#This Row],[prijmeni a jmeno]]," (",historie_vysledky[[#This Row],[nar]],")  v roce ",historie_vysledky[[#This Row],[rok]])</f>
        <v>Bartušková Jana (1977)  v roce 2015</v>
      </c>
      <c r="S1042" s="244"/>
      <c r="T1042" s="244"/>
      <c r="U1042" s="56"/>
      <c r="V1042" s="265"/>
      <c r="W1042" s="265"/>
      <c r="X1042" s="266"/>
      <c r="Y1042" s="266"/>
      <c r="AB1042" s="6"/>
      <c r="AC1042" s="6"/>
      <c r="AF1042" s="56"/>
      <c r="AG1042" s="56"/>
    </row>
    <row r="1043" spans="2:33" ht="11.25">
      <c r="B1043" s="133" t="str">
        <f>CONCATENATE(historie_vysledky[[#This Row],[rok]]," :: ",H1043," :: ",I1043)</f>
        <v>2015 :: Kohout Luděk :: 1965</v>
      </c>
      <c r="C1043" s="251">
        <v>2015</v>
      </c>
      <c r="D1043" s="252" t="s">
        <v>186</v>
      </c>
      <c r="E1043" s="259">
        <v>70</v>
      </c>
      <c r="F1043" s="259">
        <v>11</v>
      </c>
      <c r="G1043" s="253">
        <v>81</v>
      </c>
      <c r="H1043" s="262" t="s">
        <v>75</v>
      </c>
      <c r="I1043" s="263">
        <v>1965</v>
      </c>
      <c r="J1043" s="19" t="s">
        <v>12</v>
      </c>
      <c r="K1043" s="255" t="str">
        <f>IF(RIGHT(LEFT(historie_vysledky[[#This Row],[prijmeni a jmeno]],SEARCH(" ",historie_vysledky[[#This Row],[prijmeni a jmeno]])-1),1)="á","Z","M")</f>
        <v>M</v>
      </c>
      <c r="L104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043" s="257"/>
      <c r="N1043" s="134"/>
      <c r="O1043" s="264">
        <v>5.5972222222222222E-2</v>
      </c>
      <c r="P1043" s="136" t="str">
        <f>LEFT(historie_vysledky[[#This Row],[prijmeni a jmeno]],1)</f>
        <v>K</v>
      </c>
      <c r="Q1043" s="135" t="str">
        <f>CONCATENATE(historie_vysledky[[#This Row],[prijmeni a jmeno]],", ",historie_vysledky[[#This Row],[nar]])</f>
        <v>Kohout Luděk, 1965</v>
      </c>
      <c r="R1043" s="135" t="str">
        <f>CONCATENATE(historie_vysledky[[#This Row],[prijmeni a jmeno]]," (",historie_vysledky[[#This Row],[nar]],")  v roce ",historie_vysledky[[#This Row],[rok]])</f>
        <v>Kohout Luděk (1965)  v roce 2015</v>
      </c>
      <c r="S1043" s="244"/>
      <c r="T1043" s="244"/>
      <c r="U1043" s="56"/>
      <c r="V1043" s="265"/>
      <c r="W1043" s="265"/>
      <c r="X1043" s="266"/>
      <c r="Y1043" s="266"/>
      <c r="AB1043" s="6"/>
      <c r="AC1043" s="6"/>
      <c r="AF1043" s="56"/>
      <c r="AG1043" s="56"/>
    </row>
    <row r="1044" spans="2:33" ht="11.25">
      <c r="B1044" s="133" t="str">
        <f>CONCATENATE(historie_vysledky[[#This Row],[rok]]," :: ",H1044," :: ",I1044)</f>
        <v>2015 :: Hronová Božena :: 1954</v>
      </c>
      <c r="C1044" s="251">
        <v>2015</v>
      </c>
      <c r="D1044" s="252" t="s">
        <v>186</v>
      </c>
      <c r="E1044" s="259">
        <v>71</v>
      </c>
      <c r="F1044" s="259">
        <v>8</v>
      </c>
      <c r="G1044" s="253">
        <v>116</v>
      </c>
      <c r="H1044" s="262" t="s">
        <v>63</v>
      </c>
      <c r="I1044" s="263">
        <v>1954</v>
      </c>
      <c r="J1044" s="19" t="s">
        <v>904</v>
      </c>
      <c r="K1044" s="255" t="str">
        <f>IF(RIGHT(LEFT(historie_vysledky[[#This Row],[prijmeni a jmeno]],SEARCH(" ",historie_vysledky[[#This Row],[prijmeni a jmeno]])-1),1)="á","Z","M")</f>
        <v>Z</v>
      </c>
      <c r="L104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44" s="257"/>
      <c r="N1044" s="134"/>
      <c r="O1044" s="264">
        <v>5.6145833333333339E-2</v>
      </c>
      <c r="P1044" s="136" t="str">
        <f>LEFT(historie_vysledky[[#This Row],[prijmeni a jmeno]],1)</f>
        <v>H</v>
      </c>
      <c r="Q1044" s="135" t="str">
        <f>CONCATENATE(historie_vysledky[[#This Row],[prijmeni a jmeno]],", ",historie_vysledky[[#This Row],[nar]])</f>
        <v>Hronová Božena, 1954</v>
      </c>
      <c r="R1044" s="135" t="str">
        <f>CONCATENATE(historie_vysledky[[#This Row],[prijmeni a jmeno]]," (",historie_vysledky[[#This Row],[nar]],")  v roce ",historie_vysledky[[#This Row],[rok]])</f>
        <v>Hronová Božena (1954)  v roce 2015</v>
      </c>
      <c r="S1044" s="244"/>
      <c r="T1044" s="244"/>
      <c r="U1044" s="56"/>
      <c r="V1044" s="265"/>
      <c r="W1044" s="265"/>
      <c r="X1044" s="266"/>
      <c r="Y1044" s="266"/>
      <c r="AB1044" s="6"/>
      <c r="AC1044" s="6"/>
      <c r="AF1044" s="56"/>
      <c r="AG1044" s="56"/>
    </row>
    <row r="1045" spans="2:33" ht="11.25">
      <c r="B1045" s="133" t="str">
        <f>CONCATENATE(historie_vysledky[[#This Row],[rok]]," :: ",H1045," :: ",I1045)</f>
        <v>2015 :: Křivánková Bohumila :: 1966</v>
      </c>
      <c r="C1045" s="251">
        <v>2015</v>
      </c>
      <c r="D1045" s="252" t="s">
        <v>186</v>
      </c>
      <c r="E1045" s="259">
        <v>72</v>
      </c>
      <c r="F1045" s="259">
        <v>9</v>
      </c>
      <c r="G1045" s="253">
        <v>15</v>
      </c>
      <c r="H1045" s="262" t="s">
        <v>81</v>
      </c>
      <c r="I1045" s="263">
        <v>1966</v>
      </c>
      <c r="J1045" s="19" t="s">
        <v>648</v>
      </c>
      <c r="K1045" s="255" t="str">
        <f>IF(RIGHT(LEFT(historie_vysledky[[#This Row],[prijmeni a jmeno]],SEARCH(" ",historie_vysledky[[#This Row],[prijmeni a jmeno]])-1),1)="á","Z","M")</f>
        <v>Z</v>
      </c>
      <c r="L104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45" s="257"/>
      <c r="N1045" s="134"/>
      <c r="O1045" s="264">
        <v>5.6296296296296296E-2</v>
      </c>
      <c r="P1045" s="136" t="str">
        <f>LEFT(historie_vysledky[[#This Row],[prijmeni a jmeno]],1)</f>
        <v>K</v>
      </c>
      <c r="Q1045" s="135" t="str">
        <f>CONCATENATE(historie_vysledky[[#This Row],[prijmeni a jmeno]],", ",historie_vysledky[[#This Row],[nar]])</f>
        <v>Křivánková Bohumila, 1966</v>
      </c>
      <c r="R1045" s="135" t="str">
        <f>CONCATENATE(historie_vysledky[[#This Row],[prijmeni a jmeno]]," (",historie_vysledky[[#This Row],[nar]],")  v roce ",historie_vysledky[[#This Row],[rok]])</f>
        <v>Křivánková Bohumila (1966)  v roce 2015</v>
      </c>
      <c r="S1045" s="244"/>
      <c r="T1045" s="244"/>
      <c r="U1045" s="56"/>
      <c r="V1045" s="265"/>
      <c r="W1045" s="265"/>
      <c r="X1045" s="266"/>
      <c r="Y1045" s="266"/>
      <c r="AB1045" s="6"/>
      <c r="AC1045" s="6"/>
      <c r="AF1045" s="56"/>
      <c r="AG1045" s="56"/>
    </row>
    <row r="1046" spans="2:33" ht="11.25">
      <c r="B1046" s="133" t="str">
        <f>CONCATENATE(historie_vysledky[[#This Row],[rok]]," :: ",H1046," :: ",I1046)</f>
        <v>2015 :: Menšíková Lenka :: 1973</v>
      </c>
      <c r="C1046" s="251">
        <v>2015</v>
      </c>
      <c r="D1046" s="252" t="s">
        <v>186</v>
      </c>
      <c r="E1046" s="259">
        <v>73</v>
      </c>
      <c r="F1046" s="259">
        <v>10</v>
      </c>
      <c r="G1046" s="253">
        <v>51</v>
      </c>
      <c r="H1046" s="262" t="s">
        <v>90</v>
      </c>
      <c r="I1046" s="263">
        <v>1973</v>
      </c>
      <c r="J1046" s="19" t="s">
        <v>648</v>
      </c>
      <c r="K1046" s="255" t="str">
        <f>IF(RIGHT(LEFT(historie_vysledky[[#This Row],[prijmeni a jmeno]],SEARCH(" ",historie_vysledky[[#This Row],[prijmeni a jmeno]])-1),1)="á","Z","M")</f>
        <v>Z</v>
      </c>
      <c r="L104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46" s="257"/>
      <c r="N1046" s="134"/>
      <c r="O1046" s="264">
        <v>5.7199074074074076E-2</v>
      </c>
      <c r="P1046" s="136" t="str">
        <f>LEFT(historie_vysledky[[#This Row],[prijmeni a jmeno]],1)</f>
        <v>M</v>
      </c>
      <c r="Q1046" s="135" t="str">
        <f>CONCATENATE(historie_vysledky[[#This Row],[prijmeni a jmeno]],", ",historie_vysledky[[#This Row],[nar]])</f>
        <v>Menšíková Lenka, 1973</v>
      </c>
      <c r="R1046" s="135" t="str">
        <f>CONCATENATE(historie_vysledky[[#This Row],[prijmeni a jmeno]]," (",historie_vysledky[[#This Row],[nar]],")  v roce ",historie_vysledky[[#This Row],[rok]])</f>
        <v>Menšíková Lenka (1973)  v roce 2015</v>
      </c>
      <c r="S1046" s="244"/>
      <c r="T1046" s="244"/>
      <c r="U1046" s="56"/>
      <c r="V1046" s="265"/>
      <c r="W1046" s="265"/>
      <c r="X1046" s="266"/>
      <c r="Y1046" s="266"/>
      <c r="AB1046" s="6"/>
      <c r="AC1046" s="6"/>
      <c r="AF1046" s="56"/>
      <c r="AG1046" s="56"/>
    </row>
    <row r="1047" spans="2:33" ht="11.25">
      <c r="B1047" s="133" t="str">
        <f>CONCATENATE(historie_vysledky[[#This Row],[rok]]," :: ",H1047," :: ",I1047)</f>
        <v>2015 :: Kopřiva Josef :: 1952</v>
      </c>
      <c r="C1047" s="251">
        <v>2015</v>
      </c>
      <c r="D1047" s="252" t="s">
        <v>186</v>
      </c>
      <c r="E1047" s="259">
        <v>74</v>
      </c>
      <c r="F1047" s="259">
        <v>2</v>
      </c>
      <c r="G1047" s="253">
        <v>98</v>
      </c>
      <c r="H1047" s="262" t="s">
        <v>78</v>
      </c>
      <c r="I1047" s="263">
        <v>1952</v>
      </c>
      <c r="J1047" s="19" t="s">
        <v>669</v>
      </c>
      <c r="K1047" s="255" t="str">
        <f>IF(RIGHT(LEFT(historie_vysledky[[#This Row],[prijmeni a jmeno]],SEARCH(" ",historie_vysledky[[#This Row],[prijmeni a jmeno]])-1),1)="á","Z","M")</f>
        <v>M</v>
      </c>
      <c r="L104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047" s="257"/>
      <c r="N1047" s="134"/>
      <c r="O1047" s="264">
        <v>5.7291666666666664E-2</v>
      </c>
      <c r="P1047" s="136" t="str">
        <f>LEFT(historie_vysledky[[#This Row],[prijmeni a jmeno]],1)</f>
        <v>K</v>
      </c>
      <c r="Q1047" s="135" t="str">
        <f>CONCATENATE(historie_vysledky[[#This Row],[prijmeni a jmeno]],", ",historie_vysledky[[#This Row],[nar]])</f>
        <v>Kopřiva Josef, 1952</v>
      </c>
      <c r="R1047" s="135" t="str">
        <f>CONCATENATE(historie_vysledky[[#This Row],[prijmeni a jmeno]]," (",historie_vysledky[[#This Row],[nar]],")  v roce ",historie_vysledky[[#This Row],[rok]])</f>
        <v>Kopřiva Josef (1952)  v roce 2015</v>
      </c>
      <c r="S1047" s="244"/>
      <c r="T1047" s="244"/>
      <c r="U1047" s="56"/>
      <c r="V1047" s="265"/>
      <c r="W1047" s="265"/>
      <c r="X1047" s="266"/>
      <c r="Y1047" s="266"/>
      <c r="AB1047" s="6"/>
      <c r="AC1047" s="6"/>
      <c r="AF1047" s="56"/>
      <c r="AG1047" s="56"/>
    </row>
    <row r="1048" spans="2:33" ht="11.25">
      <c r="B1048" s="133" t="str">
        <f>CONCATENATE(historie_vysledky[[#This Row],[rok]]," :: ",H1048," :: ",I1048)</f>
        <v>2015 :: Vorel Jan :: 1960</v>
      </c>
      <c r="C1048" s="251">
        <v>2015</v>
      </c>
      <c r="D1048" s="252" t="s">
        <v>186</v>
      </c>
      <c r="E1048" s="259">
        <v>75</v>
      </c>
      <c r="F1048" s="259">
        <v>12</v>
      </c>
      <c r="G1048" s="253">
        <v>91</v>
      </c>
      <c r="H1048" s="262" t="s">
        <v>132</v>
      </c>
      <c r="I1048" s="263">
        <v>1960</v>
      </c>
      <c r="J1048" s="19" t="s">
        <v>17</v>
      </c>
      <c r="K1048" s="255" t="str">
        <f>IF(RIGHT(LEFT(historie_vysledky[[#This Row],[prijmeni a jmeno]],SEARCH(" ",historie_vysledky[[#This Row],[prijmeni a jmeno]])-1),1)="á","Z","M")</f>
        <v>M</v>
      </c>
      <c r="L104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048" s="257"/>
      <c r="N1048" s="134"/>
      <c r="O1048" s="264">
        <v>5.7766203703703702E-2</v>
      </c>
      <c r="P1048" s="136" t="str">
        <f>LEFT(historie_vysledky[[#This Row],[prijmeni a jmeno]],1)</f>
        <v>V</v>
      </c>
      <c r="Q1048" s="135" t="str">
        <f>CONCATENATE(historie_vysledky[[#This Row],[prijmeni a jmeno]],", ",historie_vysledky[[#This Row],[nar]])</f>
        <v>Vorel Jan, 1960</v>
      </c>
      <c r="R1048" s="135" t="str">
        <f>CONCATENATE(historie_vysledky[[#This Row],[prijmeni a jmeno]]," (",historie_vysledky[[#This Row],[nar]],")  v roce ",historie_vysledky[[#This Row],[rok]])</f>
        <v>Vorel Jan (1960)  v roce 2015</v>
      </c>
      <c r="S1048" s="244"/>
      <c r="T1048" s="244"/>
      <c r="U1048" s="56"/>
      <c r="V1048" s="265"/>
      <c r="W1048" s="265"/>
      <c r="X1048" s="266"/>
      <c r="Y1048" s="266"/>
      <c r="AB1048" s="6"/>
      <c r="AC1048" s="6"/>
      <c r="AF1048" s="56"/>
      <c r="AG1048" s="56"/>
    </row>
    <row r="1049" spans="2:33" ht="11.25">
      <c r="B1049" s="133" t="str">
        <f>CONCATENATE(historie_vysledky[[#This Row],[rok]]," :: ",H1049," :: ",I1049)</f>
        <v>2015 :: Šoustar Lubomír :: 1941</v>
      </c>
      <c r="C1049" s="251">
        <v>2015</v>
      </c>
      <c r="D1049" s="252" t="s">
        <v>186</v>
      </c>
      <c r="E1049" s="259">
        <v>76</v>
      </c>
      <c r="F1049" s="259">
        <v>1</v>
      </c>
      <c r="G1049" s="253">
        <v>26</v>
      </c>
      <c r="H1049" s="262" t="s">
        <v>115</v>
      </c>
      <c r="I1049" s="263">
        <v>1941</v>
      </c>
      <c r="J1049" s="19" t="s">
        <v>295</v>
      </c>
      <c r="K1049" s="255" t="str">
        <f>IF(RIGHT(LEFT(historie_vysledky[[#This Row],[prijmeni a jmeno]],SEARCH(" ",historie_vysledky[[#This Row],[prijmeni a jmeno]])-1),1)="á","Z","M")</f>
        <v>M</v>
      </c>
      <c r="L104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1049" s="257"/>
      <c r="N1049" s="134"/>
      <c r="O1049" s="264">
        <v>5.7951388888888893E-2</v>
      </c>
      <c r="P1049" s="136" t="str">
        <f>LEFT(historie_vysledky[[#This Row],[prijmeni a jmeno]],1)</f>
        <v>Š</v>
      </c>
      <c r="Q1049" s="135" t="str">
        <f>CONCATENATE(historie_vysledky[[#This Row],[prijmeni a jmeno]],", ",historie_vysledky[[#This Row],[nar]])</f>
        <v>Šoustar Lubomír, 1941</v>
      </c>
      <c r="R1049" s="135" t="str">
        <f>CONCATENATE(historie_vysledky[[#This Row],[prijmeni a jmeno]]," (",historie_vysledky[[#This Row],[nar]],")  v roce ",historie_vysledky[[#This Row],[rok]])</f>
        <v>Šoustar Lubomír (1941)  v roce 2015</v>
      </c>
      <c r="S1049" s="244"/>
      <c r="T1049" s="244"/>
      <c r="U1049" s="56"/>
      <c r="V1049" s="265"/>
      <c r="W1049" s="265"/>
      <c r="X1049" s="266"/>
      <c r="Y1049" s="266"/>
      <c r="AB1049" s="6"/>
      <c r="AC1049" s="6"/>
      <c r="AF1049" s="56"/>
      <c r="AG1049" s="56"/>
    </row>
    <row r="1050" spans="2:33" ht="11.25">
      <c r="B1050" s="133" t="str">
        <f>CONCATENATE(historie_vysledky[[#This Row],[rok]]," :: ",H1050," :: ",I1050)</f>
        <v>2015 :: Hýsková Šárka :: 1964</v>
      </c>
      <c r="C1050" s="251">
        <v>2015</v>
      </c>
      <c r="D1050" s="252" t="s">
        <v>186</v>
      </c>
      <c r="E1050" s="259">
        <v>77</v>
      </c>
      <c r="F1050" s="259">
        <v>11</v>
      </c>
      <c r="G1050" s="253">
        <v>75</v>
      </c>
      <c r="H1050" s="262" t="s">
        <v>950</v>
      </c>
      <c r="I1050" s="263">
        <v>1964</v>
      </c>
      <c r="J1050" s="19" t="s">
        <v>316</v>
      </c>
      <c r="K1050" s="255" t="str">
        <f>IF(RIGHT(LEFT(historie_vysledky[[#This Row],[prijmeni a jmeno]],SEARCH(" ",historie_vysledky[[#This Row],[prijmeni a jmeno]])-1),1)="á","Z","M")</f>
        <v>Z</v>
      </c>
      <c r="L105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50" s="257"/>
      <c r="N1050" s="134"/>
      <c r="O1050" s="264">
        <v>5.8101851851851849E-2</v>
      </c>
      <c r="P1050" s="136" t="str">
        <f>LEFT(historie_vysledky[[#This Row],[prijmeni a jmeno]],1)</f>
        <v>H</v>
      </c>
      <c r="Q1050" s="135" t="str">
        <f>CONCATENATE(historie_vysledky[[#This Row],[prijmeni a jmeno]],", ",historie_vysledky[[#This Row],[nar]])</f>
        <v>Hýsková Šárka, 1964</v>
      </c>
      <c r="R1050" s="135" t="str">
        <f>CONCATENATE(historie_vysledky[[#This Row],[prijmeni a jmeno]]," (",historie_vysledky[[#This Row],[nar]],")  v roce ",historie_vysledky[[#This Row],[rok]])</f>
        <v>Hýsková Šárka (1964)  v roce 2015</v>
      </c>
      <c r="S1050" s="244"/>
      <c r="T1050" s="244"/>
      <c r="U1050" s="56"/>
      <c r="V1050" s="265"/>
      <c r="W1050" s="265"/>
      <c r="X1050" s="266"/>
      <c r="Y1050" s="266"/>
      <c r="AB1050" s="6"/>
      <c r="AC1050" s="6"/>
      <c r="AF1050" s="56"/>
      <c r="AG1050" s="56"/>
    </row>
    <row r="1051" spans="2:33" ht="11.25">
      <c r="B1051" s="133" t="str">
        <f>CONCATENATE(historie_vysledky[[#This Row],[rok]]," :: ",H1051," :: ",I1051)</f>
        <v>2015 :: Vorel Michal :: 1989</v>
      </c>
      <c r="C1051" s="251">
        <v>2015</v>
      </c>
      <c r="D1051" s="252" t="s">
        <v>186</v>
      </c>
      <c r="E1051" s="259">
        <v>78</v>
      </c>
      <c r="F1051" s="259">
        <v>24</v>
      </c>
      <c r="G1051" s="253">
        <v>90</v>
      </c>
      <c r="H1051" s="262" t="s">
        <v>133</v>
      </c>
      <c r="I1051" s="263">
        <v>1989</v>
      </c>
      <c r="J1051" s="19" t="s">
        <v>17</v>
      </c>
      <c r="K1051" s="255" t="str">
        <f>IF(RIGHT(LEFT(historie_vysledky[[#This Row],[prijmeni a jmeno]],SEARCH(" ",historie_vysledky[[#This Row],[prijmeni a jmeno]])-1),1)="á","Z","M")</f>
        <v>M</v>
      </c>
      <c r="L105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51" s="257"/>
      <c r="N1051" s="134"/>
      <c r="O1051" s="264">
        <v>5.8287037037037033E-2</v>
      </c>
      <c r="P1051" s="136" t="str">
        <f>LEFT(historie_vysledky[[#This Row],[prijmeni a jmeno]],1)</f>
        <v>V</v>
      </c>
      <c r="Q1051" s="135" t="str">
        <f>CONCATENATE(historie_vysledky[[#This Row],[prijmeni a jmeno]],", ",historie_vysledky[[#This Row],[nar]])</f>
        <v>Vorel Michal, 1989</v>
      </c>
      <c r="R1051" s="135" t="str">
        <f>CONCATENATE(historie_vysledky[[#This Row],[prijmeni a jmeno]]," (",historie_vysledky[[#This Row],[nar]],")  v roce ",historie_vysledky[[#This Row],[rok]])</f>
        <v>Vorel Michal (1989)  v roce 2015</v>
      </c>
      <c r="S1051" s="244"/>
      <c r="T1051" s="244"/>
      <c r="U1051" s="56"/>
      <c r="V1051" s="265"/>
      <c r="W1051" s="265"/>
      <c r="X1051" s="266"/>
      <c r="Y1051" s="266"/>
      <c r="AB1051" s="6"/>
      <c r="AC1051" s="6"/>
      <c r="AF1051" s="56"/>
      <c r="AG1051" s="56"/>
    </row>
    <row r="1052" spans="2:33" ht="11.25">
      <c r="B1052" s="133" t="str">
        <f>CONCATENATE(historie_vysledky[[#This Row],[rok]]," :: ",H1052," :: ",I1052)</f>
        <v>2015 :: Vorlová Dana :: 1962</v>
      </c>
      <c r="C1052" s="251">
        <v>2015</v>
      </c>
      <c r="D1052" s="252" t="s">
        <v>186</v>
      </c>
      <c r="E1052" s="259">
        <v>79</v>
      </c>
      <c r="F1052" s="259">
        <v>12</v>
      </c>
      <c r="G1052" s="253">
        <v>92</v>
      </c>
      <c r="H1052" s="262" t="s">
        <v>134</v>
      </c>
      <c r="I1052" s="263">
        <v>1962</v>
      </c>
      <c r="J1052" s="19" t="s">
        <v>949</v>
      </c>
      <c r="K1052" s="255" t="str">
        <f>IF(RIGHT(LEFT(historie_vysledky[[#This Row],[prijmeni a jmeno]],SEARCH(" ",historie_vysledky[[#This Row],[prijmeni a jmeno]])-1),1)="á","Z","M")</f>
        <v>Z</v>
      </c>
      <c r="L105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52" s="257"/>
      <c r="N1052" s="134"/>
      <c r="O1052" s="264">
        <v>5.9155092592592586E-2</v>
      </c>
      <c r="P1052" s="136" t="str">
        <f>LEFT(historie_vysledky[[#This Row],[prijmeni a jmeno]],1)</f>
        <v>V</v>
      </c>
      <c r="Q1052" s="135" t="str">
        <f>CONCATENATE(historie_vysledky[[#This Row],[prijmeni a jmeno]],", ",historie_vysledky[[#This Row],[nar]])</f>
        <v>Vorlová Dana, 1962</v>
      </c>
      <c r="R1052" s="135" t="str">
        <f>CONCATENATE(historie_vysledky[[#This Row],[prijmeni a jmeno]]," (",historie_vysledky[[#This Row],[nar]],")  v roce ",historie_vysledky[[#This Row],[rok]])</f>
        <v>Vorlová Dana (1962)  v roce 2015</v>
      </c>
      <c r="S1052" s="244"/>
      <c r="T1052" s="244"/>
      <c r="U1052" s="56"/>
      <c r="V1052" s="265"/>
      <c r="W1052" s="265"/>
      <c r="X1052" s="266"/>
      <c r="Y1052" s="266"/>
      <c r="AB1052" s="6"/>
      <c r="AC1052" s="6"/>
      <c r="AF1052" s="56"/>
      <c r="AG1052" s="56"/>
    </row>
    <row r="1053" spans="2:33" ht="11.25">
      <c r="B1053" s="133" t="str">
        <f>CONCATENATE(historie_vysledky[[#This Row],[rok]]," :: ",H1053," :: ",I1053)</f>
        <v>2015 :: Flíčková Alice :: 1970</v>
      </c>
      <c r="C1053" s="251">
        <v>2015</v>
      </c>
      <c r="D1053" s="252" t="s">
        <v>186</v>
      </c>
      <c r="E1053" s="259">
        <v>80</v>
      </c>
      <c r="F1053" s="259">
        <v>13</v>
      </c>
      <c r="G1053" s="253">
        <v>45</v>
      </c>
      <c r="H1053" s="262" t="s">
        <v>209</v>
      </c>
      <c r="I1053" s="263">
        <v>1970</v>
      </c>
      <c r="J1053" s="19" t="s">
        <v>299</v>
      </c>
      <c r="K1053" s="255" t="str">
        <f>IF(RIGHT(LEFT(historie_vysledky[[#This Row],[prijmeni a jmeno]],SEARCH(" ",historie_vysledky[[#This Row],[prijmeni a jmeno]])-1),1)="á","Z","M")</f>
        <v>Z</v>
      </c>
      <c r="L105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53" s="257"/>
      <c r="N1053" s="134"/>
      <c r="O1053" s="264">
        <v>5.9317129629629629E-2</v>
      </c>
      <c r="P1053" s="136" t="str">
        <f>LEFT(historie_vysledky[[#This Row],[prijmeni a jmeno]],1)</f>
        <v>F</v>
      </c>
      <c r="Q1053" s="135" t="str">
        <f>CONCATENATE(historie_vysledky[[#This Row],[prijmeni a jmeno]],", ",historie_vysledky[[#This Row],[nar]])</f>
        <v>Flíčková Alice, 1970</v>
      </c>
      <c r="R1053" s="135" t="str">
        <f>CONCATENATE(historie_vysledky[[#This Row],[prijmeni a jmeno]]," (",historie_vysledky[[#This Row],[nar]],")  v roce ",historie_vysledky[[#This Row],[rok]])</f>
        <v>Flíčková Alice (1970)  v roce 2015</v>
      </c>
      <c r="S1053" s="244"/>
      <c r="T1053" s="244"/>
      <c r="U1053" s="56"/>
      <c r="V1053" s="265"/>
      <c r="W1053" s="265"/>
      <c r="X1053" s="266"/>
      <c r="Y1053" s="266"/>
      <c r="AB1053" s="6"/>
      <c r="AC1053" s="6"/>
      <c r="AF1053" s="56"/>
      <c r="AG1053" s="56"/>
    </row>
    <row r="1054" spans="2:33" ht="11.25">
      <c r="B1054" s="133" t="str">
        <f>CONCATENATE(historie_vysledky[[#This Row],[rok]]," :: ",H1054," :: ",I1054)</f>
        <v>2015 :: Tauchman Aleš :: 1972</v>
      </c>
      <c r="C1054" s="251">
        <v>2015</v>
      </c>
      <c r="D1054" s="252" t="s">
        <v>186</v>
      </c>
      <c r="E1054" s="259">
        <v>81</v>
      </c>
      <c r="F1054" s="259">
        <v>29</v>
      </c>
      <c r="G1054" s="253">
        <v>95</v>
      </c>
      <c r="H1054" s="262" t="s">
        <v>919</v>
      </c>
      <c r="I1054" s="263">
        <v>1972</v>
      </c>
      <c r="J1054" s="19" t="s">
        <v>284</v>
      </c>
      <c r="K1054" s="255" t="str">
        <f>IF(RIGHT(LEFT(historie_vysledky[[#This Row],[prijmeni a jmeno]],SEARCH(" ",historie_vysledky[[#This Row],[prijmeni a jmeno]])-1),1)="á","Z","M")</f>
        <v>M</v>
      </c>
      <c r="L105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54" s="257"/>
      <c r="N1054" s="134"/>
      <c r="O1054" s="264">
        <v>5.9594907407407409E-2</v>
      </c>
      <c r="P1054" s="136" t="str">
        <f>LEFT(historie_vysledky[[#This Row],[prijmeni a jmeno]],1)</f>
        <v>T</v>
      </c>
      <c r="Q1054" s="135" t="str">
        <f>CONCATENATE(historie_vysledky[[#This Row],[prijmeni a jmeno]],", ",historie_vysledky[[#This Row],[nar]])</f>
        <v>Tauchman Aleš, 1972</v>
      </c>
      <c r="R1054" s="135" t="str">
        <f>CONCATENATE(historie_vysledky[[#This Row],[prijmeni a jmeno]]," (",historie_vysledky[[#This Row],[nar]],")  v roce ",historie_vysledky[[#This Row],[rok]])</f>
        <v>Tauchman Aleš (1972)  v roce 2015</v>
      </c>
      <c r="S1054" s="244"/>
      <c r="T1054" s="244"/>
      <c r="U1054" s="56"/>
      <c r="V1054" s="265"/>
      <c r="W1054" s="265"/>
      <c r="X1054" s="266"/>
      <c r="Y1054" s="266"/>
      <c r="AB1054" s="6"/>
      <c r="AC1054" s="6"/>
      <c r="AF1054" s="56"/>
      <c r="AG1054" s="56"/>
    </row>
    <row r="1055" spans="2:33" ht="11.25">
      <c r="B1055" s="133" t="str">
        <f>CONCATENATE(historie_vysledky[[#This Row],[rok]]," :: ",H1055," :: ",I1055)</f>
        <v>2015 :: Paleček Vladimír :: 1973</v>
      </c>
      <c r="C1055" s="251">
        <v>2015</v>
      </c>
      <c r="D1055" s="252" t="s">
        <v>186</v>
      </c>
      <c r="E1055" s="259">
        <v>82</v>
      </c>
      <c r="F1055" s="259">
        <v>30</v>
      </c>
      <c r="G1055" s="253">
        <v>82</v>
      </c>
      <c r="H1055" s="262" t="s">
        <v>98</v>
      </c>
      <c r="I1055" s="263">
        <v>1973</v>
      </c>
      <c r="J1055" s="19" t="s">
        <v>31</v>
      </c>
      <c r="K1055" s="255" t="str">
        <f>IF(RIGHT(LEFT(historie_vysledky[[#This Row],[prijmeni a jmeno]],SEARCH(" ",historie_vysledky[[#This Row],[prijmeni a jmeno]])-1),1)="á","Z","M")</f>
        <v>M</v>
      </c>
      <c r="L105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55" s="257"/>
      <c r="N1055" s="134"/>
      <c r="O1055" s="264">
        <v>5.9768518518518519E-2</v>
      </c>
      <c r="P1055" s="136" t="str">
        <f>LEFT(historie_vysledky[[#This Row],[prijmeni a jmeno]],1)</f>
        <v>P</v>
      </c>
      <c r="Q1055" s="135" t="str">
        <f>CONCATENATE(historie_vysledky[[#This Row],[prijmeni a jmeno]],", ",historie_vysledky[[#This Row],[nar]])</f>
        <v>Paleček Vladimír, 1973</v>
      </c>
      <c r="R1055" s="135" t="str">
        <f>CONCATENATE(historie_vysledky[[#This Row],[prijmeni a jmeno]]," (",historie_vysledky[[#This Row],[nar]],")  v roce ",historie_vysledky[[#This Row],[rok]])</f>
        <v>Paleček Vladimír (1973)  v roce 2015</v>
      </c>
      <c r="S1055" s="244"/>
      <c r="T1055" s="244"/>
      <c r="U1055" s="56"/>
      <c r="V1055" s="265"/>
      <c r="W1055" s="265"/>
      <c r="X1055" s="266"/>
      <c r="Y1055" s="266"/>
      <c r="AB1055" s="6"/>
      <c r="AC1055" s="6"/>
      <c r="AF1055" s="56"/>
      <c r="AG1055" s="56"/>
    </row>
    <row r="1056" spans="2:33" ht="11.25">
      <c r="B1056" s="133" t="str">
        <f>CONCATENATE(historie_vysledky[[#This Row],[rok]]," :: ",H1056," :: ",I1056)</f>
        <v>2015 :: Kříž Jiří :: 1968</v>
      </c>
      <c r="C1056" s="251">
        <v>2015</v>
      </c>
      <c r="D1056" s="252" t="s">
        <v>186</v>
      </c>
      <c r="E1056" s="259">
        <v>83</v>
      </c>
      <c r="F1056" s="259">
        <v>31</v>
      </c>
      <c r="G1056" s="253">
        <v>76</v>
      </c>
      <c r="H1056" s="262" t="s">
        <v>972</v>
      </c>
      <c r="I1056" s="263">
        <v>1968</v>
      </c>
      <c r="J1056" s="19" t="s">
        <v>691</v>
      </c>
      <c r="K1056" s="255" t="str">
        <f>IF(RIGHT(LEFT(historie_vysledky[[#This Row],[prijmeni a jmeno]],SEARCH(" ",historie_vysledky[[#This Row],[prijmeni a jmeno]])-1),1)="á","Z","M")</f>
        <v>M</v>
      </c>
      <c r="L105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56" s="257"/>
      <c r="N1056" s="134"/>
      <c r="O1056" s="264">
        <v>6.0370370370370373E-2</v>
      </c>
      <c r="P1056" s="136" t="str">
        <f>LEFT(historie_vysledky[[#This Row],[prijmeni a jmeno]],1)</f>
        <v>K</v>
      </c>
      <c r="Q1056" s="135" t="str">
        <f>CONCATENATE(historie_vysledky[[#This Row],[prijmeni a jmeno]],", ",historie_vysledky[[#This Row],[nar]])</f>
        <v>Kříž Jiří, 1968</v>
      </c>
      <c r="R1056" s="135" t="str">
        <f>CONCATENATE(historie_vysledky[[#This Row],[prijmeni a jmeno]]," (",historie_vysledky[[#This Row],[nar]],")  v roce ",historie_vysledky[[#This Row],[rok]])</f>
        <v>Kříž Jiří (1968)  v roce 2015</v>
      </c>
      <c r="S1056" s="244"/>
      <c r="T1056" s="244"/>
      <c r="U1056" s="56"/>
      <c r="V1056" s="265"/>
      <c r="W1056" s="265"/>
      <c r="X1056" s="266"/>
      <c r="Y1056" s="266"/>
      <c r="AB1056" s="6"/>
      <c r="AC1056" s="6"/>
      <c r="AF1056" s="56"/>
      <c r="AG1056" s="56"/>
    </row>
    <row r="1057" spans="2:33" ht="11.25">
      <c r="B1057" s="133" t="str">
        <f>CONCATENATE(historie_vysledky[[#This Row],[rok]]," :: ",H1057," :: ",I1057)</f>
        <v>2015 :: Mikšovský Zdeněk :: 1945</v>
      </c>
      <c r="C1057" s="251">
        <v>2015</v>
      </c>
      <c r="D1057" s="252" t="s">
        <v>186</v>
      </c>
      <c r="E1057" s="259">
        <v>84</v>
      </c>
      <c r="F1057" s="259">
        <v>2</v>
      </c>
      <c r="G1057" s="253">
        <v>70</v>
      </c>
      <c r="H1057" s="262" t="s">
        <v>94</v>
      </c>
      <c r="I1057" s="263">
        <v>1945</v>
      </c>
      <c r="J1057" s="19" t="s">
        <v>697</v>
      </c>
      <c r="K1057" s="255" t="str">
        <f>IF(RIGHT(LEFT(historie_vysledky[[#This Row],[prijmeni a jmeno]],SEARCH(" ",historie_vysledky[[#This Row],[prijmeni a jmeno]])-1),1)="á","Z","M")</f>
        <v>M</v>
      </c>
      <c r="L105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1057" s="257"/>
      <c r="N1057" s="134"/>
      <c r="O1057" s="264">
        <v>6.0763888888888888E-2</v>
      </c>
      <c r="P1057" s="136" t="str">
        <f>LEFT(historie_vysledky[[#This Row],[prijmeni a jmeno]],1)</f>
        <v>M</v>
      </c>
      <c r="Q1057" s="135" t="str">
        <f>CONCATENATE(historie_vysledky[[#This Row],[prijmeni a jmeno]],", ",historie_vysledky[[#This Row],[nar]])</f>
        <v>Mikšovský Zdeněk, 1945</v>
      </c>
      <c r="R1057" s="135" t="str">
        <f>CONCATENATE(historie_vysledky[[#This Row],[prijmeni a jmeno]]," (",historie_vysledky[[#This Row],[nar]],")  v roce ",historie_vysledky[[#This Row],[rok]])</f>
        <v>Mikšovský Zdeněk (1945)  v roce 2015</v>
      </c>
      <c r="S1057" s="244"/>
      <c r="T1057" s="244"/>
      <c r="U1057" s="56"/>
      <c r="V1057" s="265"/>
      <c r="W1057" s="265"/>
      <c r="X1057" s="266"/>
      <c r="Y1057" s="266"/>
      <c r="AB1057" s="6"/>
      <c r="AC1057" s="6"/>
      <c r="AF1057" s="56"/>
      <c r="AG1057" s="56"/>
    </row>
    <row r="1058" spans="2:33" ht="11.25">
      <c r="B1058" s="133" t="str">
        <f>CONCATENATE(historie_vysledky[[#This Row],[rok]]," :: ",H1058," :: ",I1058)</f>
        <v>2015 :: Jančí Kamila :: 1983</v>
      </c>
      <c r="C1058" s="251">
        <v>2015</v>
      </c>
      <c r="D1058" s="252" t="s">
        <v>186</v>
      </c>
      <c r="E1058" s="259">
        <v>85</v>
      </c>
      <c r="F1058" s="259">
        <v>25</v>
      </c>
      <c r="G1058" s="253">
        <v>87</v>
      </c>
      <c r="H1058" s="262" t="s">
        <v>973</v>
      </c>
      <c r="I1058" s="263">
        <v>1983</v>
      </c>
      <c r="J1058" s="19" t="s">
        <v>391</v>
      </c>
      <c r="K1058" s="255" t="s">
        <v>318</v>
      </c>
      <c r="L105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58" s="257"/>
      <c r="N1058" s="134"/>
      <c r="O1058" s="264">
        <v>6.1053240740740734E-2</v>
      </c>
      <c r="P1058" s="136" t="str">
        <f>LEFT(historie_vysledky[[#This Row],[prijmeni a jmeno]],1)</f>
        <v>J</v>
      </c>
      <c r="Q1058" s="135" t="str">
        <f>CONCATENATE(historie_vysledky[[#This Row],[prijmeni a jmeno]],", ",historie_vysledky[[#This Row],[nar]])</f>
        <v>Jančí Kamila, 1983</v>
      </c>
      <c r="R1058" s="135" t="str">
        <f>CONCATENATE(historie_vysledky[[#This Row],[prijmeni a jmeno]]," (",historie_vysledky[[#This Row],[nar]],")  v roce ",historie_vysledky[[#This Row],[rok]])</f>
        <v>Jančí Kamila (1983)  v roce 2015</v>
      </c>
      <c r="S1058" s="244"/>
      <c r="T1058" s="244"/>
      <c r="U1058" s="56"/>
      <c r="V1058" s="265"/>
      <c r="W1058" s="265"/>
      <c r="X1058" s="266"/>
      <c r="Y1058" s="266"/>
      <c r="AB1058" s="6"/>
      <c r="AC1058" s="6"/>
      <c r="AF1058" s="56"/>
      <c r="AG1058" s="56"/>
    </row>
    <row r="1059" spans="2:33" ht="11.25">
      <c r="B1059" s="133" t="str">
        <f>CONCATENATE(historie_vysledky[[#This Row],[rok]]," :: ",H1059," :: ",I1059)</f>
        <v>2015 :: Valter Jaroslav :: 1972</v>
      </c>
      <c r="C1059" s="251">
        <v>2015</v>
      </c>
      <c r="D1059" s="252" t="s">
        <v>186</v>
      </c>
      <c r="E1059" s="259">
        <v>86</v>
      </c>
      <c r="F1059" s="259">
        <v>32</v>
      </c>
      <c r="G1059" s="253">
        <v>41</v>
      </c>
      <c r="H1059" s="262" t="s">
        <v>205</v>
      </c>
      <c r="I1059" s="263">
        <v>1972</v>
      </c>
      <c r="J1059" s="19" t="s">
        <v>17</v>
      </c>
      <c r="K1059" s="255" t="str">
        <f>IF(RIGHT(LEFT(historie_vysledky[[#This Row],[prijmeni a jmeno]],SEARCH(" ",historie_vysledky[[#This Row],[prijmeni a jmeno]])-1),1)="á","Z","M")</f>
        <v>M</v>
      </c>
      <c r="L105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59" s="257"/>
      <c r="N1059" s="134"/>
      <c r="O1059" s="264">
        <v>6.1203703703703705E-2</v>
      </c>
      <c r="P1059" s="136" t="str">
        <f>LEFT(historie_vysledky[[#This Row],[prijmeni a jmeno]],1)</f>
        <v>V</v>
      </c>
      <c r="Q1059" s="135" t="str">
        <f>CONCATENATE(historie_vysledky[[#This Row],[prijmeni a jmeno]],", ",historie_vysledky[[#This Row],[nar]])</f>
        <v>Valter Jaroslav, 1972</v>
      </c>
      <c r="R1059" s="135" t="str">
        <f>CONCATENATE(historie_vysledky[[#This Row],[prijmeni a jmeno]]," (",historie_vysledky[[#This Row],[nar]],")  v roce ",historie_vysledky[[#This Row],[rok]])</f>
        <v>Valter Jaroslav (1972)  v roce 2015</v>
      </c>
      <c r="S1059" s="244"/>
      <c r="T1059" s="244"/>
      <c r="U1059" s="56"/>
      <c r="V1059" s="265"/>
      <c r="W1059" s="265"/>
      <c r="X1059" s="266"/>
      <c r="Y1059" s="266"/>
      <c r="AB1059" s="6"/>
      <c r="AC1059" s="6"/>
      <c r="AF1059" s="56"/>
      <c r="AG1059" s="56"/>
    </row>
    <row r="1060" spans="2:33" ht="11.25">
      <c r="B1060" s="133" t="str">
        <f>CONCATENATE(historie_vysledky[[#This Row],[rok]]," :: ",H1060," :: ",I1060)</f>
        <v>2015 :: Cábová Markéta :: 1979</v>
      </c>
      <c r="C1060" s="251">
        <v>2015</v>
      </c>
      <c r="D1060" s="252" t="s">
        <v>186</v>
      </c>
      <c r="E1060" s="259">
        <v>87</v>
      </c>
      <c r="F1060" s="259">
        <v>14</v>
      </c>
      <c r="G1060" s="253">
        <v>36</v>
      </c>
      <c r="H1060" s="262" t="s">
        <v>884</v>
      </c>
      <c r="I1060" s="263">
        <v>1979</v>
      </c>
      <c r="J1060" s="19" t="s">
        <v>284</v>
      </c>
      <c r="K1060" s="255" t="str">
        <f>IF(RIGHT(LEFT(historie_vysledky[[#This Row],[prijmeni a jmeno]],SEARCH(" ",historie_vysledky[[#This Row],[prijmeni a jmeno]])-1),1)="á","Z","M")</f>
        <v>Z</v>
      </c>
      <c r="L106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60" s="257"/>
      <c r="N1060" s="134"/>
      <c r="O1060" s="264">
        <v>6.1412037037037036E-2</v>
      </c>
      <c r="P1060" s="136" t="str">
        <f>LEFT(historie_vysledky[[#This Row],[prijmeni a jmeno]],1)</f>
        <v>C</v>
      </c>
      <c r="Q1060" s="135" t="str">
        <f>CONCATENATE(historie_vysledky[[#This Row],[prijmeni a jmeno]],", ",historie_vysledky[[#This Row],[nar]])</f>
        <v>Cábová Markéta, 1979</v>
      </c>
      <c r="R1060" s="135" t="str">
        <f>CONCATENATE(historie_vysledky[[#This Row],[prijmeni a jmeno]]," (",historie_vysledky[[#This Row],[nar]],")  v roce ",historie_vysledky[[#This Row],[rok]])</f>
        <v>Cábová Markéta (1979)  v roce 2015</v>
      </c>
      <c r="S1060" s="244"/>
      <c r="T1060" s="244"/>
      <c r="U1060" s="56"/>
      <c r="V1060" s="265"/>
      <c r="W1060" s="265"/>
      <c r="X1060" s="266"/>
      <c r="Y1060" s="266"/>
      <c r="AB1060" s="6"/>
      <c r="AC1060" s="6"/>
      <c r="AF1060" s="56"/>
      <c r="AG1060" s="56"/>
    </row>
    <row r="1061" spans="2:33" ht="11.25">
      <c r="B1061" s="133" t="str">
        <f>CONCATENATE(historie_vysledky[[#This Row],[rok]]," :: ",H1061," :: ",I1061)</f>
        <v>2015 :: Valter Pavel :: 1975</v>
      </c>
      <c r="C1061" s="251">
        <v>2015</v>
      </c>
      <c r="D1061" s="252" t="s">
        <v>186</v>
      </c>
      <c r="E1061" s="259">
        <v>88</v>
      </c>
      <c r="F1061" s="259">
        <v>33</v>
      </c>
      <c r="G1061" s="253">
        <v>86</v>
      </c>
      <c r="H1061" s="262" t="s">
        <v>127</v>
      </c>
      <c r="I1061" s="263">
        <v>1975</v>
      </c>
      <c r="J1061" s="19" t="s">
        <v>17</v>
      </c>
      <c r="K1061" s="255" t="str">
        <f>IF(RIGHT(LEFT(historie_vysledky[[#This Row],[prijmeni a jmeno]],SEARCH(" ",historie_vysledky[[#This Row],[prijmeni a jmeno]])-1),1)="á","Z","M")</f>
        <v>M</v>
      </c>
      <c r="L106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61" s="257"/>
      <c r="N1061" s="134"/>
      <c r="O1061" s="264">
        <v>6.2268518518518522E-2</v>
      </c>
      <c r="P1061" s="136" t="str">
        <f>LEFT(historie_vysledky[[#This Row],[prijmeni a jmeno]],1)</f>
        <v>V</v>
      </c>
      <c r="Q1061" s="135" t="str">
        <f>CONCATENATE(historie_vysledky[[#This Row],[prijmeni a jmeno]],", ",historie_vysledky[[#This Row],[nar]])</f>
        <v>Valter Pavel, 1975</v>
      </c>
      <c r="R1061" s="135" t="str">
        <f>CONCATENATE(historie_vysledky[[#This Row],[prijmeni a jmeno]]," (",historie_vysledky[[#This Row],[nar]],")  v roce ",historie_vysledky[[#This Row],[rok]])</f>
        <v>Valter Pavel (1975)  v roce 2015</v>
      </c>
      <c r="S1061" s="244"/>
      <c r="T1061" s="244"/>
      <c r="U1061" s="56"/>
      <c r="V1061" s="265"/>
      <c r="W1061" s="265"/>
      <c r="X1061" s="266"/>
      <c r="Y1061" s="266"/>
      <c r="AB1061" s="6"/>
      <c r="AC1061" s="6"/>
      <c r="AF1061" s="56"/>
      <c r="AG1061" s="56"/>
    </row>
    <row r="1062" spans="2:33" ht="11.25">
      <c r="B1062" s="133" t="str">
        <f>CONCATENATE(historie_vysledky[[#This Row],[rok]]," :: ",H1062," :: ",I1062)</f>
        <v>2015 :: Doucha Václav :: 1948</v>
      </c>
      <c r="C1062" s="251">
        <v>2015</v>
      </c>
      <c r="D1062" s="252" t="s">
        <v>186</v>
      </c>
      <c r="E1062" s="259">
        <v>89</v>
      </c>
      <c r="F1062" s="259">
        <v>3</v>
      </c>
      <c r="G1062" s="253">
        <v>106</v>
      </c>
      <c r="H1062" s="262" t="s">
        <v>886</v>
      </c>
      <c r="I1062" s="263">
        <v>1948</v>
      </c>
      <c r="J1062" s="19" t="s">
        <v>887</v>
      </c>
      <c r="K1062" s="255" t="str">
        <f>IF(RIGHT(LEFT(historie_vysledky[[#This Row],[prijmeni a jmeno]],SEARCH(" ",historie_vysledky[[#This Row],[prijmeni a jmeno]])-1),1)="á","Z","M")</f>
        <v>M</v>
      </c>
      <c r="L106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062" s="257"/>
      <c r="N1062" s="134"/>
      <c r="O1062" s="264">
        <v>6.2627314814814816E-2</v>
      </c>
      <c r="P1062" s="136" t="str">
        <f>LEFT(historie_vysledky[[#This Row],[prijmeni a jmeno]],1)</f>
        <v>D</v>
      </c>
      <c r="Q1062" s="135" t="str">
        <f>CONCATENATE(historie_vysledky[[#This Row],[prijmeni a jmeno]],", ",historie_vysledky[[#This Row],[nar]])</f>
        <v>Doucha Václav, 1948</v>
      </c>
      <c r="R1062" s="135" t="str">
        <f>CONCATENATE(historie_vysledky[[#This Row],[prijmeni a jmeno]]," (",historie_vysledky[[#This Row],[nar]],")  v roce ",historie_vysledky[[#This Row],[rok]])</f>
        <v>Doucha Václav (1948)  v roce 2015</v>
      </c>
      <c r="S1062" s="244"/>
      <c r="T1062" s="244"/>
      <c r="U1062" s="56"/>
      <c r="V1062" s="265"/>
      <c r="W1062" s="265"/>
      <c r="X1062" s="266"/>
      <c r="Y1062" s="266"/>
      <c r="AB1062" s="6"/>
      <c r="AC1062" s="6"/>
      <c r="AF1062" s="56"/>
      <c r="AG1062" s="56"/>
    </row>
    <row r="1063" spans="2:33" ht="11.25">
      <c r="B1063" s="133" t="str">
        <f>CONCATENATE(historie_vysledky[[#This Row],[rok]]," :: ",H1063," :: ",I1063)</f>
        <v>2015 :: Klosse Jiří :: 1970</v>
      </c>
      <c r="C1063" s="251">
        <v>2015</v>
      </c>
      <c r="D1063" s="252" t="s">
        <v>186</v>
      </c>
      <c r="E1063" s="259">
        <v>90</v>
      </c>
      <c r="F1063" s="259">
        <v>34</v>
      </c>
      <c r="G1063" s="253">
        <v>73</v>
      </c>
      <c r="H1063" s="262" t="s">
        <v>73</v>
      </c>
      <c r="I1063" s="263">
        <v>1970</v>
      </c>
      <c r="J1063" s="19" t="s">
        <v>17</v>
      </c>
      <c r="K1063" s="255" t="str">
        <f>IF(RIGHT(LEFT(historie_vysledky[[#This Row],[prijmeni a jmeno]],SEARCH(" ",historie_vysledky[[#This Row],[prijmeni a jmeno]])-1),1)="á","Z","M")</f>
        <v>M</v>
      </c>
      <c r="L106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63" s="257"/>
      <c r="N1063" s="134"/>
      <c r="O1063" s="264">
        <v>6.3611111111111118E-2</v>
      </c>
      <c r="P1063" s="136" t="str">
        <f>LEFT(historie_vysledky[[#This Row],[prijmeni a jmeno]],1)</f>
        <v>K</v>
      </c>
      <c r="Q1063" s="135" t="str">
        <f>CONCATENATE(historie_vysledky[[#This Row],[prijmeni a jmeno]],", ",historie_vysledky[[#This Row],[nar]])</f>
        <v>Klosse Jiří, 1970</v>
      </c>
      <c r="R1063" s="135" t="str">
        <f>CONCATENATE(historie_vysledky[[#This Row],[prijmeni a jmeno]]," (",historie_vysledky[[#This Row],[nar]],")  v roce ",historie_vysledky[[#This Row],[rok]])</f>
        <v>Klosse Jiří (1970)  v roce 2015</v>
      </c>
      <c r="S1063" s="244"/>
      <c r="T1063" s="244"/>
      <c r="U1063" s="56"/>
      <c r="V1063" s="265"/>
      <c r="W1063" s="265"/>
      <c r="X1063" s="266"/>
      <c r="Y1063" s="266"/>
      <c r="AB1063" s="6"/>
      <c r="AC1063" s="6"/>
      <c r="AF1063" s="56"/>
      <c r="AG1063" s="56"/>
    </row>
    <row r="1064" spans="2:33" ht="11.25">
      <c r="B1064" s="133" t="str">
        <f>CONCATENATE(historie_vysledky[[#This Row],[rok]]," :: ",H1064," :: ",I1064)</f>
        <v>2015 :: Adámek Jiří :: 1983</v>
      </c>
      <c r="C1064" s="251">
        <v>2015</v>
      </c>
      <c r="D1064" s="252" t="s">
        <v>186</v>
      </c>
      <c r="E1064" s="259">
        <v>91</v>
      </c>
      <c r="F1064" s="259">
        <v>26</v>
      </c>
      <c r="G1064" s="253">
        <v>85</v>
      </c>
      <c r="H1064" s="262" t="s">
        <v>687</v>
      </c>
      <c r="I1064" s="263">
        <v>1983</v>
      </c>
      <c r="J1064" s="19" t="s">
        <v>284</v>
      </c>
      <c r="K1064" s="255" t="str">
        <f>IF(RIGHT(LEFT(historie_vysledky[[#This Row],[prijmeni a jmeno]],SEARCH(" ",historie_vysledky[[#This Row],[prijmeni a jmeno]])-1),1)="á","Z","M")</f>
        <v>M</v>
      </c>
      <c r="L106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64" s="257"/>
      <c r="N1064" s="134"/>
      <c r="O1064" s="264">
        <v>6.3750000000000001E-2</v>
      </c>
      <c r="P1064" s="136" t="str">
        <f>LEFT(historie_vysledky[[#This Row],[prijmeni a jmeno]],1)</f>
        <v>A</v>
      </c>
      <c r="Q1064" s="135" t="str">
        <f>CONCATENATE(historie_vysledky[[#This Row],[prijmeni a jmeno]],", ",historie_vysledky[[#This Row],[nar]])</f>
        <v>Adámek Jiří, 1983</v>
      </c>
      <c r="R1064" s="135" t="str">
        <f>CONCATENATE(historie_vysledky[[#This Row],[prijmeni a jmeno]]," (",historie_vysledky[[#This Row],[nar]],")  v roce ",historie_vysledky[[#This Row],[rok]])</f>
        <v>Adámek Jiří (1983)  v roce 2015</v>
      </c>
      <c r="S1064" s="244"/>
      <c r="T1064" s="244"/>
      <c r="U1064" s="56"/>
      <c r="V1064" s="265"/>
      <c r="W1064" s="265"/>
      <c r="X1064" s="266"/>
      <c r="Y1064" s="266"/>
      <c r="AB1064" s="6"/>
      <c r="AC1064" s="6"/>
      <c r="AF1064" s="56"/>
      <c r="AG1064" s="56"/>
    </row>
    <row r="1065" spans="2:33" ht="11.25">
      <c r="B1065" s="133" t="str">
        <f>CONCATENATE(historie_vysledky[[#This Row],[rok]]," :: ",H1065," :: ",I1065)</f>
        <v>2015 :: Fíková Kateřina :: 1980</v>
      </c>
      <c r="C1065" s="251">
        <v>2015</v>
      </c>
      <c r="D1065" s="252" t="s">
        <v>186</v>
      </c>
      <c r="E1065" s="259">
        <v>92</v>
      </c>
      <c r="F1065" s="259">
        <v>15</v>
      </c>
      <c r="G1065" s="253">
        <v>62</v>
      </c>
      <c r="H1065" s="262" t="s">
        <v>970</v>
      </c>
      <c r="I1065" s="263">
        <v>1980</v>
      </c>
      <c r="J1065" s="19" t="s">
        <v>284</v>
      </c>
      <c r="K1065" s="255" t="str">
        <f>IF(RIGHT(LEFT(historie_vysledky[[#This Row],[prijmeni a jmeno]],SEARCH(" ",historie_vysledky[[#This Row],[prijmeni a jmeno]])-1),1)="á","Z","M")</f>
        <v>Z</v>
      </c>
      <c r="L106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65" s="257"/>
      <c r="N1065" s="134"/>
      <c r="O1065" s="264">
        <v>6.458333333333334E-2</v>
      </c>
      <c r="P1065" s="136" t="str">
        <f>LEFT(historie_vysledky[[#This Row],[prijmeni a jmeno]],1)</f>
        <v>F</v>
      </c>
      <c r="Q1065" s="135" t="str">
        <f>CONCATENATE(historie_vysledky[[#This Row],[prijmeni a jmeno]],", ",historie_vysledky[[#This Row],[nar]])</f>
        <v>Fíková Kateřina, 1980</v>
      </c>
      <c r="R1065" s="135" t="str">
        <f>CONCATENATE(historie_vysledky[[#This Row],[prijmeni a jmeno]]," (",historie_vysledky[[#This Row],[nar]],")  v roce ",historie_vysledky[[#This Row],[rok]])</f>
        <v>Fíková Kateřina (1980)  v roce 2015</v>
      </c>
      <c r="S1065" s="244"/>
      <c r="T1065" s="244"/>
      <c r="U1065" s="56"/>
      <c r="V1065" s="265"/>
      <c r="W1065" s="265"/>
      <c r="X1065" s="266"/>
      <c r="Y1065" s="266"/>
      <c r="AB1065" s="6"/>
      <c r="AC1065" s="6"/>
      <c r="AF1065" s="56"/>
      <c r="AG1065" s="56"/>
    </row>
    <row r="1066" spans="2:33" ht="11.25">
      <c r="B1066" s="133" t="str">
        <f>CONCATENATE(historie_vysledky[[#This Row],[rok]]," :: ",H1066," :: ",I1066)</f>
        <v>2015 :: Fík Jan :: 1978</v>
      </c>
      <c r="C1066" s="251">
        <v>2015</v>
      </c>
      <c r="D1066" s="252" t="s">
        <v>186</v>
      </c>
      <c r="E1066" s="259">
        <v>93</v>
      </c>
      <c r="F1066" s="259">
        <v>27</v>
      </c>
      <c r="G1066" s="253">
        <v>65</v>
      </c>
      <c r="H1066" s="262" t="s">
        <v>206</v>
      </c>
      <c r="I1066" s="263">
        <v>1978</v>
      </c>
      <c r="J1066" s="19" t="s">
        <v>284</v>
      </c>
      <c r="K1066" s="255" t="str">
        <f>IF(RIGHT(LEFT(historie_vysledky[[#This Row],[prijmeni a jmeno]],SEARCH(" ",historie_vysledky[[#This Row],[prijmeni a jmeno]])-1),1)="á","Z","M")</f>
        <v>M</v>
      </c>
      <c r="L106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0-39</v>
      </c>
      <c r="M1066" s="257"/>
      <c r="N1066" s="134"/>
      <c r="O1066" s="264">
        <v>6.458333333333334E-2</v>
      </c>
      <c r="P1066" s="136" t="str">
        <f>LEFT(historie_vysledky[[#This Row],[prijmeni a jmeno]],1)</f>
        <v>F</v>
      </c>
      <c r="Q1066" s="135" t="str">
        <f>CONCATENATE(historie_vysledky[[#This Row],[prijmeni a jmeno]],", ",historie_vysledky[[#This Row],[nar]])</f>
        <v>Fík Jan, 1978</v>
      </c>
      <c r="R1066" s="135" t="str">
        <f>CONCATENATE(historie_vysledky[[#This Row],[prijmeni a jmeno]]," (",historie_vysledky[[#This Row],[nar]],")  v roce ",historie_vysledky[[#This Row],[rok]])</f>
        <v>Fík Jan (1978)  v roce 2015</v>
      </c>
      <c r="S1066" s="244"/>
      <c r="T1066" s="244"/>
      <c r="U1066" s="56"/>
      <c r="V1066" s="265"/>
      <c r="W1066" s="265"/>
      <c r="X1066" s="266"/>
      <c r="Y1066" s="266"/>
      <c r="AB1066" s="6"/>
      <c r="AC1066" s="6"/>
      <c r="AF1066" s="56"/>
      <c r="AG1066" s="56"/>
    </row>
    <row r="1067" spans="2:33" ht="11.25">
      <c r="B1067" s="133" t="str">
        <f>CONCATENATE(historie_vysledky[[#This Row],[rok]]," :: ",H1067," :: ",I1067)</f>
        <v>2015 :: Bumba Libor :: 1968</v>
      </c>
      <c r="C1067" s="251">
        <v>2015</v>
      </c>
      <c r="D1067" s="252" t="s">
        <v>186</v>
      </c>
      <c r="E1067" s="259">
        <v>94</v>
      </c>
      <c r="F1067" s="259">
        <v>35</v>
      </c>
      <c r="G1067" s="253">
        <v>104</v>
      </c>
      <c r="H1067" s="262" t="s">
        <v>138</v>
      </c>
      <c r="I1067" s="263">
        <v>1968</v>
      </c>
      <c r="J1067" s="19" t="s">
        <v>689</v>
      </c>
      <c r="K1067" s="255" t="str">
        <f>IF(RIGHT(LEFT(historie_vysledky[[#This Row],[prijmeni a jmeno]],SEARCH(" ",historie_vysledky[[#This Row],[prijmeni a jmeno]])-1),1)="á","Z","M")</f>
        <v>M</v>
      </c>
      <c r="L106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067" s="257"/>
      <c r="N1067" s="134"/>
      <c r="O1067" s="264">
        <v>6.5509259259259267E-2</v>
      </c>
      <c r="P1067" s="136" t="str">
        <f>LEFT(historie_vysledky[[#This Row],[prijmeni a jmeno]],1)</f>
        <v>B</v>
      </c>
      <c r="Q1067" s="135" t="str">
        <f>CONCATENATE(historie_vysledky[[#This Row],[prijmeni a jmeno]],", ",historie_vysledky[[#This Row],[nar]])</f>
        <v>Bumba Libor, 1968</v>
      </c>
      <c r="R1067" s="135" t="str">
        <f>CONCATENATE(historie_vysledky[[#This Row],[prijmeni a jmeno]]," (",historie_vysledky[[#This Row],[nar]],")  v roce ",historie_vysledky[[#This Row],[rok]])</f>
        <v>Bumba Libor (1968)  v roce 2015</v>
      </c>
      <c r="S1067" s="244"/>
      <c r="T1067" s="244"/>
      <c r="U1067" s="56"/>
      <c r="V1067" s="265"/>
      <c r="W1067" s="265"/>
      <c r="X1067" s="266"/>
      <c r="Y1067" s="266"/>
      <c r="AB1067" s="6"/>
      <c r="AC1067" s="6"/>
      <c r="AF1067" s="56"/>
      <c r="AG1067" s="56"/>
    </row>
    <row r="1068" spans="2:33" ht="11.25">
      <c r="B1068" s="133" t="str">
        <f>CONCATENATE(historie_vysledky[[#This Row],[rok]]," :: ",H1068," :: ",I1068)</f>
        <v>2015 :: Vávrová Gabriela :: 1992</v>
      </c>
      <c r="C1068" s="251">
        <v>2015</v>
      </c>
      <c r="D1068" s="252" t="s">
        <v>186</v>
      </c>
      <c r="E1068" s="259">
        <v>95</v>
      </c>
      <c r="F1068" s="259">
        <v>16</v>
      </c>
      <c r="G1068" s="253">
        <v>14</v>
      </c>
      <c r="H1068" s="262" t="s">
        <v>711</v>
      </c>
      <c r="I1068" s="263">
        <v>1992</v>
      </c>
      <c r="J1068" s="19" t="s">
        <v>712</v>
      </c>
      <c r="K1068" s="255" t="str">
        <f>IF(RIGHT(LEFT(historie_vysledky[[#This Row],[prijmeni a jmeno]],SEARCH(" ",historie_vysledky[[#This Row],[prijmeni a jmeno]])-1),1)="á","Z","M")</f>
        <v>Z</v>
      </c>
      <c r="L106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68" s="257"/>
      <c r="N1068" s="134"/>
      <c r="O1068" s="264">
        <v>6.822916666666666E-2</v>
      </c>
      <c r="P1068" s="136" t="str">
        <f>LEFT(historie_vysledky[[#This Row],[prijmeni a jmeno]],1)</f>
        <v>V</v>
      </c>
      <c r="Q1068" s="135" t="str">
        <f>CONCATENATE(historie_vysledky[[#This Row],[prijmeni a jmeno]],", ",historie_vysledky[[#This Row],[nar]])</f>
        <v>Vávrová Gabriela, 1992</v>
      </c>
      <c r="R1068" s="135" t="str">
        <f>CONCATENATE(historie_vysledky[[#This Row],[prijmeni a jmeno]]," (",historie_vysledky[[#This Row],[nar]],")  v roce ",historie_vysledky[[#This Row],[rok]])</f>
        <v>Vávrová Gabriela (1992)  v roce 2015</v>
      </c>
      <c r="S1068" s="244"/>
      <c r="T1068" s="244"/>
      <c r="U1068" s="56"/>
      <c r="V1068" s="265"/>
      <c r="W1068" s="265"/>
      <c r="X1068" s="266"/>
      <c r="Y1068" s="266"/>
      <c r="AB1068" s="6"/>
      <c r="AC1068" s="6"/>
      <c r="AF1068" s="56"/>
      <c r="AG1068" s="56"/>
    </row>
    <row r="1069" spans="2:33" ht="11.25">
      <c r="B1069" s="133" t="str">
        <f>CONCATENATE(historie_vysledky[[#This Row],[rok]]," :: ",H1069," :: ",I1069)</f>
        <v>2015 :: Dvořák Petr :: 1950</v>
      </c>
      <c r="C1069" s="251">
        <v>2015</v>
      </c>
      <c r="D1069" s="252" t="s">
        <v>186</v>
      </c>
      <c r="E1069" s="259">
        <v>96</v>
      </c>
      <c r="F1069" s="259">
        <v>4</v>
      </c>
      <c r="G1069" s="253">
        <v>97</v>
      </c>
      <c r="H1069" s="262" t="s">
        <v>54</v>
      </c>
      <c r="I1069" s="263">
        <v>1950</v>
      </c>
      <c r="J1069" s="19" t="s">
        <v>648</v>
      </c>
      <c r="K1069" s="255" t="str">
        <f>IF(RIGHT(LEFT(historie_vysledky[[#This Row],[prijmeni a jmeno]],SEARCH(" ",historie_vysledky[[#This Row],[prijmeni a jmeno]])-1),1)="á","Z","M")</f>
        <v>M</v>
      </c>
      <c r="L106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069" s="257"/>
      <c r="N1069" s="134"/>
      <c r="O1069" s="264">
        <v>6.8611111111111109E-2</v>
      </c>
      <c r="P1069" s="136" t="str">
        <f>LEFT(historie_vysledky[[#This Row],[prijmeni a jmeno]],1)</f>
        <v>D</v>
      </c>
      <c r="Q1069" s="135" t="str">
        <f>CONCATENATE(historie_vysledky[[#This Row],[prijmeni a jmeno]],", ",historie_vysledky[[#This Row],[nar]])</f>
        <v>Dvořák Petr, 1950</v>
      </c>
      <c r="R1069" s="135" t="str">
        <f>CONCATENATE(historie_vysledky[[#This Row],[prijmeni a jmeno]]," (",historie_vysledky[[#This Row],[nar]],")  v roce ",historie_vysledky[[#This Row],[rok]])</f>
        <v>Dvořák Petr (1950)  v roce 2015</v>
      </c>
      <c r="S1069" s="244"/>
      <c r="T1069" s="244"/>
      <c r="U1069" s="56"/>
      <c r="V1069" s="265"/>
      <c r="W1069" s="265"/>
      <c r="X1069" s="266"/>
      <c r="Y1069" s="266"/>
      <c r="AB1069" s="6"/>
      <c r="AC1069" s="6"/>
      <c r="AF1069" s="56"/>
      <c r="AG1069" s="56"/>
    </row>
    <row r="1070" spans="2:33" ht="11.25">
      <c r="B1070" s="133" t="str">
        <f>CONCATENATE(historie_vysledky[[#This Row],[rok]]," :: ",H1070," :: ",I1070)</f>
        <v>2015 :: Nová Markéta :: 1984</v>
      </c>
      <c r="C1070" s="251">
        <v>2015</v>
      </c>
      <c r="D1070" s="252" t="s">
        <v>186</v>
      </c>
      <c r="E1070" s="259">
        <v>97</v>
      </c>
      <c r="F1070" s="259">
        <v>17</v>
      </c>
      <c r="G1070" s="253">
        <v>48</v>
      </c>
      <c r="H1070" s="262" t="s">
        <v>905</v>
      </c>
      <c r="I1070" s="263">
        <v>1984</v>
      </c>
      <c r="J1070" s="19" t="s">
        <v>235</v>
      </c>
      <c r="K1070" s="255" t="str">
        <f>IF(RIGHT(LEFT(historie_vysledky[[#This Row],[prijmeni a jmeno]],SEARCH(" ",historie_vysledky[[#This Row],[prijmeni a jmeno]])-1),1)="á","Z","M")</f>
        <v>Z</v>
      </c>
      <c r="L107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70" s="257"/>
      <c r="N1070" s="134"/>
      <c r="O1070" s="264">
        <v>6.9594907407407411E-2</v>
      </c>
      <c r="P1070" s="136" t="str">
        <f>LEFT(historie_vysledky[[#This Row],[prijmeni a jmeno]],1)</f>
        <v>N</v>
      </c>
      <c r="Q1070" s="135" t="str">
        <f>CONCATENATE(historie_vysledky[[#This Row],[prijmeni a jmeno]],", ",historie_vysledky[[#This Row],[nar]])</f>
        <v>Nová Markéta, 1984</v>
      </c>
      <c r="R1070" s="135" t="str">
        <f>CONCATENATE(historie_vysledky[[#This Row],[prijmeni a jmeno]]," (",historie_vysledky[[#This Row],[nar]],")  v roce ",historie_vysledky[[#This Row],[rok]])</f>
        <v>Nová Markéta (1984)  v roce 2015</v>
      </c>
      <c r="S1070" s="244"/>
      <c r="T1070" s="244"/>
      <c r="U1070" s="56"/>
      <c r="V1070" s="265"/>
      <c r="W1070" s="265"/>
      <c r="X1070" s="266"/>
      <c r="Y1070" s="266"/>
      <c r="AB1070" s="6"/>
      <c r="AC1070" s="6"/>
      <c r="AF1070" s="56"/>
      <c r="AG1070" s="56"/>
    </row>
    <row r="1071" spans="2:33" ht="11.25">
      <c r="B1071" s="133" t="str">
        <f>CONCATENATE(historie_vysledky[[#This Row],[rok]]," :: ",H1071," :: ",I1071)</f>
        <v>2015 :: Benedová Zdeňka :: 1968</v>
      </c>
      <c r="C1071" s="251">
        <v>2015</v>
      </c>
      <c r="D1071" s="252" t="s">
        <v>186</v>
      </c>
      <c r="E1071" s="259">
        <v>98</v>
      </c>
      <c r="F1071" s="259">
        <v>18</v>
      </c>
      <c r="G1071" s="253">
        <v>55</v>
      </c>
      <c r="H1071" s="262" t="s">
        <v>879</v>
      </c>
      <c r="I1071" s="263">
        <v>1968</v>
      </c>
      <c r="J1071" s="19" t="s">
        <v>37</v>
      </c>
      <c r="K1071" s="255" t="str">
        <f>IF(RIGHT(LEFT(historie_vysledky[[#This Row],[prijmeni a jmeno]],SEARCH(" ",historie_vysledky[[#This Row],[prijmeni a jmeno]])-1),1)="á","Z","M")</f>
        <v>Z</v>
      </c>
      <c r="L107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0-99</v>
      </c>
      <c r="M1071" s="257"/>
      <c r="N1071" s="134"/>
      <c r="O1071" s="264">
        <v>7.0127314814814809E-2</v>
      </c>
      <c r="P1071" s="136" t="str">
        <f>LEFT(historie_vysledky[[#This Row],[prijmeni a jmeno]],1)</f>
        <v>B</v>
      </c>
      <c r="Q1071" s="135" t="str">
        <f>CONCATENATE(historie_vysledky[[#This Row],[prijmeni a jmeno]],", ",historie_vysledky[[#This Row],[nar]])</f>
        <v>Benedová Zdeňka, 1968</v>
      </c>
      <c r="R1071" s="135" t="str">
        <f>CONCATENATE(historie_vysledky[[#This Row],[prijmeni a jmeno]]," (",historie_vysledky[[#This Row],[nar]],")  v roce ",historie_vysledky[[#This Row],[rok]])</f>
        <v>Benedová Zdeňka (1968)  v roce 2015</v>
      </c>
      <c r="S1071" s="244"/>
      <c r="T1071" s="244"/>
      <c r="U1071" s="56"/>
      <c r="V1071" s="265"/>
      <c r="W1071" s="265"/>
      <c r="X1071" s="266"/>
      <c r="Y1071" s="266"/>
      <c r="AB1071" s="6"/>
      <c r="AC1071" s="6"/>
      <c r="AF1071" s="56"/>
      <c r="AG1071" s="56"/>
    </row>
    <row r="1072" spans="2:33" ht="11.25">
      <c r="B1072" s="133" t="str">
        <f>CONCATENATE(historie_vysledky[[#This Row],[rok]]," :: ",H1072," :: ",I1072)</f>
        <v>2015 :: Blažek Bohuslav :: 1953</v>
      </c>
      <c r="C1072" s="251">
        <v>2015</v>
      </c>
      <c r="D1072" s="252" t="s">
        <v>186</v>
      </c>
      <c r="E1072" s="259" t="s">
        <v>219</v>
      </c>
      <c r="F1072" s="259">
        <v>5</v>
      </c>
      <c r="G1072" s="253">
        <v>2</v>
      </c>
      <c r="H1072" s="262" t="s">
        <v>881</v>
      </c>
      <c r="I1072" s="263">
        <v>1953</v>
      </c>
      <c r="J1072" s="19" t="s">
        <v>284</v>
      </c>
      <c r="K1072" s="255" t="str">
        <f>IF(RIGHT(LEFT(historie_vysledky[[#This Row],[prijmeni a jmeno]],SEARCH(" ",historie_vysledky[[#This Row],[prijmeni a jmeno]])-1),1)="á","Z","M")</f>
        <v>M</v>
      </c>
      <c r="L107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072" s="257"/>
      <c r="N1072" s="134"/>
      <c r="O1072" s="264" t="s">
        <v>219</v>
      </c>
      <c r="P1072" s="136" t="str">
        <f>LEFT(historie_vysledky[[#This Row],[prijmeni a jmeno]],1)</f>
        <v>B</v>
      </c>
      <c r="Q1072" s="135" t="str">
        <f>CONCATENATE(historie_vysledky[[#This Row],[prijmeni a jmeno]],", ",historie_vysledky[[#This Row],[nar]])</f>
        <v>Blažek Bohuslav, 1953</v>
      </c>
      <c r="R1072" s="135" t="str">
        <f>CONCATENATE(historie_vysledky[[#This Row],[prijmeni a jmeno]]," (",historie_vysledky[[#This Row],[nar]],")  v roce ",historie_vysledky[[#This Row],[rok]])</f>
        <v>Blažek Bohuslav (1953)  v roce 2015</v>
      </c>
      <c r="S1072" s="244"/>
      <c r="T1072" s="244"/>
      <c r="U1072" s="56"/>
      <c r="V1072" s="265"/>
      <c r="W1072" s="265"/>
      <c r="X1072" s="266"/>
      <c r="Y1072" s="266"/>
      <c r="AB1072" s="6"/>
      <c r="AC1072" s="6"/>
      <c r="AF1072" s="56"/>
      <c r="AG1072" s="56"/>
    </row>
    <row r="1073" spans="2:33" ht="11.25">
      <c r="B1073" s="133" t="str">
        <f>CONCATENATE(historie_vysledky[[#This Row],[rok]]," :: ",H1073," :: ",I1073)</f>
        <v>2015 :: Sládek Tomáš :: 1990</v>
      </c>
      <c r="C1073" s="251">
        <v>2015</v>
      </c>
      <c r="D1073" s="252" t="s">
        <v>187</v>
      </c>
      <c r="E1073" s="259">
        <v>1</v>
      </c>
      <c r="F1073" s="259">
        <v>1</v>
      </c>
      <c r="G1073" s="253">
        <v>4</v>
      </c>
      <c r="H1073" s="262" t="s">
        <v>758</v>
      </c>
      <c r="I1073" s="263">
        <v>1990</v>
      </c>
      <c r="J1073" s="19" t="s">
        <v>759</v>
      </c>
      <c r="K1073" s="255" t="str">
        <f>IF(RIGHT(LEFT(historie_vysledky[[#This Row],[prijmeni a jmeno]],SEARCH(" ",historie_vysledky[[#This Row],[prijmeni a jmeno]])-1),1)="á","Z","M")</f>
        <v>M</v>
      </c>
      <c r="L107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73" s="257"/>
      <c r="N1073" s="134"/>
      <c r="O1073" s="264">
        <v>1.2312499999999999E-2</v>
      </c>
      <c r="P1073" s="136" t="str">
        <f>LEFT(historie_vysledky[[#This Row],[prijmeni a jmeno]],1)</f>
        <v>S</v>
      </c>
      <c r="Q1073" s="135" t="str">
        <f>CONCATENATE(historie_vysledky[[#This Row],[prijmeni a jmeno]],", ",historie_vysledky[[#This Row],[nar]])</f>
        <v>Sládek Tomáš, 1990</v>
      </c>
      <c r="R1073" s="135" t="str">
        <f>CONCATENATE(historie_vysledky[[#This Row],[prijmeni a jmeno]]," (",historie_vysledky[[#This Row],[nar]],")  v roce ",historie_vysledky[[#This Row],[rok]])</f>
        <v>Sládek Tomáš (1990)  v roce 2015</v>
      </c>
      <c r="S1073" s="244"/>
      <c r="T1073" s="244"/>
      <c r="U1073" s="56"/>
      <c r="V1073" s="265"/>
      <c r="W1073" s="265"/>
      <c r="X1073" s="266"/>
      <c r="Y1073" s="266"/>
      <c r="AB1073" s="6"/>
      <c r="AC1073" s="6"/>
      <c r="AF1073" s="56"/>
      <c r="AG1073" s="56"/>
    </row>
    <row r="1074" spans="2:33" ht="11.25">
      <c r="B1074" s="133" t="str">
        <f>CONCATENATE(historie_vysledky[[#This Row],[rok]]," :: ",H1074," :: ",I1074)</f>
        <v>2015 :: Sládek David :: 1993</v>
      </c>
      <c r="C1074" s="251">
        <v>2015</v>
      </c>
      <c r="D1074" s="252" t="s">
        <v>187</v>
      </c>
      <c r="E1074" s="259">
        <v>2</v>
      </c>
      <c r="F1074" s="259">
        <v>2</v>
      </c>
      <c r="G1074" s="253">
        <v>21</v>
      </c>
      <c r="H1074" s="262" t="s">
        <v>931</v>
      </c>
      <c r="I1074" s="263">
        <v>1993</v>
      </c>
      <c r="J1074" s="19" t="s">
        <v>759</v>
      </c>
      <c r="K1074" s="255" t="str">
        <f>IF(RIGHT(LEFT(historie_vysledky[[#This Row],[prijmeni a jmeno]],SEARCH(" ",historie_vysledky[[#This Row],[prijmeni a jmeno]])-1),1)="á","Z","M")</f>
        <v>M</v>
      </c>
      <c r="L107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74" s="257"/>
      <c r="N1074" s="134"/>
      <c r="O1074" s="264">
        <v>1.2361111111111113E-2</v>
      </c>
      <c r="P1074" s="136" t="str">
        <f>LEFT(historie_vysledky[[#This Row],[prijmeni a jmeno]],1)</f>
        <v>S</v>
      </c>
      <c r="Q1074" s="135" t="str">
        <f>CONCATENATE(historie_vysledky[[#This Row],[prijmeni a jmeno]],", ",historie_vysledky[[#This Row],[nar]])</f>
        <v>Sládek David, 1993</v>
      </c>
      <c r="R1074" s="135" t="str">
        <f>CONCATENATE(historie_vysledky[[#This Row],[prijmeni a jmeno]]," (",historie_vysledky[[#This Row],[nar]],")  v roce ",historie_vysledky[[#This Row],[rok]])</f>
        <v>Sládek David (1993)  v roce 2015</v>
      </c>
      <c r="S1074" s="244"/>
      <c r="T1074" s="244"/>
      <c r="U1074" s="56"/>
      <c r="V1074" s="265"/>
      <c r="W1074" s="265"/>
      <c r="X1074" s="266"/>
      <c r="Y1074" s="266"/>
      <c r="AB1074" s="6"/>
      <c r="AC1074" s="6"/>
      <c r="AF1074" s="56"/>
      <c r="AG1074" s="56"/>
    </row>
    <row r="1075" spans="2:33" ht="11.25">
      <c r="B1075" s="133" t="str">
        <f>CONCATENATE(historie_vysledky[[#This Row],[rok]]," :: ",H1075," :: ",I1075)</f>
        <v>2015 :: Szábo Miloš :: 1981</v>
      </c>
      <c r="C1075" s="251">
        <v>2015</v>
      </c>
      <c r="D1075" s="252" t="s">
        <v>187</v>
      </c>
      <c r="E1075" s="259">
        <v>3</v>
      </c>
      <c r="F1075" s="259">
        <v>3</v>
      </c>
      <c r="G1075" s="253">
        <v>33</v>
      </c>
      <c r="H1075" s="262" t="s">
        <v>160</v>
      </c>
      <c r="I1075" s="263">
        <v>1981</v>
      </c>
      <c r="J1075" s="19" t="s">
        <v>933</v>
      </c>
      <c r="K1075" s="255" t="str">
        <f>IF(RIGHT(LEFT(historie_vysledky[[#This Row],[prijmeni a jmeno]],SEARCH(" ",historie_vysledky[[#This Row],[prijmeni a jmeno]])-1),1)="á","Z","M")</f>
        <v>M</v>
      </c>
      <c r="L107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75" s="257"/>
      <c r="N1075" s="134"/>
      <c r="O1075" s="264">
        <v>1.2407407407407409E-2</v>
      </c>
      <c r="P1075" s="136" t="str">
        <f>LEFT(historie_vysledky[[#This Row],[prijmeni a jmeno]],1)</f>
        <v>S</v>
      </c>
      <c r="Q1075" s="135" t="str">
        <f>CONCATENATE(historie_vysledky[[#This Row],[prijmeni a jmeno]],", ",historie_vysledky[[#This Row],[nar]])</f>
        <v>Szábo Miloš, 1981</v>
      </c>
      <c r="R1075" s="135" t="str">
        <f>CONCATENATE(historie_vysledky[[#This Row],[prijmeni a jmeno]]," (",historie_vysledky[[#This Row],[nar]],")  v roce ",historie_vysledky[[#This Row],[rok]])</f>
        <v>Szábo Miloš (1981)  v roce 2015</v>
      </c>
      <c r="S1075" s="244"/>
      <c r="T1075" s="244"/>
      <c r="U1075" s="56"/>
      <c r="V1075" s="265"/>
      <c r="W1075" s="265"/>
      <c r="X1075" s="266"/>
      <c r="Y1075" s="266"/>
      <c r="AB1075" s="6"/>
      <c r="AC1075" s="6"/>
      <c r="AF1075" s="56"/>
      <c r="AG1075" s="56"/>
    </row>
    <row r="1076" spans="2:33" ht="11.25">
      <c r="B1076" s="133" t="str">
        <f>CONCATENATE(historie_vysledky[[#This Row],[rok]]," :: ",H1076," :: ",I1076)</f>
        <v>2015 :: Lippl Jan :: 1983</v>
      </c>
      <c r="C1076" s="251">
        <v>2015</v>
      </c>
      <c r="D1076" s="252" t="s">
        <v>187</v>
      </c>
      <c r="E1076" s="259">
        <v>4</v>
      </c>
      <c r="F1076" s="259">
        <v>4</v>
      </c>
      <c r="G1076" s="253">
        <v>7</v>
      </c>
      <c r="H1076" s="262" t="s">
        <v>929</v>
      </c>
      <c r="I1076" s="263">
        <v>1983</v>
      </c>
      <c r="J1076" s="19" t="s">
        <v>285</v>
      </c>
      <c r="K1076" s="255" t="str">
        <f>IF(RIGHT(LEFT(historie_vysledky[[#This Row],[prijmeni a jmeno]],SEARCH(" ",historie_vysledky[[#This Row],[prijmeni a jmeno]])-1),1)="á","Z","M")</f>
        <v>M</v>
      </c>
      <c r="L107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76" s="257"/>
      <c r="N1076" s="134"/>
      <c r="O1076" s="264">
        <v>1.2488425925925925E-2</v>
      </c>
      <c r="P1076" s="136" t="str">
        <f>LEFT(historie_vysledky[[#This Row],[prijmeni a jmeno]],1)</f>
        <v>L</v>
      </c>
      <c r="Q1076" s="135" t="str">
        <f>CONCATENATE(historie_vysledky[[#This Row],[prijmeni a jmeno]],", ",historie_vysledky[[#This Row],[nar]])</f>
        <v>Lippl Jan, 1983</v>
      </c>
      <c r="R1076" s="135" t="str">
        <f>CONCATENATE(historie_vysledky[[#This Row],[prijmeni a jmeno]]," (",historie_vysledky[[#This Row],[nar]],")  v roce ",historie_vysledky[[#This Row],[rok]])</f>
        <v>Lippl Jan (1983)  v roce 2015</v>
      </c>
      <c r="S1076" s="244"/>
      <c r="T1076" s="244"/>
      <c r="U1076" s="56"/>
      <c r="V1076" s="265"/>
      <c r="W1076" s="265"/>
      <c r="X1076" s="266"/>
      <c r="Y1076" s="266"/>
      <c r="AB1076" s="6"/>
      <c r="AC1076" s="6"/>
      <c r="AF1076" s="56"/>
      <c r="AG1076" s="56"/>
    </row>
    <row r="1077" spans="2:33" ht="11.25">
      <c r="B1077" s="133" t="str">
        <f>CONCATENATE(historie_vysledky[[#This Row],[rok]]," :: ",H1077," :: ",I1077)</f>
        <v>2015 :: Cais František :: 1997</v>
      </c>
      <c r="C1077" s="251">
        <v>2015</v>
      </c>
      <c r="D1077" s="252" t="s">
        <v>187</v>
      </c>
      <c r="E1077" s="259">
        <v>5</v>
      </c>
      <c r="F1077" s="259">
        <v>5</v>
      </c>
      <c r="G1077" s="253">
        <v>30</v>
      </c>
      <c r="H1077" s="262" t="s">
        <v>445</v>
      </c>
      <c r="I1077" s="263">
        <v>1997</v>
      </c>
      <c r="J1077" s="19" t="s">
        <v>402</v>
      </c>
      <c r="K1077" s="255" t="str">
        <f>IF(RIGHT(LEFT(historie_vysledky[[#This Row],[prijmeni a jmeno]],SEARCH(" ",historie_vysledky[[#This Row],[prijmeni a jmeno]])-1),1)="á","Z","M")</f>
        <v>M</v>
      </c>
      <c r="L107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77" s="257"/>
      <c r="N1077" s="134"/>
      <c r="O1077" s="264">
        <v>1.3935185185185184E-2</v>
      </c>
      <c r="P1077" s="136" t="str">
        <f>LEFT(historie_vysledky[[#This Row],[prijmeni a jmeno]],1)</f>
        <v>C</v>
      </c>
      <c r="Q1077" s="135" t="str">
        <f>CONCATENATE(historie_vysledky[[#This Row],[prijmeni a jmeno]],", ",historie_vysledky[[#This Row],[nar]])</f>
        <v>Cais František, 1997</v>
      </c>
      <c r="R1077" s="135" t="str">
        <f>CONCATENATE(historie_vysledky[[#This Row],[prijmeni a jmeno]]," (",historie_vysledky[[#This Row],[nar]],")  v roce ",historie_vysledky[[#This Row],[rok]])</f>
        <v>Cais František (1997)  v roce 2015</v>
      </c>
      <c r="S1077" s="244"/>
      <c r="T1077" s="244"/>
      <c r="U1077" s="56"/>
      <c r="V1077" s="265"/>
      <c r="W1077" s="265"/>
      <c r="X1077" s="266"/>
      <c r="Y1077" s="266"/>
      <c r="AB1077" s="6"/>
      <c r="AC1077" s="6"/>
      <c r="AF1077" s="56"/>
      <c r="AG1077" s="56"/>
    </row>
    <row r="1078" spans="2:33" ht="11.25">
      <c r="B1078" s="133" t="str">
        <f>CONCATENATE(historie_vysledky[[#This Row],[rok]]," :: ",H1078," :: ",I1078)</f>
        <v>2015 :: Kopačková Kateřina :: 2001</v>
      </c>
      <c r="C1078" s="251">
        <v>2015</v>
      </c>
      <c r="D1078" s="252" t="s">
        <v>187</v>
      </c>
      <c r="E1078" s="259">
        <v>6</v>
      </c>
      <c r="F1078" s="259">
        <v>6</v>
      </c>
      <c r="G1078" s="253">
        <v>1</v>
      </c>
      <c r="H1078" s="262" t="s">
        <v>233</v>
      </c>
      <c r="I1078" s="263">
        <v>2001</v>
      </c>
      <c r="J1078" s="19" t="s">
        <v>281</v>
      </c>
      <c r="K1078" s="255" t="str">
        <f>IF(RIGHT(LEFT(historie_vysledky[[#This Row],[prijmeni a jmeno]],SEARCH(" ",historie_vysledky[[#This Row],[prijmeni a jmeno]])-1),1)="á","Z","M")</f>
        <v>Z</v>
      </c>
      <c r="L107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78" s="257"/>
      <c r="N1078" s="134"/>
      <c r="O1078" s="264">
        <v>1.5902777777777776E-2</v>
      </c>
      <c r="P1078" s="136" t="str">
        <f>LEFT(historie_vysledky[[#This Row],[prijmeni a jmeno]],1)</f>
        <v>K</v>
      </c>
      <c r="Q1078" s="135" t="str">
        <f>CONCATENATE(historie_vysledky[[#This Row],[prijmeni a jmeno]],", ",historie_vysledky[[#This Row],[nar]])</f>
        <v>Kopačková Kateřina, 2001</v>
      </c>
      <c r="R1078" s="135" t="str">
        <f>CONCATENATE(historie_vysledky[[#This Row],[prijmeni a jmeno]]," (",historie_vysledky[[#This Row],[nar]],")  v roce ",historie_vysledky[[#This Row],[rok]])</f>
        <v>Kopačková Kateřina (2001)  v roce 2015</v>
      </c>
      <c r="S1078" s="244"/>
      <c r="T1078" s="244"/>
      <c r="U1078" s="56"/>
      <c r="V1078" s="265"/>
      <c r="W1078" s="265"/>
      <c r="X1078" s="266"/>
      <c r="Y1078" s="266"/>
      <c r="AB1078" s="6"/>
      <c r="AC1078" s="6"/>
      <c r="AF1078" s="56"/>
      <c r="AG1078" s="56"/>
    </row>
    <row r="1079" spans="2:33" ht="11.25">
      <c r="B1079" s="133" t="str">
        <f>CONCATENATE(historie_vysledky[[#This Row],[rok]]," :: ",H1079," :: ",I1079)</f>
        <v>2015 :: Pešula Marek :: 1978</v>
      </c>
      <c r="C1079" s="251">
        <v>2015</v>
      </c>
      <c r="D1079" s="252" t="s">
        <v>187</v>
      </c>
      <c r="E1079" s="259">
        <v>7</v>
      </c>
      <c r="F1079" s="259">
        <v>7</v>
      </c>
      <c r="G1079" s="253">
        <v>17</v>
      </c>
      <c r="H1079" s="262" t="s">
        <v>555</v>
      </c>
      <c r="I1079" s="263">
        <v>1978</v>
      </c>
      <c r="J1079" s="19" t="s">
        <v>23</v>
      </c>
      <c r="K1079" s="255" t="str">
        <f>IF(RIGHT(LEFT(historie_vysledky[[#This Row],[prijmeni a jmeno]],SEARCH(" ",historie_vysledky[[#This Row],[prijmeni a jmeno]])-1),1)="á","Z","M")</f>
        <v>M</v>
      </c>
      <c r="L107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79" s="257"/>
      <c r="N1079" s="134"/>
      <c r="O1079" s="264">
        <v>1.5914351851851853E-2</v>
      </c>
      <c r="P1079" s="136" t="str">
        <f>LEFT(historie_vysledky[[#This Row],[prijmeni a jmeno]],1)</f>
        <v>P</v>
      </c>
      <c r="Q1079" s="135" t="str">
        <f>CONCATENATE(historie_vysledky[[#This Row],[prijmeni a jmeno]],", ",historie_vysledky[[#This Row],[nar]])</f>
        <v>Pešula Marek, 1978</v>
      </c>
      <c r="R1079" s="135" t="str">
        <f>CONCATENATE(historie_vysledky[[#This Row],[prijmeni a jmeno]]," (",historie_vysledky[[#This Row],[nar]],")  v roce ",historie_vysledky[[#This Row],[rok]])</f>
        <v>Pešula Marek (1978)  v roce 2015</v>
      </c>
      <c r="S1079" s="244"/>
      <c r="T1079" s="244"/>
      <c r="U1079" s="56"/>
      <c r="V1079" s="265"/>
      <c r="W1079" s="265"/>
      <c r="X1079" s="266"/>
      <c r="Y1079" s="266"/>
      <c r="AB1079" s="6"/>
      <c r="AC1079" s="6"/>
      <c r="AF1079" s="56"/>
      <c r="AG1079" s="56"/>
    </row>
    <row r="1080" spans="2:33" ht="11.25">
      <c r="B1080" s="133" t="str">
        <f>CONCATENATE(historie_vysledky[[#This Row],[rok]]," :: ",H1080," :: ",I1080)</f>
        <v>2015 :: Gloza Ondřej :: 2002</v>
      </c>
      <c r="C1080" s="251">
        <v>2015</v>
      </c>
      <c r="D1080" s="252" t="s">
        <v>187</v>
      </c>
      <c r="E1080" s="259">
        <v>8</v>
      </c>
      <c r="F1080" s="259">
        <v>8</v>
      </c>
      <c r="G1080" s="253">
        <v>28</v>
      </c>
      <c r="H1080" s="262" t="s">
        <v>269</v>
      </c>
      <c r="I1080" s="263">
        <v>2002</v>
      </c>
      <c r="J1080" s="19" t="s">
        <v>259</v>
      </c>
      <c r="K1080" s="255" t="str">
        <f>IF(RIGHT(LEFT(historie_vysledky[[#This Row],[prijmeni a jmeno]],SEARCH(" ",historie_vysledky[[#This Row],[prijmeni a jmeno]])-1),1)="á","Z","M")</f>
        <v>M</v>
      </c>
      <c r="L108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80" s="257"/>
      <c r="N1080" s="134"/>
      <c r="O1080" s="264">
        <v>1.6585648148148148E-2</v>
      </c>
      <c r="P1080" s="136" t="str">
        <f>LEFT(historie_vysledky[[#This Row],[prijmeni a jmeno]],1)</f>
        <v>G</v>
      </c>
      <c r="Q1080" s="135" t="str">
        <f>CONCATENATE(historie_vysledky[[#This Row],[prijmeni a jmeno]],", ",historie_vysledky[[#This Row],[nar]])</f>
        <v>Gloza Ondřej, 2002</v>
      </c>
      <c r="R1080" s="135" t="str">
        <f>CONCATENATE(historie_vysledky[[#This Row],[prijmeni a jmeno]]," (",historie_vysledky[[#This Row],[nar]],")  v roce ",historie_vysledky[[#This Row],[rok]])</f>
        <v>Gloza Ondřej (2002)  v roce 2015</v>
      </c>
      <c r="S1080" s="244"/>
      <c r="T1080" s="244"/>
      <c r="U1080" s="56"/>
      <c r="V1080" s="265"/>
      <c r="W1080" s="265"/>
      <c r="X1080" s="266"/>
      <c r="Y1080" s="266"/>
      <c r="AB1080" s="6"/>
      <c r="AC1080" s="6"/>
      <c r="AF1080" s="56"/>
      <c r="AG1080" s="56"/>
    </row>
    <row r="1081" spans="2:33" ht="11.25">
      <c r="B1081" s="133" t="str">
        <f>CONCATENATE(historie_vysledky[[#This Row],[rok]]," :: ",H1081," :: ",I1081)</f>
        <v>2015 :: Mrzena Pavel :: 2003</v>
      </c>
      <c r="C1081" s="251">
        <v>2015</v>
      </c>
      <c r="D1081" s="252" t="s">
        <v>187</v>
      </c>
      <c r="E1081" s="259">
        <v>9</v>
      </c>
      <c r="F1081" s="259">
        <v>9</v>
      </c>
      <c r="G1081" s="253">
        <v>29</v>
      </c>
      <c r="H1081" s="262" t="s">
        <v>258</v>
      </c>
      <c r="I1081" s="263">
        <v>2003</v>
      </c>
      <c r="J1081" s="19" t="s">
        <v>259</v>
      </c>
      <c r="K1081" s="255" t="str">
        <f>IF(RIGHT(LEFT(historie_vysledky[[#This Row],[prijmeni a jmeno]],SEARCH(" ",historie_vysledky[[#This Row],[prijmeni a jmeno]])-1),1)="á","Z","M")</f>
        <v>M</v>
      </c>
      <c r="L108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81" s="257"/>
      <c r="N1081" s="134"/>
      <c r="O1081" s="264">
        <v>1.6643518518518519E-2</v>
      </c>
      <c r="P1081" s="136" t="str">
        <f>LEFT(historie_vysledky[[#This Row],[prijmeni a jmeno]],1)</f>
        <v>M</v>
      </c>
      <c r="Q1081" s="135" t="str">
        <f>CONCATENATE(historie_vysledky[[#This Row],[prijmeni a jmeno]],", ",historie_vysledky[[#This Row],[nar]])</f>
        <v>Mrzena Pavel, 2003</v>
      </c>
      <c r="R1081" s="135" t="str">
        <f>CONCATENATE(historie_vysledky[[#This Row],[prijmeni a jmeno]]," (",historie_vysledky[[#This Row],[nar]],")  v roce ",historie_vysledky[[#This Row],[rok]])</f>
        <v>Mrzena Pavel (2003)  v roce 2015</v>
      </c>
      <c r="S1081" s="244"/>
      <c r="T1081" s="244"/>
      <c r="U1081" s="56"/>
      <c r="V1081" s="265"/>
      <c r="W1081" s="265"/>
      <c r="X1081" s="266"/>
      <c r="Y1081" s="266"/>
      <c r="AB1081" s="6"/>
      <c r="AC1081" s="6"/>
      <c r="AF1081" s="56"/>
      <c r="AG1081" s="56"/>
    </row>
    <row r="1082" spans="2:33" ht="11.25">
      <c r="B1082" s="133" t="str">
        <f>CONCATENATE(historie_vysledky[[#This Row],[rok]]," :: ",H1082," :: ",I1082)</f>
        <v>2015 :: Menšík Jan :: 2003</v>
      </c>
      <c r="C1082" s="251">
        <v>2015</v>
      </c>
      <c r="D1082" s="252" t="s">
        <v>187</v>
      </c>
      <c r="E1082" s="259">
        <v>10</v>
      </c>
      <c r="F1082" s="259">
        <v>10</v>
      </c>
      <c r="G1082" s="253">
        <v>23</v>
      </c>
      <c r="H1082" s="262" t="s">
        <v>432</v>
      </c>
      <c r="I1082" s="263">
        <v>2003</v>
      </c>
      <c r="J1082" s="19" t="s">
        <v>796</v>
      </c>
      <c r="K1082" s="255" t="str">
        <f>IF(RIGHT(LEFT(historie_vysledky[[#This Row],[prijmeni a jmeno]],SEARCH(" ",historie_vysledky[[#This Row],[prijmeni a jmeno]])-1),1)="á","Z","M")</f>
        <v>M</v>
      </c>
      <c r="L108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82" s="257"/>
      <c r="N1082" s="134"/>
      <c r="O1082" s="264">
        <v>1.6782407407407409E-2</v>
      </c>
      <c r="P1082" s="136" t="str">
        <f>LEFT(historie_vysledky[[#This Row],[prijmeni a jmeno]],1)</f>
        <v>M</v>
      </c>
      <c r="Q1082" s="135" t="str">
        <f>CONCATENATE(historie_vysledky[[#This Row],[prijmeni a jmeno]],", ",historie_vysledky[[#This Row],[nar]])</f>
        <v>Menšík Jan, 2003</v>
      </c>
      <c r="R1082" s="135" t="str">
        <f>CONCATENATE(historie_vysledky[[#This Row],[prijmeni a jmeno]]," (",historie_vysledky[[#This Row],[nar]],")  v roce ",historie_vysledky[[#This Row],[rok]])</f>
        <v>Menšík Jan (2003)  v roce 2015</v>
      </c>
      <c r="S1082" s="244"/>
      <c r="T1082" s="244"/>
      <c r="U1082" s="56"/>
      <c r="V1082" s="265"/>
      <c r="W1082" s="265"/>
      <c r="X1082" s="266"/>
      <c r="Y1082" s="266"/>
      <c r="AB1082" s="6"/>
      <c r="AC1082" s="6"/>
      <c r="AF1082" s="56"/>
      <c r="AG1082" s="56"/>
    </row>
    <row r="1083" spans="2:33" ht="11.25">
      <c r="B1083" s="133" t="str">
        <f>CONCATENATE(historie_vysledky[[#This Row],[rok]]," :: ",H1083," :: ",I1083)</f>
        <v>2015 :: Staněk Martin :: 1989</v>
      </c>
      <c r="C1083" s="251">
        <v>2015</v>
      </c>
      <c r="D1083" s="252" t="s">
        <v>187</v>
      </c>
      <c r="E1083" s="259">
        <v>11</v>
      </c>
      <c r="F1083" s="259">
        <v>11</v>
      </c>
      <c r="G1083" s="253">
        <v>26</v>
      </c>
      <c r="H1083" s="262" t="s">
        <v>236</v>
      </c>
      <c r="I1083" s="263">
        <v>1989</v>
      </c>
      <c r="J1083" s="19" t="s">
        <v>928</v>
      </c>
      <c r="K1083" s="255" t="str">
        <f>IF(RIGHT(LEFT(historie_vysledky[[#This Row],[prijmeni a jmeno]],SEARCH(" ",historie_vysledky[[#This Row],[prijmeni a jmeno]])-1),1)="á","Z","M")</f>
        <v>M</v>
      </c>
      <c r="L108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83" s="257"/>
      <c r="N1083" s="134"/>
      <c r="O1083" s="264">
        <v>1.7094907407407409E-2</v>
      </c>
      <c r="P1083" s="136" t="str">
        <f>LEFT(historie_vysledky[[#This Row],[prijmeni a jmeno]],1)</f>
        <v>S</v>
      </c>
      <c r="Q1083" s="135" t="str">
        <f>CONCATENATE(historie_vysledky[[#This Row],[prijmeni a jmeno]],", ",historie_vysledky[[#This Row],[nar]])</f>
        <v>Staněk Martin, 1989</v>
      </c>
      <c r="R1083" s="135" t="str">
        <f>CONCATENATE(historie_vysledky[[#This Row],[prijmeni a jmeno]]," (",historie_vysledky[[#This Row],[nar]],")  v roce ",historie_vysledky[[#This Row],[rok]])</f>
        <v>Staněk Martin (1989)  v roce 2015</v>
      </c>
      <c r="S1083" s="244"/>
      <c r="T1083" s="244"/>
      <c r="U1083" s="56"/>
      <c r="V1083" s="265"/>
      <c r="W1083" s="265"/>
      <c r="X1083" s="266"/>
      <c r="Y1083" s="266"/>
      <c r="AB1083" s="6"/>
      <c r="AC1083" s="6"/>
      <c r="AF1083" s="56"/>
      <c r="AG1083" s="56"/>
    </row>
    <row r="1084" spans="2:33" ht="11.25">
      <c r="B1084" s="133" t="str">
        <f>CONCATENATE(historie_vysledky[[#This Row],[rok]]," :: ",H1084," :: ",I1084)</f>
        <v>2015 :: Schwarzová Johana :: 1999</v>
      </c>
      <c r="C1084" s="251">
        <v>2015</v>
      </c>
      <c r="D1084" s="252" t="s">
        <v>187</v>
      </c>
      <c r="E1084" s="259">
        <v>12</v>
      </c>
      <c r="F1084" s="259">
        <v>12</v>
      </c>
      <c r="G1084" s="253">
        <v>27</v>
      </c>
      <c r="H1084" s="262" t="s">
        <v>574</v>
      </c>
      <c r="I1084" s="263">
        <v>1999</v>
      </c>
      <c r="J1084" s="19" t="s">
        <v>560</v>
      </c>
      <c r="K1084" s="255" t="str">
        <f>IF(RIGHT(LEFT(historie_vysledky[[#This Row],[prijmeni a jmeno]],SEARCH(" ",historie_vysledky[[#This Row],[prijmeni a jmeno]])-1),1)="á","Z","M")</f>
        <v>Z</v>
      </c>
      <c r="L108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84" s="257"/>
      <c r="N1084" s="134"/>
      <c r="O1084" s="264">
        <v>1.7384259259259262E-2</v>
      </c>
      <c r="P1084" s="136" t="str">
        <f>LEFT(historie_vysledky[[#This Row],[prijmeni a jmeno]],1)</f>
        <v>S</v>
      </c>
      <c r="Q1084" s="135" t="str">
        <f>CONCATENATE(historie_vysledky[[#This Row],[prijmeni a jmeno]],", ",historie_vysledky[[#This Row],[nar]])</f>
        <v>Schwarzová Johana, 1999</v>
      </c>
      <c r="R1084" s="135" t="str">
        <f>CONCATENATE(historie_vysledky[[#This Row],[prijmeni a jmeno]]," (",historie_vysledky[[#This Row],[nar]],")  v roce ",historie_vysledky[[#This Row],[rok]])</f>
        <v>Schwarzová Johana (1999)  v roce 2015</v>
      </c>
      <c r="S1084" s="244"/>
      <c r="T1084" s="244"/>
      <c r="U1084" s="56"/>
      <c r="V1084" s="265"/>
      <c r="W1084" s="265"/>
      <c r="X1084" s="266"/>
      <c r="Y1084" s="266"/>
      <c r="AB1084" s="6"/>
      <c r="AC1084" s="6"/>
      <c r="AF1084" s="56"/>
      <c r="AG1084" s="56"/>
    </row>
    <row r="1085" spans="2:33" ht="11.25">
      <c r="B1085" s="133" t="str">
        <f>CONCATENATE(historie_vysledky[[#This Row],[rok]]," :: ",H1085," :: ",I1085)</f>
        <v>2015 :: Schwarz Leo :: 1967</v>
      </c>
      <c r="C1085" s="251">
        <v>2015</v>
      </c>
      <c r="D1085" s="252" t="s">
        <v>187</v>
      </c>
      <c r="E1085" s="259">
        <v>13</v>
      </c>
      <c r="F1085" s="259">
        <v>13</v>
      </c>
      <c r="G1085" s="253">
        <v>25</v>
      </c>
      <c r="H1085" s="262" t="s">
        <v>479</v>
      </c>
      <c r="I1085" s="263">
        <v>1967</v>
      </c>
      <c r="J1085" s="19" t="s">
        <v>474</v>
      </c>
      <c r="K1085" s="255" t="str">
        <f>IF(RIGHT(LEFT(historie_vysledky[[#This Row],[prijmeni a jmeno]],SEARCH(" ",historie_vysledky[[#This Row],[prijmeni a jmeno]])-1),1)="á","Z","M")</f>
        <v>M</v>
      </c>
      <c r="L108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85" s="257"/>
      <c r="N1085" s="134"/>
      <c r="O1085" s="264">
        <v>1.7395833333333336E-2</v>
      </c>
      <c r="P1085" s="136" t="str">
        <f>LEFT(historie_vysledky[[#This Row],[prijmeni a jmeno]],1)</f>
        <v>S</v>
      </c>
      <c r="Q1085" s="135" t="str">
        <f>CONCATENATE(historie_vysledky[[#This Row],[prijmeni a jmeno]],", ",historie_vysledky[[#This Row],[nar]])</f>
        <v>Schwarz Leo, 1967</v>
      </c>
      <c r="R1085" s="135" t="str">
        <f>CONCATENATE(historie_vysledky[[#This Row],[prijmeni a jmeno]]," (",historie_vysledky[[#This Row],[nar]],")  v roce ",historie_vysledky[[#This Row],[rok]])</f>
        <v>Schwarz Leo (1967)  v roce 2015</v>
      </c>
      <c r="S1085" s="244"/>
      <c r="T1085" s="244"/>
      <c r="U1085" s="56"/>
      <c r="V1085" s="265"/>
      <c r="W1085" s="265"/>
      <c r="X1085" s="266"/>
      <c r="Y1085" s="266"/>
      <c r="AB1085" s="6"/>
      <c r="AC1085" s="6"/>
      <c r="AF1085" s="56"/>
      <c r="AG1085" s="56"/>
    </row>
    <row r="1086" spans="2:33" ht="11.25">
      <c r="B1086" s="133" t="str">
        <f>CONCATENATE(historie_vysledky[[#This Row],[rok]]," :: ",H1086," :: ",I1086)</f>
        <v>2015 :: Sedlák Petr :: 1975</v>
      </c>
      <c r="C1086" s="251">
        <v>2015</v>
      </c>
      <c r="D1086" s="252" t="s">
        <v>187</v>
      </c>
      <c r="E1086" s="259">
        <v>14</v>
      </c>
      <c r="F1086" s="259">
        <v>14</v>
      </c>
      <c r="G1086" s="253">
        <v>24</v>
      </c>
      <c r="H1086" s="262" t="s">
        <v>716</v>
      </c>
      <c r="I1086" s="263">
        <v>1975</v>
      </c>
      <c r="J1086" s="19" t="s">
        <v>717</v>
      </c>
      <c r="K1086" s="255" t="str">
        <f>IF(RIGHT(LEFT(historie_vysledky[[#This Row],[prijmeni a jmeno]],SEARCH(" ",historie_vysledky[[#This Row],[prijmeni a jmeno]])-1),1)="á","Z","M")</f>
        <v>M</v>
      </c>
      <c r="L108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86" s="257"/>
      <c r="N1086" s="134"/>
      <c r="O1086" s="264">
        <v>1.7708333333333333E-2</v>
      </c>
      <c r="P1086" s="136" t="str">
        <f>LEFT(historie_vysledky[[#This Row],[prijmeni a jmeno]],1)</f>
        <v>S</v>
      </c>
      <c r="Q1086" s="135" t="str">
        <f>CONCATENATE(historie_vysledky[[#This Row],[prijmeni a jmeno]],", ",historie_vysledky[[#This Row],[nar]])</f>
        <v>Sedlák Petr, 1975</v>
      </c>
      <c r="R1086" s="135" t="str">
        <f>CONCATENATE(historie_vysledky[[#This Row],[prijmeni a jmeno]]," (",historie_vysledky[[#This Row],[nar]],")  v roce ",historie_vysledky[[#This Row],[rok]])</f>
        <v>Sedlák Petr (1975)  v roce 2015</v>
      </c>
      <c r="S1086" s="244"/>
      <c r="T1086" s="244"/>
      <c r="U1086" s="56"/>
      <c r="V1086" s="265"/>
      <c r="W1086" s="265"/>
      <c r="X1086" s="266"/>
      <c r="Y1086" s="266"/>
      <c r="AB1086" s="6"/>
      <c r="AC1086" s="6"/>
      <c r="AF1086" s="56"/>
      <c r="AG1086" s="56"/>
    </row>
    <row r="1087" spans="2:33" ht="11.25">
      <c r="B1087" s="133" t="str">
        <f>CONCATENATE(historie_vysledky[[#This Row],[rok]]," :: ",H1087," :: ",I1087)</f>
        <v>2015 :: Malátová Gabriela :: 1977</v>
      </c>
      <c r="C1087" s="251">
        <v>2015</v>
      </c>
      <c r="D1087" s="252" t="s">
        <v>187</v>
      </c>
      <c r="E1087" s="259">
        <v>15</v>
      </c>
      <c r="F1087" s="259">
        <v>15</v>
      </c>
      <c r="G1087" s="253">
        <v>10</v>
      </c>
      <c r="H1087" s="262" t="s">
        <v>761</v>
      </c>
      <c r="I1087" s="263">
        <v>1977</v>
      </c>
      <c r="J1087" s="19" t="s">
        <v>11</v>
      </c>
      <c r="K1087" s="255" t="str">
        <f>IF(RIGHT(LEFT(historie_vysledky[[#This Row],[prijmeni a jmeno]],SEARCH(" ",historie_vysledky[[#This Row],[prijmeni a jmeno]])-1),1)="á","Z","M")</f>
        <v>Z</v>
      </c>
      <c r="L108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87" s="257"/>
      <c r="N1087" s="134"/>
      <c r="O1087" s="264">
        <v>1.7893518518518517E-2</v>
      </c>
      <c r="P1087" s="136" t="str">
        <f>LEFT(historie_vysledky[[#This Row],[prijmeni a jmeno]],1)</f>
        <v>M</v>
      </c>
      <c r="Q1087" s="135" t="str">
        <f>CONCATENATE(historie_vysledky[[#This Row],[prijmeni a jmeno]],", ",historie_vysledky[[#This Row],[nar]])</f>
        <v>Malátová Gabriela, 1977</v>
      </c>
      <c r="R1087" s="135" t="str">
        <f>CONCATENATE(historie_vysledky[[#This Row],[prijmeni a jmeno]]," (",historie_vysledky[[#This Row],[nar]],")  v roce ",historie_vysledky[[#This Row],[rok]])</f>
        <v>Malátová Gabriela (1977)  v roce 2015</v>
      </c>
      <c r="S1087" s="244"/>
      <c r="T1087" s="244"/>
      <c r="U1087" s="56"/>
      <c r="V1087" s="265"/>
      <c r="W1087" s="265"/>
      <c r="X1087" s="266"/>
      <c r="Y1087" s="266"/>
      <c r="AB1087" s="6"/>
      <c r="AC1087" s="6"/>
      <c r="AF1087" s="56"/>
      <c r="AG1087" s="56"/>
    </row>
    <row r="1088" spans="2:33" ht="11.25">
      <c r="B1088" s="133" t="str">
        <f>CONCATENATE(historie_vysledky[[#This Row],[rok]]," :: ",H1088," :: ",I1088)</f>
        <v>2015 :: Chaloupka Jiří :: 1958</v>
      </c>
      <c r="C1088" s="251">
        <v>2015</v>
      </c>
      <c r="D1088" s="252" t="s">
        <v>187</v>
      </c>
      <c r="E1088" s="259">
        <v>16</v>
      </c>
      <c r="F1088" s="259">
        <v>16</v>
      </c>
      <c r="G1088" s="253">
        <v>8</v>
      </c>
      <c r="H1088" s="262" t="s">
        <v>925</v>
      </c>
      <c r="I1088" s="263">
        <v>1958</v>
      </c>
      <c r="J1088" s="19" t="s">
        <v>902</v>
      </c>
      <c r="K1088" s="255" t="str">
        <f>IF(RIGHT(LEFT(historie_vysledky[[#This Row],[prijmeni a jmeno]],SEARCH(" ",historie_vysledky[[#This Row],[prijmeni a jmeno]])-1),1)="á","Z","M")</f>
        <v>M</v>
      </c>
      <c r="L108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88" s="257"/>
      <c r="N1088" s="134"/>
      <c r="O1088" s="264">
        <v>1.849537037037037E-2</v>
      </c>
      <c r="P1088" s="136" t="str">
        <f>LEFT(historie_vysledky[[#This Row],[prijmeni a jmeno]],1)</f>
        <v>C</v>
      </c>
      <c r="Q1088" s="135" t="str">
        <f>CONCATENATE(historie_vysledky[[#This Row],[prijmeni a jmeno]],", ",historie_vysledky[[#This Row],[nar]])</f>
        <v>Chaloupka Jiří, 1958</v>
      </c>
      <c r="R1088" s="135" t="str">
        <f>CONCATENATE(historie_vysledky[[#This Row],[prijmeni a jmeno]]," (",historie_vysledky[[#This Row],[nar]],")  v roce ",historie_vysledky[[#This Row],[rok]])</f>
        <v>Chaloupka Jiří (1958)  v roce 2015</v>
      </c>
      <c r="S1088" s="244"/>
      <c r="T1088" s="244"/>
      <c r="U1088" s="56"/>
      <c r="V1088" s="265"/>
      <c r="W1088" s="265"/>
      <c r="X1088" s="266"/>
      <c r="Y1088" s="266"/>
      <c r="AB1088" s="6"/>
      <c r="AC1088" s="6"/>
      <c r="AF1088" s="56"/>
      <c r="AG1088" s="56"/>
    </row>
    <row r="1089" spans="2:33" ht="11.25">
      <c r="B1089" s="133" t="str">
        <f>CONCATENATE(historie_vysledky[[#This Row],[rok]]," :: ",H1089," :: ",I1089)</f>
        <v>2015 :: Janota Ondřej :: 1991</v>
      </c>
      <c r="C1089" s="251">
        <v>2015</v>
      </c>
      <c r="D1089" s="252" t="s">
        <v>187</v>
      </c>
      <c r="E1089" s="259">
        <v>17</v>
      </c>
      <c r="F1089" s="259">
        <v>17</v>
      </c>
      <c r="G1089" s="253">
        <v>5</v>
      </c>
      <c r="H1089" s="262" t="s">
        <v>959</v>
      </c>
      <c r="I1089" s="263">
        <v>1991</v>
      </c>
      <c r="J1089" s="19" t="s">
        <v>960</v>
      </c>
      <c r="K1089" s="255" t="str">
        <f>IF(RIGHT(LEFT(historie_vysledky[[#This Row],[prijmeni a jmeno]],SEARCH(" ",historie_vysledky[[#This Row],[prijmeni a jmeno]])-1),1)="á","Z","M")</f>
        <v>M</v>
      </c>
      <c r="L108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89" s="257"/>
      <c r="N1089" s="134"/>
      <c r="O1089" s="264">
        <v>1.8564814814814815E-2</v>
      </c>
      <c r="P1089" s="136" t="str">
        <f>LEFT(historie_vysledky[[#This Row],[prijmeni a jmeno]],1)</f>
        <v>J</v>
      </c>
      <c r="Q1089" s="135" t="str">
        <f>CONCATENATE(historie_vysledky[[#This Row],[prijmeni a jmeno]],", ",historie_vysledky[[#This Row],[nar]])</f>
        <v>Janota Ondřej, 1991</v>
      </c>
      <c r="R1089" s="135" t="str">
        <f>CONCATENATE(historie_vysledky[[#This Row],[prijmeni a jmeno]]," (",historie_vysledky[[#This Row],[nar]],")  v roce ",historie_vysledky[[#This Row],[rok]])</f>
        <v>Janota Ondřej (1991)  v roce 2015</v>
      </c>
      <c r="S1089" s="244"/>
      <c r="T1089" s="244"/>
      <c r="U1089" s="56"/>
      <c r="V1089" s="265"/>
      <c r="W1089" s="265"/>
      <c r="X1089" s="266"/>
      <c r="Y1089" s="266"/>
      <c r="AB1089" s="6"/>
      <c r="AC1089" s="6"/>
      <c r="AF1089" s="56"/>
      <c r="AG1089" s="56"/>
    </row>
    <row r="1090" spans="2:33" ht="11.25">
      <c r="B1090" s="133" t="str">
        <f>CONCATENATE(historie_vysledky[[#This Row],[rok]]," :: ",H1090," :: ",I1090)</f>
        <v>2015 :: Mrzena Pavel :: 1971</v>
      </c>
      <c r="C1090" s="251">
        <v>2015</v>
      </c>
      <c r="D1090" s="252" t="s">
        <v>187</v>
      </c>
      <c r="E1090" s="259">
        <v>18</v>
      </c>
      <c r="F1090" s="259">
        <v>18</v>
      </c>
      <c r="G1090" s="253">
        <v>9</v>
      </c>
      <c r="H1090" s="262" t="s">
        <v>258</v>
      </c>
      <c r="I1090" s="263">
        <v>1971</v>
      </c>
      <c r="J1090" s="19" t="s">
        <v>559</v>
      </c>
      <c r="K1090" s="255" t="str">
        <f>IF(RIGHT(LEFT(historie_vysledky[[#This Row],[prijmeni a jmeno]],SEARCH(" ",historie_vysledky[[#This Row],[prijmeni a jmeno]])-1),1)="á","Z","M")</f>
        <v>M</v>
      </c>
      <c r="L109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90" s="257"/>
      <c r="N1090" s="134"/>
      <c r="O1090" s="264">
        <v>1.8900462962962963E-2</v>
      </c>
      <c r="P1090" s="136" t="str">
        <f>LEFT(historie_vysledky[[#This Row],[prijmeni a jmeno]],1)</f>
        <v>M</v>
      </c>
      <c r="Q1090" s="135" t="str">
        <f>CONCATENATE(historie_vysledky[[#This Row],[prijmeni a jmeno]],", ",historie_vysledky[[#This Row],[nar]])</f>
        <v>Mrzena Pavel, 1971</v>
      </c>
      <c r="R1090" s="135" t="str">
        <f>CONCATENATE(historie_vysledky[[#This Row],[prijmeni a jmeno]]," (",historie_vysledky[[#This Row],[nar]],")  v roce ",historie_vysledky[[#This Row],[rok]])</f>
        <v>Mrzena Pavel (1971)  v roce 2015</v>
      </c>
      <c r="S1090" s="244"/>
      <c r="T1090" s="244"/>
      <c r="U1090" s="56"/>
      <c r="V1090" s="265"/>
      <c r="W1090" s="265"/>
      <c r="X1090" s="266"/>
      <c r="Y1090" s="266"/>
      <c r="AB1090" s="6"/>
      <c r="AC1090" s="6"/>
      <c r="AF1090" s="56"/>
      <c r="AG1090" s="56"/>
    </row>
    <row r="1091" spans="2:33" ht="11.25">
      <c r="B1091" s="133" t="str">
        <f>CONCATENATE(historie_vysledky[[#This Row],[rok]]," :: ",H1091," :: ",I1091)</f>
        <v>2015 :: Koreš Tomáš :: 2002</v>
      </c>
      <c r="C1091" s="251">
        <v>2015</v>
      </c>
      <c r="D1091" s="252" t="s">
        <v>187</v>
      </c>
      <c r="E1091" s="259">
        <v>19</v>
      </c>
      <c r="F1091" s="259">
        <v>19</v>
      </c>
      <c r="G1091" s="253">
        <v>12</v>
      </c>
      <c r="H1091" s="262" t="s">
        <v>430</v>
      </c>
      <c r="I1091" s="263">
        <v>2002</v>
      </c>
      <c r="J1091" s="19" t="s">
        <v>333</v>
      </c>
      <c r="K1091" s="255" t="str">
        <f>IF(RIGHT(LEFT(historie_vysledky[[#This Row],[prijmeni a jmeno]],SEARCH(" ",historie_vysledky[[#This Row],[prijmeni a jmeno]])-1),1)="á","Z","M")</f>
        <v>M</v>
      </c>
      <c r="L109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91" s="257"/>
      <c r="N1091" s="134"/>
      <c r="O1091" s="264">
        <v>1.9212962962962963E-2</v>
      </c>
      <c r="P1091" s="136" t="str">
        <f>LEFT(historie_vysledky[[#This Row],[prijmeni a jmeno]],1)</f>
        <v>K</v>
      </c>
      <c r="Q1091" s="135" t="str">
        <f>CONCATENATE(historie_vysledky[[#This Row],[prijmeni a jmeno]],", ",historie_vysledky[[#This Row],[nar]])</f>
        <v>Koreš Tomáš, 2002</v>
      </c>
      <c r="R1091" s="135" t="str">
        <f>CONCATENATE(historie_vysledky[[#This Row],[prijmeni a jmeno]]," (",historie_vysledky[[#This Row],[nar]],")  v roce ",historie_vysledky[[#This Row],[rok]])</f>
        <v>Koreš Tomáš (2002)  v roce 2015</v>
      </c>
      <c r="S1091" s="244"/>
      <c r="T1091" s="244"/>
      <c r="U1091" s="56"/>
      <c r="V1091" s="265"/>
      <c r="W1091" s="265"/>
      <c r="X1091" s="266"/>
      <c r="Y1091" s="266"/>
      <c r="AB1091" s="6"/>
      <c r="AC1091" s="6"/>
      <c r="AF1091" s="56"/>
      <c r="AG1091" s="56"/>
    </row>
    <row r="1092" spans="2:33" ht="11.25">
      <c r="B1092" s="133" t="str">
        <f>CONCATENATE(historie_vysledky[[#This Row],[rok]]," :: ",H1092," :: ",I1092)</f>
        <v>2015 :: Círalová Anna :: 2000</v>
      </c>
      <c r="C1092" s="251">
        <v>2015</v>
      </c>
      <c r="D1092" s="252" t="s">
        <v>187</v>
      </c>
      <c r="E1092" s="259">
        <v>20</v>
      </c>
      <c r="F1092" s="259">
        <v>20</v>
      </c>
      <c r="G1092" s="253">
        <v>2</v>
      </c>
      <c r="H1092" s="262" t="s">
        <v>926</v>
      </c>
      <c r="I1092" s="263">
        <v>2000</v>
      </c>
      <c r="J1092" s="19" t="s">
        <v>6</v>
      </c>
      <c r="K1092" s="255" t="str">
        <f>IF(RIGHT(LEFT(historie_vysledky[[#This Row],[prijmeni a jmeno]],SEARCH(" ",historie_vysledky[[#This Row],[prijmeni a jmeno]])-1),1)="á","Z","M")</f>
        <v>Z</v>
      </c>
      <c r="L109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92" s="257"/>
      <c r="N1092" s="134"/>
      <c r="O1092" s="264">
        <v>1.9479166666666669E-2</v>
      </c>
      <c r="P1092" s="136" t="str">
        <f>LEFT(historie_vysledky[[#This Row],[prijmeni a jmeno]],1)</f>
        <v>C</v>
      </c>
      <c r="Q1092" s="135" t="str">
        <f>CONCATENATE(historie_vysledky[[#This Row],[prijmeni a jmeno]],", ",historie_vysledky[[#This Row],[nar]])</f>
        <v>Círalová Anna, 2000</v>
      </c>
      <c r="R1092" s="135" t="str">
        <f>CONCATENATE(historie_vysledky[[#This Row],[prijmeni a jmeno]]," (",historie_vysledky[[#This Row],[nar]],")  v roce ",historie_vysledky[[#This Row],[rok]])</f>
        <v>Círalová Anna (2000)  v roce 2015</v>
      </c>
      <c r="S1092" s="244"/>
      <c r="T1092" s="244"/>
      <c r="U1092" s="56"/>
      <c r="V1092" s="265"/>
      <c r="W1092" s="265"/>
      <c r="X1092" s="266"/>
      <c r="Y1092" s="266"/>
      <c r="AB1092" s="6"/>
      <c r="AC1092" s="6"/>
      <c r="AF1092" s="56"/>
      <c r="AG1092" s="56"/>
    </row>
    <row r="1093" spans="2:33" ht="11.25">
      <c r="B1093" s="133" t="str">
        <f>CONCATENATE(historie_vysledky[[#This Row],[rok]]," :: ",H1093," :: ",I1093)</f>
        <v>2015 :: Německý Olda :: 2003</v>
      </c>
      <c r="C1093" s="251">
        <v>2015</v>
      </c>
      <c r="D1093" s="252" t="s">
        <v>187</v>
      </c>
      <c r="E1093" s="259">
        <v>21</v>
      </c>
      <c r="F1093" s="259">
        <v>21</v>
      </c>
      <c r="G1093" s="253">
        <v>18</v>
      </c>
      <c r="H1093" s="262" t="s">
        <v>482</v>
      </c>
      <c r="I1093" s="263">
        <v>2003</v>
      </c>
      <c r="J1093" s="19" t="s">
        <v>331</v>
      </c>
      <c r="K1093" s="255" t="str">
        <f>IF(RIGHT(LEFT(historie_vysledky[[#This Row],[prijmeni a jmeno]],SEARCH(" ",historie_vysledky[[#This Row],[prijmeni a jmeno]])-1),1)="á","Z","M")</f>
        <v>M</v>
      </c>
      <c r="L109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93" s="257"/>
      <c r="N1093" s="134"/>
      <c r="O1093" s="264">
        <v>1.954861111111111E-2</v>
      </c>
      <c r="P1093" s="136" t="str">
        <f>LEFT(historie_vysledky[[#This Row],[prijmeni a jmeno]],1)</f>
        <v>N</v>
      </c>
      <c r="Q1093" s="135" t="str">
        <f>CONCATENATE(historie_vysledky[[#This Row],[prijmeni a jmeno]],", ",historie_vysledky[[#This Row],[nar]])</f>
        <v>Německý Olda, 2003</v>
      </c>
      <c r="R1093" s="135" t="str">
        <f>CONCATENATE(historie_vysledky[[#This Row],[prijmeni a jmeno]]," (",historie_vysledky[[#This Row],[nar]],")  v roce ",historie_vysledky[[#This Row],[rok]])</f>
        <v>Německý Olda (2003)  v roce 2015</v>
      </c>
      <c r="S1093" s="244"/>
      <c r="T1093" s="244"/>
      <c r="U1093" s="56"/>
      <c r="V1093" s="265"/>
      <c r="W1093" s="265"/>
      <c r="X1093" s="266"/>
      <c r="Y1093" s="266"/>
      <c r="AB1093" s="6"/>
      <c r="AC1093" s="6"/>
      <c r="AF1093" s="56"/>
      <c r="AG1093" s="56"/>
    </row>
    <row r="1094" spans="2:33" ht="11.25">
      <c r="B1094" s="133" t="str">
        <f>CONCATENATE(historie_vysledky[[#This Row],[rok]]," :: ",H1094," :: ",I1094)</f>
        <v>2015 :: Břicháček Jiří :: 1974</v>
      </c>
      <c r="C1094" s="251">
        <v>2015</v>
      </c>
      <c r="D1094" s="252" t="s">
        <v>187</v>
      </c>
      <c r="E1094" s="259">
        <v>22</v>
      </c>
      <c r="F1094" s="259">
        <v>22</v>
      </c>
      <c r="G1094" s="253">
        <v>14</v>
      </c>
      <c r="H1094" s="262" t="s">
        <v>964</v>
      </c>
      <c r="I1094" s="263">
        <v>1974</v>
      </c>
      <c r="J1094" s="19" t="s">
        <v>11</v>
      </c>
      <c r="K1094" s="255" t="str">
        <f>IF(RIGHT(LEFT(historie_vysledky[[#This Row],[prijmeni a jmeno]],SEARCH(" ",historie_vysledky[[#This Row],[prijmeni a jmeno]])-1),1)="á","Z","M")</f>
        <v>M</v>
      </c>
      <c r="L109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94" s="257"/>
      <c r="N1094" s="134"/>
      <c r="O1094" s="264">
        <v>1.9699074074074074E-2</v>
      </c>
      <c r="P1094" s="136" t="str">
        <f>LEFT(historie_vysledky[[#This Row],[prijmeni a jmeno]],1)</f>
        <v>B</v>
      </c>
      <c r="Q1094" s="135" t="str">
        <f>CONCATENATE(historie_vysledky[[#This Row],[prijmeni a jmeno]],", ",historie_vysledky[[#This Row],[nar]])</f>
        <v>Břicháček Jiří, 1974</v>
      </c>
      <c r="R1094" s="135" t="str">
        <f>CONCATENATE(historie_vysledky[[#This Row],[prijmeni a jmeno]]," (",historie_vysledky[[#This Row],[nar]],")  v roce ",historie_vysledky[[#This Row],[rok]])</f>
        <v>Břicháček Jiří (1974)  v roce 2015</v>
      </c>
      <c r="S1094" s="244"/>
      <c r="T1094" s="244"/>
      <c r="U1094" s="56"/>
      <c r="V1094" s="265"/>
      <c r="W1094" s="265"/>
      <c r="X1094" s="266"/>
      <c r="Y1094" s="266"/>
      <c r="AB1094" s="6"/>
      <c r="AC1094" s="6"/>
      <c r="AF1094" s="56"/>
      <c r="AG1094" s="56"/>
    </row>
    <row r="1095" spans="2:33" ht="11.25">
      <c r="B1095" s="133" t="str">
        <f>CONCATENATE(historie_vysledky[[#This Row],[rok]]," :: ",H1095," :: ",I1095)</f>
        <v>2015 :: Teplá Lenka :: 1975</v>
      </c>
      <c r="C1095" s="251">
        <v>2015</v>
      </c>
      <c r="D1095" s="252" t="s">
        <v>187</v>
      </c>
      <c r="E1095" s="259">
        <v>23</v>
      </c>
      <c r="F1095" s="259">
        <v>23</v>
      </c>
      <c r="G1095" s="253">
        <v>16</v>
      </c>
      <c r="H1095" s="262" t="s">
        <v>966</v>
      </c>
      <c r="I1095" s="263">
        <v>1975</v>
      </c>
      <c r="J1095" s="19" t="s">
        <v>702</v>
      </c>
      <c r="K1095" s="255" t="str">
        <f>IF(RIGHT(LEFT(historie_vysledky[[#This Row],[prijmeni a jmeno]],SEARCH(" ",historie_vysledky[[#This Row],[prijmeni a jmeno]])-1),1)="á","Z","M")</f>
        <v>Z</v>
      </c>
      <c r="L109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95" s="257"/>
      <c r="N1095" s="134"/>
      <c r="O1095" s="264">
        <v>1.9733796296296298E-2</v>
      </c>
      <c r="P1095" s="136" t="str">
        <f>LEFT(historie_vysledky[[#This Row],[prijmeni a jmeno]],1)</f>
        <v>T</v>
      </c>
      <c r="Q1095" s="135" t="str">
        <f>CONCATENATE(historie_vysledky[[#This Row],[prijmeni a jmeno]],", ",historie_vysledky[[#This Row],[nar]])</f>
        <v>Teplá Lenka, 1975</v>
      </c>
      <c r="R1095" s="135" t="str">
        <f>CONCATENATE(historie_vysledky[[#This Row],[prijmeni a jmeno]]," (",historie_vysledky[[#This Row],[nar]],")  v roce ",historie_vysledky[[#This Row],[rok]])</f>
        <v>Teplá Lenka (1975)  v roce 2015</v>
      </c>
      <c r="S1095" s="244"/>
      <c r="T1095" s="244"/>
      <c r="U1095" s="56"/>
      <c r="V1095" s="265"/>
      <c r="W1095" s="265"/>
      <c r="X1095" s="266"/>
      <c r="Y1095" s="266"/>
      <c r="AB1095" s="6"/>
      <c r="AC1095" s="6"/>
      <c r="AF1095" s="56"/>
      <c r="AG1095" s="56"/>
    </row>
    <row r="1096" spans="2:33" ht="11.25">
      <c r="B1096" s="133" t="str">
        <f>CONCATENATE(historie_vysledky[[#This Row],[rok]]," :: ",H1096," :: ",I1096)</f>
        <v>2015 :: Gazda Maxmilián :: 2002</v>
      </c>
      <c r="C1096" s="251">
        <v>2015</v>
      </c>
      <c r="D1096" s="252" t="s">
        <v>187</v>
      </c>
      <c r="E1096" s="259">
        <v>24</v>
      </c>
      <c r="F1096" s="259">
        <v>24</v>
      </c>
      <c r="G1096" s="253">
        <v>13</v>
      </c>
      <c r="H1096" s="262" t="s">
        <v>273</v>
      </c>
      <c r="I1096" s="263">
        <v>2002</v>
      </c>
      <c r="J1096" s="19" t="s">
        <v>198</v>
      </c>
      <c r="K1096" s="255" t="str">
        <f>IF(RIGHT(LEFT(historie_vysledky[[#This Row],[prijmeni a jmeno]],SEARCH(" ",historie_vysledky[[#This Row],[prijmeni a jmeno]])-1),1)="á","Z","M")</f>
        <v>M</v>
      </c>
      <c r="L109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96" s="257"/>
      <c r="N1096" s="134"/>
      <c r="O1096" s="264">
        <v>1.9861111111111111E-2</v>
      </c>
      <c r="P1096" s="136" t="str">
        <f>LEFT(historie_vysledky[[#This Row],[prijmeni a jmeno]],1)</f>
        <v>G</v>
      </c>
      <c r="Q1096" s="135" t="str">
        <f>CONCATENATE(historie_vysledky[[#This Row],[prijmeni a jmeno]],", ",historie_vysledky[[#This Row],[nar]])</f>
        <v>Gazda Maxmilián, 2002</v>
      </c>
      <c r="R1096" s="135" t="str">
        <f>CONCATENATE(historie_vysledky[[#This Row],[prijmeni a jmeno]]," (",historie_vysledky[[#This Row],[nar]],")  v roce ",historie_vysledky[[#This Row],[rok]])</f>
        <v>Gazda Maxmilián (2002)  v roce 2015</v>
      </c>
      <c r="S1096" s="244"/>
      <c r="T1096" s="244"/>
      <c r="U1096" s="56"/>
      <c r="V1096" s="265"/>
      <c r="W1096" s="265"/>
      <c r="X1096" s="266"/>
      <c r="Y1096" s="266"/>
      <c r="AB1096" s="6"/>
      <c r="AC1096" s="6"/>
      <c r="AF1096" s="56"/>
      <c r="AG1096" s="56"/>
    </row>
    <row r="1097" spans="2:33" ht="11.25">
      <c r="B1097" s="133" t="str">
        <f>CONCATENATE(historie_vysledky[[#This Row],[rok]]," :: ",H1097," :: ",I1097)</f>
        <v>2015 :: Vařáková Pavla :: 1969</v>
      </c>
      <c r="C1097" s="251">
        <v>2015</v>
      </c>
      <c r="D1097" s="252" t="s">
        <v>187</v>
      </c>
      <c r="E1097" s="259">
        <v>25</v>
      </c>
      <c r="F1097" s="259">
        <v>25</v>
      </c>
      <c r="G1097" s="253">
        <v>19</v>
      </c>
      <c r="H1097" s="262" t="s">
        <v>129</v>
      </c>
      <c r="I1097" s="263">
        <v>1969</v>
      </c>
      <c r="J1097" s="19" t="s">
        <v>26</v>
      </c>
      <c r="K1097" s="255" t="str">
        <f>IF(RIGHT(LEFT(historie_vysledky[[#This Row],[prijmeni a jmeno]],SEARCH(" ",historie_vysledky[[#This Row],[prijmeni a jmeno]])-1),1)="á","Z","M")</f>
        <v>Z</v>
      </c>
      <c r="L109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97" s="257"/>
      <c r="N1097" s="134"/>
      <c r="O1097" s="264">
        <v>1.9872685185185184E-2</v>
      </c>
      <c r="P1097" s="136" t="str">
        <f>LEFT(historie_vysledky[[#This Row],[prijmeni a jmeno]],1)</f>
        <v>V</v>
      </c>
      <c r="Q1097" s="135" t="str">
        <f>CONCATENATE(historie_vysledky[[#This Row],[prijmeni a jmeno]],", ",historie_vysledky[[#This Row],[nar]])</f>
        <v>Vařáková Pavla, 1969</v>
      </c>
      <c r="R1097" s="135" t="str">
        <f>CONCATENATE(historie_vysledky[[#This Row],[prijmeni a jmeno]]," (",historie_vysledky[[#This Row],[nar]],")  v roce ",historie_vysledky[[#This Row],[rok]])</f>
        <v>Vařáková Pavla (1969)  v roce 2015</v>
      </c>
      <c r="S1097" s="244"/>
      <c r="T1097" s="244"/>
      <c r="U1097" s="56"/>
      <c r="V1097" s="265"/>
      <c r="W1097" s="265"/>
      <c r="X1097" s="266"/>
      <c r="Y1097" s="266"/>
      <c r="AB1097" s="6"/>
      <c r="AC1097" s="6"/>
      <c r="AF1097" s="56"/>
      <c r="AG1097" s="56"/>
    </row>
    <row r="1098" spans="2:33" ht="11.25">
      <c r="B1098" s="133" t="str">
        <f>CONCATENATE(historie_vysledky[[#This Row],[rok]]," :: ",H1098," :: ",I1098)</f>
        <v>2015 :: Koreš Tomáš :: 1977</v>
      </c>
      <c r="C1098" s="251">
        <v>2015</v>
      </c>
      <c r="D1098" s="252" t="s">
        <v>187</v>
      </c>
      <c r="E1098" s="259">
        <v>26</v>
      </c>
      <c r="F1098" s="259">
        <v>26</v>
      </c>
      <c r="G1098" s="253">
        <v>32</v>
      </c>
      <c r="H1098" s="262" t="s">
        <v>430</v>
      </c>
      <c r="I1098" s="263">
        <v>1977</v>
      </c>
      <c r="J1098" s="19" t="s">
        <v>328</v>
      </c>
      <c r="K1098" s="255" t="str">
        <f>IF(RIGHT(LEFT(historie_vysledky[[#This Row],[prijmeni a jmeno]],SEARCH(" ",historie_vysledky[[#This Row],[prijmeni a jmeno]])-1),1)="á","Z","M")</f>
        <v>M</v>
      </c>
      <c r="L109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98" s="257"/>
      <c r="N1098" s="134"/>
      <c r="O1098" s="264">
        <v>2.0254629629629629E-2</v>
      </c>
      <c r="P1098" s="136" t="str">
        <f>LEFT(historie_vysledky[[#This Row],[prijmeni a jmeno]],1)</f>
        <v>K</v>
      </c>
      <c r="Q1098" s="135" t="str">
        <f>CONCATENATE(historie_vysledky[[#This Row],[prijmeni a jmeno]],", ",historie_vysledky[[#This Row],[nar]])</f>
        <v>Koreš Tomáš, 1977</v>
      </c>
      <c r="R1098" s="135" t="str">
        <f>CONCATENATE(historie_vysledky[[#This Row],[prijmeni a jmeno]]," (",historie_vysledky[[#This Row],[nar]],")  v roce ",historie_vysledky[[#This Row],[rok]])</f>
        <v>Koreš Tomáš (1977)  v roce 2015</v>
      </c>
      <c r="S1098" s="244"/>
      <c r="T1098" s="244"/>
      <c r="U1098" s="56"/>
      <c r="V1098" s="265"/>
      <c r="W1098" s="265"/>
      <c r="X1098" s="266"/>
      <c r="Y1098" s="266"/>
      <c r="AB1098" s="6"/>
      <c r="AC1098" s="6"/>
      <c r="AF1098" s="56"/>
      <c r="AG1098" s="56"/>
    </row>
    <row r="1099" spans="2:33" ht="11.25">
      <c r="B1099" s="133" t="str">
        <f>CONCATENATE(historie_vysledky[[#This Row],[rok]]," :: ",H1099," :: ",I1099)</f>
        <v>2015 :: Zoubková Eva :: 1976</v>
      </c>
      <c r="C1099" s="251">
        <v>2015</v>
      </c>
      <c r="D1099" s="252" t="s">
        <v>187</v>
      </c>
      <c r="E1099" s="259">
        <v>27</v>
      </c>
      <c r="F1099" s="259">
        <v>27</v>
      </c>
      <c r="G1099" s="253">
        <v>6</v>
      </c>
      <c r="H1099" s="262" t="s">
        <v>166</v>
      </c>
      <c r="I1099" s="263">
        <v>1976</v>
      </c>
      <c r="J1099" s="19" t="s">
        <v>284</v>
      </c>
      <c r="K1099" s="255" t="str">
        <f>IF(RIGHT(LEFT(historie_vysledky[[#This Row],[prijmeni a jmeno]],SEARCH(" ",historie_vysledky[[#This Row],[prijmeni a jmeno]])-1),1)="á","Z","M")</f>
        <v>Z</v>
      </c>
      <c r="L109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099" s="257"/>
      <c r="N1099" s="134"/>
      <c r="O1099" s="264">
        <v>2.0659722222222222E-2</v>
      </c>
      <c r="P1099" s="136" t="str">
        <f>LEFT(historie_vysledky[[#This Row],[prijmeni a jmeno]],1)</f>
        <v>Z</v>
      </c>
      <c r="Q1099" s="135" t="str">
        <f>CONCATENATE(historie_vysledky[[#This Row],[prijmeni a jmeno]],", ",historie_vysledky[[#This Row],[nar]])</f>
        <v>Zoubková Eva, 1976</v>
      </c>
      <c r="R1099" s="135" t="str">
        <f>CONCATENATE(historie_vysledky[[#This Row],[prijmeni a jmeno]]," (",historie_vysledky[[#This Row],[nar]],")  v roce ",historie_vysledky[[#This Row],[rok]])</f>
        <v>Zoubková Eva (1976)  v roce 2015</v>
      </c>
      <c r="S1099" s="244"/>
      <c r="T1099" s="244"/>
      <c r="U1099" s="56"/>
      <c r="V1099" s="265"/>
      <c r="W1099" s="265"/>
      <c r="X1099" s="266"/>
      <c r="Y1099" s="266"/>
      <c r="AB1099" s="6"/>
      <c r="AC1099" s="6"/>
      <c r="AF1099" s="56"/>
      <c r="AG1099" s="56"/>
    </row>
    <row r="1100" spans="2:33" ht="11.25">
      <c r="B1100" s="133" t="str">
        <f>CONCATENATE(historie_vysledky[[#This Row],[rok]]," :: ",H1100," :: ",I1100)</f>
        <v>2015 :: Růžička Karel :: 1952</v>
      </c>
      <c r="C1100" s="251">
        <v>2015</v>
      </c>
      <c r="D1100" s="252" t="s">
        <v>187</v>
      </c>
      <c r="E1100" s="259">
        <v>28</v>
      </c>
      <c r="F1100" s="259">
        <v>28</v>
      </c>
      <c r="G1100" s="253">
        <v>22</v>
      </c>
      <c r="H1100" s="262" t="s">
        <v>238</v>
      </c>
      <c r="I1100" s="263">
        <v>1952</v>
      </c>
      <c r="J1100" s="19" t="s">
        <v>43</v>
      </c>
      <c r="K1100" s="255" t="str">
        <f>IF(RIGHT(LEFT(historie_vysledky[[#This Row],[prijmeni a jmeno]],SEARCH(" ",historie_vysledky[[#This Row],[prijmeni a jmeno]])-1),1)="á","Z","M")</f>
        <v>M</v>
      </c>
      <c r="L110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100" s="257"/>
      <c r="N1100" s="134"/>
      <c r="O1100" s="264">
        <v>2.071759259259259E-2</v>
      </c>
      <c r="P1100" s="136" t="str">
        <f>LEFT(historie_vysledky[[#This Row],[prijmeni a jmeno]],1)</f>
        <v>R</v>
      </c>
      <c r="Q1100" s="135" t="str">
        <f>CONCATENATE(historie_vysledky[[#This Row],[prijmeni a jmeno]],", ",historie_vysledky[[#This Row],[nar]])</f>
        <v>Růžička Karel, 1952</v>
      </c>
      <c r="R1100" s="135" t="str">
        <f>CONCATENATE(historie_vysledky[[#This Row],[prijmeni a jmeno]]," (",historie_vysledky[[#This Row],[nar]],")  v roce ",historie_vysledky[[#This Row],[rok]])</f>
        <v>Růžička Karel (1952)  v roce 2015</v>
      </c>
      <c r="S1100" s="244"/>
      <c r="T1100" s="244"/>
      <c r="U1100" s="56"/>
      <c r="V1100" s="265"/>
      <c r="W1100" s="265"/>
      <c r="X1100" s="266"/>
      <c r="Y1100" s="266"/>
      <c r="AB1100" s="6"/>
      <c r="AC1100" s="6"/>
      <c r="AF1100" s="56"/>
      <c r="AG1100" s="56"/>
    </row>
    <row r="1101" spans="2:33" ht="11.25">
      <c r="B1101" s="133" t="str">
        <f>CONCATENATE(historie_vysledky[[#This Row],[rok]]," :: ",H1101," :: ",I1101)</f>
        <v>2015 :: Břicháčková Lucie :: 1975</v>
      </c>
      <c r="C1101" s="251">
        <v>2015</v>
      </c>
      <c r="D1101" s="252" t="s">
        <v>187</v>
      </c>
      <c r="E1101" s="259">
        <v>29</v>
      </c>
      <c r="F1101" s="259">
        <v>29</v>
      </c>
      <c r="G1101" s="253">
        <v>11</v>
      </c>
      <c r="H1101" s="262" t="s">
        <v>963</v>
      </c>
      <c r="I1101" s="263">
        <v>1975</v>
      </c>
      <c r="J1101" s="19" t="s">
        <v>11</v>
      </c>
      <c r="K1101" s="255" t="str">
        <f>IF(RIGHT(LEFT(historie_vysledky[[#This Row],[prijmeni a jmeno]],SEARCH(" ",historie_vysledky[[#This Row],[prijmeni a jmeno]])-1),1)="á","Z","M")</f>
        <v>Z</v>
      </c>
      <c r="L110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101" s="257"/>
      <c r="N1101" s="134"/>
      <c r="O1101" s="264">
        <v>2.1400462962962965E-2</v>
      </c>
      <c r="P1101" s="136" t="str">
        <f>LEFT(historie_vysledky[[#This Row],[prijmeni a jmeno]],1)</f>
        <v>B</v>
      </c>
      <c r="Q1101" s="135" t="str">
        <f>CONCATENATE(historie_vysledky[[#This Row],[prijmeni a jmeno]],", ",historie_vysledky[[#This Row],[nar]])</f>
        <v>Břicháčková Lucie, 1975</v>
      </c>
      <c r="R1101" s="135" t="str">
        <f>CONCATENATE(historie_vysledky[[#This Row],[prijmeni a jmeno]]," (",historie_vysledky[[#This Row],[nar]],")  v roce ",historie_vysledky[[#This Row],[rok]])</f>
        <v>Břicháčková Lucie (1975)  v roce 2015</v>
      </c>
      <c r="S1101" s="244"/>
      <c r="T1101" s="244"/>
      <c r="U1101" s="56"/>
      <c r="V1101" s="265"/>
      <c r="W1101" s="265"/>
      <c r="X1101" s="266"/>
      <c r="Y1101" s="266"/>
      <c r="AB1101" s="6"/>
      <c r="AC1101" s="6"/>
      <c r="AF1101" s="56"/>
      <c r="AG1101" s="56"/>
    </row>
    <row r="1102" spans="2:33" ht="11.25">
      <c r="B1102" s="133" t="str">
        <f>CONCATENATE(historie_vysledky[[#This Row],[rok]]," :: ",H1102," :: ",I1102)</f>
        <v>2015 :: Menšíková Zdeňka :: 1977</v>
      </c>
      <c r="C1102" s="251">
        <v>2015</v>
      </c>
      <c r="D1102" s="252" t="s">
        <v>187</v>
      </c>
      <c r="E1102" s="259">
        <v>30</v>
      </c>
      <c r="F1102" s="259">
        <v>30</v>
      </c>
      <c r="G1102" s="253">
        <v>20</v>
      </c>
      <c r="H1102" s="262" t="s">
        <v>930</v>
      </c>
      <c r="I1102" s="263">
        <v>1977</v>
      </c>
      <c r="J1102" s="19" t="s">
        <v>284</v>
      </c>
      <c r="K1102" s="255" t="str">
        <f>IF(RIGHT(LEFT(historie_vysledky[[#This Row],[prijmeni a jmeno]],SEARCH(" ",historie_vysledky[[#This Row],[prijmeni a jmeno]])-1),1)="á","Z","M")</f>
        <v>Z</v>
      </c>
      <c r="L110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102" s="257"/>
      <c r="N1102" s="134"/>
      <c r="O1102" s="264">
        <v>2.2708333333333334E-2</v>
      </c>
      <c r="P1102" s="136" t="str">
        <f>LEFT(historie_vysledky[[#This Row],[prijmeni a jmeno]],1)</f>
        <v>M</v>
      </c>
      <c r="Q1102" s="135" t="str">
        <f>CONCATENATE(historie_vysledky[[#This Row],[prijmeni a jmeno]],", ",historie_vysledky[[#This Row],[nar]])</f>
        <v>Menšíková Zdeňka, 1977</v>
      </c>
      <c r="R1102" s="135" t="str">
        <f>CONCATENATE(historie_vysledky[[#This Row],[prijmeni a jmeno]]," (",historie_vysledky[[#This Row],[nar]],")  v roce ",historie_vysledky[[#This Row],[rok]])</f>
        <v>Menšíková Zdeňka (1977)  v roce 2015</v>
      </c>
      <c r="S1102" s="244"/>
      <c r="T1102" s="244"/>
      <c r="U1102" s="56"/>
      <c r="V1102" s="265"/>
      <c r="W1102" s="265"/>
      <c r="X1102" s="266"/>
      <c r="Y1102" s="266"/>
      <c r="AB1102" s="6"/>
      <c r="AC1102" s="6"/>
      <c r="AF1102" s="56"/>
      <c r="AG1102" s="56"/>
    </row>
    <row r="1103" spans="2:33" ht="11.25">
      <c r="B1103" s="133" t="str">
        <f>CONCATENATE(historie_vysledky[[#This Row],[rok]]," :: ",H1103," :: ",I1103)</f>
        <v>2015 :: Tesaříková Renata :: 1970</v>
      </c>
      <c r="C1103" s="251">
        <v>2015</v>
      </c>
      <c r="D1103" s="252" t="s">
        <v>187</v>
      </c>
      <c r="E1103" s="259">
        <v>31</v>
      </c>
      <c r="F1103" s="259">
        <v>31</v>
      </c>
      <c r="G1103" s="253">
        <v>15</v>
      </c>
      <c r="H1103" s="262" t="s">
        <v>965</v>
      </c>
      <c r="I1103" s="263">
        <v>1970</v>
      </c>
      <c r="J1103" s="19" t="s">
        <v>702</v>
      </c>
      <c r="K1103" s="255" t="str">
        <f>IF(RIGHT(LEFT(historie_vysledky[[#This Row],[prijmeni a jmeno]],SEARCH(" ",historie_vysledky[[#This Row],[prijmeni a jmeno]])-1),1)="á","Z","M")</f>
        <v>Z</v>
      </c>
      <c r="L110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103" s="257"/>
      <c r="N1103" s="134"/>
      <c r="O1103" s="264">
        <v>2.344907407407407E-2</v>
      </c>
      <c r="P1103" s="136" t="str">
        <f>LEFT(historie_vysledky[[#This Row],[prijmeni a jmeno]],1)</f>
        <v>T</v>
      </c>
      <c r="Q1103" s="135" t="str">
        <f>CONCATENATE(historie_vysledky[[#This Row],[prijmeni a jmeno]],", ",historie_vysledky[[#This Row],[nar]])</f>
        <v>Tesaříková Renata, 1970</v>
      </c>
      <c r="R1103" s="135" t="str">
        <f>CONCATENATE(historie_vysledky[[#This Row],[prijmeni a jmeno]]," (",historie_vysledky[[#This Row],[nar]],")  v roce ",historie_vysledky[[#This Row],[rok]])</f>
        <v>Tesaříková Renata (1970)  v roce 2015</v>
      </c>
      <c r="S1103" s="244"/>
      <c r="T1103" s="244"/>
      <c r="U1103" s="56"/>
      <c r="V1103" s="265"/>
      <c r="W1103" s="265"/>
      <c r="X1103" s="266"/>
      <c r="Y1103" s="266"/>
      <c r="AB1103" s="6"/>
      <c r="AC1103" s="6"/>
      <c r="AF1103" s="56"/>
      <c r="AG1103" s="56"/>
    </row>
    <row r="1104" spans="2:33" ht="11.25">
      <c r="B1104" s="133" t="str">
        <f>CONCATENATE(historie_vysledky[[#This Row],[rok]]," :: ",H1104," :: ",I1104)</f>
        <v>2016 :: Csirik Jiří :: 1992</v>
      </c>
      <c r="C1104" s="251">
        <v>2016</v>
      </c>
      <c r="D1104" s="252" t="s">
        <v>186</v>
      </c>
      <c r="E1104" s="259">
        <v>1</v>
      </c>
      <c r="F1104" s="259">
        <v>1</v>
      </c>
      <c r="G1104" s="253">
        <v>92</v>
      </c>
      <c r="H1104" s="262" t="s">
        <v>167</v>
      </c>
      <c r="I1104" s="263">
        <v>1992</v>
      </c>
      <c r="J1104" s="19" t="s">
        <v>8</v>
      </c>
      <c r="K1104" s="255" t="str">
        <f>IF(RIGHT(LEFT(historie_vysledky[[#This Row],[prijmeni a jmeno]],SEARCH(" ",historie_vysledky[[#This Row],[prijmeni a jmeno]])-1),1)="á","Z","M")</f>
        <v>M</v>
      </c>
      <c r="L110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104" s="257"/>
      <c r="N1104" s="134"/>
      <c r="O1104" s="264">
        <v>3.9421296296296295E-2</v>
      </c>
      <c r="P1104" s="136" t="str">
        <f>LEFT(historie_vysledky[[#This Row],[prijmeni a jmeno]],1)</f>
        <v>C</v>
      </c>
      <c r="Q1104" s="135" t="str">
        <f>CONCATENATE(historie_vysledky[[#This Row],[prijmeni a jmeno]],", ",historie_vysledky[[#This Row],[nar]])</f>
        <v>Csirik Jiří, 1992</v>
      </c>
      <c r="R1104" s="135" t="str">
        <f>CONCATENATE(historie_vysledky[[#This Row],[prijmeni a jmeno]]," (",historie_vysledky[[#This Row],[nar]],")  v roce ",historie_vysledky[[#This Row],[rok]])</f>
        <v>Csirik Jiří (1992)  v roce 2016</v>
      </c>
      <c r="S1104" s="244"/>
      <c r="T1104" s="244"/>
      <c r="U1104" s="56"/>
      <c r="V1104" s="265"/>
      <c r="W1104" s="265"/>
      <c r="X1104" s="266"/>
      <c r="Y1104" s="266"/>
      <c r="AB1104" s="6"/>
      <c r="AC1104" s="6"/>
      <c r="AF1104" s="56"/>
      <c r="AG1104" s="56"/>
    </row>
    <row r="1105" spans="2:33" ht="11.25">
      <c r="B1105" s="133" t="str">
        <f>CONCATENATE(historie_vysledky[[#This Row],[rok]]," :: ",H1105," :: ",I1105)</f>
        <v>2016 :: Kos Pavel :: 1990</v>
      </c>
      <c r="C1105" s="251">
        <v>2016</v>
      </c>
      <c r="D1105" s="252" t="s">
        <v>186</v>
      </c>
      <c r="E1105" s="259">
        <v>2</v>
      </c>
      <c r="F1105" s="259">
        <v>2</v>
      </c>
      <c r="G1105" s="253">
        <v>90</v>
      </c>
      <c r="H1105" s="262" t="s">
        <v>2300</v>
      </c>
      <c r="I1105" s="263">
        <v>1990</v>
      </c>
      <c r="J1105" s="19" t="s">
        <v>2301</v>
      </c>
      <c r="K1105" s="255" t="str">
        <f>IF(RIGHT(LEFT(historie_vysledky[[#This Row],[prijmeni a jmeno]],SEARCH(" ",historie_vysledky[[#This Row],[prijmeni a jmeno]])-1),1)="á","Z","M")</f>
        <v>M</v>
      </c>
      <c r="L110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105" s="257"/>
      <c r="N1105" s="134"/>
      <c r="O1105" s="264">
        <v>4.0532407407407406E-2</v>
      </c>
      <c r="P1105" s="136" t="str">
        <f>LEFT(historie_vysledky[[#This Row],[prijmeni a jmeno]],1)</f>
        <v>K</v>
      </c>
      <c r="Q1105" s="135" t="str">
        <f>CONCATENATE(historie_vysledky[[#This Row],[prijmeni a jmeno]],", ",historie_vysledky[[#This Row],[nar]])</f>
        <v>Kos Pavel, 1990</v>
      </c>
      <c r="R1105" s="135" t="str">
        <f>CONCATENATE(historie_vysledky[[#This Row],[prijmeni a jmeno]]," (",historie_vysledky[[#This Row],[nar]],")  v roce ",historie_vysledky[[#This Row],[rok]])</f>
        <v>Kos Pavel (1990)  v roce 2016</v>
      </c>
      <c r="S1105" s="244"/>
      <c r="T1105" s="244"/>
      <c r="U1105" s="56"/>
      <c r="V1105" s="265"/>
      <c r="W1105" s="265"/>
      <c r="X1105" s="266"/>
      <c r="Y1105" s="266"/>
      <c r="AB1105" s="6"/>
      <c r="AC1105" s="6"/>
      <c r="AF1105" s="56"/>
      <c r="AG1105" s="56"/>
    </row>
    <row r="1106" spans="2:33" ht="11.25">
      <c r="B1106" s="133" t="str">
        <f>CONCATENATE(historie_vysledky[[#This Row],[rok]]," :: ",H1106," :: ",I1106)</f>
        <v>2016 :: Frelich Pavel :: 1971</v>
      </c>
      <c r="C1106" s="251">
        <v>2016</v>
      </c>
      <c r="D1106" s="252" t="s">
        <v>186</v>
      </c>
      <c r="E1106" s="259">
        <v>3</v>
      </c>
      <c r="F1106" s="259">
        <v>1</v>
      </c>
      <c r="G1106" s="253">
        <v>96</v>
      </c>
      <c r="H1106" s="262" t="s">
        <v>2290</v>
      </c>
      <c r="I1106" s="263">
        <v>1971</v>
      </c>
      <c r="J1106" s="19" t="s">
        <v>2291</v>
      </c>
      <c r="K1106" s="255" t="str">
        <f>IF(RIGHT(LEFT(historie_vysledky[[#This Row],[prijmeni a jmeno]],SEARCH(" ",historie_vysledky[[#This Row],[prijmeni a jmeno]])-1),1)="á","Z","M")</f>
        <v>M</v>
      </c>
      <c r="L110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06" s="257"/>
      <c r="N1106" s="134"/>
      <c r="O1106" s="264">
        <v>4.0763888888888891E-2</v>
      </c>
      <c r="P1106" s="136" t="str">
        <f>LEFT(historie_vysledky[[#This Row],[prijmeni a jmeno]],1)</f>
        <v>F</v>
      </c>
      <c r="Q1106" s="135" t="str">
        <f>CONCATENATE(historie_vysledky[[#This Row],[prijmeni a jmeno]],", ",historie_vysledky[[#This Row],[nar]])</f>
        <v>Frelich Pavel, 1971</v>
      </c>
      <c r="R1106" s="135" t="str">
        <f>CONCATENATE(historie_vysledky[[#This Row],[prijmeni a jmeno]]," (",historie_vysledky[[#This Row],[nar]],")  v roce ",historie_vysledky[[#This Row],[rok]])</f>
        <v>Frelich Pavel (1971)  v roce 2016</v>
      </c>
      <c r="S1106" s="244"/>
      <c r="T1106" s="244"/>
      <c r="U1106" s="56"/>
      <c r="V1106" s="265"/>
      <c r="W1106" s="265"/>
      <c r="X1106" s="266"/>
      <c r="Y1106" s="266"/>
      <c r="AB1106" s="6"/>
      <c r="AC1106" s="6"/>
      <c r="AF1106" s="56"/>
      <c r="AG1106" s="56"/>
    </row>
    <row r="1107" spans="2:33" ht="11.25">
      <c r="B1107" s="133" t="str">
        <f>CONCATENATE(historie_vysledky[[#This Row],[rok]]," :: ",H1107," :: ",I1107)</f>
        <v>2016 :: Chlup Tomáš :: 1993</v>
      </c>
      <c r="C1107" s="251">
        <v>2016</v>
      </c>
      <c r="D1107" s="252" t="s">
        <v>186</v>
      </c>
      <c r="E1107" s="259">
        <v>4</v>
      </c>
      <c r="F1107" s="259">
        <v>3</v>
      </c>
      <c r="G1107" s="253">
        <v>93</v>
      </c>
      <c r="H1107" s="262" t="s">
        <v>948</v>
      </c>
      <c r="I1107" s="263">
        <v>1993</v>
      </c>
      <c r="J1107" s="19" t="s">
        <v>2285</v>
      </c>
      <c r="K1107" s="255" t="str">
        <f>IF(RIGHT(LEFT(historie_vysledky[[#This Row],[prijmeni a jmeno]],SEARCH(" ",historie_vysledky[[#This Row],[prijmeni a jmeno]])-1),1)="á","Z","M")</f>
        <v>M</v>
      </c>
      <c r="L110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107" s="257"/>
      <c r="N1107" s="134"/>
      <c r="O1107" s="264">
        <v>4.1608796296296297E-2</v>
      </c>
      <c r="P1107" s="136" t="str">
        <f>LEFT(historie_vysledky[[#This Row],[prijmeni a jmeno]],1)</f>
        <v>C</v>
      </c>
      <c r="Q1107" s="135" t="str">
        <f>CONCATENATE(historie_vysledky[[#This Row],[prijmeni a jmeno]],", ",historie_vysledky[[#This Row],[nar]])</f>
        <v>Chlup Tomáš, 1993</v>
      </c>
      <c r="R1107" s="135" t="str">
        <f>CONCATENATE(historie_vysledky[[#This Row],[prijmeni a jmeno]]," (",historie_vysledky[[#This Row],[nar]],")  v roce ",historie_vysledky[[#This Row],[rok]])</f>
        <v>Chlup Tomáš (1993)  v roce 2016</v>
      </c>
      <c r="S1107" s="244"/>
      <c r="T1107" s="244"/>
      <c r="U1107" s="56"/>
      <c r="V1107" s="265"/>
      <c r="W1107" s="265"/>
      <c r="X1107" s="266"/>
      <c r="Y1107" s="266"/>
      <c r="AB1107" s="6"/>
      <c r="AC1107" s="6"/>
      <c r="AF1107" s="56"/>
      <c r="AG1107" s="56"/>
    </row>
    <row r="1108" spans="2:33" ht="11.25">
      <c r="B1108" s="133" t="str">
        <f>CONCATENATE(historie_vysledky[[#This Row],[rok]]," :: ",H1108," :: ",I1108)</f>
        <v>2016 :: Macek Petr :: 1979</v>
      </c>
      <c r="C1108" s="251">
        <v>2016</v>
      </c>
      <c r="D1108" s="252" t="s">
        <v>186</v>
      </c>
      <c r="E1108" s="259">
        <v>5</v>
      </c>
      <c r="F1108" s="259">
        <v>1</v>
      </c>
      <c r="G1108" s="253">
        <v>37</v>
      </c>
      <c r="H1108" s="262" t="s">
        <v>84</v>
      </c>
      <c r="I1108" s="263">
        <v>1979</v>
      </c>
      <c r="J1108" s="19" t="s">
        <v>284</v>
      </c>
      <c r="K1108" s="255" t="str">
        <f>IF(RIGHT(LEFT(historie_vysledky[[#This Row],[prijmeni a jmeno]],SEARCH(" ",historie_vysledky[[#This Row],[prijmeni a jmeno]])-1),1)="á","Z","M")</f>
        <v>M</v>
      </c>
      <c r="L110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08" s="257"/>
      <c r="N1108" s="134"/>
      <c r="O1108" s="264">
        <v>4.1793981481481481E-2</v>
      </c>
      <c r="P1108" s="136" t="str">
        <f>LEFT(historie_vysledky[[#This Row],[prijmeni a jmeno]],1)</f>
        <v>M</v>
      </c>
      <c r="Q1108" s="135" t="str">
        <f>CONCATENATE(historie_vysledky[[#This Row],[prijmeni a jmeno]],", ",historie_vysledky[[#This Row],[nar]])</f>
        <v>Macek Petr, 1979</v>
      </c>
      <c r="R1108" s="135" t="str">
        <f>CONCATENATE(historie_vysledky[[#This Row],[prijmeni a jmeno]]," (",historie_vysledky[[#This Row],[nar]],")  v roce ",historie_vysledky[[#This Row],[rok]])</f>
        <v>Macek Petr (1979)  v roce 2016</v>
      </c>
      <c r="S1108" s="244"/>
      <c r="T1108" s="244"/>
      <c r="U1108" s="56"/>
      <c r="V1108" s="265"/>
      <c r="W1108" s="265"/>
      <c r="X1108" s="266"/>
      <c r="Y1108" s="266"/>
      <c r="AB1108" s="6"/>
      <c r="AC1108" s="6"/>
      <c r="AF1108" s="56"/>
      <c r="AG1108" s="56"/>
    </row>
    <row r="1109" spans="2:33" ht="11.25">
      <c r="B1109" s="133" t="str">
        <f>CONCATENATE(historie_vysledky[[#This Row],[rok]]," :: ",H1109," :: ",I1109)</f>
        <v>2016 :: Hommer Roman :: 1965</v>
      </c>
      <c r="C1109" s="251">
        <v>2016</v>
      </c>
      <c r="D1109" s="252" t="s">
        <v>186</v>
      </c>
      <c r="E1109" s="259">
        <v>6</v>
      </c>
      <c r="F1109" s="259">
        <v>1</v>
      </c>
      <c r="G1109" s="253">
        <v>102</v>
      </c>
      <c r="H1109" s="262" t="s">
        <v>2366</v>
      </c>
      <c r="I1109" s="263">
        <v>1965</v>
      </c>
      <c r="J1109" s="19" t="s">
        <v>2367</v>
      </c>
      <c r="K1109" s="255" t="str">
        <f>IF(RIGHT(LEFT(historie_vysledky[[#This Row],[prijmeni a jmeno]],SEARCH(" ",historie_vysledky[[#This Row],[prijmeni a jmeno]])-1),1)="á","Z","M")</f>
        <v>M</v>
      </c>
      <c r="L110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09" s="257"/>
      <c r="N1109" s="134"/>
      <c r="O1109" s="264">
        <v>4.3009259259259254E-2</v>
      </c>
      <c r="P1109" s="136" t="str">
        <f>LEFT(historie_vysledky[[#This Row],[prijmeni a jmeno]],1)</f>
        <v>H</v>
      </c>
      <c r="Q1109" s="135" t="str">
        <f>CONCATENATE(historie_vysledky[[#This Row],[prijmeni a jmeno]],", ",historie_vysledky[[#This Row],[nar]])</f>
        <v>Hommer Roman, 1965</v>
      </c>
      <c r="R1109" s="135" t="str">
        <f>CONCATENATE(historie_vysledky[[#This Row],[prijmeni a jmeno]]," (",historie_vysledky[[#This Row],[nar]],")  v roce ",historie_vysledky[[#This Row],[rok]])</f>
        <v>Hommer Roman (1965)  v roce 2016</v>
      </c>
      <c r="S1109" s="244"/>
      <c r="T1109" s="244"/>
      <c r="U1109" s="56"/>
      <c r="V1109" s="265"/>
      <c r="W1109" s="265"/>
      <c r="X1109" s="266"/>
      <c r="Y1109" s="266"/>
      <c r="AB1109" s="6"/>
      <c r="AC1109" s="6"/>
      <c r="AF1109" s="56"/>
      <c r="AG1109" s="56"/>
    </row>
    <row r="1110" spans="2:33" ht="11.25">
      <c r="B1110" s="133" t="str">
        <f>CONCATENATE(historie_vysledky[[#This Row],[rok]]," :: ",H1110," :: ",I1110)</f>
        <v>2016 :: Vondrášek Martin :: 1982</v>
      </c>
      <c r="C1110" s="251">
        <v>2016</v>
      </c>
      <c r="D1110" s="252" t="s">
        <v>186</v>
      </c>
      <c r="E1110" s="259">
        <v>7</v>
      </c>
      <c r="F1110" s="259">
        <v>2</v>
      </c>
      <c r="G1110" s="253">
        <v>46</v>
      </c>
      <c r="H1110" s="262" t="s">
        <v>923</v>
      </c>
      <c r="I1110" s="263">
        <v>1982</v>
      </c>
      <c r="J1110" s="19" t="s">
        <v>37</v>
      </c>
      <c r="K1110" s="255" t="str">
        <f>IF(RIGHT(LEFT(historie_vysledky[[#This Row],[prijmeni a jmeno]],SEARCH(" ",historie_vysledky[[#This Row],[prijmeni a jmeno]])-1),1)="á","Z","M")</f>
        <v>M</v>
      </c>
      <c r="L111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10" s="257"/>
      <c r="N1110" s="134"/>
      <c r="O1110" s="264">
        <v>4.3148148148148151E-2</v>
      </c>
      <c r="P1110" s="136" t="str">
        <f>LEFT(historie_vysledky[[#This Row],[prijmeni a jmeno]],1)</f>
        <v>V</v>
      </c>
      <c r="Q1110" s="135" t="str">
        <f>CONCATENATE(historie_vysledky[[#This Row],[prijmeni a jmeno]],", ",historie_vysledky[[#This Row],[nar]])</f>
        <v>Vondrášek Martin, 1982</v>
      </c>
      <c r="R1110" s="135" t="str">
        <f>CONCATENATE(historie_vysledky[[#This Row],[prijmeni a jmeno]]," (",historie_vysledky[[#This Row],[nar]],")  v roce ",historie_vysledky[[#This Row],[rok]])</f>
        <v>Vondrášek Martin (1982)  v roce 2016</v>
      </c>
      <c r="S1110" s="244"/>
      <c r="T1110" s="244"/>
      <c r="U1110" s="56"/>
      <c r="V1110" s="265"/>
      <c r="W1110" s="265"/>
      <c r="X1110" s="266"/>
      <c r="Y1110" s="266"/>
      <c r="AB1110" s="6"/>
      <c r="AC1110" s="6"/>
      <c r="AF1110" s="56"/>
      <c r="AG1110" s="56"/>
    </row>
    <row r="1111" spans="2:33" ht="11.25">
      <c r="B1111" s="133" t="str">
        <f>CONCATENATE(historie_vysledky[[#This Row],[rok]]," :: ",H1111," :: ",I1111)</f>
        <v>2016 :: Juráň Karel :: 1974</v>
      </c>
      <c r="C1111" s="251">
        <v>2016</v>
      </c>
      <c r="D1111" s="252" t="s">
        <v>186</v>
      </c>
      <c r="E1111" s="259">
        <v>8</v>
      </c>
      <c r="F1111" s="259">
        <v>2</v>
      </c>
      <c r="G1111" s="253">
        <v>116</v>
      </c>
      <c r="H1111" s="262" t="s">
        <v>189</v>
      </c>
      <c r="I1111" s="263">
        <v>1974</v>
      </c>
      <c r="J1111" s="19" t="s">
        <v>2369</v>
      </c>
      <c r="K1111" s="255" t="str">
        <f>IF(RIGHT(LEFT(historie_vysledky[[#This Row],[prijmeni a jmeno]],SEARCH(" ",historie_vysledky[[#This Row],[prijmeni a jmeno]])-1),1)="á","Z","M")</f>
        <v>M</v>
      </c>
      <c r="L111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11" s="257"/>
      <c r="N1111" s="134"/>
      <c r="O1111" s="264">
        <v>4.3333333333333335E-2</v>
      </c>
      <c r="P1111" s="136" t="str">
        <f>LEFT(historie_vysledky[[#This Row],[prijmeni a jmeno]],1)</f>
        <v>J</v>
      </c>
      <c r="Q1111" s="135" t="str">
        <f>CONCATENATE(historie_vysledky[[#This Row],[prijmeni a jmeno]],", ",historie_vysledky[[#This Row],[nar]])</f>
        <v>Juráň Karel, 1974</v>
      </c>
      <c r="R1111" s="135" t="str">
        <f>CONCATENATE(historie_vysledky[[#This Row],[prijmeni a jmeno]]," (",historie_vysledky[[#This Row],[nar]],")  v roce ",historie_vysledky[[#This Row],[rok]])</f>
        <v>Juráň Karel (1974)  v roce 2016</v>
      </c>
      <c r="S1111" s="244"/>
      <c r="T1111" s="244"/>
      <c r="U1111" s="56"/>
      <c r="V1111" s="265"/>
      <c r="W1111" s="265"/>
      <c r="X1111" s="266"/>
      <c r="Y1111" s="266"/>
      <c r="AB1111" s="6"/>
      <c r="AC1111" s="6"/>
      <c r="AF1111" s="56"/>
      <c r="AG1111" s="56"/>
    </row>
    <row r="1112" spans="2:33" ht="11.25">
      <c r="B1112" s="133" t="str">
        <f>CONCATENATE(historie_vysledky[[#This Row],[rok]]," :: ",H1112," :: ",I1112)</f>
        <v>2016 :: Kolář Martin :: 1970</v>
      </c>
      <c r="C1112" s="251">
        <v>2016</v>
      </c>
      <c r="D1112" s="252" t="s">
        <v>186</v>
      </c>
      <c r="E1112" s="259">
        <v>9</v>
      </c>
      <c r="F1112" s="259">
        <v>3</v>
      </c>
      <c r="G1112" s="253">
        <v>100</v>
      </c>
      <c r="H1112" s="262" t="s">
        <v>76</v>
      </c>
      <c r="I1112" s="263">
        <v>1970</v>
      </c>
      <c r="J1112" s="19" t="s">
        <v>895</v>
      </c>
      <c r="K1112" s="255" t="str">
        <f>IF(RIGHT(LEFT(historie_vysledky[[#This Row],[prijmeni a jmeno]],SEARCH(" ",historie_vysledky[[#This Row],[prijmeni a jmeno]])-1),1)="á","Z","M")</f>
        <v>M</v>
      </c>
      <c r="L111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12" s="257"/>
      <c r="N1112" s="134"/>
      <c r="O1112" s="264">
        <v>4.3530092592592599E-2</v>
      </c>
      <c r="P1112" s="136" t="str">
        <f>LEFT(historie_vysledky[[#This Row],[prijmeni a jmeno]],1)</f>
        <v>K</v>
      </c>
      <c r="Q1112" s="135" t="str">
        <f>CONCATENATE(historie_vysledky[[#This Row],[prijmeni a jmeno]],", ",historie_vysledky[[#This Row],[nar]])</f>
        <v>Kolář Martin, 1970</v>
      </c>
      <c r="R1112" s="135" t="str">
        <f>CONCATENATE(historie_vysledky[[#This Row],[prijmeni a jmeno]]," (",historie_vysledky[[#This Row],[nar]],")  v roce ",historie_vysledky[[#This Row],[rok]])</f>
        <v>Kolář Martin (1970)  v roce 2016</v>
      </c>
      <c r="S1112" s="244"/>
      <c r="T1112" s="244"/>
      <c r="U1112" s="56"/>
      <c r="V1112" s="265"/>
      <c r="W1112" s="265"/>
      <c r="X1112" s="266"/>
      <c r="Y1112" s="266"/>
      <c r="AB1112" s="6"/>
      <c r="AC1112" s="6"/>
      <c r="AF1112" s="56"/>
      <c r="AG1112" s="56"/>
    </row>
    <row r="1113" spans="2:33" ht="11.25">
      <c r="B1113" s="133" t="str">
        <f>CONCATENATE(historie_vysledky[[#This Row],[rok]]," :: ",H1113," :: ",I1113)</f>
        <v>2016 :: Kysela Tomáš :: 1987</v>
      </c>
      <c r="C1113" s="251">
        <v>2016</v>
      </c>
      <c r="D1113" s="252" t="s">
        <v>186</v>
      </c>
      <c r="E1113" s="259">
        <v>10</v>
      </c>
      <c r="F1113" s="259">
        <v>4</v>
      </c>
      <c r="G1113" s="253">
        <v>98</v>
      </c>
      <c r="H1113" s="262" t="s">
        <v>2365</v>
      </c>
      <c r="I1113" s="263">
        <v>1987</v>
      </c>
      <c r="J1113" s="19" t="s">
        <v>336</v>
      </c>
      <c r="K1113" s="255" t="str">
        <f>IF(RIGHT(LEFT(historie_vysledky[[#This Row],[prijmeni a jmeno]],SEARCH(" ",historie_vysledky[[#This Row],[prijmeni a jmeno]])-1),1)="á","Z","M")</f>
        <v>M</v>
      </c>
      <c r="L111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113" s="257"/>
      <c r="N1113" s="134"/>
      <c r="O1113" s="264">
        <v>4.3912037037037034E-2</v>
      </c>
      <c r="P1113" s="136" t="str">
        <f>LEFT(historie_vysledky[[#This Row],[prijmeni a jmeno]],1)</f>
        <v>K</v>
      </c>
      <c r="Q1113" s="135" t="str">
        <f>CONCATENATE(historie_vysledky[[#This Row],[prijmeni a jmeno]],", ",historie_vysledky[[#This Row],[nar]])</f>
        <v>Kysela Tomáš, 1987</v>
      </c>
      <c r="R1113" s="135" t="str">
        <f>CONCATENATE(historie_vysledky[[#This Row],[prijmeni a jmeno]]," (",historie_vysledky[[#This Row],[nar]],")  v roce ",historie_vysledky[[#This Row],[rok]])</f>
        <v>Kysela Tomáš (1987)  v roce 2016</v>
      </c>
      <c r="S1113" s="244"/>
      <c r="T1113" s="244"/>
      <c r="U1113" s="56"/>
      <c r="V1113" s="265"/>
      <c r="W1113" s="265"/>
      <c r="X1113" s="266"/>
      <c r="Y1113" s="266"/>
      <c r="AB1113" s="6"/>
      <c r="AC1113" s="6"/>
      <c r="AF1113" s="56"/>
      <c r="AG1113" s="56"/>
    </row>
    <row r="1114" spans="2:33" ht="11.25">
      <c r="B1114" s="133" t="str">
        <f>CONCATENATE(historie_vysledky[[#This Row],[rok]]," :: ",H1114," :: ",I1114)</f>
        <v>2016 :: Petrou Jan :: 1964</v>
      </c>
      <c r="C1114" s="251">
        <v>2016</v>
      </c>
      <c r="D1114" s="252" t="s">
        <v>186</v>
      </c>
      <c r="E1114" s="259">
        <v>11</v>
      </c>
      <c r="F1114" s="259">
        <v>2</v>
      </c>
      <c r="G1114" s="253">
        <v>60</v>
      </c>
      <c r="H1114" s="262" t="s">
        <v>174</v>
      </c>
      <c r="I1114" s="263">
        <v>1964</v>
      </c>
      <c r="J1114" s="19" t="s">
        <v>33</v>
      </c>
      <c r="K1114" s="255" t="str">
        <f>IF(RIGHT(LEFT(historie_vysledky[[#This Row],[prijmeni a jmeno]],SEARCH(" ",historie_vysledky[[#This Row],[prijmeni a jmeno]])-1),1)="á","Z","M")</f>
        <v>M</v>
      </c>
      <c r="L111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14" s="257"/>
      <c r="N1114" s="134"/>
      <c r="O1114" s="264">
        <v>4.4108796296296299E-2</v>
      </c>
      <c r="P1114" s="136" t="str">
        <f>LEFT(historie_vysledky[[#This Row],[prijmeni a jmeno]],1)</f>
        <v>P</v>
      </c>
      <c r="Q1114" s="135" t="str">
        <f>CONCATENATE(historie_vysledky[[#This Row],[prijmeni a jmeno]],", ",historie_vysledky[[#This Row],[nar]])</f>
        <v>Petrou Jan, 1964</v>
      </c>
      <c r="R1114" s="135" t="str">
        <f>CONCATENATE(historie_vysledky[[#This Row],[prijmeni a jmeno]]," (",historie_vysledky[[#This Row],[nar]],")  v roce ",historie_vysledky[[#This Row],[rok]])</f>
        <v>Petrou Jan (1964)  v roce 2016</v>
      </c>
      <c r="S1114" s="244"/>
      <c r="T1114" s="244"/>
      <c r="U1114" s="56"/>
      <c r="V1114" s="265"/>
      <c r="W1114" s="265"/>
      <c r="X1114" s="266"/>
      <c r="Y1114" s="266"/>
      <c r="AB1114" s="6"/>
      <c r="AC1114" s="6"/>
      <c r="AF1114" s="56"/>
      <c r="AG1114" s="56"/>
    </row>
    <row r="1115" spans="2:33" ht="11.25">
      <c r="B1115" s="133" t="str">
        <f>CONCATENATE(historie_vysledky[[#This Row],[rok]]," :: ",H1115," :: ",I1115)</f>
        <v>2016 :: Šustr Pavel :: 1966</v>
      </c>
      <c r="C1115" s="251">
        <v>2016</v>
      </c>
      <c r="D1115" s="252" t="s">
        <v>186</v>
      </c>
      <c r="E1115" s="259">
        <v>12</v>
      </c>
      <c r="F1115" s="259">
        <v>3</v>
      </c>
      <c r="G1115" s="253">
        <v>26</v>
      </c>
      <c r="H1115" s="262" t="s">
        <v>117</v>
      </c>
      <c r="I1115" s="263">
        <v>1966</v>
      </c>
      <c r="J1115" s="19" t="s">
        <v>1</v>
      </c>
      <c r="K1115" s="255" t="str">
        <f>IF(RIGHT(LEFT(historie_vysledky[[#This Row],[prijmeni a jmeno]],SEARCH(" ",historie_vysledky[[#This Row],[prijmeni a jmeno]])-1),1)="á","Z","M")</f>
        <v>M</v>
      </c>
      <c r="L111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15" s="257"/>
      <c r="N1115" s="134"/>
      <c r="O1115" s="264">
        <v>4.4409722222222225E-2</v>
      </c>
      <c r="P1115" s="136" t="str">
        <f>LEFT(historie_vysledky[[#This Row],[prijmeni a jmeno]],1)</f>
        <v>Š</v>
      </c>
      <c r="Q1115" s="135" t="str">
        <f>CONCATENATE(historie_vysledky[[#This Row],[prijmeni a jmeno]],", ",historie_vysledky[[#This Row],[nar]])</f>
        <v>Šustr Pavel, 1966</v>
      </c>
      <c r="R1115" s="135" t="str">
        <f>CONCATENATE(historie_vysledky[[#This Row],[prijmeni a jmeno]]," (",historie_vysledky[[#This Row],[nar]],")  v roce ",historie_vysledky[[#This Row],[rok]])</f>
        <v>Šustr Pavel (1966)  v roce 2016</v>
      </c>
      <c r="S1115" s="244"/>
      <c r="T1115" s="244"/>
      <c r="U1115" s="56"/>
      <c r="V1115" s="265"/>
      <c r="W1115" s="265"/>
      <c r="X1115" s="266"/>
      <c r="Y1115" s="266"/>
      <c r="AB1115" s="6"/>
      <c r="AC1115" s="6"/>
      <c r="AF1115" s="56"/>
      <c r="AG1115" s="56"/>
    </row>
    <row r="1116" spans="2:33" ht="11.25">
      <c r="B1116" s="133" t="str">
        <f>CONCATENATE(historie_vysledky[[#This Row],[rok]]," :: ",H1116," :: ",I1116)</f>
        <v>2016 :: Jirák Lukáš :: 1981</v>
      </c>
      <c r="C1116" s="251">
        <v>2016</v>
      </c>
      <c r="D1116" s="252" t="s">
        <v>186</v>
      </c>
      <c r="E1116" s="259">
        <v>13</v>
      </c>
      <c r="F1116" s="259">
        <v>3</v>
      </c>
      <c r="G1116" s="253">
        <v>114</v>
      </c>
      <c r="H1116" s="262" t="s">
        <v>68</v>
      </c>
      <c r="I1116" s="263">
        <v>1981</v>
      </c>
      <c r="J1116" s="19" t="s">
        <v>2368</v>
      </c>
      <c r="K1116" s="255" t="str">
        <f>IF(RIGHT(LEFT(historie_vysledky[[#This Row],[prijmeni a jmeno]],SEARCH(" ",historie_vysledky[[#This Row],[prijmeni a jmeno]])-1),1)="á","Z","M")</f>
        <v>M</v>
      </c>
      <c r="L111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16" s="257"/>
      <c r="N1116" s="134"/>
      <c r="O1116" s="264">
        <v>4.4606481481481476E-2</v>
      </c>
      <c r="P1116" s="136" t="str">
        <f>LEFT(historie_vysledky[[#This Row],[prijmeni a jmeno]],1)</f>
        <v>J</v>
      </c>
      <c r="Q1116" s="135" t="str">
        <f>CONCATENATE(historie_vysledky[[#This Row],[prijmeni a jmeno]],", ",historie_vysledky[[#This Row],[nar]])</f>
        <v>Jirák Lukáš, 1981</v>
      </c>
      <c r="R1116" s="135" t="str">
        <f>CONCATENATE(historie_vysledky[[#This Row],[prijmeni a jmeno]]," (",historie_vysledky[[#This Row],[nar]],")  v roce ",historie_vysledky[[#This Row],[rok]])</f>
        <v>Jirák Lukáš (1981)  v roce 2016</v>
      </c>
      <c r="S1116" s="244"/>
      <c r="T1116" s="244"/>
      <c r="U1116" s="56"/>
      <c r="V1116" s="265"/>
      <c r="W1116" s="265"/>
      <c r="X1116" s="266"/>
      <c r="Y1116" s="266"/>
      <c r="AB1116" s="6"/>
      <c r="AC1116" s="6"/>
      <c r="AF1116" s="56"/>
      <c r="AG1116" s="56"/>
    </row>
    <row r="1117" spans="2:33" ht="11.25">
      <c r="B1117" s="133" t="str">
        <f>CONCATENATE(historie_vysledky[[#This Row],[rok]]," :: ",H1117," :: ",I1117)</f>
        <v>2016 :: Chlupová Tereza :: 1991</v>
      </c>
      <c r="C1117" s="251">
        <v>2016</v>
      </c>
      <c r="D1117" s="252" t="s">
        <v>186</v>
      </c>
      <c r="E1117" s="259">
        <v>14</v>
      </c>
      <c r="F1117" s="259">
        <v>1</v>
      </c>
      <c r="G1117" s="253">
        <v>91</v>
      </c>
      <c r="H1117" s="262" t="s">
        <v>954</v>
      </c>
      <c r="I1117" s="263">
        <v>1991</v>
      </c>
      <c r="J1117" s="19" t="s">
        <v>2286</v>
      </c>
      <c r="K1117" s="255" t="str">
        <f>IF(RIGHT(LEFT(historie_vysledky[[#This Row],[prijmeni a jmeno]],SEARCH(" ",historie_vysledky[[#This Row],[prijmeni a jmeno]])-1),1)="á","Z","M")</f>
        <v>Z</v>
      </c>
      <c r="L111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117" s="257"/>
      <c r="N1117" s="134"/>
      <c r="O1117" s="264">
        <v>4.4641203703703704E-2</v>
      </c>
      <c r="P1117" s="136" t="str">
        <f>LEFT(historie_vysledky[[#This Row],[prijmeni a jmeno]],1)</f>
        <v>C</v>
      </c>
      <c r="Q1117" s="135" t="str">
        <f>CONCATENATE(historie_vysledky[[#This Row],[prijmeni a jmeno]],", ",historie_vysledky[[#This Row],[nar]])</f>
        <v>Chlupová Tereza, 1991</v>
      </c>
      <c r="R1117" s="135" t="str">
        <f>CONCATENATE(historie_vysledky[[#This Row],[prijmeni a jmeno]]," (",historie_vysledky[[#This Row],[nar]],")  v roce ",historie_vysledky[[#This Row],[rok]])</f>
        <v>Chlupová Tereza (1991)  v roce 2016</v>
      </c>
      <c r="S1117" s="244"/>
      <c r="T1117" s="244"/>
      <c r="U1117" s="56"/>
      <c r="V1117" s="265"/>
      <c r="W1117" s="265"/>
      <c r="X1117" s="266"/>
      <c r="Y1117" s="266"/>
      <c r="AB1117" s="6"/>
      <c r="AC1117" s="6"/>
      <c r="AF1117" s="56"/>
      <c r="AG1117" s="56"/>
    </row>
    <row r="1118" spans="2:33" ht="11.25">
      <c r="B1118" s="133" t="str">
        <f>CONCATENATE(historie_vysledky[[#This Row],[rok]]," :: ",H1118," :: ",I1118)</f>
        <v>2016 :: Bouček Václav :: 1988</v>
      </c>
      <c r="C1118" s="251">
        <v>2016</v>
      </c>
      <c r="D1118" s="252" t="s">
        <v>186</v>
      </c>
      <c r="E1118" s="259">
        <v>15</v>
      </c>
      <c r="F1118" s="259">
        <v>5</v>
      </c>
      <c r="G1118" s="253">
        <v>94</v>
      </c>
      <c r="H1118" s="262" t="s">
        <v>2362</v>
      </c>
      <c r="I1118" s="263">
        <v>1988</v>
      </c>
      <c r="J1118" s="19" t="s">
        <v>2305</v>
      </c>
      <c r="K1118" s="255" t="str">
        <f>IF(RIGHT(LEFT(historie_vysledky[[#This Row],[prijmeni a jmeno]],SEARCH(" ",historie_vysledky[[#This Row],[prijmeni a jmeno]])-1),1)="á","Z","M")</f>
        <v>M</v>
      </c>
      <c r="L111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118" s="257"/>
      <c r="N1118" s="134"/>
      <c r="O1118" s="264">
        <v>4.5104166666666667E-2</v>
      </c>
      <c r="P1118" s="136" t="str">
        <f>LEFT(historie_vysledky[[#This Row],[prijmeni a jmeno]],1)</f>
        <v>B</v>
      </c>
      <c r="Q1118" s="135" t="str">
        <f>CONCATENATE(historie_vysledky[[#This Row],[prijmeni a jmeno]],", ",historie_vysledky[[#This Row],[nar]])</f>
        <v>Bouček Václav, 1988</v>
      </c>
      <c r="R1118" s="135" t="str">
        <f>CONCATENATE(historie_vysledky[[#This Row],[prijmeni a jmeno]]," (",historie_vysledky[[#This Row],[nar]],")  v roce ",historie_vysledky[[#This Row],[rok]])</f>
        <v>Bouček Václav (1988)  v roce 2016</v>
      </c>
      <c r="S1118" s="244"/>
      <c r="T1118" s="244"/>
      <c r="U1118" s="56"/>
      <c r="V1118" s="265"/>
      <c r="W1118" s="265"/>
      <c r="X1118" s="266"/>
      <c r="Y1118" s="266"/>
      <c r="AB1118" s="6"/>
      <c r="AC1118" s="6"/>
      <c r="AF1118" s="56"/>
      <c r="AG1118" s="56"/>
    </row>
    <row r="1119" spans="2:33" ht="11.25">
      <c r="B1119" s="133" t="str">
        <f>CONCATENATE(historie_vysledky[[#This Row],[rok]]," :: ",H1119," :: ",I1119)</f>
        <v>2016 :: Kopáček Pavel :: 1984</v>
      </c>
      <c r="C1119" s="251">
        <v>2016</v>
      </c>
      <c r="D1119" s="252" t="s">
        <v>186</v>
      </c>
      <c r="E1119" s="259">
        <v>16</v>
      </c>
      <c r="F1119" s="259">
        <v>4</v>
      </c>
      <c r="G1119" s="253">
        <v>22</v>
      </c>
      <c r="H1119" s="262" t="s">
        <v>897</v>
      </c>
      <c r="I1119" s="263">
        <v>1984</v>
      </c>
      <c r="J1119" s="19" t="s">
        <v>951</v>
      </c>
      <c r="K1119" s="255" t="str">
        <f>IF(RIGHT(LEFT(historie_vysledky[[#This Row],[prijmeni a jmeno]],SEARCH(" ",historie_vysledky[[#This Row],[prijmeni a jmeno]])-1),1)="á","Z","M")</f>
        <v>M</v>
      </c>
      <c r="L111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19" s="257"/>
      <c r="N1119" s="134"/>
      <c r="O1119" s="264">
        <v>4.5555555555555551E-2</v>
      </c>
      <c r="P1119" s="136" t="str">
        <f>LEFT(historie_vysledky[[#This Row],[prijmeni a jmeno]],1)</f>
        <v>K</v>
      </c>
      <c r="Q1119" s="135" t="str">
        <f>CONCATENATE(historie_vysledky[[#This Row],[prijmeni a jmeno]],", ",historie_vysledky[[#This Row],[nar]])</f>
        <v>Kopáček Pavel, 1984</v>
      </c>
      <c r="R1119" s="135" t="str">
        <f>CONCATENATE(historie_vysledky[[#This Row],[prijmeni a jmeno]]," (",historie_vysledky[[#This Row],[nar]],")  v roce ",historie_vysledky[[#This Row],[rok]])</f>
        <v>Kopáček Pavel (1984)  v roce 2016</v>
      </c>
      <c r="S1119" s="244"/>
      <c r="T1119" s="244"/>
      <c r="U1119" s="56"/>
      <c r="V1119" s="265"/>
      <c r="W1119" s="265"/>
      <c r="X1119" s="266"/>
      <c r="Y1119" s="266"/>
      <c r="AB1119" s="6"/>
      <c r="AC1119" s="6"/>
      <c r="AF1119" s="56"/>
      <c r="AG1119" s="56"/>
    </row>
    <row r="1120" spans="2:33" ht="11.25">
      <c r="B1120" s="133" t="str">
        <f>CONCATENATE(historie_vysledky[[#This Row],[rok]]," :: ",H1120," :: ",I1120)</f>
        <v>2016 :: Bartoš Dušan :: 1964</v>
      </c>
      <c r="C1120" s="251">
        <v>2016</v>
      </c>
      <c r="D1120" s="252" t="s">
        <v>186</v>
      </c>
      <c r="E1120" s="259">
        <v>17</v>
      </c>
      <c r="F1120" s="259">
        <v>4</v>
      </c>
      <c r="G1120" s="253">
        <v>71</v>
      </c>
      <c r="H1120" s="262" t="s">
        <v>2359</v>
      </c>
      <c r="I1120" s="263">
        <v>1964</v>
      </c>
      <c r="J1120" s="19" t="s">
        <v>8</v>
      </c>
      <c r="K1120" s="255" t="str">
        <f>IF(RIGHT(LEFT(historie_vysledky[[#This Row],[prijmeni a jmeno]],SEARCH(" ",historie_vysledky[[#This Row],[prijmeni a jmeno]])-1),1)="á","Z","M")</f>
        <v>M</v>
      </c>
      <c r="L112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20" s="257"/>
      <c r="N1120" s="134"/>
      <c r="O1120" s="264">
        <v>4.611111111111111E-2</v>
      </c>
      <c r="P1120" s="136" t="str">
        <f>LEFT(historie_vysledky[[#This Row],[prijmeni a jmeno]],1)</f>
        <v>B</v>
      </c>
      <c r="Q1120" s="135" t="str">
        <f>CONCATENATE(historie_vysledky[[#This Row],[prijmeni a jmeno]],", ",historie_vysledky[[#This Row],[nar]])</f>
        <v>Bartoš Dušan, 1964</v>
      </c>
      <c r="R1120" s="135" t="str">
        <f>CONCATENATE(historie_vysledky[[#This Row],[prijmeni a jmeno]]," (",historie_vysledky[[#This Row],[nar]],")  v roce ",historie_vysledky[[#This Row],[rok]])</f>
        <v>Bartoš Dušan (1964)  v roce 2016</v>
      </c>
      <c r="S1120" s="244"/>
      <c r="T1120" s="244"/>
      <c r="U1120" s="56"/>
      <c r="V1120" s="265"/>
      <c r="W1120" s="265"/>
      <c r="X1120" s="266"/>
      <c r="Y1120" s="266"/>
      <c r="AB1120" s="6"/>
      <c r="AC1120" s="6"/>
      <c r="AF1120" s="56"/>
      <c r="AG1120" s="56"/>
    </row>
    <row r="1121" spans="2:33" ht="11.25">
      <c r="B1121" s="133" t="str">
        <f>CONCATENATE(historie_vysledky[[#This Row],[rok]]," :: ",H1121," :: ",I1121)</f>
        <v>2016 :: Rokos Lukáš :: 1987</v>
      </c>
      <c r="C1121" s="251">
        <v>2016</v>
      </c>
      <c r="D1121" s="252" t="s">
        <v>186</v>
      </c>
      <c r="E1121" s="259">
        <v>18</v>
      </c>
      <c r="F1121" s="259">
        <v>6</v>
      </c>
      <c r="G1121" s="253">
        <v>31</v>
      </c>
      <c r="H1121" s="262" t="s">
        <v>2324</v>
      </c>
      <c r="I1121" s="263">
        <v>1987</v>
      </c>
      <c r="J1121" s="19" t="s">
        <v>37</v>
      </c>
      <c r="K1121" s="255" t="str">
        <f>IF(RIGHT(LEFT(historie_vysledky[[#This Row],[prijmeni a jmeno]],SEARCH(" ",historie_vysledky[[#This Row],[prijmeni a jmeno]])-1),1)="á","Z","M")</f>
        <v>M</v>
      </c>
      <c r="L112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121" s="257"/>
      <c r="N1121" s="134"/>
      <c r="O1121" s="264">
        <v>4.6296296296296301E-2</v>
      </c>
      <c r="P1121" s="136" t="str">
        <f>LEFT(historie_vysledky[[#This Row],[prijmeni a jmeno]],1)</f>
        <v>R</v>
      </c>
      <c r="Q1121" s="135" t="str">
        <f>CONCATENATE(historie_vysledky[[#This Row],[prijmeni a jmeno]],", ",historie_vysledky[[#This Row],[nar]])</f>
        <v>Rokos Lukáš, 1987</v>
      </c>
      <c r="R1121" s="135" t="str">
        <f>CONCATENATE(historie_vysledky[[#This Row],[prijmeni a jmeno]]," (",historie_vysledky[[#This Row],[nar]],")  v roce ",historie_vysledky[[#This Row],[rok]])</f>
        <v>Rokos Lukáš (1987)  v roce 2016</v>
      </c>
      <c r="S1121" s="244"/>
      <c r="T1121" s="244"/>
      <c r="U1121" s="56"/>
      <c r="V1121" s="265"/>
      <c r="W1121" s="265"/>
      <c r="X1121" s="266"/>
      <c r="Y1121" s="266"/>
      <c r="AB1121" s="6"/>
      <c r="AC1121" s="6"/>
      <c r="AF1121" s="56"/>
      <c r="AG1121" s="56"/>
    </row>
    <row r="1122" spans="2:33" ht="11.25">
      <c r="B1122" s="133" t="str">
        <f>CONCATENATE(historie_vysledky[[#This Row],[rok]]," :: ",H1122," :: ",I1122)</f>
        <v>2016 :: Dvořák Jan :: 1979</v>
      </c>
      <c r="C1122" s="251">
        <v>2016</v>
      </c>
      <c r="D1122" s="252" t="s">
        <v>186</v>
      </c>
      <c r="E1122" s="259">
        <v>19</v>
      </c>
      <c r="F1122" s="259">
        <v>5</v>
      </c>
      <c r="G1122" s="253">
        <v>118</v>
      </c>
      <c r="H1122" s="262" t="s">
        <v>777</v>
      </c>
      <c r="I1122" s="263">
        <v>1979</v>
      </c>
      <c r="J1122" s="19" t="s">
        <v>778</v>
      </c>
      <c r="K1122" s="255" t="str">
        <f>IF(RIGHT(LEFT(historie_vysledky[[#This Row],[prijmeni a jmeno]],SEARCH(" ",historie_vysledky[[#This Row],[prijmeni a jmeno]])-1),1)="á","Z","M")</f>
        <v>M</v>
      </c>
      <c r="L112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22" s="257"/>
      <c r="N1122" s="134"/>
      <c r="O1122" s="264">
        <v>4.6446759259259257E-2</v>
      </c>
      <c r="P1122" s="136" t="str">
        <f>LEFT(historie_vysledky[[#This Row],[prijmeni a jmeno]],1)</f>
        <v>D</v>
      </c>
      <c r="Q1122" s="135" t="str">
        <f>CONCATENATE(historie_vysledky[[#This Row],[prijmeni a jmeno]],", ",historie_vysledky[[#This Row],[nar]])</f>
        <v>Dvořák Jan, 1979</v>
      </c>
      <c r="R1122" s="135" t="str">
        <f>CONCATENATE(historie_vysledky[[#This Row],[prijmeni a jmeno]]," (",historie_vysledky[[#This Row],[nar]],")  v roce ",historie_vysledky[[#This Row],[rok]])</f>
        <v>Dvořák Jan (1979)  v roce 2016</v>
      </c>
      <c r="S1122" s="244"/>
      <c r="T1122" s="244"/>
      <c r="U1122" s="56"/>
      <c r="V1122" s="265"/>
      <c r="W1122" s="265"/>
      <c r="X1122" s="266"/>
      <c r="Y1122" s="266"/>
      <c r="AB1122" s="6"/>
      <c r="AC1122" s="6"/>
      <c r="AF1122" s="56"/>
      <c r="AG1122" s="56"/>
    </row>
    <row r="1123" spans="2:33" ht="11.25">
      <c r="B1123" s="133" t="str">
        <f>CONCATENATE(historie_vysledky[[#This Row],[rok]]," :: ",H1123," :: ",I1123)</f>
        <v>2016 :: Černý Martin :: 1975</v>
      </c>
      <c r="C1123" s="251">
        <v>2016</v>
      </c>
      <c r="D1123" s="252" t="s">
        <v>186</v>
      </c>
      <c r="E1123" s="259">
        <v>20</v>
      </c>
      <c r="F1123" s="259">
        <v>4</v>
      </c>
      <c r="G1123" s="253">
        <v>75</v>
      </c>
      <c r="H1123" s="262" t="s">
        <v>204</v>
      </c>
      <c r="I1123" s="263">
        <v>1975</v>
      </c>
      <c r="J1123" s="19" t="s">
        <v>284</v>
      </c>
      <c r="K1123" s="255" t="str">
        <f>IF(RIGHT(LEFT(historie_vysledky[[#This Row],[prijmeni a jmeno]],SEARCH(" ",historie_vysledky[[#This Row],[prijmeni a jmeno]])-1),1)="á","Z","M")</f>
        <v>M</v>
      </c>
      <c r="L112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23" s="257"/>
      <c r="N1123" s="134"/>
      <c r="O1123" s="264">
        <v>4.7071759259259265E-2</v>
      </c>
      <c r="P1123" s="136" t="str">
        <f>LEFT(historie_vysledky[[#This Row],[prijmeni a jmeno]],1)</f>
        <v>Č</v>
      </c>
      <c r="Q1123" s="135" t="str">
        <f>CONCATENATE(historie_vysledky[[#This Row],[prijmeni a jmeno]],", ",historie_vysledky[[#This Row],[nar]])</f>
        <v>Černý Martin, 1975</v>
      </c>
      <c r="R1123" s="135" t="str">
        <f>CONCATENATE(historie_vysledky[[#This Row],[prijmeni a jmeno]]," (",historie_vysledky[[#This Row],[nar]],")  v roce ",historie_vysledky[[#This Row],[rok]])</f>
        <v>Černý Martin (1975)  v roce 2016</v>
      </c>
      <c r="S1123" s="244"/>
      <c r="T1123" s="244"/>
      <c r="U1123" s="56"/>
      <c r="V1123" s="265"/>
      <c r="W1123" s="265"/>
      <c r="X1123" s="266"/>
      <c r="Y1123" s="266"/>
      <c r="AB1123" s="6"/>
      <c r="AC1123" s="6"/>
      <c r="AF1123" s="56"/>
      <c r="AG1123" s="56"/>
    </row>
    <row r="1124" spans="2:33" ht="11.25">
      <c r="B1124" s="133" t="str">
        <f>CONCATENATE(historie_vysledky[[#This Row],[rok]]," :: ",H1124," :: ",I1124)</f>
        <v>2016 :: Candrová Jana :: 1975</v>
      </c>
      <c r="C1124" s="251">
        <v>2016</v>
      </c>
      <c r="D1124" s="252" t="s">
        <v>186</v>
      </c>
      <c r="E1124" s="259">
        <v>21</v>
      </c>
      <c r="F1124" s="259">
        <v>1</v>
      </c>
      <c r="G1124" s="253">
        <v>53</v>
      </c>
      <c r="H1124" s="262" t="s">
        <v>140</v>
      </c>
      <c r="I1124" s="263">
        <v>1975</v>
      </c>
      <c r="J1124" s="19" t="s">
        <v>2357</v>
      </c>
      <c r="K1124" s="255" t="str">
        <f>IF(RIGHT(LEFT(historie_vysledky[[#This Row],[prijmeni a jmeno]],SEARCH(" ",historie_vysledky[[#This Row],[prijmeni a jmeno]])-1),1)="á","Z","M")</f>
        <v>Z</v>
      </c>
      <c r="L112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24" s="257"/>
      <c r="N1124" s="134"/>
      <c r="O1124" s="264">
        <v>4.7337962962962964E-2</v>
      </c>
      <c r="P1124" s="136" t="str">
        <f>LEFT(historie_vysledky[[#This Row],[prijmeni a jmeno]],1)</f>
        <v>C</v>
      </c>
      <c r="Q1124" s="135" t="str">
        <f>CONCATENATE(historie_vysledky[[#This Row],[prijmeni a jmeno]],", ",historie_vysledky[[#This Row],[nar]])</f>
        <v>Candrová Jana, 1975</v>
      </c>
      <c r="R1124" s="135" t="str">
        <f>CONCATENATE(historie_vysledky[[#This Row],[prijmeni a jmeno]]," (",historie_vysledky[[#This Row],[nar]],")  v roce ",historie_vysledky[[#This Row],[rok]])</f>
        <v>Candrová Jana (1975)  v roce 2016</v>
      </c>
      <c r="S1124" s="244"/>
      <c r="T1124" s="244"/>
      <c r="U1124" s="56"/>
      <c r="V1124" s="265"/>
      <c r="W1124" s="265"/>
      <c r="X1124" s="266"/>
      <c r="Y1124" s="266"/>
      <c r="AB1124" s="6"/>
      <c r="AC1124" s="6"/>
      <c r="AF1124" s="56"/>
      <c r="AG1124" s="56"/>
    </row>
    <row r="1125" spans="2:33" ht="11.25">
      <c r="B1125" s="133" t="str">
        <f>CONCATENATE(historie_vysledky[[#This Row],[rok]]," :: ",H1125," :: ",I1125)</f>
        <v>2016 :: Steinbauer Jiří :: 1973</v>
      </c>
      <c r="C1125" s="251">
        <v>2016</v>
      </c>
      <c r="D1125" s="252" t="s">
        <v>186</v>
      </c>
      <c r="E1125" s="259">
        <v>22</v>
      </c>
      <c r="F1125" s="259">
        <v>5</v>
      </c>
      <c r="G1125" s="253">
        <v>35</v>
      </c>
      <c r="H1125" s="262" t="s">
        <v>222</v>
      </c>
      <c r="I1125" s="263">
        <v>1973</v>
      </c>
      <c r="J1125" s="19" t="s">
        <v>916</v>
      </c>
      <c r="K1125" s="255" t="str">
        <f>IF(RIGHT(LEFT(historie_vysledky[[#This Row],[prijmeni a jmeno]],SEARCH(" ",historie_vysledky[[#This Row],[prijmeni a jmeno]])-1),1)="á","Z","M")</f>
        <v>M</v>
      </c>
      <c r="L112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25" s="257"/>
      <c r="N1125" s="134"/>
      <c r="O1125" s="264">
        <v>4.7569444444444442E-2</v>
      </c>
      <c r="P1125" s="136" t="str">
        <f>LEFT(historie_vysledky[[#This Row],[prijmeni a jmeno]],1)</f>
        <v>S</v>
      </c>
      <c r="Q1125" s="135" t="str">
        <f>CONCATENATE(historie_vysledky[[#This Row],[prijmeni a jmeno]],", ",historie_vysledky[[#This Row],[nar]])</f>
        <v>Steinbauer Jiří, 1973</v>
      </c>
      <c r="R1125" s="135" t="str">
        <f>CONCATENATE(historie_vysledky[[#This Row],[prijmeni a jmeno]]," (",historie_vysledky[[#This Row],[nar]],")  v roce ",historie_vysledky[[#This Row],[rok]])</f>
        <v>Steinbauer Jiří (1973)  v roce 2016</v>
      </c>
      <c r="S1125" s="244"/>
      <c r="T1125" s="244"/>
      <c r="U1125" s="56"/>
      <c r="V1125" s="265"/>
      <c r="W1125" s="265"/>
      <c r="X1125" s="266"/>
      <c r="Y1125" s="266"/>
      <c r="AB1125" s="6"/>
      <c r="AC1125" s="6"/>
      <c r="AF1125" s="56"/>
      <c r="AG1125" s="56"/>
    </row>
    <row r="1126" spans="2:33" ht="11.25">
      <c r="B1126" s="133" t="str">
        <f>CONCATENATE(historie_vysledky[[#This Row],[rok]]," :: ",H1126," :: ",I1126)</f>
        <v>2016 :: Mikolášek Arnošt :: 1965</v>
      </c>
      <c r="C1126" s="251">
        <v>2016</v>
      </c>
      <c r="D1126" s="252" t="s">
        <v>186</v>
      </c>
      <c r="E1126" s="259">
        <v>23</v>
      </c>
      <c r="F1126" s="259">
        <v>5</v>
      </c>
      <c r="G1126" s="253">
        <v>24</v>
      </c>
      <c r="H1126" s="262" t="s">
        <v>92</v>
      </c>
      <c r="I1126" s="263">
        <v>1965</v>
      </c>
      <c r="J1126" s="19" t="s">
        <v>2311</v>
      </c>
      <c r="K1126" s="255" t="str">
        <f>IF(RIGHT(LEFT(historie_vysledky[[#This Row],[prijmeni a jmeno]],SEARCH(" ",historie_vysledky[[#This Row],[prijmeni a jmeno]])-1),1)="á","Z","M")</f>
        <v>M</v>
      </c>
      <c r="L112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26" s="257"/>
      <c r="N1126" s="134"/>
      <c r="O1126" s="264">
        <v>4.7835648148148148E-2</v>
      </c>
      <c r="P1126" s="136" t="str">
        <f>LEFT(historie_vysledky[[#This Row],[prijmeni a jmeno]],1)</f>
        <v>M</v>
      </c>
      <c r="Q1126" s="135" t="str">
        <f>CONCATENATE(historie_vysledky[[#This Row],[prijmeni a jmeno]],", ",historie_vysledky[[#This Row],[nar]])</f>
        <v>Mikolášek Arnošt, 1965</v>
      </c>
      <c r="R1126" s="135" t="str">
        <f>CONCATENATE(historie_vysledky[[#This Row],[prijmeni a jmeno]]," (",historie_vysledky[[#This Row],[nar]],")  v roce ",historie_vysledky[[#This Row],[rok]])</f>
        <v>Mikolášek Arnošt (1965)  v roce 2016</v>
      </c>
      <c r="S1126" s="244"/>
      <c r="T1126" s="244"/>
      <c r="U1126" s="56"/>
      <c r="V1126" s="265"/>
      <c r="W1126" s="265"/>
      <c r="X1126" s="266"/>
      <c r="Y1126" s="266"/>
      <c r="AB1126" s="6"/>
      <c r="AC1126" s="6"/>
      <c r="AF1126" s="56"/>
      <c r="AG1126" s="56"/>
    </row>
    <row r="1127" spans="2:33" ht="11.25">
      <c r="B1127" s="133" t="str">
        <f>CONCATENATE(historie_vysledky[[#This Row],[rok]]," :: ",H1127," :: ",I1127)</f>
        <v>2016 :: Brossaud Jack :: 1970</v>
      </c>
      <c r="C1127" s="251">
        <v>2016</v>
      </c>
      <c r="D1127" s="252" t="s">
        <v>186</v>
      </c>
      <c r="E1127" s="259">
        <v>24</v>
      </c>
      <c r="F1127" s="259">
        <v>6</v>
      </c>
      <c r="G1127" s="253">
        <v>79</v>
      </c>
      <c r="H1127" s="262" t="s">
        <v>48</v>
      </c>
      <c r="I1127" s="263">
        <v>1970</v>
      </c>
      <c r="J1127" s="19" t="s">
        <v>2</v>
      </c>
      <c r="K1127" s="255" t="str">
        <f>IF(RIGHT(LEFT(historie_vysledky[[#This Row],[prijmeni a jmeno]],SEARCH(" ",historie_vysledky[[#This Row],[prijmeni a jmeno]])-1),1)="á","Z","M")</f>
        <v>M</v>
      </c>
      <c r="L112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27" s="257"/>
      <c r="N1127" s="134"/>
      <c r="O1127" s="264">
        <v>4.8055555555555553E-2</v>
      </c>
      <c r="P1127" s="136" t="str">
        <f>LEFT(historie_vysledky[[#This Row],[prijmeni a jmeno]],1)</f>
        <v>B</v>
      </c>
      <c r="Q1127" s="135" t="str">
        <f>CONCATENATE(historie_vysledky[[#This Row],[prijmeni a jmeno]],", ",historie_vysledky[[#This Row],[nar]])</f>
        <v>Brossaud Jack, 1970</v>
      </c>
      <c r="R1127" s="135" t="str">
        <f>CONCATENATE(historie_vysledky[[#This Row],[prijmeni a jmeno]]," (",historie_vysledky[[#This Row],[nar]],")  v roce ",historie_vysledky[[#This Row],[rok]])</f>
        <v>Brossaud Jack (1970)  v roce 2016</v>
      </c>
      <c r="S1127" s="244"/>
      <c r="T1127" s="244"/>
      <c r="U1127" s="56"/>
      <c r="V1127" s="265"/>
      <c r="W1127" s="265"/>
      <c r="X1127" s="266"/>
      <c r="Y1127" s="266"/>
      <c r="AB1127" s="6"/>
      <c r="AC1127" s="6"/>
      <c r="AF1127" s="56"/>
      <c r="AG1127" s="56"/>
    </row>
    <row r="1128" spans="2:33" ht="11.25">
      <c r="B1128" s="133" t="str">
        <f>CONCATENATE(historie_vysledky[[#This Row],[rok]]," :: ",H1128," :: ",I1128)</f>
        <v>2016 :: Loos Jaroslav :: 1981</v>
      </c>
      <c r="C1128" s="251">
        <v>2016</v>
      </c>
      <c r="D1128" s="252" t="s">
        <v>186</v>
      </c>
      <c r="E1128" s="259">
        <v>25</v>
      </c>
      <c r="F1128" s="259">
        <v>6</v>
      </c>
      <c r="G1128" s="253">
        <v>89</v>
      </c>
      <c r="H1128" s="262" t="s">
        <v>2304</v>
      </c>
      <c r="I1128" s="263">
        <v>1981</v>
      </c>
      <c r="J1128" s="19" t="s">
        <v>2305</v>
      </c>
      <c r="K1128" s="255" t="str">
        <f>IF(RIGHT(LEFT(historie_vysledky[[#This Row],[prijmeni a jmeno]],SEARCH(" ",historie_vysledky[[#This Row],[prijmeni a jmeno]])-1),1)="á","Z","M")</f>
        <v>M</v>
      </c>
      <c r="L112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28" s="257"/>
      <c r="N1128" s="134"/>
      <c r="O1128" s="264">
        <v>4.809027777777778E-2</v>
      </c>
      <c r="P1128" s="136" t="str">
        <f>LEFT(historie_vysledky[[#This Row],[prijmeni a jmeno]],1)</f>
        <v>L</v>
      </c>
      <c r="Q1128" s="135" t="str">
        <f>CONCATENATE(historie_vysledky[[#This Row],[prijmeni a jmeno]],", ",historie_vysledky[[#This Row],[nar]])</f>
        <v>Loos Jaroslav, 1981</v>
      </c>
      <c r="R1128" s="135" t="str">
        <f>CONCATENATE(historie_vysledky[[#This Row],[prijmeni a jmeno]]," (",historie_vysledky[[#This Row],[nar]],")  v roce ",historie_vysledky[[#This Row],[rok]])</f>
        <v>Loos Jaroslav (1981)  v roce 2016</v>
      </c>
      <c r="S1128" s="244"/>
      <c r="T1128" s="244"/>
      <c r="U1128" s="56"/>
      <c r="V1128" s="265"/>
      <c r="W1128" s="265"/>
      <c r="X1128" s="266"/>
      <c r="Y1128" s="266"/>
      <c r="AB1128" s="6"/>
      <c r="AC1128" s="6"/>
      <c r="AF1128" s="56"/>
      <c r="AG1128" s="56"/>
    </row>
    <row r="1129" spans="2:33" ht="11.25">
      <c r="B1129" s="133" t="str">
        <f>CONCATENATE(historie_vysledky[[#This Row],[rok]]," :: ",H1129," :: ",I1129)</f>
        <v>2016 :: Dokulilová Ludmila :: 1962</v>
      </c>
      <c r="C1129" s="251">
        <v>2016</v>
      </c>
      <c r="D1129" s="252" t="s">
        <v>186</v>
      </c>
      <c r="E1129" s="259">
        <v>26</v>
      </c>
      <c r="F1129" s="259">
        <v>1</v>
      </c>
      <c r="G1129" s="253">
        <v>80</v>
      </c>
      <c r="H1129" s="262" t="s">
        <v>974</v>
      </c>
      <c r="I1129" s="263">
        <v>1962</v>
      </c>
      <c r="J1129" s="19" t="s">
        <v>975</v>
      </c>
      <c r="K1129" s="255" t="str">
        <f>IF(RIGHT(LEFT(historie_vysledky[[#This Row],[prijmeni a jmeno]],SEARCH(" ",historie_vysledky[[#This Row],[prijmeni a jmeno]])-1),1)="á","Z","M")</f>
        <v>Z</v>
      </c>
      <c r="L112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129" s="257"/>
      <c r="N1129" s="134"/>
      <c r="O1129" s="264">
        <v>4.8252314814814817E-2</v>
      </c>
      <c r="P1129" s="136" t="str">
        <f>LEFT(historie_vysledky[[#This Row],[prijmeni a jmeno]],1)</f>
        <v>D</v>
      </c>
      <c r="Q1129" s="135" t="str">
        <f>CONCATENATE(historie_vysledky[[#This Row],[prijmeni a jmeno]],", ",historie_vysledky[[#This Row],[nar]])</f>
        <v>Dokulilová Ludmila, 1962</v>
      </c>
      <c r="R1129" s="135" t="str">
        <f>CONCATENATE(historie_vysledky[[#This Row],[prijmeni a jmeno]]," (",historie_vysledky[[#This Row],[nar]],")  v roce ",historie_vysledky[[#This Row],[rok]])</f>
        <v>Dokulilová Ludmila (1962)  v roce 2016</v>
      </c>
      <c r="S1129" s="244"/>
      <c r="T1129" s="244"/>
      <c r="U1129" s="56"/>
      <c r="V1129" s="265"/>
      <c r="W1129" s="265"/>
      <c r="X1129" s="266"/>
      <c r="Y1129" s="266"/>
      <c r="AB1129" s="6"/>
      <c r="AC1129" s="6"/>
      <c r="AF1129" s="56"/>
      <c r="AG1129" s="56"/>
    </row>
    <row r="1130" spans="2:33" ht="11.25">
      <c r="B1130" s="133" t="str">
        <f>CONCATENATE(historie_vysledky[[#This Row],[rok]]," :: ",H1130," :: ",I1130)</f>
        <v>2016 :: Rokos Ivan :: 1959</v>
      </c>
      <c r="C1130" s="251">
        <v>2016</v>
      </c>
      <c r="D1130" s="252" t="s">
        <v>186</v>
      </c>
      <c r="E1130" s="259">
        <v>27</v>
      </c>
      <c r="F1130" s="259">
        <v>6</v>
      </c>
      <c r="G1130" s="253">
        <v>30</v>
      </c>
      <c r="H1130" s="262" t="s">
        <v>108</v>
      </c>
      <c r="I1130" s="263">
        <v>1959</v>
      </c>
      <c r="J1130" s="19" t="s">
        <v>37</v>
      </c>
      <c r="K1130" s="255" t="str">
        <f>IF(RIGHT(LEFT(historie_vysledky[[#This Row],[prijmeni a jmeno]],SEARCH(" ",historie_vysledky[[#This Row],[prijmeni a jmeno]])-1),1)="á","Z","M")</f>
        <v>M</v>
      </c>
      <c r="L113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30" s="257"/>
      <c r="N1130" s="134"/>
      <c r="O1130" s="264">
        <v>4.8321759259259266E-2</v>
      </c>
      <c r="P1130" s="136" t="str">
        <f>LEFT(historie_vysledky[[#This Row],[prijmeni a jmeno]],1)</f>
        <v>R</v>
      </c>
      <c r="Q1130" s="135" t="str">
        <f>CONCATENATE(historie_vysledky[[#This Row],[prijmeni a jmeno]],", ",historie_vysledky[[#This Row],[nar]])</f>
        <v>Rokos Ivan, 1959</v>
      </c>
      <c r="R1130" s="135" t="str">
        <f>CONCATENATE(historie_vysledky[[#This Row],[prijmeni a jmeno]]," (",historie_vysledky[[#This Row],[nar]],")  v roce ",historie_vysledky[[#This Row],[rok]])</f>
        <v>Rokos Ivan (1959)  v roce 2016</v>
      </c>
      <c r="S1130" s="244"/>
      <c r="T1130" s="244"/>
      <c r="U1130" s="56"/>
      <c r="V1130" s="265"/>
      <c r="W1130" s="265"/>
      <c r="X1130" s="266"/>
      <c r="Y1130" s="266"/>
      <c r="AB1130" s="6"/>
      <c r="AC1130" s="6"/>
      <c r="AF1130" s="56"/>
      <c r="AG1130" s="56"/>
    </row>
    <row r="1131" spans="2:33" ht="11.25">
      <c r="B1131" s="133" t="str">
        <f>CONCATENATE(historie_vysledky[[#This Row],[rok]]," :: ",H1131," :: ",I1131)</f>
        <v>2016 :: Pinl Michal :: 1968</v>
      </c>
      <c r="C1131" s="251">
        <v>2016</v>
      </c>
      <c r="D1131" s="252" t="s">
        <v>186</v>
      </c>
      <c r="E1131" s="259">
        <v>28</v>
      </c>
      <c r="F1131" s="259">
        <v>7</v>
      </c>
      <c r="G1131" s="253">
        <v>82</v>
      </c>
      <c r="H1131" s="262" t="s">
        <v>103</v>
      </c>
      <c r="I1131" s="263">
        <v>1968</v>
      </c>
      <c r="J1131" s="19" t="s">
        <v>533</v>
      </c>
      <c r="K1131" s="255" t="str">
        <f>IF(RIGHT(LEFT(historie_vysledky[[#This Row],[prijmeni a jmeno]],SEARCH(" ",historie_vysledky[[#This Row],[prijmeni a jmeno]])-1),1)="á","Z","M")</f>
        <v>M</v>
      </c>
      <c r="L113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31" s="257"/>
      <c r="N1131" s="134"/>
      <c r="O1131" s="264">
        <v>4.8344907407407406E-2</v>
      </c>
      <c r="P1131" s="136" t="str">
        <f>LEFT(historie_vysledky[[#This Row],[prijmeni a jmeno]],1)</f>
        <v>P</v>
      </c>
      <c r="Q1131" s="135" t="str">
        <f>CONCATENATE(historie_vysledky[[#This Row],[prijmeni a jmeno]],", ",historie_vysledky[[#This Row],[nar]])</f>
        <v>Pinl Michal, 1968</v>
      </c>
      <c r="R1131" s="135" t="str">
        <f>CONCATENATE(historie_vysledky[[#This Row],[prijmeni a jmeno]]," (",historie_vysledky[[#This Row],[nar]],")  v roce ",historie_vysledky[[#This Row],[rok]])</f>
        <v>Pinl Michal (1968)  v roce 2016</v>
      </c>
      <c r="S1131" s="244"/>
      <c r="T1131" s="244"/>
      <c r="U1131" s="56"/>
      <c r="V1131" s="265"/>
      <c r="W1131" s="265"/>
      <c r="X1131" s="266"/>
      <c r="Y1131" s="266"/>
      <c r="AB1131" s="6"/>
      <c r="AC1131" s="6"/>
      <c r="AF1131" s="56"/>
      <c r="AG1131" s="56"/>
    </row>
    <row r="1132" spans="2:33" ht="11.25">
      <c r="B1132" s="133" t="str">
        <f>CONCATENATE(historie_vysledky[[#This Row],[rok]]," :: ",H1132," :: ",I1132)</f>
        <v>2016 :: Círal František :: 1971</v>
      </c>
      <c r="C1132" s="251">
        <v>2016</v>
      </c>
      <c r="D1132" s="252" t="s">
        <v>186</v>
      </c>
      <c r="E1132" s="259">
        <v>29</v>
      </c>
      <c r="F1132" s="259">
        <v>8</v>
      </c>
      <c r="G1132" s="253">
        <v>11</v>
      </c>
      <c r="H1132" s="262" t="s">
        <v>51</v>
      </c>
      <c r="I1132" s="263">
        <v>1971</v>
      </c>
      <c r="J1132" s="19" t="s">
        <v>6</v>
      </c>
      <c r="K1132" s="255" t="str">
        <f>IF(RIGHT(LEFT(historie_vysledky[[#This Row],[prijmeni a jmeno]],SEARCH(" ",historie_vysledky[[#This Row],[prijmeni a jmeno]])-1),1)="á","Z","M")</f>
        <v>M</v>
      </c>
      <c r="L113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32" s="257"/>
      <c r="N1132" s="134"/>
      <c r="O1132" s="264">
        <v>4.83912037037037E-2</v>
      </c>
      <c r="P1132" s="136" t="str">
        <f>LEFT(historie_vysledky[[#This Row],[prijmeni a jmeno]],1)</f>
        <v>C</v>
      </c>
      <c r="Q1132" s="135" t="str">
        <f>CONCATENATE(historie_vysledky[[#This Row],[prijmeni a jmeno]],", ",historie_vysledky[[#This Row],[nar]])</f>
        <v>Círal František, 1971</v>
      </c>
      <c r="R1132" s="135" t="str">
        <f>CONCATENATE(historie_vysledky[[#This Row],[prijmeni a jmeno]]," (",historie_vysledky[[#This Row],[nar]],")  v roce ",historie_vysledky[[#This Row],[rok]])</f>
        <v>Círal František (1971)  v roce 2016</v>
      </c>
      <c r="S1132" s="244"/>
      <c r="T1132" s="244"/>
      <c r="U1132" s="56"/>
      <c r="V1132" s="265"/>
      <c r="W1132" s="265"/>
      <c r="X1132" s="266"/>
      <c r="Y1132" s="266"/>
      <c r="AB1132" s="6"/>
      <c r="AC1132" s="6"/>
      <c r="AF1132" s="56"/>
      <c r="AG1132" s="56"/>
    </row>
    <row r="1133" spans="2:33" ht="11.25">
      <c r="B1133" s="133" t="str">
        <f>CONCATENATE(historie_vysledky[[#This Row],[rok]]," :: ",H1133," :: ",I1133)</f>
        <v>2016 :: Kocourek Jan :: 1966</v>
      </c>
      <c r="C1133" s="251">
        <v>2016</v>
      </c>
      <c r="D1133" s="252" t="s">
        <v>186</v>
      </c>
      <c r="E1133" s="259">
        <v>30</v>
      </c>
      <c r="F1133" s="259">
        <v>7</v>
      </c>
      <c r="G1133" s="253">
        <v>58</v>
      </c>
      <c r="H1133" s="262" t="s">
        <v>74</v>
      </c>
      <c r="I1133" s="263">
        <v>1966</v>
      </c>
      <c r="J1133" s="19" t="s">
        <v>18</v>
      </c>
      <c r="K1133" s="255" t="str">
        <f>IF(RIGHT(LEFT(historie_vysledky[[#This Row],[prijmeni a jmeno]],SEARCH(" ",historie_vysledky[[#This Row],[prijmeni a jmeno]])-1),1)="á","Z","M")</f>
        <v>M</v>
      </c>
      <c r="L113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33" s="257"/>
      <c r="N1133" s="134"/>
      <c r="O1133" s="264">
        <v>4.853009259259259E-2</v>
      </c>
      <c r="P1133" s="136" t="str">
        <f>LEFT(historie_vysledky[[#This Row],[prijmeni a jmeno]],1)</f>
        <v>K</v>
      </c>
      <c r="Q1133" s="135" t="str">
        <f>CONCATENATE(historie_vysledky[[#This Row],[prijmeni a jmeno]],", ",historie_vysledky[[#This Row],[nar]])</f>
        <v>Kocourek Jan, 1966</v>
      </c>
      <c r="R1133" s="135" t="str">
        <f>CONCATENATE(historie_vysledky[[#This Row],[prijmeni a jmeno]]," (",historie_vysledky[[#This Row],[nar]],")  v roce ",historie_vysledky[[#This Row],[rok]])</f>
        <v>Kocourek Jan (1966)  v roce 2016</v>
      </c>
      <c r="S1133" s="244"/>
      <c r="T1133" s="244"/>
      <c r="U1133" s="56"/>
      <c r="V1133" s="265"/>
      <c r="W1133" s="265"/>
      <c r="X1133" s="266"/>
      <c r="Y1133" s="266"/>
      <c r="AB1133" s="6"/>
      <c r="AC1133" s="6"/>
      <c r="AF1133" s="56"/>
      <c r="AG1133" s="56"/>
    </row>
    <row r="1134" spans="2:33" ht="11.25">
      <c r="B1134" s="133" t="str">
        <f>CONCATENATE(historie_vysledky[[#This Row],[rok]]," :: ",H1134," :: ",I1134)</f>
        <v>2016 :: Lebedová Olga :: 1981</v>
      </c>
      <c r="C1134" s="251">
        <v>2016</v>
      </c>
      <c r="D1134" s="252" t="s">
        <v>186</v>
      </c>
      <c r="E1134" s="259">
        <v>31</v>
      </c>
      <c r="F1134" s="259">
        <v>2</v>
      </c>
      <c r="G1134" s="253">
        <v>83</v>
      </c>
      <c r="H1134" s="262" t="s">
        <v>546</v>
      </c>
      <c r="I1134" s="263">
        <v>1981</v>
      </c>
      <c r="J1134" s="19" t="s">
        <v>23</v>
      </c>
      <c r="K1134" s="255" t="str">
        <f>IF(RIGHT(LEFT(historie_vysledky[[#This Row],[prijmeni a jmeno]],SEARCH(" ",historie_vysledky[[#This Row],[prijmeni a jmeno]])-1),1)="á","Z","M")</f>
        <v>Z</v>
      </c>
      <c r="L113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34" s="257"/>
      <c r="N1134" s="134"/>
      <c r="O1134" s="264">
        <v>4.8611111111111112E-2</v>
      </c>
      <c r="P1134" s="136" t="str">
        <f>LEFT(historie_vysledky[[#This Row],[prijmeni a jmeno]],1)</f>
        <v>L</v>
      </c>
      <c r="Q1134" s="135" t="str">
        <f>CONCATENATE(historie_vysledky[[#This Row],[prijmeni a jmeno]],", ",historie_vysledky[[#This Row],[nar]])</f>
        <v>Lebedová Olga, 1981</v>
      </c>
      <c r="R1134" s="135" t="str">
        <f>CONCATENATE(historie_vysledky[[#This Row],[prijmeni a jmeno]]," (",historie_vysledky[[#This Row],[nar]],")  v roce ",historie_vysledky[[#This Row],[rok]])</f>
        <v>Lebedová Olga (1981)  v roce 2016</v>
      </c>
      <c r="S1134" s="244"/>
      <c r="T1134" s="244"/>
      <c r="U1134" s="56"/>
      <c r="V1134" s="265"/>
      <c r="W1134" s="265"/>
      <c r="X1134" s="266"/>
      <c r="Y1134" s="266"/>
      <c r="AB1134" s="6"/>
      <c r="AC1134" s="6"/>
      <c r="AF1134" s="56"/>
      <c r="AG1134" s="56"/>
    </row>
    <row r="1135" spans="2:33" ht="11.25">
      <c r="B1135" s="133" t="str">
        <f>CONCATENATE(historie_vysledky[[#This Row],[rok]]," :: ",H1135," :: ",I1135)</f>
        <v>2016 :: Šimek Miroslav :: 1966</v>
      </c>
      <c r="C1135" s="251">
        <v>2016</v>
      </c>
      <c r="D1135" s="252" t="s">
        <v>186</v>
      </c>
      <c r="E1135" s="259">
        <v>32</v>
      </c>
      <c r="F1135" s="259">
        <v>8</v>
      </c>
      <c r="G1135" s="253">
        <v>66</v>
      </c>
      <c r="H1135" s="262" t="s">
        <v>110</v>
      </c>
      <c r="I1135" s="263">
        <v>1966</v>
      </c>
      <c r="J1135" s="19" t="s">
        <v>648</v>
      </c>
      <c r="K1135" s="255" t="str">
        <f>IF(RIGHT(LEFT(historie_vysledky[[#This Row],[prijmeni a jmeno]],SEARCH(" ",historie_vysledky[[#This Row],[prijmeni a jmeno]])-1),1)="á","Z","M")</f>
        <v>M</v>
      </c>
      <c r="L113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35" s="257"/>
      <c r="N1135" s="134"/>
      <c r="O1135" s="264">
        <v>4.8831018518518517E-2</v>
      </c>
      <c r="P1135" s="136" t="str">
        <f>LEFT(historie_vysledky[[#This Row],[prijmeni a jmeno]],1)</f>
        <v>Š</v>
      </c>
      <c r="Q1135" s="135" t="str">
        <f>CONCATENATE(historie_vysledky[[#This Row],[prijmeni a jmeno]],", ",historie_vysledky[[#This Row],[nar]])</f>
        <v>Šimek Miroslav, 1966</v>
      </c>
      <c r="R1135" s="135" t="str">
        <f>CONCATENATE(historie_vysledky[[#This Row],[prijmeni a jmeno]]," (",historie_vysledky[[#This Row],[nar]],")  v roce ",historie_vysledky[[#This Row],[rok]])</f>
        <v>Šimek Miroslav (1966)  v roce 2016</v>
      </c>
      <c r="S1135" s="244"/>
      <c r="T1135" s="244"/>
      <c r="U1135" s="56"/>
      <c r="V1135" s="265"/>
      <c r="W1135" s="265"/>
      <c r="X1135" s="266"/>
      <c r="Y1135" s="266"/>
      <c r="AB1135" s="6"/>
      <c r="AC1135" s="6"/>
      <c r="AF1135" s="56"/>
      <c r="AG1135" s="56"/>
    </row>
    <row r="1136" spans="2:33" ht="11.25">
      <c r="B1136" s="133" t="str">
        <f>CONCATENATE(historie_vysledky[[#This Row],[rok]]," :: ",H1136," :: ",I1136)</f>
        <v>2016 :: Menšík Josef :: 1982</v>
      </c>
      <c r="C1136" s="251">
        <v>2016</v>
      </c>
      <c r="D1136" s="252" t="s">
        <v>186</v>
      </c>
      <c r="E1136" s="259">
        <v>33</v>
      </c>
      <c r="F1136" s="259">
        <v>7</v>
      </c>
      <c r="G1136" s="253">
        <v>34</v>
      </c>
      <c r="H1136" s="262" t="s">
        <v>89</v>
      </c>
      <c r="I1136" s="263">
        <v>1982</v>
      </c>
      <c r="J1136" s="19" t="s">
        <v>796</v>
      </c>
      <c r="K1136" s="255" t="str">
        <f>IF(RIGHT(LEFT(historie_vysledky[[#This Row],[prijmeni a jmeno]],SEARCH(" ",historie_vysledky[[#This Row],[prijmeni a jmeno]])-1),1)="á","Z","M")</f>
        <v>M</v>
      </c>
      <c r="L113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36" s="257"/>
      <c r="N1136" s="134"/>
      <c r="O1136" s="264">
        <v>4.9097222222222216E-2</v>
      </c>
      <c r="P1136" s="136" t="str">
        <f>LEFT(historie_vysledky[[#This Row],[prijmeni a jmeno]],1)</f>
        <v>M</v>
      </c>
      <c r="Q1136" s="135" t="str">
        <f>CONCATENATE(historie_vysledky[[#This Row],[prijmeni a jmeno]],", ",historie_vysledky[[#This Row],[nar]])</f>
        <v>Menšík Josef, 1982</v>
      </c>
      <c r="R1136" s="135" t="str">
        <f>CONCATENATE(historie_vysledky[[#This Row],[prijmeni a jmeno]]," (",historie_vysledky[[#This Row],[nar]],")  v roce ",historie_vysledky[[#This Row],[rok]])</f>
        <v>Menšík Josef (1982)  v roce 2016</v>
      </c>
      <c r="S1136" s="244"/>
      <c r="T1136" s="244"/>
      <c r="U1136" s="56"/>
      <c r="V1136" s="265"/>
      <c r="W1136" s="265"/>
      <c r="X1136" s="266"/>
      <c r="Y1136" s="266"/>
      <c r="AB1136" s="6"/>
      <c r="AC1136" s="6"/>
      <c r="AF1136" s="56"/>
      <c r="AG1136" s="56"/>
    </row>
    <row r="1137" spans="2:33" ht="11.25">
      <c r="B1137" s="133" t="str">
        <f>CONCATENATE(historie_vysledky[[#This Row],[rok]]," :: ",H1137," :: ",I1137)</f>
        <v>2016 :: Tůma Jaroslav :: 1963</v>
      </c>
      <c r="C1137" s="251">
        <v>2016</v>
      </c>
      <c r="D1137" s="252" t="s">
        <v>186</v>
      </c>
      <c r="E1137" s="259">
        <v>34</v>
      </c>
      <c r="F1137" s="259">
        <v>9</v>
      </c>
      <c r="G1137" s="253">
        <v>107</v>
      </c>
      <c r="H1137" s="262" t="s">
        <v>123</v>
      </c>
      <c r="I1137" s="263">
        <v>1963</v>
      </c>
      <c r="J1137" s="19" t="s">
        <v>702</v>
      </c>
      <c r="K1137" s="255" t="str">
        <f>IF(RIGHT(LEFT(historie_vysledky[[#This Row],[prijmeni a jmeno]],SEARCH(" ",historie_vysledky[[#This Row],[prijmeni a jmeno]])-1),1)="á","Z","M")</f>
        <v>M</v>
      </c>
      <c r="L113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37" s="257"/>
      <c r="N1137" s="134"/>
      <c r="O1137" s="264">
        <v>4.912037037037037E-2</v>
      </c>
      <c r="P1137" s="136" t="str">
        <f>LEFT(historie_vysledky[[#This Row],[prijmeni a jmeno]],1)</f>
        <v>T</v>
      </c>
      <c r="Q1137" s="135" t="str">
        <f>CONCATENATE(historie_vysledky[[#This Row],[prijmeni a jmeno]],", ",historie_vysledky[[#This Row],[nar]])</f>
        <v>Tůma Jaroslav, 1963</v>
      </c>
      <c r="R1137" s="135" t="str">
        <f>CONCATENATE(historie_vysledky[[#This Row],[prijmeni a jmeno]]," (",historie_vysledky[[#This Row],[nar]],")  v roce ",historie_vysledky[[#This Row],[rok]])</f>
        <v>Tůma Jaroslav (1963)  v roce 2016</v>
      </c>
      <c r="S1137" s="244"/>
      <c r="T1137" s="244"/>
      <c r="U1137" s="56"/>
      <c r="V1137" s="265"/>
      <c r="W1137" s="265"/>
      <c r="X1137" s="266"/>
      <c r="Y1137" s="266"/>
      <c r="AB1137" s="6"/>
      <c r="AC1137" s="6"/>
      <c r="AF1137" s="56"/>
      <c r="AG1137" s="56"/>
    </row>
    <row r="1138" spans="2:33" ht="11.25">
      <c r="B1138" s="133" t="str">
        <f>CONCATENATE(historie_vysledky[[#This Row],[rok]]," :: ",H1138," :: ",I1138)</f>
        <v>2016 :: Průša Miroslav :: 1987</v>
      </c>
      <c r="C1138" s="251">
        <v>2016</v>
      </c>
      <c r="D1138" s="252" t="s">
        <v>186</v>
      </c>
      <c r="E1138" s="259">
        <v>35</v>
      </c>
      <c r="F1138" s="259">
        <v>7</v>
      </c>
      <c r="G1138" s="253">
        <v>29</v>
      </c>
      <c r="H1138" s="262" t="s">
        <v>2318</v>
      </c>
      <c r="I1138" s="263">
        <v>1987</v>
      </c>
      <c r="J1138" s="19" t="s">
        <v>2319</v>
      </c>
      <c r="K1138" s="255" t="str">
        <f>IF(RIGHT(LEFT(historie_vysledky[[#This Row],[prijmeni a jmeno]],SEARCH(" ",historie_vysledky[[#This Row],[prijmeni a jmeno]])-1),1)="á","Z","M")</f>
        <v>M</v>
      </c>
      <c r="L113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138" s="257"/>
      <c r="N1138" s="134"/>
      <c r="O1138" s="264">
        <v>4.9178240740740738E-2</v>
      </c>
      <c r="P1138" s="136" t="str">
        <f>LEFT(historie_vysledky[[#This Row],[prijmeni a jmeno]],1)</f>
        <v>P</v>
      </c>
      <c r="Q1138" s="135" t="str">
        <f>CONCATENATE(historie_vysledky[[#This Row],[prijmeni a jmeno]],", ",historie_vysledky[[#This Row],[nar]])</f>
        <v>Průša Miroslav, 1987</v>
      </c>
      <c r="R1138" s="135" t="str">
        <f>CONCATENATE(historie_vysledky[[#This Row],[prijmeni a jmeno]]," (",historie_vysledky[[#This Row],[nar]],")  v roce ",historie_vysledky[[#This Row],[rok]])</f>
        <v>Průša Miroslav (1987)  v roce 2016</v>
      </c>
      <c r="S1138" s="244"/>
      <c r="T1138" s="244"/>
      <c r="U1138" s="56"/>
      <c r="V1138" s="265"/>
      <c r="W1138" s="265"/>
      <c r="X1138" s="266"/>
      <c r="Y1138" s="266"/>
      <c r="AB1138" s="6"/>
      <c r="AC1138" s="6"/>
      <c r="AF1138" s="56"/>
      <c r="AG1138" s="56"/>
    </row>
    <row r="1139" spans="2:33" ht="11.25">
      <c r="B1139" s="133" t="str">
        <f>CONCATENATE(historie_vysledky[[#This Row],[rok]]," :: ",H1139," :: ",I1139)</f>
        <v>2016 :: Haňur Roman :: 1969</v>
      </c>
      <c r="C1139" s="251">
        <v>2016</v>
      </c>
      <c r="D1139" s="252" t="s">
        <v>186</v>
      </c>
      <c r="E1139" s="259">
        <v>36</v>
      </c>
      <c r="F1139" s="259">
        <v>9</v>
      </c>
      <c r="G1139" s="253">
        <v>14</v>
      </c>
      <c r="H1139" s="262" t="s">
        <v>60</v>
      </c>
      <c r="I1139" s="263">
        <v>1969</v>
      </c>
      <c r="J1139" s="19" t="s">
        <v>11</v>
      </c>
      <c r="K1139" s="255" t="str">
        <f>IF(RIGHT(LEFT(historie_vysledky[[#This Row],[prijmeni a jmeno]],SEARCH(" ",historie_vysledky[[#This Row],[prijmeni a jmeno]])-1),1)="á","Z","M")</f>
        <v>M</v>
      </c>
      <c r="L113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39" s="257"/>
      <c r="N1139" s="134"/>
      <c r="O1139" s="264">
        <v>4.9224537037037032E-2</v>
      </c>
      <c r="P1139" s="136" t="str">
        <f>LEFT(historie_vysledky[[#This Row],[prijmeni a jmeno]],1)</f>
        <v>H</v>
      </c>
      <c r="Q1139" s="135" t="str">
        <f>CONCATENATE(historie_vysledky[[#This Row],[prijmeni a jmeno]],", ",historie_vysledky[[#This Row],[nar]])</f>
        <v>Haňur Roman, 1969</v>
      </c>
      <c r="R1139" s="135" t="str">
        <f>CONCATENATE(historie_vysledky[[#This Row],[prijmeni a jmeno]]," (",historie_vysledky[[#This Row],[nar]],")  v roce ",historie_vysledky[[#This Row],[rok]])</f>
        <v>Haňur Roman (1969)  v roce 2016</v>
      </c>
      <c r="S1139" s="244"/>
      <c r="T1139" s="244"/>
      <c r="U1139" s="56"/>
      <c r="V1139" s="265"/>
      <c r="W1139" s="265"/>
      <c r="X1139" s="266"/>
      <c r="Y1139" s="266"/>
      <c r="AB1139" s="6"/>
      <c r="AC1139" s="6"/>
      <c r="AF1139" s="56"/>
      <c r="AG1139" s="56"/>
    </row>
    <row r="1140" spans="2:33" ht="11.25">
      <c r="B1140" s="133" t="str">
        <f>CONCATENATE(historie_vysledky[[#This Row],[rok]]," :: ",H1140," :: ",I1140)</f>
        <v>2016 :: Tomášová Gabriela :: 1969</v>
      </c>
      <c r="C1140" s="251">
        <v>2016</v>
      </c>
      <c r="D1140" s="252" t="s">
        <v>186</v>
      </c>
      <c r="E1140" s="259">
        <v>37</v>
      </c>
      <c r="F1140" s="259">
        <v>2</v>
      </c>
      <c r="G1140" s="253">
        <v>42</v>
      </c>
      <c r="H1140" s="262" t="s">
        <v>121</v>
      </c>
      <c r="I1140" s="263">
        <v>1969</v>
      </c>
      <c r="J1140" s="19" t="s">
        <v>949</v>
      </c>
      <c r="K1140" s="255" t="str">
        <f>IF(RIGHT(LEFT(historie_vysledky[[#This Row],[prijmeni a jmeno]],SEARCH(" ",historie_vysledky[[#This Row],[prijmeni a jmeno]])-1),1)="á","Z","M")</f>
        <v>Z</v>
      </c>
      <c r="L114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140" s="257"/>
      <c r="N1140" s="134"/>
      <c r="O1140" s="264">
        <v>4.9236111111111112E-2</v>
      </c>
      <c r="P1140" s="136" t="str">
        <f>LEFT(historie_vysledky[[#This Row],[prijmeni a jmeno]],1)</f>
        <v>T</v>
      </c>
      <c r="Q1140" s="135" t="str">
        <f>CONCATENATE(historie_vysledky[[#This Row],[prijmeni a jmeno]],", ",historie_vysledky[[#This Row],[nar]])</f>
        <v>Tomášová Gabriela, 1969</v>
      </c>
      <c r="R1140" s="135" t="str">
        <f>CONCATENATE(historie_vysledky[[#This Row],[prijmeni a jmeno]]," (",historie_vysledky[[#This Row],[nar]],")  v roce ",historie_vysledky[[#This Row],[rok]])</f>
        <v>Tomášová Gabriela (1969)  v roce 2016</v>
      </c>
      <c r="S1140" s="244"/>
      <c r="T1140" s="244"/>
      <c r="U1140" s="56"/>
      <c r="V1140" s="265"/>
      <c r="W1140" s="265"/>
      <c r="X1140" s="266"/>
      <c r="Y1140" s="266"/>
      <c r="AB1140" s="6"/>
      <c r="AC1140" s="6"/>
      <c r="AF1140" s="56"/>
      <c r="AG1140" s="56"/>
    </row>
    <row r="1141" spans="2:33" ht="11.25">
      <c r="B1141" s="133" t="str">
        <f>CONCATENATE(historie_vysledky[[#This Row],[rok]]," :: ",H1141," :: ",I1141)</f>
        <v>2016 :: Ardamica David :: 1976</v>
      </c>
      <c r="C1141" s="251">
        <v>2016</v>
      </c>
      <c r="D1141" s="252" t="s">
        <v>186</v>
      </c>
      <c r="E1141" s="259">
        <v>38</v>
      </c>
      <c r="F1141" s="259">
        <v>10</v>
      </c>
      <c r="G1141" s="253">
        <v>2</v>
      </c>
      <c r="H1141" s="262" t="s">
        <v>2276</v>
      </c>
      <c r="I1141" s="263">
        <v>1976</v>
      </c>
      <c r="J1141" s="19" t="s">
        <v>2277</v>
      </c>
      <c r="K1141" s="255" t="str">
        <f>IF(RIGHT(LEFT(historie_vysledky[[#This Row],[prijmeni a jmeno]],SEARCH(" ",historie_vysledky[[#This Row],[prijmeni a jmeno]])-1),1)="á","Z","M")</f>
        <v>M</v>
      </c>
      <c r="L114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41" s="257"/>
      <c r="N1141" s="134"/>
      <c r="O1141" s="264">
        <v>4.2476851851851849E-2</v>
      </c>
      <c r="P1141" s="136" t="str">
        <f>LEFT(historie_vysledky[[#This Row],[prijmeni a jmeno]],1)</f>
        <v>A</v>
      </c>
      <c r="Q1141" s="135" t="str">
        <f>CONCATENATE(historie_vysledky[[#This Row],[prijmeni a jmeno]],", ",historie_vysledky[[#This Row],[nar]])</f>
        <v>Ardamica David, 1976</v>
      </c>
      <c r="R1141" s="135" t="str">
        <f>CONCATENATE(historie_vysledky[[#This Row],[prijmeni a jmeno]]," (",historie_vysledky[[#This Row],[nar]],")  v roce ",historie_vysledky[[#This Row],[rok]])</f>
        <v>Ardamica David (1976)  v roce 2016</v>
      </c>
      <c r="S1141" s="244"/>
      <c r="T1141" s="244"/>
      <c r="U1141" s="56"/>
      <c r="V1141" s="265"/>
      <c r="W1141" s="265"/>
      <c r="X1141" s="266"/>
      <c r="Y1141" s="266"/>
      <c r="AB1141" s="6"/>
      <c r="AC1141" s="6"/>
      <c r="AF1141" s="56"/>
      <c r="AG1141" s="56"/>
    </row>
    <row r="1142" spans="2:33" ht="11.25">
      <c r="B1142" s="133" t="str">
        <f>CONCATENATE(historie_vysledky[[#This Row],[rok]]," :: ",H1142," :: ",I1142)</f>
        <v>2016 :: Stulíková Pavla :: 1983</v>
      </c>
      <c r="C1142" s="251">
        <v>2016</v>
      </c>
      <c r="D1142" s="252" t="s">
        <v>186</v>
      </c>
      <c r="E1142" s="259">
        <v>39</v>
      </c>
      <c r="F1142" s="259">
        <v>2</v>
      </c>
      <c r="G1142" s="253">
        <v>97</v>
      </c>
      <c r="H1142" s="262" t="s">
        <v>2363</v>
      </c>
      <c r="I1142" s="263">
        <v>1983</v>
      </c>
      <c r="J1142" s="19" t="s">
        <v>2364</v>
      </c>
      <c r="K1142" s="255" t="str">
        <f>IF(RIGHT(LEFT(historie_vysledky[[#This Row],[prijmeni a jmeno]],SEARCH(" ",historie_vysledky[[#This Row],[prijmeni a jmeno]])-1),1)="á","Z","M")</f>
        <v>Z</v>
      </c>
      <c r="L114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142" s="257"/>
      <c r="N1142" s="134"/>
      <c r="O1142" s="264">
        <v>4.988425925925926E-2</v>
      </c>
      <c r="P1142" s="136" t="str">
        <f>LEFT(historie_vysledky[[#This Row],[prijmeni a jmeno]],1)</f>
        <v>S</v>
      </c>
      <c r="Q1142" s="135" t="str">
        <f>CONCATENATE(historie_vysledky[[#This Row],[prijmeni a jmeno]],", ",historie_vysledky[[#This Row],[nar]])</f>
        <v>Stulíková Pavla, 1983</v>
      </c>
      <c r="R1142" s="135" t="str">
        <f>CONCATENATE(historie_vysledky[[#This Row],[prijmeni a jmeno]]," (",historie_vysledky[[#This Row],[nar]],")  v roce ",historie_vysledky[[#This Row],[rok]])</f>
        <v>Stulíková Pavla (1983)  v roce 2016</v>
      </c>
      <c r="S1142" s="244"/>
      <c r="T1142" s="244"/>
      <c r="U1142" s="56"/>
      <c r="V1142" s="265"/>
      <c r="W1142" s="265"/>
      <c r="X1142" s="266"/>
      <c r="Y1142" s="266"/>
      <c r="AB1142" s="6"/>
      <c r="AC1142" s="6"/>
      <c r="AF1142" s="56"/>
      <c r="AG1142" s="56"/>
    </row>
    <row r="1143" spans="2:33" ht="11.25">
      <c r="B1143" s="133" t="str">
        <f>CONCATENATE(historie_vysledky[[#This Row],[rok]]," :: ",H1143," :: ",I1143)</f>
        <v>2016 :: Pillar Ladislav :: 1952</v>
      </c>
      <c r="C1143" s="251">
        <v>2016</v>
      </c>
      <c r="D1143" s="252" t="s">
        <v>186</v>
      </c>
      <c r="E1143" s="259">
        <v>40</v>
      </c>
      <c r="F1143" s="259">
        <v>1</v>
      </c>
      <c r="G1143" s="253">
        <v>56</v>
      </c>
      <c r="H1143" s="262" t="s">
        <v>102</v>
      </c>
      <c r="I1143" s="263">
        <v>1952</v>
      </c>
      <c r="J1143" s="19" t="s">
        <v>2356</v>
      </c>
      <c r="K1143" s="255" t="str">
        <f>IF(RIGHT(LEFT(historie_vysledky[[#This Row],[prijmeni a jmeno]],SEARCH(" ",historie_vysledky[[#This Row],[prijmeni a jmeno]])-1),1)="á","Z","M")</f>
        <v>M</v>
      </c>
      <c r="L114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143" s="257"/>
      <c r="N1143" s="134"/>
      <c r="O1143" s="264">
        <v>4.9988425925925922E-2</v>
      </c>
      <c r="P1143" s="136" t="str">
        <f>LEFT(historie_vysledky[[#This Row],[prijmeni a jmeno]],1)</f>
        <v>P</v>
      </c>
      <c r="Q1143" s="135" t="str">
        <f>CONCATENATE(historie_vysledky[[#This Row],[prijmeni a jmeno]],", ",historie_vysledky[[#This Row],[nar]])</f>
        <v>Pillar Ladislav, 1952</v>
      </c>
      <c r="R1143" s="135" t="str">
        <f>CONCATENATE(historie_vysledky[[#This Row],[prijmeni a jmeno]]," (",historie_vysledky[[#This Row],[nar]],")  v roce ",historie_vysledky[[#This Row],[rok]])</f>
        <v>Pillar Ladislav (1952)  v roce 2016</v>
      </c>
      <c r="S1143" s="244"/>
      <c r="T1143" s="244"/>
      <c r="U1143" s="56"/>
      <c r="V1143" s="265"/>
      <c r="W1143" s="265"/>
      <c r="X1143" s="266"/>
      <c r="Y1143" s="266"/>
      <c r="AB1143" s="6"/>
      <c r="AC1143" s="6"/>
      <c r="AF1143" s="56"/>
      <c r="AG1143" s="56"/>
    </row>
    <row r="1144" spans="2:33" ht="11.25">
      <c r="B1144" s="133" t="str">
        <f>CONCATENATE(historie_vysledky[[#This Row],[rok]]," :: ",H1144," :: ",I1144)</f>
        <v>2016 :: Nosál Petr :: 1982</v>
      </c>
      <c r="C1144" s="251">
        <v>2016</v>
      </c>
      <c r="D1144" s="252" t="s">
        <v>186</v>
      </c>
      <c r="E1144" s="259">
        <v>41</v>
      </c>
      <c r="F1144" s="259">
        <v>8</v>
      </c>
      <c r="G1144" s="253">
        <v>65</v>
      </c>
      <c r="H1144" s="262" t="s">
        <v>731</v>
      </c>
      <c r="I1144" s="263">
        <v>1982</v>
      </c>
      <c r="J1144" s="19" t="s">
        <v>732</v>
      </c>
      <c r="K1144" s="255" t="str">
        <f>IF(RIGHT(LEFT(historie_vysledky[[#This Row],[prijmeni a jmeno]],SEARCH(" ",historie_vysledky[[#This Row],[prijmeni a jmeno]])-1),1)="á","Z","M")</f>
        <v>M</v>
      </c>
      <c r="L114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44" s="257"/>
      <c r="N1144" s="134"/>
      <c r="O1144" s="264">
        <v>5.0092592592592598E-2</v>
      </c>
      <c r="P1144" s="136" t="str">
        <f>LEFT(historie_vysledky[[#This Row],[prijmeni a jmeno]],1)</f>
        <v>N</v>
      </c>
      <c r="Q1144" s="135" t="str">
        <f>CONCATENATE(historie_vysledky[[#This Row],[prijmeni a jmeno]],", ",historie_vysledky[[#This Row],[nar]])</f>
        <v>Nosál Petr, 1982</v>
      </c>
      <c r="R1144" s="135" t="str">
        <f>CONCATENATE(historie_vysledky[[#This Row],[prijmeni a jmeno]]," (",historie_vysledky[[#This Row],[nar]],")  v roce ",historie_vysledky[[#This Row],[rok]])</f>
        <v>Nosál Petr (1982)  v roce 2016</v>
      </c>
      <c r="S1144" s="244"/>
      <c r="T1144" s="244"/>
      <c r="U1144" s="56"/>
      <c r="V1144" s="265"/>
      <c r="W1144" s="265"/>
      <c r="X1144" s="266"/>
      <c r="Y1144" s="266"/>
      <c r="AB1144" s="6"/>
      <c r="AC1144" s="6"/>
      <c r="AF1144" s="56"/>
      <c r="AG1144" s="56"/>
    </row>
    <row r="1145" spans="2:33" ht="11.25">
      <c r="B1145" s="133" t="str">
        <f>CONCATENATE(historie_vysledky[[#This Row],[rok]]," :: ",H1145," :: ",I1145)</f>
        <v>2016 :: Pexa Martin :: 1974</v>
      </c>
      <c r="C1145" s="251">
        <v>2016</v>
      </c>
      <c r="D1145" s="252" t="s">
        <v>186</v>
      </c>
      <c r="E1145" s="259">
        <v>42</v>
      </c>
      <c r="F1145" s="259">
        <v>11</v>
      </c>
      <c r="G1145" s="253">
        <v>57</v>
      </c>
      <c r="H1145" s="262" t="s">
        <v>386</v>
      </c>
      <c r="I1145" s="263">
        <v>1974</v>
      </c>
      <c r="J1145" s="19" t="s">
        <v>284</v>
      </c>
      <c r="K1145" s="255" t="str">
        <f>IF(RIGHT(LEFT(historie_vysledky[[#This Row],[prijmeni a jmeno]],SEARCH(" ",historie_vysledky[[#This Row],[prijmeni a jmeno]])-1),1)="á","Z","M")</f>
        <v>M</v>
      </c>
      <c r="L114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45" s="257"/>
      <c r="N1145" s="134"/>
      <c r="O1145" s="264">
        <v>5.0694444444444452E-2</v>
      </c>
      <c r="P1145" s="136" t="str">
        <f>LEFT(historie_vysledky[[#This Row],[prijmeni a jmeno]],1)</f>
        <v>P</v>
      </c>
      <c r="Q1145" s="135" t="str">
        <f>CONCATENATE(historie_vysledky[[#This Row],[prijmeni a jmeno]],", ",historie_vysledky[[#This Row],[nar]])</f>
        <v>Pexa Martin, 1974</v>
      </c>
      <c r="R1145" s="135" t="str">
        <f>CONCATENATE(historie_vysledky[[#This Row],[prijmeni a jmeno]]," (",historie_vysledky[[#This Row],[nar]],")  v roce ",historie_vysledky[[#This Row],[rok]])</f>
        <v>Pexa Martin (1974)  v roce 2016</v>
      </c>
      <c r="S1145" s="244"/>
      <c r="T1145" s="244"/>
      <c r="U1145" s="56"/>
      <c r="V1145" s="265"/>
      <c r="W1145" s="265"/>
      <c r="X1145" s="266"/>
      <c r="Y1145" s="266"/>
      <c r="AB1145" s="6"/>
      <c r="AC1145" s="6"/>
      <c r="AF1145" s="56"/>
      <c r="AG1145" s="56"/>
    </row>
    <row r="1146" spans="2:33" ht="11.25">
      <c r="B1146" s="133" t="str">
        <f>CONCATENATE(historie_vysledky[[#This Row],[rok]]," :: ",H1146," :: ",I1146)</f>
        <v>2016 :: Toman Martin :: 1971</v>
      </c>
      <c r="C1146" s="251">
        <v>2016</v>
      </c>
      <c r="D1146" s="252" t="s">
        <v>186</v>
      </c>
      <c r="E1146" s="259">
        <v>43</v>
      </c>
      <c r="F1146" s="259">
        <v>12</v>
      </c>
      <c r="G1146" s="253">
        <v>41</v>
      </c>
      <c r="H1146" s="262" t="s">
        <v>2331</v>
      </c>
      <c r="I1146" s="263">
        <v>1971</v>
      </c>
      <c r="J1146" s="19" t="s">
        <v>2332</v>
      </c>
      <c r="K1146" s="255" t="str">
        <f>IF(RIGHT(LEFT(historie_vysledky[[#This Row],[prijmeni a jmeno]],SEARCH(" ",historie_vysledky[[#This Row],[prijmeni a jmeno]])-1),1)="á","Z","M")</f>
        <v>M</v>
      </c>
      <c r="L114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46" s="257"/>
      <c r="N1146" s="134"/>
      <c r="O1146" s="264">
        <v>5.0891203703703702E-2</v>
      </c>
      <c r="P1146" s="136" t="str">
        <f>LEFT(historie_vysledky[[#This Row],[prijmeni a jmeno]],1)</f>
        <v>T</v>
      </c>
      <c r="Q1146" s="135" t="str">
        <f>CONCATENATE(historie_vysledky[[#This Row],[prijmeni a jmeno]],", ",historie_vysledky[[#This Row],[nar]])</f>
        <v>Toman Martin, 1971</v>
      </c>
      <c r="R1146" s="135" t="str">
        <f>CONCATENATE(historie_vysledky[[#This Row],[prijmeni a jmeno]]," (",historie_vysledky[[#This Row],[nar]],")  v roce ",historie_vysledky[[#This Row],[rok]])</f>
        <v>Toman Martin (1971)  v roce 2016</v>
      </c>
      <c r="S1146" s="244"/>
      <c r="T1146" s="244"/>
      <c r="U1146" s="56"/>
      <c r="V1146" s="265"/>
      <c r="W1146" s="265"/>
      <c r="X1146" s="266"/>
      <c r="Y1146" s="266"/>
      <c r="AB1146" s="6"/>
      <c r="AC1146" s="6"/>
      <c r="AF1146" s="56"/>
      <c r="AG1146" s="56"/>
    </row>
    <row r="1147" spans="2:33" ht="11.25">
      <c r="B1147" s="133" t="str">
        <f>CONCATENATE(historie_vysledky[[#This Row],[rok]]," :: ",H1147," :: ",I1147)</f>
        <v>2016 :: Holeček Martin :: 1976</v>
      </c>
      <c r="C1147" s="251">
        <v>2016</v>
      </c>
      <c r="D1147" s="252" t="s">
        <v>186</v>
      </c>
      <c r="E1147" s="259">
        <v>44</v>
      </c>
      <c r="F1147" s="259">
        <v>13</v>
      </c>
      <c r="G1147" s="253">
        <v>16</v>
      </c>
      <c r="H1147" s="262" t="s">
        <v>2294</v>
      </c>
      <c r="I1147" s="263">
        <v>1976</v>
      </c>
      <c r="J1147" s="19" t="s">
        <v>2289</v>
      </c>
      <c r="K1147" s="255" t="str">
        <f>IF(RIGHT(LEFT(historie_vysledky[[#This Row],[prijmeni a jmeno]],SEARCH(" ",historie_vysledky[[#This Row],[prijmeni a jmeno]])-1),1)="á","Z","M")</f>
        <v>M</v>
      </c>
      <c r="L114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47" s="257"/>
      <c r="N1147" s="134"/>
      <c r="O1147" s="264">
        <v>5.092592592592593E-2</v>
      </c>
      <c r="P1147" s="136" t="str">
        <f>LEFT(historie_vysledky[[#This Row],[prijmeni a jmeno]],1)</f>
        <v>H</v>
      </c>
      <c r="Q1147" s="135" t="str">
        <f>CONCATENATE(historie_vysledky[[#This Row],[prijmeni a jmeno]],", ",historie_vysledky[[#This Row],[nar]])</f>
        <v>Holeček Martin, 1976</v>
      </c>
      <c r="R1147" s="135" t="str">
        <f>CONCATENATE(historie_vysledky[[#This Row],[prijmeni a jmeno]]," (",historie_vysledky[[#This Row],[nar]],")  v roce ",historie_vysledky[[#This Row],[rok]])</f>
        <v>Holeček Martin (1976)  v roce 2016</v>
      </c>
      <c r="S1147" s="244"/>
      <c r="T1147" s="244"/>
      <c r="U1147" s="56"/>
      <c r="V1147" s="265"/>
      <c r="W1147" s="265"/>
      <c r="X1147" s="266"/>
      <c r="Y1147" s="266"/>
      <c r="AB1147" s="6"/>
      <c r="AC1147" s="6"/>
      <c r="AF1147" s="56"/>
      <c r="AG1147" s="56"/>
    </row>
    <row r="1148" spans="2:33" ht="11.25">
      <c r="B1148" s="133" t="str">
        <f>CONCATENATE(historie_vysledky[[#This Row],[rok]]," :: ",H1148," :: ",I1148)</f>
        <v>2016 :: Zlochová Simona :: 1990</v>
      </c>
      <c r="C1148" s="251">
        <v>2016</v>
      </c>
      <c r="D1148" s="252" t="s">
        <v>186</v>
      </c>
      <c r="E1148" s="259">
        <v>45</v>
      </c>
      <c r="F1148" s="259">
        <v>3</v>
      </c>
      <c r="G1148" s="253">
        <v>72</v>
      </c>
      <c r="H1148" s="262" t="s">
        <v>2360</v>
      </c>
      <c r="I1148" s="263">
        <v>1990</v>
      </c>
      <c r="J1148" s="19" t="s">
        <v>316</v>
      </c>
      <c r="K1148" s="255" t="str">
        <f>IF(RIGHT(LEFT(historie_vysledky[[#This Row],[prijmeni a jmeno]],SEARCH(" ",historie_vysledky[[#This Row],[prijmeni a jmeno]])-1),1)="á","Z","M")</f>
        <v>Z</v>
      </c>
      <c r="L114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148" s="257"/>
      <c r="N1148" s="134"/>
      <c r="O1148" s="264">
        <v>5.094907407407407E-2</v>
      </c>
      <c r="P1148" s="136" t="str">
        <f>LEFT(historie_vysledky[[#This Row],[prijmeni a jmeno]],1)</f>
        <v>Z</v>
      </c>
      <c r="Q1148" s="135" t="str">
        <f>CONCATENATE(historie_vysledky[[#This Row],[prijmeni a jmeno]],", ",historie_vysledky[[#This Row],[nar]])</f>
        <v>Zlochová Simona, 1990</v>
      </c>
      <c r="R1148" s="135" t="str">
        <f>CONCATENATE(historie_vysledky[[#This Row],[prijmeni a jmeno]]," (",historie_vysledky[[#This Row],[nar]],")  v roce ",historie_vysledky[[#This Row],[rok]])</f>
        <v>Zlochová Simona (1990)  v roce 2016</v>
      </c>
      <c r="S1148" s="244"/>
      <c r="T1148" s="244"/>
      <c r="U1148" s="56"/>
      <c r="V1148" s="265"/>
      <c r="W1148" s="265"/>
      <c r="X1148" s="266"/>
      <c r="Y1148" s="266"/>
      <c r="AB1148" s="6"/>
      <c r="AC1148" s="6"/>
      <c r="AF1148" s="56"/>
      <c r="AG1148" s="56"/>
    </row>
    <row r="1149" spans="2:33" ht="11.25">
      <c r="B1149" s="133" t="str">
        <f>CONCATENATE(historie_vysledky[[#This Row],[rok]]," :: ",H1149," :: ",I1149)</f>
        <v>2016 :: Svoboda Václav :: 1949</v>
      </c>
      <c r="C1149" s="251">
        <v>2016</v>
      </c>
      <c r="D1149" s="252" t="s">
        <v>186</v>
      </c>
      <c r="E1149" s="259">
        <v>46</v>
      </c>
      <c r="F1149" s="259">
        <v>2</v>
      </c>
      <c r="G1149" s="253">
        <v>49</v>
      </c>
      <c r="H1149" s="262" t="s">
        <v>118</v>
      </c>
      <c r="I1149" s="263">
        <v>1949</v>
      </c>
      <c r="J1149" s="19" t="s">
        <v>2</v>
      </c>
      <c r="K1149" s="255" t="str">
        <f>IF(RIGHT(LEFT(historie_vysledky[[#This Row],[prijmeni a jmeno]],SEARCH(" ",historie_vysledky[[#This Row],[prijmeni a jmeno]])-1),1)="á","Z","M")</f>
        <v>M</v>
      </c>
      <c r="L114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149" s="257"/>
      <c r="N1149" s="134"/>
      <c r="O1149" s="264">
        <v>5.1064814814814813E-2</v>
      </c>
      <c r="P1149" s="136" t="str">
        <f>LEFT(historie_vysledky[[#This Row],[prijmeni a jmeno]],1)</f>
        <v>S</v>
      </c>
      <c r="Q1149" s="135" t="str">
        <f>CONCATENATE(historie_vysledky[[#This Row],[prijmeni a jmeno]],", ",historie_vysledky[[#This Row],[nar]])</f>
        <v>Svoboda Václav, 1949</v>
      </c>
      <c r="R1149" s="135" t="str">
        <f>CONCATENATE(historie_vysledky[[#This Row],[prijmeni a jmeno]]," (",historie_vysledky[[#This Row],[nar]],")  v roce ",historie_vysledky[[#This Row],[rok]])</f>
        <v>Svoboda Václav (1949)  v roce 2016</v>
      </c>
      <c r="S1149" s="244"/>
      <c r="T1149" s="244"/>
      <c r="U1149" s="56"/>
      <c r="V1149" s="265"/>
      <c r="W1149" s="265"/>
      <c r="X1149" s="266"/>
      <c r="Y1149" s="266"/>
      <c r="AB1149" s="6"/>
      <c r="AC1149" s="6"/>
      <c r="AF1149" s="56"/>
      <c r="AG1149" s="56"/>
    </row>
    <row r="1150" spans="2:33" ht="11.25">
      <c r="B1150" s="133" t="str">
        <f>CONCATENATE(historie_vysledky[[#This Row],[rok]]," :: ",H1150," :: ",I1150)</f>
        <v>2016 :: Sirová Lucie :: 1975</v>
      </c>
      <c r="C1150" s="251">
        <v>2016</v>
      </c>
      <c r="D1150" s="252" t="s">
        <v>186</v>
      </c>
      <c r="E1150" s="259">
        <v>47</v>
      </c>
      <c r="F1150" s="259">
        <v>3</v>
      </c>
      <c r="G1150" s="253">
        <v>33</v>
      </c>
      <c r="H1150" s="262" t="s">
        <v>2325</v>
      </c>
      <c r="I1150" s="263">
        <v>1975</v>
      </c>
      <c r="J1150" s="19" t="s">
        <v>2305</v>
      </c>
      <c r="K1150" s="255" t="str">
        <f>IF(RIGHT(LEFT(historie_vysledky[[#This Row],[prijmeni a jmeno]],SEARCH(" ",historie_vysledky[[#This Row],[prijmeni a jmeno]])-1),1)="á","Z","M")</f>
        <v>Z</v>
      </c>
      <c r="L115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50" s="257"/>
      <c r="N1150" s="134"/>
      <c r="O1150" s="264">
        <v>5.1157407407407408E-2</v>
      </c>
      <c r="P1150" s="136" t="str">
        <f>LEFT(historie_vysledky[[#This Row],[prijmeni a jmeno]],1)</f>
        <v>S</v>
      </c>
      <c r="Q1150" s="135" t="str">
        <f>CONCATENATE(historie_vysledky[[#This Row],[prijmeni a jmeno]],", ",historie_vysledky[[#This Row],[nar]])</f>
        <v>Sirová Lucie, 1975</v>
      </c>
      <c r="R1150" s="135" t="str">
        <f>CONCATENATE(historie_vysledky[[#This Row],[prijmeni a jmeno]]," (",historie_vysledky[[#This Row],[nar]],")  v roce ",historie_vysledky[[#This Row],[rok]])</f>
        <v>Sirová Lucie (1975)  v roce 2016</v>
      </c>
      <c r="S1150" s="244"/>
      <c r="T1150" s="244"/>
      <c r="U1150" s="56"/>
      <c r="V1150" s="265"/>
      <c r="W1150" s="265"/>
      <c r="X1150" s="266"/>
      <c r="Y1150" s="266"/>
      <c r="AB1150" s="6"/>
      <c r="AC1150" s="6"/>
      <c r="AF1150" s="56"/>
      <c r="AG1150" s="56"/>
    </row>
    <row r="1151" spans="2:33" ht="11.25">
      <c r="B1151" s="133" t="str">
        <f>CONCATENATE(historie_vysledky[[#This Row],[rok]]," :: ",H1151," :: ",I1151)</f>
        <v>2016 :: Stejskal Pavel :: 1974</v>
      </c>
      <c r="C1151" s="251">
        <v>2016</v>
      </c>
      <c r="D1151" s="252" t="s">
        <v>186</v>
      </c>
      <c r="E1151" s="259">
        <v>48</v>
      </c>
      <c r="F1151" s="259">
        <v>14</v>
      </c>
      <c r="G1151" s="253">
        <v>36</v>
      </c>
      <c r="H1151" s="262" t="s">
        <v>195</v>
      </c>
      <c r="I1151" s="263">
        <v>1974</v>
      </c>
      <c r="J1151" s="19" t="s">
        <v>741</v>
      </c>
      <c r="K1151" s="255" t="str">
        <f>IF(RIGHT(LEFT(historie_vysledky[[#This Row],[prijmeni a jmeno]],SEARCH(" ",historie_vysledky[[#This Row],[prijmeni a jmeno]])-1),1)="á","Z","M")</f>
        <v>M</v>
      </c>
      <c r="L115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51" s="257"/>
      <c r="N1151" s="134"/>
      <c r="O1151" s="264">
        <v>5.1597222222222218E-2</v>
      </c>
      <c r="P1151" s="136" t="str">
        <f>LEFT(historie_vysledky[[#This Row],[prijmeni a jmeno]],1)</f>
        <v>S</v>
      </c>
      <c r="Q1151" s="135" t="str">
        <f>CONCATENATE(historie_vysledky[[#This Row],[prijmeni a jmeno]],", ",historie_vysledky[[#This Row],[nar]])</f>
        <v>Stejskal Pavel, 1974</v>
      </c>
      <c r="R1151" s="135" t="str">
        <f>CONCATENATE(historie_vysledky[[#This Row],[prijmeni a jmeno]]," (",historie_vysledky[[#This Row],[nar]],")  v roce ",historie_vysledky[[#This Row],[rok]])</f>
        <v>Stejskal Pavel (1974)  v roce 2016</v>
      </c>
      <c r="S1151" s="244"/>
      <c r="T1151" s="244"/>
      <c r="U1151" s="56"/>
      <c r="V1151" s="265"/>
      <c r="W1151" s="265"/>
      <c r="X1151" s="266"/>
      <c r="Y1151" s="266"/>
      <c r="AB1151" s="6"/>
      <c r="AC1151" s="6"/>
      <c r="AF1151" s="56"/>
      <c r="AG1151" s="56"/>
    </row>
    <row r="1152" spans="2:33" ht="11.25">
      <c r="B1152" s="133" t="str">
        <f>CONCATENATE(historie_vysledky[[#This Row],[rok]]," :: ",H1152," :: ",I1152)</f>
        <v>2016 :: Bartušková Jana :: 1977</v>
      </c>
      <c r="C1152" s="251">
        <v>2016</v>
      </c>
      <c r="D1152" s="252" t="s">
        <v>186</v>
      </c>
      <c r="E1152" s="259">
        <v>49</v>
      </c>
      <c r="F1152" s="259">
        <v>4</v>
      </c>
      <c r="G1152" s="253">
        <v>39</v>
      </c>
      <c r="H1152" s="262" t="s">
        <v>875</v>
      </c>
      <c r="I1152" s="263">
        <v>1977</v>
      </c>
      <c r="J1152" s="19" t="s">
        <v>876</v>
      </c>
      <c r="K1152" s="255" t="str">
        <f>IF(RIGHT(LEFT(historie_vysledky[[#This Row],[prijmeni a jmeno]],SEARCH(" ",historie_vysledky[[#This Row],[prijmeni a jmeno]])-1),1)="á","Z","M")</f>
        <v>Z</v>
      </c>
      <c r="L115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52" s="257"/>
      <c r="N1152" s="134"/>
      <c r="O1152" s="264">
        <v>5.2002314814814814E-2</v>
      </c>
      <c r="P1152" s="136" t="str">
        <f>LEFT(historie_vysledky[[#This Row],[prijmeni a jmeno]],1)</f>
        <v>B</v>
      </c>
      <c r="Q1152" s="135" t="str">
        <f>CONCATENATE(historie_vysledky[[#This Row],[prijmeni a jmeno]],", ",historie_vysledky[[#This Row],[nar]])</f>
        <v>Bartušková Jana, 1977</v>
      </c>
      <c r="R1152" s="135" t="str">
        <f>CONCATENATE(historie_vysledky[[#This Row],[prijmeni a jmeno]]," (",historie_vysledky[[#This Row],[nar]],")  v roce ",historie_vysledky[[#This Row],[rok]])</f>
        <v>Bartušková Jana (1977)  v roce 2016</v>
      </c>
      <c r="S1152" s="244"/>
      <c r="T1152" s="244"/>
      <c r="U1152" s="56"/>
      <c r="V1152" s="265"/>
      <c r="W1152" s="265"/>
      <c r="X1152" s="266"/>
      <c r="Y1152" s="266"/>
      <c r="AB1152" s="6"/>
      <c r="AC1152" s="6"/>
      <c r="AF1152" s="56"/>
      <c r="AG1152" s="56"/>
    </row>
    <row r="1153" spans="2:33" ht="11.25">
      <c r="B1153" s="133" t="str">
        <f>CONCATENATE(historie_vysledky[[#This Row],[rok]]," :: ",H1153," :: ",I1153)</f>
        <v>2016 :: Bartyzal Josef :: 1984</v>
      </c>
      <c r="C1153" s="251">
        <v>2016</v>
      </c>
      <c r="D1153" s="252" t="s">
        <v>186</v>
      </c>
      <c r="E1153" s="259">
        <v>50</v>
      </c>
      <c r="F1153" s="259">
        <v>9</v>
      </c>
      <c r="G1153" s="253">
        <v>5</v>
      </c>
      <c r="H1153" s="262" t="s">
        <v>2279</v>
      </c>
      <c r="I1153" s="263">
        <v>1984</v>
      </c>
      <c r="J1153" s="19" t="s">
        <v>1014</v>
      </c>
      <c r="K1153" s="255" t="str">
        <f>IF(RIGHT(LEFT(historie_vysledky[[#This Row],[prijmeni a jmeno]],SEARCH(" ",historie_vysledky[[#This Row],[prijmeni a jmeno]])-1),1)="á","Z","M")</f>
        <v>M</v>
      </c>
      <c r="L115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53" s="257"/>
      <c r="N1153" s="134"/>
      <c r="O1153" s="264">
        <v>5.2719907407407403E-2</v>
      </c>
      <c r="P1153" s="136" t="str">
        <f>LEFT(historie_vysledky[[#This Row],[prijmeni a jmeno]],1)</f>
        <v>B</v>
      </c>
      <c r="Q1153" s="135" t="str">
        <f>CONCATENATE(historie_vysledky[[#This Row],[prijmeni a jmeno]],", ",historie_vysledky[[#This Row],[nar]])</f>
        <v>Bartyzal Josef, 1984</v>
      </c>
      <c r="R1153" s="135" t="str">
        <f>CONCATENATE(historie_vysledky[[#This Row],[prijmeni a jmeno]]," (",historie_vysledky[[#This Row],[nar]],")  v roce ",historie_vysledky[[#This Row],[rok]])</f>
        <v>Bartyzal Josef (1984)  v roce 2016</v>
      </c>
      <c r="S1153" s="244"/>
      <c r="T1153" s="244"/>
      <c r="U1153" s="56"/>
      <c r="V1153" s="265"/>
      <c r="W1153" s="265"/>
      <c r="X1153" s="266"/>
      <c r="Y1153" s="266"/>
      <c r="AB1153" s="6"/>
      <c r="AC1153" s="6"/>
      <c r="AF1153" s="56"/>
      <c r="AG1153" s="56"/>
    </row>
    <row r="1154" spans="2:33" ht="11.25">
      <c r="B1154" s="133" t="str">
        <f>CONCATENATE(historie_vysledky[[#This Row],[rok]]," :: ",H1154," :: ",I1154)</f>
        <v>2016 :: Černá Stáňa :: 1977</v>
      </c>
      <c r="C1154" s="251">
        <v>2016</v>
      </c>
      <c r="D1154" s="252" t="s">
        <v>186</v>
      </c>
      <c r="E1154" s="259">
        <v>51</v>
      </c>
      <c r="F1154" s="259">
        <v>5</v>
      </c>
      <c r="G1154" s="253">
        <v>77</v>
      </c>
      <c r="H1154" s="262" t="s">
        <v>2283</v>
      </c>
      <c r="I1154" s="263">
        <v>1977</v>
      </c>
      <c r="J1154" s="19" t="s">
        <v>2284</v>
      </c>
      <c r="K1154" s="255" t="str">
        <f>IF(RIGHT(LEFT(historie_vysledky[[#This Row],[prijmeni a jmeno]],SEARCH(" ",historie_vysledky[[#This Row],[prijmeni a jmeno]])-1),1)="á","Z","M")</f>
        <v>Z</v>
      </c>
      <c r="L115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54" s="257"/>
      <c r="N1154" s="134"/>
      <c r="O1154" s="264">
        <v>5.2951388888888888E-2</v>
      </c>
      <c r="P1154" s="136" t="str">
        <f>LEFT(historie_vysledky[[#This Row],[prijmeni a jmeno]],1)</f>
        <v>Č</v>
      </c>
      <c r="Q1154" s="135" t="str">
        <f>CONCATENATE(historie_vysledky[[#This Row],[prijmeni a jmeno]],", ",historie_vysledky[[#This Row],[nar]])</f>
        <v>Černá Stáňa, 1977</v>
      </c>
      <c r="R1154" s="135" t="str">
        <f>CONCATENATE(historie_vysledky[[#This Row],[prijmeni a jmeno]]," (",historie_vysledky[[#This Row],[nar]],")  v roce ",historie_vysledky[[#This Row],[rok]])</f>
        <v>Černá Stáňa (1977)  v roce 2016</v>
      </c>
      <c r="S1154" s="244"/>
      <c r="T1154" s="244"/>
      <c r="U1154" s="56"/>
      <c r="V1154" s="265"/>
      <c r="W1154" s="265"/>
      <c r="X1154" s="266"/>
      <c r="Y1154" s="266"/>
      <c r="AB1154" s="6"/>
      <c r="AC1154" s="6"/>
      <c r="AF1154" s="56"/>
      <c r="AG1154" s="56"/>
    </row>
    <row r="1155" spans="2:33" ht="11.25">
      <c r="B1155" s="133" t="str">
        <f>CONCATENATE(historie_vysledky[[#This Row],[rok]]," :: ",H1155," :: ",I1155)</f>
        <v>2016 :: Kincová Petra :: 1974</v>
      </c>
      <c r="C1155" s="251">
        <v>2016</v>
      </c>
      <c r="D1155" s="252" t="s">
        <v>186</v>
      </c>
      <c r="E1155" s="259">
        <v>52</v>
      </c>
      <c r="F1155" s="259">
        <v>6</v>
      </c>
      <c r="G1155" s="253">
        <v>20</v>
      </c>
      <c r="H1155" s="262" t="s">
        <v>2298</v>
      </c>
      <c r="I1155" s="263">
        <v>1974</v>
      </c>
      <c r="J1155" s="19" t="s">
        <v>2299</v>
      </c>
      <c r="K1155" s="255" t="str">
        <f>IF(RIGHT(LEFT(historie_vysledky[[#This Row],[prijmeni a jmeno]],SEARCH(" ",historie_vysledky[[#This Row],[prijmeni a jmeno]])-1),1)="á","Z","M")</f>
        <v>Z</v>
      </c>
      <c r="L115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55" s="257"/>
      <c r="N1155" s="134"/>
      <c r="O1155" s="264">
        <v>5.3206018518518521E-2</v>
      </c>
      <c r="P1155" s="136" t="str">
        <f>LEFT(historie_vysledky[[#This Row],[prijmeni a jmeno]],1)</f>
        <v>K</v>
      </c>
      <c r="Q1155" s="135" t="str">
        <f>CONCATENATE(historie_vysledky[[#This Row],[prijmeni a jmeno]],", ",historie_vysledky[[#This Row],[nar]])</f>
        <v>Kincová Petra, 1974</v>
      </c>
      <c r="R1155" s="135" t="str">
        <f>CONCATENATE(historie_vysledky[[#This Row],[prijmeni a jmeno]]," (",historie_vysledky[[#This Row],[nar]],")  v roce ",historie_vysledky[[#This Row],[rok]])</f>
        <v>Kincová Petra (1974)  v roce 2016</v>
      </c>
      <c r="S1155" s="244"/>
      <c r="T1155" s="244"/>
      <c r="U1155" s="56"/>
      <c r="V1155" s="265"/>
      <c r="W1155" s="265"/>
      <c r="X1155" s="266"/>
      <c r="Y1155" s="266"/>
      <c r="AB1155" s="6"/>
      <c r="AC1155" s="6"/>
      <c r="AF1155" s="56"/>
      <c r="AG1155" s="56"/>
    </row>
    <row r="1156" spans="2:33" ht="11.25">
      <c r="B1156" s="133" t="str">
        <f>CONCATENATE(historie_vysledky[[#This Row],[rok]]," :: ",H1156," :: ",I1156)</f>
        <v>2016 :: Boháčová Dana :: 1976</v>
      </c>
      <c r="C1156" s="251">
        <v>2016</v>
      </c>
      <c r="D1156" s="252" t="s">
        <v>186</v>
      </c>
      <c r="E1156" s="259">
        <v>53</v>
      </c>
      <c r="F1156" s="259">
        <v>7</v>
      </c>
      <c r="G1156" s="253">
        <v>9</v>
      </c>
      <c r="H1156" s="262" t="s">
        <v>2280</v>
      </c>
      <c r="I1156" s="263">
        <v>1976</v>
      </c>
      <c r="J1156" s="19" t="s">
        <v>2281</v>
      </c>
      <c r="K1156" s="255" t="str">
        <f>IF(RIGHT(LEFT(historie_vysledky[[#This Row],[prijmeni a jmeno]],SEARCH(" ",historie_vysledky[[#This Row],[prijmeni a jmeno]])-1),1)="á","Z","M")</f>
        <v>Z</v>
      </c>
      <c r="L115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56" s="257"/>
      <c r="N1156" s="134"/>
      <c r="O1156" s="264">
        <v>5.3275462962962962E-2</v>
      </c>
      <c r="P1156" s="136" t="str">
        <f>LEFT(historie_vysledky[[#This Row],[prijmeni a jmeno]],1)</f>
        <v>B</v>
      </c>
      <c r="Q1156" s="135" t="str">
        <f>CONCATENATE(historie_vysledky[[#This Row],[prijmeni a jmeno]],", ",historie_vysledky[[#This Row],[nar]])</f>
        <v>Boháčová Dana, 1976</v>
      </c>
      <c r="R1156" s="135" t="str">
        <f>CONCATENATE(historie_vysledky[[#This Row],[prijmeni a jmeno]]," (",historie_vysledky[[#This Row],[nar]],")  v roce ",historie_vysledky[[#This Row],[rok]])</f>
        <v>Boháčová Dana (1976)  v roce 2016</v>
      </c>
      <c r="S1156" s="244"/>
      <c r="T1156" s="244"/>
      <c r="U1156" s="56"/>
      <c r="V1156" s="265"/>
      <c r="W1156" s="265"/>
      <c r="X1156" s="266"/>
      <c r="Y1156" s="266"/>
      <c r="AB1156" s="6"/>
      <c r="AC1156" s="6"/>
      <c r="AF1156" s="56"/>
      <c r="AG1156" s="56"/>
    </row>
    <row r="1157" spans="2:33" ht="11.25">
      <c r="B1157" s="133" t="str">
        <f>CONCATENATE(historie_vysledky[[#This Row],[rok]]," :: ",H1157," :: ",I1157)</f>
        <v>2016 :: Štěpková Ivana :: 1978</v>
      </c>
      <c r="C1157" s="251">
        <v>2016</v>
      </c>
      <c r="D1157" s="252" t="s">
        <v>186</v>
      </c>
      <c r="E1157" s="259">
        <v>54</v>
      </c>
      <c r="F1157" s="259">
        <v>8</v>
      </c>
      <c r="G1157" s="253">
        <v>40</v>
      </c>
      <c r="H1157" s="262" t="s">
        <v>2329</v>
      </c>
      <c r="I1157" s="263">
        <v>1978</v>
      </c>
      <c r="J1157" s="19" t="s">
        <v>2275</v>
      </c>
      <c r="K1157" s="255" t="str">
        <f>IF(RIGHT(LEFT(historie_vysledky[[#This Row],[prijmeni a jmeno]],SEARCH(" ",historie_vysledky[[#This Row],[prijmeni a jmeno]])-1),1)="á","Z","M")</f>
        <v>Z</v>
      </c>
      <c r="L115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57" s="257"/>
      <c r="N1157" s="134"/>
      <c r="O1157" s="264">
        <v>5.3437499999999999E-2</v>
      </c>
      <c r="P1157" s="136" t="str">
        <f>LEFT(historie_vysledky[[#This Row],[prijmeni a jmeno]],1)</f>
        <v>Š</v>
      </c>
      <c r="Q1157" s="135" t="str">
        <f>CONCATENATE(historie_vysledky[[#This Row],[prijmeni a jmeno]],", ",historie_vysledky[[#This Row],[nar]])</f>
        <v>Štěpková Ivana, 1978</v>
      </c>
      <c r="R1157" s="135" t="str">
        <f>CONCATENATE(historie_vysledky[[#This Row],[prijmeni a jmeno]]," (",historie_vysledky[[#This Row],[nar]],")  v roce ",historie_vysledky[[#This Row],[rok]])</f>
        <v>Štěpková Ivana (1978)  v roce 2016</v>
      </c>
      <c r="S1157" s="244"/>
      <c r="T1157" s="244"/>
      <c r="U1157" s="56"/>
      <c r="V1157" s="265"/>
      <c r="W1157" s="265"/>
      <c r="X1157" s="266"/>
      <c r="Y1157" s="266"/>
      <c r="AB1157" s="6"/>
      <c r="AC1157" s="6"/>
      <c r="AF1157" s="56"/>
      <c r="AG1157" s="56"/>
    </row>
    <row r="1158" spans="2:33" ht="11.25">
      <c r="B1158" s="133" t="str">
        <f>CONCATENATE(historie_vysledky[[#This Row],[rok]]," :: ",H1158," :: ",I1158)</f>
        <v>2016 :: Kozák Pavel :: 1973</v>
      </c>
      <c r="C1158" s="251">
        <v>2016</v>
      </c>
      <c r="D1158" s="252" t="s">
        <v>186</v>
      </c>
      <c r="E1158" s="259">
        <v>55</v>
      </c>
      <c r="F1158" s="259">
        <v>15</v>
      </c>
      <c r="G1158" s="253">
        <v>73</v>
      </c>
      <c r="H1158" s="262" t="s">
        <v>79</v>
      </c>
      <c r="I1158" s="263">
        <v>1973</v>
      </c>
      <c r="J1158" s="19" t="s">
        <v>21</v>
      </c>
      <c r="K1158" s="255" t="str">
        <f>IF(RIGHT(LEFT(historie_vysledky[[#This Row],[prijmeni a jmeno]],SEARCH(" ",historie_vysledky[[#This Row],[prijmeni a jmeno]])-1),1)="á","Z","M")</f>
        <v>M</v>
      </c>
      <c r="L115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58" s="257"/>
      <c r="N1158" s="134"/>
      <c r="O1158" s="264">
        <v>5.409722222222222E-2</v>
      </c>
      <c r="P1158" s="136" t="str">
        <f>LEFT(historie_vysledky[[#This Row],[prijmeni a jmeno]],1)</f>
        <v>K</v>
      </c>
      <c r="Q1158" s="135" t="str">
        <f>CONCATENATE(historie_vysledky[[#This Row],[prijmeni a jmeno]],", ",historie_vysledky[[#This Row],[nar]])</f>
        <v>Kozák Pavel, 1973</v>
      </c>
      <c r="R1158" s="135" t="str">
        <f>CONCATENATE(historie_vysledky[[#This Row],[prijmeni a jmeno]]," (",historie_vysledky[[#This Row],[nar]],")  v roce ",historie_vysledky[[#This Row],[rok]])</f>
        <v>Kozák Pavel (1973)  v roce 2016</v>
      </c>
      <c r="S1158" s="244"/>
      <c r="T1158" s="244"/>
      <c r="U1158" s="56"/>
      <c r="V1158" s="265"/>
      <c r="W1158" s="265"/>
      <c r="X1158" s="266"/>
      <c r="Y1158" s="266"/>
      <c r="AB1158" s="6"/>
      <c r="AC1158" s="6"/>
      <c r="AF1158" s="56"/>
      <c r="AG1158" s="56"/>
    </row>
    <row r="1159" spans="2:33" ht="11.25">
      <c r="B1159" s="133" t="str">
        <f>CONCATENATE(historie_vysledky[[#This Row],[rok]]," :: ",H1159," :: ",I1159)</f>
        <v>2016 :: Štěpánek Kamil :: 1985</v>
      </c>
      <c r="C1159" s="251">
        <v>2016</v>
      </c>
      <c r="D1159" s="252" t="s">
        <v>186</v>
      </c>
      <c r="E1159" s="259">
        <v>56</v>
      </c>
      <c r="F1159" s="259">
        <v>10</v>
      </c>
      <c r="G1159" s="253">
        <v>38</v>
      </c>
      <c r="H1159" s="262" t="s">
        <v>2328</v>
      </c>
      <c r="I1159" s="263">
        <v>1985</v>
      </c>
      <c r="J1159" s="19" t="s">
        <v>284</v>
      </c>
      <c r="K1159" s="255" t="str">
        <f>IF(RIGHT(LEFT(historie_vysledky[[#This Row],[prijmeni a jmeno]],SEARCH(" ",historie_vysledky[[#This Row],[prijmeni a jmeno]])-1),1)="á","Z","M")</f>
        <v>M</v>
      </c>
      <c r="L115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59" s="257"/>
      <c r="N1159" s="134"/>
      <c r="O1159" s="264">
        <v>5.4155092592592595E-2</v>
      </c>
      <c r="P1159" s="136" t="str">
        <f>LEFT(historie_vysledky[[#This Row],[prijmeni a jmeno]],1)</f>
        <v>Š</v>
      </c>
      <c r="Q1159" s="135" t="str">
        <f>CONCATENATE(historie_vysledky[[#This Row],[prijmeni a jmeno]],", ",historie_vysledky[[#This Row],[nar]])</f>
        <v>Štěpánek Kamil, 1985</v>
      </c>
      <c r="R1159" s="135" t="str">
        <f>CONCATENATE(historie_vysledky[[#This Row],[prijmeni a jmeno]]," (",historie_vysledky[[#This Row],[nar]],")  v roce ",historie_vysledky[[#This Row],[rok]])</f>
        <v>Štěpánek Kamil (1985)  v roce 2016</v>
      </c>
      <c r="S1159" s="244"/>
      <c r="T1159" s="244"/>
      <c r="U1159" s="56"/>
      <c r="V1159" s="265"/>
      <c r="W1159" s="265"/>
      <c r="X1159" s="266"/>
      <c r="Y1159" s="266"/>
      <c r="AB1159" s="6"/>
      <c r="AC1159" s="6"/>
      <c r="AF1159" s="56"/>
      <c r="AG1159" s="56"/>
    </row>
    <row r="1160" spans="2:33" ht="11.25">
      <c r="B1160" s="133" t="str">
        <f>CONCATENATE(historie_vysledky[[#This Row],[rok]]," :: ",H1160," :: ",I1160)</f>
        <v>2016 :: Vorel Jan :: 1960</v>
      </c>
      <c r="C1160" s="251">
        <v>2016</v>
      </c>
      <c r="D1160" s="252" t="s">
        <v>186</v>
      </c>
      <c r="E1160" s="259">
        <v>57</v>
      </c>
      <c r="F1160" s="259">
        <v>10</v>
      </c>
      <c r="G1160" s="253">
        <v>113</v>
      </c>
      <c r="H1160" s="262" t="s">
        <v>132</v>
      </c>
      <c r="I1160" s="263">
        <v>1960</v>
      </c>
      <c r="J1160" s="19" t="s">
        <v>17</v>
      </c>
      <c r="K1160" s="255" t="str">
        <f>IF(RIGHT(LEFT(historie_vysledky[[#This Row],[prijmeni a jmeno]],SEARCH(" ",historie_vysledky[[#This Row],[prijmeni a jmeno]])-1),1)="á","Z","M")</f>
        <v>M</v>
      </c>
      <c r="L116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60" s="257"/>
      <c r="N1160" s="134"/>
      <c r="O1160" s="264">
        <v>5.451388888888889E-2</v>
      </c>
      <c r="P1160" s="136" t="str">
        <f>LEFT(historie_vysledky[[#This Row],[prijmeni a jmeno]],1)</f>
        <v>V</v>
      </c>
      <c r="Q1160" s="135" t="str">
        <f>CONCATENATE(historie_vysledky[[#This Row],[prijmeni a jmeno]],", ",historie_vysledky[[#This Row],[nar]])</f>
        <v>Vorel Jan, 1960</v>
      </c>
      <c r="R1160" s="135" t="str">
        <f>CONCATENATE(historie_vysledky[[#This Row],[prijmeni a jmeno]]," (",historie_vysledky[[#This Row],[nar]],")  v roce ",historie_vysledky[[#This Row],[rok]])</f>
        <v>Vorel Jan (1960)  v roce 2016</v>
      </c>
      <c r="S1160" s="244"/>
      <c r="T1160" s="244"/>
      <c r="U1160" s="56"/>
      <c r="V1160" s="265"/>
      <c r="W1160" s="265"/>
      <c r="X1160" s="266"/>
      <c r="Y1160" s="266"/>
      <c r="AB1160" s="6"/>
      <c r="AC1160" s="6"/>
      <c r="AF1160" s="56"/>
      <c r="AG1160" s="56"/>
    </row>
    <row r="1161" spans="2:33" ht="11.25">
      <c r="B1161" s="133" t="str">
        <f>CONCATENATE(historie_vysledky[[#This Row],[rok]]," :: ",H1161," :: ",I1161)</f>
        <v>2016 :: Menšíková Lenka :: 1973</v>
      </c>
      <c r="C1161" s="251">
        <v>2016</v>
      </c>
      <c r="D1161" s="252" t="s">
        <v>186</v>
      </c>
      <c r="E1161" s="259">
        <v>58</v>
      </c>
      <c r="F1161" s="259">
        <v>9</v>
      </c>
      <c r="G1161" s="253">
        <v>103</v>
      </c>
      <c r="H1161" s="262" t="s">
        <v>90</v>
      </c>
      <c r="I1161" s="263">
        <v>1973</v>
      </c>
      <c r="J1161" s="19" t="s">
        <v>648</v>
      </c>
      <c r="K1161" s="255" t="str">
        <f>IF(RIGHT(LEFT(historie_vysledky[[#This Row],[prijmeni a jmeno]],SEARCH(" ",historie_vysledky[[#This Row],[prijmeni a jmeno]])-1),1)="á","Z","M")</f>
        <v>Z</v>
      </c>
      <c r="L116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61" s="257"/>
      <c r="N1161" s="134"/>
      <c r="O1161" s="264">
        <v>5.4745370370370368E-2</v>
      </c>
      <c r="P1161" s="136" t="str">
        <f>LEFT(historie_vysledky[[#This Row],[prijmeni a jmeno]],1)</f>
        <v>M</v>
      </c>
      <c r="Q1161" s="135" t="str">
        <f>CONCATENATE(historie_vysledky[[#This Row],[prijmeni a jmeno]],", ",historie_vysledky[[#This Row],[nar]])</f>
        <v>Menšíková Lenka, 1973</v>
      </c>
      <c r="R1161" s="135" t="str">
        <f>CONCATENATE(historie_vysledky[[#This Row],[prijmeni a jmeno]]," (",historie_vysledky[[#This Row],[nar]],")  v roce ",historie_vysledky[[#This Row],[rok]])</f>
        <v>Menšíková Lenka (1973)  v roce 2016</v>
      </c>
      <c r="S1161" s="244"/>
      <c r="T1161" s="244"/>
      <c r="U1161" s="56"/>
      <c r="V1161" s="265"/>
      <c r="W1161" s="265"/>
      <c r="X1161" s="266"/>
      <c r="Y1161" s="266"/>
      <c r="AB1161" s="6"/>
      <c r="AC1161" s="6"/>
      <c r="AF1161" s="56"/>
      <c r="AG1161" s="56"/>
    </row>
    <row r="1162" spans="2:33" ht="11.25">
      <c r="B1162" s="133" t="str">
        <f>CONCATENATE(historie_vysledky[[#This Row],[rok]]," :: ",H1162," :: ",I1162)</f>
        <v>2016 :: Trnka Drahomír :: 1973</v>
      </c>
      <c r="C1162" s="251">
        <v>2016</v>
      </c>
      <c r="D1162" s="252" t="s">
        <v>186</v>
      </c>
      <c r="E1162" s="259">
        <v>59</v>
      </c>
      <c r="F1162" s="259">
        <v>16</v>
      </c>
      <c r="G1162" s="253">
        <v>88</v>
      </c>
      <c r="H1162" s="262" t="s">
        <v>920</v>
      </c>
      <c r="I1162" s="263">
        <v>1973</v>
      </c>
      <c r="J1162" s="19" t="s">
        <v>284</v>
      </c>
      <c r="K1162" s="255" t="str">
        <f>IF(RIGHT(LEFT(historie_vysledky[[#This Row],[prijmeni a jmeno]],SEARCH(" ",historie_vysledky[[#This Row],[prijmeni a jmeno]])-1),1)="á","Z","M")</f>
        <v>M</v>
      </c>
      <c r="L116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62" s="257"/>
      <c r="N1162" s="134"/>
      <c r="O1162" s="264">
        <v>5.482638888888889E-2</v>
      </c>
      <c r="P1162" s="136" t="str">
        <f>LEFT(historie_vysledky[[#This Row],[prijmeni a jmeno]],1)</f>
        <v>T</v>
      </c>
      <c r="Q1162" s="135" t="str">
        <f>CONCATENATE(historie_vysledky[[#This Row],[prijmeni a jmeno]],", ",historie_vysledky[[#This Row],[nar]])</f>
        <v>Trnka Drahomír, 1973</v>
      </c>
      <c r="R1162" s="135" t="str">
        <f>CONCATENATE(historie_vysledky[[#This Row],[prijmeni a jmeno]]," (",historie_vysledky[[#This Row],[nar]],")  v roce ",historie_vysledky[[#This Row],[rok]])</f>
        <v>Trnka Drahomír (1973)  v roce 2016</v>
      </c>
      <c r="S1162" s="244"/>
      <c r="T1162" s="244"/>
      <c r="U1162" s="56"/>
      <c r="V1162" s="265"/>
      <c r="W1162" s="265"/>
      <c r="X1162" s="266"/>
      <c r="Y1162" s="266"/>
      <c r="AB1162" s="6"/>
      <c r="AC1162" s="6"/>
      <c r="AF1162" s="56"/>
      <c r="AG1162" s="56"/>
    </row>
    <row r="1163" spans="2:33" ht="11.25">
      <c r="B1163" s="133" t="str">
        <f>CONCATENATE(historie_vysledky[[#This Row],[rok]]," :: ",H1163," :: ",I1163)</f>
        <v>2016 :: Vejsada Marek :: 1972</v>
      </c>
      <c r="C1163" s="251">
        <v>2016</v>
      </c>
      <c r="D1163" s="252" t="s">
        <v>186</v>
      </c>
      <c r="E1163" s="259">
        <v>60</v>
      </c>
      <c r="F1163" s="259">
        <v>17</v>
      </c>
      <c r="G1163" s="253">
        <v>44</v>
      </c>
      <c r="H1163" s="262" t="s">
        <v>2334</v>
      </c>
      <c r="I1163" s="263">
        <v>1972</v>
      </c>
      <c r="J1163" s="19" t="s">
        <v>284</v>
      </c>
      <c r="K1163" s="255" t="str">
        <f>IF(RIGHT(LEFT(historie_vysledky[[#This Row],[prijmeni a jmeno]],SEARCH(" ",historie_vysledky[[#This Row],[prijmeni a jmeno]])-1),1)="á","Z","M")</f>
        <v>M</v>
      </c>
      <c r="L116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63" s="257"/>
      <c r="N1163" s="134"/>
      <c r="O1163" s="264">
        <v>5.486111111111111E-2</v>
      </c>
      <c r="P1163" s="136" t="str">
        <f>LEFT(historie_vysledky[[#This Row],[prijmeni a jmeno]],1)</f>
        <v>V</v>
      </c>
      <c r="Q1163" s="135" t="str">
        <f>CONCATENATE(historie_vysledky[[#This Row],[prijmeni a jmeno]],", ",historie_vysledky[[#This Row],[nar]])</f>
        <v>Vejsada Marek, 1972</v>
      </c>
      <c r="R1163" s="135" t="str">
        <f>CONCATENATE(historie_vysledky[[#This Row],[prijmeni a jmeno]]," (",historie_vysledky[[#This Row],[nar]],")  v roce ",historie_vysledky[[#This Row],[rok]])</f>
        <v>Vejsada Marek (1972)  v roce 2016</v>
      </c>
      <c r="S1163" s="244"/>
      <c r="T1163" s="244"/>
      <c r="U1163" s="56"/>
      <c r="V1163" s="265"/>
      <c r="W1163" s="265"/>
      <c r="X1163" s="266"/>
      <c r="Y1163" s="266"/>
      <c r="AB1163" s="6"/>
      <c r="AC1163" s="6"/>
      <c r="AF1163" s="56"/>
      <c r="AG1163" s="56"/>
    </row>
    <row r="1164" spans="2:33" ht="11.25">
      <c r="B1164" s="133" t="str">
        <f>CONCATENATE(historie_vysledky[[#This Row],[rok]]," :: ",H1164," :: ",I1164)</f>
        <v>2016 :: Slabý Martin :: 1981</v>
      </c>
      <c r="C1164" s="251">
        <v>2016</v>
      </c>
      <c r="D1164" s="252" t="s">
        <v>186</v>
      </c>
      <c r="E1164" s="259">
        <v>61</v>
      </c>
      <c r="F1164" s="259">
        <v>11</v>
      </c>
      <c r="G1164" s="253">
        <v>85</v>
      </c>
      <c r="H1164" s="262" t="s">
        <v>2371</v>
      </c>
      <c r="I1164" s="263">
        <v>1981</v>
      </c>
      <c r="J1164" s="19" t="s">
        <v>316</v>
      </c>
      <c r="K1164" s="255" t="str">
        <f>IF(RIGHT(LEFT(historie_vysledky[[#This Row],[prijmeni a jmeno]],SEARCH(" ",historie_vysledky[[#This Row],[prijmeni a jmeno]])-1),1)="á","Z","M")</f>
        <v>M</v>
      </c>
      <c r="L116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64" s="257"/>
      <c r="N1164" s="134"/>
      <c r="O1164" s="264">
        <v>5.5150462962962964E-2</v>
      </c>
      <c r="P1164" s="136" t="str">
        <f>LEFT(historie_vysledky[[#This Row],[prijmeni a jmeno]],1)</f>
        <v>S</v>
      </c>
      <c r="Q1164" s="135" t="str">
        <f>CONCATENATE(historie_vysledky[[#This Row],[prijmeni a jmeno]],", ",historie_vysledky[[#This Row],[nar]])</f>
        <v>Slabý Martin, 1981</v>
      </c>
      <c r="R1164" s="135" t="str">
        <f>CONCATENATE(historie_vysledky[[#This Row],[prijmeni a jmeno]]," (",historie_vysledky[[#This Row],[nar]],")  v roce ",historie_vysledky[[#This Row],[rok]])</f>
        <v>Slabý Martin (1981)  v roce 2016</v>
      </c>
      <c r="S1164" s="244"/>
      <c r="T1164" s="244"/>
      <c r="U1164" s="56"/>
      <c r="V1164" s="265"/>
      <c r="W1164" s="265"/>
      <c r="X1164" s="266"/>
      <c r="Y1164" s="266"/>
      <c r="AB1164" s="6"/>
      <c r="AC1164" s="6"/>
      <c r="AF1164" s="56"/>
      <c r="AG1164" s="56"/>
    </row>
    <row r="1165" spans="2:33" ht="11.25">
      <c r="B1165" s="133" t="str">
        <f>CONCATENATE(historie_vysledky[[#This Row],[rok]]," :: ",H1165," :: ",I1165)</f>
        <v>2016 :: Dvořáková Monika :: 1974</v>
      </c>
      <c r="C1165" s="251">
        <v>2016</v>
      </c>
      <c r="D1165" s="252" t="s">
        <v>186</v>
      </c>
      <c r="E1165" s="259">
        <v>62</v>
      </c>
      <c r="F1165" s="259">
        <v>10</v>
      </c>
      <c r="G1165" s="253">
        <v>87</v>
      </c>
      <c r="H1165" s="262" t="s">
        <v>2288</v>
      </c>
      <c r="I1165" s="263">
        <v>1974</v>
      </c>
      <c r="J1165" s="19" t="s">
        <v>2289</v>
      </c>
      <c r="K1165" s="255" t="str">
        <f>IF(RIGHT(LEFT(historie_vysledky[[#This Row],[prijmeni a jmeno]],SEARCH(" ",historie_vysledky[[#This Row],[prijmeni a jmeno]])-1),1)="á","Z","M")</f>
        <v>Z</v>
      </c>
      <c r="L116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65" s="257"/>
      <c r="N1165" s="134"/>
      <c r="O1165" s="264">
        <v>5.5324074074074074E-2</v>
      </c>
      <c r="P1165" s="136" t="str">
        <f>LEFT(historie_vysledky[[#This Row],[prijmeni a jmeno]],1)</f>
        <v>D</v>
      </c>
      <c r="Q1165" s="135" t="str">
        <f>CONCATENATE(historie_vysledky[[#This Row],[prijmeni a jmeno]],", ",historie_vysledky[[#This Row],[nar]])</f>
        <v>Dvořáková Monika, 1974</v>
      </c>
      <c r="R1165" s="135" t="str">
        <f>CONCATENATE(historie_vysledky[[#This Row],[prijmeni a jmeno]]," (",historie_vysledky[[#This Row],[nar]],")  v roce ",historie_vysledky[[#This Row],[rok]])</f>
        <v>Dvořáková Monika (1974)  v roce 2016</v>
      </c>
      <c r="S1165" s="244"/>
      <c r="T1165" s="244"/>
      <c r="U1165" s="56"/>
      <c r="V1165" s="265"/>
      <c r="W1165" s="265"/>
      <c r="X1165" s="266"/>
      <c r="Y1165" s="266"/>
      <c r="AB1165" s="6"/>
      <c r="AC1165" s="6"/>
      <c r="AF1165" s="56"/>
      <c r="AG1165" s="56"/>
    </row>
    <row r="1166" spans="2:33" ht="11.25">
      <c r="B1166" s="133" t="str">
        <f>CONCATENATE(historie_vysledky[[#This Row],[rok]]," :: ",H1166," :: ",I1166)</f>
        <v>2016 :: Hronová Božena :: 1954</v>
      </c>
      <c r="C1166" s="251">
        <v>2016</v>
      </c>
      <c r="D1166" s="252" t="s">
        <v>186</v>
      </c>
      <c r="E1166" s="259">
        <v>63</v>
      </c>
      <c r="F1166" s="259">
        <v>3</v>
      </c>
      <c r="G1166" s="253">
        <v>67</v>
      </c>
      <c r="H1166" s="262" t="s">
        <v>63</v>
      </c>
      <c r="I1166" s="263">
        <v>1954</v>
      </c>
      <c r="J1166" s="19" t="s">
        <v>904</v>
      </c>
      <c r="K1166" s="255" t="str">
        <f>IF(RIGHT(LEFT(historie_vysledky[[#This Row],[prijmeni a jmeno]],SEARCH(" ",historie_vysledky[[#This Row],[prijmeni a jmeno]])-1),1)="á","Z","M")</f>
        <v>Z</v>
      </c>
      <c r="L116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166" s="257"/>
      <c r="N1166" s="134"/>
      <c r="O1166" s="264">
        <v>5.561342592592592E-2</v>
      </c>
      <c r="P1166" s="136" t="str">
        <f>LEFT(historie_vysledky[[#This Row],[prijmeni a jmeno]],1)</f>
        <v>H</v>
      </c>
      <c r="Q1166" s="135" t="str">
        <f>CONCATENATE(historie_vysledky[[#This Row],[prijmeni a jmeno]],", ",historie_vysledky[[#This Row],[nar]])</f>
        <v>Hronová Božena, 1954</v>
      </c>
      <c r="R1166" s="135" t="str">
        <f>CONCATENATE(historie_vysledky[[#This Row],[prijmeni a jmeno]]," (",historie_vysledky[[#This Row],[nar]],")  v roce ",historie_vysledky[[#This Row],[rok]])</f>
        <v>Hronová Božena (1954)  v roce 2016</v>
      </c>
      <c r="S1166" s="244"/>
      <c r="T1166" s="244"/>
      <c r="U1166" s="56"/>
      <c r="V1166" s="265"/>
      <c r="W1166" s="265"/>
      <c r="X1166" s="266"/>
      <c r="Y1166" s="266"/>
      <c r="AB1166" s="6"/>
      <c r="AC1166" s="6"/>
      <c r="AF1166" s="56"/>
      <c r="AG1166" s="56"/>
    </row>
    <row r="1167" spans="2:33" ht="11.25">
      <c r="B1167" s="133" t="str">
        <f>CONCATENATE(historie_vysledky[[#This Row],[rok]]," :: ",H1167," :: ",I1167)</f>
        <v>2016 :: Kopřiva Josef :: 1952</v>
      </c>
      <c r="C1167" s="251">
        <v>2016</v>
      </c>
      <c r="D1167" s="252" t="s">
        <v>186</v>
      </c>
      <c r="E1167" s="259">
        <v>64</v>
      </c>
      <c r="F1167" s="259">
        <v>3</v>
      </c>
      <c r="G1167" s="253">
        <v>104</v>
      </c>
      <c r="H1167" s="262" t="s">
        <v>78</v>
      </c>
      <c r="I1167" s="263">
        <v>1952</v>
      </c>
      <c r="J1167" s="19" t="s">
        <v>669</v>
      </c>
      <c r="K1167" s="255" t="str">
        <f>IF(RIGHT(LEFT(historie_vysledky[[#This Row],[prijmeni a jmeno]],SEARCH(" ",historie_vysledky[[#This Row],[prijmeni a jmeno]])-1),1)="á","Z","M")</f>
        <v>M</v>
      </c>
      <c r="L116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167" s="257"/>
      <c r="N1167" s="134"/>
      <c r="O1167" s="264">
        <v>5.561342592592592E-2</v>
      </c>
      <c r="P1167" s="136" t="str">
        <f>LEFT(historie_vysledky[[#This Row],[prijmeni a jmeno]],1)</f>
        <v>K</v>
      </c>
      <c r="Q1167" s="135" t="str">
        <f>CONCATENATE(historie_vysledky[[#This Row],[prijmeni a jmeno]],", ",historie_vysledky[[#This Row],[nar]])</f>
        <v>Kopřiva Josef, 1952</v>
      </c>
      <c r="R1167" s="135" t="str">
        <f>CONCATENATE(historie_vysledky[[#This Row],[prijmeni a jmeno]]," (",historie_vysledky[[#This Row],[nar]],")  v roce ",historie_vysledky[[#This Row],[rok]])</f>
        <v>Kopřiva Josef (1952)  v roce 2016</v>
      </c>
      <c r="S1167" s="244"/>
      <c r="T1167" s="244"/>
      <c r="U1167" s="56"/>
      <c r="V1167" s="265"/>
      <c r="W1167" s="265"/>
      <c r="X1167" s="266"/>
      <c r="Y1167" s="266"/>
      <c r="AB1167" s="6"/>
      <c r="AC1167" s="6"/>
      <c r="AF1167" s="56"/>
      <c r="AG1167" s="56"/>
    </row>
    <row r="1168" spans="2:33" ht="11.25">
      <c r="B1168" s="133" t="str">
        <f>CONCATENATE(historie_vysledky[[#This Row],[rok]]," :: ",H1168," :: ",I1168)</f>
        <v>2016 :: Toman Bohumil :: 1973</v>
      </c>
      <c r="C1168" s="251">
        <v>2016</v>
      </c>
      <c r="D1168" s="252" t="s">
        <v>186</v>
      </c>
      <c r="E1168" s="259">
        <v>65</v>
      </c>
      <c r="F1168" s="259">
        <v>18</v>
      </c>
      <c r="G1168" s="253">
        <v>74</v>
      </c>
      <c r="H1168" s="262" t="s">
        <v>2361</v>
      </c>
      <c r="I1168" s="263">
        <v>1973</v>
      </c>
      <c r="J1168" s="19" t="s">
        <v>316</v>
      </c>
      <c r="K1168" s="255" t="str">
        <f>IF(RIGHT(LEFT(historie_vysledky[[#This Row],[prijmeni a jmeno]],SEARCH(" ",historie_vysledky[[#This Row],[prijmeni a jmeno]])-1),1)="á","Z","M")</f>
        <v>M</v>
      </c>
      <c r="L116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68" s="257"/>
      <c r="N1168" s="134"/>
      <c r="O1168" s="264">
        <v>5.6157407407407406E-2</v>
      </c>
      <c r="P1168" s="136" t="str">
        <f>LEFT(historie_vysledky[[#This Row],[prijmeni a jmeno]],1)</f>
        <v>T</v>
      </c>
      <c r="Q1168" s="135" t="str">
        <f>CONCATENATE(historie_vysledky[[#This Row],[prijmeni a jmeno]],", ",historie_vysledky[[#This Row],[nar]])</f>
        <v>Toman Bohumil, 1973</v>
      </c>
      <c r="R1168" s="135" t="str">
        <f>CONCATENATE(historie_vysledky[[#This Row],[prijmeni a jmeno]]," (",historie_vysledky[[#This Row],[nar]],")  v roce ",historie_vysledky[[#This Row],[rok]])</f>
        <v>Toman Bohumil (1973)  v roce 2016</v>
      </c>
      <c r="S1168" s="244"/>
      <c r="T1168" s="244"/>
      <c r="U1168" s="56"/>
      <c r="V1168" s="265"/>
      <c r="W1168" s="265"/>
      <c r="X1168" s="266"/>
      <c r="Y1168" s="266"/>
      <c r="AB1168" s="6"/>
      <c r="AC1168" s="6"/>
      <c r="AF1168" s="56"/>
      <c r="AG1168" s="56"/>
    </row>
    <row r="1169" spans="2:33" ht="11.25">
      <c r="B1169" s="133" t="str">
        <f>CONCATENATE(historie_vysledky[[#This Row],[rok]]," :: ",H1169," :: ",I1169)</f>
        <v>2016 :: Brothánek Antonín :: 1972</v>
      </c>
      <c r="C1169" s="251">
        <v>2016</v>
      </c>
      <c r="D1169" s="252" t="s">
        <v>186</v>
      </c>
      <c r="E1169" s="259">
        <v>66</v>
      </c>
      <c r="F1169" s="259">
        <v>19</v>
      </c>
      <c r="G1169" s="253">
        <v>99</v>
      </c>
      <c r="H1169" s="262" t="s">
        <v>49</v>
      </c>
      <c r="I1169" s="263">
        <v>1972</v>
      </c>
      <c r="J1169" s="19" t="s">
        <v>648</v>
      </c>
      <c r="K1169" s="255" t="str">
        <f>IF(RIGHT(LEFT(historie_vysledky[[#This Row],[prijmeni a jmeno]],SEARCH(" ",historie_vysledky[[#This Row],[prijmeni a jmeno]])-1),1)="á","Z","M")</f>
        <v>M</v>
      </c>
      <c r="L116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69" s="257"/>
      <c r="N1169" s="134"/>
      <c r="O1169" s="264">
        <v>5.7615740740740738E-2</v>
      </c>
      <c r="P1169" s="136" t="str">
        <f>LEFT(historie_vysledky[[#This Row],[prijmeni a jmeno]],1)</f>
        <v>B</v>
      </c>
      <c r="Q1169" s="135" t="str">
        <f>CONCATENATE(historie_vysledky[[#This Row],[prijmeni a jmeno]],", ",historie_vysledky[[#This Row],[nar]])</f>
        <v>Brothánek Antonín, 1972</v>
      </c>
      <c r="R1169" s="135" t="str">
        <f>CONCATENATE(historie_vysledky[[#This Row],[prijmeni a jmeno]]," (",historie_vysledky[[#This Row],[nar]],")  v roce ",historie_vysledky[[#This Row],[rok]])</f>
        <v>Brothánek Antonín (1972)  v roce 2016</v>
      </c>
      <c r="S1169" s="244"/>
      <c r="T1169" s="244"/>
      <c r="U1169" s="56"/>
      <c r="V1169" s="265"/>
      <c r="W1169" s="265"/>
      <c r="X1169" s="266"/>
      <c r="Y1169" s="266"/>
      <c r="AB1169" s="6"/>
      <c r="AC1169" s="6"/>
      <c r="AF1169" s="56"/>
      <c r="AG1169" s="56"/>
    </row>
    <row r="1170" spans="2:33" ht="11.25">
      <c r="B1170" s="133" t="str">
        <f>CONCATENATE(historie_vysledky[[#This Row],[rok]]," :: ",H1170," :: ",I1170)</f>
        <v>2016 :: Tauchman Aleš :: 1972</v>
      </c>
      <c r="C1170" s="251">
        <v>2016</v>
      </c>
      <c r="D1170" s="252" t="s">
        <v>186</v>
      </c>
      <c r="E1170" s="259">
        <v>67</v>
      </c>
      <c r="F1170" s="259">
        <v>20</v>
      </c>
      <c r="G1170" s="253">
        <v>59</v>
      </c>
      <c r="H1170" s="262" t="s">
        <v>919</v>
      </c>
      <c r="I1170" s="263">
        <v>1972</v>
      </c>
      <c r="J1170" s="19" t="s">
        <v>284</v>
      </c>
      <c r="K1170" s="255" t="str">
        <f>IF(RIGHT(LEFT(historie_vysledky[[#This Row],[prijmeni a jmeno]],SEARCH(" ",historie_vysledky[[#This Row],[prijmeni a jmeno]])-1),1)="á","Z","M")</f>
        <v>M</v>
      </c>
      <c r="L117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70" s="257"/>
      <c r="N1170" s="134"/>
      <c r="O1170" s="264">
        <v>5.7673611111111113E-2</v>
      </c>
      <c r="P1170" s="136" t="str">
        <f>LEFT(historie_vysledky[[#This Row],[prijmeni a jmeno]],1)</f>
        <v>T</v>
      </c>
      <c r="Q1170" s="135" t="str">
        <f>CONCATENATE(historie_vysledky[[#This Row],[prijmeni a jmeno]],", ",historie_vysledky[[#This Row],[nar]])</f>
        <v>Tauchman Aleš, 1972</v>
      </c>
      <c r="R1170" s="135" t="str">
        <f>CONCATENATE(historie_vysledky[[#This Row],[prijmeni a jmeno]]," (",historie_vysledky[[#This Row],[nar]],")  v roce ",historie_vysledky[[#This Row],[rok]])</f>
        <v>Tauchman Aleš (1972)  v roce 2016</v>
      </c>
      <c r="S1170" s="244"/>
      <c r="T1170" s="244"/>
      <c r="U1170" s="56"/>
      <c r="V1170" s="265"/>
      <c r="W1170" s="265"/>
      <c r="X1170" s="266"/>
      <c r="Y1170" s="266"/>
      <c r="AB1170" s="6"/>
      <c r="AC1170" s="6"/>
      <c r="AF1170" s="56"/>
      <c r="AG1170" s="56"/>
    </row>
    <row r="1171" spans="2:33" ht="11.25">
      <c r="B1171" s="133" t="str">
        <f>CONCATENATE(historie_vysledky[[#This Row],[rok]]," :: ",H1171," :: ",I1171)</f>
        <v>2016 :: Mikeš Pavel :: 1965</v>
      </c>
      <c r="C1171" s="251">
        <v>2016</v>
      </c>
      <c r="D1171" s="252" t="s">
        <v>186</v>
      </c>
      <c r="E1171" s="259">
        <v>68</v>
      </c>
      <c r="F1171" s="259">
        <v>11</v>
      </c>
      <c r="G1171" s="253">
        <v>81</v>
      </c>
      <c r="H1171" s="262" t="s">
        <v>2309</v>
      </c>
      <c r="I1171" s="263">
        <v>1965</v>
      </c>
      <c r="J1171" s="19" t="s">
        <v>2310</v>
      </c>
      <c r="K1171" s="255" t="str">
        <f>IF(RIGHT(LEFT(historie_vysledky[[#This Row],[prijmeni a jmeno]],SEARCH(" ",historie_vysledky[[#This Row],[prijmeni a jmeno]])-1),1)="á","Z","M")</f>
        <v>M</v>
      </c>
      <c r="L117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171" s="257"/>
      <c r="N1171" s="134"/>
      <c r="O1171" s="264">
        <v>5.785879629629629E-2</v>
      </c>
      <c r="P1171" s="136" t="str">
        <f>LEFT(historie_vysledky[[#This Row],[prijmeni a jmeno]],1)</f>
        <v>M</v>
      </c>
      <c r="Q1171" s="135" t="str">
        <f>CONCATENATE(historie_vysledky[[#This Row],[prijmeni a jmeno]],", ",historie_vysledky[[#This Row],[nar]])</f>
        <v>Mikeš Pavel, 1965</v>
      </c>
      <c r="R1171" s="135" t="str">
        <f>CONCATENATE(historie_vysledky[[#This Row],[prijmeni a jmeno]]," (",historie_vysledky[[#This Row],[nar]],")  v roce ",historie_vysledky[[#This Row],[rok]])</f>
        <v>Mikeš Pavel (1965)  v roce 2016</v>
      </c>
      <c r="S1171" s="244"/>
      <c r="T1171" s="244"/>
      <c r="U1171" s="56"/>
      <c r="V1171" s="265"/>
      <c r="W1171" s="265"/>
      <c r="X1171" s="266"/>
      <c r="Y1171" s="266"/>
      <c r="AB1171" s="6"/>
      <c r="AC1171" s="6"/>
      <c r="AF1171" s="56"/>
      <c r="AG1171" s="56"/>
    </row>
    <row r="1172" spans="2:33" ht="11.25">
      <c r="B1172" s="133" t="str">
        <f>CONCATENATE(historie_vysledky[[#This Row],[rok]]," :: ",H1172," :: ",I1172)</f>
        <v>2016 :: Krausová Aneta :: 1990</v>
      </c>
      <c r="C1172" s="251">
        <v>2016</v>
      </c>
      <c r="D1172" s="252" t="s">
        <v>186</v>
      </c>
      <c r="E1172" s="259">
        <v>69</v>
      </c>
      <c r="F1172" s="259">
        <v>4</v>
      </c>
      <c r="G1172" s="253">
        <v>106</v>
      </c>
      <c r="H1172" s="262" t="s">
        <v>2302</v>
      </c>
      <c r="I1172" s="263">
        <v>1990</v>
      </c>
      <c r="J1172" s="19" t="s">
        <v>2303</v>
      </c>
      <c r="K1172" s="255" t="str">
        <f>IF(RIGHT(LEFT(historie_vysledky[[#This Row],[prijmeni a jmeno]],SEARCH(" ",historie_vysledky[[#This Row],[prijmeni a jmeno]])-1),1)="á","Z","M")</f>
        <v>Z</v>
      </c>
      <c r="L117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172" s="257"/>
      <c r="N1172" s="134"/>
      <c r="O1172" s="264">
        <v>5.7893518518518518E-2</v>
      </c>
      <c r="P1172" s="136" t="str">
        <f>LEFT(historie_vysledky[[#This Row],[prijmeni a jmeno]],1)</f>
        <v>K</v>
      </c>
      <c r="Q1172" s="135" t="str">
        <f>CONCATENATE(historie_vysledky[[#This Row],[prijmeni a jmeno]],", ",historie_vysledky[[#This Row],[nar]])</f>
        <v>Krausová Aneta, 1990</v>
      </c>
      <c r="R1172" s="135" t="str">
        <f>CONCATENATE(historie_vysledky[[#This Row],[prijmeni a jmeno]]," (",historie_vysledky[[#This Row],[nar]],")  v roce ",historie_vysledky[[#This Row],[rok]])</f>
        <v>Krausová Aneta (1990)  v roce 2016</v>
      </c>
      <c r="S1172" s="244"/>
      <c r="T1172" s="244"/>
      <c r="U1172" s="56"/>
      <c r="V1172" s="265"/>
      <c r="W1172" s="265"/>
      <c r="X1172" s="266"/>
      <c r="Y1172" s="266"/>
      <c r="AB1172" s="6"/>
      <c r="AC1172" s="6"/>
      <c r="AF1172" s="56"/>
      <c r="AG1172" s="56"/>
    </row>
    <row r="1173" spans="2:33" ht="11.25">
      <c r="B1173" s="133" t="str">
        <f>CONCATENATE(historie_vysledky[[#This Row],[rok]]," :: ",H1173," :: ",I1173)</f>
        <v>2016 :: Šoustar Lubomír :: 1941</v>
      </c>
      <c r="C1173" s="251">
        <v>2016</v>
      </c>
      <c r="D1173" s="252" t="s">
        <v>186</v>
      </c>
      <c r="E1173" s="259">
        <v>70</v>
      </c>
      <c r="F1173" s="259">
        <v>1</v>
      </c>
      <c r="G1173" s="253">
        <v>55</v>
      </c>
      <c r="H1173" s="262" t="s">
        <v>115</v>
      </c>
      <c r="I1173" s="263">
        <v>1941</v>
      </c>
      <c r="J1173" s="19" t="s">
        <v>295</v>
      </c>
      <c r="K1173" s="255" t="str">
        <f>IF(RIGHT(LEFT(historie_vysledky[[#This Row],[prijmeni a jmeno]],SEARCH(" ",historie_vysledky[[#This Row],[prijmeni a jmeno]])-1),1)="á","Z","M")</f>
        <v>M</v>
      </c>
      <c r="L117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1173" s="257"/>
      <c r="N1173" s="134"/>
      <c r="O1173" s="264">
        <v>5.7916666666666665E-2</v>
      </c>
      <c r="P1173" s="136" t="str">
        <f>LEFT(historie_vysledky[[#This Row],[prijmeni a jmeno]],1)</f>
        <v>Š</v>
      </c>
      <c r="Q1173" s="135" t="str">
        <f>CONCATENATE(historie_vysledky[[#This Row],[prijmeni a jmeno]],", ",historie_vysledky[[#This Row],[nar]])</f>
        <v>Šoustar Lubomír, 1941</v>
      </c>
      <c r="R1173" s="135" t="str">
        <f>CONCATENATE(historie_vysledky[[#This Row],[prijmeni a jmeno]]," (",historie_vysledky[[#This Row],[nar]],")  v roce ",historie_vysledky[[#This Row],[rok]])</f>
        <v>Šoustar Lubomír (1941)  v roce 2016</v>
      </c>
      <c r="S1173" s="244"/>
      <c r="T1173" s="244"/>
      <c r="U1173" s="56"/>
      <c r="V1173" s="265"/>
      <c r="W1173" s="265"/>
      <c r="X1173" s="266"/>
      <c r="Y1173" s="266"/>
      <c r="AB1173" s="6"/>
      <c r="AC1173" s="6"/>
      <c r="AF1173" s="56"/>
      <c r="AG1173" s="56"/>
    </row>
    <row r="1174" spans="2:33" ht="11.25">
      <c r="B1174" s="133" t="str">
        <f>CONCATENATE(historie_vysledky[[#This Row],[rok]]," :: ",H1174," :: ",I1174)</f>
        <v>2016 :: Boháč Karel :: 1947</v>
      </c>
      <c r="C1174" s="251">
        <v>2016</v>
      </c>
      <c r="D1174" s="252" t="s">
        <v>186</v>
      </c>
      <c r="E1174" s="259">
        <v>71</v>
      </c>
      <c r="F1174" s="259">
        <v>4</v>
      </c>
      <c r="G1174" s="253">
        <v>95</v>
      </c>
      <c r="H1174" s="262" t="s">
        <v>137</v>
      </c>
      <c r="I1174" s="263">
        <v>1947</v>
      </c>
      <c r="J1174" s="19" t="s">
        <v>1</v>
      </c>
      <c r="K1174" s="255" t="str">
        <f>IF(RIGHT(LEFT(historie_vysledky[[#This Row],[prijmeni a jmeno]],SEARCH(" ",historie_vysledky[[#This Row],[prijmeni a jmeno]])-1),1)="á","Z","M")</f>
        <v>M</v>
      </c>
      <c r="L117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174" s="257"/>
      <c r="N1174" s="134"/>
      <c r="O1174" s="264">
        <v>5.7986111111111106E-2</v>
      </c>
      <c r="P1174" s="136" t="str">
        <f>LEFT(historie_vysledky[[#This Row],[prijmeni a jmeno]],1)</f>
        <v>B</v>
      </c>
      <c r="Q1174" s="135" t="str">
        <f>CONCATENATE(historie_vysledky[[#This Row],[prijmeni a jmeno]],", ",historie_vysledky[[#This Row],[nar]])</f>
        <v>Boháč Karel, 1947</v>
      </c>
      <c r="R1174" s="135" t="str">
        <f>CONCATENATE(historie_vysledky[[#This Row],[prijmeni a jmeno]]," (",historie_vysledky[[#This Row],[nar]],")  v roce ",historie_vysledky[[#This Row],[rok]])</f>
        <v>Boháč Karel (1947)  v roce 2016</v>
      </c>
      <c r="S1174" s="244"/>
      <c r="T1174" s="244"/>
      <c r="U1174" s="56"/>
      <c r="V1174" s="265"/>
      <c r="W1174" s="265"/>
      <c r="X1174" s="266"/>
      <c r="Y1174" s="266"/>
      <c r="AB1174" s="6"/>
      <c r="AC1174" s="6"/>
      <c r="AF1174" s="56"/>
      <c r="AG1174" s="56"/>
    </row>
    <row r="1175" spans="2:33" ht="11.25">
      <c r="B1175" s="133" t="str">
        <f>CONCATENATE(historie_vysledky[[#This Row],[rok]]," :: ",H1175," :: ",I1175)</f>
        <v>2016 :: Železný Michal :: 1984</v>
      </c>
      <c r="C1175" s="251">
        <v>2016</v>
      </c>
      <c r="D1175" s="252" t="s">
        <v>186</v>
      </c>
      <c r="E1175" s="259">
        <v>72</v>
      </c>
      <c r="F1175" s="259">
        <v>12</v>
      </c>
      <c r="G1175" s="253">
        <v>47</v>
      </c>
      <c r="H1175" s="262" t="s">
        <v>2336</v>
      </c>
      <c r="I1175" s="263">
        <v>1984</v>
      </c>
      <c r="J1175" s="19" t="s">
        <v>2337</v>
      </c>
      <c r="K1175" s="255" t="str">
        <f>IF(RIGHT(LEFT(historie_vysledky[[#This Row],[prijmeni a jmeno]],SEARCH(" ",historie_vysledky[[#This Row],[prijmeni a jmeno]])-1),1)="á","Z","M")</f>
        <v>M</v>
      </c>
      <c r="L117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75" s="257"/>
      <c r="N1175" s="134"/>
      <c r="O1175" s="264">
        <v>5.8067129629629628E-2</v>
      </c>
      <c r="P1175" s="136" t="str">
        <f>LEFT(historie_vysledky[[#This Row],[prijmeni a jmeno]],1)</f>
        <v>Ž</v>
      </c>
      <c r="Q1175" s="135" t="str">
        <f>CONCATENATE(historie_vysledky[[#This Row],[prijmeni a jmeno]],", ",historie_vysledky[[#This Row],[nar]])</f>
        <v>Železný Michal, 1984</v>
      </c>
      <c r="R1175" s="135" t="str">
        <f>CONCATENATE(historie_vysledky[[#This Row],[prijmeni a jmeno]]," (",historie_vysledky[[#This Row],[nar]],")  v roce ",historie_vysledky[[#This Row],[rok]])</f>
        <v>Železný Michal (1984)  v roce 2016</v>
      </c>
      <c r="S1175" s="244"/>
      <c r="T1175" s="244"/>
      <c r="U1175" s="56"/>
      <c r="V1175" s="265"/>
      <c r="W1175" s="265"/>
      <c r="X1175" s="266"/>
      <c r="Y1175" s="266"/>
      <c r="AB1175" s="6"/>
      <c r="AC1175" s="6"/>
      <c r="AF1175" s="56"/>
      <c r="AG1175" s="56"/>
    </row>
    <row r="1176" spans="2:33" ht="11.25">
      <c r="B1176" s="133" t="str">
        <f>CONCATENATE(historie_vysledky[[#This Row],[rok]]," :: ",H1176," :: ",I1176)</f>
        <v>2016 :: Sedlák Petr :: 1975</v>
      </c>
      <c r="C1176" s="251">
        <v>2016</v>
      </c>
      <c r="D1176" s="252" t="s">
        <v>186</v>
      </c>
      <c r="E1176" s="259">
        <v>73</v>
      </c>
      <c r="F1176" s="259">
        <v>21</v>
      </c>
      <c r="G1176" s="253">
        <v>32</v>
      </c>
      <c r="H1176" s="262" t="s">
        <v>716</v>
      </c>
      <c r="I1176" s="263">
        <v>1975</v>
      </c>
      <c r="J1176" s="19" t="s">
        <v>717</v>
      </c>
      <c r="K1176" s="255" t="str">
        <f>IF(RIGHT(LEFT(historie_vysledky[[#This Row],[prijmeni a jmeno]],SEARCH(" ",historie_vysledky[[#This Row],[prijmeni a jmeno]])-1),1)="á","Z","M")</f>
        <v>M</v>
      </c>
      <c r="L117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76" s="257"/>
      <c r="N1176" s="134"/>
      <c r="O1176" s="264">
        <v>5.8125000000000003E-2</v>
      </c>
      <c r="P1176" s="136" t="str">
        <f>LEFT(historie_vysledky[[#This Row],[prijmeni a jmeno]],1)</f>
        <v>S</v>
      </c>
      <c r="Q1176" s="135" t="str">
        <f>CONCATENATE(historie_vysledky[[#This Row],[prijmeni a jmeno]],", ",historie_vysledky[[#This Row],[nar]])</f>
        <v>Sedlák Petr, 1975</v>
      </c>
      <c r="R1176" s="135" t="str">
        <f>CONCATENATE(historie_vysledky[[#This Row],[prijmeni a jmeno]]," (",historie_vysledky[[#This Row],[nar]],")  v roce ",historie_vysledky[[#This Row],[rok]])</f>
        <v>Sedlák Petr (1975)  v roce 2016</v>
      </c>
      <c r="S1176" s="244"/>
      <c r="T1176" s="244"/>
      <c r="U1176" s="56"/>
      <c r="V1176" s="265"/>
      <c r="W1176" s="265"/>
      <c r="X1176" s="266"/>
      <c r="Y1176" s="266"/>
      <c r="AB1176" s="6"/>
      <c r="AC1176" s="6"/>
      <c r="AF1176" s="56"/>
      <c r="AG1176" s="56"/>
    </row>
    <row r="1177" spans="2:33" ht="11.25">
      <c r="B1177" s="133" t="str">
        <f>CONCATENATE(historie_vysledky[[#This Row],[rok]]," :: ",H1177," :: ",I1177)</f>
        <v>2016 :: Adámková Dana :: 1980</v>
      </c>
      <c r="C1177" s="251">
        <v>2016</v>
      </c>
      <c r="D1177" s="252" t="s">
        <v>186</v>
      </c>
      <c r="E1177" s="259">
        <v>74</v>
      </c>
      <c r="F1177" s="259">
        <v>11</v>
      </c>
      <c r="G1177" s="253">
        <v>115</v>
      </c>
      <c r="H1177" s="262" t="s">
        <v>762</v>
      </c>
      <c r="I1177" s="263">
        <v>1980</v>
      </c>
      <c r="J1177" s="19" t="s">
        <v>2369</v>
      </c>
      <c r="K1177" s="255" t="str">
        <f>IF(RIGHT(LEFT(historie_vysledky[[#This Row],[prijmeni a jmeno]],SEARCH(" ",historie_vysledky[[#This Row],[prijmeni a jmeno]])-1),1)="á","Z","M")</f>
        <v>Z</v>
      </c>
      <c r="L117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77" s="257"/>
      <c r="N1177" s="134"/>
      <c r="O1177" s="264">
        <v>5.8275462962962966E-2</v>
      </c>
      <c r="P1177" s="136" t="str">
        <f>LEFT(historie_vysledky[[#This Row],[prijmeni a jmeno]],1)</f>
        <v>A</v>
      </c>
      <c r="Q1177" s="135" t="str">
        <f>CONCATENATE(historie_vysledky[[#This Row],[prijmeni a jmeno]],", ",historie_vysledky[[#This Row],[nar]])</f>
        <v>Adámková Dana, 1980</v>
      </c>
      <c r="R1177" s="135" t="str">
        <f>CONCATENATE(historie_vysledky[[#This Row],[prijmeni a jmeno]]," (",historie_vysledky[[#This Row],[nar]],")  v roce ",historie_vysledky[[#This Row],[rok]])</f>
        <v>Adámková Dana (1980)  v roce 2016</v>
      </c>
      <c r="S1177" s="244"/>
      <c r="T1177" s="244"/>
      <c r="U1177" s="56"/>
      <c r="V1177" s="265"/>
      <c r="W1177" s="265"/>
      <c r="X1177" s="266"/>
      <c r="Y1177" s="266"/>
      <c r="AB1177" s="6"/>
      <c r="AC1177" s="6"/>
      <c r="AF1177" s="56"/>
      <c r="AG1177" s="56"/>
    </row>
    <row r="1178" spans="2:33" ht="11.25">
      <c r="B1178" s="133" t="str">
        <f>CONCATENATE(historie_vysledky[[#This Row],[rok]]," :: ",H1178," :: ",I1178)</f>
        <v>2016 :: Hýsková Šárka :: 1964</v>
      </c>
      <c r="C1178" s="251">
        <v>2016</v>
      </c>
      <c r="D1178" s="252" t="s">
        <v>186</v>
      </c>
      <c r="E1178" s="259">
        <v>75</v>
      </c>
      <c r="F1178" s="259">
        <v>4</v>
      </c>
      <c r="G1178" s="253">
        <v>17</v>
      </c>
      <c r="H1178" s="262" t="s">
        <v>950</v>
      </c>
      <c r="I1178" s="263">
        <v>1964</v>
      </c>
      <c r="J1178" s="19" t="s">
        <v>2284</v>
      </c>
      <c r="K1178" s="255" t="str">
        <f>IF(RIGHT(LEFT(historie_vysledky[[#This Row],[prijmeni a jmeno]],SEARCH(" ",historie_vysledky[[#This Row],[prijmeni a jmeno]])-1),1)="á","Z","M")</f>
        <v>Z</v>
      </c>
      <c r="L117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178" s="257"/>
      <c r="N1178" s="134"/>
      <c r="O1178" s="264">
        <v>5.8321759259259261E-2</v>
      </c>
      <c r="P1178" s="136" t="str">
        <f>LEFT(historie_vysledky[[#This Row],[prijmeni a jmeno]],1)</f>
        <v>H</v>
      </c>
      <c r="Q1178" s="135" t="str">
        <f>CONCATENATE(historie_vysledky[[#This Row],[prijmeni a jmeno]],", ",historie_vysledky[[#This Row],[nar]])</f>
        <v>Hýsková Šárka, 1964</v>
      </c>
      <c r="R1178" s="135" t="str">
        <f>CONCATENATE(historie_vysledky[[#This Row],[prijmeni a jmeno]]," (",historie_vysledky[[#This Row],[nar]],")  v roce ",historie_vysledky[[#This Row],[rok]])</f>
        <v>Hýsková Šárka (1964)  v roce 2016</v>
      </c>
      <c r="S1178" s="244"/>
      <c r="T1178" s="244"/>
      <c r="U1178" s="56"/>
      <c r="V1178" s="265"/>
      <c r="W1178" s="265"/>
      <c r="X1178" s="266"/>
      <c r="Y1178" s="266"/>
      <c r="AB1178" s="6"/>
      <c r="AC1178" s="6"/>
      <c r="AF1178" s="56"/>
      <c r="AG1178" s="56"/>
    </row>
    <row r="1179" spans="2:33" ht="11.25">
      <c r="B1179" s="133" t="str">
        <f>CONCATENATE(historie_vysledky[[#This Row],[rok]]," :: ",H1179," :: ",I1179)</f>
        <v>2016 :: Pokorný Jiří :: 1977</v>
      </c>
      <c r="C1179" s="251">
        <v>2016</v>
      </c>
      <c r="D1179" s="252" t="s">
        <v>186</v>
      </c>
      <c r="E1179" s="259">
        <v>76</v>
      </c>
      <c r="F1179" s="259">
        <v>13</v>
      </c>
      <c r="G1179" s="253">
        <v>28</v>
      </c>
      <c r="H1179" s="262" t="s">
        <v>2316</v>
      </c>
      <c r="I1179" s="263">
        <v>1977</v>
      </c>
      <c r="J1179" s="19" t="s">
        <v>2317</v>
      </c>
      <c r="K1179" s="255" t="str">
        <f>IF(RIGHT(LEFT(historie_vysledky[[#This Row],[prijmeni a jmeno]],SEARCH(" ",historie_vysledky[[#This Row],[prijmeni a jmeno]])-1),1)="á","Z","M")</f>
        <v>M</v>
      </c>
      <c r="L117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79" s="257"/>
      <c r="N1179" s="134"/>
      <c r="O1179" s="264">
        <v>5.844907407407407E-2</v>
      </c>
      <c r="P1179" s="136" t="str">
        <f>LEFT(historie_vysledky[[#This Row],[prijmeni a jmeno]],1)</f>
        <v>P</v>
      </c>
      <c r="Q1179" s="135" t="str">
        <f>CONCATENATE(historie_vysledky[[#This Row],[prijmeni a jmeno]],", ",historie_vysledky[[#This Row],[nar]])</f>
        <v>Pokorný Jiří, 1977</v>
      </c>
      <c r="R1179" s="135" t="str">
        <f>CONCATENATE(historie_vysledky[[#This Row],[prijmeni a jmeno]]," (",historie_vysledky[[#This Row],[nar]],")  v roce ",historie_vysledky[[#This Row],[rok]])</f>
        <v>Pokorný Jiří (1977)  v roce 2016</v>
      </c>
      <c r="S1179" s="244"/>
      <c r="T1179" s="244"/>
      <c r="U1179" s="56"/>
      <c r="V1179" s="265"/>
      <c r="W1179" s="265"/>
      <c r="X1179" s="266"/>
      <c r="Y1179" s="266"/>
      <c r="AB1179" s="6"/>
      <c r="AC1179" s="6"/>
      <c r="AF1179" s="56"/>
      <c r="AG1179" s="56"/>
    </row>
    <row r="1180" spans="2:33" ht="11.25">
      <c r="B1180" s="133" t="str">
        <f>CONCATENATE(historie_vysledky[[#This Row],[rok]]," :: ",H1180," :: ",I1180)</f>
        <v>2016 :: Zacharová Veronika :: 1977</v>
      </c>
      <c r="C1180" s="251">
        <v>2016</v>
      </c>
      <c r="D1180" s="252" t="s">
        <v>186</v>
      </c>
      <c r="E1180" s="259">
        <v>77</v>
      </c>
      <c r="F1180" s="259">
        <v>12</v>
      </c>
      <c r="G1180" s="253">
        <v>50</v>
      </c>
      <c r="H1180" s="262" t="s">
        <v>2335</v>
      </c>
      <c r="I1180" s="263">
        <v>1977</v>
      </c>
      <c r="J1180" s="19" t="s">
        <v>2275</v>
      </c>
      <c r="K1180" s="255" t="str">
        <f>IF(RIGHT(LEFT(historie_vysledky[[#This Row],[prijmeni a jmeno]],SEARCH(" ",historie_vysledky[[#This Row],[prijmeni a jmeno]])-1),1)="á","Z","M")</f>
        <v>Z</v>
      </c>
      <c r="L118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80" s="257"/>
      <c r="N1180" s="134"/>
      <c r="O1180" s="264">
        <v>5.8796296296296298E-2</v>
      </c>
      <c r="P1180" s="136" t="str">
        <f>LEFT(historie_vysledky[[#This Row],[prijmeni a jmeno]],1)</f>
        <v>Z</v>
      </c>
      <c r="Q1180" s="135" t="str">
        <f>CONCATENATE(historie_vysledky[[#This Row],[prijmeni a jmeno]],", ",historie_vysledky[[#This Row],[nar]])</f>
        <v>Zacharová Veronika, 1977</v>
      </c>
      <c r="R1180" s="135" t="str">
        <f>CONCATENATE(historie_vysledky[[#This Row],[prijmeni a jmeno]]," (",historie_vysledky[[#This Row],[nar]],")  v roce ",historie_vysledky[[#This Row],[rok]])</f>
        <v>Zacharová Veronika (1977)  v roce 2016</v>
      </c>
      <c r="S1180" s="244"/>
      <c r="T1180" s="244"/>
      <c r="U1180" s="56"/>
      <c r="V1180" s="265"/>
      <c r="W1180" s="265"/>
      <c r="X1180" s="266"/>
      <c r="Y1180" s="266"/>
      <c r="AB1180" s="6"/>
      <c r="AC1180" s="6"/>
      <c r="AF1180" s="56"/>
      <c r="AG1180" s="56"/>
    </row>
    <row r="1181" spans="2:33" ht="11.25">
      <c r="B1181" s="133" t="str">
        <f>CONCATENATE(historie_vysledky[[#This Row],[rok]]," :: ",H1181," :: ",I1181)</f>
        <v>2016 :: Aleš Emanuel :: 1976</v>
      </c>
      <c r="C1181" s="251">
        <v>2016</v>
      </c>
      <c r="D1181" s="252" t="s">
        <v>186</v>
      </c>
      <c r="E1181" s="259">
        <v>78</v>
      </c>
      <c r="F1181" s="259">
        <v>22</v>
      </c>
      <c r="G1181" s="253">
        <v>64</v>
      </c>
      <c r="H1181" s="262" t="s">
        <v>2274</v>
      </c>
      <c r="I1181" s="263">
        <v>1976</v>
      </c>
      <c r="J1181" s="19" t="s">
        <v>2275</v>
      </c>
      <c r="K1181" s="255" t="str">
        <f>IF(RIGHT(LEFT(historie_vysledky[[#This Row],[prijmeni a jmeno]],SEARCH(" ",historie_vysledky[[#This Row],[prijmeni a jmeno]])-1),1)="á","Z","M")</f>
        <v>M</v>
      </c>
      <c r="L118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81" s="257"/>
      <c r="N1181" s="134"/>
      <c r="O1181" s="264">
        <v>5.9305555555555556E-2</v>
      </c>
      <c r="P1181" s="136" t="str">
        <f>LEFT(historie_vysledky[[#This Row],[prijmeni a jmeno]],1)</f>
        <v>A</v>
      </c>
      <c r="Q1181" s="135" t="str">
        <f>CONCATENATE(historie_vysledky[[#This Row],[prijmeni a jmeno]],", ",historie_vysledky[[#This Row],[nar]])</f>
        <v>Aleš Emanuel, 1976</v>
      </c>
      <c r="R1181" s="135" t="str">
        <f>CONCATENATE(historie_vysledky[[#This Row],[prijmeni a jmeno]]," (",historie_vysledky[[#This Row],[nar]],")  v roce ",historie_vysledky[[#This Row],[rok]])</f>
        <v>Aleš Emanuel (1976)  v roce 2016</v>
      </c>
      <c r="S1181" s="244"/>
      <c r="T1181" s="244"/>
      <c r="U1181" s="56"/>
      <c r="V1181" s="265"/>
      <c r="W1181" s="265"/>
      <c r="X1181" s="266"/>
      <c r="Y1181" s="266"/>
      <c r="AB1181" s="6"/>
      <c r="AC1181" s="6"/>
      <c r="AF1181" s="56"/>
      <c r="AG1181" s="56"/>
    </row>
    <row r="1182" spans="2:33" ht="11.25">
      <c r="B1182" s="133" t="str">
        <f>CONCATENATE(historie_vysledky[[#This Row],[rok]]," :: ",H1182," :: ",I1182)</f>
        <v>2016 :: Gazda Martin :: 1968</v>
      </c>
      <c r="C1182" s="251">
        <v>2016</v>
      </c>
      <c r="D1182" s="252" t="s">
        <v>186</v>
      </c>
      <c r="E1182" s="259">
        <v>79</v>
      </c>
      <c r="F1182" s="259">
        <v>23</v>
      </c>
      <c r="G1182" s="253">
        <v>68</v>
      </c>
      <c r="H1182" s="262" t="s">
        <v>56</v>
      </c>
      <c r="I1182" s="263">
        <v>1968</v>
      </c>
      <c r="J1182" s="19" t="s">
        <v>2292</v>
      </c>
      <c r="K1182" s="255" t="str">
        <f>IF(RIGHT(LEFT(historie_vysledky[[#This Row],[prijmeni a jmeno]],SEARCH(" ",historie_vysledky[[#This Row],[prijmeni a jmeno]])-1),1)="á","Z","M")</f>
        <v>M</v>
      </c>
      <c r="L118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82" s="257"/>
      <c r="N1182" s="134"/>
      <c r="O1182" s="264">
        <v>5.966435185185185E-2</v>
      </c>
      <c r="P1182" s="136" t="str">
        <f>LEFT(historie_vysledky[[#This Row],[prijmeni a jmeno]],1)</f>
        <v>G</v>
      </c>
      <c r="Q1182" s="135" t="str">
        <f>CONCATENATE(historie_vysledky[[#This Row],[prijmeni a jmeno]],", ",historie_vysledky[[#This Row],[nar]])</f>
        <v>Gazda Martin, 1968</v>
      </c>
      <c r="R1182" s="135" t="str">
        <f>CONCATENATE(historie_vysledky[[#This Row],[prijmeni a jmeno]]," (",historie_vysledky[[#This Row],[nar]],")  v roce ",historie_vysledky[[#This Row],[rok]])</f>
        <v>Gazda Martin (1968)  v roce 2016</v>
      </c>
      <c r="S1182" s="244"/>
      <c r="T1182" s="244"/>
      <c r="U1182" s="56"/>
      <c r="V1182" s="265"/>
      <c r="W1182" s="265"/>
      <c r="X1182" s="266"/>
      <c r="Y1182" s="266"/>
      <c r="AB1182" s="6"/>
      <c r="AC1182" s="6"/>
      <c r="AF1182" s="56"/>
      <c r="AG1182" s="56"/>
    </row>
    <row r="1183" spans="2:33" ht="11.25">
      <c r="B1183" s="133" t="str">
        <f>CONCATENATE(historie_vysledky[[#This Row],[rok]]," :: ",H1183," :: ",I1183)</f>
        <v>2016 :: Vorlová Dana :: 1962</v>
      </c>
      <c r="C1183" s="251">
        <v>2016</v>
      </c>
      <c r="D1183" s="252" t="s">
        <v>186</v>
      </c>
      <c r="E1183" s="259">
        <v>80</v>
      </c>
      <c r="F1183" s="259">
        <v>5</v>
      </c>
      <c r="G1183" s="253">
        <v>111</v>
      </c>
      <c r="H1183" s="262" t="s">
        <v>134</v>
      </c>
      <c r="I1183" s="263">
        <v>1962</v>
      </c>
      <c r="J1183" s="19" t="s">
        <v>949</v>
      </c>
      <c r="K1183" s="255" t="str">
        <f>IF(RIGHT(LEFT(historie_vysledky[[#This Row],[prijmeni a jmeno]],SEARCH(" ",historie_vysledky[[#This Row],[prijmeni a jmeno]])-1),1)="á","Z","M")</f>
        <v>Z</v>
      </c>
      <c r="L118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183" s="257"/>
      <c r="N1183" s="134"/>
      <c r="O1183" s="264">
        <v>5.966435185185185E-2</v>
      </c>
      <c r="P1183" s="136" t="str">
        <f>LEFT(historie_vysledky[[#This Row],[prijmeni a jmeno]],1)</f>
        <v>V</v>
      </c>
      <c r="Q1183" s="135" t="str">
        <f>CONCATENATE(historie_vysledky[[#This Row],[prijmeni a jmeno]],", ",historie_vysledky[[#This Row],[nar]])</f>
        <v>Vorlová Dana, 1962</v>
      </c>
      <c r="R1183" s="135" t="str">
        <f>CONCATENATE(historie_vysledky[[#This Row],[prijmeni a jmeno]]," (",historie_vysledky[[#This Row],[nar]],")  v roce ",historie_vysledky[[#This Row],[rok]])</f>
        <v>Vorlová Dana (1962)  v roce 2016</v>
      </c>
      <c r="S1183" s="244"/>
      <c r="T1183" s="244"/>
      <c r="U1183" s="56"/>
      <c r="V1183" s="265"/>
      <c r="W1183" s="265"/>
      <c r="X1183" s="266"/>
      <c r="Y1183" s="266"/>
      <c r="AB1183" s="6"/>
      <c r="AC1183" s="6"/>
      <c r="AF1183" s="56"/>
      <c r="AG1183" s="56"/>
    </row>
    <row r="1184" spans="2:33" ht="11.25">
      <c r="B1184" s="133" t="str">
        <f>CONCATENATE(historie_vysledky[[#This Row],[rok]]," :: ",H1184," :: ",I1184)</f>
        <v>2016 :: Vlčková Kateřina :: 1977</v>
      </c>
      <c r="C1184" s="251">
        <v>2016</v>
      </c>
      <c r="D1184" s="252" t="s">
        <v>186</v>
      </c>
      <c r="E1184" s="259">
        <v>81</v>
      </c>
      <c r="F1184" s="259">
        <v>13</v>
      </c>
      <c r="G1184" s="253">
        <v>61</v>
      </c>
      <c r="H1184" s="262" t="s">
        <v>176</v>
      </c>
      <c r="I1184" s="263">
        <v>1977</v>
      </c>
      <c r="J1184" s="19" t="s">
        <v>316</v>
      </c>
      <c r="K1184" s="255" t="str">
        <f>IF(RIGHT(LEFT(historie_vysledky[[#This Row],[prijmeni a jmeno]],SEARCH(" ",historie_vysledky[[#This Row],[prijmeni a jmeno]])-1),1)="á","Z","M")</f>
        <v>Z</v>
      </c>
      <c r="L118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84" s="257"/>
      <c r="N1184" s="134"/>
      <c r="O1184" s="264">
        <v>6.0648148148148145E-2</v>
      </c>
      <c r="P1184" s="136" t="str">
        <f>LEFT(historie_vysledky[[#This Row],[prijmeni a jmeno]],1)</f>
        <v>V</v>
      </c>
      <c r="Q1184" s="135" t="str">
        <f>CONCATENATE(historie_vysledky[[#This Row],[prijmeni a jmeno]],", ",historie_vysledky[[#This Row],[nar]])</f>
        <v>Vlčková Kateřina, 1977</v>
      </c>
      <c r="R1184" s="135" t="str">
        <f>CONCATENATE(historie_vysledky[[#This Row],[prijmeni a jmeno]]," (",historie_vysledky[[#This Row],[nar]],")  v roce ",historie_vysledky[[#This Row],[rok]])</f>
        <v>Vlčková Kateřina (1977)  v roce 2016</v>
      </c>
      <c r="S1184" s="244"/>
      <c r="T1184" s="244"/>
      <c r="U1184" s="56"/>
      <c r="V1184" s="265"/>
      <c r="W1184" s="265"/>
      <c r="X1184" s="266"/>
      <c r="Y1184" s="266"/>
      <c r="AB1184" s="6"/>
      <c r="AC1184" s="6"/>
      <c r="AF1184" s="56"/>
      <c r="AG1184" s="56"/>
    </row>
    <row r="1185" spans="2:33" ht="11.25">
      <c r="B1185" s="133" t="str">
        <f>CONCATENATE(historie_vysledky[[#This Row],[rok]]," :: ",H1185," :: ",I1185)</f>
        <v>2016 :: Karvánek Jiří :: 1954</v>
      </c>
      <c r="C1185" s="251">
        <v>2016</v>
      </c>
      <c r="D1185" s="252" t="s">
        <v>186</v>
      </c>
      <c r="E1185" s="259">
        <v>82</v>
      </c>
      <c r="F1185" s="259">
        <v>5</v>
      </c>
      <c r="G1185" s="253">
        <v>62</v>
      </c>
      <c r="H1185" s="262" t="s">
        <v>2296</v>
      </c>
      <c r="I1185" s="263">
        <v>1954</v>
      </c>
      <c r="J1185" s="19" t="s">
        <v>2297</v>
      </c>
      <c r="K1185" s="255" t="str">
        <f>IF(RIGHT(LEFT(historie_vysledky[[#This Row],[prijmeni a jmeno]],SEARCH(" ",historie_vysledky[[#This Row],[prijmeni a jmeno]])-1),1)="á","Z","M")</f>
        <v>M</v>
      </c>
      <c r="L118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185" s="257"/>
      <c r="N1185" s="134"/>
      <c r="O1185" s="264">
        <v>6.084490740740741E-2</v>
      </c>
      <c r="P1185" s="136" t="str">
        <f>LEFT(historie_vysledky[[#This Row],[prijmeni a jmeno]],1)</f>
        <v>K</v>
      </c>
      <c r="Q1185" s="135" t="str">
        <f>CONCATENATE(historie_vysledky[[#This Row],[prijmeni a jmeno]],", ",historie_vysledky[[#This Row],[nar]])</f>
        <v>Karvánek Jiří, 1954</v>
      </c>
      <c r="R1185" s="135" t="str">
        <f>CONCATENATE(historie_vysledky[[#This Row],[prijmeni a jmeno]]," (",historie_vysledky[[#This Row],[nar]],")  v roce ",historie_vysledky[[#This Row],[rok]])</f>
        <v>Karvánek Jiří (1954)  v roce 2016</v>
      </c>
      <c r="S1185" s="244"/>
      <c r="T1185" s="244"/>
      <c r="U1185" s="56"/>
      <c r="V1185" s="265"/>
      <c r="W1185" s="265"/>
      <c r="X1185" s="266"/>
      <c r="Y1185" s="266"/>
      <c r="AB1185" s="6"/>
      <c r="AC1185" s="6"/>
      <c r="AF1185" s="56"/>
      <c r="AG1185" s="56"/>
    </row>
    <row r="1186" spans="2:33" ht="11.25">
      <c r="B1186" s="133" t="str">
        <f>CONCATENATE(historie_vysledky[[#This Row],[rok]]," :: ",H1186," :: ",I1186)</f>
        <v>2016 :: Neubauer Petr :: 1974</v>
      </c>
      <c r="C1186" s="251">
        <v>2016</v>
      </c>
      <c r="D1186" s="252" t="s">
        <v>186</v>
      </c>
      <c r="E1186" s="259">
        <v>83</v>
      </c>
      <c r="F1186" s="259">
        <v>24</v>
      </c>
      <c r="G1186" s="253">
        <v>101</v>
      </c>
      <c r="H1186" s="262" t="s">
        <v>201</v>
      </c>
      <c r="I1186" s="263">
        <v>1974</v>
      </c>
      <c r="J1186" s="19" t="s">
        <v>11</v>
      </c>
      <c r="K1186" s="255" t="str">
        <f>IF(RIGHT(LEFT(historie_vysledky[[#This Row],[prijmeni a jmeno]],SEARCH(" ",historie_vysledky[[#This Row],[prijmeni a jmeno]])-1),1)="á","Z","M")</f>
        <v>M</v>
      </c>
      <c r="L118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86" s="257"/>
      <c r="N1186" s="134"/>
      <c r="O1186" s="264">
        <v>6.1504629629629631E-2</v>
      </c>
      <c r="P1186" s="136" t="str">
        <f>LEFT(historie_vysledky[[#This Row],[prijmeni a jmeno]],1)</f>
        <v>N</v>
      </c>
      <c r="Q1186" s="135" t="str">
        <f>CONCATENATE(historie_vysledky[[#This Row],[prijmeni a jmeno]],", ",historie_vysledky[[#This Row],[nar]])</f>
        <v>Neubauer Petr, 1974</v>
      </c>
      <c r="R1186" s="135" t="str">
        <f>CONCATENATE(historie_vysledky[[#This Row],[prijmeni a jmeno]]," (",historie_vysledky[[#This Row],[nar]],")  v roce ",historie_vysledky[[#This Row],[rok]])</f>
        <v>Neubauer Petr (1974)  v roce 2016</v>
      </c>
      <c r="S1186" s="244"/>
      <c r="T1186" s="244"/>
      <c r="U1186" s="56"/>
      <c r="V1186" s="265"/>
      <c r="W1186" s="265"/>
      <c r="X1186" s="266"/>
      <c r="Y1186" s="266"/>
      <c r="AB1186" s="6"/>
      <c r="AC1186" s="6"/>
      <c r="AF1186" s="56"/>
      <c r="AG1186" s="56"/>
    </row>
    <row r="1187" spans="2:33" ht="11.25">
      <c r="B1187" s="133" t="str">
        <f>CONCATENATE(historie_vysledky[[#This Row],[rok]]," :: ",H1187," :: ",I1187)</f>
        <v>2016 :: Pojarová Andrea :: 1974</v>
      </c>
      <c r="C1187" s="251">
        <v>2016</v>
      </c>
      <c r="D1187" s="252" t="s">
        <v>186</v>
      </c>
      <c r="E1187" s="259">
        <v>84</v>
      </c>
      <c r="F1187" s="259">
        <v>14</v>
      </c>
      <c r="G1187" s="253">
        <v>86</v>
      </c>
      <c r="H1187" s="262" t="s">
        <v>2315</v>
      </c>
      <c r="I1187" s="263">
        <v>1974</v>
      </c>
      <c r="J1187" s="19" t="s">
        <v>284</v>
      </c>
      <c r="K1187" s="255" t="str">
        <f>IF(RIGHT(LEFT(historie_vysledky[[#This Row],[prijmeni a jmeno]],SEARCH(" ",historie_vysledky[[#This Row],[prijmeni a jmeno]])-1),1)="á","Z","M")</f>
        <v>Z</v>
      </c>
      <c r="L118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87" s="257"/>
      <c r="N1187" s="134"/>
      <c r="O1187" s="264">
        <v>6.1712962962962963E-2</v>
      </c>
      <c r="P1187" s="136" t="str">
        <f>LEFT(historie_vysledky[[#This Row],[prijmeni a jmeno]],1)</f>
        <v>P</v>
      </c>
      <c r="Q1187" s="135" t="str">
        <f>CONCATENATE(historie_vysledky[[#This Row],[prijmeni a jmeno]],", ",historie_vysledky[[#This Row],[nar]])</f>
        <v>Pojarová Andrea, 1974</v>
      </c>
      <c r="R1187" s="135" t="str">
        <f>CONCATENATE(historie_vysledky[[#This Row],[prijmeni a jmeno]]," (",historie_vysledky[[#This Row],[nar]],")  v roce ",historie_vysledky[[#This Row],[rok]])</f>
        <v>Pojarová Andrea (1974)  v roce 2016</v>
      </c>
      <c r="S1187" s="244"/>
      <c r="T1187" s="244"/>
      <c r="U1187" s="56"/>
      <c r="V1187" s="265"/>
      <c r="W1187" s="265"/>
      <c r="X1187" s="266"/>
      <c r="Y1187" s="266"/>
      <c r="AB1187" s="6"/>
      <c r="AC1187" s="6"/>
      <c r="AF1187" s="56"/>
      <c r="AG1187" s="56"/>
    </row>
    <row r="1188" spans="2:33" ht="11.25">
      <c r="B1188" s="133" t="str">
        <f>CONCATENATE(historie_vysledky[[#This Row],[rok]]," :: ",H1188," :: ",I1188)</f>
        <v>2016 :: Slípková Lucie :: 1990</v>
      </c>
      <c r="C1188" s="251">
        <v>2016</v>
      </c>
      <c r="D1188" s="252" t="s">
        <v>186</v>
      </c>
      <c r="E1188" s="259">
        <v>85</v>
      </c>
      <c r="F1188" s="259">
        <v>5</v>
      </c>
      <c r="G1188" s="253">
        <v>120</v>
      </c>
      <c r="H1188" s="262" t="s">
        <v>2326</v>
      </c>
      <c r="I1188" s="263">
        <v>1990</v>
      </c>
      <c r="J1188" s="19" t="s">
        <v>804</v>
      </c>
      <c r="K1188" s="255" t="str">
        <f>IF(RIGHT(LEFT(historie_vysledky[[#This Row],[prijmeni a jmeno]],SEARCH(" ",historie_vysledky[[#This Row],[prijmeni a jmeno]])-1),1)="á","Z","M")</f>
        <v>Z</v>
      </c>
      <c r="L118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188" s="257"/>
      <c r="N1188" s="134"/>
      <c r="O1188" s="264">
        <v>6.1724537037037036E-2</v>
      </c>
      <c r="P1188" s="136" t="str">
        <f>LEFT(historie_vysledky[[#This Row],[prijmeni a jmeno]],1)</f>
        <v>S</v>
      </c>
      <c r="Q1188" s="135" t="str">
        <f>CONCATENATE(historie_vysledky[[#This Row],[prijmeni a jmeno]],", ",historie_vysledky[[#This Row],[nar]])</f>
        <v>Slípková Lucie, 1990</v>
      </c>
      <c r="R1188" s="135" t="str">
        <f>CONCATENATE(historie_vysledky[[#This Row],[prijmeni a jmeno]]," (",historie_vysledky[[#This Row],[nar]],")  v roce ",historie_vysledky[[#This Row],[rok]])</f>
        <v>Slípková Lucie (1990)  v roce 2016</v>
      </c>
      <c r="S1188" s="244"/>
      <c r="T1188" s="244"/>
      <c r="U1188" s="56"/>
      <c r="V1188" s="265"/>
      <c r="W1188" s="265"/>
      <c r="X1188" s="266"/>
      <c r="Y1188" s="266"/>
      <c r="AB1188" s="6"/>
      <c r="AC1188" s="6"/>
      <c r="AF1188" s="56"/>
      <c r="AG1188" s="56"/>
    </row>
    <row r="1189" spans="2:33" ht="11.25">
      <c r="B1189" s="133" t="str">
        <f>CONCATENATE(historie_vysledky[[#This Row],[rok]]," :: ",H1189," :: ",I1189)</f>
        <v>2016 :: Dvořák Petr :: 1950</v>
      </c>
      <c r="C1189" s="251">
        <v>2016</v>
      </c>
      <c r="D1189" s="252" t="s">
        <v>186</v>
      </c>
      <c r="E1189" s="259">
        <v>86</v>
      </c>
      <c r="F1189" s="259">
        <v>6</v>
      </c>
      <c r="G1189" s="253">
        <v>108</v>
      </c>
      <c r="H1189" s="262" t="s">
        <v>54</v>
      </c>
      <c r="I1189" s="263">
        <v>1950</v>
      </c>
      <c r="J1189" s="19" t="s">
        <v>648</v>
      </c>
      <c r="K1189" s="255" t="str">
        <f>IF(RIGHT(LEFT(historie_vysledky[[#This Row],[prijmeni a jmeno]],SEARCH(" ",historie_vysledky[[#This Row],[prijmeni a jmeno]])-1),1)="á","Z","M")</f>
        <v>M</v>
      </c>
      <c r="L118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189" s="257"/>
      <c r="N1189" s="134"/>
      <c r="O1189" s="264">
        <v>6.1759259259259257E-2</v>
      </c>
      <c r="P1189" s="136" t="str">
        <f>LEFT(historie_vysledky[[#This Row],[prijmeni a jmeno]],1)</f>
        <v>D</v>
      </c>
      <c r="Q1189" s="135" t="str">
        <f>CONCATENATE(historie_vysledky[[#This Row],[prijmeni a jmeno]],", ",historie_vysledky[[#This Row],[nar]])</f>
        <v>Dvořák Petr, 1950</v>
      </c>
      <c r="R1189" s="135" t="str">
        <f>CONCATENATE(historie_vysledky[[#This Row],[prijmeni a jmeno]]," (",historie_vysledky[[#This Row],[nar]],")  v roce ",historie_vysledky[[#This Row],[rok]])</f>
        <v>Dvořák Petr (1950)  v roce 2016</v>
      </c>
      <c r="S1189" s="244"/>
      <c r="T1189" s="244"/>
      <c r="U1189" s="56"/>
      <c r="V1189" s="265"/>
      <c r="W1189" s="265"/>
      <c r="X1189" s="266"/>
      <c r="Y1189" s="266"/>
      <c r="AB1189" s="6"/>
      <c r="AC1189" s="6"/>
      <c r="AF1189" s="56"/>
      <c r="AG1189" s="56"/>
    </row>
    <row r="1190" spans="2:33" ht="11.25">
      <c r="B1190" s="133" t="str">
        <f>CONCATENATE(historie_vysledky[[#This Row],[rok]]," :: ",H1190," :: ",I1190)</f>
        <v>2016 :: Kuželová Kateřina :: 1978</v>
      </c>
      <c r="C1190" s="251">
        <v>2016</v>
      </c>
      <c r="D1190" s="252" t="s">
        <v>186</v>
      </c>
      <c r="E1190" s="259">
        <v>87</v>
      </c>
      <c r="F1190" s="259">
        <v>15</v>
      </c>
      <c r="G1190" s="253">
        <v>78</v>
      </c>
      <c r="H1190" s="262" t="s">
        <v>2355</v>
      </c>
      <c r="I1190" s="263">
        <v>1978</v>
      </c>
      <c r="J1190" s="19" t="s">
        <v>2275</v>
      </c>
      <c r="K1190" s="255" t="str">
        <f>IF(RIGHT(LEFT(historie_vysledky[[#This Row],[prijmeni a jmeno]],SEARCH(" ",historie_vysledky[[#This Row],[prijmeni a jmeno]])-1),1)="á","Z","M")</f>
        <v>Z</v>
      </c>
      <c r="L119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90" s="257"/>
      <c r="N1190" s="134"/>
      <c r="O1190" s="264">
        <v>6.2048611111111117E-2</v>
      </c>
      <c r="P1190" s="136" t="str">
        <f>LEFT(historie_vysledky[[#This Row],[prijmeni a jmeno]],1)</f>
        <v>K</v>
      </c>
      <c r="Q1190" s="135" t="str">
        <f>CONCATENATE(historie_vysledky[[#This Row],[prijmeni a jmeno]],", ",historie_vysledky[[#This Row],[nar]])</f>
        <v>Kuželová Kateřina, 1978</v>
      </c>
      <c r="R1190" s="135" t="str">
        <f>CONCATENATE(historie_vysledky[[#This Row],[prijmeni a jmeno]]," (",historie_vysledky[[#This Row],[nar]],")  v roce ",historie_vysledky[[#This Row],[rok]])</f>
        <v>Kuželová Kateřina (1978)  v roce 2016</v>
      </c>
      <c r="S1190" s="244"/>
      <c r="T1190" s="244"/>
      <c r="U1190" s="56"/>
      <c r="V1190" s="265"/>
      <c r="W1190" s="265"/>
      <c r="X1190" s="266"/>
      <c r="Y1190" s="266"/>
      <c r="AB1190" s="6"/>
      <c r="AC1190" s="6"/>
      <c r="AF1190" s="56"/>
      <c r="AG1190" s="56"/>
    </row>
    <row r="1191" spans="2:33" ht="11.25">
      <c r="B1191" s="133" t="str">
        <f>CONCATENATE(historie_vysledky[[#This Row],[rok]]," :: ",H1191," :: ",I1191)</f>
        <v>2016 :: Křivánková Bohumila :: 1970</v>
      </c>
      <c r="C1191" s="251">
        <v>2016</v>
      </c>
      <c r="D1191" s="252" t="s">
        <v>186</v>
      </c>
      <c r="E1191" s="259">
        <v>88</v>
      </c>
      <c r="F1191" s="259">
        <v>6</v>
      </c>
      <c r="G1191" s="253">
        <v>15</v>
      </c>
      <c r="H1191" s="262" t="s">
        <v>81</v>
      </c>
      <c r="I1191" s="263">
        <v>1970</v>
      </c>
      <c r="J1191" s="19" t="s">
        <v>648</v>
      </c>
      <c r="K1191" s="255" t="str">
        <f>IF(RIGHT(LEFT(historie_vysledky[[#This Row],[prijmeni a jmeno]],SEARCH(" ",historie_vysledky[[#This Row],[prijmeni a jmeno]])-1),1)="á","Z","M")</f>
        <v>Z</v>
      </c>
      <c r="L119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191" s="257"/>
      <c r="N1191" s="134"/>
      <c r="O1191" s="264">
        <v>6.2210648148148147E-2</v>
      </c>
      <c r="P1191" s="136" t="str">
        <f>LEFT(historie_vysledky[[#This Row],[prijmeni a jmeno]],1)</f>
        <v>K</v>
      </c>
      <c r="Q1191" s="135" t="str">
        <f>CONCATENATE(historie_vysledky[[#This Row],[prijmeni a jmeno]],", ",historie_vysledky[[#This Row],[nar]])</f>
        <v>Křivánková Bohumila, 1970</v>
      </c>
      <c r="R1191" s="135" t="str">
        <f>CONCATENATE(historie_vysledky[[#This Row],[prijmeni a jmeno]]," (",historie_vysledky[[#This Row],[nar]],")  v roce ",historie_vysledky[[#This Row],[rok]])</f>
        <v>Křivánková Bohumila (1970)  v roce 2016</v>
      </c>
      <c r="S1191" s="244"/>
      <c r="T1191" s="244"/>
      <c r="U1191" s="56"/>
      <c r="V1191" s="265"/>
      <c r="W1191" s="265"/>
      <c r="X1191" s="266"/>
      <c r="Y1191" s="266"/>
      <c r="AB1191" s="6"/>
      <c r="AC1191" s="6"/>
      <c r="AF1191" s="56"/>
      <c r="AG1191" s="56"/>
    </row>
    <row r="1192" spans="2:33" ht="11.25">
      <c r="B1192" s="133" t="str">
        <f>CONCATENATE(historie_vysledky[[#This Row],[rok]]," :: ",H1192," :: ",I1192)</f>
        <v>2016 :: Procházková Irena :: 1957</v>
      </c>
      <c r="C1192" s="251">
        <v>2016</v>
      </c>
      <c r="D1192" s="252" t="s">
        <v>186</v>
      </c>
      <c r="E1192" s="259">
        <v>89</v>
      </c>
      <c r="F1192" s="259">
        <v>7</v>
      </c>
      <c r="G1192" s="253">
        <v>48</v>
      </c>
      <c r="H1192" s="262" t="s">
        <v>2358</v>
      </c>
      <c r="I1192" s="263">
        <v>1957</v>
      </c>
      <c r="J1192" s="19" t="s">
        <v>316</v>
      </c>
      <c r="K1192" s="255" t="str">
        <f>IF(RIGHT(LEFT(historie_vysledky[[#This Row],[prijmeni a jmeno]],SEARCH(" ",historie_vysledky[[#This Row],[prijmeni a jmeno]])-1),1)="á","Z","M")</f>
        <v>Z</v>
      </c>
      <c r="L119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192" s="257"/>
      <c r="N1192" s="134"/>
      <c r="O1192" s="264">
        <v>6.2303240740740735E-2</v>
      </c>
      <c r="P1192" s="136" t="str">
        <f>LEFT(historie_vysledky[[#This Row],[prijmeni a jmeno]],1)</f>
        <v>P</v>
      </c>
      <c r="Q1192" s="135" t="str">
        <f>CONCATENATE(historie_vysledky[[#This Row],[prijmeni a jmeno]],", ",historie_vysledky[[#This Row],[nar]])</f>
        <v>Procházková Irena, 1957</v>
      </c>
      <c r="R1192" s="135" t="str">
        <f>CONCATENATE(historie_vysledky[[#This Row],[prijmeni a jmeno]]," (",historie_vysledky[[#This Row],[nar]],")  v roce ",historie_vysledky[[#This Row],[rok]])</f>
        <v>Procházková Irena (1957)  v roce 2016</v>
      </c>
      <c r="S1192" s="244"/>
      <c r="T1192" s="244"/>
      <c r="U1192" s="56"/>
      <c r="V1192" s="265"/>
      <c r="W1192" s="265"/>
      <c r="X1192" s="266"/>
      <c r="Y1192" s="266"/>
      <c r="AB1192" s="6"/>
      <c r="AC1192" s="6"/>
      <c r="AF1192" s="56"/>
      <c r="AG1192" s="56"/>
    </row>
    <row r="1193" spans="2:33" ht="11.25">
      <c r="B1193" s="133" t="str">
        <f>CONCATENATE(historie_vysledky[[#This Row],[rok]]," :: ",H1193," :: ",I1193)</f>
        <v>2016 :: Blažek Bohuslav :: 1953</v>
      </c>
      <c r="C1193" s="251">
        <v>2016</v>
      </c>
      <c r="D1193" s="252" t="s">
        <v>186</v>
      </c>
      <c r="E1193" s="259">
        <v>90</v>
      </c>
      <c r="F1193" s="259">
        <v>7</v>
      </c>
      <c r="G1193" s="253">
        <v>8</v>
      </c>
      <c r="H1193" s="262" t="s">
        <v>881</v>
      </c>
      <c r="I1193" s="263">
        <v>1953</v>
      </c>
      <c r="J1193" s="19" t="s">
        <v>284</v>
      </c>
      <c r="K1193" s="255" t="str">
        <f>IF(RIGHT(LEFT(historie_vysledky[[#This Row],[prijmeni a jmeno]],SEARCH(" ",historie_vysledky[[#This Row],[prijmeni a jmeno]])-1),1)="á","Z","M")</f>
        <v>M</v>
      </c>
      <c r="L119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193" s="257"/>
      <c r="N1193" s="134"/>
      <c r="O1193" s="264">
        <v>6.2615740740740736E-2</v>
      </c>
      <c r="P1193" s="136" t="str">
        <f>LEFT(historie_vysledky[[#This Row],[prijmeni a jmeno]],1)</f>
        <v>B</v>
      </c>
      <c r="Q1193" s="135" t="str">
        <f>CONCATENATE(historie_vysledky[[#This Row],[prijmeni a jmeno]],", ",historie_vysledky[[#This Row],[nar]])</f>
        <v>Blažek Bohuslav, 1953</v>
      </c>
      <c r="R1193" s="135" t="str">
        <f>CONCATENATE(historie_vysledky[[#This Row],[prijmeni a jmeno]]," (",historie_vysledky[[#This Row],[nar]],")  v roce ",historie_vysledky[[#This Row],[rok]])</f>
        <v>Blažek Bohuslav (1953)  v roce 2016</v>
      </c>
      <c r="S1193" s="244"/>
      <c r="T1193" s="244"/>
      <c r="U1193" s="56"/>
      <c r="V1193" s="265"/>
      <c r="W1193" s="265"/>
      <c r="X1193" s="266"/>
      <c r="Y1193" s="266"/>
      <c r="AB1193" s="6"/>
      <c r="AC1193" s="6"/>
      <c r="AF1193" s="56"/>
      <c r="AG1193" s="56"/>
    </row>
    <row r="1194" spans="2:33" ht="11.25">
      <c r="B1194" s="133" t="str">
        <f>CONCATENATE(historie_vysledky[[#This Row],[rok]]," :: ",H1194," :: ",I1194)</f>
        <v>2016 :: Ardamica David :: 2001</v>
      </c>
      <c r="C1194" s="251">
        <v>2016</v>
      </c>
      <c r="D1194" s="252" t="s">
        <v>186</v>
      </c>
      <c r="E1194" s="259">
        <v>91</v>
      </c>
      <c r="F1194" s="259">
        <v>8</v>
      </c>
      <c r="G1194" s="253">
        <v>3</v>
      </c>
      <c r="H1194" s="262" t="s">
        <v>2276</v>
      </c>
      <c r="I1194" s="263">
        <v>2001</v>
      </c>
      <c r="J1194" s="19" t="s">
        <v>2277</v>
      </c>
      <c r="K1194" s="255" t="str">
        <f>IF(RIGHT(LEFT(historie_vysledky[[#This Row],[prijmeni a jmeno]],SEARCH(" ",historie_vysledky[[#This Row],[prijmeni a jmeno]])-1),1)="á","Z","M")</f>
        <v>M</v>
      </c>
      <c r="L119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194" s="257"/>
      <c r="N1194" s="134"/>
      <c r="O1194" s="264">
        <v>6.3182870370370361E-2</v>
      </c>
      <c r="P1194" s="136" t="str">
        <f>LEFT(historie_vysledky[[#This Row],[prijmeni a jmeno]],1)</f>
        <v>A</v>
      </c>
      <c r="Q1194" s="135" t="str">
        <f>CONCATENATE(historie_vysledky[[#This Row],[prijmeni a jmeno]],", ",historie_vysledky[[#This Row],[nar]])</f>
        <v>Ardamica David, 2001</v>
      </c>
      <c r="R1194" s="135" t="str">
        <f>CONCATENATE(historie_vysledky[[#This Row],[prijmeni a jmeno]]," (",historie_vysledky[[#This Row],[nar]],")  v roce ",historie_vysledky[[#This Row],[rok]])</f>
        <v>Ardamica David (2001)  v roce 2016</v>
      </c>
      <c r="S1194" s="244"/>
      <c r="T1194" s="244"/>
      <c r="U1194" s="56"/>
      <c r="V1194" s="265"/>
      <c r="W1194" s="265"/>
      <c r="X1194" s="266"/>
      <c r="Y1194" s="266"/>
      <c r="AB1194" s="6"/>
      <c r="AC1194" s="6"/>
      <c r="AF1194" s="56"/>
      <c r="AG1194" s="56"/>
    </row>
    <row r="1195" spans="2:33" ht="11.25">
      <c r="B1195" s="133" t="str">
        <f>CONCATENATE(historie_vysledky[[#This Row],[rok]]," :: ",H1195," :: ",I1195)</f>
        <v>2016 :: Hantková Zuzana :: 1980</v>
      </c>
      <c r="C1195" s="251">
        <v>2016</v>
      </c>
      <c r="D1195" s="252" t="s">
        <v>186</v>
      </c>
      <c r="E1195" s="259">
        <v>92</v>
      </c>
      <c r="F1195" s="259">
        <v>16</v>
      </c>
      <c r="G1195" s="253">
        <v>63</v>
      </c>
      <c r="H1195" s="262" t="s">
        <v>2354</v>
      </c>
      <c r="I1195" s="263">
        <v>1980</v>
      </c>
      <c r="J1195" s="19" t="s">
        <v>316</v>
      </c>
      <c r="K1195" s="255" t="str">
        <f>IF(RIGHT(LEFT(historie_vysledky[[#This Row],[prijmeni a jmeno]],SEARCH(" ",historie_vysledky[[#This Row],[prijmeni a jmeno]])-1),1)="á","Z","M")</f>
        <v>Z</v>
      </c>
      <c r="L119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95" s="257"/>
      <c r="N1195" s="134"/>
      <c r="O1195" s="264">
        <v>6.3506944444444449E-2</v>
      </c>
      <c r="P1195" s="136" t="str">
        <f>LEFT(historie_vysledky[[#This Row],[prijmeni a jmeno]],1)</f>
        <v>H</v>
      </c>
      <c r="Q1195" s="135" t="str">
        <f>CONCATENATE(historie_vysledky[[#This Row],[prijmeni a jmeno]],", ",historie_vysledky[[#This Row],[nar]])</f>
        <v>Hantková Zuzana, 1980</v>
      </c>
      <c r="R1195" s="135" t="str">
        <f>CONCATENATE(historie_vysledky[[#This Row],[prijmeni a jmeno]]," (",historie_vysledky[[#This Row],[nar]],")  v roce ",historie_vysledky[[#This Row],[rok]])</f>
        <v>Hantková Zuzana (1980)  v roce 2016</v>
      </c>
      <c r="S1195" s="244"/>
      <c r="T1195" s="244"/>
      <c r="U1195" s="56"/>
      <c r="V1195" s="265"/>
      <c r="W1195" s="265"/>
      <c r="X1195" s="266"/>
      <c r="Y1195" s="266"/>
      <c r="AB1195" s="6"/>
      <c r="AC1195" s="6"/>
      <c r="AF1195" s="56"/>
      <c r="AG1195" s="56"/>
    </row>
    <row r="1196" spans="2:33" ht="11.25">
      <c r="B1196" s="133" t="str">
        <f>CONCATENATE(historie_vysledky[[#This Row],[rok]]," :: ",H1196," :: ",I1196)</f>
        <v>2016 :: Chovanec Martin :: 1981</v>
      </c>
      <c r="C1196" s="251">
        <v>2016</v>
      </c>
      <c r="D1196" s="252" t="s">
        <v>186</v>
      </c>
      <c r="E1196" s="259">
        <v>93</v>
      </c>
      <c r="F1196" s="259">
        <v>14</v>
      </c>
      <c r="G1196" s="253">
        <v>51</v>
      </c>
      <c r="H1196" s="262" t="s">
        <v>2287</v>
      </c>
      <c r="I1196" s="263">
        <v>1981</v>
      </c>
      <c r="J1196" s="19" t="s">
        <v>2275</v>
      </c>
      <c r="K1196" s="255" t="str">
        <f>IF(RIGHT(LEFT(historie_vysledky[[#This Row],[prijmeni a jmeno]],SEARCH(" ",historie_vysledky[[#This Row],[prijmeni a jmeno]])-1),1)="á","Z","M")</f>
        <v>M</v>
      </c>
      <c r="L119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196" s="257"/>
      <c r="N1196" s="134"/>
      <c r="O1196" s="264">
        <v>6.3842592592592604E-2</v>
      </c>
      <c r="P1196" s="136" t="str">
        <f>LEFT(historie_vysledky[[#This Row],[prijmeni a jmeno]],1)</f>
        <v>C</v>
      </c>
      <c r="Q1196" s="135" t="str">
        <f>CONCATENATE(historie_vysledky[[#This Row],[prijmeni a jmeno]],", ",historie_vysledky[[#This Row],[nar]])</f>
        <v>Chovanec Martin, 1981</v>
      </c>
      <c r="R1196" s="135" t="str">
        <f>CONCATENATE(historie_vysledky[[#This Row],[prijmeni a jmeno]]," (",historie_vysledky[[#This Row],[nar]],")  v roce ",historie_vysledky[[#This Row],[rok]])</f>
        <v>Chovanec Martin (1981)  v roce 2016</v>
      </c>
      <c r="S1196" s="244"/>
      <c r="T1196" s="244"/>
      <c r="U1196" s="56"/>
      <c r="V1196" s="265"/>
      <c r="W1196" s="265"/>
      <c r="X1196" s="266"/>
      <c r="Y1196" s="266"/>
      <c r="AB1196" s="6"/>
      <c r="AC1196" s="6"/>
      <c r="AF1196" s="56"/>
      <c r="AG1196" s="56"/>
    </row>
    <row r="1197" spans="2:33" ht="11.25">
      <c r="B1197" s="133" t="str">
        <f>CONCATENATE(historie_vysledky[[#This Row],[rok]]," :: ",H1197," :: ",I1197)</f>
        <v>2016 :: Klosse Jiří :: 1970</v>
      </c>
      <c r="C1197" s="251">
        <v>2016</v>
      </c>
      <c r="D1197" s="252" t="s">
        <v>186</v>
      </c>
      <c r="E1197" s="259">
        <v>94</v>
      </c>
      <c r="F1197" s="259">
        <v>25</v>
      </c>
      <c r="G1197" s="253">
        <v>84</v>
      </c>
      <c r="H1197" s="262" t="s">
        <v>73</v>
      </c>
      <c r="I1197" s="263">
        <v>1970</v>
      </c>
      <c r="J1197" s="19" t="s">
        <v>17</v>
      </c>
      <c r="K1197" s="255" t="str">
        <f>IF(RIGHT(LEFT(historie_vysledky[[#This Row],[prijmeni a jmeno]],SEARCH(" ",historie_vysledky[[#This Row],[prijmeni a jmeno]])-1),1)="á","Z","M")</f>
        <v>M</v>
      </c>
      <c r="L119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197" s="257"/>
      <c r="N1197" s="134"/>
      <c r="O1197" s="264">
        <v>6.4351851851851841E-2</v>
      </c>
      <c r="P1197" s="136" t="str">
        <f>LEFT(historie_vysledky[[#This Row],[prijmeni a jmeno]],1)</f>
        <v>K</v>
      </c>
      <c r="Q1197" s="135" t="str">
        <f>CONCATENATE(historie_vysledky[[#This Row],[prijmeni a jmeno]],", ",historie_vysledky[[#This Row],[nar]])</f>
        <v>Klosse Jiří, 1970</v>
      </c>
      <c r="R1197" s="135" t="str">
        <f>CONCATENATE(historie_vysledky[[#This Row],[prijmeni a jmeno]]," (",historie_vysledky[[#This Row],[nar]],")  v roce ",historie_vysledky[[#This Row],[rok]])</f>
        <v>Klosse Jiří (1970)  v roce 2016</v>
      </c>
      <c r="S1197" s="244"/>
      <c r="T1197" s="244"/>
      <c r="U1197" s="56"/>
      <c r="V1197" s="265"/>
      <c r="W1197" s="265"/>
      <c r="X1197" s="266"/>
      <c r="Y1197" s="266"/>
      <c r="AB1197" s="6"/>
      <c r="AC1197" s="6"/>
      <c r="AF1197" s="56"/>
      <c r="AG1197" s="56"/>
    </row>
    <row r="1198" spans="2:33" ht="11.25">
      <c r="B1198" s="133" t="str">
        <f>CONCATENATE(historie_vysledky[[#This Row],[rok]]," :: ",H1198," :: ",I1198)</f>
        <v>2016 :: Vařejková Barbora :: 1976</v>
      </c>
      <c r="C1198" s="251">
        <v>2016</v>
      </c>
      <c r="D1198" s="252" t="s">
        <v>186</v>
      </c>
      <c r="E1198" s="259">
        <v>95</v>
      </c>
      <c r="F1198" s="259">
        <v>17</v>
      </c>
      <c r="G1198" s="253">
        <v>43</v>
      </c>
      <c r="H1198" s="262" t="s">
        <v>2333</v>
      </c>
      <c r="I1198" s="263">
        <v>1976</v>
      </c>
      <c r="J1198" s="19" t="s">
        <v>285</v>
      </c>
      <c r="K1198" s="255" t="str">
        <f>IF(RIGHT(LEFT(historie_vysledky[[#This Row],[prijmeni a jmeno]],SEARCH(" ",historie_vysledky[[#This Row],[prijmeni a jmeno]])-1),1)="á","Z","M")</f>
        <v>Z</v>
      </c>
      <c r="L119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198" s="257"/>
      <c r="N1198" s="134"/>
      <c r="O1198" s="264">
        <v>6.4861111111111105E-2</v>
      </c>
      <c r="P1198" s="136" t="str">
        <f>LEFT(historie_vysledky[[#This Row],[prijmeni a jmeno]],1)</f>
        <v>V</v>
      </c>
      <c r="Q1198" s="135" t="str">
        <f>CONCATENATE(historie_vysledky[[#This Row],[prijmeni a jmeno]],", ",historie_vysledky[[#This Row],[nar]])</f>
        <v>Vařejková Barbora, 1976</v>
      </c>
      <c r="R1198" s="135" t="str">
        <f>CONCATENATE(historie_vysledky[[#This Row],[prijmeni a jmeno]]," (",historie_vysledky[[#This Row],[nar]],")  v roce ",historie_vysledky[[#This Row],[rok]])</f>
        <v>Vařejková Barbora (1976)  v roce 2016</v>
      </c>
      <c r="S1198" s="244"/>
      <c r="T1198" s="244"/>
      <c r="U1198" s="56"/>
      <c r="V1198" s="265"/>
      <c r="W1198" s="265"/>
      <c r="X1198" s="266"/>
      <c r="Y1198" s="266"/>
      <c r="AB1198" s="6"/>
      <c r="AC1198" s="6"/>
      <c r="AF1198" s="56"/>
      <c r="AG1198" s="56"/>
    </row>
    <row r="1199" spans="2:33" ht="11.25">
      <c r="B1199" s="133" t="str">
        <f>CONCATENATE(historie_vysledky[[#This Row],[rok]]," :: ",H1199," :: ",I1199)</f>
        <v>2016 :: Mikšovský Zdeněk :: 1945</v>
      </c>
      <c r="C1199" s="251">
        <v>2016</v>
      </c>
      <c r="D1199" s="252" t="s">
        <v>186</v>
      </c>
      <c r="E1199" s="259">
        <v>96</v>
      </c>
      <c r="F1199" s="259">
        <v>2</v>
      </c>
      <c r="G1199" s="253">
        <v>25</v>
      </c>
      <c r="H1199" s="262" t="s">
        <v>94</v>
      </c>
      <c r="I1199" s="263">
        <v>1945</v>
      </c>
      <c r="J1199" s="19" t="s">
        <v>697</v>
      </c>
      <c r="K1199" s="255" t="str">
        <f>IF(RIGHT(LEFT(historie_vysledky[[#This Row],[prijmeni a jmeno]],SEARCH(" ",historie_vysledky[[#This Row],[prijmeni a jmeno]])-1),1)="á","Z","M")</f>
        <v>M</v>
      </c>
      <c r="L119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1199" s="257"/>
      <c r="N1199" s="134"/>
      <c r="O1199" s="264">
        <v>6.5277777777777782E-2</v>
      </c>
      <c r="P1199" s="136" t="str">
        <f>LEFT(historie_vysledky[[#This Row],[prijmeni a jmeno]],1)</f>
        <v>M</v>
      </c>
      <c r="Q1199" s="135" t="str">
        <f>CONCATENATE(historie_vysledky[[#This Row],[prijmeni a jmeno]],", ",historie_vysledky[[#This Row],[nar]])</f>
        <v>Mikšovský Zdeněk, 1945</v>
      </c>
      <c r="R1199" s="135" t="str">
        <f>CONCATENATE(historie_vysledky[[#This Row],[prijmeni a jmeno]]," (",historie_vysledky[[#This Row],[nar]],")  v roce ",historie_vysledky[[#This Row],[rok]])</f>
        <v>Mikšovský Zdeněk (1945)  v roce 2016</v>
      </c>
      <c r="S1199" s="244"/>
      <c r="T1199" s="244"/>
      <c r="U1199" s="56"/>
      <c r="V1199" s="265"/>
      <c r="W1199" s="265"/>
      <c r="X1199" s="266"/>
      <c r="Y1199" s="266"/>
      <c r="AB1199" s="6"/>
      <c r="AC1199" s="6"/>
      <c r="AF1199" s="56"/>
      <c r="AG1199" s="56"/>
    </row>
    <row r="1200" spans="2:33" ht="11.25">
      <c r="B1200" s="133" t="str">
        <f>CONCATENATE(historie_vysledky[[#This Row],[rok]]," :: ",H1200," :: ",I1200)</f>
        <v>2016 :: Mautschková Marta :: 1980</v>
      </c>
      <c r="C1200" s="251">
        <v>2016</v>
      </c>
      <c r="D1200" s="252" t="s">
        <v>186</v>
      </c>
      <c r="E1200" s="259">
        <v>97</v>
      </c>
      <c r="F1200" s="259">
        <v>18</v>
      </c>
      <c r="G1200" s="253">
        <v>105</v>
      </c>
      <c r="H1200" s="262" t="s">
        <v>2307</v>
      </c>
      <c r="I1200" s="263">
        <v>1980</v>
      </c>
      <c r="J1200" s="19" t="s">
        <v>2308</v>
      </c>
      <c r="K1200" s="255" t="str">
        <f>IF(RIGHT(LEFT(historie_vysledky[[#This Row],[prijmeni a jmeno]],SEARCH(" ",historie_vysledky[[#This Row],[prijmeni a jmeno]])-1),1)="á","Z","M")</f>
        <v>Z</v>
      </c>
      <c r="L120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200" s="257"/>
      <c r="N1200" s="134"/>
      <c r="O1200" s="264">
        <v>6.5439814814814812E-2</v>
      </c>
      <c r="P1200" s="136" t="str">
        <f>LEFT(historie_vysledky[[#This Row],[prijmeni a jmeno]],1)</f>
        <v>M</v>
      </c>
      <c r="Q1200" s="135" t="str">
        <f>CONCATENATE(historie_vysledky[[#This Row],[prijmeni a jmeno]],", ",historie_vysledky[[#This Row],[nar]])</f>
        <v>Mautschková Marta, 1980</v>
      </c>
      <c r="R1200" s="135" t="str">
        <f>CONCATENATE(historie_vysledky[[#This Row],[prijmeni a jmeno]]," (",historie_vysledky[[#This Row],[nar]],")  v roce ",historie_vysledky[[#This Row],[rok]])</f>
        <v>Mautschková Marta (1980)  v roce 2016</v>
      </c>
      <c r="S1200" s="244"/>
      <c r="T1200" s="244"/>
      <c r="U1200" s="56"/>
      <c r="V1200" s="265"/>
      <c r="W1200" s="265"/>
      <c r="X1200" s="266"/>
      <c r="Y1200" s="266"/>
      <c r="AB1200" s="6"/>
      <c r="AC1200" s="6"/>
      <c r="AF1200" s="56"/>
      <c r="AG1200" s="56"/>
    </row>
    <row r="1201" spans="2:33" ht="11.25">
      <c r="B1201" s="133" t="str">
        <f>CONCATENATE(historie_vysledky[[#This Row],[rok]]," :: ",H1201," :: ",I1201)</f>
        <v>2016 :: Růžička Karel :: 1952</v>
      </c>
      <c r="C1201" s="251">
        <v>2016</v>
      </c>
      <c r="D1201" s="252" t="s">
        <v>186</v>
      </c>
      <c r="E1201" s="259">
        <v>98</v>
      </c>
      <c r="F1201" s="259">
        <v>8</v>
      </c>
      <c r="G1201" s="253">
        <v>52</v>
      </c>
      <c r="H1201" s="262" t="s">
        <v>238</v>
      </c>
      <c r="I1201" s="263">
        <v>1952</v>
      </c>
      <c r="J1201" s="19" t="s">
        <v>43</v>
      </c>
      <c r="K1201" s="255" t="str">
        <f>IF(RIGHT(LEFT(historie_vysledky[[#This Row],[prijmeni a jmeno]],SEARCH(" ",historie_vysledky[[#This Row],[prijmeni a jmeno]])-1),1)="á","Z","M")</f>
        <v>M</v>
      </c>
      <c r="L120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201" s="257"/>
      <c r="N1201" s="134"/>
      <c r="O1201" s="264">
        <v>6.7013888888888887E-2</v>
      </c>
      <c r="P1201" s="136" t="str">
        <f>LEFT(historie_vysledky[[#This Row],[prijmeni a jmeno]],1)</f>
        <v>R</v>
      </c>
      <c r="Q1201" s="135" t="str">
        <f>CONCATENATE(historie_vysledky[[#This Row],[prijmeni a jmeno]],", ",historie_vysledky[[#This Row],[nar]])</f>
        <v>Růžička Karel, 1952</v>
      </c>
      <c r="R1201" s="135" t="str">
        <f>CONCATENATE(historie_vysledky[[#This Row],[prijmeni a jmeno]]," (",historie_vysledky[[#This Row],[nar]],")  v roce ",historie_vysledky[[#This Row],[rok]])</f>
        <v>Růžička Karel (1952)  v roce 2016</v>
      </c>
      <c r="S1201" s="244"/>
      <c r="T1201" s="244"/>
      <c r="U1201" s="56"/>
      <c r="V1201" s="265"/>
      <c r="W1201" s="265"/>
      <c r="X1201" s="266"/>
      <c r="Y1201" s="266"/>
      <c r="AB1201" s="6"/>
      <c r="AC1201" s="6"/>
      <c r="AF1201" s="56"/>
      <c r="AG1201" s="56"/>
    </row>
    <row r="1202" spans="2:33" ht="11.25">
      <c r="B1202" s="133" t="str">
        <f>CONCATENATE(historie_vysledky[[#This Row],[rok]]," :: ",H1202," :: ",I1202)</f>
        <v>2016 :: Paraniak Marek :: 1970</v>
      </c>
      <c r="C1202" s="251">
        <v>2016</v>
      </c>
      <c r="D1202" s="252" t="s">
        <v>186</v>
      </c>
      <c r="E1202" s="259">
        <v>99</v>
      </c>
      <c r="F1202" s="259">
        <v>26</v>
      </c>
      <c r="G1202" s="253">
        <v>76</v>
      </c>
      <c r="H1202" s="262" t="s">
        <v>2313</v>
      </c>
      <c r="I1202" s="263">
        <v>1970</v>
      </c>
      <c r="J1202" s="19" t="s">
        <v>284</v>
      </c>
      <c r="K1202" s="255" t="str">
        <f>IF(RIGHT(LEFT(historie_vysledky[[#This Row],[prijmeni a jmeno]],SEARCH(" ",historie_vysledky[[#This Row],[prijmeni a jmeno]])-1),1)="á","Z","M")</f>
        <v>M</v>
      </c>
      <c r="L120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202" s="257"/>
      <c r="N1202" s="134"/>
      <c r="O1202" s="264">
        <v>6.8761574074074072E-2</v>
      </c>
      <c r="P1202" s="136" t="str">
        <f>LEFT(historie_vysledky[[#This Row],[prijmeni a jmeno]],1)</f>
        <v>P</v>
      </c>
      <c r="Q1202" s="135" t="str">
        <f>CONCATENATE(historie_vysledky[[#This Row],[prijmeni a jmeno]],", ",historie_vysledky[[#This Row],[nar]])</f>
        <v>Paraniak Marek, 1970</v>
      </c>
      <c r="R1202" s="135" t="str">
        <f>CONCATENATE(historie_vysledky[[#This Row],[prijmeni a jmeno]]," (",historie_vysledky[[#This Row],[nar]],")  v roce ",historie_vysledky[[#This Row],[rok]])</f>
        <v>Paraniak Marek (1970)  v roce 2016</v>
      </c>
      <c r="S1202" s="244"/>
      <c r="T1202" s="244"/>
      <c r="U1202" s="56"/>
      <c r="V1202" s="265"/>
      <c r="W1202" s="265"/>
      <c r="X1202" s="266"/>
      <c r="Y1202" s="266"/>
      <c r="AB1202" s="6"/>
      <c r="AC1202" s="6"/>
      <c r="AF1202" s="56"/>
      <c r="AG1202" s="56"/>
    </row>
    <row r="1203" spans="2:33" ht="11.25">
      <c r="B1203" s="133" t="str">
        <f>CONCATENATE(historie_vysledky[[#This Row],[rok]]," :: ",H1203," :: ",I1203)</f>
        <v>2016 :: Matoušová Jitka :: 1973</v>
      </c>
      <c r="C1203" s="251">
        <v>2016</v>
      </c>
      <c r="D1203" s="252" t="s">
        <v>186</v>
      </c>
      <c r="E1203" s="259">
        <v>100</v>
      </c>
      <c r="F1203" s="259">
        <v>19</v>
      </c>
      <c r="G1203" s="253">
        <v>109</v>
      </c>
      <c r="H1203" s="262" t="s">
        <v>2306</v>
      </c>
      <c r="I1203" s="263">
        <v>1973</v>
      </c>
      <c r="J1203" s="19" t="s">
        <v>2303</v>
      </c>
      <c r="K1203" s="255" t="str">
        <f>IF(RIGHT(LEFT(historie_vysledky[[#This Row],[prijmeni a jmeno]],SEARCH(" ",historie_vysledky[[#This Row],[prijmeni a jmeno]])-1),1)="á","Z","M")</f>
        <v>Z</v>
      </c>
      <c r="L120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203" s="257"/>
      <c r="N1203" s="134"/>
      <c r="O1203" s="264">
        <v>7.0879629629629626E-2</v>
      </c>
      <c r="P1203" s="136" t="str">
        <f>LEFT(historie_vysledky[[#This Row],[prijmeni a jmeno]],1)</f>
        <v>M</v>
      </c>
      <c r="Q1203" s="135" t="str">
        <f>CONCATENATE(historie_vysledky[[#This Row],[prijmeni a jmeno]],", ",historie_vysledky[[#This Row],[nar]])</f>
        <v>Matoušová Jitka, 1973</v>
      </c>
      <c r="R1203" s="135" t="str">
        <f>CONCATENATE(historie_vysledky[[#This Row],[prijmeni a jmeno]]," (",historie_vysledky[[#This Row],[nar]],")  v roce ",historie_vysledky[[#This Row],[rok]])</f>
        <v>Matoušová Jitka (1973)  v roce 2016</v>
      </c>
      <c r="S1203" s="244"/>
      <c r="T1203" s="244"/>
      <c r="U1203" s="56"/>
      <c r="V1203" s="265"/>
      <c r="W1203" s="265"/>
      <c r="X1203" s="266"/>
      <c r="Y1203" s="266"/>
      <c r="AB1203" s="6"/>
      <c r="AC1203" s="6"/>
      <c r="AF1203" s="56"/>
      <c r="AG1203" s="56"/>
    </row>
    <row r="1204" spans="2:33" ht="11.25">
      <c r="B1204" s="133" t="str">
        <f>CONCATENATE(historie_vysledky[[#This Row],[rok]]," :: ",H1204," :: ",I1204)</f>
        <v>2016 :: Ardamicová Radka :: 1981</v>
      </c>
      <c r="C1204" s="251">
        <v>2016</v>
      </c>
      <c r="D1204" s="252" t="s">
        <v>186</v>
      </c>
      <c r="E1204" s="259">
        <v>101</v>
      </c>
      <c r="F1204" s="259">
        <v>20</v>
      </c>
      <c r="G1204" s="253">
        <v>4</v>
      </c>
      <c r="H1204" s="262" t="s">
        <v>2278</v>
      </c>
      <c r="I1204" s="263">
        <v>1981</v>
      </c>
      <c r="J1204" s="19" t="s">
        <v>2277</v>
      </c>
      <c r="K1204" s="255" t="str">
        <f>IF(RIGHT(LEFT(historie_vysledky[[#This Row],[prijmeni a jmeno]],SEARCH(" ",historie_vysledky[[#This Row],[prijmeni a jmeno]])-1),1)="á","Z","M")</f>
        <v>Z</v>
      </c>
      <c r="L120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204" s="257"/>
      <c r="N1204" s="134"/>
      <c r="O1204" s="264">
        <v>7.1215277777777766E-2</v>
      </c>
      <c r="P1204" s="136" t="str">
        <f>LEFT(historie_vysledky[[#This Row],[prijmeni a jmeno]],1)</f>
        <v>A</v>
      </c>
      <c r="Q1204" s="135" t="str">
        <f>CONCATENATE(historie_vysledky[[#This Row],[prijmeni a jmeno]],", ",historie_vysledky[[#This Row],[nar]])</f>
        <v>Ardamicová Radka, 1981</v>
      </c>
      <c r="R1204" s="135" t="str">
        <f>CONCATENATE(historie_vysledky[[#This Row],[prijmeni a jmeno]]," (",historie_vysledky[[#This Row],[nar]],")  v roce ",historie_vysledky[[#This Row],[rok]])</f>
        <v>Ardamicová Radka (1981)  v roce 2016</v>
      </c>
      <c r="S1204" s="244"/>
      <c r="T1204" s="244"/>
      <c r="U1204" s="56"/>
      <c r="V1204" s="265"/>
      <c r="W1204" s="265"/>
      <c r="X1204" s="266"/>
      <c r="Y1204" s="266"/>
      <c r="AB1204" s="6"/>
      <c r="AC1204" s="6"/>
      <c r="AF1204" s="56"/>
      <c r="AG1204" s="56"/>
    </row>
    <row r="1205" spans="2:33" ht="11.25">
      <c r="B1205" s="133" t="str">
        <f>CONCATENATE(historie_vysledky[[#This Row],[rok]]," :: ",H1205," :: ",I1205)</f>
        <v>2016 :: Jarošová Anetta :: 1973</v>
      </c>
      <c r="C1205" s="251">
        <v>2016</v>
      </c>
      <c r="D1205" s="252" t="s">
        <v>186</v>
      </c>
      <c r="E1205" s="259">
        <v>102</v>
      </c>
      <c r="F1205" s="259">
        <v>21</v>
      </c>
      <c r="G1205" s="253">
        <v>110</v>
      </c>
      <c r="H1205" s="262" t="s">
        <v>2295</v>
      </c>
      <c r="I1205" s="263">
        <v>1973</v>
      </c>
      <c r="J1205" s="19" t="s">
        <v>391</v>
      </c>
      <c r="K1205" s="255" t="str">
        <f>IF(RIGHT(LEFT(historie_vysledky[[#This Row],[prijmeni a jmeno]],SEARCH(" ",historie_vysledky[[#This Row],[prijmeni a jmeno]])-1),1)="á","Z","M")</f>
        <v>Z</v>
      </c>
      <c r="L120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205" s="257"/>
      <c r="N1205" s="134"/>
      <c r="O1205" s="264">
        <v>7.3020833333333326E-2</v>
      </c>
      <c r="P1205" s="136" t="str">
        <f>LEFT(historie_vysledky[[#This Row],[prijmeni a jmeno]],1)</f>
        <v>J</v>
      </c>
      <c r="Q1205" s="135" t="str">
        <f>CONCATENATE(historie_vysledky[[#This Row],[prijmeni a jmeno]],", ",historie_vysledky[[#This Row],[nar]])</f>
        <v>Jarošová Anetta, 1973</v>
      </c>
      <c r="R1205" s="135" t="str">
        <f>CONCATENATE(historie_vysledky[[#This Row],[prijmeni a jmeno]]," (",historie_vysledky[[#This Row],[nar]],")  v roce ",historie_vysledky[[#This Row],[rok]])</f>
        <v>Jarošová Anetta (1973)  v roce 2016</v>
      </c>
      <c r="S1205" s="244"/>
      <c r="T1205" s="244"/>
      <c r="U1205" s="56"/>
      <c r="V1205" s="265"/>
      <c r="W1205" s="265"/>
      <c r="X1205" s="266"/>
      <c r="Y1205" s="266"/>
      <c r="AB1205" s="6"/>
      <c r="AC1205" s="6"/>
      <c r="AF1205" s="56"/>
      <c r="AG1205" s="56"/>
    </row>
    <row r="1206" spans="2:33" ht="11.25">
      <c r="B1206" s="133" t="str">
        <f>CONCATENATE(historie_vysledky[[#This Row],[rok]]," :: ",H1206," :: ",I1206)</f>
        <v>2016 :: Bumbová Martina :: 1969</v>
      </c>
      <c r="C1206" s="251">
        <v>2016</v>
      </c>
      <c r="D1206" s="252" t="s">
        <v>186</v>
      </c>
      <c r="E1206" s="259">
        <v>103</v>
      </c>
      <c r="F1206" s="259">
        <v>8</v>
      </c>
      <c r="G1206" s="253">
        <v>69</v>
      </c>
      <c r="H1206" s="262" t="s">
        <v>139</v>
      </c>
      <c r="I1206" s="263">
        <v>1969</v>
      </c>
      <c r="J1206" s="19" t="s">
        <v>690</v>
      </c>
      <c r="K1206" s="255" t="str">
        <f>IF(RIGHT(LEFT(historie_vysledky[[#This Row],[prijmeni a jmeno]],SEARCH(" ",historie_vysledky[[#This Row],[prijmeni a jmeno]])-1),1)="á","Z","M")</f>
        <v>Z</v>
      </c>
      <c r="L120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206" s="257"/>
      <c r="N1206" s="134"/>
      <c r="O1206" s="264">
        <v>7.3564814814814819E-2</v>
      </c>
      <c r="P1206" s="136" t="str">
        <f>LEFT(historie_vysledky[[#This Row],[prijmeni a jmeno]],1)</f>
        <v>B</v>
      </c>
      <c r="Q1206" s="135" t="str">
        <f>CONCATENATE(historie_vysledky[[#This Row],[prijmeni a jmeno]],", ",historie_vysledky[[#This Row],[nar]])</f>
        <v>Bumbová Martina, 1969</v>
      </c>
      <c r="R1206" s="135" t="str">
        <f>CONCATENATE(historie_vysledky[[#This Row],[prijmeni a jmeno]]," (",historie_vysledky[[#This Row],[nar]],")  v roce ",historie_vysledky[[#This Row],[rok]])</f>
        <v>Bumbová Martina (1969)  v roce 2016</v>
      </c>
      <c r="S1206" s="244"/>
      <c r="T1206" s="244"/>
      <c r="U1206" s="56"/>
      <c r="V1206" s="265"/>
      <c r="W1206" s="265"/>
      <c r="X1206" s="266"/>
      <c r="Y1206" s="266"/>
      <c r="AB1206" s="6"/>
      <c r="AC1206" s="6"/>
      <c r="AF1206" s="56"/>
      <c r="AG1206" s="56"/>
    </row>
    <row r="1207" spans="2:33" ht="11.25">
      <c r="B1207" s="133" t="str">
        <f>CONCATENATE(historie_vysledky[[#This Row],[rok]]," :: ",H1207," :: ",I1207)</f>
        <v>2016 :: Hájek Alois :: 1975</v>
      </c>
      <c r="C1207" s="251">
        <v>2016</v>
      </c>
      <c r="D1207" s="252" t="s">
        <v>186</v>
      </c>
      <c r="E1207" s="259">
        <v>104</v>
      </c>
      <c r="F1207" s="259">
        <v>27</v>
      </c>
      <c r="G1207" s="253">
        <v>119</v>
      </c>
      <c r="H1207" s="262" t="s">
        <v>2293</v>
      </c>
      <c r="I1207" s="263">
        <v>1975</v>
      </c>
      <c r="J1207" s="19" t="s">
        <v>40</v>
      </c>
      <c r="K1207" s="255" t="str">
        <f>IF(RIGHT(LEFT(historie_vysledky[[#This Row],[prijmeni a jmeno]],SEARCH(" ",historie_vysledky[[#This Row],[prijmeni a jmeno]])-1),1)="á","Z","M")</f>
        <v>M</v>
      </c>
      <c r="L120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207" s="257"/>
      <c r="N1207" s="134"/>
      <c r="O1207" s="264">
        <v>8.2928240740740733E-2</v>
      </c>
      <c r="P1207" s="136" t="str">
        <f>LEFT(historie_vysledky[[#This Row],[prijmeni a jmeno]],1)</f>
        <v>H</v>
      </c>
      <c r="Q1207" s="135" t="str">
        <f>CONCATENATE(historie_vysledky[[#This Row],[prijmeni a jmeno]],", ",historie_vysledky[[#This Row],[nar]])</f>
        <v>Hájek Alois, 1975</v>
      </c>
      <c r="R1207" s="135" t="str">
        <f>CONCATENATE(historie_vysledky[[#This Row],[prijmeni a jmeno]]," (",historie_vysledky[[#This Row],[nar]],")  v roce ",historie_vysledky[[#This Row],[rok]])</f>
        <v>Hájek Alois (1975)  v roce 2016</v>
      </c>
      <c r="S1207" s="244"/>
      <c r="T1207" s="244"/>
      <c r="U1207" s="56"/>
      <c r="V1207" s="265"/>
      <c r="W1207" s="265"/>
      <c r="X1207" s="266"/>
      <c r="Y1207" s="266"/>
      <c r="AB1207" s="6"/>
      <c r="AC1207" s="6"/>
      <c r="AF1207" s="56"/>
      <c r="AG1207" s="56"/>
    </row>
    <row r="1208" spans="2:33" ht="11.25">
      <c r="B1208" s="133" t="str">
        <f>CONCATENATE(historie_vysledky[[#This Row],[rok]]," :: ",H1208," :: ",I1208)</f>
        <v>2016 :: Pláničková Eva :: 1954</v>
      </c>
      <c r="C1208" s="251">
        <v>2016</v>
      </c>
      <c r="D1208" s="252" t="s">
        <v>186</v>
      </c>
      <c r="E1208" s="259">
        <v>105</v>
      </c>
      <c r="F1208" s="259">
        <v>9</v>
      </c>
      <c r="G1208" s="253">
        <v>54</v>
      </c>
      <c r="H1208" s="262" t="s">
        <v>953</v>
      </c>
      <c r="I1208" s="263">
        <v>1954</v>
      </c>
      <c r="J1208" s="19" t="s">
        <v>257</v>
      </c>
      <c r="K1208" s="255" t="str">
        <f>IF(RIGHT(LEFT(historie_vysledky[[#This Row],[prijmeni a jmeno]],SEARCH(" ",historie_vysledky[[#This Row],[prijmeni a jmeno]])-1),1)="á","Z","M")</f>
        <v>Z</v>
      </c>
      <c r="L120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208" s="257"/>
      <c r="N1208" s="134"/>
      <c r="O1208" s="264">
        <v>0.10759259259259259</v>
      </c>
      <c r="P1208" s="136" t="str">
        <f>LEFT(historie_vysledky[[#This Row],[prijmeni a jmeno]],1)</f>
        <v>P</v>
      </c>
      <c r="Q1208" s="135" t="str">
        <f>CONCATENATE(historie_vysledky[[#This Row],[prijmeni a jmeno]],", ",historie_vysledky[[#This Row],[nar]])</f>
        <v>Pláničková Eva, 1954</v>
      </c>
      <c r="R1208" s="135" t="str">
        <f>CONCATENATE(historie_vysledky[[#This Row],[prijmeni a jmeno]]," (",historie_vysledky[[#This Row],[nar]],")  v roce ",historie_vysledky[[#This Row],[rok]])</f>
        <v>Pláničková Eva (1954)  v roce 2016</v>
      </c>
      <c r="S1208" s="244"/>
      <c r="T1208" s="244"/>
      <c r="U1208" s="56"/>
      <c r="V1208" s="265"/>
      <c r="W1208" s="265"/>
      <c r="X1208" s="266"/>
      <c r="Y1208" s="266"/>
      <c r="AB1208" s="6"/>
      <c r="AC1208" s="6"/>
      <c r="AF1208" s="56"/>
      <c r="AG1208" s="56"/>
    </row>
    <row r="1209" spans="2:33" ht="11.25">
      <c r="B1209" s="133" t="str">
        <f>CONCATENATE(historie_vysledky[[#This Row],[rok]]," :: ",H1209," :: ",I1209)</f>
        <v>2016 :: Vorel Michal :: 1989</v>
      </c>
      <c r="C1209" s="251">
        <v>2016</v>
      </c>
      <c r="D1209" s="252" t="s">
        <v>186</v>
      </c>
      <c r="E1209" s="259">
        <v>106</v>
      </c>
      <c r="F1209" s="259">
        <v>9</v>
      </c>
      <c r="G1209" s="253">
        <v>112</v>
      </c>
      <c r="H1209" s="262" t="s">
        <v>133</v>
      </c>
      <c r="I1209" s="263">
        <v>1989</v>
      </c>
      <c r="J1209" s="19" t="s">
        <v>17</v>
      </c>
      <c r="K1209" s="255" t="str">
        <f>IF(RIGHT(LEFT(historie_vysledky[[#This Row],[prijmeni a jmeno]],SEARCH(" ",historie_vysledky[[#This Row],[prijmeni a jmeno]])-1),1)="á","Z","M")</f>
        <v>M</v>
      </c>
      <c r="L120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209" s="257"/>
      <c r="N1209" s="134"/>
      <c r="O1209" s="264">
        <v>0.10783564814814815</v>
      </c>
      <c r="P1209" s="136" t="str">
        <f>LEFT(historie_vysledky[[#This Row],[prijmeni a jmeno]],1)</f>
        <v>V</v>
      </c>
      <c r="Q1209" s="135" t="str">
        <f>CONCATENATE(historie_vysledky[[#This Row],[prijmeni a jmeno]],", ",historie_vysledky[[#This Row],[nar]])</f>
        <v>Vorel Michal, 1989</v>
      </c>
      <c r="R1209" s="135" t="str">
        <f>CONCATENATE(historie_vysledky[[#This Row],[prijmeni a jmeno]]," (",historie_vysledky[[#This Row],[nar]],")  v roce ",historie_vysledky[[#This Row],[rok]])</f>
        <v>Vorel Michal (1989)  v roce 2016</v>
      </c>
      <c r="S1209" s="244"/>
      <c r="T1209" s="244"/>
      <c r="U1209" s="56"/>
      <c r="V1209" s="265"/>
      <c r="W1209" s="265"/>
      <c r="X1209" s="266"/>
      <c r="Y1209" s="266"/>
      <c r="AB1209" s="6"/>
      <c r="AC1209" s="6"/>
      <c r="AF1209" s="56"/>
      <c r="AG1209" s="56"/>
    </row>
    <row r="1210" spans="2:33" ht="11.25">
      <c r="B1210" s="133" t="str">
        <f>CONCATENATE(historie_vysledky[[#This Row],[rok]]," :: ",H1210," :: ",I1210)</f>
        <v>2016 :: Michal Troják :: 1985</v>
      </c>
      <c r="C1210" s="251">
        <v>2016</v>
      </c>
      <c r="D1210" s="252" t="s">
        <v>187</v>
      </c>
      <c r="E1210" s="259">
        <v>1</v>
      </c>
      <c r="F1210" s="259">
        <v>1</v>
      </c>
      <c r="G1210" s="253">
        <v>21</v>
      </c>
      <c r="H1210" s="262" t="s">
        <v>2374</v>
      </c>
      <c r="I1210" s="263">
        <v>1985</v>
      </c>
      <c r="J1210" s="19" t="s">
        <v>720</v>
      </c>
      <c r="K1210" s="255" t="str">
        <f>IF(RIGHT(LEFT(historie_vysledky[[#This Row],[prijmeni a jmeno]],SEARCH(" ",historie_vysledky[[#This Row],[prijmeni a jmeno]])-1),1)="á","Z","M")</f>
        <v>M</v>
      </c>
      <c r="L121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10" s="257"/>
      <c r="N1210" s="134"/>
      <c r="O1210" s="264">
        <v>1.5127314814814816E-2</v>
      </c>
      <c r="P1210" s="136" t="str">
        <f>LEFT(historie_vysledky[[#This Row],[prijmeni a jmeno]],1)</f>
        <v>M</v>
      </c>
      <c r="Q1210" s="135" t="str">
        <f>CONCATENATE(historie_vysledky[[#This Row],[prijmeni a jmeno]],", ",historie_vysledky[[#This Row],[nar]])</f>
        <v>Michal Troják, 1985</v>
      </c>
      <c r="R1210" s="135" t="str">
        <f>CONCATENATE(historie_vysledky[[#This Row],[prijmeni a jmeno]]," (",historie_vysledky[[#This Row],[nar]],")  v roce ",historie_vysledky[[#This Row],[rok]])</f>
        <v>Michal Troják (1985)  v roce 2016</v>
      </c>
      <c r="S1210" s="244"/>
      <c r="T1210" s="244"/>
      <c r="U1210" s="56"/>
      <c r="V1210" s="265"/>
      <c r="W1210" s="265"/>
      <c r="X1210" s="266"/>
      <c r="Y1210" s="266"/>
      <c r="AB1210" s="6"/>
      <c r="AC1210" s="6"/>
      <c r="AF1210" s="56"/>
      <c r="AG1210" s="56"/>
    </row>
    <row r="1211" spans="2:33" ht="11.25">
      <c r="B1211" s="133" t="str">
        <f>CONCATENATE(historie_vysledky[[#This Row],[rok]]," :: ",H1211," :: ",I1211)</f>
        <v>2016 :: Cába Jakub :: 2003</v>
      </c>
      <c r="C1211" s="251">
        <v>2016</v>
      </c>
      <c r="D1211" s="252" t="s">
        <v>187</v>
      </c>
      <c r="E1211" s="259">
        <v>2</v>
      </c>
      <c r="F1211" s="259">
        <v>2</v>
      </c>
      <c r="G1211" s="253">
        <v>16</v>
      </c>
      <c r="H1211" s="262" t="s">
        <v>593</v>
      </c>
      <c r="I1211" s="263">
        <v>2003</v>
      </c>
      <c r="J1211" s="19" t="s">
        <v>286</v>
      </c>
      <c r="K1211" s="255" t="str">
        <f>IF(RIGHT(LEFT(historie_vysledky[[#This Row],[prijmeni a jmeno]],SEARCH(" ",historie_vysledky[[#This Row],[prijmeni a jmeno]])-1),1)="á","Z","M")</f>
        <v>M</v>
      </c>
      <c r="L121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11" s="257"/>
      <c r="N1211" s="134"/>
      <c r="O1211" s="264">
        <v>1.5659722222222224E-2</v>
      </c>
      <c r="P1211" s="136" t="str">
        <f>LEFT(historie_vysledky[[#This Row],[prijmeni a jmeno]],1)</f>
        <v>C</v>
      </c>
      <c r="Q1211" s="135" t="str">
        <f>CONCATENATE(historie_vysledky[[#This Row],[prijmeni a jmeno]],", ",historie_vysledky[[#This Row],[nar]])</f>
        <v>Cába Jakub, 2003</v>
      </c>
      <c r="R1211" s="135" t="str">
        <f>CONCATENATE(historie_vysledky[[#This Row],[prijmeni a jmeno]]," (",historie_vysledky[[#This Row],[nar]],")  v roce ",historie_vysledky[[#This Row],[rok]])</f>
        <v>Cába Jakub (2003)  v roce 2016</v>
      </c>
      <c r="S1211" s="244"/>
      <c r="T1211" s="244"/>
      <c r="U1211" s="56"/>
      <c r="V1211" s="265"/>
      <c r="W1211" s="265"/>
      <c r="X1211" s="266"/>
      <c r="Y1211" s="266"/>
      <c r="AB1211" s="6"/>
      <c r="AC1211" s="6"/>
      <c r="AF1211" s="56"/>
      <c r="AG1211" s="56"/>
    </row>
    <row r="1212" spans="2:33" ht="11.25">
      <c r="B1212" s="133" t="str">
        <f>CONCATENATE(historie_vysledky[[#This Row],[rok]]," :: ",H1212," :: ",I1212)</f>
        <v>2016 :: Lolacher Tomáš :: 2003</v>
      </c>
      <c r="C1212" s="251">
        <v>2016</v>
      </c>
      <c r="D1212" s="252" t="s">
        <v>187</v>
      </c>
      <c r="E1212" s="259">
        <v>3</v>
      </c>
      <c r="F1212" s="259">
        <v>3</v>
      </c>
      <c r="G1212" s="253">
        <v>10</v>
      </c>
      <c r="H1212" s="262" t="s">
        <v>2348</v>
      </c>
      <c r="I1212" s="263">
        <v>2003</v>
      </c>
      <c r="J1212" s="19" t="s">
        <v>2349</v>
      </c>
      <c r="K1212" s="255" t="str">
        <f>IF(RIGHT(LEFT(historie_vysledky[[#This Row],[prijmeni a jmeno]],SEARCH(" ",historie_vysledky[[#This Row],[prijmeni a jmeno]])-1),1)="á","Z","M")</f>
        <v>M</v>
      </c>
      <c r="L121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12" s="257"/>
      <c r="N1212" s="134"/>
      <c r="O1212" s="264">
        <v>1.5648148148148151E-2</v>
      </c>
      <c r="P1212" s="136" t="str">
        <f>LEFT(historie_vysledky[[#This Row],[prijmeni a jmeno]],1)</f>
        <v>L</v>
      </c>
      <c r="Q1212" s="135" t="str">
        <f>CONCATENATE(historie_vysledky[[#This Row],[prijmeni a jmeno]],", ",historie_vysledky[[#This Row],[nar]])</f>
        <v>Lolacher Tomáš, 2003</v>
      </c>
      <c r="R1212" s="135" t="str">
        <f>CONCATENATE(historie_vysledky[[#This Row],[prijmeni a jmeno]]," (",historie_vysledky[[#This Row],[nar]],")  v roce ",historie_vysledky[[#This Row],[rok]])</f>
        <v>Lolacher Tomáš (2003)  v roce 2016</v>
      </c>
      <c r="S1212" s="244"/>
      <c r="T1212" s="244"/>
      <c r="U1212" s="56"/>
      <c r="V1212" s="265"/>
      <c r="W1212" s="265"/>
      <c r="X1212" s="266"/>
      <c r="Y1212" s="266"/>
      <c r="AB1212" s="6"/>
      <c r="AC1212" s="6"/>
      <c r="AF1212" s="56"/>
      <c r="AG1212" s="56"/>
    </row>
    <row r="1213" spans="2:33" ht="11.25">
      <c r="B1213" s="133" t="str">
        <f>CONCATENATE(historie_vysledky[[#This Row],[rok]]," :: ",H1213," :: ",I1213)</f>
        <v>2016 :: Brázda Pavel :: 1993</v>
      </c>
      <c r="C1213" s="251">
        <v>2016</v>
      </c>
      <c r="D1213" s="252" t="s">
        <v>187</v>
      </c>
      <c r="E1213" s="259">
        <v>4</v>
      </c>
      <c r="F1213" s="259">
        <v>4</v>
      </c>
      <c r="G1213" s="253">
        <v>20</v>
      </c>
      <c r="H1213" s="262" t="s">
        <v>2372</v>
      </c>
      <c r="I1213" s="263">
        <v>1993</v>
      </c>
      <c r="J1213" s="19" t="s">
        <v>960</v>
      </c>
      <c r="K1213" s="255" t="str">
        <f>IF(RIGHT(LEFT(historie_vysledky[[#This Row],[prijmeni a jmeno]],SEARCH(" ",historie_vysledky[[#This Row],[prijmeni a jmeno]])-1),1)="á","Z","M")</f>
        <v>M</v>
      </c>
      <c r="L121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13" s="257"/>
      <c r="N1213" s="134"/>
      <c r="O1213" s="264">
        <v>1.5752314814814813E-2</v>
      </c>
      <c r="P1213" s="136" t="str">
        <f>LEFT(historie_vysledky[[#This Row],[prijmeni a jmeno]],1)</f>
        <v>B</v>
      </c>
      <c r="Q1213" s="135" t="str">
        <f>CONCATENATE(historie_vysledky[[#This Row],[prijmeni a jmeno]],", ",historie_vysledky[[#This Row],[nar]])</f>
        <v>Brázda Pavel, 1993</v>
      </c>
      <c r="R1213" s="135" t="str">
        <f>CONCATENATE(historie_vysledky[[#This Row],[prijmeni a jmeno]]," (",historie_vysledky[[#This Row],[nar]],")  v roce ",historie_vysledky[[#This Row],[rok]])</f>
        <v>Brázda Pavel (1993)  v roce 2016</v>
      </c>
      <c r="S1213" s="244"/>
      <c r="T1213" s="244"/>
      <c r="U1213" s="56"/>
      <c r="V1213" s="265"/>
      <c r="W1213" s="265"/>
      <c r="X1213" s="266"/>
      <c r="Y1213" s="266"/>
      <c r="AB1213" s="6"/>
      <c r="AC1213" s="6"/>
      <c r="AF1213" s="56"/>
      <c r="AG1213" s="56"/>
    </row>
    <row r="1214" spans="2:33" ht="11.25">
      <c r="B1214" s="133" t="str">
        <f>CONCATENATE(historie_vysledky[[#This Row],[rok]]," :: ",H1214," :: ",I1214)</f>
        <v>2016 :: Kopačková Kateřina :: 2001</v>
      </c>
      <c r="C1214" s="251">
        <v>2016</v>
      </c>
      <c r="D1214" s="252" t="s">
        <v>187</v>
      </c>
      <c r="E1214" s="259">
        <v>5</v>
      </c>
      <c r="F1214" s="259">
        <v>5</v>
      </c>
      <c r="G1214" s="253">
        <v>2</v>
      </c>
      <c r="H1214" s="262" t="s">
        <v>233</v>
      </c>
      <c r="I1214" s="263">
        <v>2001</v>
      </c>
      <c r="J1214" s="19" t="s">
        <v>328</v>
      </c>
      <c r="K1214" s="255" t="str">
        <f>IF(RIGHT(LEFT(historie_vysledky[[#This Row],[prijmeni a jmeno]],SEARCH(" ",historie_vysledky[[#This Row],[prijmeni a jmeno]])-1),1)="á","Z","M")</f>
        <v>Z</v>
      </c>
      <c r="L121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14" s="257"/>
      <c r="N1214" s="134"/>
      <c r="O1214" s="264">
        <v>1.6157407407407409E-2</v>
      </c>
      <c r="P1214" s="136" t="str">
        <f>LEFT(historie_vysledky[[#This Row],[prijmeni a jmeno]],1)</f>
        <v>K</v>
      </c>
      <c r="Q1214" s="135" t="str">
        <f>CONCATENATE(historie_vysledky[[#This Row],[prijmeni a jmeno]],", ",historie_vysledky[[#This Row],[nar]])</f>
        <v>Kopačková Kateřina, 2001</v>
      </c>
      <c r="R1214" s="135" t="str">
        <f>CONCATENATE(historie_vysledky[[#This Row],[prijmeni a jmeno]]," (",historie_vysledky[[#This Row],[nar]],")  v roce ",historie_vysledky[[#This Row],[rok]])</f>
        <v>Kopačková Kateřina (2001)  v roce 2016</v>
      </c>
      <c r="S1214" s="244"/>
      <c r="T1214" s="244"/>
      <c r="U1214" s="56"/>
      <c r="V1214" s="265"/>
      <c r="W1214" s="265"/>
      <c r="X1214" s="266"/>
      <c r="Y1214" s="266"/>
      <c r="AB1214" s="6"/>
      <c r="AC1214" s="6"/>
      <c r="AF1214" s="56"/>
      <c r="AG1214" s="56"/>
    </row>
    <row r="1215" spans="2:33" ht="11.25">
      <c r="B1215" s="133" t="str">
        <f>CONCATENATE(historie_vysledky[[#This Row],[rok]]," :: ",H1215," :: ",I1215)</f>
        <v>2016 :: Korejtko Antonín :: 1993</v>
      </c>
      <c r="C1215" s="251">
        <v>2016</v>
      </c>
      <c r="D1215" s="252" t="s">
        <v>187</v>
      </c>
      <c r="E1215" s="259">
        <v>6</v>
      </c>
      <c r="F1215" s="259">
        <v>6</v>
      </c>
      <c r="G1215" s="253">
        <v>5</v>
      </c>
      <c r="H1215" s="262" t="s">
        <v>2375</v>
      </c>
      <c r="I1215" s="263">
        <v>1993</v>
      </c>
      <c r="J1215" s="19" t="s">
        <v>2373</v>
      </c>
      <c r="K1215" s="255" t="str">
        <f>IF(RIGHT(LEFT(historie_vysledky[[#This Row],[prijmeni a jmeno]],SEARCH(" ",historie_vysledky[[#This Row],[prijmeni a jmeno]])-1),1)="á","Z","M")</f>
        <v>M</v>
      </c>
      <c r="L121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15" s="257"/>
      <c r="N1215" s="134"/>
      <c r="O1215" s="264">
        <v>1.6192129629629629E-2</v>
      </c>
      <c r="P1215" s="136" t="str">
        <f>LEFT(historie_vysledky[[#This Row],[prijmeni a jmeno]],1)</f>
        <v>K</v>
      </c>
      <c r="Q1215" s="135" t="str">
        <f>CONCATENATE(historie_vysledky[[#This Row],[prijmeni a jmeno]],", ",historie_vysledky[[#This Row],[nar]])</f>
        <v>Korejtko Antonín, 1993</v>
      </c>
      <c r="R1215" s="135" t="str">
        <f>CONCATENATE(historie_vysledky[[#This Row],[prijmeni a jmeno]]," (",historie_vysledky[[#This Row],[nar]],")  v roce ",historie_vysledky[[#This Row],[rok]])</f>
        <v>Korejtko Antonín (1993)  v roce 2016</v>
      </c>
      <c r="S1215" s="244"/>
      <c r="T1215" s="244"/>
      <c r="U1215" s="56"/>
      <c r="V1215" s="265"/>
      <c r="W1215" s="265"/>
      <c r="X1215" s="266"/>
      <c r="Y1215" s="266"/>
      <c r="AB1215" s="6"/>
      <c r="AC1215" s="6"/>
      <c r="AF1215" s="56"/>
      <c r="AG1215" s="56"/>
    </row>
    <row r="1216" spans="2:33" ht="11.25">
      <c r="B1216" s="133" t="str">
        <f>CONCATENATE(historie_vysledky[[#This Row],[rok]]," :: ",H1216," :: ",I1216)</f>
        <v>2016 :: Staněk Martin :: 1989</v>
      </c>
      <c r="C1216" s="251">
        <v>2016</v>
      </c>
      <c r="D1216" s="252" t="s">
        <v>187</v>
      </c>
      <c r="E1216" s="259">
        <v>7</v>
      </c>
      <c r="F1216" s="259">
        <v>7</v>
      </c>
      <c r="G1216" s="253">
        <v>3</v>
      </c>
      <c r="H1216" s="262" t="s">
        <v>236</v>
      </c>
      <c r="I1216" s="263">
        <v>1989</v>
      </c>
      <c r="J1216" s="19" t="s">
        <v>198</v>
      </c>
      <c r="K1216" s="255" t="str">
        <f>IF(RIGHT(LEFT(historie_vysledky[[#This Row],[prijmeni a jmeno]],SEARCH(" ",historie_vysledky[[#This Row],[prijmeni a jmeno]])-1),1)="á","Z","M")</f>
        <v>M</v>
      </c>
      <c r="L121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16" s="257"/>
      <c r="N1216" s="134"/>
      <c r="O1216" s="264">
        <v>1.699074074074074E-2</v>
      </c>
      <c r="P1216" s="136" t="str">
        <f>LEFT(historie_vysledky[[#This Row],[prijmeni a jmeno]],1)</f>
        <v>S</v>
      </c>
      <c r="Q1216" s="135" t="str">
        <f>CONCATENATE(historie_vysledky[[#This Row],[prijmeni a jmeno]],", ",historie_vysledky[[#This Row],[nar]])</f>
        <v>Staněk Martin, 1989</v>
      </c>
      <c r="R1216" s="135" t="str">
        <f>CONCATENATE(historie_vysledky[[#This Row],[prijmeni a jmeno]]," (",historie_vysledky[[#This Row],[nar]],")  v roce ",historie_vysledky[[#This Row],[rok]])</f>
        <v>Staněk Martin (1989)  v roce 2016</v>
      </c>
      <c r="S1216" s="244"/>
      <c r="T1216" s="244"/>
      <c r="U1216" s="56"/>
      <c r="V1216" s="265"/>
      <c r="W1216" s="265"/>
      <c r="X1216" s="266"/>
      <c r="Y1216" s="266"/>
      <c r="AB1216" s="6"/>
      <c r="AC1216" s="6"/>
      <c r="AF1216" s="56"/>
      <c r="AG1216" s="56"/>
    </row>
    <row r="1217" spans="2:33" ht="11.25">
      <c r="B1217" s="133" t="str">
        <f>CONCATENATE(historie_vysledky[[#This Row],[rok]]," :: ",H1217," :: ",I1217)</f>
        <v>2016 :: Gloza Ondřej :: 2002</v>
      </c>
      <c r="C1217" s="251">
        <v>2016</v>
      </c>
      <c r="D1217" s="252" t="s">
        <v>187</v>
      </c>
      <c r="E1217" s="259">
        <v>8</v>
      </c>
      <c r="F1217" s="259">
        <v>8</v>
      </c>
      <c r="G1217" s="253">
        <v>13</v>
      </c>
      <c r="H1217" s="262" t="s">
        <v>269</v>
      </c>
      <c r="I1217" s="263">
        <v>2002</v>
      </c>
      <c r="J1217" s="19" t="s">
        <v>259</v>
      </c>
      <c r="K1217" s="255" t="str">
        <f>IF(RIGHT(LEFT(historie_vysledky[[#This Row],[prijmeni a jmeno]],SEARCH(" ",historie_vysledky[[#This Row],[prijmeni a jmeno]])-1),1)="á","Z","M")</f>
        <v>M</v>
      </c>
      <c r="L121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17" s="257"/>
      <c r="N1217" s="134"/>
      <c r="O1217" s="264">
        <v>1.7534722222222222E-2</v>
      </c>
      <c r="P1217" s="136" t="str">
        <f>LEFT(historie_vysledky[[#This Row],[prijmeni a jmeno]],1)</f>
        <v>G</v>
      </c>
      <c r="Q1217" s="135" t="str">
        <f>CONCATENATE(historie_vysledky[[#This Row],[prijmeni a jmeno]],", ",historie_vysledky[[#This Row],[nar]])</f>
        <v>Gloza Ondřej, 2002</v>
      </c>
      <c r="R1217" s="135" t="str">
        <f>CONCATENATE(historie_vysledky[[#This Row],[prijmeni a jmeno]]," (",historie_vysledky[[#This Row],[nar]],")  v roce ",historie_vysledky[[#This Row],[rok]])</f>
        <v>Gloza Ondřej (2002)  v roce 2016</v>
      </c>
      <c r="S1217" s="244"/>
      <c r="T1217" s="244"/>
      <c r="U1217" s="56"/>
      <c r="V1217" s="265"/>
      <c r="W1217" s="265"/>
      <c r="X1217" s="266"/>
      <c r="Y1217" s="266"/>
      <c r="AB1217" s="6"/>
      <c r="AC1217" s="6"/>
      <c r="AF1217" s="56"/>
      <c r="AG1217" s="56"/>
    </row>
    <row r="1218" spans="2:33" ht="11.25">
      <c r="B1218" s="133" t="str">
        <f>CONCATENATE(historie_vysledky[[#This Row],[rok]]," :: ",H1218," :: ",I1218)</f>
        <v>2016 :: Lukš Petr :: 2002</v>
      </c>
      <c r="C1218" s="251">
        <v>2016</v>
      </c>
      <c r="D1218" s="252" t="s">
        <v>187</v>
      </c>
      <c r="E1218" s="259">
        <v>9</v>
      </c>
      <c r="F1218" s="259">
        <v>9</v>
      </c>
      <c r="G1218" s="253">
        <v>15</v>
      </c>
      <c r="H1218" s="262" t="s">
        <v>501</v>
      </c>
      <c r="I1218" s="263">
        <v>2002</v>
      </c>
      <c r="J1218" s="19" t="s">
        <v>331</v>
      </c>
      <c r="K1218" s="255" t="str">
        <f>IF(RIGHT(LEFT(historie_vysledky[[#This Row],[prijmeni a jmeno]],SEARCH(" ",historie_vysledky[[#This Row],[prijmeni a jmeno]])-1),1)="á","Z","M")</f>
        <v>M</v>
      </c>
      <c r="L121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18" s="257"/>
      <c r="N1218" s="134"/>
      <c r="O1218" s="264">
        <v>1.7453703703703704E-2</v>
      </c>
      <c r="P1218" s="136" t="str">
        <f>LEFT(historie_vysledky[[#This Row],[prijmeni a jmeno]],1)</f>
        <v>L</v>
      </c>
      <c r="Q1218" s="135" t="str">
        <f>CONCATENATE(historie_vysledky[[#This Row],[prijmeni a jmeno]],", ",historie_vysledky[[#This Row],[nar]])</f>
        <v>Lukš Petr, 2002</v>
      </c>
      <c r="R1218" s="135" t="str">
        <f>CONCATENATE(historie_vysledky[[#This Row],[prijmeni a jmeno]]," (",historie_vysledky[[#This Row],[nar]],")  v roce ",historie_vysledky[[#This Row],[rok]])</f>
        <v>Lukš Petr (2002)  v roce 2016</v>
      </c>
      <c r="S1218" s="244"/>
      <c r="T1218" s="244"/>
      <c r="U1218" s="56"/>
      <c r="V1218" s="265"/>
      <c r="W1218" s="265"/>
      <c r="X1218" s="266"/>
      <c r="Y1218" s="266"/>
      <c r="AB1218" s="6"/>
      <c r="AC1218" s="6"/>
      <c r="AF1218" s="56"/>
      <c r="AG1218" s="56"/>
    </row>
    <row r="1219" spans="2:33" ht="11.25">
      <c r="B1219" s="133" t="str">
        <f>CONCATENATE(historie_vysledky[[#This Row],[rok]]," :: ",H1219," :: ",I1219)</f>
        <v>2016 :: Mrzena Pavel :: 2003</v>
      </c>
      <c r="C1219" s="251">
        <v>2016</v>
      </c>
      <c r="D1219" s="252" t="s">
        <v>187</v>
      </c>
      <c r="E1219" s="259">
        <v>10</v>
      </c>
      <c r="F1219" s="259">
        <v>10</v>
      </c>
      <c r="G1219" s="253">
        <v>22</v>
      </c>
      <c r="H1219" s="262" t="s">
        <v>258</v>
      </c>
      <c r="I1219" s="263">
        <v>2003</v>
      </c>
      <c r="J1219" s="19" t="s">
        <v>259</v>
      </c>
      <c r="K1219" s="255" t="str">
        <f>IF(RIGHT(LEFT(historie_vysledky[[#This Row],[prijmeni a jmeno]],SEARCH(" ",historie_vysledky[[#This Row],[prijmeni a jmeno]])-1),1)="á","Z","M")</f>
        <v>M</v>
      </c>
      <c r="L121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19" s="257"/>
      <c r="N1219" s="134"/>
      <c r="O1219" s="264">
        <v>1.8657407407407407E-2</v>
      </c>
      <c r="P1219" s="136" t="str">
        <f>LEFT(historie_vysledky[[#This Row],[prijmeni a jmeno]],1)</f>
        <v>M</v>
      </c>
      <c r="Q1219" s="135" t="str">
        <f>CONCATENATE(historie_vysledky[[#This Row],[prijmeni a jmeno]],", ",historie_vysledky[[#This Row],[nar]])</f>
        <v>Mrzena Pavel, 2003</v>
      </c>
      <c r="R1219" s="135" t="str">
        <f>CONCATENATE(historie_vysledky[[#This Row],[prijmeni a jmeno]]," (",historie_vysledky[[#This Row],[nar]],")  v roce ",historie_vysledky[[#This Row],[rok]])</f>
        <v>Mrzena Pavel (2003)  v roce 2016</v>
      </c>
      <c r="S1219" s="244"/>
      <c r="T1219" s="244"/>
      <c r="U1219" s="56"/>
      <c r="V1219" s="265"/>
      <c r="W1219" s="265"/>
      <c r="X1219" s="266"/>
      <c r="Y1219" s="266"/>
      <c r="AB1219" s="6"/>
      <c r="AC1219" s="6"/>
      <c r="AF1219" s="56"/>
      <c r="AG1219" s="56"/>
    </row>
    <row r="1220" spans="2:33" ht="11.25">
      <c r="B1220" s="133" t="str">
        <f>CONCATENATE(historie_vysledky[[#This Row],[rok]]," :: ",H1220," :: ",I1220)</f>
        <v>2016 :: Outlá Šárka :: 1977</v>
      </c>
      <c r="C1220" s="251">
        <v>2016</v>
      </c>
      <c r="D1220" s="252" t="s">
        <v>187</v>
      </c>
      <c r="E1220" s="259">
        <v>11</v>
      </c>
      <c r="F1220" s="259">
        <v>11</v>
      </c>
      <c r="G1220" s="253">
        <v>11</v>
      </c>
      <c r="H1220" s="262" t="s">
        <v>2339</v>
      </c>
      <c r="I1220" s="263">
        <v>1977</v>
      </c>
      <c r="J1220" s="19" t="s">
        <v>2275</v>
      </c>
      <c r="K1220" s="255" t="str">
        <f>IF(RIGHT(LEFT(historie_vysledky[[#This Row],[prijmeni a jmeno]],SEARCH(" ",historie_vysledky[[#This Row],[prijmeni a jmeno]])-1),1)="á","Z","M")</f>
        <v>Z</v>
      </c>
      <c r="L122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20" s="257"/>
      <c r="N1220" s="134"/>
      <c r="O1220" s="264">
        <v>1.8831018518518518E-2</v>
      </c>
      <c r="P1220" s="136" t="str">
        <f>LEFT(historie_vysledky[[#This Row],[prijmeni a jmeno]],1)</f>
        <v>O</v>
      </c>
      <c r="Q1220" s="135" t="str">
        <f>CONCATENATE(historie_vysledky[[#This Row],[prijmeni a jmeno]],", ",historie_vysledky[[#This Row],[nar]])</f>
        <v>Outlá Šárka, 1977</v>
      </c>
      <c r="R1220" s="135" t="str">
        <f>CONCATENATE(historie_vysledky[[#This Row],[prijmeni a jmeno]]," (",historie_vysledky[[#This Row],[nar]],")  v roce ",historie_vysledky[[#This Row],[rok]])</f>
        <v>Outlá Šárka (1977)  v roce 2016</v>
      </c>
      <c r="S1220" s="244"/>
      <c r="T1220" s="244"/>
      <c r="U1220" s="56"/>
      <c r="V1220" s="265"/>
      <c r="W1220" s="265"/>
      <c r="X1220" s="266"/>
      <c r="Y1220" s="266"/>
      <c r="AB1220" s="6"/>
      <c r="AC1220" s="6"/>
      <c r="AF1220" s="56"/>
      <c r="AG1220" s="56"/>
    </row>
    <row r="1221" spans="2:33" ht="11.25">
      <c r="B1221" s="133" t="str">
        <f>CONCATENATE(historie_vysledky[[#This Row],[rok]]," :: ",H1221," :: ",I1221)</f>
        <v>2016 :: Koreš Tomáš :: 2002</v>
      </c>
      <c r="C1221" s="251">
        <v>2016</v>
      </c>
      <c r="D1221" s="252" t="s">
        <v>187</v>
      </c>
      <c r="E1221" s="259">
        <v>12</v>
      </c>
      <c r="F1221" s="259">
        <v>12</v>
      </c>
      <c r="G1221" s="253">
        <v>7</v>
      </c>
      <c r="H1221" s="262" t="s">
        <v>430</v>
      </c>
      <c r="I1221" s="263">
        <v>2002</v>
      </c>
      <c r="J1221" s="19" t="s">
        <v>328</v>
      </c>
      <c r="K1221" s="255" t="str">
        <f>IF(RIGHT(LEFT(historie_vysledky[[#This Row],[prijmeni a jmeno]],SEARCH(" ",historie_vysledky[[#This Row],[prijmeni a jmeno]])-1),1)="á","Z","M")</f>
        <v>M</v>
      </c>
      <c r="L122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21" s="257"/>
      <c r="N1221" s="134"/>
      <c r="O1221" s="264">
        <v>1.894675925925926E-2</v>
      </c>
      <c r="P1221" s="136" t="str">
        <f>LEFT(historie_vysledky[[#This Row],[prijmeni a jmeno]],1)</f>
        <v>K</v>
      </c>
      <c r="Q1221" s="135" t="str">
        <f>CONCATENATE(historie_vysledky[[#This Row],[prijmeni a jmeno]],", ",historie_vysledky[[#This Row],[nar]])</f>
        <v>Koreš Tomáš, 2002</v>
      </c>
      <c r="R1221" s="135" t="str">
        <f>CONCATENATE(historie_vysledky[[#This Row],[prijmeni a jmeno]]," (",historie_vysledky[[#This Row],[nar]],")  v roce ",historie_vysledky[[#This Row],[rok]])</f>
        <v>Koreš Tomáš (2002)  v roce 2016</v>
      </c>
      <c r="S1221" s="244"/>
      <c r="T1221" s="244"/>
      <c r="U1221" s="56"/>
      <c r="V1221" s="265"/>
      <c r="W1221" s="265"/>
      <c r="X1221" s="266"/>
      <c r="Y1221" s="266"/>
      <c r="AB1221" s="6"/>
      <c r="AC1221" s="6"/>
      <c r="AF1221" s="56"/>
      <c r="AG1221" s="56"/>
    </row>
    <row r="1222" spans="2:33" ht="11.25">
      <c r="B1222" s="133" t="str">
        <f>CONCATENATE(historie_vysledky[[#This Row],[rok]]," :: ",H1222," :: ",I1222)</f>
        <v>2016 :: Círalová Anna :: 2000</v>
      </c>
      <c r="C1222" s="251">
        <v>2016</v>
      </c>
      <c r="D1222" s="252" t="s">
        <v>187</v>
      </c>
      <c r="E1222" s="259">
        <v>13</v>
      </c>
      <c r="F1222" s="259">
        <v>13</v>
      </c>
      <c r="G1222" s="253">
        <v>1</v>
      </c>
      <c r="H1222" s="262" t="s">
        <v>926</v>
      </c>
      <c r="I1222" s="263">
        <v>2000</v>
      </c>
      <c r="J1222" s="19" t="s">
        <v>6</v>
      </c>
      <c r="K1222" s="255" t="str">
        <f>IF(RIGHT(LEFT(historie_vysledky[[#This Row],[prijmeni a jmeno]],SEARCH(" ",historie_vysledky[[#This Row],[prijmeni a jmeno]])-1),1)="á","Z","M")</f>
        <v>Z</v>
      </c>
      <c r="L122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22" s="257"/>
      <c r="N1222" s="134"/>
      <c r="O1222" s="264">
        <v>1.9189814814814816E-2</v>
      </c>
      <c r="P1222" s="136" t="str">
        <f>LEFT(historie_vysledky[[#This Row],[prijmeni a jmeno]],1)</f>
        <v>C</v>
      </c>
      <c r="Q1222" s="135" t="str">
        <f>CONCATENATE(historie_vysledky[[#This Row],[prijmeni a jmeno]],", ",historie_vysledky[[#This Row],[nar]])</f>
        <v>Círalová Anna, 2000</v>
      </c>
      <c r="R1222" s="135" t="str">
        <f>CONCATENATE(historie_vysledky[[#This Row],[prijmeni a jmeno]]," (",historie_vysledky[[#This Row],[nar]],")  v roce ",historie_vysledky[[#This Row],[rok]])</f>
        <v>Círalová Anna (2000)  v roce 2016</v>
      </c>
      <c r="S1222" s="244"/>
      <c r="T1222" s="244"/>
      <c r="U1222" s="56"/>
      <c r="V1222" s="265"/>
      <c r="W1222" s="265"/>
      <c r="X1222" s="266"/>
      <c r="Y1222" s="266"/>
      <c r="AB1222" s="6"/>
      <c r="AC1222" s="6"/>
      <c r="AF1222" s="56"/>
      <c r="AG1222" s="56"/>
    </row>
    <row r="1223" spans="2:33" ht="11.25">
      <c r="B1223" s="133" t="str">
        <f>CONCATENATE(historie_vysledky[[#This Row],[rok]]," :: ",H1223," :: ",I1223)</f>
        <v>2016 :: Divišová Kristýna :: 2007</v>
      </c>
      <c r="C1223" s="251">
        <v>2016</v>
      </c>
      <c r="D1223" s="252" t="s">
        <v>187</v>
      </c>
      <c r="E1223" s="259">
        <v>14</v>
      </c>
      <c r="F1223" s="259">
        <v>14</v>
      </c>
      <c r="G1223" s="253">
        <v>6</v>
      </c>
      <c r="H1223" s="262" t="s">
        <v>831</v>
      </c>
      <c r="I1223" s="263">
        <v>2007</v>
      </c>
      <c r="J1223" s="19" t="s">
        <v>2346</v>
      </c>
      <c r="K1223" s="255" t="str">
        <f>IF(RIGHT(LEFT(historie_vysledky[[#This Row],[prijmeni a jmeno]],SEARCH(" ",historie_vysledky[[#This Row],[prijmeni a jmeno]])-1),1)="á","Z","M")</f>
        <v>Z</v>
      </c>
      <c r="L122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23" s="257"/>
      <c r="N1223" s="134"/>
      <c r="O1223" s="264">
        <v>1.9363425925925926E-2</v>
      </c>
      <c r="P1223" s="136" t="str">
        <f>LEFT(historie_vysledky[[#This Row],[prijmeni a jmeno]],1)</f>
        <v>D</v>
      </c>
      <c r="Q1223" s="135" t="str">
        <f>CONCATENATE(historie_vysledky[[#This Row],[prijmeni a jmeno]],", ",historie_vysledky[[#This Row],[nar]])</f>
        <v>Divišová Kristýna, 2007</v>
      </c>
      <c r="R1223" s="135" t="str">
        <f>CONCATENATE(historie_vysledky[[#This Row],[prijmeni a jmeno]]," (",historie_vysledky[[#This Row],[nar]],")  v roce ",historie_vysledky[[#This Row],[rok]])</f>
        <v>Divišová Kristýna (2007)  v roce 2016</v>
      </c>
      <c r="S1223" s="244"/>
      <c r="T1223" s="244"/>
      <c r="U1223" s="56"/>
      <c r="V1223" s="265"/>
      <c r="W1223" s="265"/>
      <c r="X1223" s="266"/>
      <c r="Y1223" s="266"/>
      <c r="AB1223" s="6"/>
      <c r="AC1223" s="6"/>
      <c r="AF1223" s="56"/>
      <c r="AG1223" s="56"/>
    </row>
    <row r="1224" spans="2:33" ht="11.25">
      <c r="B1224" s="133" t="str">
        <f>CONCATENATE(historie_vysledky[[#This Row],[rok]]," :: ",H1224," :: ",I1224)</f>
        <v>2016 :: Koreš Tomáš :: 1977</v>
      </c>
      <c r="C1224" s="251">
        <v>2016</v>
      </c>
      <c r="D1224" s="252" t="s">
        <v>187</v>
      </c>
      <c r="E1224" s="259">
        <v>15</v>
      </c>
      <c r="F1224" s="259">
        <v>15</v>
      </c>
      <c r="G1224" s="253">
        <v>8</v>
      </c>
      <c r="H1224" s="262" t="s">
        <v>430</v>
      </c>
      <c r="I1224" s="263">
        <v>1977</v>
      </c>
      <c r="J1224" s="19" t="s">
        <v>328</v>
      </c>
      <c r="K1224" s="255" t="str">
        <f>IF(RIGHT(LEFT(historie_vysledky[[#This Row],[prijmeni a jmeno]],SEARCH(" ",historie_vysledky[[#This Row],[prijmeni a jmeno]])-1),1)="á","Z","M")</f>
        <v>M</v>
      </c>
      <c r="L122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24" s="257"/>
      <c r="N1224" s="134"/>
      <c r="O1224" s="264">
        <v>1.9444444444444445E-2</v>
      </c>
      <c r="P1224" s="136" t="str">
        <f>LEFT(historie_vysledky[[#This Row],[prijmeni a jmeno]],1)</f>
        <v>K</v>
      </c>
      <c r="Q1224" s="135" t="str">
        <f>CONCATENATE(historie_vysledky[[#This Row],[prijmeni a jmeno]],", ",historie_vysledky[[#This Row],[nar]])</f>
        <v>Koreš Tomáš, 1977</v>
      </c>
      <c r="R1224" s="135" t="str">
        <f>CONCATENATE(historie_vysledky[[#This Row],[prijmeni a jmeno]]," (",historie_vysledky[[#This Row],[nar]],")  v roce ",historie_vysledky[[#This Row],[rok]])</f>
        <v>Koreš Tomáš (1977)  v roce 2016</v>
      </c>
      <c r="S1224" s="244"/>
      <c r="T1224" s="244"/>
      <c r="U1224" s="56"/>
      <c r="V1224" s="265"/>
      <c r="W1224" s="265"/>
      <c r="X1224" s="266"/>
      <c r="Y1224" s="266"/>
      <c r="AB1224" s="6"/>
      <c r="AC1224" s="6"/>
      <c r="AF1224" s="56"/>
      <c r="AG1224" s="56"/>
    </row>
    <row r="1225" spans="2:33" ht="11.25">
      <c r="B1225" s="133" t="str">
        <f>CONCATENATE(historie_vysledky[[#This Row],[rok]]," :: ",H1225," :: ",I1225)</f>
        <v>2016 :: Bumba Libor :: 1968</v>
      </c>
      <c r="C1225" s="251">
        <v>2016</v>
      </c>
      <c r="D1225" s="252" t="s">
        <v>187</v>
      </c>
      <c r="E1225" s="259">
        <v>16</v>
      </c>
      <c r="F1225" s="259">
        <v>16</v>
      </c>
      <c r="G1225" s="253">
        <v>4</v>
      </c>
      <c r="H1225" s="262" t="s">
        <v>138</v>
      </c>
      <c r="I1225" s="263">
        <v>1968</v>
      </c>
      <c r="J1225" s="19" t="s">
        <v>689</v>
      </c>
      <c r="K1225" s="255" t="str">
        <f>IF(RIGHT(LEFT(historie_vysledky[[#This Row],[prijmeni a jmeno]],SEARCH(" ",historie_vysledky[[#This Row],[prijmeni a jmeno]])-1),1)="á","Z","M")</f>
        <v>M</v>
      </c>
      <c r="L122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25" s="257"/>
      <c r="N1225" s="134"/>
      <c r="O1225" s="264">
        <v>1.9652777777777779E-2</v>
      </c>
      <c r="P1225" s="136" t="str">
        <f>LEFT(historie_vysledky[[#This Row],[prijmeni a jmeno]],1)</f>
        <v>B</v>
      </c>
      <c r="Q1225" s="135" t="str">
        <f>CONCATENATE(historie_vysledky[[#This Row],[prijmeni a jmeno]],", ",historie_vysledky[[#This Row],[nar]])</f>
        <v>Bumba Libor, 1968</v>
      </c>
      <c r="R1225" s="135" t="str">
        <f>CONCATENATE(historie_vysledky[[#This Row],[prijmeni a jmeno]]," (",historie_vysledky[[#This Row],[nar]],")  v roce ",historie_vysledky[[#This Row],[rok]])</f>
        <v>Bumba Libor (1968)  v roce 2016</v>
      </c>
      <c r="S1225" s="244"/>
      <c r="T1225" s="244"/>
      <c r="U1225" s="56"/>
      <c r="V1225" s="265"/>
      <c r="W1225" s="265"/>
      <c r="X1225" s="266"/>
      <c r="Y1225" s="266"/>
      <c r="AB1225" s="6"/>
      <c r="AC1225" s="6"/>
      <c r="AF1225" s="56"/>
      <c r="AG1225" s="56"/>
    </row>
    <row r="1226" spans="2:33" ht="11.25">
      <c r="B1226" s="133" t="str">
        <f>CONCATENATE(historie_vysledky[[#This Row],[rok]]," :: ",H1226," :: ",I1226)</f>
        <v>2016 :: Lolacher Vilém :: 1976</v>
      </c>
      <c r="C1226" s="251">
        <v>2016</v>
      </c>
      <c r="D1226" s="252" t="s">
        <v>187</v>
      </c>
      <c r="E1226" s="259">
        <v>17</v>
      </c>
      <c r="F1226" s="259">
        <v>17</v>
      </c>
      <c r="G1226" s="253">
        <v>12</v>
      </c>
      <c r="H1226" s="262" t="s">
        <v>2350</v>
      </c>
      <c r="I1226" s="263">
        <v>1976</v>
      </c>
      <c r="J1226" s="19" t="s">
        <v>2349</v>
      </c>
      <c r="K1226" s="255" t="str">
        <f>IF(RIGHT(LEFT(historie_vysledky[[#This Row],[prijmeni a jmeno]],SEARCH(" ",historie_vysledky[[#This Row],[prijmeni a jmeno]])-1),1)="á","Z","M")</f>
        <v>M</v>
      </c>
      <c r="L122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26" s="257"/>
      <c r="N1226" s="134"/>
      <c r="O1226" s="264">
        <v>1.9722222222222221E-2</v>
      </c>
      <c r="P1226" s="136" t="str">
        <f>LEFT(historie_vysledky[[#This Row],[prijmeni a jmeno]],1)</f>
        <v>L</v>
      </c>
      <c r="Q1226" s="135" t="str">
        <f>CONCATENATE(historie_vysledky[[#This Row],[prijmeni a jmeno]],", ",historie_vysledky[[#This Row],[nar]])</f>
        <v>Lolacher Vilém, 1976</v>
      </c>
      <c r="R1226" s="135" t="str">
        <f>CONCATENATE(historie_vysledky[[#This Row],[prijmeni a jmeno]]," (",historie_vysledky[[#This Row],[nar]],")  v roce ",historie_vysledky[[#This Row],[rok]])</f>
        <v>Lolacher Vilém (1976)  v roce 2016</v>
      </c>
      <c r="S1226" s="244"/>
      <c r="T1226" s="244"/>
      <c r="U1226" s="56"/>
      <c r="V1226" s="265"/>
      <c r="W1226" s="265"/>
      <c r="X1226" s="266"/>
      <c r="Y1226" s="266"/>
      <c r="AB1226" s="6"/>
      <c r="AC1226" s="6"/>
      <c r="AF1226" s="56"/>
      <c r="AG1226" s="56"/>
    </row>
    <row r="1227" spans="2:33" ht="11.25">
      <c r="B1227" s="133" t="str">
        <f>CONCATENATE(historie_vysledky[[#This Row],[rok]]," :: ",H1227," :: ",I1227)</f>
        <v>2016 :: Mrzena Pavel :: 1971</v>
      </c>
      <c r="C1227" s="251">
        <v>2016</v>
      </c>
      <c r="D1227" s="252" t="s">
        <v>187</v>
      </c>
      <c r="E1227" s="259">
        <v>18</v>
      </c>
      <c r="F1227" s="259">
        <v>18</v>
      </c>
      <c r="G1227" s="253">
        <v>19</v>
      </c>
      <c r="H1227" s="262" t="s">
        <v>258</v>
      </c>
      <c r="I1227" s="263">
        <v>1971</v>
      </c>
      <c r="J1227" s="19" t="s">
        <v>559</v>
      </c>
      <c r="K1227" s="255" t="str">
        <f>IF(RIGHT(LEFT(historie_vysledky[[#This Row],[prijmeni a jmeno]],SEARCH(" ",historie_vysledky[[#This Row],[prijmeni a jmeno]])-1),1)="á","Z","M")</f>
        <v>M</v>
      </c>
      <c r="L122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27" s="257"/>
      <c r="N1227" s="134"/>
      <c r="O1227" s="264">
        <v>1.9895833333333331E-2</v>
      </c>
      <c r="P1227" s="136" t="str">
        <f>LEFT(historie_vysledky[[#This Row],[prijmeni a jmeno]],1)</f>
        <v>M</v>
      </c>
      <c r="Q1227" s="135" t="str">
        <f>CONCATENATE(historie_vysledky[[#This Row],[prijmeni a jmeno]],", ",historie_vysledky[[#This Row],[nar]])</f>
        <v>Mrzena Pavel, 1971</v>
      </c>
      <c r="R1227" s="135" t="str">
        <f>CONCATENATE(historie_vysledky[[#This Row],[prijmeni a jmeno]]," (",historie_vysledky[[#This Row],[nar]],")  v roce ",historie_vysledky[[#This Row],[rok]])</f>
        <v>Mrzena Pavel (1971)  v roce 2016</v>
      </c>
      <c r="S1227" s="244"/>
      <c r="T1227" s="244"/>
      <c r="U1227" s="56"/>
      <c r="V1227" s="265"/>
      <c r="W1227" s="265"/>
      <c r="X1227" s="266"/>
      <c r="Y1227" s="266"/>
      <c r="AB1227" s="6"/>
      <c r="AC1227" s="6"/>
      <c r="AF1227" s="56"/>
      <c r="AG1227" s="56"/>
    </row>
    <row r="1228" spans="2:33" ht="11.25">
      <c r="B1228" s="133" t="str">
        <f>CONCATENATE(historie_vysledky[[#This Row],[rok]]," :: ",H1228," :: ",I1228)</f>
        <v>2016 :: Cába Vilém :: 2007</v>
      </c>
      <c r="C1228" s="251">
        <v>2016</v>
      </c>
      <c r="D1228" s="252" t="s">
        <v>187</v>
      </c>
      <c r="E1228" s="259">
        <v>19</v>
      </c>
      <c r="F1228" s="259">
        <v>19</v>
      </c>
      <c r="G1228" s="253">
        <v>17</v>
      </c>
      <c r="H1228" s="262" t="s">
        <v>606</v>
      </c>
      <c r="I1228" s="263">
        <v>2007</v>
      </c>
      <c r="J1228" s="19" t="s">
        <v>286</v>
      </c>
      <c r="K1228" s="255" t="str">
        <f>IF(RIGHT(LEFT(historie_vysledky[[#This Row],[prijmeni a jmeno]],SEARCH(" ",historie_vysledky[[#This Row],[prijmeni a jmeno]])-1),1)="á","Z","M")</f>
        <v>M</v>
      </c>
      <c r="L122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28" s="257"/>
      <c r="N1228" s="134"/>
      <c r="O1228" s="264">
        <v>2.0266203703703703E-2</v>
      </c>
      <c r="P1228" s="136" t="str">
        <f>LEFT(historie_vysledky[[#This Row],[prijmeni a jmeno]],1)</f>
        <v>C</v>
      </c>
      <c r="Q1228" s="135" t="str">
        <f>CONCATENATE(historie_vysledky[[#This Row],[prijmeni a jmeno]],", ",historie_vysledky[[#This Row],[nar]])</f>
        <v>Cába Vilém, 2007</v>
      </c>
      <c r="R1228" s="135" t="str">
        <f>CONCATENATE(historie_vysledky[[#This Row],[prijmeni a jmeno]]," (",historie_vysledky[[#This Row],[nar]],")  v roce ",historie_vysledky[[#This Row],[rok]])</f>
        <v>Cába Vilém (2007)  v roce 2016</v>
      </c>
      <c r="S1228" s="244"/>
      <c r="T1228" s="244"/>
      <c r="U1228" s="56"/>
      <c r="V1228" s="265"/>
      <c r="W1228" s="265"/>
      <c r="X1228" s="266"/>
      <c r="Y1228" s="266"/>
      <c r="AB1228" s="6"/>
      <c r="AC1228" s="6"/>
      <c r="AF1228" s="56"/>
      <c r="AG1228" s="56"/>
    </row>
    <row r="1229" spans="2:33" ht="11.25">
      <c r="B1229" s="133" t="str">
        <f>CONCATENATE(historie_vysledky[[#This Row],[rok]]," :: ",H1229," :: ",I1229)</f>
        <v>2016 :: Cába Josef :: 1972</v>
      </c>
      <c r="C1229" s="251">
        <v>2016</v>
      </c>
      <c r="D1229" s="252" t="s">
        <v>187</v>
      </c>
      <c r="E1229" s="259">
        <v>20</v>
      </c>
      <c r="F1229" s="259">
        <v>20</v>
      </c>
      <c r="G1229" s="253">
        <v>18</v>
      </c>
      <c r="H1229" s="262" t="s">
        <v>2353</v>
      </c>
      <c r="I1229" s="263">
        <v>1972</v>
      </c>
      <c r="J1229" s="19" t="s">
        <v>286</v>
      </c>
      <c r="K1229" s="255" t="str">
        <f>IF(RIGHT(LEFT(historie_vysledky[[#This Row],[prijmeni a jmeno]],SEARCH(" ",historie_vysledky[[#This Row],[prijmeni a jmeno]])-1),1)="á","Z","M")</f>
        <v>M</v>
      </c>
      <c r="L122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29" s="257"/>
      <c r="N1229" s="134"/>
      <c r="O1229" s="264">
        <v>2.0266203703703703E-2</v>
      </c>
      <c r="P1229" s="136" t="str">
        <f>LEFT(historie_vysledky[[#This Row],[prijmeni a jmeno]],1)</f>
        <v>C</v>
      </c>
      <c r="Q1229" s="135" t="str">
        <f>CONCATENATE(historie_vysledky[[#This Row],[prijmeni a jmeno]],", ",historie_vysledky[[#This Row],[nar]])</f>
        <v>Cába Josef, 1972</v>
      </c>
      <c r="R1229" s="135" t="str">
        <f>CONCATENATE(historie_vysledky[[#This Row],[prijmeni a jmeno]]," (",historie_vysledky[[#This Row],[nar]],")  v roce ",historie_vysledky[[#This Row],[rok]])</f>
        <v>Cába Josef (1972)  v roce 2016</v>
      </c>
      <c r="S1229" s="244"/>
      <c r="T1229" s="244"/>
      <c r="U1229" s="56"/>
      <c r="V1229" s="265"/>
      <c r="W1229" s="265"/>
      <c r="X1229" s="266"/>
      <c r="Y1229" s="266"/>
      <c r="AB1229" s="6"/>
      <c r="AC1229" s="6"/>
      <c r="AF1229" s="56"/>
      <c r="AG1229" s="56"/>
    </row>
    <row r="1230" spans="2:33" ht="11.25">
      <c r="B1230" s="133" t="str">
        <f>CONCATENATE(historie_vysledky[[#This Row],[rok]]," :: ",H1230," :: ",I1230)</f>
        <v>2016 :: Gazda Maxmilián :: 2002</v>
      </c>
      <c r="C1230" s="251">
        <v>2016</v>
      </c>
      <c r="D1230" s="252" t="s">
        <v>187</v>
      </c>
      <c r="E1230" s="259">
        <v>21</v>
      </c>
      <c r="F1230" s="259">
        <v>21</v>
      </c>
      <c r="G1230" s="253">
        <v>9</v>
      </c>
      <c r="H1230" s="262" t="s">
        <v>273</v>
      </c>
      <c r="I1230" s="263">
        <v>2002</v>
      </c>
      <c r="J1230" s="19" t="s">
        <v>2347</v>
      </c>
      <c r="K1230" s="255" t="str">
        <f>IF(RIGHT(LEFT(historie_vysledky[[#This Row],[prijmeni a jmeno]],SEARCH(" ",historie_vysledky[[#This Row],[prijmeni a jmeno]])-1),1)="á","Z","M")</f>
        <v>M</v>
      </c>
      <c r="L123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30" s="257"/>
      <c r="N1230" s="134"/>
      <c r="O1230" s="264">
        <v>2.1689814814814815E-2</v>
      </c>
      <c r="P1230" s="136" t="str">
        <f>LEFT(historie_vysledky[[#This Row],[prijmeni a jmeno]],1)</f>
        <v>G</v>
      </c>
      <c r="Q1230" s="135" t="str">
        <f>CONCATENATE(historie_vysledky[[#This Row],[prijmeni a jmeno]],", ",historie_vysledky[[#This Row],[nar]])</f>
        <v>Gazda Maxmilián, 2002</v>
      </c>
      <c r="R1230" s="135" t="str">
        <f>CONCATENATE(historie_vysledky[[#This Row],[prijmeni a jmeno]]," (",historie_vysledky[[#This Row],[nar]],")  v roce ",historie_vysledky[[#This Row],[rok]])</f>
        <v>Gazda Maxmilián (2002)  v roce 2016</v>
      </c>
      <c r="S1230" s="244"/>
      <c r="T1230" s="244"/>
      <c r="U1230" s="56"/>
      <c r="V1230" s="265"/>
      <c r="W1230" s="265"/>
      <c r="X1230" s="266"/>
      <c r="Y1230" s="266"/>
      <c r="AB1230" s="6"/>
      <c r="AC1230" s="6"/>
      <c r="AF1230" s="56"/>
      <c r="AG1230" s="56"/>
    </row>
    <row r="1231" spans="2:33" ht="11.25">
      <c r="B1231" s="133" t="str">
        <f>CONCATENATE(historie_vysledky[[#This Row],[rok]]," :: ",H1231," :: ",I1231)</f>
        <v>2016 :: Petrtyl Zdeněk :: 1959</v>
      </c>
      <c r="C1231" s="251">
        <v>2016</v>
      </c>
      <c r="D1231" s="252" t="s">
        <v>187</v>
      </c>
      <c r="E1231" s="259">
        <v>22</v>
      </c>
      <c r="F1231" s="259">
        <v>22</v>
      </c>
      <c r="G1231" s="253">
        <v>14</v>
      </c>
      <c r="H1231" s="262" t="s">
        <v>2351</v>
      </c>
      <c r="I1231" s="263">
        <v>1959</v>
      </c>
      <c r="J1231" s="19" t="s">
        <v>2352</v>
      </c>
      <c r="K1231" s="255" t="str">
        <f>IF(RIGHT(LEFT(historie_vysledky[[#This Row],[prijmeni a jmeno]],SEARCH(" ",historie_vysledky[[#This Row],[prijmeni a jmeno]])-1),1)="á","Z","M")</f>
        <v>M</v>
      </c>
      <c r="L123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31" s="257"/>
      <c r="N1231" s="134"/>
      <c r="O1231" s="264">
        <v>2.2442129629629631E-2</v>
      </c>
      <c r="P1231" s="136" t="str">
        <f>LEFT(historie_vysledky[[#This Row],[prijmeni a jmeno]],1)</f>
        <v>P</v>
      </c>
      <c r="Q1231" s="135" t="str">
        <f>CONCATENATE(historie_vysledky[[#This Row],[prijmeni a jmeno]],", ",historie_vysledky[[#This Row],[nar]])</f>
        <v>Petrtyl Zdeněk, 1959</v>
      </c>
      <c r="R1231" s="135" t="str">
        <f>CONCATENATE(historie_vysledky[[#This Row],[prijmeni a jmeno]]," (",historie_vysledky[[#This Row],[nar]],")  v roce ",historie_vysledky[[#This Row],[rok]])</f>
        <v>Petrtyl Zdeněk (1959)  v roce 2016</v>
      </c>
      <c r="S1231" s="244"/>
      <c r="T1231" s="244"/>
      <c r="U1231" s="56"/>
      <c r="V1231" s="265"/>
      <c r="W1231" s="265"/>
      <c r="X1231" s="266"/>
      <c r="Y1231" s="266"/>
      <c r="AB1231" s="6"/>
      <c r="AC1231" s="6"/>
      <c r="AF1231" s="56"/>
      <c r="AG1231" s="56"/>
    </row>
    <row r="1232" spans="2:33" ht="11.25">
      <c r="B1232" s="133" t="str">
        <f>CONCATENATE(historie_vysledky[[#This Row],[rok]]," :: ",H1232," :: ",I1232)</f>
        <v>2016 :: Tichý Jiří :: 1992</v>
      </c>
      <c r="C1232" s="251">
        <v>2016</v>
      </c>
      <c r="D1232" s="252" t="s">
        <v>296</v>
      </c>
      <c r="E1232" s="259">
        <v>1</v>
      </c>
      <c r="F1232" s="259">
        <v>1</v>
      </c>
      <c r="G1232" s="253">
        <v>39</v>
      </c>
      <c r="H1232" s="262" t="s">
        <v>120</v>
      </c>
      <c r="I1232" s="263">
        <v>1992</v>
      </c>
      <c r="J1232" s="19" t="s">
        <v>316</v>
      </c>
      <c r="K1232" s="255" t="str">
        <f>IF(RIGHT(LEFT(historie_vysledky[[#This Row],[prijmeni a jmeno]],SEARCH(" ",historie_vysledky[[#This Row],[prijmeni a jmeno]])-1),1)="á","Z","M")</f>
        <v>M</v>
      </c>
      <c r="L123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32" s="257"/>
      <c r="N1232" s="134"/>
      <c r="O1232" s="264" t="s">
        <v>615</v>
      </c>
      <c r="P1232" s="136" t="str">
        <f>LEFT(historie_vysledky[[#This Row],[prijmeni a jmeno]],1)</f>
        <v>T</v>
      </c>
      <c r="Q1232" s="135" t="str">
        <f>CONCATENATE(historie_vysledky[[#This Row],[prijmeni a jmeno]],", ",historie_vysledky[[#This Row],[nar]])</f>
        <v>Tichý Jiří, 1992</v>
      </c>
      <c r="R1232" s="135" t="str">
        <f>CONCATENATE(historie_vysledky[[#This Row],[prijmeni a jmeno]]," (",historie_vysledky[[#This Row],[nar]],")  v roce ",historie_vysledky[[#This Row],[rok]])</f>
        <v>Tichý Jiří (1992)  v roce 2016</v>
      </c>
      <c r="S1232" s="244"/>
      <c r="T1232" s="244"/>
      <c r="U1232" s="56"/>
      <c r="V1232" s="265"/>
      <c r="W1232" s="265"/>
      <c r="X1232" s="266"/>
      <c r="Y1232" s="266"/>
      <c r="AB1232" s="6"/>
      <c r="AC1232" s="6"/>
      <c r="AF1232" s="56"/>
      <c r="AG1232" s="56"/>
    </row>
    <row r="1233" spans="2:33" ht="11.25">
      <c r="B1233" s="133" t="str">
        <f>CONCATENATE(historie_vysledky[[#This Row],[rok]]," :: ",H1233," :: ",I1233)</f>
        <v>2016 :: Fuka Roman :: 1988</v>
      </c>
      <c r="C1233" s="251">
        <v>2016</v>
      </c>
      <c r="D1233" s="252" t="s">
        <v>296</v>
      </c>
      <c r="E1233" s="259">
        <v>2</v>
      </c>
      <c r="F1233" s="259">
        <v>2</v>
      </c>
      <c r="G1233" s="253">
        <v>40</v>
      </c>
      <c r="H1233" s="262" t="s">
        <v>2407</v>
      </c>
      <c r="I1233" s="263">
        <v>1988</v>
      </c>
      <c r="J1233" s="19" t="s">
        <v>316</v>
      </c>
      <c r="K1233" s="255" t="str">
        <f>IF(RIGHT(LEFT(historie_vysledky[[#This Row],[prijmeni a jmeno]],SEARCH(" ",historie_vysledky[[#This Row],[prijmeni a jmeno]])-1),1)="á","Z","M")</f>
        <v>M</v>
      </c>
      <c r="L123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33" s="257"/>
      <c r="N1233" s="134"/>
      <c r="O1233" s="264" t="s">
        <v>616</v>
      </c>
      <c r="P1233" s="136" t="str">
        <f>LEFT(historie_vysledky[[#This Row],[prijmeni a jmeno]],1)</f>
        <v>F</v>
      </c>
      <c r="Q1233" s="135" t="str">
        <f>CONCATENATE(historie_vysledky[[#This Row],[prijmeni a jmeno]],", ",historie_vysledky[[#This Row],[nar]])</f>
        <v>Fuka Roman, 1988</v>
      </c>
      <c r="R1233" s="135" t="str">
        <f>CONCATENATE(historie_vysledky[[#This Row],[prijmeni a jmeno]]," (",historie_vysledky[[#This Row],[nar]],")  v roce ",historie_vysledky[[#This Row],[rok]])</f>
        <v>Fuka Roman (1988)  v roce 2016</v>
      </c>
      <c r="S1233" s="244"/>
      <c r="T1233" s="244"/>
      <c r="U1233" s="56"/>
      <c r="V1233" s="265"/>
      <c r="W1233" s="265"/>
      <c r="X1233" s="266"/>
      <c r="Y1233" s="266"/>
      <c r="AB1233" s="6"/>
      <c r="AC1233" s="6"/>
      <c r="AF1233" s="56"/>
      <c r="AG1233" s="56"/>
    </row>
    <row r="1234" spans="2:33" ht="11.25">
      <c r="B1234" s="133" t="str">
        <f>CONCATENATE(historie_vysledky[[#This Row],[rok]]," :: ",H1234," :: ",I1234)</f>
        <v>2016 :: Tůma Jaroslav :: 1963</v>
      </c>
      <c r="C1234" s="251">
        <v>2016</v>
      </c>
      <c r="D1234" s="252" t="s">
        <v>296</v>
      </c>
      <c r="E1234" s="259">
        <v>3</v>
      </c>
      <c r="F1234" s="259">
        <v>3</v>
      </c>
      <c r="G1234" s="253">
        <v>63</v>
      </c>
      <c r="H1234" s="262" t="s">
        <v>123</v>
      </c>
      <c r="I1234" s="263">
        <v>1963</v>
      </c>
      <c r="J1234" s="19" t="s">
        <v>316</v>
      </c>
      <c r="K1234" s="255" t="str">
        <f>IF(RIGHT(LEFT(historie_vysledky[[#This Row],[prijmeni a jmeno]],SEARCH(" ",historie_vysledky[[#This Row],[prijmeni a jmeno]])-1),1)="á","Z","M")</f>
        <v>M</v>
      </c>
      <c r="L123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34" s="257"/>
      <c r="N1234" s="134"/>
      <c r="O1234" s="264" t="s">
        <v>617</v>
      </c>
      <c r="P1234" s="136" t="str">
        <f>LEFT(historie_vysledky[[#This Row],[prijmeni a jmeno]],1)</f>
        <v>T</v>
      </c>
      <c r="Q1234" s="135" t="str">
        <f>CONCATENATE(historie_vysledky[[#This Row],[prijmeni a jmeno]],", ",historie_vysledky[[#This Row],[nar]])</f>
        <v>Tůma Jaroslav, 1963</v>
      </c>
      <c r="R1234" s="135" t="str">
        <f>CONCATENATE(historie_vysledky[[#This Row],[prijmeni a jmeno]]," (",historie_vysledky[[#This Row],[nar]],")  v roce ",historie_vysledky[[#This Row],[rok]])</f>
        <v>Tůma Jaroslav (1963)  v roce 2016</v>
      </c>
      <c r="S1234" s="244"/>
      <c r="T1234" s="244"/>
      <c r="U1234" s="56"/>
      <c r="V1234" s="265"/>
      <c r="W1234" s="265"/>
      <c r="X1234" s="266"/>
      <c r="Y1234" s="266"/>
      <c r="AB1234" s="6"/>
      <c r="AC1234" s="6"/>
      <c r="AF1234" s="56"/>
      <c r="AG1234" s="56"/>
    </row>
    <row r="1235" spans="2:33" ht="11.25">
      <c r="B1235" s="133" t="str">
        <f>CONCATENATE(historie_vysledky[[#This Row],[rok]]," :: ",H1235," :: ",I1235)</f>
        <v>2016 :: Haňur Roman :: 1969</v>
      </c>
      <c r="C1235" s="251">
        <v>2016</v>
      </c>
      <c r="D1235" s="252" t="s">
        <v>296</v>
      </c>
      <c r="E1235" s="259">
        <v>4</v>
      </c>
      <c r="F1235" s="259">
        <v>4</v>
      </c>
      <c r="G1235" s="253">
        <v>30</v>
      </c>
      <c r="H1235" s="262" t="s">
        <v>60</v>
      </c>
      <c r="I1235" s="263">
        <v>1969</v>
      </c>
      <c r="J1235" s="19" t="s">
        <v>316</v>
      </c>
      <c r="K1235" s="255" t="str">
        <f>IF(RIGHT(LEFT(historie_vysledky[[#This Row],[prijmeni a jmeno]],SEARCH(" ",historie_vysledky[[#This Row],[prijmeni a jmeno]])-1),1)="á","Z","M")</f>
        <v>M</v>
      </c>
      <c r="L123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35" s="257"/>
      <c r="N1235" s="134"/>
      <c r="O1235" s="264" t="s">
        <v>618</v>
      </c>
      <c r="P1235" s="136" t="str">
        <f>LEFT(historie_vysledky[[#This Row],[prijmeni a jmeno]],1)</f>
        <v>H</v>
      </c>
      <c r="Q1235" s="135" t="str">
        <f>CONCATENATE(historie_vysledky[[#This Row],[prijmeni a jmeno]],", ",historie_vysledky[[#This Row],[nar]])</f>
        <v>Haňur Roman, 1969</v>
      </c>
      <c r="R1235" s="135" t="str">
        <f>CONCATENATE(historie_vysledky[[#This Row],[prijmeni a jmeno]]," (",historie_vysledky[[#This Row],[nar]],")  v roce ",historie_vysledky[[#This Row],[rok]])</f>
        <v>Haňur Roman (1969)  v roce 2016</v>
      </c>
      <c r="S1235" s="244"/>
      <c r="T1235" s="244"/>
      <c r="U1235" s="56"/>
      <c r="V1235" s="265"/>
      <c r="W1235" s="265"/>
      <c r="X1235" s="266"/>
      <c r="Y1235" s="266"/>
      <c r="AB1235" s="6"/>
      <c r="AC1235" s="6"/>
      <c r="AF1235" s="56"/>
      <c r="AG1235" s="56"/>
    </row>
    <row r="1236" spans="2:33" ht="11.25">
      <c r="B1236" s="133" t="str">
        <f>CONCATENATE(historie_vysledky[[#This Row],[rok]]," :: ",H1236," :: ",I1236)</f>
        <v>2016 :: Staněk Martin :: 1989</v>
      </c>
      <c r="C1236" s="251">
        <v>2016</v>
      </c>
      <c r="D1236" s="252" t="s">
        <v>296</v>
      </c>
      <c r="E1236" s="259">
        <v>5</v>
      </c>
      <c r="F1236" s="259">
        <v>5</v>
      </c>
      <c r="G1236" s="253">
        <v>43</v>
      </c>
      <c r="H1236" s="262" t="s">
        <v>236</v>
      </c>
      <c r="I1236" s="263">
        <v>1989</v>
      </c>
      <c r="J1236" s="19" t="s">
        <v>198</v>
      </c>
      <c r="K1236" s="255" t="str">
        <f>IF(RIGHT(LEFT(historie_vysledky[[#This Row],[prijmeni a jmeno]],SEARCH(" ",historie_vysledky[[#This Row],[prijmeni a jmeno]])-1),1)="á","Z","M")</f>
        <v>M</v>
      </c>
      <c r="L123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36" s="257"/>
      <c r="N1236" s="134"/>
      <c r="O1236" s="264" t="s">
        <v>2535</v>
      </c>
      <c r="P1236" s="136" t="str">
        <f>LEFT(historie_vysledky[[#This Row],[prijmeni a jmeno]],1)</f>
        <v>S</v>
      </c>
      <c r="Q1236" s="135" t="str">
        <f>CONCATENATE(historie_vysledky[[#This Row],[prijmeni a jmeno]],", ",historie_vysledky[[#This Row],[nar]])</f>
        <v>Staněk Martin, 1989</v>
      </c>
      <c r="R1236" s="135" t="str">
        <f>CONCATENATE(historie_vysledky[[#This Row],[prijmeni a jmeno]]," (",historie_vysledky[[#This Row],[nar]],")  v roce ",historie_vysledky[[#This Row],[rok]])</f>
        <v>Staněk Martin (1989)  v roce 2016</v>
      </c>
      <c r="S1236" s="244"/>
      <c r="T1236" s="244"/>
      <c r="U1236" s="56"/>
      <c r="V1236" s="265"/>
      <c r="W1236" s="265"/>
      <c r="X1236" s="266"/>
      <c r="Y1236" s="266"/>
      <c r="AB1236" s="6"/>
      <c r="AC1236" s="6"/>
      <c r="AF1236" s="56"/>
      <c r="AG1236" s="56"/>
    </row>
    <row r="1237" spans="2:33" ht="11.25">
      <c r="B1237" s="133" t="str">
        <f>CONCATENATE(historie_vysledky[[#This Row],[rok]]," :: ",H1237," :: ",I1237)</f>
        <v>2016 :: Korejtko Antonín :: 1993</v>
      </c>
      <c r="C1237" s="251">
        <v>2016</v>
      </c>
      <c r="D1237" s="252" t="s">
        <v>296</v>
      </c>
      <c r="E1237" s="259">
        <v>6</v>
      </c>
      <c r="F1237" s="259">
        <v>6</v>
      </c>
      <c r="G1237" s="253">
        <v>41</v>
      </c>
      <c r="H1237" s="262" t="s">
        <v>2375</v>
      </c>
      <c r="I1237" s="263">
        <v>1993</v>
      </c>
      <c r="J1237" s="19" t="s">
        <v>316</v>
      </c>
      <c r="K1237" s="255" t="str">
        <f>IF(RIGHT(LEFT(historie_vysledky[[#This Row],[prijmeni a jmeno]],SEARCH(" ",historie_vysledky[[#This Row],[prijmeni a jmeno]])-1),1)="á","Z","M")</f>
        <v>M</v>
      </c>
      <c r="L123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37" s="257"/>
      <c r="N1237" s="134"/>
      <c r="O1237" s="264" t="s">
        <v>870</v>
      </c>
      <c r="P1237" s="136" t="str">
        <f>LEFT(historie_vysledky[[#This Row],[prijmeni a jmeno]],1)</f>
        <v>K</v>
      </c>
      <c r="Q1237" s="135" t="str">
        <f>CONCATENATE(historie_vysledky[[#This Row],[prijmeni a jmeno]],", ",historie_vysledky[[#This Row],[nar]])</f>
        <v>Korejtko Antonín, 1993</v>
      </c>
      <c r="R1237" s="135" t="str">
        <f>CONCATENATE(historie_vysledky[[#This Row],[prijmeni a jmeno]]," (",historie_vysledky[[#This Row],[nar]],")  v roce ",historie_vysledky[[#This Row],[rok]])</f>
        <v>Korejtko Antonín (1993)  v roce 2016</v>
      </c>
      <c r="S1237" s="244"/>
      <c r="T1237" s="244"/>
      <c r="U1237" s="56"/>
      <c r="V1237" s="265"/>
      <c r="W1237" s="265"/>
      <c r="X1237" s="266"/>
      <c r="Y1237" s="266"/>
      <c r="AB1237" s="6"/>
      <c r="AC1237" s="6"/>
      <c r="AF1237" s="56"/>
      <c r="AG1237" s="56"/>
    </row>
    <row r="1238" spans="2:33" ht="11.25">
      <c r="B1238" s="133" t="str">
        <f>CONCATENATE(historie_vysledky[[#This Row],[rok]]," :: ",H1238," :: ",I1238)</f>
        <v>2016 :: Tichá Dana :: 1962</v>
      </c>
      <c r="C1238" s="251">
        <v>2016</v>
      </c>
      <c r="D1238" s="252" t="s">
        <v>296</v>
      </c>
      <c r="E1238" s="259">
        <v>7</v>
      </c>
      <c r="F1238" s="259">
        <v>7</v>
      </c>
      <c r="G1238" s="253">
        <v>36</v>
      </c>
      <c r="H1238" s="262" t="s">
        <v>2271</v>
      </c>
      <c r="I1238" s="263">
        <v>1962</v>
      </c>
      <c r="J1238" s="19" t="s">
        <v>328</v>
      </c>
      <c r="K1238" s="255" t="str">
        <f>IF(RIGHT(LEFT(historie_vysledky[[#This Row],[prijmeni a jmeno]],SEARCH(" ",historie_vysledky[[#This Row],[prijmeni a jmeno]])-1),1)="á","Z","M")</f>
        <v>Z</v>
      </c>
      <c r="L123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238" s="257"/>
      <c r="N1238" s="134"/>
      <c r="O1238" s="264" t="s">
        <v>2536</v>
      </c>
      <c r="P1238" s="136" t="str">
        <f>LEFT(historie_vysledky[[#This Row],[prijmeni a jmeno]],1)</f>
        <v>T</v>
      </c>
      <c r="Q1238" s="135" t="str">
        <f>CONCATENATE(historie_vysledky[[#This Row],[prijmeni a jmeno]],", ",historie_vysledky[[#This Row],[nar]])</f>
        <v>Tichá Dana, 1962</v>
      </c>
      <c r="R1238" s="135" t="str">
        <f>CONCATENATE(historie_vysledky[[#This Row],[prijmeni a jmeno]]," (",historie_vysledky[[#This Row],[nar]],")  v roce ",historie_vysledky[[#This Row],[rok]])</f>
        <v>Tichá Dana (1962)  v roce 2016</v>
      </c>
      <c r="S1238" s="244"/>
      <c r="T1238" s="244"/>
      <c r="U1238" s="56"/>
      <c r="V1238" s="265"/>
      <c r="W1238" s="265"/>
      <c r="X1238" s="266"/>
      <c r="Y1238" s="266"/>
      <c r="AB1238" s="6"/>
      <c r="AC1238" s="6"/>
      <c r="AF1238" s="56"/>
      <c r="AG1238" s="56"/>
    </row>
    <row r="1239" spans="2:33" ht="11.25">
      <c r="B1239" s="133" t="str">
        <f>CONCATENATE(historie_vysledky[[#This Row],[rok]]," :: ",H1239," :: ",I1239)</f>
        <v>2016 :: Mitrová Eva :: 0</v>
      </c>
      <c r="C1239" s="251">
        <v>2016</v>
      </c>
      <c r="D1239" s="252" t="s">
        <v>296</v>
      </c>
      <c r="E1239" s="259">
        <v>8</v>
      </c>
      <c r="F1239" s="259">
        <v>8</v>
      </c>
      <c r="G1239" s="253">
        <v>38</v>
      </c>
      <c r="H1239" s="262" t="s">
        <v>2408</v>
      </c>
      <c r="I1239" s="263">
        <v>0</v>
      </c>
      <c r="J1239" s="19" t="s">
        <v>316</v>
      </c>
      <c r="K1239" s="255" t="str">
        <f>IF(RIGHT(LEFT(historie_vysledky[[#This Row],[prijmeni a jmeno]],SEARCH(" ",historie_vysledky[[#This Row],[prijmeni a jmeno]])-1),1)="á","Z","M")</f>
        <v>Z</v>
      </c>
      <c r="L1239" s="256" t="s">
        <v>316</v>
      </c>
      <c r="M1239" s="257"/>
      <c r="N1239" s="134"/>
      <c r="O1239" s="264" t="s">
        <v>2537</v>
      </c>
      <c r="P1239" s="136" t="str">
        <f>LEFT(historie_vysledky[[#This Row],[prijmeni a jmeno]],1)</f>
        <v>M</v>
      </c>
      <c r="Q1239" s="135" t="str">
        <f>CONCATENATE(historie_vysledky[[#This Row],[prijmeni a jmeno]],", ",historie_vysledky[[#This Row],[nar]])</f>
        <v>Mitrová Eva, 0</v>
      </c>
      <c r="R1239" s="135" t="str">
        <f>CONCATENATE(historie_vysledky[[#This Row],[prijmeni a jmeno]]," (",historie_vysledky[[#This Row],[nar]],")  v roce ",historie_vysledky[[#This Row],[rok]])</f>
        <v>Mitrová Eva (0)  v roce 2016</v>
      </c>
      <c r="S1239" s="244"/>
      <c r="T1239" s="244"/>
      <c r="U1239" s="56"/>
      <c r="V1239" s="265"/>
      <c r="W1239" s="265"/>
      <c r="X1239" s="266"/>
      <c r="Y1239" s="266"/>
      <c r="AB1239" s="6"/>
      <c r="AC1239" s="6"/>
      <c r="AF1239" s="56"/>
      <c r="AG1239" s="56"/>
    </row>
    <row r="1240" spans="2:33" ht="11.25">
      <c r="B1240" s="133" t="str">
        <f>CONCATENATE(historie_vysledky[[#This Row],[rok]]," :: ",H1240," :: ",I1240)</f>
        <v>2016 :: Uhlík Lukáš :: 2012</v>
      </c>
      <c r="C1240" s="251">
        <v>2016</v>
      </c>
      <c r="D1240" s="252" t="s">
        <v>297</v>
      </c>
      <c r="E1240" s="259">
        <v>1</v>
      </c>
      <c r="F1240" s="259">
        <v>1</v>
      </c>
      <c r="G1240" s="253">
        <v>46</v>
      </c>
      <c r="H1240" s="262" t="s">
        <v>1050</v>
      </c>
      <c r="I1240" s="263">
        <v>2012</v>
      </c>
      <c r="J1240" s="19" t="s">
        <v>559</v>
      </c>
      <c r="K1240" s="255" t="str">
        <f>IF(RIGHT(LEFT(historie_vysledky[[#This Row],[prijmeni a jmeno]],SEARCH(" ",historie_vysledky[[#This Row],[prijmeni a jmeno]])-1),1)="á","Z","M")</f>
        <v>M</v>
      </c>
      <c r="L124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240" s="257"/>
      <c r="N1240" s="134"/>
      <c r="O1240" s="264">
        <v>1.0763888888888889E-3</v>
      </c>
      <c r="P1240" s="136" t="str">
        <f>LEFT(historie_vysledky[[#This Row],[prijmeni a jmeno]],1)</f>
        <v>U</v>
      </c>
      <c r="Q1240" s="135" t="str">
        <f>CONCATENATE(historie_vysledky[[#This Row],[prijmeni a jmeno]],", ",historie_vysledky[[#This Row],[nar]])</f>
        <v>Uhlík Lukáš, 2012</v>
      </c>
      <c r="R1240" s="135" t="str">
        <f>CONCATENATE(historie_vysledky[[#This Row],[prijmeni a jmeno]]," (",historie_vysledky[[#This Row],[nar]],")  v roce ",historie_vysledky[[#This Row],[rok]])</f>
        <v>Uhlík Lukáš (2012)  v roce 2016</v>
      </c>
      <c r="S1240" s="244"/>
      <c r="T1240" s="244"/>
      <c r="U1240" s="56"/>
      <c r="V1240" s="265"/>
      <c r="W1240" s="265"/>
      <c r="X1240" s="266"/>
      <c r="Y1240" s="266"/>
      <c r="AB1240" s="6"/>
      <c r="AC1240" s="6"/>
      <c r="AF1240" s="56"/>
      <c r="AG1240" s="56"/>
    </row>
    <row r="1241" spans="2:33" ht="11.25">
      <c r="B1241" s="133" t="str">
        <f>CONCATENATE(historie_vysledky[[#This Row],[rok]]," :: ",H1241," :: ",I1241)</f>
        <v>2016 :: Fuka Dominik :: 2013</v>
      </c>
      <c r="C1241" s="251">
        <v>2016</v>
      </c>
      <c r="D1241" s="252" t="s">
        <v>297</v>
      </c>
      <c r="E1241" s="259">
        <v>2</v>
      </c>
      <c r="F1241" s="259">
        <v>2</v>
      </c>
      <c r="G1241" s="253">
        <v>79</v>
      </c>
      <c r="H1241" s="262" t="s">
        <v>1051</v>
      </c>
      <c r="I1241" s="263">
        <v>2013</v>
      </c>
      <c r="J1241" s="19" t="s">
        <v>328</v>
      </c>
      <c r="K1241" s="255" t="str">
        <f>IF(RIGHT(LEFT(historie_vysledky[[#This Row],[prijmeni a jmeno]],SEARCH(" ",historie_vysledky[[#This Row],[prijmeni a jmeno]])-1),1)="á","Z","M")</f>
        <v>M</v>
      </c>
      <c r="L124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241" s="257"/>
      <c r="N1241" s="134"/>
      <c r="O1241" s="264">
        <v>1.261574074074074E-3</v>
      </c>
      <c r="P1241" s="136" t="str">
        <f>LEFT(historie_vysledky[[#This Row],[prijmeni a jmeno]],1)</f>
        <v>F</v>
      </c>
      <c r="Q1241" s="135" t="str">
        <f>CONCATENATE(historie_vysledky[[#This Row],[prijmeni a jmeno]],", ",historie_vysledky[[#This Row],[nar]])</f>
        <v>Fuka Dominik, 2013</v>
      </c>
      <c r="R1241" s="135" t="str">
        <f>CONCATENATE(historie_vysledky[[#This Row],[prijmeni a jmeno]]," (",historie_vysledky[[#This Row],[nar]],")  v roce ",historie_vysledky[[#This Row],[rok]])</f>
        <v>Fuka Dominik (2013)  v roce 2016</v>
      </c>
      <c r="S1241" s="244"/>
      <c r="T1241" s="244"/>
      <c r="U1241" s="56"/>
      <c r="V1241" s="265"/>
      <c r="W1241" s="265"/>
      <c r="X1241" s="266"/>
      <c r="Y1241" s="266"/>
      <c r="AB1241" s="6"/>
      <c r="AC1241" s="6"/>
      <c r="AF1241" s="56"/>
      <c r="AG1241" s="56"/>
    </row>
    <row r="1242" spans="2:33" ht="11.25">
      <c r="B1242" s="133" t="str">
        <f>CONCATENATE(historie_vysledky[[#This Row],[rok]]," :: ",H1242," :: ",I1242)</f>
        <v>2016 :: Gazda Sebastian :: 2014</v>
      </c>
      <c r="C1242" s="251">
        <v>2016</v>
      </c>
      <c r="D1242" s="252" t="s">
        <v>297</v>
      </c>
      <c r="E1242" s="259">
        <v>3</v>
      </c>
      <c r="F1242" s="259">
        <v>3</v>
      </c>
      <c r="G1242" s="253">
        <v>8</v>
      </c>
      <c r="H1242" s="262" t="s">
        <v>2405</v>
      </c>
      <c r="I1242" s="263">
        <v>2014</v>
      </c>
      <c r="J1242" s="19" t="s">
        <v>2347</v>
      </c>
      <c r="K1242" s="255" t="str">
        <f>IF(RIGHT(LEFT(historie_vysledky[[#This Row],[prijmeni a jmeno]],SEARCH(" ",historie_vysledky[[#This Row],[prijmeni a jmeno]])-1),1)="á","Z","M")</f>
        <v>M</v>
      </c>
      <c r="L124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242" s="257"/>
      <c r="N1242" s="134"/>
      <c r="O1242" s="264">
        <v>1.5972222222222221E-3</v>
      </c>
      <c r="P1242" s="136" t="str">
        <f>LEFT(historie_vysledky[[#This Row],[prijmeni a jmeno]],1)</f>
        <v>G</v>
      </c>
      <c r="Q1242" s="135" t="str">
        <f>CONCATENATE(historie_vysledky[[#This Row],[prijmeni a jmeno]],", ",historie_vysledky[[#This Row],[nar]])</f>
        <v>Gazda Sebastian, 2014</v>
      </c>
      <c r="R1242" s="135" t="str">
        <f>CONCATENATE(historie_vysledky[[#This Row],[prijmeni a jmeno]]," (",historie_vysledky[[#This Row],[nar]],")  v roce ",historie_vysledky[[#This Row],[rok]])</f>
        <v>Gazda Sebastian (2014)  v roce 2016</v>
      </c>
      <c r="S1242" s="244"/>
      <c r="T1242" s="244"/>
      <c r="U1242" s="56"/>
      <c r="V1242" s="265"/>
      <c r="W1242" s="265"/>
      <c r="X1242" s="266"/>
      <c r="Y1242" s="266"/>
      <c r="AB1242" s="6"/>
      <c r="AC1242" s="6"/>
      <c r="AF1242" s="56"/>
      <c r="AG1242" s="56"/>
    </row>
    <row r="1243" spans="2:33" ht="11.25">
      <c r="B1243" s="133" t="str">
        <f>CONCATENATE(historie_vysledky[[#This Row],[rok]]," :: ",H1243," :: ",I1243)</f>
        <v>2016 :: Borovková Eliška :: 2012</v>
      </c>
      <c r="C1243" s="251">
        <v>2016</v>
      </c>
      <c r="D1243" s="252" t="s">
        <v>297</v>
      </c>
      <c r="E1243" s="259">
        <v>1</v>
      </c>
      <c r="F1243" s="259">
        <v>1</v>
      </c>
      <c r="G1243" s="253">
        <v>88</v>
      </c>
      <c r="H1243" s="262" t="s">
        <v>2406</v>
      </c>
      <c r="I1243" s="263">
        <v>2012</v>
      </c>
      <c r="J1243" s="19" t="s">
        <v>561</v>
      </c>
      <c r="K1243" s="255" t="str">
        <f>IF(RIGHT(LEFT(historie_vysledky[[#This Row],[prijmeni a jmeno]],SEARCH(" ",historie_vysledky[[#This Row],[prijmeni a jmeno]])-1),1)="á","Z","M")</f>
        <v>Z</v>
      </c>
      <c r="L124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243" s="257"/>
      <c r="N1243" s="134"/>
      <c r="O1243" s="264">
        <v>7.1296296296296299E-4</v>
      </c>
      <c r="P1243" s="136" t="str">
        <f>LEFT(historie_vysledky[[#This Row],[prijmeni a jmeno]],1)</f>
        <v>B</v>
      </c>
      <c r="Q1243" s="135" t="str">
        <f>CONCATENATE(historie_vysledky[[#This Row],[prijmeni a jmeno]],", ",historie_vysledky[[#This Row],[nar]])</f>
        <v>Borovková Eliška, 2012</v>
      </c>
      <c r="R1243" s="135" t="str">
        <f>CONCATENATE(historie_vysledky[[#This Row],[prijmeni a jmeno]]," (",historie_vysledky[[#This Row],[nar]],")  v roce ",historie_vysledky[[#This Row],[rok]])</f>
        <v>Borovková Eliška (2012)  v roce 2016</v>
      </c>
      <c r="S1243" s="244"/>
      <c r="T1243" s="244"/>
      <c r="U1243" s="56"/>
      <c r="V1243" s="265"/>
      <c r="W1243" s="265"/>
      <c r="X1243" s="266"/>
      <c r="Y1243" s="266"/>
      <c r="AB1243" s="6"/>
      <c r="AC1243" s="6"/>
      <c r="AF1243" s="56"/>
      <c r="AG1243" s="56"/>
    </row>
    <row r="1244" spans="2:33" ht="11.25">
      <c r="B1244" s="133" t="str">
        <f>CONCATENATE(historie_vysledky[[#This Row],[rok]]," :: ",H1244," :: ",I1244)</f>
        <v>2016 :: Udatný Matyáš :: 2009</v>
      </c>
      <c r="C1244" s="251">
        <v>2016</v>
      </c>
      <c r="D1244" s="252" t="s">
        <v>297</v>
      </c>
      <c r="E1244" s="259">
        <v>1</v>
      </c>
      <c r="F1244" s="259">
        <v>1</v>
      </c>
      <c r="G1244" s="253">
        <v>53</v>
      </c>
      <c r="H1244" s="262" t="s">
        <v>1027</v>
      </c>
      <c r="I1244" s="263">
        <v>2009</v>
      </c>
      <c r="J1244" s="19" t="s">
        <v>559</v>
      </c>
      <c r="K1244" s="255" t="str">
        <f>IF(RIGHT(LEFT(historie_vysledky[[#This Row],[prijmeni a jmeno]],SEARCH(" ",historie_vysledky[[#This Row],[prijmeni a jmeno]])-1),1)="á","Z","M")</f>
        <v>M</v>
      </c>
      <c r="L124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44" s="257"/>
      <c r="N1244" s="134"/>
      <c r="O1244" s="264">
        <v>4.3981481481481481E-4</v>
      </c>
      <c r="P1244" s="136" t="str">
        <f>LEFT(historie_vysledky[[#This Row],[prijmeni a jmeno]],1)</f>
        <v>U</v>
      </c>
      <c r="Q1244" s="135" t="str">
        <f>CONCATENATE(historie_vysledky[[#This Row],[prijmeni a jmeno]],", ",historie_vysledky[[#This Row],[nar]])</f>
        <v>Udatný Matyáš, 2009</v>
      </c>
      <c r="R1244" s="135" t="str">
        <f>CONCATENATE(historie_vysledky[[#This Row],[prijmeni a jmeno]]," (",historie_vysledky[[#This Row],[nar]],")  v roce ",historie_vysledky[[#This Row],[rok]])</f>
        <v>Udatný Matyáš (2009)  v roce 2016</v>
      </c>
      <c r="S1244" s="244"/>
      <c r="T1244" s="244"/>
      <c r="U1244" s="56"/>
      <c r="V1244" s="265"/>
      <c r="W1244" s="265"/>
      <c r="X1244" s="266"/>
      <c r="Y1244" s="266"/>
      <c r="AB1244" s="6"/>
      <c r="AC1244" s="6"/>
      <c r="AF1244" s="56"/>
      <c r="AG1244" s="56"/>
    </row>
    <row r="1245" spans="2:33" ht="11.25">
      <c r="B1245" s="133" t="str">
        <f>CONCATENATE(historie_vysledky[[#This Row],[rok]]," :: ",H1245," :: ",I1245)</f>
        <v>2016 :: Tolar Šimon :: 2009</v>
      </c>
      <c r="C1245" s="251">
        <v>2016</v>
      </c>
      <c r="D1245" s="252" t="s">
        <v>297</v>
      </c>
      <c r="E1245" s="259">
        <v>2</v>
      </c>
      <c r="F1245" s="259">
        <v>2</v>
      </c>
      <c r="G1245" s="253">
        <v>54</v>
      </c>
      <c r="H1245" s="262" t="s">
        <v>2402</v>
      </c>
      <c r="I1245" s="263">
        <v>2009</v>
      </c>
      <c r="J1245" s="19" t="s">
        <v>331</v>
      </c>
      <c r="K1245" s="255" t="str">
        <f>IF(RIGHT(LEFT(historie_vysledky[[#This Row],[prijmeni a jmeno]],SEARCH(" ",historie_vysledky[[#This Row],[prijmeni a jmeno]])-1),1)="á","Z","M")</f>
        <v>M</v>
      </c>
      <c r="L124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45" s="257"/>
      <c r="N1245" s="134"/>
      <c r="O1245" s="264">
        <v>4.3981481481481481E-4</v>
      </c>
      <c r="P1245" s="136" t="str">
        <f>LEFT(historie_vysledky[[#This Row],[prijmeni a jmeno]],1)</f>
        <v>T</v>
      </c>
      <c r="Q1245" s="135" t="str">
        <f>CONCATENATE(historie_vysledky[[#This Row],[prijmeni a jmeno]],", ",historie_vysledky[[#This Row],[nar]])</f>
        <v>Tolar Šimon, 2009</v>
      </c>
      <c r="R1245" s="135" t="str">
        <f>CONCATENATE(historie_vysledky[[#This Row],[prijmeni a jmeno]]," (",historie_vysledky[[#This Row],[nar]],")  v roce ",historie_vysledky[[#This Row],[rok]])</f>
        <v>Tolar Šimon (2009)  v roce 2016</v>
      </c>
      <c r="S1245" s="244"/>
      <c r="T1245" s="244"/>
      <c r="U1245" s="56"/>
      <c r="V1245" s="265"/>
      <c r="W1245" s="265"/>
      <c r="X1245" s="266"/>
      <c r="Y1245" s="266"/>
      <c r="AB1245" s="6"/>
      <c r="AC1245" s="6"/>
      <c r="AF1245" s="56"/>
      <c r="AG1245" s="56"/>
    </row>
    <row r="1246" spans="2:33" ht="11.25">
      <c r="B1246" s="133" t="str">
        <f>CONCATENATE(historie_vysledky[[#This Row],[rok]]," :: ",H1246," :: ",I1246)</f>
        <v>2016 :: Sedlák Tomáš :: 2010</v>
      </c>
      <c r="C1246" s="251">
        <v>2016</v>
      </c>
      <c r="D1246" s="252" t="s">
        <v>297</v>
      </c>
      <c r="E1246" s="259">
        <v>3</v>
      </c>
      <c r="F1246" s="259">
        <v>3</v>
      </c>
      <c r="G1246" s="253">
        <v>58</v>
      </c>
      <c r="H1246" s="262" t="s">
        <v>2397</v>
      </c>
      <c r="I1246" s="263">
        <v>2010</v>
      </c>
      <c r="J1246" s="19" t="s">
        <v>2398</v>
      </c>
      <c r="K1246" s="255" t="str">
        <f>IF(RIGHT(LEFT(historie_vysledky[[#This Row],[prijmeni a jmeno]],SEARCH(" ",historie_vysledky[[#This Row],[prijmeni a jmeno]])-1),1)="á","Z","M")</f>
        <v>M</v>
      </c>
      <c r="L124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46" s="257"/>
      <c r="N1246" s="134"/>
      <c r="O1246" s="264">
        <v>4.3981481481481481E-4</v>
      </c>
      <c r="P1246" s="136" t="str">
        <f>LEFT(historie_vysledky[[#This Row],[prijmeni a jmeno]],1)</f>
        <v>S</v>
      </c>
      <c r="Q1246" s="135" t="str">
        <f>CONCATENATE(historie_vysledky[[#This Row],[prijmeni a jmeno]],", ",historie_vysledky[[#This Row],[nar]])</f>
        <v>Sedlák Tomáš, 2010</v>
      </c>
      <c r="R1246" s="135" t="str">
        <f>CONCATENATE(historie_vysledky[[#This Row],[prijmeni a jmeno]]," (",historie_vysledky[[#This Row],[nar]],")  v roce ",historie_vysledky[[#This Row],[rok]])</f>
        <v>Sedlák Tomáš (2010)  v roce 2016</v>
      </c>
      <c r="S1246" s="244"/>
      <c r="T1246" s="244"/>
      <c r="U1246" s="56"/>
      <c r="V1246" s="265"/>
      <c r="W1246" s="265"/>
      <c r="X1246" s="266"/>
      <c r="Y1246" s="266"/>
      <c r="AB1246" s="6"/>
      <c r="AC1246" s="6"/>
      <c r="AF1246" s="56"/>
      <c r="AG1246" s="56"/>
    </row>
    <row r="1247" spans="2:33" ht="11.25">
      <c r="B1247" s="133" t="str">
        <f>CONCATENATE(historie_vysledky[[#This Row],[rok]]," :: ",H1247," :: ",I1247)</f>
        <v>2016 :: Mrenica Michal :: 2009</v>
      </c>
      <c r="C1247" s="251">
        <v>2016</v>
      </c>
      <c r="D1247" s="252" t="s">
        <v>297</v>
      </c>
      <c r="E1247" s="259">
        <v>4</v>
      </c>
      <c r="F1247" s="259">
        <v>4</v>
      </c>
      <c r="G1247" s="253">
        <v>55</v>
      </c>
      <c r="H1247" s="262" t="s">
        <v>2400</v>
      </c>
      <c r="I1247" s="263">
        <v>2009</v>
      </c>
      <c r="J1247" s="19" t="s">
        <v>559</v>
      </c>
      <c r="K1247" s="255" t="str">
        <f>IF(RIGHT(LEFT(historie_vysledky[[#This Row],[prijmeni a jmeno]],SEARCH(" ",historie_vysledky[[#This Row],[prijmeni a jmeno]])-1),1)="á","Z","M")</f>
        <v>M</v>
      </c>
      <c r="L124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47" s="257"/>
      <c r="N1247" s="134"/>
      <c r="O1247" s="264">
        <v>4.3981481481481481E-4</v>
      </c>
      <c r="P1247" s="136" t="str">
        <f>LEFT(historie_vysledky[[#This Row],[prijmeni a jmeno]],1)</f>
        <v>M</v>
      </c>
      <c r="Q1247" s="135" t="str">
        <f>CONCATENATE(historie_vysledky[[#This Row],[prijmeni a jmeno]],", ",historie_vysledky[[#This Row],[nar]])</f>
        <v>Mrenica Michal, 2009</v>
      </c>
      <c r="R1247" s="135" t="str">
        <f>CONCATENATE(historie_vysledky[[#This Row],[prijmeni a jmeno]]," (",historie_vysledky[[#This Row],[nar]],")  v roce ",historie_vysledky[[#This Row],[rok]])</f>
        <v>Mrenica Michal (2009)  v roce 2016</v>
      </c>
      <c r="S1247" s="244"/>
      <c r="T1247" s="244"/>
      <c r="U1247" s="56"/>
      <c r="V1247" s="265"/>
      <c r="W1247" s="265"/>
      <c r="X1247" s="266"/>
      <c r="Y1247" s="266"/>
      <c r="AB1247" s="6"/>
      <c r="AC1247" s="6"/>
      <c r="AF1247" s="56"/>
      <c r="AG1247" s="56"/>
    </row>
    <row r="1248" spans="2:33" ht="11.25">
      <c r="B1248" s="133" t="str">
        <f>CONCATENATE(historie_vysledky[[#This Row],[rok]]," :: ",H1248," :: ",I1248)</f>
        <v>2016 :: Doubica Petr :: 2009</v>
      </c>
      <c r="C1248" s="251">
        <v>2016</v>
      </c>
      <c r="D1248" s="252" t="s">
        <v>297</v>
      </c>
      <c r="E1248" s="259">
        <v>5</v>
      </c>
      <c r="F1248" s="259">
        <v>5</v>
      </c>
      <c r="G1248" s="253">
        <v>59</v>
      </c>
      <c r="H1248" s="262" t="s">
        <v>2401</v>
      </c>
      <c r="I1248" s="263">
        <v>2009</v>
      </c>
      <c r="J1248" s="19" t="s">
        <v>328</v>
      </c>
      <c r="K1248" s="255" t="str">
        <f>IF(RIGHT(LEFT(historie_vysledky[[#This Row],[prijmeni a jmeno]],SEARCH(" ",historie_vysledky[[#This Row],[prijmeni a jmeno]])-1),1)="á","Z","M")</f>
        <v>M</v>
      </c>
      <c r="L124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48" s="257"/>
      <c r="N1248" s="134"/>
      <c r="O1248" s="264">
        <v>4.6296296296296293E-4</v>
      </c>
      <c r="P1248" s="136" t="str">
        <f>LEFT(historie_vysledky[[#This Row],[prijmeni a jmeno]],1)</f>
        <v>D</v>
      </c>
      <c r="Q1248" s="135" t="str">
        <f>CONCATENATE(historie_vysledky[[#This Row],[prijmeni a jmeno]],", ",historie_vysledky[[#This Row],[nar]])</f>
        <v>Doubica Petr, 2009</v>
      </c>
      <c r="R1248" s="135" t="str">
        <f>CONCATENATE(historie_vysledky[[#This Row],[prijmeni a jmeno]]," (",historie_vysledky[[#This Row],[nar]],")  v roce ",historie_vysledky[[#This Row],[rok]])</f>
        <v>Doubica Petr (2009)  v roce 2016</v>
      </c>
      <c r="S1248" s="244"/>
      <c r="T1248" s="244"/>
      <c r="U1248" s="56"/>
      <c r="V1248" s="265"/>
      <c r="W1248" s="265"/>
      <c r="X1248" s="266"/>
      <c r="Y1248" s="266"/>
      <c r="AB1248" s="6"/>
      <c r="AC1248" s="6"/>
      <c r="AF1248" s="56"/>
      <c r="AG1248" s="56"/>
    </row>
    <row r="1249" spans="2:33" ht="11.25">
      <c r="B1249" s="133" t="str">
        <f>CONCATENATE(historie_vysledky[[#This Row],[rok]]," :: ",H1249," :: ",I1249)</f>
        <v>2016 :: Chaloupka Přemysl Otakar :: 2011</v>
      </c>
      <c r="C1249" s="251">
        <v>2016</v>
      </c>
      <c r="D1249" s="252" t="s">
        <v>297</v>
      </c>
      <c r="E1249" s="259">
        <v>6</v>
      </c>
      <c r="F1249" s="259">
        <v>6</v>
      </c>
      <c r="G1249" s="253">
        <v>56</v>
      </c>
      <c r="H1249" s="262" t="s">
        <v>1049</v>
      </c>
      <c r="I1249" s="263">
        <v>2011</v>
      </c>
      <c r="J1249" s="19" t="s">
        <v>902</v>
      </c>
      <c r="K1249" s="255" t="str">
        <f>IF(RIGHT(LEFT(historie_vysledky[[#This Row],[prijmeni a jmeno]],SEARCH(" ",historie_vysledky[[#This Row],[prijmeni a jmeno]])-1),1)="á","Z","M")</f>
        <v>M</v>
      </c>
      <c r="L124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49" s="257"/>
      <c r="N1249" s="134"/>
      <c r="O1249" s="264">
        <v>5.6712962962962956E-4</v>
      </c>
      <c r="P1249" s="136" t="str">
        <f>LEFT(historie_vysledky[[#This Row],[prijmeni a jmeno]],1)</f>
        <v>C</v>
      </c>
      <c r="Q1249" s="135" t="str">
        <f>CONCATENATE(historie_vysledky[[#This Row],[prijmeni a jmeno]],", ",historie_vysledky[[#This Row],[nar]])</f>
        <v>Chaloupka Přemysl Otakar, 2011</v>
      </c>
      <c r="R1249" s="135" t="str">
        <f>CONCATENATE(historie_vysledky[[#This Row],[prijmeni a jmeno]]," (",historie_vysledky[[#This Row],[nar]],")  v roce ",historie_vysledky[[#This Row],[rok]])</f>
        <v>Chaloupka Přemysl Otakar (2011)  v roce 2016</v>
      </c>
      <c r="S1249" s="244"/>
      <c r="T1249" s="244"/>
      <c r="U1249" s="56"/>
      <c r="V1249" s="265"/>
      <c r="W1249" s="265"/>
      <c r="X1249" s="266"/>
      <c r="Y1249" s="266"/>
      <c r="AB1249" s="6"/>
      <c r="AC1249" s="6"/>
      <c r="AF1249" s="56"/>
      <c r="AG1249" s="56"/>
    </row>
    <row r="1250" spans="2:33" ht="11.25">
      <c r="B1250" s="133" t="str">
        <f>CONCATENATE(historie_vysledky[[#This Row],[rok]]," :: ",H1250," :: ",I1250)</f>
        <v>2016 :: Nosál Jakub :: 2011</v>
      </c>
      <c r="C1250" s="251">
        <v>2016</v>
      </c>
      <c r="D1250" s="252" t="s">
        <v>297</v>
      </c>
      <c r="E1250" s="259">
        <v>7</v>
      </c>
      <c r="F1250" s="259">
        <v>7</v>
      </c>
      <c r="G1250" s="253">
        <v>60</v>
      </c>
      <c r="H1250" s="262" t="s">
        <v>2399</v>
      </c>
      <c r="I1250" s="263">
        <v>2011</v>
      </c>
      <c r="J1250" s="19" t="s">
        <v>732</v>
      </c>
      <c r="K1250" s="255" t="str">
        <f>IF(RIGHT(LEFT(historie_vysledky[[#This Row],[prijmeni a jmeno]],SEARCH(" ",historie_vysledky[[#This Row],[prijmeni a jmeno]])-1),1)="á","Z","M")</f>
        <v>M</v>
      </c>
      <c r="L125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50" s="257"/>
      <c r="N1250" s="134"/>
      <c r="O1250" s="264">
        <v>7.407407407407407E-4</v>
      </c>
      <c r="P1250" s="136" t="str">
        <f>LEFT(historie_vysledky[[#This Row],[prijmeni a jmeno]],1)</f>
        <v>N</v>
      </c>
      <c r="Q1250" s="135" t="str">
        <f>CONCATENATE(historie_vysledky[[#This Row],[prijmeni a jmeno]],", ",historie_vysledky[[#This Row],[nar]])</f>
        <v>Nosál Jakub, 2011</v>
      </c>
      <c r="R1250" s="135" t="str">
        <f>CONCATENATE(historie_vysledky[[#This Row],[prijmeni a jmeno]]," (",historie_vysledky[[#This Row],[nar]],")  v roce ",historie_vysledky[[#This Row],[rok]])</f>
        <v>Nosál Jakub (2011)  v roce 2016</v>
      </c>
      <c r="S1250" s="244"/>
      <c r="T1250" s="244"/>
      <c r="U1250" s="56"/>
      <c r="V1250" s="265"/>
      <c r="W1250" s="265"/>
      <c r="X1250" s="266"/>
      <c r="Y1250" s="266"/>
      <c r="AB1250" s="6"/>
      <c r="AC1250" s="6"/>
      <c r="AF1250" s="56"/>
      <c r="AG1250" s="56"/>
    </row>
    <row r="1251" spans="2:33" ht="11.25">
      <c r="B1251" s="133" t="str">
        <f>CONCATENATE(historie_vysledky[[#This Row],[rok]]," :: ",H1251," :: ",I1251)</f>
        <v>2016 :: Kaňková Zuzana :: 2009</v>
      </c>
      <c r="C1251" s="251">
        <v>2016</v>
      </c>
      <c r="D1251" s="252" t="s">
        <v>297</v>
      </c>
      <c r="E1251" s="259">
        <v>1</v>
      </c>
      <c r="F1251" s="259">
        <v>1</v>
      </c>
      <c r="G1251" s="253">
        <v>68</v>
      </c>
      <c r="H1251" s="262" t="s">
        <v>766</v>
      </c>
      <c r="I1251" s="263">
        <v>2009</v>
      </c>
      <c r="J1251" s="19" t="s">
        <v>331</v>
      </c>
      <c r="K1251" s="255" t="str">
        <f>IF(RIGHT(LEFT(historie_vysledky[[#This Row],[prijmeni a jmeno]],SEARCH(" ",historie_vysledky[[#This Row],[prijmeni a jmeno]])-1),1)="á","Z","M")</f>
        <v>Z</v>
      </c>
      <c r="L125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51" s="257"/>
      <c r="N1251" s="134"/>
      <c r="O1251" s="264">
        <v>3.9351851851851852E-4</v>
      </c>
      <c r="P1251" s="136" t="str">
        <f>LEFT(historie_vysledky[[#This Row],[prijmeni a jmeno]],1)</f>
        <v>K</v>
      </c>
      <c r="Q1251" s="135" t="str">
        <f>CONCATENATE(historie_vysledky[[#This Row],[prijmeni a jmeno]],", ",historie_vysledky[[#This Row],[nar]])</f>
        <v>Kaňková Zuzana, 2009</v>
      </c>
      <c r="R1251" s="135" t="str">
        <f>CONCATENATE(historie_vysledky[[#This Row],[prijmeni a jmeno]]," (",historie_vysledky[[#This Row],[nar]],")  v roce ",historie_vysledky[[#This Row],[rok]])</f>
        <v>Kaňková Zuzana (2009)  v roce 2016</v>
      </c>
      <c r="S1251" s="244"/>
      <c r="T1251" s="244"/>
      <c r="U1251" s="56"/>
      <c r="V1251" s="265"/>
      <c r="W1251" s="265"/>
      <c r="X1251" s="266"/>
      <c r="Y1251" s="266"/>
      <c r="AB1251" s="6"/>
      <c r="AC1251" s="6"/>
      <c r="AF1251" s="56"/>
      <c r="AG1251" s="56"/>
    </row>
    <row r="1252" spans="2:33" ht="11.25">
      <c r="B1252" s="133" t="str">
        <f>CONCATENATE(historie_vysledky[[#This Row],[rok]]," :: ",H1252," :: ",I1252)</f>
        <v>2016 :: Kahovcová Barbora :: 2009</v>
      </c>
      <c r="C1252" s="251">
        <v>2016</v>
      </c>
      <c r="D1252" s="252" t="s">
        <v>297</v>
      </c>
      <c r="E1252" s="259">
        <v>2</v>
      </c>
      <c r="F1252" s="259">
        <v>2</v>
      </c>
      <c r="G1252" s="253">
        <v>63</v>
      </c>
      <c r="H1252" s="262" t="s">
        <v>610</v>
      </c>
      <c r="I1252" s="263">
        <v>2009</v>
      </c>
      <c r="J1252" s="19" t="s">
        <v>331</v>
      </c>
      <c r="K1252" s="255" t="str">
        <f>IF(RIGHT(LEFT(historie_vysledky[[#This Row],[prijmeni a jmeno]],SEARCH(" ",historie_vysledky[[#This Row],[prijmeni a jmeno]])-1),1)="á","Z","M")</f>
        <v>Z</v>
      </c>
      <c r="L125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52" s="257"/>
      <c r="N1252" s="134"/>
      <c r="O1252" s="264">
        <v>3.9351851851851852E-4</v>
      </c>
      <c r="P1252" s="136" t="str">
        <f>LEFT(historie_vysledky[[#This Row],[prijmeni a jmeno]],1)</f>
        <v>K</v>
      </c>
      <c r="Q1252" s="135" t="str">
        <f>CONCATENATE(historie_vysledky[[#This Row],[prijmeni a jmeno]],", ",historie_vysledky[[#This Row],[nar]])</f>
        <v>Kahovcová Barbora, 2009</v>
      </c>
      <c r="R1252" s="135" t="str">
        <f>CONCATENATE(historie_vysledky[[#This Row],[prijmeni a jmeno]]," (",historie_vysledky[[#This Row],[nar]],")  v roce ",historie_vysledky[[#This Row],[rok]])</f>
        <v>Kahovcová Barbora (2009)  v roce 2016</v>
      </c>
      <c r="S1252" s="244"/>
      <c r="T1252" s="244"/>
      <c r="U1252" s="56"/>
      <c r="V1252" s="265"/>
      <c r="W1252" s="265"/>
      <c r="X1252" s="266"/>
      <c r="Y1252" s="266"/>
      <c r="AB1252" s="6"/>
      <c r="AC1252" s="6"/>
      <c r="AF1252" s="56"/>
      <c r="AG1252" s="56"/>
    </row>
    <row r="1253" spans="2:33" ht="11.25">
      <c r="B1253" s="133" t="str">
        <f>CONCATENATE(historie_vysledky[[#This Row],[rok]]," :: ",H1253," :: ",I1253)</f>
        <v>2016 :: Lattnerová Elisabeth :: 2010</v>
      </c>
      <c r="C1253" s="251">
        <v>2016</v>
      </c>
      <c r="D1253" s="252" t="s">
        <v>297</v>
      </c>
      <c r="E1253" s="259">
        <v>3</v>
      </c>
      <c r="F1253" s="259">
        <v>3</v>
      </c>
      <c r="G1253" s="253">
        <v>100</v>
      </c>
      <c r="H1253" s="262" t="s">
        <v>2404</v>
      </c>
      <c r="I1253" s="263">
        <v>2010</v>
      </c>
      <c r="J1253" s="19" t="s">
        <v>566</v>
      </c>
      <c r="K1253" s="255" t="str">
        <f>IF(RIGHT(LEFT(historie_vysledky[[#This Row],[prijmeni a jmeno]],SEARCH(" ",historie_vysledky[[#This Row],[prijmeni a jmeno]])-1),1)="á","Z","M")</f>
        <v>Z</v>
      </c>
      <c r="L125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53" s="257"/>
      <c r="N1253" s="134"/>
      <c r="O1253" s="264">
        <v>4.5138888888888892E-4</v>
      </c>
      <c r="P1253" s="136" t="str">
        <f>LEFT(historie_vysledky[[#This Row],[prijmeni a jmeno]],1)</f>
        <v>L</v>
      </c>
      <c r="Q1253" s="135" t="str">
        <f>CONCATENATE(historie_vysledky[[#This Row],[prijmeni a jmeno]],", ",historie_vysledky[[#This Row],[nar]])</f>
        <v>Lattnerová Elisabeth, 2010</v>
      </c>
      <c r="R1253" s="135" t="str">
        <f>CONCATENATE(historie_vysledky[[#This Row],[prijmeni a jmeno]]," (",historie_vysledky[[#This Row],[nar]],")  v roce ",historie_vysledky[[#This Row],[rok]])</f>
        <v>Lattnerová Elisabeth (2010)  v roce 2016</v>
      </c>
      <c r="S1253" s="244"/>
      <c r="T1253" s="244"/>
      <c r="U1253" s="56"/>
      <c r="V1253" s="265"/>
      <c r="W1253" s="265"/>
      <c r="X1253" s="266"/>
      <c r="Y1253" s="266"/>
      <c r="AB1253" s="6"/>
      <c r="AC1253" s="6"/>
      <c r="AF1253" s="56"/>
      <c r="AG1253" s="56"/>
    </row>
    <row r="1254" spans="2:33" ht="11.25">
      <c r="B1254" s="133" t="str">
        <f>CONCATENATE(historie_vysledky[[#This Row],[rok]]," :: ",H1254," :: ",I1254)</f>
        <v>2016 :: Outlá Andrea :: 2009</v>
      </c>
      <c r="C1254" s="251">
        <v>2016</v>
      </c>
      <c r="D1254" s="252" t="s">
        <v>297</v>
      </c>
      <c r="E1254" s="259">
        <v>4</v>
      </c>
      <c r="F1254" s="259">
        <v>4</v>
      </c>
      <c r="G1254" s="253">
        <v>65</v>
      </c>
      <c r="H1254" s="262" t="s">
        <v>2403</v>
      </c>
      <c r="I1254" s="263">
        <v>2009</v>
      </c>
      <c r="J1254" s="19" t="s">
        <v>2275</v>
      </c>
      <c r="K1254" s="255" t="str">
        <f>IF(RIGHT(LEFT(historie_vysledky[[#This Row],[prijmeni a jmeno]],SEARCH(" ",historie_vysledky[[#This Row],[prijmeni a jmeno]])-1),1)="á","Z","M")</f>
        <v>Z</v>
      </c>
      <c r="L125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54" s="257"/>
      <c r="N1254" s="134"/>
      <c r="O1254" s="264">
        <v>4.7453703703703704E-4</v>
      </c>
      <c r="P1254" s="136" t="str">
        <f>LEFT(historie_vysledky[[#This Row],[prijmeni a jmeno]],1)</f>
        <v>O</v>
      </c>
      <c r="Q1254" s="135" t="str">
        <f>CONCATENATE(historie_vysledky[[#This Row],[prijmeni a jmeno]],", ",historie_vysledky[[#This Row],[nar]])</f>
        <v>Outlá Andrea, 2009</v>
      </c>
      <c r="R1254" s="135" t="str">
        <f>CONCATENATE(historie_vysledky[[#This Row],[prijmeni a jmeno]]," (",historie_vysledky[[#This Row],[nar]],")  v roce ",historie_vysledky[[#This Row],[rok]])</f>
        <v>Outlá Andrea (2009)  v roce 2016</v>
      </c>
      <c r="S1254" s="244"/>
      <c r="T1254" s="244"/>
      <c r="U1254" s="56"/>
      <c r="V1254" s="265"/>
      <c r="W1254" s="265"/>
      <c r="X1254" s="266"/>
      <c r="Y1254" s="266"/>
      <c r="AB1254" s="6"/>
      <c r="AC1254" s="6"/>
      <c r="AF1254" s="56"/>
      <c r="AG1254" s="56"/>
    </row>
    <row r="1255" spans="2:33" ht="11.25">
      <c r="B1255" s="133" t="str">
        <f>CONCATENATE(historie_vysledky[[#This Row],[rok]]," :: ",H1255," :: ",I1255)</f>
        <v>2016 :: Korešová Viktorie :: 2010</v>
      </c>
      <c r="C1255" s="251">
        <v>2016</v>
      </c>
      <c r="D1255" s="252" t="s">
        <v>297</v>
      </c>
      <c r="E1255" s="259">
        <v>5</v>
      </c>
      <c r="F1255" s="259">
        <v>5</v>
      </c>
      <c r="G1255" s="253">
        <v>84</v>
      </c>
      <c r="H1255" s="262" t="s">
        <v>1019</v>
      </c>
      <c r="I1255" s="263">
        <v>2010</v>
      </c>
      <c r="J1255" s="19" t="s">
        <v>328</v>
      </c>
      <c r="K1255" s="255" t="str">
        <f>IF(RIGHT(LEFT(historie_vysledky[[#This Row],[prijmeni a jmeno]],SEARCH(" ",historie_vysledky[[#This Row],[prijmeni a jmeno]])-1),1)="á","Z","M")</f>
        <v>Z</v>
      </c>
      <c r="L125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55" s="257"/>
      <c r="N1255" s="134"/>
      <c r="O1255" s="264">
        <v>5.4398148148148144E-4</v>
      </c>
      <c r="P1255" s="136" t="str">
        <f>LEFT(historie_vysledky[[#This Row],[prijmeni a jmeno]],1)</f>
        <v>K</v>
      </c>
      <c r="Q1255" s="135" t="str">
        <f>CONCATENATE(historie_vysledky[[#This Row],[prijmeni a jmeno]],", ",historie_vysledky[[#This Row],[nar]])</f>
        <v>Korešová Viktorie, 2010</v>
      </c>
      <c r="R1255" s="135" t="str">
        <f>CONCATENATE(historie_vysledky[[#This Row],[prijmeni a jmeno]]," (",historie_vysledky[[#This Row],[nar]],")  v roce ",historie_vysledky[[#This Row],[rok]])</f>
        <v>Korešová Viktorie (2010)  v roce 2016</v>
      </c>
      <c r="S1255" s="244"/>
      <c r="T1255" s="244"/>
      <c r="U1255" s="56"/>
      <c r="V1255" s="265"/>
      <c r="W1255" s="265"/>
      <c r="X1255" s="266"/>
      <c r="Y1255" s="266"/>
      <c r="AB1255" s="6"/>
      <c r="AC1255" s="6"/>
      <c r="AF1255" s="56"/>
      <c r="AG1255" s="56"/>
    </row>
    <row r="1256" spans="2:33" ht="11.25">
      <c r="B1256" s="133" t="str">
        <f>CONCATENATE(historie_vysledky[[#This Row],[rok]]," :: ",H1256," :: ",I1256)</f>
        <v>2016 :: Doubicková Jana :: 2011</v>
      </c>
      <c r="C1256" s="251">
        <v>2016</v>
      </c>
      <c r="D1256" s="252" t="s">
        <v>297</v>
      </c>
      <c r="E1256" s="259">
        <v>6</v>
      </c>
      <c r="F1256" s="259">
        <v>6</v>
      </c>
      <c r="G1256" s="253">
        <v>64</v>
      </c>
      <c r="H1256" s="262" t="s">
        <v>1040</v>
      </c>
      <c r="I1256" s="263">
        <v>2011</v>
      </c>
      <c r="J1256" s="19" t="s">
        <v>328</v>
      </c>
      <c r="K1256" s="255" t="str">
        <f>IF(RIGHT(LEFT(historie_vysledky[[#This Row],[prijmeni a jmeno]],SEARCH(" ",historie_vysledky[[#This Row],[prijmeni a jmeno]])-1),1)="á","Z","M")</f>
        <v>Z</v>
      </c>
      <c r="L125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256" s="257"/>
      <c r="N1256" s="134"/>
      <c r="O1256" s="264">
        <v>6.3657407407407402E-4</v>
      </c>
      <c r="P1256" s="136" t="str">
        <f>LEFT(historie_vysledky[[#This Row],[prijmeni a jmeno]],1)</f>
        <v>D</v>
      </c>
      <c r="Q1256" s="135" t="str">
        <f>CONCATENATE(historie_vysledky[[#This Row],[prijmeni a jmeno]],", ",historie_vysledky[[#This Row],[nar]])</f>
        <v>Doubicková Jana, 2011</v>
      </c>
      <c r="R1256" s="135" t="str">
        <f>CONCATENATE(historie_vysledky[[#This Row],[prijmeni a jmeno]]," (",historie_vysledky[[#This Row],[nar]],")  v roce ",historie_vysledky[[#This Row],[rok]])</f>
        <v>Doubicková Jana (2011)  v roce 2016</v>
      </c>
      <c r="S1256" s="244"/>
      <c r="T1256" s="244"/>
      <c r="U1256" s="56"/>
      <c r="V1256" s="265"/>
      <c r="W1256" s="265"/>
      <c r="X1256" s="266"/>
      <c r="Y1256" s="266"/>
      <c r="AB1256" s="6"/>
      <c r="AC1256" s="6"/>
      <c r="AF1256" s="56"/>
      <c r="AG1256" s="56"/>
    </row>
    <row r="1257" spans="2:33" ht="11.25">
      <c r="B1257" s="133" t="str">
        <f>CONCATENATE(historie_vysledky[[#This Row],[rok]]," :: ",H1257," :: ",I1257)</f>
        <v>2016 :: Tomáš Ondřej :: 2006</v>
      </c>
      <c r="C1257" s="251">
        <v>2016</v>
      </c>
      <c r="D1257" s="252" t="s">
        <v>297</v>
      </c>
      <c r="E1257" s="259">
        <v>1</v>
      </c>
      <c r="F1257" s="259">
        <v>1</v>
      </c>
      <c r="G1257" s="253">
        <v>65</v>
      </c>
      <c r="H1257" s="262" t="s">
        <v>2384</v>
      </c>
      <c r="I1257" s="263">
        <v>2006</v>
      </c>
      <c r="J1257" s="19" t="s">
        <v>2385</v>
      </c>
      <c r="K1257" s="255" t="str">
        <f>IF(RIGHT(LEFT(historie_vysledky[[#This Row],[prijmeni a jmeno]],SEARCH(" ",historie_vysledky[[#This Row],[prijmeni a jmeno]])-1),1)="á","Z","M")</f>
        <v>M</v>
      </c>
      <c r="L125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57" s="257"/>
      <c r="N1257" s="134"/>
      <c r="O1257" s="264">
        <v>7.6388888888888893E-4</v>
      </c>
      <c r="P1257" s="136" t="str">
        <f>LEFT(historie_vysledky[[#This Row],[prijmeni a jmeno]],1)</f>
        <v>T</v>
      </c>
      <c r="Q1257" s="135" t="str">
        <f>CONCATENATE(historie_vysledky[[#This Row],[prijmeni a jmeno]],", ",historie_vysledky[[#This Row],[nar]])</f>
        <v>Tomáš Ondřej, 2006</v>
      </c>
      <c r="R1257" s="135" t="str">
        <f>CONCATENATE(historie_vysledky[[#This Row],[prijmeni a jmeno]]," (",historie_vysledky[[#This Row],[nar]],")  v roce ",historie_vysledky[[#This Row],[rok]])</f>
        <v>Tomáš Ondřej (2006)  v roce 2016</v>
      </c>
      <c r="S1257" s="244"/>
      <c r="T1257" s="244"/>
      <c r="U1257" s="56"/>
      <c r="V1257" s="265"/>
      <c r="W1257" s="265"/>
      <c r="X1257" s="266"/>
      <c r="Y1257" s="266"/>
      <c r="AB1257" s="6"/>
      <c r="AC1257" s="6"/>
      <c r="AF1257" s="56"/>
      <c r="AG1257" s="56"/>
    </row>
    <row r="1258" spans="2:33" ht="11.25">
      <c r="B1258" s="133" t="str">
        <f>CONCATENATE(historie_vysledky[[#This Row],[rok]]," :: ",H1258," :: ",I1258)</f>
        <v>2016 :: Čoka Jan :: 2007</v>
      </c>
      <c r="C1258" s="251">
        <v>2016</v>
      </c>
      <c r="D1258" s="252" t="s">
        <v>297</v>
      </c>
      <c r="E1258" s="259">
        <v>2</v>
      </c>
      <c r="F1258" s="259">
        <v>2</v>
      </c>
      <c r="G1258" s="253">
        <v>98</v>
      </c>
      <c r="H1258" s="262" t="s">
        <v>980</v>
      </c>
      <c r="I1258" s="263">
        <v>2007</v>
      </c>
      <c r="J1258" s="19" t="s">
        <v>816</v>
      </c>
      <c r="K1258" s="255" t="str">
        <f>IF(RIGHT(LEFT(historie_vysledky[[#This Row],[prijmeni a jmeno]],SEARCH(" ",historie_vysledky[[#This Row],[prijmeni a jmeno]])-1),1)="á","Z","M")</f>
        <v>M</v>
      </c>
      <c r="L125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58" s="257"/>
      <c r="N1258" s="134"/>
      <c r="O1258" s="264">
        <v>7.8703703703703705E-4</v>
      </c>
      <c r="P1258" s="136" t="str">
        <f>LEFT(historie_vysledky[[#This Row],[prijmeni a jmeno]],1)</f>
        <v>Č</v>
      </c>
      <c r="Q1258" s="135" t="str">
        <f>CONCATENATE(historie_vysledky[[#This Row],[prijmeni a jmeno]],", ",historie_vysledky[[#This Row],[nar]])</f>
        <v>Čoka Jan, 2007</v>
      </c>
      <c r="R1258" s="135" t="str">
        <f>CONCATENATE(historie_vysledky[[#This Row],[prijmeni a jmeno]]," (",historie_vysledky[[#This Row],[nar]],")  v roce ",historie_vysledky[[#This Row],[rok]])</f>
        <v>Čoka Jan (2007)  v roce 2016</v>
      </c>
      <c r="S1258" s="244"/>
      <c r="T1258" s="244"/>
      <c r="U1258" s="56"/>
      <c r="V1258" s="265"/>
      <c r="W1258" s="265"/>
      <c r="X1258" s="266"/>
      <c r="Y1258" s="266"/>
      <c r="AB1258" s="6"/>
      <c r="AC1258" s="6"/>
      <c r="AF1258" s="56"/>
      <c r="AG1258" s="56"/>
    </row>
    <row r="1259" spans="2:33" ht="11.25">
      <c r="B1259" s="133" t="str">
        <f>CONCATENATE(historie_vysledky[[#This Row],[rok]]," :: ",H1259," :: ",I1259)</f>
        <v>2016 :: Daniel Antonín :: 2006</v>
      </c>
      <c r="C1259" s="251">
        <v>2016</v>
      </c>
      <c r="D1259" s="252" t="s">
        <v>297</v>
      </c>
      <c r="E1259" s="259">
        <v>3</v>
      </c>
      <c r="F1259" s="259">
        <v>3</v>
      </c>
      <c r="G1259" s="253">
        <v>80</v>
      </c>
      <c r="H1259" s="262" t="s">
        <v>2383</v>
      </c>
      <c r="I1259" s="263">
        <v>2006</v>
      </c>
      <c r="J1259" s="19" t="s">
        <v>984</v>
      </c>
      <c r="K1259" s="255" t="str">
        <f>IF(RIGHT(LEFT(historie_vysledky[[#This Row],[prijmeni a jmeno]],SEARCH(" ",historie_vysledky[[#This Row],[prijmeni a jmeno]])-1),1)="á","Z","M")</f>
        <v>M</v>
      </c>
      <c r="L125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59" s="257"/>
      <c r="N1259" s="134"/>
      <c r="O1259" s="264">
        <v>7.8703703703703705E-4</v>
      </c>
      <c r="P1259" s="136" t="str">
        <f>LEFT(historie_vysledky[[#This Row],[prijmeni a jmeno]],1)</f>
        <v>D</v>
      </c>
      <c r="Q1259" s="135" t="str">
        <f>CONCATENATE(historie_vysledky[[#This Row],[prijmeni a jmeno]],", ",historie_vysledky[[#This Row],[nar]])</f>
        <v>Daniel Antonín, 2006</v>
      </c>
      <c r="R1259" s="135" t="str">
        <f>CONCATENATE(historie_vysledky[[#This Row],[prijmeni a jmeno]]," (",historie_vysledky[[#This Row],[nar]],")  v roce ",historie_vysledky[[#This Row],[rok]])</f>
        <v>Daniel Antonín (2006)  v roce 2016</v>
      </c>
      <c r="S1259" s="244"/>
      <c r="T1259" s="244"/>
      <c r="U1259" s="56"/>
      <c r="V1259" s="265"/>
      <c r="W1259" s="265"/>
      <c r="X1259" s="266"/>
      <c r="Y1259" s="266"/>
      <c r="AB1259" s="6"/>
      <c r="AC1259" s="6"/>
      <c r="AF1259" s="56"/>
      <c r="AG1259" s="56"/>
    </row>
    <row r="1260" spans="2:33" ht="11.25">
      <c r="B1260" s="133" t="str">
        <f>CONCATENATE(historie_vysledky[[#This Row],[rok]]," :: ",H1260," :: ",I1260)</f>
        <v>2016 :: Kaňka Jan :: 2007</v>
      </c>
      <c r="C1260" s="251">
        <v>2016</v>
      </c>
      <c r="D1260" s="252" t="s">
        <v>297</v>
      </c>
      <c r="E1260" s="259">
        <v>4</v>
      </c>
      <c r="F1260" s="259">
        <v>4</v>
      </c>
      <c r="G1260" s="253">
        <v>77</v>
      </c>
      <c r="H1260" s="262" t="s">
        <v>515</v>
      </c>
      <c r="I1260" s="263">
        <v>2007</v>
      </c>
      <c r="J1260" s="19" t="s">
        <v>331</v>
      </c>
      <c r="K1260" s="255" t="str">
        <f>IF(RIGHT(LEFT(historie_vysledky[[#This Row],[prijmeni a jmeno]],SEARCH(" ",historie_vysledky[[#This Row],[prijmeni a jmeno]])-1),1)="á","Z","M")</f>
        <v>M</v>
      </c>
      <c r="L126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60" s="257"/>
      <c r="N1260" s="134"/>
      <c r="O1260" s="264">
        <v>8.2175925925925917E-4</v>
      </c>
      <c r="P1260" s="136" t="str">
        <f>LEFT(historie_vysledky[[#This Row],[prijmeni a jmeno]],1)</f>
        <v>K</v>
      </c>
      <c r="Q1260" s="135" t="str">
        <f>CONCATENATE(historie_vysledky[[#This Row],[prijmeni a jmeno]],", ",historie_vysledky[[#This Row],[nar]])</f>
        <v>Kaňka Jan, 2007</v>
      </c>
      <c r="R1260" s="135" t="str">
        <f>CONCATENATE(historie_vysledky[[#This Row],[prijmeni a jmeno]]," (",historie_vysledky[[#This Row],[nar]],")  v roce ",historie_vysledky[[#This Row],[rok]])</f>
        <v>Kaňka Jan (2007)  v roce 2016</v>
      </c>
      <c r="S1260" s="244"/>
      <c r="T1260" s="244"/>
      <c r="U1260" s="56"/>
      <c r="V1260" s="265"/>
      <c r="W1260" s="265"/>
      <c r="X1260" s="266"/>
      <c r="Y1260" s="266"/>
      <c r="AB1260" s="6"/>
      <c r="AC1260" s="6"/>
      <c r="AF1260" s="56"/>
      <c r="AG1260" s="56"/>
    </row>
    <row r="1261" spans="2:33" ht="11.25">
      <c r="B1261" s="133" t="str">
        <f>CONCATENATE(historie_vysledky[[#This Row],[rok]]," :: ",H1261," :: ",I1261)</f>
        <v>2016 :: Čoka Tomáš :: 2008</v>
      </c>
      <c r="C1261" s="251">
        <v>2016</v>
      </c>
      <c r="D1261" s="252" t="s">
        <v>297</v>
      </c>
      <c r="E1261" s="259">
        <v>5</v>
      </c>
      <c r="F1261" s="259">
        <v>5</v>
      </c>
      <c r="G1261" s="253">
        <v>97</v>
      </c>
      <c r="H1261" s="262" t="s">
        <v>1024</v>
      </c>
      <c r="I1261" s="263">
        <v>2008</v>
      </c>
      <c r="J1261" s="19" t="s">
        <v>816</v>
      </c>
      <c r="K1261" s="255" t="str">
        <f>IF(RIGHT(LEFT(historie_vysledky[[#This Row],[prijmeni a jmeno]],SEARCH(" ",historie_vysledky[[#This Row],[prijmeni a jmeno]])-1),1)="á","Z","M")</f>
        <v>M</v>
      </c>
      <c r="L126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61" s="257"/>
      <c r="N1261" s="134"/>
      <c r="O1261" s="264">
        <v>8.9120370370370362E-4</v>
      </c>
      <c r="P1261" s="136" t="str">
        <f>LEFT(historie_vysledky[[#This Row],[prijmeni a jmeno]],1)</f>
        <v>Č</v>
      </c>
      <c r="Q1261" s="135" t="str">
        <f>CONCATENATE(historie_vysledky[[#This Row],[prijmeni a jmeno]],", ",historie_vysledky[[#This Row],[nar]])</f>
        <v>Čoka Tomáš, 2008</v>
      </c>
      <c r="R1261" s="135" t="str">
        <f>CONCATENATE(historie_vysledky[[#This Row],[prijmeni a jmeno]]," (",historie_vysledky[[#This Row],[nar]],")  v roce ",historie_vysledky[[#This Row],[rok]])</f>
        <v>Čoka Tomáš (2008)  v roce 2016</v>
      </c>
      <c r="S1261" s="244"/>
      <c r="T1261" s="244"/>
      <c r="U1261" s="56"/>
      <c r="V1261" s="265"/>
      <c r="W1261" s="265"/>
      <c r="X1261" s="266"/>
      <c r="Y1261" s="266"/>
      <c r="AB1261" s="6"/>
      <c r="AC1261" s="6"/>
      <c r="AF1261" s="56"/>
      <c r="AG1261" s="56"/>
    </row>
    <row r="1262" spans="2:33" ht="11.25">
      <c r="B1262" s="133" t="str">
        <f>CONCATENATE(historie_vysledky[[#This Row],[rok]]," :: ",H1262," :: ",I1262)</f>
        <v>2016 :: Vejsada Tomáš :: 2007</v>
      </c>
      <c r="C1262" s="251">
        <v>2016</v>
      </c>
      <c r="D1262" s="252" t="s">
        <v>297</v>
      </c>
      <c r="E1262" s="259">
        <v>6</v>
      </c>
      <c r="F1262" s="259">
        <v>6</v>
      </c>
      <c r="G1262" s="253">
        <v>64</v>
      </c>
      <c r="H1262" s="262" t="s">
        <v>2386</v>
      </c>
      <c r="I1262" s="263">
        <v>2007</v>
      </c>
      <c r="J1262" s="19" t="s">
        <v>284</v>
      </c>
      <c r="K1262" s="255" t="str">
        <f>IF(RIGHT(LEFT(historie_vysledky[[#This Row],[prijmeni a jmeno]],SEARCH(" ",historie_vysledky[[#This Row],[prijmeni a jmeno]])-1),1)="á","Z","M")</f>
        <v>M</v>
      </c>
      <c r="L126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62" s="257"/>
      <c r="N1262" s="134"/>
      <c r="O1262" s="264">
        <v>9.3750000000000007E-4</v>
      </c>
      <c r="P1262" s="136" t="str">
        <f>LEFT(historie_vysledky[[#This Row],[prijmeni a jmeno]],1)</f>
        <v>V</v>
      </c>
      <c r="Q1262" s="135" t="str">
        <f>CONCATENATE(historie_vysledky[[#This Row],[prijmeni a jmeno]],", ",historie_vysledky[[#This Row],[nar]])</f>
        <v>Vejsada Tomáš, 2007</v>
      </c>
      <c r="R1262" s="135" t="str">
        <f>CONCATENATE(historie_vysledky[[#This Row],[prijmeni a jmeno]]," (",historie_vysledky[[#This Row],[nar]],")  v roce ",historie_vysledky[[#This Row],[rok]])</f>
        <v>Vejsada Tomáš (2007)  v roce 2016</v>
      </c>
      <c r="S1262" s="244"/>
      <c r="T1262" s="244"/>
      <c r="U1262" s="56"/>
      <c r="V1262" s="265"/>
      <c r="W1262" s="265"/>
      <c r="X1262" s="266"/>
      <c r="Y1262" s="266"/>
      <c r="AB1262" s="6"/>
      <c r="AC1262" s="6"/>
      <c r="AF1262" s="56"/>
      <c r="AG1262" s="56"/>
    </row>
    <row r="1263" spans="2:33" ht="11.25">
      <c r="B1263" s="133" t="str">
        <f>CONCATENATE(historie_vysledky[[#This Row],[rok]]," :: ",H1263," :: ",I1263)</f>
        <v>2016 :: Gregar Daniel :: 2008</v>
      </c>
      <c r="C1263" s="251">
        <v>2016</v>
      </c>
      <c r="D1263" s="252" t="s">
        <v>297</v>
      </c>
      <c r="E1263" s="259">
        <v>7</v>
      </c>
      <c r="F1263" s="259">
        <v>7</v>
      </c>
      <c r="G1263" s="253">
        <v>66</v>
      </c>
      <c r="H1263" s="262" t="s">
        <v>613</v>
      </c>
      <c r="I1263" s="263">
        <v>2008</v>
      </c>
      <c r="J1263" s="19" t="s">
        <v>328</v>
      </c>
      <c r="K1263" s="255" t="str">
        <f>IF(RIGHT(LEFT(historie_vysledky[[#This Row],[prijmeni a jmeno]],SEARCH(" ",historie_vysledky[[#This Row],[prijmeni a jmeno]])-1),1)="á","Z","M")</f>
        <v>M</v>
      </c>
      <c r="L126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63" s="257"/>
      <c r="N1263" s="134"/>
      <c r="O1263" s="264">
        <v>9.4907407407407408E-4</v>
      </c>
      <c r="P1263" s="136" t="str">
        <f>LEFT(historie_vysledky[[#This Row],[prijmeni a jmeno]],1)</f>
        <v>G</v>
      </c>
      <c r="Q1263" s="135" t="str">
        <f>CONCATENATE(historie_vysledky[[#This Row],[prijmeni a jmeno]],", ",historie_vysledky[[#This Row],[nar]])</f>
        <v>Gregar Daniel, 2008</v>
      </c>
      <c r="R1263" s="135" t="str">
        <f>CONCATENATE(historie_vysledky[[#This Row],[prijmeni a jmeno]]," (",historie_vysledky[[#This Row],[nar]],")  v roce ",historie_vysledky[[#This Row],[rok]])</f>
        <v>Gregar Daniel (2008)  v roce 2016</v>
      </c>
      <c r="S1263" s="244"/>
      <c r="T1263" s="244"/>
      <c r="U1263" s="56"/>
      <c r="V1263" s="265"/>
      <c r="W1263" s="265"/>
      <c r="X1263" s="266"/>
      <c r="Y1263" s="266"/>
      <c r="AB1263" s="6"/>
      <c r="AC1263" s="6"/>
      <c r="AF1263" s="56"/>
      <c r="AG1263" s="56"/>
    </row>
    <row r="1264" spans="2:33" ht="11.25">
      <c r="B1264" s="133" t="str">
        <f>CONCATENATE(historie_vysledky[[#This Row],[rok]]," :: ",H1264," :: ",I1264)</f>
        <v>2016 :: Boháčová Tereza :: 2006</v>
      </c>
      <c r="C1264" s="251">
        <v>2016</v>
      </c>
      <c r="D1264" s="252" t="s">
        <v>297</v>
      </c>
      <c r="E1264" s="259">
        <v>1</v>
      </c>
      <c r="F1264" s="259">
        <v>1</v>
      </c>
      <c r="G1264" s="253">
        <v>91</v>
      </c>
      <c r="H1264" s="262" t="s">
        <v>2393</v>
      </c>
      <c r="I1264" s="263">
        <v>2006</v>
      </c>
      <c r="J1264" s="19" t="s">
        <v>284</v>
      </c>
      <c r="K1264" s="255" t="str">
        <f>IF(RIGHT(LEFT(historie_vysledky[[#This Row],[prijmeni a jmeno]],SEARCH(" ",historie_vysledky[[#This Row],[prijmeni a jmeno]])-1),1)="á","Z","M")</f>
        <v>Z</v>
      </c>
      <c r="L126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64" s="257"/>
      <c r="N1264" s="134"/>
      <c r="O1264" s="264">
        <v>8.3333333333333339E-4</v>
      </c>
      <c r="P1264" s="136" t="str">
        <f>LEFT(historie_vysledky[[#This Row],[prijmeni a jmeno]],1)</f>
        <v>B</v>
      </c>
      <c r="Q1264" s="135" t="str">
        <f>CONCATENATE(historie_vysledky[[#This Row],[prijmeni a jmeno]],", ",historie_vysledky[[#This Row],[nar]])</f>
        <v>Boháčová Tereza, 2006</v>
      </c>
      <c r="R1264" s="135" t="str">
        <f>CONCATENATE(historie_vysledky[[#This Row],[prijmeni a jmeno]]," (",historie_vysledky[[#This Row],[nar]],")  v roce ",historie_vysledky[[#This Row],[rok]])</f>
        <v>Boháčová Tereza (2006)  v roce 2016</v>
      </c>
      <c r="S1264" s="244"/>
      <c r="T1264" s="244"/>
      <c r="U1264" s="56"/>
      <c r="V1264" s="265"/>
      <c r="W1264" s="265"/>
      <c r="X1264" s="266"/>
      <c r="Y1264" s="266"/>
      <c r="AB1264" s="6"/>
      <c r="AC1264" s="6"/>
      <c r="AF1264" s="56"/>
      <c r="AG1264" s="56"/>
    </row>
    <row r="1265" spans="2:33" ht="11.25">
      <c r="B1265" s="133" t="str">
        <f>CONCATENATE(historie_vysledky[[#This Row],[rok]]," :: ",H1265," :: ",I1265)</f>
        <v>2016 :: Kvasníková Adéla :: 2006</v>
      </c>
      <c r="C1265" s="251">
        <v>2016</v>
      </c>
      <c r="D1265" s="252" t="s">
        <v>297</v>
      </c>
      <c r="E1265" s="259">
        <v>2</v>
      </c>
      <c r="F1265" s="259">
        <v>2</v>
      </c>
      <c r="G1265" s="253">
        <v>81</v>
      </c>
      <c r="H1265" s="262" t="s">
        <v>2387</v>
      </c>
      <c r="I1265" s="263">
        <v>2006</v>
      </c>
      <c r="J1265" s="19" t="s">
        <v>984</v>
      </c>
      <c r="K1265" s="255" t="str">
        <f>IF(RIGHT(LEFT(historie_vysledky[[#This Row],[prijmeni a jmeno]],SEARCH(" ",historie_vysledky[[#This Row],[prijmeni a jmeno]])-1),1)="á","Z","M")</f>
        <v>Z</v>
      </c>
      <c r="L126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65" s="257"/>
      <c r="N1265" s="134"/>
      <c r="O1265" s="264">
        <v>8.449074074074075E-4</v>
      </c>
      <c r="P1265" s="136" t="str">
        <f>LEFT(historie_vysledky[[#This Row],[prijmeni a jmeno]],1)</f>
        <v>K</v>
      </c>
      <c r="Q1265" s="135" t="str">
        <f>CONCATENATE(historie_vysledky[[#This Row],[prijmeni a jmeno]],", ",historie_vysledky[[#This Row],[nar]])</f>
        <v>Kvasníková Adéla, 2006</v>
      </c>
      <c r="R1265" s="135" t="str">
        <f>CONCATENATE(historie_vysledky[[#This Row],[prijmeni a jmeno]]," (",historie_vysledky[[#This Row],[nar]],")  v roce ",historie_vysledky[[#This Row],[rok]])</f>
        <v>Kvasníková Adéla (2006)  v roce 2016</v>
      </c>
      <c r="S1265" s="244"/>
      <c r="T1265" s="244"/>
      <c r="U1265" s="56"/>
      <c r="V1265" s="265"/>
      <c r="W1265" s="265"/>
      <c r="X1265" s="266"/>
      <c r="Y1265" s="266"/>
      <c r="AB1265" s="6"/>
      <c r="AC1265" s="6"/>
      <c r="AF1265" s="56"/>
      <c r="AG1265" s="56"/>
    </row>
    <row r="1266" spans="2:33" ht="11.25">
      <c r="B1266" s="133" t="str">
        <f>CONCATENATE(historie_vysledky[[#This Row],[rok]]," :: ",H1266," :: ",I1266)</f>
        <v>2016 :: Bazsová Eliška :: 2007</v>
      </c>
      <c r="C1266" s="251">
        <v>2016</v>
      </c>
      <c r="D1266" s="252" t="s">
        <v>297</v>
      </c>
      <c r="E1266" s="259">
        <v>3</v>
      </c>
      <c r="F1266" s="259">
        <v>3</v>
      </c>
      <c r="G1266" s="253">
        <v>87</v>
      </c>
      <c r="H1266" s="262" t="s">
        <v>248</v>
      </c>
      <c r="I1266" s="263">
        <v>2007</v>
      </c>
      <c r="J1266" s="19" t="s">
        <v>328</v>
      </c>
      <c r="K1266" s="255" t="str">
        <f>IF(RIGHT(LEFT(historie_vysledky[[#This Row],[prijmeni a jmeno]],SEARCH(" ",historie_vysledky[[#This Row],[prijmeni a jmeno]])-1),1)="á","Z","M")</f>
        <v>Z</v>
      </c>
      <c r="L126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66" s="257"/>
      <c r="N1266" s="134"/>
      <c r="O1266" s="264">
        <v>8.6805555555555551E-4</v>
      </c>
      <c r="P1266" s="136" t="str">
        <f>LEFT(historie_vysledky[[#This Row],[prijmeni a jmeno]],1)</f>
        <v>B</v>
      </c>
      <c r="Q1266" s="135" t="str">
        <f>CONCATENATE(historie_vysledky[[#This Row],[prijmeni a jmeno]],", ",historie_vysledky[[#This Row],[nar]])</f>
        <v>Bazsová Eliška, 2007</v>
      </c>
      <c r="R1266" s="135" t="str">
        <f>CONCATENATE(historie_vysledky[[#This Row],[prijmeni a jmeno]]," (",historie_vysledky[[#This Row],[nar]],")  v roce ",historie_vysledky[[#This Row],[rok]])</f>
        <v>Bazsová Eliška (2007)  v roce 2016</v>
      </c>
      <c r="S1266" s="244"/>
      <c r="T1266" s="244"/>
      <c r="U1266" s="56"/>
      <c r="V1266" s="265"/>
      <c r="W1266" s="265"/>
      <c r="X1266" s="266"/>
      <c r="Y1266" s="266"/>
      <c r="AB1266" s="6"/>
      <c r="AC1266" s="6"/>
      <c r="AF1266" s="56"/>
      <c r="AG1266" s="56"/>
    </row>
    <row r="1267" spans="2:33" ht="11.25">
      <c r="B1267" s="133" t="str">
        <f>CONCATENATE(historie_vysledky[[#This Row],[rok]]," :: ",H1267," :: ",I1267)</f>
        <v>2016 :: Nepivodová Barbora :: 2006</v>
      </c>
      <c r="C1267" s="251">
        <v>2016</v>
      </c>
      <c r="D1267" s="252" t="s">
        <v>297</v>
      </c>
      <c r="E1267" s="259">
        <v>4</v>
      </c>
      <c r="F1267" s="259">
        <v>4</v>
      </c>
      <c r="G1267" s="253">
        <v>95</v>
      </c>
      <c r="H1267" s="262" t="s">
        <v>2395</v>
      </c>
      <c r="I1267" s="263">
        <v>2006</v>
      </c>
      <c r="J1267" s="19" t="s">
        <v>285</v>
      </c>
      <c r="K1267" s="255" t="str">
        <f>IF(RIGHT(LEFT(historie_vysledky[[#This Row],[prijmeni a jmeno]],SEARCH(" ",historie_vysledky[[#This Row],[prijmeni a jmeno]])-1),1)="á","Z","M")</f>
        <v>Z</v>
      </c>
      <c r="L126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67" s="257"/>
      <c r="N1267" s="134"/>
      <c r="O1267" s="264">
        <v>8.7962962962962962E-4</v>
      </c>
      <c r="P1267" s="136" t="str">
        <f>LEFT(historie_vysledky[[#This Row],[prijmeni a jmeno]],1)</f>
        <v>N</v>
      </c>
      <c r="Q1267" s="135" t="str">
        <f>CONCATENATE(historie_vysledky[[#This Row],[prijmeni a jmeno]],", ",historie_vysledky[[#This Row],[nar]])</f>
        <v>Nepivodová Barbora, 2006</v>
      </c>
      <c r="R1267" s="135" t="str">
        <f>CONCATENATE(historie_vysledky[[#This Row],[prijmeni a jmeno]]," (",historie_vysledky[[#This Row],[nar]],")  v roce ",historie_vysledky[[#This Row],[rok]])</f>
        <v>Nepivodová Barbora (2006)  v roce 2016</v>
      </c>
      <c r="S1267" s="244"/>
      <c r="T1267" s="244"/>
      <c r="U1267" s="56"/>
      <c r="V1267" s="265"/>
      <c r="W1267" s="265"/>
      <c r="X1267" s="266"/>
      <c r="Y1267" s="266"/>
      <c r="AB1267" s="6"/>
      <c r="AC1267" s="6"/>
      <c r="AF1267" s="56"/>
      <c r="AG1267" s="56"/>
    </row>
    <row r="1268" spans="2:33" ht="11.25">
      <c r="B1268" s="133" t="str">
        <f>CONCATENATE(historie_vysledky[[#This Row],[rok]]," :: ",H1268," :: ",I1268)</f>
        <v>2016 :: Lidická Karolína :: 2006</v>
      </c>
      <c r="C1268" s="251">
        <v>2016</v>
      </c>
      <c r="D1268" s="252" t="s">
        <v>297</v>
      </c>
      <c r="E1268" s="259">
        <v>5</v>
      </c>
      <c r="F1268" s="259">
        <v>5</v>
      </c>
      <c r="G1268" s="253">
        <v>90</v>
      </c>
      <c r="H1268" s="262" t="s">
        <v>2388</v>
      </c>
      <c r="I1268" s="263">
        <v>2006</v>
      </c>
      <c r="J1268" s="19" t="s">
        <v>984</v>
      </c>
      <c r="K1268" s="255" t="str">
        <f>IF(RIGHT(LEFT(historie_vysledky[[#This Row],[prijmeni a jmeno]],SEARCH(" ",historie_vysledky[[#This Row],[prijmeni a jmeno]])-1),1)="á","Z","M")</f>
        <v>Z</v>
      </c>
      <c r="L126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68" s="257"/>
      <c r="N1268" s="134"/>
      <c r="O1268" s="264">
        <v>8.9120370370370362E-4</v>
      </c>
      <c r="P1268" s="136" t="str">
        <f>LEFT(historie_vysledky[[#This Row],[prijmeni a jmeno]],1)</f>
        <v>L</v>
      </c>
      <c r="Q1268" s="135" t="str">
        <f>CONCATENATE(historie_vysledky[[#This Row],[prijmeni a jmeno]],", ",historie_vysledky[[#This Row],[nar]])</f>
        <v>Lidická Karolína, 2006</v>
      </c>
      <c r="R1268" s="135" t="str">
        <f>CONCATENATE(historie_vysledky[[#This Row],[prijmeni a jmeno]]," (",historie_vysledky[[#This Row],[nar]],")  v roce ",historie_vysledky[[#This Row],[rok]])</f>
        <v>Lidická Karolína (2006)  v roce 2016</v>
      </c>
      <c r="S1268" s="244"/>
      <c r="T1268" s="244"/>
      <c r="U1268" s="56"/>
      <c r="V1268" s="265"/>
      <c r="W1268" s="265"/>
      <c r="X1268" s="266"/>
      <c r="Y1268" s="266"/>
      <c r="AB1268" s="6"/>
      <c r="AC1268" s="6"/>
      <c r="AF1268" s="56"/>
      <c r="AG1268" s="56"/>
    </row>
    <row r="1269" spans="2:33" ht="11.25">
      <c r="B1269" s="133" t="str">
        <f>CONCATENATE(historie_vysledky[[#This Row],[rok]]," :: ",H1269," :: ",I1269)</f>
        <v>2016 :: Divišová Kristýna :: 2007</v>
      </c>
      <c r="C1269" s="251">
        <v>2016</v>
      </c>
      <c r="D1269" s="252" t="s">
        <v>297</v>
      </c>
      <c r="E1269" s="259">
        <v>6</v>
      </c>
      <c r="F1269" s="259">
        <v>6</v>
      </c>
      <c r="G1269" s="253">
        <v>78</v>
      </c>
      <c r="H1269" s="262" t="s">
        <v>831</v>
      </c>
      <c r="I1269" s="263">
        <v>2007</v>
      </c>
      <c r="J1269" s="19" t="s">
        <v>2346</v>
      </c>
      <c r="K1269" s="255" t="str">
        <f>IF(RIGHT(LEFT(historie_vysledky[[#This Row],[prijmeni a jmeno]],SEARCH(" ",historie_vysledky[[#This Row],[prijmeni a jmeno]])-1),1)="á","Z","M")</f>
        <v>Z</v>
      </c>
      <c r="L126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69" s="257"/>
      <c r="N1269" s="134"/>
      <c r="O1269" s="264">
        <v>9.1435185185185185E-4</v>
      </c>
      <c r="P1269" s="136" t="str">
        <f>LEFT(historie_vysledky[[#This Row],[prijmeni a jmeno]],1)</f>
        <v>D</v>
      </c>
      <c r="Q1269" s="135" t="str">
        <f>CONCATENATE(historie_vysledky[[#This Row],[prijmeni a jmeno]],", ",historie_vysledky[[#This Row],[nar]])</f>
        <v>Divišová Kristýna, 2007</v>
      </c>
      <c r="R1269" s="135" t="str">
        <f>CONCATENATE(historie_vysledky[[#This Row],[prijmeni a jmeno]]," (",historie_vysledky[[#This Row],[nar]],")  v roce ",historie_vysledky[[#This Row],[rok]])</f>
        <v>Divišová Kristýna (2007)  v roce 2016</v>
      </c>
      <c r="S1269" s="244"/>
      <c r="T1269" s="244"/>
      <c r="U1269" s="56"/>
      <c r="V1269" s="265"/>
      <c r="W1269" s="265"/>
      <c r="X1269" s="266"/>
      <c r="Y1269" s="266"/>
      <c r="AB1269" s="6"/>
      <c r="AC1269" s="6"/>
      <c r="AF1269" s="56"/>
      <c r="AG1269" s="56"/>
    </row>
    <row r="1270" spans="2:33" ht="11.25">
      <c r="B1270" s="133" t="str">
        <f>CONCATENATE(historie_vysledky[[#This Row],[rok]]," :: ",H1270," :: ",I1270)</f>
        <v>2016 :: Michalčáková Adéla :: 2007</v>
      </c>
      <c r="C1270" s="251">
        <v>2016</v>
      </c>
      <c r="D1270" s="252" t="s">
        <v>297</v>
      </c>
      <c r="E1270" s="259">
        <v>7</v>
      </c>
      <c r="F1270" s="259">
        <v>7</v>
      </c>
      <c r="G1270" s="253">
        <v>72</v>
      </c>
      <c r="H1270" s="262" t="s">
        <v>2391</v>
      </c>
      <c r="I1270" s="263">
        <v>2007</v>
      </c>
      <c r="J1270" s="19" t="s">
        <v>984</v>
      </c>
      <c r="K1270" s="255" t="str">
        <f>IF(RIGHT(LEFT(historie_vysledky[[#This Row],[prijmeni a jmeno]],SEARCH(" ",historie_vysledky[[#This Row],[prijmeni a jmeno]])-1),1)="á","Z","M")</f>
        <v>Z</v>
      </c>
      <c r="L127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70" s="257"/>
      <c r="N1270" s="134"/>
      <c r="O1270" s="264">
        <v>9.2592592592592585E-4</v>
      </c>
      <c r="P1270" s="136" t="str">
        <f>LEFT(historie_vysledky[[#This Row],[prijmeni a jmeno]],1)</f>
        <v>M</v>
      </c>
      <c r="Q1270" s="135" t="str">
        <f>CONCATENATE(historie_vysledky[[#This Row],[prijmeni a jmeno]],", ",historie_vysledky[[#This Row],[nar]])</f>
        <v>Michalčáková Adéla, 2007</v>
      </c>
      <c r="R1270" s="135" t="str">
        <f>CONCATENATE(historie_vysledky[[#This Row],[prijmeni a jmeno]]," (",historie_vysledky[[#This Row],[nar]],")  v roce ",historie_vysledky[[#This Row],[rok]])</f>
        <v>Michalčáková Adéla (2007)  v roce 2016</v>
      </c>
      <c r="S1270" s="244"/>
      <c r="T1270" s="244"/>
      <c r="U1270" s="56"/>
      <c r="V1270" s="265"/>
      <c r="W1270" s="265"/>
      <c r="X1270" s="266"/>
      <c r="Y1270" s="266"/>
      <c r="AB1270" s="6"/>
      <c r="AC1270" s="6"/>
      <c r="AF1270" s="56"/>
      <c r="AG1270" s="56"/>
    </row>
    <row r="1271" spans="2:33" ht="11.25">
      <c r="B1271" s="133" t="str">
        <f>CONCATENATE(historie_vysledky[[#This Row],[rok]]," :: ",H1271," :: ",I1271)</f>
        <v>2016 :: Šulková Karolína :: 2008</v>
      </c>
      <c r="C1271" s="251">
        <v>2016</v>
      </c>
      <c r="D1271" s="252" t="s">
        <v>297</v>
      </c>
      <c r="E1271" s="259">
        <v>8</v>
      </c>
      <c r="F1271" s="259">
        <v>8</v>
      </c>
      <c r="G1271" s="253">
        <v>85</v>
      </c>
      <c r="H1271" s="262" t="s">
        <v>2390</v>
      </c>
      <c r="I1271" s="263">
        <v>2008</v>
      </c>
      <c r="J1271" s="19" t="s">
        <v>984</v>
      </c>
      <c r="K1271" s="255" t="str">
        <f>IF(RIGHT(LEFT(historie_vysledky[[#This Row],[prijmeni a jmeno]],SEARCH(" ",historie_vysledky[[#This Row],[prijmeni a jmeno]])-1),1)="á","Z","M")</f>
        <v>Z</v>
      </c>
      <c r="L127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71" s="257"/>
      <c r="N1271" s="134"/>
      <c r="O1271" s="264">
        <v>9.3750000000000007E-4</v>
      </c>
      <c r="P1271" s="136" t="str">
        <f>LEFT(historie_vysledky[[#This Row],[prijmeni a jmeno]],1)</f>
        <v>Š</v>
      </c>
      <c r="Q1271" s="135" t="str">
        <f>CONCATENATE(historie_vysledky[[#This Row],[prijmeni a jmeno]],", ",historie_vysledky[[#This Row],[nar]])</f>
        <v>Šulková Karolína, 2008</v>
      </c>
      <c r="R1271" s="135" t="str">
        <f>CONCATENATE(historie_vysledky[[#This Row],[prijmeni a jmeno]]," (",historie_vysledky[[#This Row],[nar]],")  v roce ",historie_vysledky[[#This Row],[rok]])</f>
        <v>Šulková Karolína (2008)  v roce 2016</v>
      </c>
      <c r="S1271" s="244"/>
      <c r="T1271" s="244"/>
      <c r="U1271" s="56"/>
      <c r="V1271" s="265"/>
      <c r="W1271" s="265"/>
      <c r="X1271" s="266"/>
      <c r="Y1271" s="266"/>
      <c r="AB1271" s="6"/>
      <c r="AC1271" s="6"/>
      <c r="AF1271" s="56"/>
      <c r="AG1271" s="56"/>
    </row>
    <row r="1272" spans="2:33" ht="11.25">
      <c r="B1272" s="133" t="str">
        <f>CONCATENATE(historie_vysledky[[#This Row],[rok]]," :: ",H1272," :: ",I1272)</f>
        <v>2016 :: Korešová Natálie :: 2006</v>
      </c>
      <c r="C1272" s="251">
        <v>2016</v>
      </c>
      <c r="D1272" s="252" t="s">
        <v>297</v>
      </c>
      <c r="E1272" s="259">
        <v>9</v>
      </c>
      <c r="F1272" s="259">
        <v>9</v>
      </c>
      <c r="G1272" s="253">
        <v>89</v>
      </c>
      <c r="H1272" s="262" t="s">
        <v>1006</v>
      </c>
      <c r="I1272" s="263">
        <v>2006</v>
      </c>
      <c r="J1272" s="19" t="s">
        <v>328</v>
      </c>
      <c r="K1272" s="255" t="str">
        <f>IF(RIGHT(LEFT(historie_vysledky[[#This Row],[prijmeni a jmeno]],SEARCH(" ",historie_vysledky[[#This Row],[prijmeni a jmeno]])-1),1)="á","Z","M")</f>
        <v>Z</v>
      </c>
      <c r="L127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72" s="257"/>
      <c r="N1272" s="134"/>
      <c r="O1272" s="264">
        <v>9.7222222222222209E-4</v>
      </c>
      <c r="P1272" s="136" t="str">
        <f>LEFT(historie_vysledky[[#This Row],[prijmeni a jmeno]],1)</f>
        <v>K</v>
      </c>
      <c r="Q1272" s="135" t="str">
        <f>CONCATENATE(historie_vysledky[[#This Row],[prijmeni a jmeno]],", ",historie_vysledky[[#This Row],[nar]])</f>
        <v>Korešová Natálie, 2006</v>
      </c>
      <c r="R1272" s="135" t="str">
        <f>CONCATENATE(historie_vysledky[[#This Row],[prijmeni a jmeno]]," (",historie_vysledky[[#This Row],[nar]],")  v roce ",historie_vysledky[[#This Row],[rok]])</f>
        <v>Korešová Natálie (2006)  v roce 2016</v>
      </c>
      <c r="S1272" s="244"/>
      <c r="T1272" s="244"/>
      <c r="U1272" s="56"/>
      <c r="V1272" s="265"/>
      <c r="W1272" s="265"/>
      <c r="X1272" s="266"/>
      <c r="Y1272" s="266"/>
      <c r="AB1272" s="6"/>
      <c r="AC1272" s="6"/>
      <c r="AF1272" s="56"/>
      <c r="AG1272" s="56"/>
    </row>
    <row r="1273" spans="2:33" ht="11.25">
      <c r="B1273" s="133" t="str">
        <f>CONCATENATE(historie_vysledky[[#This Row],[rok]]," :: ",H1273," :: ",I1273)</f>
        <v>2016 :: Kubaláková Lucie :: 2007</v>
      </c>
      <c r="C1273" s="251">
        <v>2016</v>
      </c>
      <c r="D1273" s="252" t="s">
        <v>297</v>
      </c>
      <c r="E1273" s="259">
        <v>10</v>
      </c>
      <c r="F1273" s="259">
        <v>10</v>
      </c>
      <c r="G1273" s="253">
        <v>65</v>
      </c>
      <c r="H1273" s="262" t="s">
        <v>2396</v>
      </c>
      <c r="I1273" s="263">
        <v>2007</v>
      </c>
      <c r="J1273" s="19" t="s">
        <v>235</v>
      </c>
      <c r="K1273" s="255" t="str">
        <f>IF(RIGHT(LEFT(historie_vysledky[[#This Row],[prijmeni a jmeno]],SEARCH(" ",historie_vysledky[[#This Row],[prijmeni a jmeno]])-1),1)="á","Z","M")</f>
        <v>Z</v>
      </c>
      <c r="L127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73" s="257"/>
      <c r="N1273" s="134"/>
      <c r="O1273" s="264">
        <v>9.8379629629629642E-4</v>
      </c>
      <c r="P1273" s="136" t="str">
        <f>LEFT(historie_vysledky[[#This Row],[prijmeni a jmeno]],1)</f>
        <v>K</v>
      </c>
      <c r="Q1273" s="135" t="str">
        <f>CONCATENATE(historie_vysledky[[#This Row],[prijmeni a jmeno]],", ",historie_vysledky[[#This Row],[nar]])</f>
        <v>Kubaláková Lucie, 2007</v>
      </c>
      <c r="R1273" s="135" t="str">
        <f>CONCATENATE(historie_vysledky[[#This Row],[prijmeni a jmeno]]," (",historie_vysledky[[#This Row],[nar]],")  v roce ",historie_vysledky[[#This Row],[rok]])</f>
        <v>Kubaláková Lucie (2007)  v roce 2016</v>
      </c>
      <c r="S1273" s="244"/>
      <c r="T1273" s="244"/>
      <c r="U1273" s="56"/>
      <c r="V1273" s="265"/>
      <c r="W1273" s="265"/>
      <c r="X1273" s="266"/>
      <c r="Y1273" s="266"/>
      <c r="AB1273" s="6"/>
      <c r="AC1273" s="6"/>
      <c r="AF1273" s="56"/>
      <c r="AG1273" s="56"/>
    </row>
    <row r="1274" spans="2:33" ht="11.25">
      <c r="B1274" s="133" t="str">
        <f>CONCATENATE(historie_vysledky[[#This Row],[rok]]," :: ",H1274," :: ",I1274)</f>
        <v>2016 :: Kaštánková Adéla :: 2006</v>
      </c>
      <c r="C1274" s="251">
        <v>2016</v>
      </c>
      <c r="D1274" s="252" t="s">
        <v>297</v>
      </c>
      <c r="E1274" s="259">
        <v>11</v>
      </c>
      <c r="F1274" s="259">
        <v>11</v>
      </c>
      <c r="G1274" s="253">
        <v>71</v>
      </c>
      <c r="H1274" s="262" t="s">
        <v>999</v>
      </c>
      <c r="I1274" s="263">
        <v>2006</v>
      </c>
      <c r="J1274" s="19" t="s">
        <v>328</v>
      </c>
      <c r="K1274" s="255" t="str">
        <f>IF(RIGHT(LEFT(historie_vysledky[[#This Row],[prijmeni a jmeno]],SEARCH(" ",historie_vysledky[[#This Row],[prijmeni a jmeno]])-1),1)="á","Z","M")</f>
        <v>Z</v>
      </c>
      <c r="L127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74" s="257"/>
      <c r="N1274" s="134"/>
      <c r="O1274" s="264">
        <v>9.8379629629629642E-4</v>
      </c>
      <c r="P1274" s="136" t="str">
        <f>LEFT(historie_vysledky[[#This Row],[prijmeni a jmeno]],1)</f>
        <v>K</v>
      </c>
      <c r="Q1274" s="135" t="str">
        <f>CONCATENATE(historie_vysledky[[#This Row],[prijmeni a jmeno]],", ",historie_vysledky[[#This Row],[nar]])</f>
        <v>Kaštánková Adéla, 2006</v>
      </c>
      <c r="R1274" s="135" t="str">
        <f>CONCATENATE(historie_vysledky[[#This Row],[prijmeni a jmeno]]," (",historie_vysledky[[#This Row],[nar]],")  v roce ",historie_vysledky[[#This Row],[rok]])</f>
        <v>Kaštánková Adéla (2006)  v roce 2016</v>
      </c>
      <c r="S1274" s="244"/>
      <c r="T1274" s="244"/>
      <c r="U1274" s="56"/>
      <c r="V1274" s="265"/>
      <c r="W1274" s="265"/>
      <c r="X1274" s="266"/>
      <c r="Y1274" s="266"/>
      <c r="AB1274" s="6"/>
      <c r="AC1274" s="6"/>
      <c r="AF1274" s="56"/>
      <c r="AG1274" s="56"/>
    </row>
    <row r="1275" spans="2:33" ht="11.25">
      <c r="B1275" s="133" t="str">
        <f>CONCATENATE(historie_vysledky[[#This Row],[rok]]," :: ",H1275," :: ",I1275)</f>
        <v>2016 :: Tomanová Anežka :: 2007</v>
      </c>
      <c r="C1275" s="251">
        <v>2016</v>
      </c>
      <c r="D1275" s="252" t="s">
        <v>297</v>
      </c>
      <c r="E1275" s="259">
        <v>12</v>
      </c>
      <c r="F1275" s="259">
        <v>12</v>
      </c>
      <c r="G1275" s="253">
        <v>84</v>
      </c>
      <c r="H1275" s="262" t="s">
        <v>2389</v>
      </c>
      <c r="I1275" s="263">
        <v>2007</v>
      </c>
      <c r="J1275" s="19" t="s">
        <v>984</v>
      </c>
      <c r="K1275" s="255" t="str">
        <f>IF(RIGHT(LEFT(historie_vysledky[[#This Row],[prijmeni a jmeno]],SEARCH(" ",historie_vysledky[[#This Row],[prijmeni a jmeno]])-1),1)="á","Z","M")</f>
        <v>Z</v>
      </c>
      <c r="L127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75" s="257"/>
      <c r="N1275" s="134"/>
      <c r="O1275" s="264">
        <v>1.0069444444444444E-3</v>
      </c>
      <c r="P1275" s="136" t="str">
        <f>LEFT(historie_vysledky[[#This Row],[prijmeni a jmeno]],1)</f>
        <v>T</v>
      </c>
      <c r="Q1275" s="135" t="str">
        <f>CONCATENATE(historie_vysledky[[#This Row],[prijmeni a jmeno]],", ",historie_vysledky[[#This Row],[nar]])</f>
        <v>Tomanová Anežka, 2007</v>
      </c>
      <c r="R1275" s="135" t="str">
        <f>CONCATENATE(historie_vysledky[[#This Row],[prijmeni a jmeno]]," (",historie_vysledky[[#This Row],[nar]],")  v roce ",historie_vysledky[[#This Row],[rok]])</f>
        <v>Tomanová Anežka (2007)  v roce 2016</v>
      </c>
      <c r="S1275" s="244"/>
      <c r="T1275" s="244"/>
      <c r="U1275" s="56"/>
      <c r="V1275" s="265"/>
      <c r="W1275" s="265"/>
      <c r="X1275" s="266"/>
      <c r="Y1275" s="266"/>
      <c r="AB1275" s="6"/>
      <c r="AC1275" s="6"/>
      <c r="AF1275" s="56"/>
      <c r="AG1275" s="56"/>
    </row>
    <row r="1276" spans="2:33" ht="11.25">
      <c r="B1276" s="133" t="str">
        <f>CONCATENATE(historie_vysledky[[#This Row],[rok]]," :: ",H1276," :: ",I1276)</f>
        <v>2016 :: Kahovcová Anna :: 2006</v>
      </c>
      <c r="C1276" s="251">
        <v>2016</v>
      </c>
      <c r="D1276" s="252" t="s">
        <v>297</v>
      </c>
      <c r="E1276" s="259">
        <v>13</v>
      </c>
      <c r="F1276" s="259">
        <v>13</v>
      </c>
      <c r="G1276" s="253">
        <v>74</v>
      </c>
      <c r="H1276" s="262" t="s">
        <v>523</v>
      </c>
      <c r="I1276" s="263">
        <v>2006</v>
      </c>
      <c r="J1276" s="19" t="s">
        <v>331</v>
      </c>
      <c r="K1276" s="255" t="str">
        <f>IF(RIGHT(LEFT(historie_vysledky[[#This Row],[prijmeni a jmeno]],SEARCH(" ",historie_vysledky[[#This Row],[prijmeni a jmeno]])-1),1)="á","Z","M")</f>
        <v>Z</v>
      </c>
      <c r="L127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76" s="257"/>
      <c r="N1276" s="134"/>
      <c r="O1276" s="264">
        <v>1.0648148148148147E-3</v>
      </c>
      <c r="P1276" s="136" t="str">
        <f>LEFT(historie_vysledky[[#This Row],[prijmeni a jmeno]],1)</f>
        <v>K</v>
      </c>
      <c r="Q1276" s="135" t="str">
        <f>CONCATENATE(historie_vysledky[[#This Row],[prijmeni a jmeno]],", ",historie_vysledky[[#This Row],[nar]])</f>
        <v>Kahovcová Anna, 2006</v>
      </c>
      <c r="R1276" s="135" t="str">
        <f>CONCATENATE(historie_vysledky[[#This Row],[prijmeni a jmeno]]," (",historie_vysledky[[#This Row],[nar]],")  v roce ",historie_vysledky[[#This Row],[rok]])</f>
        <v>Kahovcová Anna (2006)  v roce 2016</v>
      </c>
      <c r="S1276" s="244"/>
      <c r="T1276" s="244"/>
      <c r="U1276" s="56"/>
      <c r="V1276" s="265"/>
      <c r="W1276" s="265"/>
      <c r="X1276" s="266"/>
      <c r="Y1276" s="266"/>
      <c r="AB1276" s="6"/>
      <c r="AC1276" s="6"/>
      <c r="AF1276" s="56"/>
      <c r="AG1276" s="56"/>
    </row>
    <row r="1277" spans="2:33" ht="11.25">
      <c r="B1277" s="133" t="str">
        <f>CONCATENATE(historie_vysledky[[#This Row],[rok]]," :: ",H1277," :: ",I1277)</f>
        <v>2016 :: Mavrodievová Daniela :: 2007</v>
      </c>
      <c r="C1277" s="251">
        <v>2016</v>
      </c>
      <c r="D1277" s="252" t="s">
        <v>297</v>
      </c>
      <c r="E1277" s="259">
        <v>14</v>
      </c>
      <c r="F1277" s="259">
        <v>14</v>
      </c>
      <c r="G1277" s="253">
        <v>86</v>
      </c>
      <c r="H1277" s="262" t="s">
        <v>2392</v>
      </c>
      <c r="I1277" s="263">
        <v>2007</v>
      </c>
      <c r="J1277" s="19" t="s">
        <v>328</v>
      </c>
      <c r="K1277" s="255" t="str">
        <f>IF(RIGHT(LEFT(historie_vysledky[[#This Row],[prijmeni a jmeno]],SEARCH(" ",historie_vysledky[[#This Row],[prijmeni a jmeno]])-1),1)="á","Z","M")</f>
        <v>Z</v>
      </c>
      <c r="L127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77" s="257"/>
      <c r="N1277" s="134"/>
      <c r="O1277" s="264">
        <v>1.0879629629629629E-3</v>
      </c>
      <c r="P1277" s="136" t="str">
        <f>LEFT(historie_vysledky[[#This Row],[prijmeni a jmeno]],1)</f>
        <v>M</v>
      </c>
      <c r="Q1277" s="135" t="str">
        <f>CONCATENATE(historie_vysledky[[#This Row],[prijmeni a jmeno]],", ",historie_vysledky[[#This Row],[nar]])</f>
        <v>Mavrodievová Daniela, 2007</v>
      </c>
      <c r="R1277" s="135" t="str">
        <f>CONCATENATE(historie_vysledky[[#This Row],[prijmeni a jmeno]]," (",historie_vysledky[[#This Row],[nar]],")  v roce ",historie_vysledky[[#This Row],[rok]])</f>
        <v>Mavrodievová Daniela (2007)  v roce 2016</v>
      </c>
      <c r="S1277" s="244"/>
      <c r="T1277" s="244"/>
      <c r="U1277" s="56"/>
      <c r="V1277" s="265"/>
      <c r="W1277" s="265"/>
      <c r="X1277" s="266"/>
      <c r="Y1277" s="266"/>
      <c r="AB1277" s="6"/>
      <c r="AC1277" s="6"/>
      <c r="AF1277" s="56"/>
      <c r="AG1277" s="56"/>
    </row>
    <row r="1278" spans="2:33" ht="11.25">
      <c r="B1278" s="133" t="str">
        <f>CONCATENATE(historie_vysledky[[#This Row],[rok]]," :: ",H1278," :: ",I1278)</f>
        <v>2016 :: Kroupová Nelly :: 2008</v>
      </c>
      <c r="C1278" s="251">
        <v>2016</v>
      </c>
      <c r="D1278" s="252" t="s">
        <v>297</v>
      </c>
      <c r="E1278" s="259">
        <v>15</v>
      </c>
      <c r="F1278" s="259">
        <v>15</v>
      </c>
      <c r="G1278" s="253">
        <v>93</v>
      </c>
      <c r="H1278" s="262" t="s">
        <v>2394</v>
      </c>
      <c r="I1278" s="263">
        <v>2008</v>
      </c>
      <c r="J1278" s="19" t="s">
        <v>331</v>
      </c>
      <c r="K1278" s="255" t="str">
        <f>IF(RIGHT(LEFT(historie_vysledky[[#This Row],[prijmeni a jmeno]],SEARCH(" ",historie_vysledky[[#This Row],[prijmeni a jmeno]])-1),1)="á","Z","M")</f>
        <v>Z</v>
      </c>
      <c r="L127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278" s="257"/>
      <c r="N1278" s="134"/>
      <c r="O1278" s="264">
        <v>1.0995370370370371E-3</v>
      </c>
      <c r="P1278" s="136" t="str">
        <f>LEFT(historie_vysledky[[#This Row],[prijmeni a jmeno]],1)</f>
        <v>K</v>
      </c>
      <c r="Q1278" s="135" t="str">
        <f>CONCATENATE(historie_vysledky[[#This Row],[prijmeni a jmeno]],", ",historie_vysledky[[#This Row],[nar]])</f>
        <v>Kroupová Nelly, 2008</v>
      </c>
      <c r="R1278" s="135" t="str">
        <f>CONCATENATE(historie_vysledky[[#This Row],[prijmeni a jmeno]]," (",historie_vysledky[[#This Row],[nar]],")  v roce ",historie_vysledky[[#This Row],[rok]])</f>
        <v>Kroupová Nelly (2008)  v roce 2016</v>
      </c>
      <c r="S1278" s="244"/>
      <c r="T1278" s="244"/>
      <c r="U1278" s="56"/>
      <c r="V1278" s="265"/>
      <c r="W1278" s="265"/>
      <c r="X1278" s="266"/>
      <c r="Y1278" s="266"/>
      <c r="AB1278" s="6"/>
      <c r="AC1278" s="6"/>
      <c r="AF1278" s="56"/>
      <c r="AG1278" s="56"/>
    </row>
    <row r="1279" spans="2:33" ht="11.25">
      <c r="B1279" s="133" t="str">
        <f>CONCATENATE(historie_vysledky[[#This Row],[rok]]," :: ",H1279," :: ",I1279)</f>
        <v>2016 :: Tomečka Vojtěch :: 2004</v>
      </c>
      <c r="C1279" s="251">
        <v>2016</v>
      </c>
      <c r="D1279" s="252" t="s">
        <v>297</v>
      </c>
      <c r="E1279" s="259">
        <v>1</v>
      </c>
      <c r="F1279" s="259">
        <v>1</v>
      </c>
      <c r="G1279" s="253">
        <v>33</v>
      </c>
      <c r="H1279" s="262" t="s">
        <v>995</v>
      </c>
      <c r="I1279" s="263">
        <v>2004</v>
      </c>
      <c r="J1279" s="19" t="s">
        <v>984</v>
      </c>
      <c r="K1279" s="255" t="str">
        <f>IF(RIGHT(LEFT(historie_vysledky[[#This Row],[prijmeni a jmeno]],SEARCH(" ",historie_vysledky[[#This Row],[prijmeni a jmeno]])-1),1)="á","Z","M")</f>
        <v>M</v>
      </c>
      <c r="L127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279" s="257"/>
      <c r="N1279" s="134"/>
      <c r="O1279" s="264">
        <v>1.3657407407407409E-3</v>
      </c>
      <c r="P1279" s="136" t="str">
        <f>LEFT(historie_vysledky[[#This Row],[prijmeni a jmeno]],1)</f>
        <v>T</v>
      </c>
      <c r="Q1279" s="135" t="str">
        <f>CONCATENATE(historie_vysledky[[#This Row],[prijmeni a jmeno]],", ",historie_vysledky[[#This Row],[nar]])</f>
        <v>Tomečka Vojtěch, 2004</v>
      </c>
      <c r="R1279" s="135" t="str">
        <f>CONCATENATE(historie_vysledky[[#This Row],[prijmeni a jmeno]]," (",historie_vysledky[[#This Row],[nar]],")  v roce ",historie_vysledky[[#This Row],[rok]])</f>
        <v>Tomečka Vojtěch (2004)  v roce 2016</v>
      </c>
      <c r="S1279" s="244"/>
      <c r="T1279" s="244"/>
      <c r="U1279" s="56"/>
      <c r="V1279" s="265"/>
      <c r="W1279" s="265"/>
      <c r="X1279" s="266"/>
      <c r="Y1279" s="266"/>
      <c r="AB1279" s="6"/>
      <c r="AC1279" s="6"/>
      <c r="AF1279" s="56"/>
      <c r="AG1279" s="56"/>
    </row>
    <row r="1280" spans="2:33" ht="11.25">
      <c r="B1280" s="133" t="str">
        <f>CONCATENATE(historie_vysledky[[#This Row],[rok]]," :: ",H1280," :: ",I1280)</f>
        <v>2016 :: Outlý Jakub :: 2005</v>
      </c>
      <c r="C1280" s="251">
        <v>2016</v>
      </c>
      <c r="D1280" s="252" t="s">
        <v>297</v>
      </c>
      <c r="E1280" s="259">
        <v>2</v>
      </c>
      <c r="F1280" s="259">
        <v>2</v>
      </c>
      <c r="G1280" s="253">
        <v>32</v>
      </c>
      <c r="H1280" s="262" t="s">
        <v>2382</v>
      </c>
      <c r="I1280" s="263">
        <v>2005</v>
      </c>
      <c r="J1280" s="19" t="s">
        <v>2275</v>
      </c>
      <c r="K1280" s="255" t="str">
        <f>IF(RIGHT(LEFT(historie_vysledky[[#This Row],[prijmeni a jmeno]],SEARCH(" ",historie_vysledky[[#This Row],[prijmeni a jmeno]])-1),1)="á","Z","M")</f>
        <v>M</v>
      </c>
      <c r="L128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280" s="257"/>
      <c r="N1280" s="134"/>
      <c r="O1280" s="264">
        <v>1.5624999999999999E-3</v>
      </c>
      <c r="P1280" s="136" t="str">
        <f>LEFT(historie_vysledky[[#This Row],[prijmeni a jmeno]],1)</f>
        <v>O</v>
      </c>
      <c r="Q1280" s="135" t="str">
        <f>CONCATENATE(historie_vysledky[[#This Row],[prijmeni a jmeno]],", ",historie_vysledky[[#This Row],[nar]])</f>
        <v>Outlý Jakub, 2005</v>
      </c>
      <c r="R1280" s="135" t="str">
        <f>CONCATENATE(historie_vysledky[[#This Row],[prijmeni a jmeno]]," (",historie_vysledky[[#This Row],[nar]],")  v roce ",historie_vysledky[[#This Row],[rok]])</f>
        <v>Outlý Jakub (2005)  v roce 2016</v>
      </c>
      <c r="S1280" s="244"/>
      <c r="T1280" s="244"/>
      <c r="U1280" s="56"/>
      <c r="V1280" s="265"/>
      <c r="W1280" s="265"/>
      <c r="X1280" s="266"/>
      <c r="Y1280" s="266"/>
      <c r="AB1280" s="6"/>
      <c r="AC1280" s="6"/>
      <c r="AF1280" s="56"/>
      <c r="AG1280" s="56"/>
    </row>
    <row r="1281" spans="2:33" ht="11.25">
      <c r="B1281" s="133" t="str">
        <f>CONCATENATE(historie_vysledky[[#This Row],[rok]]," :: ",H1281," :: ",I1281)</f>
        <v>2016 :: Kroupová Nika :: 2004</v>
      </c>
      <c r="C1281" s="251">
        <v>2016</v>
      </c>
      <c r="D1281" s="252" t="s">
        <v>297</v>
      </c>
      <c r="E1281" s="259">
        <v>1</v>
      </c>
      <c r="F1281" s="259">
        <v>1</v>
      </c>
      <c r="G1281" s="253">
        <v>82</v>
      </c>
      <c r="H1281" s="262" t="s">
        <v>989</v>
      </c>
      <c r="I1281" s="263">
        <v>2004</v>
      </c>
      <c r="J1281" s="19" t="s">
        <v>331</v>
      </c>
      <c r="K1281" s="255" t="str">
        <f>IF(RIGHT(LEFT(historie_vysledky[[#This Row],[prijmeni a jmeno]],SEARCH(" ",historie_vysledky[[#This Row],[prijmeni a jmeno]])-1),1)="á","Z","M")</f>
        <v>Z</v>
      </c>
      <c r="L128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281" s="257"/>
      <c r="N1281" s="134"/>
      <c r="O1281" s="264">
        <v>1.261574074074074E-3</v>
      </c>
      <c r="P1281" s="136" t="str">
        <f>LEFT(historie_vysledky[[#This Row],[prijmeni a jmeno]],1)</f>
        <v>K</v>
      </c>
      <c r="Q1281" s="135" t="str">
        <f>CONCATENATE(historie_vysledky[[#This Row],[prijmeni a jmeno]],", ",historie_vysledky[[#This Row],[nar]])</f>
        <v>Kroupová Nika, 2004</v>
      </c>
      <c r="R1281" s="135" t="str">
        <f>CONCATENATE(historie_vysledky[[#This Row],[prijmeni a jmeno]]," (",historie_vysledky[[#This Row],[nar]],")  v roce ",historie_vysledky[[#This Row],[rok]])</f>
        <v>Kroupová Nika (2004)  v roce 2016</v>
      </c>
      <c r="S1281" s="244"/>
      <c r="T1281" s="244"/>
      <c r="U1281" s="56"/>
      <c r="V1281" s="265"/>
      <c r="W1281" s="265"/>
      <c r="X1281" s="266"/>
      <c r="Y1281" s="266"/>
      <c r="AB1281" s="6"/>
      <c r="AC1281" s="6"/>
      <c r="AF1281" s="56"/>
      <c r="AG1281" s="56"/>
    </row>
    <row r="1282" spans="2:33" ht="11.25">
      <c r="B1282" s="133" t="str">
        <f>CONCATENATE(historie_vysledky[[#This Row],[rok]]," :: ",H1282," :: ",I1282)</f>
        <v>2016 :: Gubaniová Tereza :: 2005</v>
      </c>
      <c r="C1282" s="251">
        <v>2016</v>
      </c>
      <c r="D1282" s="252" t="s">
        <v>297</v>
      </c>
      <c r="E1282" s="259">
        <v>2</v>
      </c>
      <c r="F1282" s="259">
        <v>2</v>
      </c>
      <c r="G1282" s="253">
        <v>17</v>
      </c>
      <c r="H1282" s="262" t="s">
        <v>1005</v>
      </c>
      <c r="I1282" s="263">
        <v>2005</v>
      </c>
      <c r="J1282" s="19" t="s">
        <v>984</v>
      </c>
      <c r="K1282" s="255" t="str">
        <f>IF(RIGHT(LEFT(historie_vysledky[[#This Row],[prijmeni a jmeno]],SEARCH(" ",historie_vysledky[[#This Row],[prijmeni a jmeno]])-1),1)="á","Z","M")</f>
        <v>Z</v>
      </c>
      <c r="L128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282" s="257"/>
      <c r="N1282" s="134"/>
      <c r="O1282" s="264">
        <v>1.3541666666666667E-3</v>
      </c>
      <c r="P1282" s="136" t="str">
        <f>LEFT(historie_vysledky[[#This Row],[prijmeni a jmeno]],1)</f>
        <v>G</v>
      </c>
      <c r="Q1282" s="135" t="str">
        <f>CONCATENATE(historie_vysledky[[#This Row],[prijmeni a jmeno]],", ",historie_vysledky[[#This Row],[nar]])</f>
        <v>Gubaniová Tereza, 2005</v>
      </c>
      <c r="R1282" s="135" t="str">
        <f>CONCATENATE(historie_vysledky[[#This Row],[prijmeni a jmeno]]," (",historie_vysledky[[#This Row],[nar]],")  v roce ",historie_vysledky[[#This Row],[rok]])</f>
        <v>Gubaniová Tereza (2005)  v roce 2016</v>
      </c>
      <c r="S1282" s="244"/>
      <c r="T1282" s="244"/>
      <c r="U1282" s="56"/>
      <c r="V1282" s="265"/>
      <c r="W1282" s="265"/>
      <c r="X1282" s="266"/>
      <c r="Y1282" s="266"/>
      <c r="AB1282" s="6"/>
      <c r="AC1282" s="6"/>
      <c r="AF1282" s="56"/>
      <c r="AG1282" s="56"/>
    </row>
    <row r="1283" spans="2:33" ht="11.25">
      <c r="B1283" s="133" t="str">
        <f>CONCATENATE(historie_vysledky[[#This Row],[rok]]," :: ",H1283," :: ",I1283)</f>
        <v>2016 :: Staňková Karolína :: 2005</v>
      </c>
      <c r="C1283" s="251">
        <v>2016</v>
      </c>
      <c r="D1283" s="252" t="s">
        <v>297</v>
      </c>
      <c r="E1283" s="259">
        <v>3</v>
      </c>
      <c r="F1283" s="259">
        <v>3</v>
      </c>
      <c r="G1283" s="253">
        <v>78</v>
      </c>
      <c r="H1283" s="262" t="s">
        <v>1003</v>
      </c>
      <c r="I1283" s="263">
        <v>2005</v>
      </c>
      <c r="J1283" s="19" t="s">
        <v>984</v>
      </c>
      <c r="K1283" s="255" t="str">
        <f>IF(RIGHT(LEFT(historie_vysledky[[#This Row],[prijmeni a jmeno]],SEARCH(" ",historie_vysledky[[#This Row],[prijmeni a jmeno]])-1),1)="á","Z","M")</f>
        <v>Z</v>
      </c>
      <c r="L128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283" s="257"/>
      <c r="N1283" s="134"/>
      <c r="O1283" s="264">
        <v>1.4351851851851854E-3</v>
      </c>
      <c r="P1283" s="136" t="str">
        <f>LEFT(historie_vysledky[[#This Row],[prijmeni a jmeno]],1)</f>
        <v>S</v>
      </c>
      <c r="Q1283" s="135" t="str">
        <f>CONCATENATE(historie_vysledky[[#This Row],[prijmeni a jmeno]],", ",historie_vysledky[[#This Row],[nar]])</f>
        <v>Staňková Karolína, 2005</v>
      </c>
      <c r="R1283" s="135" t="str">
        <f>CONCATENATE(historie_vysledky[[#This Row],[prijmeni a jmeno]]," (",historie_vysledky[[#This Row],[nar]],")  v roce ",historie_vysledky[[#This Row],[rok]])</f>
        <v>Staňková Karolína (2005)  v roce 2016</v>
      </c>
      <c r="S1283" s="244"/>
      <c r="T1283" s="244"/>
      <c r="U1283" s="56"/>
      <c r="V1283" s="265"/>
      <c r="W1283" s="265"/>
      <c r="X1283" s="266"/>
      <c r="Y1283" s="266"/>
      <c r="AB1283" s="6"/>
      <c r="AC1283" s="6"/>
      <c r="AF1283" s="56"/>
      <c r="AG1283" s="56"/>
    </row>
    <row r="1284" spans="2:33" ht="11.25">
      <c r="B1284" s="133" t="str">
        <f>CONCATENATE(historie_vysledky[[#This Row],[rok]]," :: ",H1284," :: ",I1284)</f>
        <v>2016 :: Janurová Karolína :: 2004</v>
      </c>
      <c r="C1284" s="251">
        <v>2016</v>
      </c>
      <c r="D1284" s="252" t="s">
        <v>297</v>
      </c>
      <c r="E1284" s="259">
        <v>4</v>
      </c>
      <c r="F1284" s="259">
        <v>4</v>
      </c>
      <c r="G1284" s="253">
        <v>91</v>
      </c>
      <c r="H1284" s="262" t="s">
        <v>2380</v>
      </c>
      <c r="I1284" s="263">
        <v>2004</v>
      </c>
      <c r="J1284" s="19" t="s">
        <v>331</v>
      </c>
      <c r="K1284" s="255" t="str">
        <f>IF(RIGHT(LEFT(historie_vysledky[[#This Row],[prijmeni a jmeno]],SEARCH(" ",historie_vysledky[[#This Row],[prijmeni a jmeno]])-1),1)="á","Z","M")</f>
        <v>Z</v>
      </c>
      <c r="L128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284" s="257"/>
      <c r="N1284" s="134"/>
      <c r="O1284" s="264">
        <v>1.6319444444444445E-3</v>
      </c>
      <c r="P1284" s="136" t="str">
        <f>LEFT(historie_vysledky[[#This Row],[prijmeni a jmeno]],1)</f>
        <v>J</v>
      </c>
      <c r="Q1284" s="135" t="str">
        <f>CONCATENATE(historie_vysledky[[#This Row],[prijmeni a jmeno]],", ",historie_vysledky[[#This Row],[nar]])</f>
        <v>Janurová Karolína, 2004</v>
      </c>
      <c r="R1284" s="135" t="str">
        <f>CONCATENATE(historie_vysledky[[#This Row],[prijmeni a jmeno]]," (",historie_vysledky[[#This Row],[nar]],")  v roce ",historie_vysledky[[#This Row],[rok]])</f>
        <v>Janurová Karolína (2004)  v roce 2016</v>
      </c>
      <c r="S1284" s="244"/>
      <c r="T1284" s="244"/>
      <c r="U1284" s="56"/>
      <c r="V1284" s="265"/>
      <c r="W1284" s="265"/>
      <c r="X1284" s="266"/>
      <c r="Y1284" s="266"/>
      <c r="AB1284" s="6"/>
      <c r="AC1284" s="6"/>
      <c r="AF1284" s="56"/>
      <c r="AG1284" s="56"/>
    </row>
    <row r="1285" spans="2:33" ht="11.25">
      <c r="B1285" s="133" t="str">
        <f>CONCATENATE(historie_vysledky[[#This Row],[rok]]," :: ",H1285," :: ",I1285)</f>
        <v>2016 :: Uhlíková Veronika :: 2005</v>
      </c>
      <c r="C1285" s="251">
        <v>2016</v>
      </c>
      <c r="D1285" s="252" t="s">
        <v>297</v>
      </c>
      <c r="E1285" s="259">
        <v>5</v>
      </c>
      <c r="F1285" s="259">
        <v>5</v>
      </c>
      <c r="G1285" s="253">
        <v>67</v>
      </c>
      <c r="H1285" s="262" t="s">
        <v>2381</v>
      </c>
      <c r="I1285" s="263">
        <v>2005</v>
      </c>
      <c r="J1285" s="19" t="s">
        <v>331</v>
      </c>
      <c r="K1285" s="255" t="str">
        <f>IF(RIGHT(LEFT(historie_vysledky[[#This Row],[prijmeni a jmeno]],SEARCH(" ",historie_vysledky[[#This Row],[prijmeni a jmeno]])-1),1)="á","Z","M")</f>
        <v>Z</v>
      </c>
      <c r="L128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285" s="257"/>
      <c r="N1285" s="134"/>
      <c r="O1285" s="264">
        <v>1.7592592592592592E-3</v>
      </c>
      <c r="P1285" s="136" t="str">
        <f>LEFT(historie_vysledky[[#This Row],[prijmeni a jmeno]],1)</f>
        <v>U</v>
      </c>
      <c r="Q1285" s="135" t="str">
        <f>CONCATENATE(historie_vysledky[[#This Row],[prijmeni a jmeno]],", ",historie_vysledky[[#This Row],[nar]])</f>
        <v>Uhlíková Veronika, 2005</v>
      </c>
      <c r="R1285" s="135" t="str">
        <f>CONCATENATE(historie_vysledky[[#This Row],[prijmeni a jmeno]]," (",historie_vysledky[[#This Row],[nar]],")  v roce ",historie_vysledky[[#This Row],[rok]])</f>
        <v>Uhlíková Veronika (2005)  v roce 2016</v>
      </c>
      <c r="S1285" s="244"/>
      <c r="T1285" s="244"/>
      <c r="U1285" s="56"/>
      <c r="V1285" s="265"/>
      <c r="W1285" s="265"/>
      <c r="X1285" s="266"/>
      <c r="Y1285" s="266"/>
      <c r="AB1285" s="6"/>
      <c r="AC1285" s="6"/>
      <c r="AF1285" s="56"/>
      <c r="AG1285" s="56"/>
    </row>
    <row r="1286" spans="2:33" ht="11.25">
      <c r="B1286" s="133" t="str">
        <f>CONCATENATE(historie_vysledky[[#This Row],[rok]]," :: ",H1286," :: ",I1286)</f>
        <v>2016 :: Gloza Ondřej :: 2002</v>
      </c>
      <c r="C1286" s="251">
        <v>2016</v>
      </c>
      <c r="D1286" s="252" t="s">
        <v>297</v>
      </c>
      <c r="E1286" s="259">
        <v>1</v>
      </c>
      <c r="F1286" s="259">
        <v>1</v>
      </c>
      <c r="G1286" s="253">
        <v>20</v>
      </c>
      <c r="H1286" s="262" t="s">
        <v>269</v>
      </c>
      <c r="I1286" s="263">
        <v>2002</v>
      </c>
      <c r="J1286" s="19" t="s">
        <v>259</v>
      </c>
      <c r="K1286" s="255" t="str">
        <f>IF(RIGHT(LEFT(historie_vysledky[[#This Row],[prijmeni a jmeno]],SEARCH(" ",historie_vysledky[[#This Row],[prijmeni a jmeno]])-1),1)="á","Z","M")</f>
        <v>M</v>
      </c>
      <c r="L128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86" s="257"/>
      <c r="N1286" s="134"/>
      <c r="O1286" s="264">
        <v>1.0879629629629629E-3</v>
      </c>
      <c r="P1286" s="136" t="str">
        <f>LEFT(historie_vysledky[[#This Row],[prijmeni a jmeno]],1)</f>
        <v>G</v>
      </c>
      <c r="Q1286" s="135" t="str">
        <f>CONCATENATE(historie_vysledky[[#This Row],[prijmeni a jmeno]],", ",historie_vysledky[[#This Row],[nar]])</f>
        <v>Gloza Ondřej, 2002</v>
      </c>
      <c r="R1286" s="135" t="str">
        <f>CONCATENATE(historie_vysledky[[#This Row],[prijmeni a jmeno]]," (",historie_vysledky[[#This Row],[nar]],")  v roce ",historie_vysledky[[#This Row],[rok]])</f>
        <v>Gloza Ondřej (2002)  v roce 2016</v>
      </c>
      <c r="S1286" s="244"/>
      <c r="T1286" s="244"/>
      <c r="U1286" s="56"/>
      <c r="V1286" s="265"/>
      <c r="W1286" s="265"/>
      <c r="X1286" s="266"/>
      <c r="Y1286" s="266"/>
      <c r="AB1286" s="6"/>
      <c r="AC1286" s="6"/>
      <c r="AF1286" s="56"/>
      <c r="AG1286" s="56"/>
    </row>
    <row r="1287" spans="2:33" ht="11.25">
      <c r="B1287" s="133" t="str">
        <f>CONCATENATE(historie_vysledky[[#This Row],[rok]]," :: ",H1287," :: ",I1287)</f>
        <v>2016 :: Lolacher Tomáš :: 2003</v>
      </c>
      <c r="C1287" s="251">
        <v>2016</v>
      </c>
      <c r="D1287" s="252" t="s">
        <v>297</v>
      </c>
      <c r="E1287" s="259">
        <v>2</v>
      </c>
      <c r="F1287" s="259">
        <v>2</v>
      </c>
      <c r="G1287" s="253">
        <v>39</v>
      </c>
      <c r="H1287" s="262" t="s">
        <v>2348</v>
      </c>
      <c r="I1287" s="263">
        <v>2003</v>
      </c>
      <c r="J1287" s="19" t="s">
        <v>2349</v>
      </c>
      <c r="K1287" s="255" t="str">
        <f>IF(RIGHT(LEFT(historie_vysledky[[#This Row],[prijmeni a jmeno]],SEARCH(" ",historie_vysledky[[#This Row],[prijmeni a jmeno]])-1),1)="á","Z","M")</f>
        <v>M</v>
      </c>
      <c r="L128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87" s="257"/>
      <c r="N1287" s="134"/>
      <c r="O1287" s="264">
        <v>1.1342592592592591E-3</v>
      </c>
      <c r="P1287" s="136" t="str">
        <f>LEFT(historie_vysledky[[#This Row],[prijmeni a jmeno]],1)</f>
        <v>L</v>
      </c>
      <c r="Q1287" s="135" t="str">
        <f>CONCATENATE(historie_vysledky[[#This Row],[prijmeni a jmeno]],", ",historie_vysledky[[#This Row],[nar]])</f>
        <v>Lolacher Tomáš, 2003</v>
      </c>
      <c r="R1287" s="135" t="str">
        <f>CONCATENATE(historie_vysledky[[#This Row],[prijmeni a jmeno]]," (",historie_vysledky[[#This Row],[nar]],")  v roce ",historie_vysledky[[#This Row],[rok]])</f>
        <v>Lolacher Tomáš (2003)  v roce 2016</v>
      </c>
      <c r="S1287" s="244"/>
      <c r="T1287" s="244"/>
      <c r="U1287" s="56"/>
      <c r="V1287" s="265"/>
      <c r="W1287" s="265"/>
      <c r="X1287" s="266"/>
      <c r="Y1287" s="266"/>
      <c r="AB1287" s="6"/>
      <c r="AC1287" s="6"/>
      <c r="AF1287" s="56"/>
      <c r="AG1287" s="56"/>
    </row>
    <row r="1288" spans="2:33" ht="11.25">
      <c r="B1288" s="133" t="str">
        <f>CONCATENATE(historie_vysledky[[#This Row],[rok]]," :: ",H1288," :: ",I1288)</f>
        <v>2016 :: Bořucký Petr :: 2003</v>
      </c>
      <c r="C1288" s="251">
        <v>2016</v>
      </c>
      <c r="D1288" s="252" t="s">
        <v>297</v>
      </c>
      <c r="E1288" s="259">
        <v>3</v>
      </c>
      <c r="F1288" s="259">
        <v>3</v>
      </c>
      <c r="G1288" s="253">
        <v>47</v>
      </c>
      <c r="H1288" s="262" t="s">
        <v>990</v>
      </c>
      <c r="I1288" s="263">
        <v>2003</v>
      </c>
      <c r="J1288" s="19" t="s">
        <v>281</v>
      </c>
      <c r="K1288" s="255" t="str">
        <f>IF(RIGHT(LEFT(historie_vysledky[[#This Row],[prijmeni a jmeno]],SEARCH(" ",historie_vysledky[[#This Row],[prijmeni a jmeno]])-1),1)="á","Z","M")</f>
        <v>M</v>
      </c>
      <c r="L128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88" s="257"/>
      <c r="N1288" s="134"/>
      <c r="O1288" s="264">
        <v>1.1458333333333333E-3</v>
      </c>
      <c r="P1288" s="136" t="str">
        <f>LEFT(historie_vysledky[[#This Row],[prijmeni a jmeno]],1)</f>
        <v>B</v>
      </c>
      <c r="Q1288" s="135" t="str">
        <f>CONCATENATE(historie_vysledky[[#This Row],[prijmeni a jmeno]],", ",historie_vysledky[[#This Row],[nar]])</f>
        <v>Bořucký Petr, 2003</v>
      </c>
      <c r="R1288" s="135" t="str">
        <f>CONCATENATE(historie_vysledky[[#This Row],[prijmeni a jmeno]]," (",historie_vysledky[[#This Row],[nar]],")  v roce ",historie_vysledky[[#This Row],[rok]])</f>
        <v>Bořucký Petr (2003)  v roce 2016</v>
      </c>
      <c r="S1288" s="244"/>
      <c r="T1288" s="244"/>
      <c r="U1288" s="56"/>
      <c r="V1288" s="265"/>
      <c r="W1288" s="265"/>
      <c r="X1288" s="266"/>
      <c r="Y1288" s="266"/>
      <c r="AB1288" s="6"/>
      <c r="AC1288" s="6"/>
      <c r="AF1288" s="56"/>
      <c r="AG1288" s="56"/>
    </row>
    <row r="1289" spans="2:33" ht="11.25">
      <c r="B1289" s="133" t="str">
        <f>CONCATENATE(historie_vysledky[[#This Row],[rok]]," :: ",H1289," :: ",I1289)</f>
        <v>2016 :: Lukš Petr :: 2002</v>
      </c>
      <c r="C1289" s="251">
        <v>2016</v>
      </c>
      <c r="D1289" s="252" t="s">
        <v>297</v>
      </c>
      <c r="E1289" s="259">
        <v>4</v>
      </c>
      <c r="F1289" s="259">
        <v>4</v>
      </c>
      <c r="G1289" s="253">
        <v>25</v>
      </c>
      <c r="H1289" s="262" t="s">
        <v>501</v>
      </c>
      <c r="I1289" s="263">
        <v>2002</v>
      </c>
      <c r="J1289" s="19" t="s">
        <v>331</v>
      </c>
      <c r="K1289" s="255" t="str">
        <f>IF(RIGHT(LEFT(historie_vysledky[[#This Row],[prijmeni a jmeno]],SEARCH(" ",historie_vysledky[[#This Row],[prijmeni a jmeno]])-1),1)="á","Z","M")</f>
        <v>M</v>
      </c>
      <c r="L128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89" s="257"/>
      <c r="N1289" s="134"/>
      <c r="O1289" s="264">
        <v>1.1574074074074073E-3</v>
      </c>
      <c r="P1289" s="136" t="str">
        <f>LEFT(historie_vysledky[[#This Row],[prijmeni a jmeno]],1)</f>
        <v>L</v>
      </c>
      <c r="Q1289" s="135" t="str">
        <f>CONCATENATE(historie_vysledky[[#This Row],[prijmeni a jmeno]],", ",historie_vysledky[[#This Row],[nar]])</f>
        <v>Lukš Petr, 2002</v>
      </c>
      <c r="R1289" s="135" t="str">
        <f>CONCATENATE(historie_vysledky[[#This Row],[prijmeni a jmeno]]," (",historie_vysledky[[#This Row],[nar]],")  v roce ",historie_vysledky[[#This Row],[rok]])</f>
        <v>Lukš Petr (2002)  v roce 2016</v>
      </c>
      <c r="S1289" s="244"/>
      <c r="T1289" s="244"/>
      <c r="U1289" s="56"/>
      <c r="V1289" s="265"/>
      <c r="W1289" s="265"/>
      <c r="X1289" s="266"/>
      <c r="Y1289" s="266"/>
      <c r="AB1289" s="6"/>
      <c r="AC1289" s="6"/>
      <c r="AF1289" s="56"/>
      <c r="AG1289" s="56"/>
    </row>
    <row r="1290" spans="2:33" ht="11.25">
      <c r="B1290" s="133" t="str">
        <f>CONCATENATE(historie_vysledky[[#This Row],[rok]]," :: ",H1290," :: ",I1290)</f>
        <v>2016 :: Kofroň Radek :: 2002</v>
      </c>
      <c r="C1290" s="251">
        <v>2016</v>
      </c>
      <c r="D1290" s="252" t="s">
        <v>297</v>
      </c>
      <c r="E1290" s="259">
        <v>5</v>
      </c>
      <c r="F1290" s="259">
        <v>5</v>
      </c>
      <c r="G1290" s="253">
        <v>40</v>
      </c>
      <c r="H1290" s="262" t="s">
        <v>979</v>
      </c>
      <c r="I1290" s="263">
        <v>2002</v>
      </c>
      <c r="J1290" s="19" t="s">
        <v>281</v>
      </c>
      <c r="K1290" s="255" t="str">
        <f>IF(RIGHT(LEFT(historie_vysledky[[#This Row],[prijmeni a jmeno]],SEARCH(" ",historie_vysledky[[#This Row],[prijmeni a jmeno]])-1),1)="á","Z","M")</f>
        <v>M</v>
      </c>
      <c r="L129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90" s="257"/>
      <c r="N1290" s="134"/>
      <c r="O1290" s="264">
        <v>1.1805555555555556E-3</v>
      </c>
      <c r="P1290" s="136" t="str">
        <f>LEFT(historie_vysledky[[#This Row],[prijmeni a jmeno]],1)</f>
        <v>K</v>
      </c>
      <c r="Q1290" s="135" t="str">
        <f>CONCATENATE(historie_vysledky[[#This Row],[prijmeni a jmeno]],", ",historie_vysledky[[#This Row],[nar]])</f>
        <v>Kofroň Radek, 2002</v>
      </c>
      <c r="R1290" s="135" t="str">
        <f>CONCATENATE(historie_vysledky[[#This Row],[prijmeni a jmeno]]," (",historie_vysledky[[#This Row],[nar]],")  v roce ",historie_vysledky[[#This Row],[rok]])</f>
        <v>Kofroň Radek (2002)  v roce 2016</v>
      </c>
      <c r="S1290" s="244"/>
      <c r="T1290" s="244"/>
      <c r="U1290" s="56"/>
      <c r="V1290" s="265"/>
      <c r="W1290" s="265"/>
      <c r="X1290" s="266"/>
      <c r="Y1290" s="266"/>
      <c r="AB1290" s="6"/>
      <c r="AC1290" s="6"/>
      <c r="AF1290" s="56"/>
      <c r="AG1290" s="56"/>
    </row>
    <row r="1291" spans="2:33" ht="11.25">
      <c r="B1291" s="133" t="str">
        <f>CONCATENATE(historie_vysledky[[#This Row],[rok]]," :: ",H1291," :: ",I1291)</f>
        <v>2016 :: Mrzena Pavel :: 2003</v>
      </c>
      <c r="C1291" s="251">
        <v>2016</v>
      </c>
      <c r="D1291" s="252" t="s">
        <v>297</v>
      </c>
      <c r="E1291" s="259">
        <v>6</v>
      </c>
      <c r="F1291" s="259">
        <v>6</v>
      </c>
      <c r="G1291" s="253">
        <v>38</v>
      </c>
      <c r="H1291" s="262" t="s">
        <v>258</v>
      </c>
      <c r="I1291" s="263">
        <v>2003</v>
      </c>
      <c r="J1291" s="19" t="s">
        <v>259</v>
      </c>
      <c r="K1291" s="255" t="str">
        <f>IF(RIGHT(LEFT(historie_vysledky[[#This Row],[prijmeni a jmeno]],SEARCH(" ",historie_vysledky[[#This Row],[prijmeni a jmeno]])-1),1)="á","Z","M")</f>
        <v>M</v>
      </c>
      <c r="L129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91" s="257"/>
      <c r="N1291" s="134"/>
      <c r="O1291" s="264">
        <v>1.1921296296296296E-3</v>
      </c>
      <c r="P1291" s="136" t="str">
        <f>LEFT(historie_vysledky[[#This Row],[prijmeni a jmeno]],1)</f>
        <v>M</v>
      </c>
      <c r="Q1291" s="135" t="str">
        <f>CONCATENATE(historie_vysledky[[#This Row],[prijmeni a jmeno]],", ",historie_vysledky[[#This Row],[nar]])</f>
        <v>Mrzena Pavel, 2003</v>
      </c>
      <c r="R1291" s="135" t="str">
        <f>CONCATENATE(historie_vysledky[[#This Row],[prijmeni a jmeno]]," (",historie_vysledky[[#This Row],[nar]],")  v roce ",historie_vysledky[[#This Row],[rok]])</f>
        <v>Mrzena Pavel (2003)  v roce 2016</v>
      </c>
      <c r="S1291" s="244"/>
      <c r="T1291" s="244"/>
      <c r="U1291" s="56"/>
      <c r="V1291" s="265"/>
      <c r="W1291" s="265"/>
      <c r="X1291" s="266"/>
      <c r="Y1291" s="266"/>
      <c r="AB1291" s="6"/>
      <c r="AC1291" s="6"/>
      <c r="AF1291" s="56"/>
      <c r="AG1291" s="56"/>
    </row>
    <row r="1292" spans="2:33" ht="11.25">
      <c r="B1292" s="133" t="str">
        <f>CONCATENATE(historie_vysledky[[#This Row],[rok]]," :: ",H1292," :: ",I1292)</f>
        <v>2016 :: Dvořák David :: 2003</v>
      </c>
      <c r="C1292" s="251">
        <v>2016</v>
      </c>
      <c r="D1292" s="252" t="s">
        <v>297</v>
      </c>
      <c r="E1292" s="259">
        <v>7</v>
      </c>
      <c r="F1292" s="259">
        <v>7</v>
      </c>
      <c r="G1292" s="253">
        <v>44</v>
      </c>
      <c r="H1292" s="262" t="s">
        <v>2379</v>
      </c>
      <c r="I1292" s="263">
        <v>2003</v>
      </c>
      <c r="J1292" s="19" t="s">
        <v>804</v>
      </c>
      <c r="K1292" s="255" t="str">
        <f>IF(RIGHT(LEFT(historie_vysledky[[#This Row],[prijmeni a jmeno]],SEARCH(" ",historie_vysledky[[#This Row],[prijmeni a jmeno]])-1),1)="á","Z","M")</f>
        <v>M</v>
      </c>
      <c r="L129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92" s="257"/>
      <c r="N1292" s="134"/>
      <c r="O1292" s="264">
        <v>1.2962962962962963E-3</v>
      </c>
      <c r="P1292" s="136" t="str">
        <f>LEFT(historie_vysledky[[#This Row],[prijmeni a jmeno]],1)</f>
        <v>D</v>
      </c>
      <c r="Q1292" s="135" t="str">
        <f>CONCATENATE(historie_vysledky[[#This Row],[prijmeni a jmeno]],", ",historie_vysledky[[#This Row],[nar]])</f>
        <v>Dvořák David, 2003</v>
      </c>
      <c r="R1292" s="135" t="str">
        <f>CONCATENATE(historie_vysledky[[#This Row],[prijmeni a jmeno]]," (",historie_vysledky[[#This Row],[nar]],")  v roce ",historie_vysledky[[#This Row],[rok]])</f>
        <v>Dvořák David (2003)  v roce 2016</v>
      </c>
      <c r="S1292" s="244"/>
      <c r="T1292" s="244"/>
      <c r="U1292" s="56"/>
      <c r="V1292" s="265"/>
      <c r="W1292" s="265"/>
      <c r="X1292" s="266"/>
      <c r="Y1292" s="266"/>
      <c r="AB1292" s="6"/>
      <c r="AC1292" s="6"/>
      <c r="AF1292" s="56"/>
      <c r="AG1292" s="56"/>
    </row>
    <row r="1293" spans="2:33" ht="11.25">
      <c r="B1293" s="133" t="str">
        <f>CONCATENATE(historie_vysledky[[#This Row],[rok]]," :: ",H1293," :: ",I1293)</f>
        <v>2016 :: Štiftr Petr :: 2002</v>
      </c>
      <c r="C1293" s="251">
        <v>2016</v>
      </c>
      <c r="D1293" s="252" t="s">
        <v>297</v>
      </c>
      <c r="E1293" s="259">
        <v>8</v>
      </c>
      <c r="F1293" s="259">
        <v>8</v>
      </c>
      <c r="G1293" s="253">
        <v>42</v>
      </c>
      <c r="H1293" s="262" t="s">
        <v>587</v>
      </c>
      <c r="I1293" s="263">
        <v>2002</v>
      </c>
      <c r="J1293" s="19" t="s">
        <v>331</v>
      </c>
      <c r="K1293" s="255" t="str">
        <f>IF(RIGHT(LEFT(historie_vysledky[[#This Row],[prijmeni a jmeno]],SEARCH(" ",historie_vysledky[[#This Row],[prijmeni a jmeno]])-1),1)="á","Z","M")</f>
        <v>M</v>
      </c>
      <c r="L129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93" s="257"/>
      <c r="N1293" s="134"/>
      <c r="O1293" s="264">
        <v>1.4351851851851854E-3</v>
      </c>
      <c r="P1293" s="136" t="str">
        <f>LEFT(historie_vysledky[[#This Row],[prijmeni a jmeno]],1)</f>
        <v>Š</v>
      </c>
      <c r="Q1293" s="135" t="str">
        <f>CONCATENATE(historie_vysledky[[#This Row],[prijmeni a jmeno]],", ",historie_vysledky[[#This Row],[nar]])</f>
        <v>Štiftr Petr, 2002</v>
      </c>
      <c r="R1293" s="135" t="str">
        <f>CONCATENATE(historie_vysledky[[#This Row],[prijmeni a jmeno]]," (",historie_vysledky[[#This Row],[nar]],")  v roce ",historie_vysledky[[#This Row],[rok]])</f>
        <v>Štiftr Petr (2002)  v roce 2016</v>
      </c>
      <c r="S1293" s="244"/>
      <c r="T1293" s="244"/>
      <c r="U1293" s="56"/>
      <c r="V1293" s="265"/>
      <c r="W1293" s="265"/>
      <c r="X1293" s="266"/>
      <c r="Y1293" s="266"/>
      <c r="AB1293" s="6"/>
      <c r="AC1293" s="6"/>
      <c r="AF1293" s="56"/>
      <c r="AG1293" s="56"/>
    </row>
    <row r="1294" spans="2:33" ht="11.25">
      <c r="B1294" s="133" t="str">
        <f>CONCATENATE(historie_vysledky[[#This Row],[rok]]," :: ",H1294," :: ",I1294)</f>
        <v>2016 :: Štiftr Pavel :: 2002</v>
      </c>
      <c r="C1294" s="251">
        <v>2016</v>
      </c>
      <c r="D1294" s="252" t="s">
        <v>297</v>
      </c>
      <c r="E1294" s="259">
        <v>9</v>
      </c>
      <c r="F1294" s="259">
        <v>9</v>
      </c>
      <c r="G1294" s="253">
        <v>30</v>
      </c>
      <c r="H1294" s="262" t="s">
        <v>588</v>
      </c>
      <c r="I1294" s="263">
        <v>2002</v>
      </c>
      <c r="J1294" s="19" t="s">
        <v>331</v>
      </c>
      <c r="K1294" s="255" t="str">
        <f>IF(RIGHT(LEFT(historie_vysledky[[#This Row],[prijmeni a jmeno]],SEARCH(" ",historie_vysledky[[#This Row],[prijmeni a jmeno]])-1),1)="á","Z","M")</f>
        <v>M</v>
      </c>
      <c r="L129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94" s="257"/>
      <c r="N1294" s="134"/>
      <c r="O1294" s="264">
        <v>1.4699074074074074E-3</v>
      </c>
      <c r="P1294" s="136" t="str">
        <f>LEFT(historie_vysledky[[#This Row],[prijmeni a jmeno]],1)</f>
        <v>Š</v>
      </c>
      <c r="Q1294" s="135" t="str">
        <f>CONCATENATE(historie_vysledky[[#This Row],[prijmeni a jmeno]],", ",historie_vysledky[[#This Row],[nar]])</f>
        <v>Štiftr Pavel, 2002</v>
      </c>
      <c r="R1294" s="135" t="str">
        <f>CONCATENATE(historie_vysledky[[#This Row],[prijmeni a jmeno]]," (",historie_vysledky[[#This Row],[nar]],")  v roce ",historie_vysledky[[#This Row],[rok]])</f>
        <v>Štiftr Pavel (2002)  v roce 2016</v>
      </c>
      <c r="S1294" s="244"/>
      <c r="T1294" s="244"/>
      <c r="U1294" s="56"/>
      <c r="V1294" s="265"/>
      <c r="W1294" s="265"/>
      <c r="X1294" s="266"/>
      <c r="Y1294" s="266"/>
      <c r="AB1294" s="6"/>
      <c r="AC1294" s="6"/>
      <c r="AF1294" s="56"/>
      <c r="AG1294" s="56"/>
    </row>
    <row r="1295" spans="2:33" ht="11.25">
      <c r="B1295" s="133" t="str">
        <f>CONCATENATE(historie_vysledky[[#This Row],[rok]]," :: ",H1295," :: ",I1295)</f>
        <v>2016 :: Dvořák Tomáš :: 2003</v>
      </c>
      <c r="C1295" s="251">
        <v>2016</v>
      </c>
      <c r="D1295" s="252" t="s">
        <v>297</v>
      </c>
      <c r="E1295" s="259">
        <v>10</v>
      </c>
      <c r="F1295" s="259">
        <v>10</v>
      </c>
      <c r="G1295" s="253">
        <v>31</v>
      </c>
      <c r="H1295" s="262" t="s">
        <v>2378</v>
      </c>
      <c r="I1295" s="263">
        <v>2003</v>
      </c>
      <c r="J1295" s="19" t="s">
        <v>804</v>
      </c>
      <c r="K1295" s="255" t="str">
        <f>IF(RIGHT(LEFT(historie_vysledky[[#This Row],[prijmeni a jmeno]],SEARCH(" ",historie_vysledky[[#This Row],[prijmeni a jmeno]])-1),1)="á","Z","M")</f>
        <v>M</v>
      </c>
      <c r="L129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95" s="257"/>
      <c r="N1295" s="134"/>
      <c r="O1295" s="264">
        <v>1.4699074074074074E-3</v>
      </c>
      <c r="P1295" s="136" t="str">
        <f>LEFT(historie_vysledky[[#This Row],[prijmeni a jmeno]],1)</f>
        <v>D</v>
      </c>
      <c r="Q1295" s="135" t="str">
        <f>CONCATENATE(historie_vysledky[[#This Row],[prijmeni a jmeno]],", ",historie_vysledky[[#This Row],[nar]])</f>
        <v>Dvořák Tomáš, 2003</v>
      </c>
      <c r="R1295" s="135" t="str">
        <f>CONCATENATE(historie_vysledky[[#This Row],[prijmeni a jmeno]]," (",historie_vysledky[[#This Row],[nar]],")  v roce ",historie_vysledky[[#This Row],[rok]])</f>
        <v>Dvořák Tomáš (2003)  v roce 2016</v>
      </c>
      <c r="S1295" s="244"/>
      <c r="T1295" s="244"/>
      <c r="U1295" s="56"/>
      <c r="V1295" s="265"/>
      <c r="W1295" s="265"/>
      <c r="X1295" s="266"/>
      <c r="Y1295" s="266"/>
      <c r="AB1295" s="6"/>
      <c r="AC1295" s="6"/>
      <c r="AF1295" s="56"/>
      <c r="AG1295" s="56"/>
    </row>
    <row r="1296" spans="2:33" ht="11.25">
      <c r="B1296" s="133" t="str">
        <f>CONCATENATE(historie_vysledky[[#This Row],[rok]]," :: ",H1296," :: ",I1296)</f>
        <v>2016 :: Kolář Jan :: 2008</v>
      </c>
      <c r="C1296" s="251">
        <v>2016</v>
      </c>
      <c r="D1296" s="252" t="s">
        <v>297</v>
      </c>
      <c r="E1296" s="259">
        <v>11</v>
      </c>
      <c r="F1296" s="259">
        <v>11</v>
      </c>
      <c r="G1296" s="253">
        <v>19</v>
      </c>
      <c r="H1296" s="262" t="s">
        <v>746</v>
      </c>
      <c r="I1296" s="263">
        <v>2008</v>
      </c>
      <c r="J1296" s="19" t="s">
        <v>895</v>
      </c>
      <c r="K1296" s="255" t="str">
        <f>IF(RIGHT(LEFT(historie_vysledky[[#This Row],[prijmeni a jmeno]],SEARCH(" ",historie_vysledky[[#This Row],[prijmeni a jmeno]])-1),1)="á","Z","M")</f>
        <v>M</v>
      </c>
      <c r="L1296" s="267" t="s">
        <v>3187</v>
      </c>
      <c r="M1296" s="257"/>
      <c r="N1296" s="134"/>
      <c r="O1296" s="264">
        <v>1.5162037037037036E-3</v>
      </c>
      <c r="P1296" s="136" t="str">
        <f>LEFT(historie_vysledky[[#This Row],[prijmeni a jmeno]],1)</f>
        <v>K</v>
      </c>
      <c r="Q1296" s="135" t="str">
        <f>CONCATENATE(historie_vysledky[[#This Row],[prijmeni a jmeno]],", ",historie_vysledky[[#This Row],[nar]])</f>
        <v>Kolář Jan, 2008</v>
      </c>
      <c r="R1296" s="135" t="str">
        <f>CONCATENATE(historie_vysledky[[#This Row],[prijmeni a jmeno]]," (",historie_vysledky[[#This Row],[nar]],")  v roce ",historie_vysledky[[#This Row],[rok]])</f>
        <v>Kolář Jan (2008)  v roce 2016</v>
      </c>
      <c r="S1296" s="244"/>
      <c r="T1296" s="244"/>
      <c r="U1296" s="56"/>
      <c r="V1296" s="265"/>
      <c r="W1296" s="265"/>
      <c r="X1296" s="266"/>
      <c r="Y1296" s="266"/>
      <c r="AB1296" s="6"/>
      <c r="AC1296" s="6"/>
      <c r="AF1296" s="56"/>
      <c r="AG1296" s="56"/>
    </row>
    <row r="1297" spans="2:33" ht="11.25">
      <c r="B1297" s="133" t="str">
        <f>CONCATENATE(historie_vysledky[[#This Row],[rok]]," :: ",H1297," :: ",I1297)</f>
        <v>2016 :: Staňková Nikol :: 2003</v>
      </c>
      <c r="C1297" s="251">
        <v>2016</v>
      </c>
      <c r="D1297" s="252" t="s">
        <v>297</v>
      </c>
      <c r="E1297" s="259">
        <v>1</v>
      </c>
      <c r="F1297" s="259">
        <v>1</v>
      </c>
      <c r="G1297" s="253">
        <v>45</v>
      </c>
      <c r="H1297" s="262" t="s">
        <v>983</v>
      </c>
      <c r="I1297" s="263">
        <v>2003</v>
      </c>
      <c r="J1297" s="19" t="s">
        <v>982</v>
      </c>
      <c r="K1297" s="255" t="str">
        <f>IF(RIGHT(LEFT(historie_vysledky[[#This Row],[prijmeni a jmeno]],SEARCH(" ",historie_vysledky[[#This Row],[prijmeni a jmeno]])-1),1)="á","Z","M")</f>
        <v>Z</v>
      </c>
      <c r="L129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297" s="257"/>
      <c r="N1297" s="134"/>
      <c r="O1297" s="264">
        <v>1.2847222222222223E-3</v>
      </c>
      <c r="P1297" s="136" t="str">
        <f>LEFT(historie_vysledky[[#This Row],[prijmeni a jmeno]],1)</f>
        <v>S</v>
      </c>
      <c r="Q1297" s="135" t="str">
        <f>CONCATENATE(historie_vysledky[[#This Row],[prijmeni a jmeno]],", ",historie_vysledky[[#This Row],[nar]])</f>
        <v>Staňková Nikol, 2003</v>
      </c>
      <c r="R1297" s="135" t="str">
        <f>CONCATENATE(historie_vysledky[[#This Row],[prijmeni a jmeno]]," (",historie_vysledky[[#This Row],[nar]],")  v roce ",historie_vysledky[[#This Row],[rok]])</f>
        <v>Staňková Nikol (2003)  v roce 2016</v>
      </c>
      <c r="S1297" s="244"/>
      <c r="T1297" s="244"/>
      <c r="U1297" s="56"/>
      <c r="V1297" s="265"/>
      <c r="W1297" s="265"/>
      <c r="X1297" s="266"/>
      <c r="Y1297" s="266"/>
      <c r="AB1297" s="6"/>
      <c r="AC1297" s="6"/>
      <c r="AF1297" s="56"/>
      <c r="AG1297" s="56"/>
    </row>
    <row r="1298" spans="2:33" ht="11.25">
      <c r="B1298" s="133" t="str">
        <f>CONCATENATE(historie_vysledky[[#This Row],[rok]]," :: ",H1298," :: ",I1298)</f>
        <v>2016 :: Bořucký Petr :: 2003</v>
      </c>
      <c r="C1298" s="251">
        <v>2016</v>
      </c>
      <c r="D1298" s="252" t="s">
        <v>297</v>
      </c>
      <c r="E1298" s="259">
        <v>1</v>
      </c>
      <c r="F1298" s="259">
        <v>1</v>
      </c>
      <c r="G1298" s="253">
        <v>52</v>
      </c>
      <c r="H1298" s="262" t="s">
        <v>990</v>
      </c>
      <c r="I1298" s="263">
        <v>2003</v>
      </c>
      <c r="J1298" s="19" t="s">
        <v>281</v>
      </c>
      <c r="K1298" s="255" t="str">
        <f>IF(RIGHT(LEFT(historie_vysledky[[#This Row],[prijmeni a jmeno]],SEARCH(" ",historie_vysledky[[#This Row],[prijmeni a jmeno]])-1),1)="á","Z","M")</f>
        <v>M</v>
      </c>
      <c r="L1298" s="267" t="s">
        <v>3188</v>
      </c>
      <c r="M1298" s="257"/>
      <c r="N1298" s="134"/>
      <c r="O1298" s="264">
        <v>2.8124999999999995E-3</v>
      </c>
      <c r="P1298" s="136" t="str">
        <f>LEFT(historie_vysledky[[#This Row],[prijmeni a jmeno]],1)</f>
        <v>B</v>
      </c>
      <c r="Q1298" s="135" t="str">
        <f>CONCATENATE(historie_vysledky[[#This Row],[prijmeni a jmeno]],", ",historie_vysledky[[#This Row],[nar]])</f>
        <v>Bořucký Petr, 2003</v>
      </c>
      <c r="R1298" s="135" t="str">
        <f>CONCATENATE(historie_vysledky[[#This Row],[prijmeni a jmeno]]," (",historie_vysledky[[#This Row],[nar]],")  v roce ",historie_vysledky[[#This Row],[rok]])</f>
        <v>Bořucký Petr (2003)  v roce 2016</v>
      </c>
      <c r="S1298" s="244"/>
      <c r="T1298" s="244"/>
      <c r="U1298" s="56"/>
      <c r="V1298" s="265"/>
      <c r="W1298" s="265"/>
      <c r="X1298" s="266"/>
      <c r="Y1298" s="266"/>
      <c r="AB1298" s="6"/>
      <c r="AC1298" s="6"/>
      <c r="AF1298" s="56"/>
      <c r="AG1298" s="56"/>
    </row>
    <row r="1299" spans="2:33" ht="11.25">
      <c r="B1299" s="133" t="str">
        <f>CONCATENATE(historie_vysledky[[#This Row],[rok]]," :: ",H1299," :: ",I1299)</f>
        <v>2016 :: Čoka Tomáš :: 2008</v>
      </c>
      <c r="C1299" s="251">
        <v>2016</v>
      </c>
      <c r="D1299" s="252" t="s">
        <v>297</v>
      </c>
      <c r="E1299" s="259">
        <v>2</v>
      </c>
      <c r="F1299" s="259">
        <v>2</v>
      </c>
      <c r="G1299" s="253">
        <v>75</v>
      </c>
      <c r="H1299" s="262" t="s">
        <v>1024</v>
      </c>
      <c r="I1299" s="263">
        <v>2008</v>
      </c>
      <c r="J1299" s="19" t="s">
        <v>816</v>
      </c>
      <c r="K1299" s="255" t="str">
        <f>IF(RIGHT(LEFT(historie_vysledky[[#This Row],[prijmeni a jmeno]],SEARCH(" ",historie_vysledky[[#This Row],[prijmeni a jmeno]])-1),1)="á","Z","M")</f>
        <v>M</v>
      </c>
      <c r="L1299" s="267" t="s">
        <v>3188</v>
      </c>
      <c r="M1299" s="257"/>
      <c r="N1299" s="134"/>
      <c r="O1299" s="264">
        <v>2.9629629629629628E-3</v>
      </c>
      <c r="P1299" s="136" t="str">
        <f>LEFT(historie_vysledky[[#This Row],[prijmeni a jmeno]],1)</f>
        <v>Č</v>
      </c>
      <c r="Q1299" s="135" t="str">
        <f>CONCATENATE(historie_vysledky[[#This Row],[prijmeni a jmeno]],", ",historie_vysledky[[#This Row],[nar]])</f>
        <v>Čoka Tomáš, 2008</v>
      </c>
      <c r="R1299" s="135" t="str">
        <f>CONCATENATE(historie_vysledky[[#This Row],[prijmeni a jmeno]]," (",historie_vysledky[[#This Row],[nar]],")  v roce ",historie_vysledky[[#This Row],[rok]])</f>
        <v>Čoka Tomáš (2008)  v roce 2016</v>
      </c>
      <c r="S1299" s="244"/>
      <c r="T1299" s="244"/>
      <c r="U1299" s="56"/>
      <c r="V1299" s="265"/>
      <c r="W1299" s="265"/>
      <c r="X1299" s="266"/>
      <c r="Y1299" s="266"/>
      <c r="AB1299" s="6"/>
      <c r="AC1299" s="6"/>
      <c r="AF1299" s="56"/>
      <c r="AG1299" s="56"/>
    </row>
    <row r="1300" spans="2:33" ht="11.25">
      <c r="B1300" s="133" t="str">
        <f>CONCATENATE(historie_vysledky[[#This Row],[rok]]," :: ",H1300," :: ",I1300)</f>
        <v>2016 :: Čoka Jan :: 2007</v>
      </c>
      <c r="C1300" s="251">
        <v>2016</v>
      </c>
      <c r="D1300" s="252" t="s">
        <v>297</v>
      </c>
      <c r="E1300" s="259">
        <v>3</v>
      </c>
      <c r="F1300" s="259">
        <v>3</v>
      </c>
      <c r="G1300" s="253">
        <v>63</v>
      </c>
      <c r="H1300" s="262" t="s">
        <v>980</v>
      </c>
      <c r="I1300" s="263">
        <v>2007</v>
      </c>
      <c r="J1300" s="19" t="s">
        <v>816</v>
      </c>
      <c r="K1300" s="255" t="str">
        <f>IF(RIGHT(LEFT(historie_vysledky[[#This Row],[prijmeni a jmeno]],SEARCH(" ",historie_vysledky[[#This Row],[prijmeni a jmeno]])-1),1)="á","Z","M")</f>
        <v>M</v>
      </c>
      <c r="L1300" s="267" t="s">
        <v>3188</v>
      </c>
      <c r="M1300" s="257"/>
      <c r="N1300" s="134"/>
      <c r="O1300" s="264">
        <v>3.2407407407407406E-3</v>
      </c>
      <c r="P1300" s="136" t="str">
        <f>LEFT(historie_vysledky[[#This Row],[prijmeni a jmeno]],1)</f>
        <v>Č</v>
      </c>
      <c r="Q1300" s="135" t="str">
        <f>CONCATENATE(historie_vysledky[[#This Row],[prijmeni a jmeno]],", ",historie_vysledky[[#This Row],[nar]])</f>
        <v>Čoka Jan, 2007</v>
      </c>
      <c r="R1300" s="135" t="str">
        <f>CONCATENATE(historie_vysledky[[#This Row],[prijmeni a jmeno]]," (",historie_vysledky[[#This Row],[nar]],")  v roce ",historie_vysledky[[#This Row],[rok]])</f>
        <v>Čoka Jan (2007)  v roce 2016</v>
      </c>
      <c r="S1300" s="244"/>
      <c r="T1300" s="244"/>
      <c r="U1300" s="56"/>
      <c r="V1300" s="265"/>
      <c r="W1300" s="265"/>
      <c r="X1300" s="266"/>
      <c r="Y1300" s="266"/>
      <c r="AB1300" s="6"/>
      <c r="AC1300" s="6"/>
      <c r="AF1300" s="56"/>
      <c r="AG1300" s="56"/>
    </row>
    <row r="1301" spans="2:33" ht="11.25">
      <c r="B1301" s="133" t="str">
        <f>CONCATENATE(historie_vysledky[[#This Row],[rok]]," :: ",H1301," :: ",I1301)</f>
        <v>2016 :: Kofroňová Karolína :: 2000</v>
      </c>
      <c r="C1301" s="251">
        <v>2016</v>
      </c>
      <c r="D1301" s="252" t="s">
        <v>297</v>
      </c>
      <c r="E1301" s="259">
        <v>1</v>
      </c>
      <c r="F1301" s="259">
        <v>1</v>
      </c>
      <c r="G1301" s="253">
        <v>49</v>
      </c>
      <c r="H1301" s="262" t="s">
        <v>978</v>
      </c>
      <c r="I1301" s="263">
        <v>2000</v>
      </c>
      <c r="J1301" s="19" t="s">
        <v>281</v>
      </c>
      <c r="K1301" s="255" t="str">
        <f>IF(RIGHT(LEFT(historie_vysledky[[#This Row],[prijmeni a jmeno]],SEARCH(" ",historie_vysledky[[#This Row],[prijmeni a jmeno]])-1),1)="á","Z","M")</f>
        <v>Z</v>
      </c>
      <c r="L130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301" s="257"/>
      <c r="N1301" s="134"/>
      <c r="O1301" s="264">
        <v>2.9629629629629628E-3</v>
      </c>
      <c r="P1301" s="136" t="str">
        <f>LEFT(historie_vysledky[[#This Row],[prijmeni a jmeno]],1)</f>
        <v>K</v>
      </c>
      <c r="Q1301" s="135" t="str">
        <f>CONCATENATE(historie_vysledky[[#This Row],[prijmeni a jmeno]],", ",historie_vysledky[[#This Row],[nar]])</f>
        <v>Kofroňová Karolína, 2000</v>
      </c>
      <c r="R1301" s="135" t="str">
        <f>CONCATENATE(historie_vysledky[[#This Row],[prijmeni a jmeno]]," (",historie_vysledky[[#This Row],[nar]],")  v roce ",historie_vysledky[[#This Row],[rok]])</f>
        <v>Kofroňová Karolína (2000)  v roce 2016</v>
      </c>
      <c r="S1301" s="244"/>
      <c r="T1301" s="244"/>
      <c r="U1301" s="56"/>
      <c r="V1301" s="265"/>
      <c r="W1301" s="265"/>
      <c r="X1301" s="266"/>
      <c r="Y1301" s="266"/>
      <c r="AB1301" s="6"/>
      <c r="AC1301" s="6"/>
      <c r="AF1301" s="56"/>
      <c r="AG1301" s="56"/>
    </row>
    <row r="1302" spans="2:33" ht="11.25">
      <c r="B1302" s="133" t="str">
        <f>CONCATENATE(historie_vysledky[[#This Row],[rok]]," :: ",H1302," :: ",I1302)</f>
        <v>2016 :: Tomečková Markéta :: 2001</v>
      </c>
      <c r="C1302" s="251">
        <v>2016</v>
      </c>
      <c r="D1302" s="252" t="s">
        <v>297</v>
      </c>
      <c r="E1302" s="259">
        <v>2</v>
      </c>
      <c r="F1302" s="259">
        <v>2</v>
      </c>
      <c r="G1302" s="253">
        <v>50</v>
      </c>
      <c r="H1302" s="262" t="s">
        <v>2377</v>
      </c>
      <c r="I1302" s="263">
        <v>2001</v>
      </c>
      <c r="J1302" s="19" t="s">
        <v>982</v>
      </c>
      <c r="K1302" s="255" t="str">
        <f>IF(RIGHT(LEFT(historie_vysledky[[#This Row],[prijmeni a jmeno]],SEARCH(" ",historie_vysledky[[#This Row],[prijmeni a jmeno]])-1),1)="á","Z","M")</f>
        <v>Z</v>
      </c>
      <c r="L130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302" s="257"/>
      <c r="N1302" s="134"/>
      <c r="O1302" s="264">
        <v>3.4606481481481485E-3</v>
      </c>
      <c r="P1302" s="136" t="str">
        <f>LEFT(historie_vysledky[[#This Row],[prijmeni a jmeno]],1)</f>
        <v>T</v>
      </c>
      <c r="Q1302" s="135" t="str">
        <f>CONCATENATE(historie_vysledky[[#This Row],[prijmeni a jmeno]],", ",historie_vysledky[[#This Row],[nar]])</f>
        <v>Tomečková Markéta, 2001</v>
      </c>
      <c r="R1302" s="135" t="str">
        <f>CONCATENATE(historie_vysledky[[#This Row],[prijmeni a jmeno]]," (",historie_vysledky[[#This Row],[nar]],")  v roce ",historie_vysledky[[#This Row],[rok]])</f>
        <v>Tomečková Markéta (2001)  v roce 2016</v>
      </c>
      <c r="S1302" s="244"/>
      <c r="T1302" s="244"/>
      <c r="U1302" s="56"/>
      <c r="V1302" s="265"/>
      <c r="W1302" s="265"/>
      <c r="X1302" s="266"/>
      <c r="Y1302" s="266"/>
      <c r="AB1302" s="6"/>
      <c r="AC1302" s="6"/>
      <c r="AF1302" s="56"/>
      <c r="AG1302" s="56"/>
    </row>
    <row r="1303" spans="2:33" ht="11.25">
      <c r="B1303" s="133" t="str">
        <f>CONCATENATE(historie_vysledky[[#This Row],[rok]]," :: ",H1303," :: ",I1303)</f>
        <v>2016 :: Kofroň Radek :: 2002</v>
      </c>
      <c r="C1303" s="251">
        <v>2016</v>
      </c>
      <c r="D1303" s="252" t="s">
        <v>297</v>
      </c>
      <c r="E1303" s="259">
        <v>1</v>
      </c>
      <c r="F1303" s="259">
        <v>1</v>
      </c>
      <c r="G1303" s="253">
        <v>44</v>
      </c>
      <c r="H1303" s="262" t="s">
        <v>979</v>
      </c>
      <c r="I1303" s="263">
        <v>2002</v>
      </c>
      <c r="J1303" s="19" t="s">
        <v>281</v>
      </c>
      <c r="K1303" s="255" t="str">
        <f>IF(RIGHT(LEFT(historie_vysledky[[#This Row],[prijmeni a jmeno]],SEARCH(" ",historie_vysledky[[#This Row],[prijmeni a jmeno]])-1),1)="á","Z","M")</f>
        <v>M</v>
      </c>
      <c r="L1303" s="267" t="s">
        <v>3189</v>
      </c>
      <c r="M1303" s="257"/>
      <c r="N1303" s="134"/>
      <c r="O1303" s="264">
        <v>4.1319444444444442E-3</v>
      </c>
      <c r="P1303" s="136" t="str">
        <f>LEFT(historie_vysledky[[#This Row],[prijmeni a jmeno]],1)</f>
        <v>K</v>
      </c>
      <c r="Q1303" s="135" t="str">
        <f>CONCATENATE(historie_vysledky[[#This Row],[prijmeni a jmeno]],", ",historie_vysledky[[#This Row],[nar]])</f>
        <v>Kofroň Radek, 2002</v>
      </c>
      <c r="R1303" s="135" t="str">
        <f>CONCATENATE(historie_vysledky[[#This Row],[prijmeni a jmeno]]," (",historie_vysledky[[#This Row],[nar]],")  v roce ",historie_vysledky[[#This Row],[rok]])</f>
        <v>Kofroň Radek (2002)  v roce 2016</v>
      </c>
      <c r="S1303" s="244"/>
      <c r="T1303" s="244"/>
      <c r="U1303" s="56"/>
      <c r="V1303" s="265"/>
      <c r="W1303" s="265"/>
      <c r="X1303" s="266"/>
      <c r="Y1303" s="266"/>
      <c r="AB1303" s="6"/>
      <c r="AC1303" s="6"/>
      <c r="AF1303" s="56"/>
      <c r="AG1303" s="56"/>
    </row>
    <row r="1304" spans="2:33" ht="11.25">
      <c r="B1304" s="133" t="str">
        <f>CONCATENATE(historie_vysledky[[#This Row],[rok]]," :: ",H1304," :: ",I1304)</f>
        <v>2016 :: Stýblová Jiřina :: 1998</v>
      </c>
      <c r="C1304" s="251">
        <v>2016</v>
      </c>
      <c r="D1304" s="252" t="s">
        <v>297</v>
      </c>
      <c r="E1304" s="259">
        <v>1</v>
      </c>
      <c r="F1304" s="259">
        <v>1</v>
      </c>
      <c r="G1304" s="253">
        <v>666</v>
      </c>
      <c r="H1304" s="262" t="s">
        <v>576</v>
      </c>
      <c r="I1304" s="263">
        <v>1998</v>
      </c>
      <c r="J1304" s="19" t="s">
        <v>2376</v>
      </c>
      <c r="K1304" s="255" t="str">
        <f>IF(RIGHT(LEFT(historie_vysledky[[#This Row],[prijmeni a jmeno]],SEARCH(" ",historie_vysledky[[#This Row],[prijmeni a jmeno]])-1),1)="á","Z","M")</f>
        <v>Z</v>
      </c>
      <c r="L130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1304" s="257"/>
      <c r="N1304" s="134"/>
      <c r="O1304" s="264">
        <v>7.1296296296296307E-3</v>
      </c>
      <c r="P1304" s="136" t="str">
        <f>LEFT(historie_vysledky[[#This Row],[prijmeni a jmeno]],1)</f>
        <v>S</v>
      </c>
      <c r="Q1304" s="135" t="str">
        <f>CONCATENATE(historie_vysledky[[#This Row],[prijmeni a jmeno]],", ",historie_vysledky[[#This Row],[nar]])</f>
        <v>Stýblová Jiřina, 1998</v>
      </c>
      <c r="R1304" s="135" t="str">
        <f>CONCATENATE(historie_vysledky[[#This Row],[prijmeni a jmeno]]," (",historie_vysledky[[#This Row],[nar]],")  v roce ",historie_vysledky[[#This Row],[rok]])</f>
        <v>Stýblová Jiřina (1998)  v roce 2016</v>
      </c>
      <c r="S1304" s="244"/>
      <c r="T1304" s="244"/>
      <c r="U1304" s="56"/>
      <c r="V1304" s="265"/>
      <c r="W1304" s="265"/>
      <c r="X1304" s="266"/>
      <c r="Y1304" s="266"/>
      <c r="AB1304" s="6"/>
      <c r="AC1304" s="6"/>
      <c r="AF1304" s="56"/>
      <c r="AG1304" s="56"/>
    </row>
    <row r="1305" spans="2:33" ht="11.25">
      <c r="B1305" s="133" t="str">
        <f>CONCATENATE(historie_vysledky[[#This Row],[rok]]," :: ",H1305," :: ",I1305)</f>
        <v>2017 :: Csirik Jiří :: 1992</v>
      </c>
      <c r="C1305" s="251">
        <v>2017</v>
      </c>
      <c r="D1305" s="252" t="s">
        <v>186</v>
      </c>
      <c r="E1305" s="259">
        <v>1</v>
      </c>
      <c r="F1305" s="259">
        <v>1</v>
      </c>
      <c r="G1305" s="253">
        <v>92</v>
      </c>
      <c r="H1305" s="262" t="s">
        <v>167</v>
      </c>
      <c r="I1305" s="263">
        <v>1992</v>
      </c>
      <c r="J1305" s="19" t="s">
        <v>8</v>
      </c>
      <c r="K1305" s="255" t="str">
        <f>IF(RIGHT(LEFT(historie_vysledky[[#This Row],[prijmeni a jmeno]],SEARCH(" ",historie_vysledky[[#This Row],[prijmeni a jmeno]])-1),1)="á","Z","M")</f>
        <v>M</v>
      </c>
      <c r="L130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05" s="257"/>
      <c r="N1305" s="134"/>
      <c r="O1305" s="264">
        <v>3.8599537037037036E-2</v>
      </c>
      <c r="P1305" s="136" t="str">
        <f>LEFT(historie_vysledky[[#This Row],[prijmeni a jmeno]],1)</f>
        <v>C</v>
      </c>
      <c r="Q1305" s="135" t="str">
        <f>CONCATENATE(historie_vysledky[[#This Row],[prijmeni a jmeno]],", ",historie_vysledky[[#This Row],[nar]])</f>
        <v>Csirik Jiří, 1992</v>
      </c>
      <c r="R1305" s="135" t="str">
        <f>CONCATENATE(historie_vysledky[[#This Row],[prijmeni a jmeno]]," (",historie_vysledky[[#This Row],[nar]],")  v roce ",historie_vysledky[[#This Row],[rok]])</f>
        <v>Csirik Jiří (1992)  v roce 2017</v>
      </c>
      <c r="S1305" s="244"/>
      <c r="T1305" s="244"/>
      <c r="U1305" s="56"/>
      <c r="V1305" s="265"/>
      <c r="W1305" s="265"/>
      <c r="X1305" s="266"/>
      <c r="Y1305" s="266"/>
      <c r="AB1305" s="6"/>
      <c r="AC1305" s="6"/>
      <c r="AF1305" s="56"/>
      <c r="AG1305" s="56"/>
    </row>
    <row r="1306" spans="2:33" ht="11.25">
      <c r="B1306" s="133" t="str">
        <f>CONCATENATE(historie_vysledky[[#This Row],[rok]]," :: ",H1306," :: ",I1306)</f>
        <v>2017 :: Flašar Jan :: 1986</v>
      </c>
      <c r="C1306" s="251">
        <v>2017</v>
      </c>
      <c r="D1306" s="252" t="s">
        <v>186</v>
      </c>
      <c r="E1306" s="259">
        <v>2</v>
      </c>
      <c r="F1306" s="259">
        <v>1</v>
      </c>
      <c r="G1306" s="253" t="s">
        <v>2811</v>
      </c>
      <c r="H1306" s="262" t="s">
        <v>2778</v>
      </c>
      <c r="I1306" s="263">
        <v>1986</v>
      </c>
      <c r="J1306" s="19" t="s">
        <v>741</v>
      </c>
      <c r="K1306" s="255" t="str">
        <f>IF(RIGHT(LEFT(historie_vysledky[[#This Row],[prijmeni a jmeno]],SEARCH(" ",historie_vysledky[[#This Row],[prijmeni a jmeno]])-1),1)="á","Z","M")</f>
        <v>M</v>
      </c>
      <c r="L130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06" s="257"/>
      <c r="N1306" s="134"/>
      <c r="O1306" s="264">
        <v>3.9178240740740743E-2</v>
      </c>
      <c r="P1306" s="136" t="str">
        <f>LEFT(historie_vysledky[[#This Row],[prijmeni a jmeno]],1)</f>
        <v>F</v>
      </c>
      <c r="Q1306" s="135" t="str">
        <f>CONCATENATE(historie_vysledky[[#This Row],[prijmeni a jmeno]],", ",historie_vysledky[[#This Row],[nar]])</f>
        <v>Flašar Jan, 1986</v>
      </c>
      <c r="R1306" s="135" t="str">
        <f>CONCATENATE(historie_vysledky[[#This Row],[prijmeni a jmeno]]," (",historie_vysledky[[#This Row],[nar]],")  v roce ",historie_vysledky[[#This Row],[rok]])</f>
        <v>Flašar Jan (1986)  v roce 2017</v>
      </c>
      <c r="S1306" s="244"/>
      <c r="T1306" s="244"/>
      <c r="U1306" s="56"/>
      <c r="V1306" s="265"/>
      <c r="W1306" s="265"/>
      <c r="X1306" s="266"/>
      <c r="Y1306" s="266"/>
      <c r="AB1306" s="6"/>
      <c r="AC1306" s="6"/>
      <c r="AF1306" s="56"/>
      <c r="AG1306" s="56"/>
    </row>
    <row r="1307" spans="2:33" ht="11.25">
      <c r="B1307" s="133" t="str">
        <f>CONCATENATE(historie_vysledky[[#This Row],[rok]]," :: ",H1307," :: ",I1307)</f>
        <v>2017 :: Soukup Josef :: 1987</v>
      </c>
      <c r="C1307" s="251">
        <v>2017</v>
      </c>
      <c r="D1307" s="252" t="s">
        <v>186</v>
      </c>
      <c r="E1307" s="259">
        <v>3</v>
      </c>
      <c r="F1307" s="259">
        <v>2</v>
      </c>
      <c r="G1307" s="253">
        <v>87</v>
      </c>
      <c r="H1307" s="262" t="s">
        <v>113</v>
      </c>
      <c r="I1307" s="263">
        <v>1987</v>
      </c>
      <c r="J1307" s="19" t="s">
        <v>535</v>
      </c>
      <c r="K1307" s="255" t="str">
        <f>IF(RIGHT(LEFT(historie_vysledky[[#This Row],[prijmeni a jmeno]],SEARCH(" ",historie_vysledky[[#This Row],[prijmeni a jmeno]])-1),1)="á","Z","M")</f>
        <v>M</v>
      </c>
      <c r="L130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07" s="257"/>
      <c r="N1307" s="134"/>
      <c r="O1307" s="264">
        <v>3.9699074074074074E-2</v>
      </c>
      <c r="P1307" s="136" t="str">
        <f>LEFT(historie_vysledky[[#This Row],[prijmeni a jmeno]],1)</f>
        <v>S</v>
      </c>
      <c r="Q1307" s="135" t="str">
        <f>CONCATENATE(historie_vysledky[[#This Row],[prijmeni a jmeno]],", ",historie_vysledky[[#This Row],[nar]])</f>
        <v>Soukup Josef, 1987</v>
      </c>
      <c r="R1307" s="135" t="str">
        <f>CONCATENATE(historie_vysledky[[#This Row],[prijmeni a jmeno]]," (",historie_vysledky[[#This Row],[nar]],")  v roce ",historie_vysledky[[#This Row],[rok]])</f>
        <v>Soukup Josef (1987)  v roce 2017</v>
      </c>
      <c r="S1307" s="244"/>
      <c r="T1307" s="244"/>
      <c r="U1307" s="56"/>
      <c r="V1307" s="265"/>
      <c r="W1307" s="265"/>
      <c r="X1307" s="266"/>
      <c r="Y1307" s="266"/>
      <c r="AB1307" s="6"/>
      <c r="AC1307" s="6"/>
      <c r="AF1307" s="56"/>
      <c r="AG1307" s="56"/>
    </row>
    <row r="1308" spans="2:33" ht="11.25">
      <c r="B1308" s="133" t="str">
        <f>CONCATENATE(historie_vysledky[[#This Row],[rok]]," :: ",H1308," :: ",I1308)</f>
        <v>2017 :: Kos Pavel :: 1990</v>
      </c>
      <c r="C1308" s="251">
        <v>2017</v>
      </c>
      <c r="D1308" s="252" t="s">
        <v>186</v>
      </c>
      <c r="E1308" s="259">
        <v>4</v>
      </c>
      <c r="F1308" s="259">
        <v>2</v>
      </c>
      <c r="G1308" s="253">
        <v>106</v>
      </c>
      <c r="H1308" s="262" t="s">
        <v>2300</v>
      </c>
      <c r="I1308" s="263">
        <v>1990</v>
      </c>
      <c r="J1308" s="19" t="s">
        <v>321</v>
      </c>
      <c r="K1308" s="255" t="str">
        <f>IF(RIGHT(LEFT(historie_vysledky[[#This Row],[prijmeni a jmeno]],SEARCH(" ",historie_vysledky[[#This Row],[prijmeni a jmeno]])-1),1)="á","Z","M")</f>
        <v>M</v>
      </c>
      <c r="L130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08" s="257"/>
      <c r="N1308" s="134"/>
      <c r="O1308" s="264">
        <v>4.0092592592592589E-2</v>
      </c>
      <c r="P1308" s="136" t="str">
        <f>LEFT(historie_vysledky[[#This Row],[prijmeni a jmeno]],1)</f>
        <v>K</v>
      </c>
      <c r="Q1308" s="135" t="str">
        <f>CONCATENATE(historie_vysledky[[#This Row],[prijmeni a jmeno]],", ",historie_vysledky[[#This Row],[nar]])</f>
        <v>Kos Pavel, 1990</v>
      </c>
      <c r="R1308" s="135" t="str">
        <f>CONCATENATE(historie_vysledky[[#This Row],[prijmeni a jmeno]]," (",historie_vysledky[[#This Row],[nar]],")  v roce ",historie_vysledky[[#This Row],[rok]])</f>
        <v>Kos Pavel (1990)  v roce 2017</v>
      </c>
      <c r="S1308" s="244"/>
      <c r="T1308" s="244"/>
      <c r="U1308" s="56"/>
      <c r="V1308" s="265"/>
      <c r="W1308" s="265"/>
      <c r="X1308" s="266"/>
      <c r="Y1308" s="266"/>
      <c r="AB1308" s="6"/>
      <c r="AC1308" s="6"/>
      <c r="AF1308" s="56"/>
      <c r="AG1308" s="56"/>
    </row>
    <row r="1309" spans="2:33" ht="11.25">
      <c r="B1309" s="133" t="str">
        <f>CONCATENATE(historie_vysledky[[#This Row],[rok]]," :: ",H1309," :: ",I1309)</f>
        <v>2017 :: Uhlíř Radek :: 1967</v>
      </c>
      <c r="C1309" s="251">
        <v>2017</v>
      </c>
      <c r="D1309" s="252" t="s">
        <v>186</v>
      </c>
      <c r="E1309" s="259">
        <v>5</v>
      </c>
      <c r="F1309" s="259">
        <v>1</v>
      </c>
      <c r="G1309" s="253" t="s">
        <v>2762</v>
      </c>
      <c r="H1309" s="262" t="s">
        <v>163</v>
      </c>
      <c r="I1309" s="263">
        <v>1967</v>
      </c>
      <c r="J1309" s="19" t="s">
        <v>286</v>
      </c>
      <c r="K1309" s="255" t="str">
        <f>IF(RIGHT(LEFT(historie_vysledky[[#This Row],[prijmeni a jmeno]],SEARCH(" ",historie_vysledky[[#This Row],[prijmeni a jmeno]])-1),1)="á","Z","M")</f>
        <v>M</v>
      </c>
      <c r="L130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09" s="257"/>
      <c r="N1309" s="134"/>
      <c r="O1309" s="264">
        <v>4.0289351851851847E-2</v>
      </c>
      <c r="P1309" s="136" t="str">
        <f>LEFT(historie_vysledky[[#This Row],[prijmeni a jmeno]],1)</f>
        <v>U</v>
      </c>
      <c r="Q1309" s="135" t="str">
        <f>CONCATENATE(historie_vysledky[[#This Row],[prijmeni a jmeno]],", ",historie_vysledky[[#This Row],[nar]])</f>
        <v>Uhlíř Radek, 1967</v>
      </c>
      <c r="R1309" s="135" t="str">
        <f>CONCATENATE(historie_vysledky[[#This Row],[prijmeni a jmeno]]," (",historie_vysledky[[#This Row],[nar]],")  v roce ",historie_vysledky[[#This Row],[rok]])</f>
        <v>Uhlíř Radek (1967)  v roce 2017</v>
      </c>
      <c r="S1309" s="244"/>
      <c r="T1309" s="244"/>
      <c r="U1309" s="56"/>
      <c r="V1309" s="265"/>
      <c r="W1309" s="265"/>
      <c r="X1309" s="266"/>
      <c r="Y1309" s="266"/>
      <c r="AB1309" s="6"/>
      <c r="AC1309" s="6"/>
      <c r="AF1309" s="56"/>
      <c r="AG1309" s="56"/>
    </row>
    <row r="1310" spans="2:33" ht="11.25">
      <c r="B1310" s="133" t="str">
        <f>CONCATENATE(historie_vysledky[[#This Row],[rok]]," :: ",H1310," :: ",I1310)</f>
        <v>2017 :: Beshir Ervin :: 1967</v>
      </c>
      <c r="C1310" s="251">
        <v>2017</v>
      </c>
      <c r="D1310" s="252" t="s">
        <v>186</v>
      </c>
      <c r="E1310" s="259">
        <v>6</v>
      </c>
      <c r="F1310" s="259">
        <v>2</v>
      </c>
      <c r="G1310" s="253">
        <v>46</v>
      </c>
      <c r="H1310" s="262" t="s">
        <v>775</v>
      </c>
      <c r="I1310" s="263">
        <v>1967</v>
      </c>
      <c r="J1310" s="19" t="s">
        <v>2718</v>
      </c>
      <c r="K1310" s="255" t="str">
        <f>IF(RIGHT(LEFT(historie_vysledky[[#This Row],[prijmeni a jmeno]],SEARCH(" ",historie_vysledky[[#This Row],[prijmeni a jmeno]])-1),1)="á","Z","M")</f>
        <v>M</v>
      </c>
      <c r="L131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10" s="257"/>
      <c r="N1310" s="134"/>
      <c r="O1310" s="264">
        <v>4.0648148148148149E-2</v>
      </c>
      <c r="P1310" s="136" t="str">
        <f>LEFT(historie_vysledky[[#This Row],[prijmeni a jmeno]],1)</f>
        <v>B</v>
      </c>
      <c r="Q1310" s="135" t="str">
        <f>CONCATENATE(historie_vysledky[[#This Row],[prijmeni a jmeno]],", ",historie_vysledky[[#This Row],[nar]])</f>
        <v>Beshir Ervin, 1967</v>
      </c>
      <c r="R1310" s="135" t="str">
        <f>CONCATENATE(historie_vysledky[[#This Row],[prijmeni a jmeno]]," (",historie_vysledky[[#This Row],[nar]],")  v roce ",historie_vysledky[[#This Row],[rok]])</f>
        <v>Beshir Ervin (1967)  v roce 2017</v>
      </c>
      <c r="S1310" s="244"/>
      <c r="T1310" s="244"/>
      <c r="U1310" s="56"/>
      <c r="V1310" s="265"/>
      <c r="W1310" s="265"/>
      <c r="X1310" s="266"/>
      <c r="Y1310" s="266"/>
      <c r="AB1310" s="6"/>
      <c r="AC1310" s="6"/>
      <c r="AF1310" s="56"/>
      <c r="AG1310" s="56"/>
    </row>
    <row r="1311" spans="2:33" ht="11.25">
      <c r="B1311" s="133" t="str">
        <f>CONCATENATE(historie_vysledky[[#This Row],[rok]]," :: ",H1311," :: ",I1311)</f>
        <v>2017 :: Kuna Alois :: 1988</v>
      </c>
      <c r="C1311" s="251">
        <v>2017</v>
      </c>
      <c r="D1311" s="252" t="s">
        <v>186</v>
      </c>
      <c r="E1311" s="259">
        <v>7</v>
      </c>
      <c r="F1311" s="259">
        <v>3</v>
      </c>
      <c r="G1311" s="253">
        <v>113</v>
      </c>
      <c r="H1311" s="262" t="s">
        <v>2643</v>
      </c>
      <c r="I1311" s="263">
        <v>1988</v>
      </c>
      <c r="J1311" s="19" t="s">
        <v>284</v>
      </c>
      <c r="K1311" s="255" t="str">
        <f>IF(RIGHT(LEFT(historie_vysledky[[#This Row],[prijmeni a jmeno]],SEARCH(" ",historie_vysledky[[#This Row],[prijmeni a jmeno]])-1),1)="á","Z","M")</f>
        <v>M</v>
      </c>
      <c r="L131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11" s="257"/>
      <c r="N1311" s="134"/>
      <c r="O1311" s="264">
        <v>4.1342592592592591E-2</v>
      </c>
      <c r="P1311" s="136" t="str">
        <f>LEFT(historie_vysledky[[#This Row],[prijmeni a jmeno]],1)</f>
        <v>K</v>
      </c>
      <c r="Q1311" s="135" t="str">
        <f>CONCATENATE(historie_vysledky[[#This Row],[prijmeni a jmeno]],", ",historie_vysledky[[#This Row],[nar]])</f>
        <v>Kuna Alois, 1988</v>
      </c>
      <c r="R1311" s="135" t="str">
        <f>CONCATENATE(historie_vysledky[[#This Row],[prijmeni a jmeno]]," (",historie_vysledky[[#This Row],[nar]],")  v roce ",historie_vysledky[[#This Row],[rok]])</f>
        <v>Kuna Alois (1988)  v roce 2017</v>
      </c>
      <c r="S1311" s="244"/>
      <c r="T1311" s="244"/>
      <c r="U1311" s="56"/>
      <c r="V1311" s="265"/>
      <c r="W1311" s="265"/>
      <c r="X1311" s="266"/>
      <c r="Y1311" s="266"/>
      <c r="AB1311" s="6"/>
      <c r="AC1311" s="6"/>
      <c r="AF1311" s="56"/>
      <c r="AG1311" s="56"/>
    </row>
    <row r="1312" spans="2:33" ht="11.25">
      <c r="B1312" s="133" t="str">
        <f>CONCATENATE(historie_vysledky[[#This Row],[rok]]," :: ",H1312," :: ",I1312)</f>
        <v>2017 :: Sýkora Jan :: 1993</v>
      </c>
      <c r="C1312" s="251">
        <v>2017</v>
      </c>
      <c r="D1312" s="252" t="s">
        <v>186</v>
      </c>
      <c r="E1312" s="259">
        <v>8</v>
      </c>
      <c r="F1312" s="259">
        <v>4</v>
      </c>
      <c r="G1312" s="253">
        <v>112</v>
      </c>
      <c r="H1312" s="262" t="s">
        <v>917</v>
      </c>
      <c r="I1312" s="263">
        <v>1993</v>
      </c>
      <c r="J1312" s="19" t="s">
        <v>2670</v>
      </c>
      <c r="K1312" s="255" t="str">
        <f>IF(RIGHT(LEFT(historie_vysledky[[#This Row],[prijmeni a jmeno]],SEARCH(" ",historie_vysledky[[#This Row],[prijmeni a jmeno]])-1),1)="á","Z","M")</f>
        <v>M</v>
      </c>
      <c r="L131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12" s="257"/>
      <c r="N1312" s="134"/>
      <c r="O1312" s="264">
        <v>4.207175925925926E-2</v>
      </c>
      <c r="P1312" s="136" t="str">
        <f>LEFT(historie_vysledky[[#This Row],[prijmeni a jmeno]],1)</f>
        <v>S</v>
      </c>
      <c r="Q1312" s="135" t="str">
        <f>CONCATENATE(historie_vysledky[[#This Row],[prijmeni a jmeno]],", ",historie_vysledky[[#This Row],[nar]])</f>
        <v>Sýkora Jan, 1993</v>
      </c>
      <c r="R1312" s="135" t="str">
        <f>CONCATENATE(historie_vysledky[[#This Row],[prijmeni a jmeno]]," (",historie_vysledky[[#This Row],[nar]],")  v roce ",historie_vysledky[[#This Row],[rok]])</f>
        <v>Sýkora Jan (1993)  v roce 2017</v>
      </c>
      <c r="S1312" s="244"/>
      <c r="T1312" s="244"/>
      <c r="U1312" s="56"/>
      <c r="V1312" s="265"/>
      <c r="W1312" s="265"/>
      <c r="X1312" s="266"/>
      <c r="Y1312" s="266"/>
      <c r="AB1312" s="6"/>
      <c r="AC1312" s="6"/>
      <c r="AF1312" s="56"/>
      <c r="AG1312" s="56"/>
    </row>
    <row r="1313" spans="2:33" ht="11.25">
      <c r="B1313" s="133" t="str">
        <f>CONCATENATE(historie_vysledky[[#This Row],[rok]]," :: ",H1313," :: ",I1313)</f>
        <v>2017 :: Macek Petr :: 1979</v>
      </c>
      <c r="C1313" s="251">
        <v>2017</v>
      </c>
      <c r="D1313" s="252" t="s">
        <v>186</v>
      </c>
      <c r="E1313" s="259">
        <v>9</v>
      </c>
      <c r="F1313" s="259">
        <v>3</v>
      </c>
      <c r="G1313" s="253">
        <v>89</v>
      </c>
      <c r="H1313" s="262" t="s">
        <v>84</v>
      </c>
      <c r="I1313" s="263">
        <v>1979</v>
      </c>
      <c r="J1313" s="19" t="s">
        <v>284</v>
      </c>
      <c r="K1313" s="255" t="str">
        <f>IF(RIGHT(LEFT(historie_vysledky[[#This Row],[prijmeni a jmeno]],SEARCH(" ",historie_vysledky[[#This Row],[prijmeni a jmeno]])-1),1)="á","Z","M")</f>
        <v>M</v>
      </c>
      <c r="L131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13" s="257"/>
      <c r="N1313" s="134"/>
      <c r="O1313" s="264">
        <v>4.2291666666666665E-2</v>
      </c>
      <c r="P1313" s="136" t="str">
        <f>LEFT(historie_vysledky[[#This Row],[prijmeni a jmeno]],1)</f>
        <v>M</v>
      </c>
      <c r="Q1313" s="135" t="str">
        <f>CONCATENATE(historie_vysledky[[#This Row],[prijmeni a jmeno]],", ",historie_vysledky[[#This Row],[nar]])</f>
        <v>Macek Petr, 1979</v>
      </c>
      <c r="R1313" s="135" t="str">
        <f>CONCATENATE(historie_vysledky[[#This Row],[prijmeni a jmeno]]," (",historie_vysledky[[#This Row],[nar]],")  v roce ",historie_vysledky[[#This Row],[rok]])</f>
        <v>Macek Petr (1979)  v roce 2017</v>
      </c>
      <c r="S1313" s="244"/>
      <c r="T1313" s="244"/>
      <c r="U1313" s="56"/>
      <c r="V1313" s="265"/>
      <c r="W1313" s="265"/>
      <c r="X1313" s="266"/>
      <c r="Y1313" s="266"/>
      <c r="AB1313" s="6"/>
      <c r="AC1313" s="6"/>
      <c r="AF1313" s="56"/>
      <c r="AG1313" s="56"/>
    </row>
    <row r="1314" spans="2:33" ht="11.25">
      <c r="B1314" s="133" t="str">
        <f>CONCATENATE(historie_vysledky[[#This Row],[rok]]," :: ",H1314," :: ",I1314)</f>
        <v>2017 :: Hommer Roman :: 1965</v>
      </c>
      <c r="C1314" s="251">
        <v>2017</v>
      </c>
      <c r="D1314" s="252" t="s">
        <v>186</v>
      </c>
      <c r="E1314" s="259">
        <v>10</v>
      </c>
      <c r="F1314" s="259">
        <v>3</v>
      </c>
      <c r="G1314" s="253">
        <v>111</v>
      </c>
      <c r="H1314" s="262" t="s">
        <v>2366</v>
      </c>
      <c r="I1314" s="263">
        <v>1965</v>
      </c>
      <c r="J1314" s="19" t="s">
        <v>2367</v>
      </c>
      <c r="K1314" s="255" t="str">
        <f>IF(RIGHT(LEFT(historie_vysledky[[#This Row],[prijmeni a jmeno]],SEARCH(" ",historie_vysledky[[#This Row],[prijmeni a jmeno]])-1),1)="á","Z","M")</f>
        <v>M</v>
      </c>
      <c r="L131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14" s="257"/>
      <c r="N1314" s="134"/>
      <c r="O1314" s="264">
        <v>4.2407407407407401E-2</v>
      </c>
      <c r="P1314" s="136" t="str">
        <f>LEFT(historie_vysledky[[#This Row],[prijmeni a jmeno]],1)</f>
        <v>H</v>
      </c>
      <c r="Q1314" s="135" t="str">
        <f>CONCATENATE(historie_vysledky[[#This Row],[prijmeni a jmeno]],", ",historie_vysledky[[#This Row],[nar]])</f>
        <v>Hommer Roman, 1965</v>
      </c>
      <c r="R1314" s="135" t="str">
        <f>CONCATENATE(historie_vysledky[[#This Row],[prijmeni a jmeno]]," (",historie_vysledky[[#This Row],[nar]],")  v roce ",historie_vysledky[[#This Row],[rok]])</f>
        <v>Hommer Roman (1965)  v roce 2017</v>
      </c>
      <c r="S1314" s="244"/>
      <c r="T1314" s="244"/>
      <c r="U1314" s="56"/>
      <c r="V1314" s="265"/>
      <c r="W1314" s="265"/>
      <c r="X1314" s="266"/>
      <c r="Y1314" s="266"/>
      <c r="AB1314" s="6"/>
      <c r="AC1314" s="6"/>
      <c r="AF1314" s="56"/>
      <c r="AG1314" s="56"/>
    </row>
    <row r="1315" spans="2:33" ht="11.25">
      <c r="B1315" s="133" t="str">
        <f>CONCATENATE(historie_vysledky[[#This Row],[rok]]," :: ",H1315," :: ",I1315)</f>
        <v>2017 :: Kolář Martin :: 1980</v>
      </c>
      <c r="C1315" s="251">
        <v>2017</v>
      </c>
      <c r="D1315" s="252" t="s">
        <v>186</v>
      </c>
      <c r="E1315" s="259">
        <v>11</v>
      </c>
      <c r="F1315" s="259">
        <v>4</v>
      </c>
      <c r="G1315" s="253">
        <v>79</v>
      </c>
      <c r="H1315" s="262" t="s">
        <v>76</v>
      </c>
      <c r="I1315" s="263">
        <v>1980</v>
      </c>
      <c r="J1315" s="19" t="s">
        <v>895</v>
      </c>
      <c r="K1315" s="255" t="str">
        <f>IF(RIGHT(LEFT(historie_vysledky[[#This Row],[prijmeni a jmeno]],SEARCH(" ",historie_vysledky[[#This Row],[prijmeni a jmeno]])-1),1)="á","Z","M")</f>
        <v>M</v>
      </c>
      <c r="L131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15" s="257"/>
      <c r="N1315" s="134"/>
      <c r="O1315" s="264">
        <v>4.2511574074074077E-2</v>
      </c>
      <c r="P1315" s="136" t="str">
        <f>LEFT(historie_vysledky[[#This Row],[prijmeni a jmeno]],1)</f>
        <v>K</v>
      </c>
      <c r="Q1315" s="135" t="str">
        <f>CONCATENATE(historie_vysledky[[#This Row],[prijmeni a jmeno]],", ",historie_vysledky[[#This Row],[nar]])</f>
        <v>Kolář Martin, 1980</v>
      </c>
      <c r="R1315" s="135" t="str">
        <f>CONCATENATE(historie_vysledky[[#This Row],[prijmeni a jmeno]]," (",historie_vysledky[[#This Row],[nar]],")  v roce ",historie_vysledky[[#This Row],[rok]])</f>
        <v>Kolář Martin (1980)  v roce 2017</v>
      </c>
      <c r="S1315" s="244"/>
      <c r="T1315" s="244"/>
      <c r="U1315" s="56"/>
      <c r="V1315" s="265"/>
      <c r="W1315" s="265"/>
      <c r="X1315" s="266"/>
      <c r="Y1315" s="266"/>
      <c r="AB1315" s="6"/>
      <c r="AC1315" s="6"/>
      <c r="AF1315" s="56"/>
      <c r="AG1315" s="56"/>
    </row>
    <row r="1316" spans="2:33" ht="11.25">
      <c r="B1316" s="133" t="str">
        <f>CONCATENATE(historie_vysledky[[#This Row],[rok]]," :: ",H1316," :: ",I1316)</f>
        <v>2017 :: Habara Jaromír :: 1974</v>
      </c>
      <c r="C1316" s="251">
        <v>2017</v>
      </c>
      <c r="D1316" s="252" t="s">
        <v>186</v>
      </c>
      <c r="E1316" s="259">
        <v>12</v>
      </c>
      <c r="F1316" s="259">
        <v>1</v>
      </c>
      <c r="G1316" s="253">
        <v>83</v>
      </c>
      <c r="H1316" s="262" t="s">
        <v>58</v>
      </c>
      <c r="I1316" s="263">
        <v>1974</v>
      </c>
      <c r="J1316" s="19" t="s">
        <v>2630</v>
      </c>
      <c r="K1316" s="255" t="str">
        <f>IF(RIGHT(LEFT(historie_vysledky[[#This Row],[prijmeni a jmeno]],SEARCH(" ",historie_vysledky[[#This Row],[prijmeni a jmeno]])-1),1)="á","Z","M")</f>
        <v>M</v>
      </c>
      <c r="L131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16" s="257"/>
      <c r="N1316" s="134"/>
      <c r="O1316" s="264">
        <v>4.2835648148148144E-2</v>
      </c>
      <c r="P1316" s="136" t="str">
        <f>LEFT(historie_vysledky[[#This Row],[prijmeni a jmeno]],1)</f>
        <v>H</v>
      </c>
      <c r="Q1316" s="135" t="str">
        <f>CONCATENATE(historie_vysledky[[#This Row],[prijmeni a jmeno]],", ",historie_vysledky[[#This Row],[nar]])</f>
        <v>Habara Jaromír, 1974</v>
      </c>
      <c r="R1316" s="135" t="str">
        <f>CONCATENATE(historie_vysledky[[#This Row],[prijmeni a jmeno]]," (",historie_vysledky[[#This Row],[nar]],")  v roce ",historie_vysledky[[#This Row],[rok]])</f>
        <v>Habara Jaromír (1974)  v roce 2017</v>
      </c>
      <c r="S1316" s="244"/>
      <c r="T1316" s="244"/>
      <c r="U1316" s="56"/>
      <c r="V1316" s="265"/>
      <c r="W1316" s="265"/>
      <c r="X1316" s="266"/>
      <c r="Y1316" s="266"/>
      <c r="AB1316" s="6"/>
      <c r="AC1316" s="6"/>
      <c r="AF1316" s="56"/>
      <c r="AG1316" s="56"/>
    </row>
    <row r="1317" spans="2:33" ht="11.25">
      <c r="B1317" s="133" t="str">
        <f>CONCATENATE(historie_vysledky[[#This Row],[rok]]," :: ",H1317," :: ",I1317)</f>
        <v>2017 :: Juráň Karel :: 1974</v>
      </c>
      <c r="C1317" s="251">
        <v>2017</v>
      </c>
      <c r="D1317" s="252" t="s">
        <v>186</v>
      </c>
      <c r="E1317" s="259">
        <v>13</v>
      </c>
      <c r="F1317" s="259">
        <v>2</v>
      </c>
      <c r="G1317" s="253" t="s">
        <v>2755</v>
      </c>
      <c r="H1317" s="262" t="s">
        <v>189</v>
      </c>
      <c r="I1317" s="263">
        <v>1974</v>
      </c>
      <c r="J1317" s="19" t="s">
        <v>2369</v>
      </c>
      <c r="K1317" s="255" t="str">
        <f>IF(RIGHT(LEFT(historie_vysledky[[#This Row],[prijmeni a jmeno]],SEARCH(" ",historie_vysledky[[#This Row],[prijmeni a jmeno]])-1),1)="á","Z","M")</f>
        <v>M</v>
      </c>
      <c r="L131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17" s="257"/>
      <c r="N1317" s="134"/>
      <c r="O1317" s="264">
        <v>4.2916666666666665E-2</v>
      </c>
      <c r="P1317" s="136" t="str">
        <f>LEFT(historie_vysledky[[#This Row],[prijmeni a jmeno]],1)</f>
        <v>J</v>
      </c>
      <c r="Q1317" s="135" t="str">
        <f>CONCATENATE(historie_vysledky[[#This Row],[prijmeni a jmeno]],", ",historie_vysledky[[#This Row],[nar]])</f>
        <v>Juráň Karel, 1974</v>
      </c>
      <c r="R1317" s="135" t="str">
        <f>CONCATENATE(historie_vysledky[[#This Row],[prijmeni a jmeno]]," (",historie_vysledky[[#This Row],[nar]],")  v roce ",historie_vysledky[[#This Row],[rok]])</f>
        <v>Juráň Karel (1974)  v roce 2017</v>
      </c>
      <c r="S1317" s="244"/>
      <c r="T1317" s="244"/>
      <c r="U1317" s="56"/>
      <c r="V1317" s="265"/>
      <c r="W1317" s="265"/>
      <c r="X1317" s="266"/>
      <c r="Y1317" s="266"/>
      <c r="AB1317" s="6"/>
      <c r="AC1317" s="6"/>
      <c r="AF1317" s="56"/>
      <c r="AG1317" s="56"/>
    </row>
    <row r="1318" spans="2:33" ht="11.25">
      <c r="B1318" s="133" t="str">
        <f>CONCATENATE(historie_vysledky[[#This Row],[rok]]," :: ",H1318," :: ",I1318)</f>
        <v>2017 :: Ehrlich Pavel :: 1969</v>
      </c>
      <c r="C1318" s="251">
        <v>2017</v>
      </c>
      <c r="D1318" s="252" t="s">
        <v>186</v>
      </c>
      <c r="E1318" s="259">
        <v>14</v>
      </c>
      <c r="F1318" s="259">
        <v>3</v>
      </c>
      <c r="G1318" s="253">
        <v>4</v>
      </c>
      <c r="H1318" s="262" t="s">
        <v>55</v>
      </c>
      <c r="I1318" s="263">
        <v>1969</v>
      </c>
      <c r="J1318" s="19" t="s">
        <v>889</v>
      </c>
      <c r="K1318" s="255" t="str">
        <f>IF(RIGHT(LEFT(historie_vysledky[[#This Row],[prijmeni a jmeno]],SEARCH(" ",historie_vysledky[[#This Row],[prijmeni a jmeno]])-1),1)="á","Z","M")</f>
        <v>M</v>
      </c>
      <c r="L131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18" s="257"/>
      <c r="N1318" s="134"/>
      <c r="O1318" s="264">
        <v>4.2939814814814813E-2</v>
      </c>
      <c r="P1318" s="136" t="str">
        <f>LEFT(historie_vysledky[[#This Row],[prijmeni a jmeno]],1)</f>
        <v>E</v>
      </c>
      <c r="Q1318" s="135" t="str">
        <f>CONCATENATE(historie_vysledky[[#This Row],[prijmeni a jmeno]],", ",historie_vysledky[[#This Row],[nar]])</f>
        <v>Ehrlich Pavel, 1969</v>
      </c>
      <c r="R1318" s="135" t="str">
        <f>CONCATENATE(historie_vysledky[[#This Row],[prijmeni a jmeno]]," (",historie_vysledky[[#This Row],[nar]],")  v roce ",historie_vysledky[[#This Row],[rok]])</f>
        <v>Ehrlich Pavel (1969)  v roce 2017</v>
      </c>
      <c r="S1318" s="244"/>
      <c r="T1318" s="244"/>
      <c r="U1318" s="56"/>
      <c r="V1318" s="265"/>
      <c r="W1318" s="265"/>
      <c r="X1318" s="266"/>
      <c r="Y1318" s="266"/>
      <c r="AB1318" s="6"/>
      <c r="AC1318" s="6"/>
      <c r="AF1318" s="56"/>
      <c r="AG1318" s="56"/>
    </row>
    <row r="1319" spans="2:33" ht="11.25">
      <c r="B1319" s="133" t="str">
        <f>CONCATENATE(historie_vysledky[[#This Row],[rok]]," :: ",H1319," :: ",I1319)</f>
        <v>2017 :: Chlupová Tereza :: 1991</v>
      </c>
      <c r="C1319" s="251">
        <v>2017</v>
      </c>
      <c r="D1319" s="252" t="s">
        <v>186</v>
      </c>
      <c r="E1319" s="259">
        <v>15</v>
      </c>
      <c r="F1319" s="259">
        <v>1</v>
      </c>
      <c r="G1319" s="253">
        <v>53</v>
      </c>
      <c r="H1319" s="262" t="s">
        <v>954</v>
      </c>
      <c r="I1319" s="263">
        <v>1991</v>
      </c>
      <c r="J1319" s="19" t="s">
        <v>2720</v>
      </c>
      <c r="K1319" s="255" t="str">
        <f>IF(RIGHT(LEFT(historie_vysledky[[#This Row],[prijmeni a jmeno]],SEARCH(" ",historie_vysledky[[#This Row],[prijmeni a jmeno]])-1),1)="á","Z","M")</f>
        <v>Z</v>
      </c>
      <c r="L131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319" s="257"/>
      <c r="N1319" s="134"/>
      <c r="O1319" s="264">
        <v>4.3090277777777776E-2</v>
      </c>
      <c r="P1319" s="136" t="str">
        <f>LEFT(historie_vysledky[[#This Row],[prijmeni a jmeno]],1)</f>
        <v>C</v>
      </c>
      <c r="Q1319" s="135" t="str">
        <f>CONCATENATE(historie_vysledky[[#This Row],[prijmeni a jmeno]],", ",historie_vysledky[[#This Row],[nar]])</f>
        <v>Chlupová Tereza, 1991</v>
      </c>
      <c r="R1319" s="135" t="str">
        <f>CONCATENATE(historie_vysledky[[#This Row],[prijmeni a jmeno]]," (",historie_vysledky[[#This Row],[nar]],")  v roce ",historie_vysledky[[#This Row],[rok]])</f>
        <v>Chlupová Tereza (1991)  v roce 2017</v>
      </c>
      <c r="S1319" s="244"/>
      <c r="T1319" s="244"/>
      <c r="U1319" s="56"/>
      <c r="V1319" s="265"/>
      <c r="W1319" s="265"/>
      <c r="X1319" s="266"/>
      <c r="Y1319" s="266"/>
      <c r="AB1319" s="6"/>
      <c r="AC1319" s="6"/>
      <c r="AF1319" s="56"/>
      <c r="AG1319" s="56"/>
    </row>
    <row r="1320" spans="2:33" ht="11.25">
      <c r="B1320" s="133" t="str">
        <f>CONCATENATE(historie_vysledky[[#This Row],[rok]]," :: ",H1320," :: ",I1320)</f>
        <v>2017 :: Palivec David :: 1984</v>
      </c>
      <c r="C1320" s="251">
        <v>2017</v>
      </c>
      <c r="D1320" s="252" t="s">
        <v>186</v>
      </c>
      <c r="E1320" s="259">
        <v>16</v>
      </c>
      <c r="F1320" s="259">
        <v>5</v>
      </c>
      <c r="G1320" s="253">
        <v>91</v>
      </c>
      <c r="H1320" s="262" t="s">
        <v>99</v>
      </c>
      <c r="I1320" s="263">
        <v>1984</v>
      </c>
      <c r="J1320" s="19" t="s">
        <v>2656</v>
      </c>
      <c r="K1320" s="255" t="str">
        <f>IF(RIGHT(LEFT(historie_vysledky[[#This Row],[prijmeni a jmeno]],SEARCH(" ",historie_vysledky[[#This Row],[prijmeni a jmeno]])-1),1)="á","Z","M")</f>
        <v>M</v>
      </c>
      <c r="L132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20" s="257"/>
      <c r="N1320" s="134"/>
      <c r="O1320" s="264">
        <v>4.3506944444444445E-2</v>
      </c>
      <c r="P1320" s="136" t="str">
        <f>LEFT(historie_vysledky[[#This Row],[prijmeni a jmeno]],1)</f>
        <v>P</v>
      </c>
      <c r="Q1320" s="135" t="str">
        <f>CONCATENATE(historie_vysledky[[#This Row],[prijmeni a jmeno]],", ",historie_vysledky[[#This Row],[nar]])</f>
        <v>Palivec David, 1984</v>
      </c>
      <c r="R1320" s="135" t="str">
        <f>CONCATENATE(historie_vysledky[[#This Row],[prijmeni a jmeno]]," (",historie_vysledky[[#This Row],[nar]],")  v roce ",historie_vysledky[[#This Row],[rok]])</f>
        <v>Palivec David (1984)  v roce 2017</v>
      </c>
      <c r="S1320" s="244"/>
      <c r="T1320" s="244"/>
      <c r="U1320" s="56"/>
      <c r="V1320" s="265"/>
      <c r="W1320" s="265"/>
      <c r="X1320" s="266"/>
      <c r="Y1320" s="266"/>
      <c r="AB1320" s="6"/>
      <c r="AC1320" s="6"/>
      <c r="AF1320" s="56"/>
      <c r="AG1320" s="56"/>
    </row>
    <row r="1321" spans="2:33" ht="11.25">
      <c r="B1321" s="133" t="str">
        <f>CONCATENATE(historie_vysledky[[#This Row],[rok]]," :: ",H1321," :: ",I1321)</f>
        <v>2017 :: Krov Martin :: 1995</v>
      </c>
      <c r="C1321" s="251">
        <v>2017</v>
      </c>
      <c r="D1321" s="252" t="s">
        <v>186</v>
      </c>
      <c r="E1321" s="259">
        <v>17</v>
      </c>
      <c r="F1321" s="259">
        <v>5</v>
      </c>
      <c r="G1321" s="253" t="s">
        <v>2815</v>
      </c>
      <c r="H1321" s="262" t="s">
        <v>768</v>
      </c>
      <c r="I1321" s="263">
        <v>1995</v>
      </c>
      <c r="J1321" s="19" t="s">
        <v>769</v>
      </c>
      <c r="K1321" s="255" t="str">
        <f>IF(RIGHT(LEFT(historie_vysledky[[#This Row],[prijmeni a jmeno]],SEARCH(" ",historie_vysledky[[#This Row],[prijmeni a jmeno]])-1),1)="á","Z","M")</f>
        <v>M</v>
      </c>
      <c r="L132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21" s="257"/>
      <c r="N1321" s="134"/>
      <c r="O1321" s="264">
        <v>4.3680555555555556E-2</v>
      </c>
      <c r="P1321" s="136" t="str">
        <f>LEFT(historie_vysledky[[#This Row],[prijmeni a jmeno]],1)</f>
        <v>K</v>
      </c>
      <c r="Q1321" s="135" t="str">
        <f>CONCATENATE(historie_vysledky[[#This Row],[prijmeni a jmeno]],", ",historie_vysledky[[#This Row],[nar]])</f>
        <v>Krov Martin, 1995</v>
      </c>
      <c r="R1321" s="135" t="str">
        <f>CONCATENATE(historie_vysledky[[#This Row],[prijmeni a jmeno]]," (",historie_vysledky[[#This Row],[nar]],")  v roce ",historie_vysledky[[#This Row],[rok]])</f>
        <v>Krov Martin (1995)  v roce 2017</v>
      </c>
      <c r="S1321" s="244"/>
      <c r="T1321" s="244"/>
      <c r="U1321" s="56"/>
      <c r="V1321" s="265"/>
      <c r="W1321" s="265"/>
      <c r="X1321" s="266"/>
      <c r="Y1321" s="266"/>
      <c r="AB1321" s="6"/>
      <c r="AC1321" s="6"/>
      <c r="AF1321" s="56"/>
      <c r="AG1321" s="56"/>
    </row>
    <row r="1322" spans="2:33" ht="11.25">
      <c r="B1322" s="133" t="str">
        <f>CONCATENATE(historie_vysledky[[#This Row],[rok]]," :: ",H1322," :: ",I1322)</f>
        <v>2017 :: Nový Lukáš :: 1976</v>
      </c>
      <c r="C1322" s="251">
        <v>2017</v>
      </c>
      <c r="D1322" s="252" t="s">
        <v>186</v>
      </c>
      <c r="E1322" s="259">
        <v>18</v>
      </c>
      <c r="F1322" s="259">
        <v>4</v>
      </c>
      <c r="G1322" s="253" t="s">
        <v>2817</v>
      </c>
      <c r="H1322" s="262" t="s">
        <v>383</v>
      </c>
      <c r="I1322" s="263">
        <v>1976</v>
      </c>
      <c r="J1322" s="19" t="s">
        <v>784</v>
      </c>
      <c r="K1322" s="255" t="str">
        <f>IF(RIGHT(LEFT(historie_vysledky[[#This Row],[prijmeni a jmeno]],SEARCH(" ",historie_vysledky[[#This Row],[prijmeni a jmeno]])-1),1)="á","Z","M")</f>
        <v>M</v>
      </c>
      <c r="L132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22" s="257"/>
      <c r="N1322" s="134"/>
      <c r="O1322" s="264">
        <v>4.3750000000000004E-2</v>
      </c>
      <c r="P1322" s="136" t="str">
        <f>LEFT(historie_vysledky[[#This Row],[prijmeni a jmeno]],1)</f>
        <v>N</v>
      </c>
      <c r="Q1322" s="135" t="str">
        <f>CONCATENATE(historie_vysledky[[#This Row],[prijmeni a jmeno]],", ",historie_vysledky[[#This Row],[nar]])</f>
        <v>Nový Lukáš, 1976</v>
      </c>
      <c r="R1322" s="135" t="str">
        <f>CONCATENATE(historie_vysledky[[#This Row],[prijmeni a jmeno]]," (",historie_vysledky[[#This Row],[nar]],")  v roce ",historie_vysledky[[#This Row],[rok]])</f>
        <v>Nový Lukáš (1976)  v roce 2017</v>
      </c>
      <c r="S1322" s="244"/>
      <c r="T1322" s="244"/>
      <c r="U1322" s="56"/>
      <c r="V1322" s="265"/>
      <c r="W1322" s="265"/>
      <c r="X1322" s="266"/>
      <c r="Y1322" s="266"/>
      <c r="AB1322" s="6"/>
      <c r="AC1322" s="6"/>
      <c r="AF1322" s="56"/>
      <c r="AG1322" s="56"/>
    </row>
    <row r="1323" spans="2:33" ht="11.25">
      <c r="B1323" s="133" t="str">
        <f>CONCATENATE(historie_vysledky[[#This Row],[rok]]," :: ",H1323," :: ",I1323)</f>
        <v>2017 :: Rokos Lukáš :: 1987</v>
      </c>
      <c r="C1323" s="251">
        <v>2017</v>
      </c>
      <c r="D1323" s="252" t="s">
        <v>186</v>
      </c>
      <c r="E1323" s="259">
        <v>19</v>
      </c>
      <c r="F1323" s="259">
        <v>6</v>
      </c>
      <c r="G1323" s="253">
        <v>20</v>
      </c>
      <c r="H1323" s="262" t="s">
        <v>2324</v>
      </c>
      <c r="I1323" s="263">
        <v>1987</v>
      </c>
      <c r="J1323" s="19" t="s">
        <v>37</v>
      </c>
      <c r="K1323" s="255" t="str">
        <f>IF(RIGHT(LEFT(historie_vysledky[[#This Row],[prijmeni a jmeno]],SEARCH(" ",historie_vysledky[[#This Row],[prijmeni a jmeno]])-1),1)="á","Z","M")</f>
        <v>M</v>
      </c>
      <c r="L132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23" s="257"/>
      <c r="N1323" s="134"/>
      <c r="O1323" s="264">
        <v>4.3773148148148144E-2</v>
      </c>
      <c r="P1323" s="136" t="str">
        <f>LEFT(historie_vysledky[[#This Row],[prijmeni a jmeno]],1)</f>
        <v>R</v>
      </c>
      <c r="Q1323" s="135" t="str">
        <f>CONCATENATE(historie_vysledky[[#This Row],[prijmeni a jmeno]],", ",historie_vysledky[[#This Row],[nar]])</f>
        <v>Rokos Lukáš, 1987</v>
      </c>
      <c r="R1323" s="135" t="str">
        <f>CONCATENATE(historie_vysledky[[#This Row],[prijmeni a jmeno]]," (",historie_vysledky[[#This Row],[nar]],")  v roce ",historie_vysledky[[#This Row],[rok]])</f>
        <v>Rokos Lukáš (1987)  v roce 2017</v>
      </c>
      <c r="S1323" s="244"/>
      <c r="T1323" s="244"/>
      <c r="U1323" s="56"/>
      <c r="V1323" s="265"/>
      <c r="W1323" s="265"/>
      <c r="X1323" s="266"/>
      <c r="Y1323" s="266"/>
      <c r="AB1323" s="6"/>
      <c r="AC1323" s="6"/>
      <c r="AF1323" s="56"/>
      <c r="AG1323" s="56"/>
    </row>
    <row r="1324" spans="2:33" ht="11.25">
      <c r="B1324" s="133" t="str">
        <f>CONCATENATE(historie_vysledky[[#This Row],[rok]]," :: ",H1324," :: ",I1324)</f>
        <v>2017 :: Hruška Luděk :: 1973</v>
      </c>
      <c r="C1324" s="251">
        <v>2017</v>
      </c>
      <c r="D1324" s="252" t="s">
        <v>186</v>
      </c>
      <c r="E1324" s="259">
        <v>20</v>
      </c>
      <c r="F1324" s="259">
        <v>5</v>
      </c>
      <c r="G1324" s="253">
        <v>8</v>
      </c>
      <c r="H1324" s="262" t="s">
        <v>65</v>
      </c>
      <c r="I1324" s="263">
        <v>1973</v>
      </c>
      <c r="J1324" s="19" t="s">
        <v>892</v>
      </c>
      <c r="K1324" s="255" t="str">
        <f>IF(RIGHT(LEFT(historie_vysledky[[#This Row],[prijmeni a jmeno]],SEARCH(" ",historie_vysledky[[#This Row],[prijmeni a jmeno]])-1),1)="á","Z","M")</f>
        <v>M</v>
      </c>
      <c r="L132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24" s="257"/>
      <c r="N1324" s="134"/>
      <c r="O1324" s="264">
        <v>4.3807870370370372E-2</v>
      </c>
      <c r="P1324" s="136" t="str">
        <f>LEFT(historie_vysledky[[#This Row],[prijmeni a jmeno]],1)</f>
        <v>H</v>
      </c>
      <c r="Q1324" s="135" t="str">
        <f>CONCATENATE(historie_vysledky[[#This Row],[prijmeni a jmeno]],", ",historie_vysledky[[#This Row],[nar]])</f>
        <v>Hruška Luděk, 1973</v>
      </c>
      <c r="R1324" s="135" t="str">
        <f>CONCATENATE(historie_vysledky[[#This Row],[prijmeni a jmeno]]," (",historie_vysledky[[#This Row],[nar]],")  v roce ",historie_vysledky[[#This Row],[rok]])</f>
        <v>Hruška Luděk (1973)  v roce 2017</v>
      </c>
      <c r="S1324" s="244"/>
      <c r="T1324" s="244"/>
      <c r="U1324" s="56"/>
      <c r="V1324" s="265"/>
      <c r="W1324" s="265"/>
      <c r="X1324" s="266"/>
      <c r="Y1324" s="266"/>
      <c r="AB1324" s="6"/>
      <c r="AC1324" s="6"/>
      <c r="AF1324" s="56"/>
      <c r="AG1324" s="56"/>
    </row>
    <row r="1325" spans="2:33" ht="11.25">
      <c r="B1325" s="133" t="str">
        <f>CONCATENATE(historie_vysledky[[#This Row],[rok]]," :: ",H1325," :: ",I1325)</f>
        <v>2017 :: Klimeš Petr :: 1980</v>
      </c>
      <c r="C1325" s="251">
        <v>2017</v>
      </c>
      <c r="D1325" s="252" t="s">
        <v>186</v>
      </c>
      <c r="E1325" s="259">
        <v>21</v>
      </c>
      <c r="F1325" s="259">
        <v>7</v>
      </c>
      <c r="G1325" s="253">
        <v>80</v>
      </c>
      <c r="H1325" s="262" t="s">
        <v>72</v>
      </c>
      <c r="I1325" s="263">
        <v>1980</v>
      </c>
      <c r="J1325" s="19" t="s">
        <v>2635</v>
      </c>
      <c r="K1325" s="255" t="str">
        <f>IF(RIGHT(LEFT(historie_vysledky[[#This Row],[prijmeni a jmeno]],SEARCH(" ",historie_vysledky[[#This Row],[prijmeni a jmeno]])-1),1)="á","Z","M")</f>
        <v>M</v>
      </c>
      <c r="L132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25" s="257"/>
      <c r="N1325" s="134"/>
      <c r="O1325" s="264">
        <v>4.4143518518518519E-2</v>
      </c>
      <c r="P1325" s="136" t="str">
        <f>LEFT(historie_vysledky[[#This Row],[prijmeni a jmeno]],1)</f>
        <v>K</v>
      </c>
      <c r="Q1325" s="135" t="str">
        <f>CONCATENATE(historie_vysledky[[#This Row],[prijmeni a jmeno]],", ",historie_vysledky[[#This Row],[nar]])</f>
        <v>Klimeš Petr, 1980</v>
      </c>
      <c r="R1325" s="135" t="str">
        <f>CONCATENATE(historie_vysledky[[#This Row],[prijmeni a jmeno]]," (",historie_vysledky[[#This Row],[nar]],")  v roce ",historie_vysledky[[#This Row],[rok]])</f>
        <v>Klimeš Petr (1980)  v roce 2017</v>
      </c>
      <c r="S1325" s="244"/>
      <c r="T1325" s="244"/>
      <c r="U1325" s="56"/>
      <c r="V1325" s="265"/>
      <c r="W1325" s="265"/>
      <c r="X1325" s="266"/>
      <c r="Y1325" s="266"/>
      <c r="AB1325" s="6"/>
      <c r="AC1325" s="6"/>
      <c r="AF1325" s="56"/>
      <c r="AG1325" s="56"/>
    </row>
    <row r="1326" spans="2:33" ht="11.25">
      <c r="B1326" s="133" t="str">
        <f>CONCATENATE(historie_vysledky[[#This Row],[rok]]," :: ",H1326," :: ",I1326)</f>
        <v>2017 :: Chlup Tomáš :: 1993</v>
      </c>
      <c r="C1326" s="251">
        <v>2017</v>
      </c>
      <c r="D1326" s="252" t="s">
        <v>186</v>
      </c>
      <c r="E1326" s="259">
        <v>22</v>
      </c>
      <c r="F1326" s="259">
        <v>6</v>
      </c>
      <c r="G1326" s="253">
        <v>52</v>
      </c>
      <c r="H1326" s="262" t="s">
        <v>948</v>
      </c>
      <c r="I1326" s="263">
        <v>1993</v>
      </c>
      <c r="J1326" s="19" t="s">
        <v>2720</v>
      </c>
      <c r="K1326" s="255" t="str">
        <f>IF(RIGHT(LEFT(historie_vysledky[[#This Row],[prijmeni a jmeno]],SEARCH(" ",historie_vysledky[[#This Row],[prijmeni a jmeno]])-1),1)="á","Z","M")</f>
        <v>M</v>
      </c>
      <c r="L132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26" s="257"/>
      <c r="N1326" s="134"/>
      <c r="O1326" s="264">
        <v>4.4259259259259255E-2</v>
      </c>
      <c r="P1326" s="136" t="str">
        <f>LEFT(historie_vysledky[[#This Row],[prijmeni a jmeno]],1)</f>
        <v>C</v>
      </c>
      <c r="Q1326" s="135" t="str">
        <f>CONCATENATE(historie_vysledky[[#This Row],[prijmeni a jmeno]],", ",historie_vysledky[[#This Row],[nar]])</f>
        <v>Chlup Tomáš, 1993</v>
      </c>
      <c r="R1326" s="135" t="str">
        <f>CONCATENATE(historie_vysledky[[#This Row],[prijmeni a jmeno]]," (",historie_vysledky[[#This Row],[nar]],")  v roce ",historie_vysledky[[#This Row],[rok]])</f>
        <v>Chlup Tomáš (1993)  v roce 2017</v>
      </c>
      <c r="S1326" s="244"/>
      <c r="T1326" s="244"/>
      <c r="U1326" s="56"/>
      <c r="V1326" s="265"/>
      <c r="W1326" s="265"/>
      <c r="X1326" s="266"/>
      <c r="Y1326" s="266"/>
      <c r="AB1326" s="6"/>
      <c r="AC1326" s="6"/>
      <c r="AF1326" s="56"/>
      <c r="AG1326" s="56"/>
    </row>
    <row r="1327" spans="2:33" ht="11.25">
      <c r="B1327" s="133" t="str">
        <f>CONCATENATE(historie_vysledky[[#This Row],[rok]]," :: ",H1327," :: ",I1327)</f>
        <v>2017 :: Studnař Lukáš :: 1989</v>
      </c>
      <c r="C1327" s="251">
        <v>2017</v>
      </c>
      <c r="D1327" s="252" t="s">
        <v>186</v>
      </c>
      <c r="E1327" s="259">
        <v>23</v>
      </c>
      <c r="F1327" s="259">
        <v>7</v>
      </c>
      <c r="G1327" s="253" t="s">
        <v>2803</v>
      </c>
      <c r="H1327" s="262" t="s">
        <v>2770</v>
      </c>
      <c r="I1327" s="263">
        <v>1989</v>
      </c>
      <c r="J1327" s="19" t="s">
        <v>316</v>
      </c>
      <c r="K1327" s="255" t="str">
        <f>IF(RIGHT(LEFT(historie_vysledky[[#This Row],[prijmeni a jmeno]],SEARCH(" ",historie_vysledky[[#This Row],[prijmeni a jmeno]])-1),1)="á","Z","M")</f>
        <v>M</v>
      </c>
      <c r="L132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27" s="257"/>
      <c r="N1327" s="134"/>
      <c r="O1327" s="264">
        <v>4.4351851851851858E-2</v>
      </c>
      <c r="P1327" s="136" t="str">
        <f>LEFT(historie_vysledky[[#This Row],[prijmeni a jmeno]],1)</f>
        <v>S</v>
      </c>
      <c r="Q1327" s="135" t="str">
        <f>CONCATENATE(historie_vysledky[[#This Row],[prijmeni a jmeno]],", ",historie_vysledky[[#This Row],[nar]])</f>
        <v>Studnař Lukáš, 1989</v>
      </c>
      <c r="R1327" s="135" t="str">
        <f>CONCATENATE(historie_vysledky[[#This Row],[prijmeni a jmeno]]," (",historie_vysledky[[#This Row],[nar]],")  v roce ",historie_vysledky[[#This Row],[rok]])</f>
        <v>Studnař Lukáš (1989)  v roce 2017</v>
      </c>
      <c r="S1327" s="244"/>
      <c r="T1327" s="244"/>
      <c r="U1327" s="56"/>
      <c r="V1327" s="265"/>
      <c r="W1327" s="265"/>
      <c r="X1327" s="266"/>
      <c r="Y1327" s="266"/>
      <c r="AB1327" s="6"/>
      <c r="AC1327" s="6"/>
      <c r="AF1327" s="56"/>
      <c r="AG1327" s="56"/>
    </row>
    <row r="1328" spans="2:33" ht="11.25">
      <c r="B1328" s="133" t="str">
        <f>CONCATENATE(historie_vysledky[[#This Row],[rok]]," :: ",H1328," :: ",I1328)</f>
        <v>2017 :: Szábo Miloš :: 1981</v>
      </c>
      <c r="C1328" s="251">
        <v>2017</v>
      </c>
      <c r="D1328" s="252" t="s">
        <v>186</v>
      </c>
      <c r="E1328" s="259">
        <v>24</v>
      </c>
      <c r="F1328" s="259">
        <v>8</v>
      </c>
      <c r="G1328" s="253">
        <v>26</v>
      </c>
      <c r="H1328" s="262" t="s">
        <v>160</v>
      </c>
      <c r="I1328" s="263">
        <v>1981</v>
      </c>
      <c r="J1328" s="19" t="s">
        <v>2673</v>
      </c>
      <c r="K1328" s="255" t="str">
        <f>IF(RIGHT(LEFT(historie_vysledky[[#This Row],[prijmeni a jmeno]],SEARCH(" ",historie_vysledky[[#This Row],[prijmeni a jmeno]])-1),1)="á","Z","M")</f>
        <v>M</v>
      </c>
      <c r="L132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28" s="257"/>
      <c r="N1328" s="134"/>
      <c r="O1328" s="264">
        <v>4.4618055555555557E-2</v>
      </c>
      <c r="P1328" s="136" t="str">
        <f>LEFT(historie_vysledky[[#This Row],[prijmeni a jmeno]],1)</f>
        <v>S</v>
      </c>
      <c r="Q1328" s="135" t="str">
        <f>CONCATENATE(historie_vysledky[[#This Row],[prijmeni a jmeno]],", ",historie_vysledky[[#This Row],[nar]])</f>
        <v>Szábo Miloš, 1981</v>
      </c>
      <c r="R1328" s="135" t="str">
        <f>CONCATENATE(historie_vysledky[[#This Row],[prijmeni a jmeno]]," (",historie_vysledky[[#This Row],[nar]],")  v roce ",historie_vysledky[[#This Row],[rok]])</f>
        <v>Szábo Miloš (1981)  v roce 2017</v>
      </c>
      <c r="S1328" s="244"/>
      <c r="T1328" s="244"/>
      <c r="U1328" s="56"/>
      <c r="V1328" s="265"/>
      <c r="W1328" s="265"/>
      <c r="X1328" s="266"/>
      <c r="Y1328" s="266"/>
      <c r="AB1328" s="6"/>
      <c r="AC1328" s="6"/>
      <c r="AF1328" s="56"/>
      <c r="AG1328" s="56"/>
    </row>
    <row r="1329" spans="2:33" ht="11.25">
      <c r="B1329" s="133" t="str">
        <f>CONCATENATE(historie_vysledky[[#This Row],[rok]]," :: ",H1329," :: ",I1329)</f>
        <v>2017 :: Ludvík Jan :: 1975</v>
      </c>
      <c r="C1329" s="251">
        <v>2017</v>
      </c>
      <c r="D1329" s="252" t="s">
        <v>186</v>
      </c>
      <c r="E1329" s="259">
        <v>25</v>
      </c>
      <c r="F1329" s="259">
        <v>6</v>
      </c>
      <c r="G1329" s="253" t="s">
        <v>2788</v>
      </c>
      <c r="H1329" s="262" t="s">
        <v>961</v>
      </c>
      <c r="I1329" s="263">
        <v>1975</v>
      </c>
      <c r="J1329" s="19" t="s">
        <v>962</v>
      </c>
      <c r="K1329" s="255" t="str">
        <f>IF(RIGHT(LEFT(historie_vysledky[[#This Row],[prijmeni a jmeno]],SEARCH(" ",historie_vysledky[[#This Row],[prijmeni a jmeno]])-1),1)="á","Z","M")</f>
        <v>M</v>
      </c>
      <c r="L132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29" s="257"/>
      <c r="N1329" s="134"/>
      <c r="O1329" s="264">
        <v>4.4664351851851851E-2</v>
      </c>
      <c r="P1329" s="136" t="str">
        <f>LEFT(historie_vysledky[[#This Row],[prijmeni a jmeno]],1)</f>
        <v>L</v>
      </c>
      <c r="Q1329" s="135" t="str">
        <f>CONCATENATE(historie_vysledky[[#This Row],[prijmeni a jmeno]],", ",historie_vysledky[[#This Row],[nar]])</f>
        <v>Ludvík Jan, 1975</v>
      </c>
      <c r="R1329" s="135" t="str">
        <f>CONCATENATE(historie_vysledky[[#This Row],[prijmeni a jmeno]]," (",historie_vysledky[[#This Row],[nar]],")  v roce ",historie_vysledky[[#This Row],[rok]])</f>
        <v>Ludvík Jan (1975)  v roce 2017</v>
      </c>
      <c r="S1329" s="244"/>
      <c r="T1329" s="244"/>
      <c r="U1329" s="56"/>
      <c r="V1329" s="265"/>
      <c r="W1329" s="265"/>
      <c r="X1329" s="266"/>
      <c r="Y1329" s="266"/>
      <c r="AB1329" s="6"/>
      <c r="AC1329" s="6"/>
      <c r="AF1329" s="56"/>
      <c r="AG1329" s="56"/>
    </row>
    <row r="1330" spans="2:33" ht="11.25">
      <c r="B1330" s="133" t="str">
        <f>CONCATENATE(historie_vysledky[[#This Row],[rok]]," :: ",H1330," :: ",I1330)</f>
        <v>2017 :: Lácha Pavel :: 1969</v>
      </c>
      <c r="C1330" s="251">
        <v>2017</v>
      </c>
      <c r="D1330" s="252" t="s">
        <v>186</v>
      </c>
      <c r="E1330" s="259">
        <v>26</v>
      </c>
      <c r="F1330" s="259">
        <v>7</v>
      </c>
      <c r="G1330" s="253">
        <v>70</v>
      </c>
      <c r="H1330" s="262" t="s">
        <v>83</v>
      </c>
      <c r="I1330" s="263">
        <v>1969</v>
      </c>
      <c r="J1330" s="19" t="s">
        <v>299</v>
      </c>
      <c r="K1330" s="255" t="str">
        <f>IF(RIGHT(LEFT(historie_vysledky[[#This Row],[prijmeni a jmeno]],SEARCH(" ",historie_vysledky[[#This Row],[prijmeni a jmeno]])-1),1)="á","Z","M")</f>
        <v>M</v>
      </c>
      <c r="L133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30" s="257"/>
      <c r="N1330" s="134"/>
      <c r="O1330" s="264">
        <v>4.4699074074074079E-2</v>
      </c>
      <c r="P1330" s="136" t="str">
        <f>LEFT(historie_vysledky[[#This Row],[prijmeni a jmeno]],1)</f>
        <v>L</v>
      </c>
      <c r="Q1330" s="135" t="str">
        <f>CONCATENATE(historie_vysledky[[#This Row],[prijmeni a jmeno]],", ",historie_vysledky[[#This Row],[nar]])</f>
        <v>Lácha Pavel, 1969</v>
      </c>
      <c r="R1330" s="135" t="str">
        <f>CONCATENATE(historie_vysledky[[#This Row],[prijmeni a jmeno]]," (",historie_vysledky[[#This Row],[nar]],")  v roce ",historie_vysledky[[#This Row],[rok]])</f>
        <v>Lácha Pavel (1969)  v roce 2017</v>
      </c>
      <c r="S1330" s="244"/>
      <c r="T1330" s="244"/>
      <c r="U1330" s="56"/>
      <c r="V1330" s="265"/>
      <c r="W1330" s="265"/>
      <c r="X1330" s="266"/>
      <c r="Y1330" s="266"/>
      <c r="AB1330" s="6"/>
      <c r="AC1330" s="6"/>
      <c r="AF1330" s="56"/>
      <c r="AG1330" s="56"/>
    </row>
    <row r="1331" spans="2:33" ht="11.25">
      <c r="B1331" s="133" t="str">
        <f>CONCATENATE(historie_vysledky[[#This Row],[rok]]," :: ",H1331," :: ",I1331)</f>
        <v>2017 :: Tomek Daniel :: 1970</v>
      </c>
      <c r="C1331" s="251">
        <v>2017</v>
      </c>
      <c r="D1331" s="252" t="s">
        <v>186</v>
      </c>
      <c r="E1331" s="259">
        <v>27</v>
      </c>
      <c r="F1331" s="259">
        <v>8</v>
      </c>
      <c r="G1331" s="253">
        <v>115</v>
      </c>
      <c r="H1331" s="262" t="s">
        <v>2674</v>
      </c>
      <c r="I1331" s="263">
        <v>1970</v>
      </c>
      <c r="J1331" s="19" t="s">
        <v>2675</v>
      </c>
      <c r="K1331" s="255" t="str">
        <f>IF(RIGHT(LEFT(historie_vysledky[[#This Row],[prijmeni a jmeno]],SEARCH(" ",historie_vysledky[[#This Row],[prijmeni a jmeno]])-1),1)="á","Z","M")</f>
        <v>M</v>
      </c>
      <c r="L133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31" s="257"/>
      <c r="N1331" s="134"/>
      <c r="O1331" s="264">
        <v>4.4733796296296292E-2</v>
      </c>
      <c r="P1331" s="136" t="str">
        <f>LEFT(historie_vysledky[[#This Row],[prijmeni a jmeno]],1)</f>
        <v>T</v>
      </c>
      <c r="Q1331" s="135" t="str">
        <f>CONCATENATE(historie_vysledky[[#This Row],[prijmeni a jmeno]],", ",historie_vysledky[[#This Row],[nar]])</f>
        <v>Tomek Daniel, 1970</v>
      </c>
      <c r="R1331" s="135" t="str">
        <f>CONCATENATE(historie_vysledky[[#This Row],[prijmeni a jmeno]]," (",historie_vysledky[[#This Row],[nar]],")  v roce ",historie_vysledky[[#This Row],[rok]])</f>
        <v>Tomek Daniel (1970)  v roce 2017</v>
      </c>
      <c r="S1331" s="244"/>
      <c r="T1331" s="244"/>
      <c r="U1331" s="56"/>
      <c r="V1331" s="265"/>
      <c r="W1331" s="265"/>
      <c r="X1331" s="266"/>
      <c r="Y1331" s="266"/>
      <c r="AB1331" s="6"/>
      <c r="AC1331" s="6"/>
      <c r="AF1331" s="56"/>
      <c r="AG1331" s="56"/>
    </row>
    <row r="1332" spans="2:33" ht="11.25">
      <c r="B1332" s="133" t="str">
        <f>CONCATENATE(historie_vysledky[[#This Row],[rok]]," :: ",H1332," :: ",I1332)</f>
        <v>2017 :: Lippl Jan :: 1983</v>
      </c>
      <c r="C1332" s="251">
        <v>2017</v>
      </c>
      <c r="D1332" s="252" t="s">
        <v>186</v>
      </c>
      <c r="E1332" s="259">
        <v>28</v>
      </c>
      <c r="F1332" s="259">
        <v>9</v>
      </c>
      <c r="G1332" s="253">
        <v>10</v>
      </c>
      <c r="H1332" s="262" t="s">
        <v>929</v>
      </c>
      <c r="I1332" s="263">
        <v>1983</v>
      </c>
      <c r="J1332" s="19" t="s">
        <v>2646</v>
      </c>
      <c r="K1332" s="255" t="str">
        <f>IF(RIGHT(LEFT(historie_vysledky[[#This Row],[prijmeni a jmeno]],SEARCH(" ",historie_vysledky[[#This Row],[prijmeni a jmeno]])-1),1)="á","Z","M")</f>
        <v>M</v>
      </c>
      <c r="L133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32" s="257"/>
      <c r="N1332" s="134"/>
      <c r="O1332" s="264">
        <v>4.5127314814814821E-2</v>
      </c>
      <c r="P1332" s="136" t="str">
        <f>LEFT(historie_vysledky[[#This Row],[prijmeni a jmeno]],1)</f>
        <v>L</v>
      </c>
      <c r="Q1332" s="135" t="str">
        <f>CONCATENATE(historie_vysledky[[#This Row],[prijmeni a jmeno]],", ",historie_vysledky[[#This Row],[nar]])</f>
        <v>Lippl Jan, 1983</v>
      </c>
      <c r="R1332" s="135" t="str">
        <f>CONCATENATE(historie_vysledky[[#This Row],[prijmeni a jmeno]]," (",historie_vysledky[[#This Row],[nar]],")  v roce ",historie_vysledky[[#This Row],[rok]])</f>
        <v>Lippl Jan (1983)  v roce 2017</v>
      </c>
      <c r="S1332" s="244"/>
      <c r="T1332" s="244"/>
      <c r="U1332" s="56"/>
      <c r="V1332" s="265"/>
      <c r="W1332" s="265"/>
      <c r="X1332" s="266"/>
      <c r="Y1332" s="266"/>
      <c r="AB1332" s="6"/>
      <c r="AC1332" s="6"/>
      <c r="AF1332" s="56"/>
      <c r="AG1332" s="56"/>
    </row>
    <row r="1333" spans="2:33" ht="11.25">
      <c r="B1333" s="133" t="str">
        <f>CONCATENATE(historie_vysledky[[#This Row],[rok]]," :: ",H1333," :: ",I1333)</f>
        <v>2017 :: Toul Filip :: 1980</v>
      </c>
      <c r="C1333" s="251">
        <v>2017</v>
      </c>
      <c r="D1333" s="252" t="s">
        <v>186</v>
      </c>
      <c r="E1333" s="259">
        <v>29</v>
      </c>
      <c r="F1333" s="259">
        <v>10</v>
      </c>
      <c r="G1333" s="253" t="s">
        <v>2796</v>
      </c>
      <c r="H1333" s="262" t="s">
        <v>539</v>
      </c>
      <c r="I1333" s="263">
        <v>1980</v>
      </c>
      <c r="J1333" s="19" t="s">
        <v>294</v>
      </c>
      <c r="K1333" s="255" t="str">
        <f>IF(RIGHT(LEFT(historie_vysledky[[#This Row],[prijmeni a jmeno]],SEARCH(" ",historie_vysledky[[#This Row],[prijmeni a jmeno]])-1),1)="á","Z","M")</f>
        <v>M</v>
      </c>
      <c r="L133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33" s="257"/>
      <c r="N1333" s="134"/>
      <c r="O1333" s="264">
        <v>4.5231481481481484E-2</v>
      </c>
      <c r="P1333" s="136" t="str">
        <f>LEFT(historie_vysledky[[#This Row],[prijmeni a jmeno]],1)</f>
        <v>T</v>
      </c>
      <c r="Q1333" s="135" t="str">
        <f>CONCATENATE(historie_vysledky[[#This Row],[prijmeni a jmeno]],", ",historie_vysledky[[#This Row],[nar]])</f>
        <v>Toul Filip, 1980</v>
      </c>
      <c r="R1333" s="135" t="str">
        <f>CONCATENATE(historie_vysledky[[#This Row],[prijmeni a jmeno]]," (",historie_vysledky[[#This Row],[nar]],")  v roce ",historie_vysledky[[#This Row],[rok]])</f>
        <v>Toul Filip (1980)  v roce 2017</v>
      </c>
      <c r="S1333" s="244"/>
      <c r="T1333" s="244"/>
      <c r="U1333" s="56"/>
      <c r="V1333" s="265"/>
      <c r="W1333" s="265"/>
      <c r="X1333" s="266"/>
      <c r="Y1333" s="266"/>
      <c r="AB1333" s="6"/>
      <c r="AC1333" s="6"/>
      <c r="AF1333" s="56"/>
      <c r="AG1333" s="56"/>
    </row>
    <row r="1334" spans="2:33" ht="11.25">
      <c r="B1334" s="133" t="str">
        <f>CONCATENATE(historie_vysledky[[#This Row],[rok]]," :: ",H1334," :: ",I1334)</f>
        <v>2017 :: Černý Michal :: 1978</v>
      </c>
      <c r="C1334" s="251">
        <v>2017</v>
      </c>
      <c r="D1334" s="252" t="s">
        <v>186</v>
      </c>
      <c r="E1334" s="259">
        <v>30</v>
      </c>
      <c r="F1334" s="259">
        <v>11</v>
      </c>
      <c r="G1334" s="253">
        <v>3</v>
      </c>
      <c r="H1334" s="262" t="s">
        <v>885</v>
      </c>
      <c r="I1334" s="263">
        <v>1978</v>
      </c>
      <c r="J1334" s="19" t="s">
        <v>284</v>
      </c>
      <c r="K1334" s="255" t="str">
        <f>IF(RIGHT(LEFT(historie_vysledky[[#This Row],[prijmeni a jmeno]],SEARCH(" ",historie_vysledky[[#This Row],[prijmeni a jmeno]])-1),1)="á","Z","M")</f>
        <v>M</v>
      </c>
      <c r="L133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34" s="257"/>
      <c r="N1334" s="134"/>
      <c r="O1334" s="264">
        <v>4.5266203703703704E-2</v>
      </c>
      <c r="P1334" s="136" t="str">
        <f>LEFT(historie_vysledky[[#This Row],[prijmeni a jmeno]],1)</f>
        <v>Č</v>
      </c>
      <c r="Q1334" s="135" t="str">
        <f>CONCATENATE(historie_vysledky[[#This Row],[prijmeni a jmeno]],", ",historie_vysledky[[#This Row],[nar]])</f>
        <v>Černý Michal, 1978</v>
      </c>
      <c r="R1334" s="135" t="str">
        <f>CONCATENATE(historie_vysledky[[#This Row],[prijmeni a jmeno]]," (",historie_vysledky[[#This Row],[nar]],")  v roce ",historie_vysledky[[#This Row],[rok]])</f>
        <v>Černý Michal (1978)  v roce 2017</v>
      </c>
      <c r="S1334" s="244"/>
      <c r="T1334" s="244"/>
      <c r="U1334" s="56"/>
      <c r="V1334" s="265"/>
      <c r="W1334" s="265"/>
      <c r="X1334" s="266"/>
      <c r="Y1334" s="266"/>
      <c r="AB1334" s="6"/>
      <c r="AC1334" s="6"/>
      <c r="AF1334" s="56"/>
      <c r="AG1334" s="56"/>
    </row>
    <row r="1335" spans="2:33" ht="11.25">
      <c r="B1335" s="133" t="str">
        <f>CONCATENATE(historie_vysledky[[#This Row],[rok]]," :: ",H1335," :: ",I1335)</f>
        <v>2017 :: Mikoláš Miroslav :: 1995</v>
      </c>
      <c r="C1335" s="251">
        <v>2017</v>
      </c>
      <c r="D1335" s="252" t="s">
        <v>186</v>
      </c>
      <c r="E1335" s="259">
        <v>31</v>
      </c>
      <c r="F1335" s="259">
        <v>8</v>
      </c>
      <c r="G1335" s="253" t="s">
        <v>2799</v>
      </c>
      <c r="H1335" s="262" t="s">
        <v>2765</v>
      </c>
      <c r="I1335" s="263">
        <v>1995</v>
      </c>
      <c r="J1335" s="19" t="s">
        <v>286</v>
      </c>
      <c r="K1335" s="255" t="str">
        <f>IF(RIGHT(LEFT(historie_vysledky[[#This Row],[prijmeni a jmeno]],SEARCH(" ",historie_vysledky[[#This Row],[prijmeni a jmeno]])-1),1)="á","Z","M")</f>
        <v>M</v>
      </c>
      <c r="L133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35" s="257"/>
      <c r="N1335" s="134"/>
      <c r="O1335" s="264">
        <v>4.5324074074074072E-2</v>
      </c>
      <c r="P1335" s="136" t="str">
        <f>LEFT(historie_vysledky[[#This Row],[prijmeni a jmeno]],1)</f>
        <v>M</v>
      </c>
      <c r="Q1335" s="135" t="str">
        <f>CONCATENATE(historie_vysledky[[#This Row],[prijmeni a jmeno]],", ",historie_vysledky[[#This Row],[nar]])</f>
        <v>Mikoláš Miroslav, 1995</v>
      </c>
      <c r="R1335" s="135" t="str">
        <f>CONCATENATE(historie_vysledky[[#This Row],[prijmeni a jmeno]]," (",historie_vysledky[[#This Row],[nar]],")  v roce ",historie_vysledky[[#This Row],[rok]])</f>
        <v>Mikoláš Miroslav (1995)  v roce 2017</v>
      </c>
      <c r="S1335" s="244"/>
      <c r="T1335" s="244"/>
      <c r="U1335" s="56"/>
      <c r="V1335" s="265"/>
      <c r="W1335" s="265"/>
      <c r="X1335" s="266"/>
      <c r="Y1335" s="266"/>
      <c r="AB1335" s="6"/>
      <c r="AC1335" s="6"/>
      <c r="AF1335" s="56"/>
      <c r="AG1335" s="56"/>
    </row>
    <row r="1336" spans="2:33" ht="11.25">
      <c r="B1336" s="133" t="str">
        <f>CONCATENATE(historie_vysledky[[#This Row],[rok]]," :: ",H1336," :: ",I1336)</f>
        <v>2017 :: Rubick Jiří :: 1972</v>
      </c>
      <c r="C1336" s="251">
        <v>2017</v>
      </c>
      <c r="D1336" s="252" t="s">
        <v>186</v>
      </c>
      <c r="E1336" s="259">
        <v>32</v>
      </c>
      <c r="F1336" s="259">
        <v>9</v>
      </c>
      <c r="G1336" s="253" t="s">
        <v>2759</v>
      </c>
      <c r="H1336" s="262" t="s">
        <v>2662</v>
      </c>
      <c r="I1336" s="263">
        <v>1972</v>
      </c>
      <c r="J1336" s="19" t="s">
        <v>534</v>
      </c>
      <c r="K1336" s="255" t="str">
        <f>IF(RIGHT(LEFT(historie_vysledky[[#This Row],[prijmeni a jmeno]],SEARCH(" ",historie_vysledky[[#This Row],[prijmeni a jmeno]])-1),1)="á","Z","M")</f>
        <v>M</v>
      </c>
      <c r="L133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36" s="257"/>
      <c r="N1336" s="134"/>
      <c r="O1336" s="264">
        <v>4.5428240740740734E-2</v>
      </c>
      <c r="P1336" s="136" t="str">
        <f>LEFT(historie_vysledky[[#This Row],[prijmeni a jmeno]],1)</f>
        <v>R</v>
      </c>
      <c r="Q1336" s="135" t="str">
        <f>CONCATENATE(historie_vysledky[[#This Row],[prijmeni a jmeno]],", ",historie_vysledky[[#This Row],[nar]])</f>
        <v>Rubick Jiří, 1972</v>
      </c>
      <c r="R1336" s="135" t="str">
        <f>CONCATENATE(historie_vysledky[[#This Row],[prijmeni a jmeno]]," (",historie_vysledky[[#This Row],[nar]],")  v roce ",historie_vysledky[[#This Row],[rok]])</f>
        <v>Rubick Jiří (1972)  v roce 2017</v>
      </c>
      <c r="S1336" s="244"/>
      <c r="T1336" s="244"/>
      <c r="U1336" s="56"/>
      <c r="V1336" s="265"/>
      <c r="W1336" s="265"/>
      <c r="X1336" s="266"/>
      <c r="Y1336" s="266"/>
      <c r="AB1336" s="6"/>
      <c r="AC1336" s="6"/>
      <c r="AF1336" s="56"/>
      <c r="AG1336" s="56"/>
    </row>
    <row r="1337" spans="2:33" ht="11.25">
      <c r="B1337" s="133" t="str">
        <f>CONCATENATE(historie_vysledky[[#This Row],[rok]]," :: ",H1337," :: ",I1337)</f>
        <v>2017 :: Loskotová Gabriela :: 1975</v>
      </c>
      <c r="C1337" s="251">
        <v>2017</v>
      </c>
      <c r="D1337" s="252" t="s">
        <v>186</v>
      </c>
      <c r="E1337" s="259">
        <v>33</v>
      </c>
      <c r="F1337" s="259">
        <v>1</v>
      </c>
      <c r="G1337" s="253">
        <v>41</v>
      </c>
      <c r="H1337" s="262" t="s">
        <v>901</v>
      </c>
      <c r="I1337" s="263">
        <v>1975</v>
      </c>
      <c r="J1337" s="19" t="s">
        <v>902</v>
      </c>
      <c r="K1337" s="255" t="str">
        <f>IF(RIGHT(LEFT(historie_vysledky[[#This Row],[prijmeni a jmeno]],SEARCH(" ",historie_vysledky[[#This Row],[prijmeni a jmeno]])-1),1)="á","Z","M")</f>
        <v>Z</v>
      </c>
      <c r="L133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337" s="257"/>
      <c r="N1337" s="134"/>
      <c r="O1337" s="264">
        <v>4.5451388888888888E-2</v>
      </c>
      <c r="P1337" s="136" t="str">
        <f>LEFT(historie_vysledky[[#This Row],[prijmeni a jmeno]],1)</f>
        <v>L</v>
      </c>
      <c r="Q1337" s="135" t="str">
        <f>CONCATENATE(historie_vysledky[[#This Row],[prijmeni a jmeno]],", ",historie_vysledky[[#This Row],[nar]])</f>
        <v>Loskotová Gabriela, 1975</v>
      </c>
      <c r="R1337" s="135" t="str">
        <f>CONCATENATE(historie_vysledky[[#This Row],[prijmeni a jmeno]]," (",historie_vysledky[[#This Row],[nar]],")  v roce ",historie_vysledky[[#This Row],[rok]])</f>
        <v>Loskotová Gabriela (1975)  v roce 2017</v>
      </c>
      <c r="S1337" s="244"/>
      <c r="T1337" s="244"/>
      <c r="U1337" s="56"/>
      <c r="V1337" s="265"/>
      <c r="W1337" s="265"/>
      <c r="X1337" s="266"/>
      <c r="Y1337" s="266"/>
      <c r="AB1337" s="6"/>
      <c r="AC1337" s="6"/>
      <c r="AF1337" s="56"/>
      <c r="AG1337" s="56"/>
    </row>
    <row r="1338" spans="2:33" ht="11.25">
      <c r="B1338" s="133" t="str">
        <f>CONCATENATE(historie_vysledky[[#This Row],[rok]]," :: ",H1338," :: ",I1338)</f>
        <v>2017 :: Diviš Jiří :: 1975</v>
      </c>
      <c r="C1338" s="251">
        <v>2017</v>
      </c>
      <c r="D1338" s="252" t="s">
        <v>186</v>
      </c>
      <c r="E1338" s="259">
        <v>34</v>
      </c>
      <c r="F1338" s="259">
        <v>10</v>
      </c>
      <c r="G1338" s="253">
        <v>40</v>
      </c>
      <c r="H1338" s="262" t="s">
        <v>191</v>
      </c>
      <c r="I1338" s="263">
        <v>1975</v>
      </c>
      <c r="J1338" s="19" t="s">
        <v>2623</v>
      </c>
      <c r="K1338" s="255" t="str">
        <f>IF(RIGHT(LEFT(historie_vysledky[[#This Row],[prijmeni a jmeno]],SEARCH(" ",historie_vysledky[[#This Row],[prijmeni a jmeno]])-1),1)="á","Z","M")</f>
        <v>M</v>
      </c>
      <c r="L133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38" s="257"/>
      <c r="N1338" s="134"/>
      <c r="O1338" s="264">
        <v>4.5486111111111109E-2</v>
      </c>
      <c r="P1338" s="136" t="str">
        <f>LEFT(historie_vysledky[[#This Row],[prijmeni a jmeno]],1)</f>
        <v>D</v>
      </c>
      <c r="Q1338" s="135" t="str">
        <f>CONCATENATE(historie_vysledky[[#This Row],[prijmeni a jmeno]],", ",historie_vysledky[[#This Row],[nar]])</f>
        <v>Diviš Jiří, 1975</v>
      </c>
      <c r="R1338" s="135" t="str">
        <f>CONCATENATE(historie_vysledky[[#This Row],[prijmeni a jmeno]]," (",historie_vysledky[[#This Row],[nar]],")  v roce ",historie_vysledky[[#This Row],[rok]])</f>
        <v>Diviš Jiří (1975)  v roce 2017</v>
      </c>
      <c r="S1338" s="244"/>
      <c r="T1338" s="244"/>
      <c r="U1338" s="56"/>
      <c r="V1338" s="265"/>
      <c r="W1338" s="265"/>
      <c r="X1338" s="266"/>
      <c r="Y1338" s="266"/>
      <c r="AB1338" s="6"/>
      <c r="AC1338" s="6"/>
      <c r="AF1338" s="56"/>
      <c r="AG1338" s="56"/>
    </row>
    <row r="1339" spans="2:33" ht="11.25">
      <c r="B1339" s="133" t="str">
        <f>CONCATENATE(historie_vysledky[[#This Row],[rok]]," :: ",H1339," :: ",I1339)</f>
        <v>2017 :: Petrou Jan :: 1964</v>
      </c>
      <c r="C1339" s="251">
        <v>2017</v>
      </c>
      <c r="D1339" s="252" t="s">
        <v>186</v>
      </c>
      <c r="E1339" s="259">
        <v>35</v>
      </c>
      <c r="F1339" s="259">
        <v>4</v>
      </c>
      <c r="G1339" s="253" t="s">
        <v>2818</v>
      </c>
      <c r="H1339" s="262" t="s">
        <v>174</v>
      </c>
      <c r="I1339" s="263">
        <v>1964</v>
      </c>
      <c r="J1339" s="19" t="s">
        <v>33</v>
      </c>
      <c r="K1339" s="255" t="str">
        <f>IF(RIGHT(LEFT(historie_vysledky[[#This Row],[prijmeni a jmeno]],SEARCH(" ",historie_vysledky[[#This Row],[prijmeni a jmeno]])-1),1)="á","Z","M")</f>
        <v>M</v>
      </c>
      <c r="L133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39" s="257"/>
      <c r="N1339" s="134"/>
      <c r="O1339" s="264">
        <v>4.5555555555555551E-2</v>
      </c>
      <c r="P1339" s="136" t="str">
        <f>LEFT(historie_vysledky[[#This Row],[prijmeni a jmeno]],1)</f>
        <v>P</v>
      </c>
      <c r="Q1339" s="135" t="str">
        <f>CONCATENATE(historie_vysledky[[#This Row],[prijmeni a jmeno]],", ",historie_vysledky[[#This Row],[nar]])</f>
        <v>Petrou Jan, 1964</v>
      </c>
      <c r="R1339" s="135" t="str">
        <f>CONCATENATE(historie_vysledky[[#This Row],[prijmeni a jmeno]]," (",historie_vysledky[[#This Row],[nar]],")  v roce ",historie_vysledky[[#This Row],[rok]])</f>
        <v>Petrou Jan (1964)  v roce 2017</v>
      </c>
      <c r="S1339" s="244"/>
      <c r="T1339" s="244"/>
      <c r="U1339" s="56"/>
      <c r="V1339" s="265"/>
      <c r="W1339" s="265"/>
      <c r="X1339" s="266"/>
      <c r="Y1339" s="266"/>
      <c r="AB1339" s="6"/>
      <c r="AC1339" s="6"/>
      <c r="AF1339" s="56"/>
      <c r="AG1339" s="56"/>
    </row>
    <row r="1340" spans="2:33" ht="11.25">
      <c r="B1340" s="133" t="str">
        <f>CONCATENATE(historie_vysledky[[#This Row],[rok]]," :: ",H1340," :: ",I1340)</f>
        <v>2017 :: Candrová Jana :: 1975</v>
      </c>
      <c r="C1340" s="251">
        <v>2017</v>
      </c>
      <c r="D1340" s="252" t="s">
        <v>186</v>
      </c>
      <c r="E1340" s="259">
        <v>36</v>
      </c>
      <c r="F1340" s="259">
        <v>2</v>
      </c>
      <c r="G1340" s="253">
        <v>42</v>
      </c>
      <c r="H1340" s="262" t="s">
        <v>140</v>
      </c>
      <c r="I1340" s="263">
        <v>1975</v>
      </c>
      <c r="J1340" s="19" t="s">
        <v>2357</v>
      </c>
      <c r="K1340" s="255" t="str">
        <f>IF(RIGHT(LEFT(historie_vysledky[[#This Row],[prijmeni a jmeno]],SEARCH(" ",historie_vysledky[[#This Row],[prijmeni a jmeno]])-1),1)="á","Z","M")</f>
        <v>Z</v>
      </c>
      <c r="L134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340" s="257"/>
      <c r="N1340" s="134"/>
      <c r="O1340" s="264">
        <v>4.5578703703703705E-2</v>
      </c>
      <c r="P1340" s="136" t="str">
        <f>LEFT(historie_vysledky[[#This Row],[prijmeni a jmeno]],1)</f>
        <v>C</v>
      </c>
      <c r="Q1340" s="135" t="str">
        <f>CONCATENATE(historie_vysledky[[#This Row],[prijmeni a jmeno]],", ",historie_vysledky[[#This Row],[nar]])</f>
        <v>Candrová Jana, 1975</v>
      </c>
      <c r="R1340" s="135" t="str">
        <f>CONCATENATE(historie_vysledky[[#This Row],[prijmeni a jmeno]]," (",historie_vysledky[[#This Row],[nar]],")  v roce ",historie_vysledky[[#This Row],[rok]])</f>
        <v>Candrová Jana (1975)  v roce 2017</v>
      </c>
      <c r="S1340" s="244"/>
      <c r="T1340" s="244"/>
      <c r="U1340" s="56"/>
      <c r="V1340" s="265"/>
      <c r="W1340" s="265"/>
      <c r="X1340" s="266"/>
      <c r="Y1340" s="266"/>
      <c r="AB1340" s="6"/>
      <c r="AC1340" s="6"/>
      <c r="AF1340" s="56"/>
      <c r="AG1340" s="56"/>
    </row>
    <row r="1341" spans="2:33" ht="11.25">
      <c r="B1341" s="133" t="str">
        <f>CONCATENATE(historie_vysledky[[#This Row],[rok]]," :: ",H1341," :: ",I1341)</f>
        <v>2017 :: Mikolášek Arnošt :: 1965</v>
      </c>
      <c r="C1341" s="251">
        <v>2017</v>
      </c>
      <c r="D1341" s="252" t="s">
        <v>186</v>
      </c>
      <c r="E1341" s="259">
        <v>37</v>
      </c>
      <c r="F1341" s="259">
        <v>5</v>
      </c>
      <c r="G1341" s="253">
        <v>65</v>
      </c>
      <c r="H1341" s="262" t="s">
        <v>92</v>
      </c>
      <c r="I1341" s="263">
        <v>1965</v>
      </c>
      <c r="J1341" s="19" t="s">
        <v>25</v>
      </c>
      <c r="K1341" s="255" t="str">
        <f>IF(RIGHT(LEFT(historie_vysledky[[#This Row],[prijmeni a jmeno]],SEARCH(" ",historie_vysledky[[#This Row],[prijmeni a jmeno]])-1),1)="á","Z","M")</f>
        <v>M</v>
      </c>
      <c r="L134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41" s="257"/>
      <c r="N1341" s="134"/>
      <c r="O1341" s="264">
        <v>4.5601851851851859E-2</v>
      </c>
      <c r="P1341" s="136" t="str">
        <f>LEFT(historie_vysledky[[#This Row],[prijmeni a jmeno]],1)</f>
        <v>M</v>
      </c>
      <c r="Q1341" s="135" t="str">
        <f>CONCATENATE(historie_vysledky[[#This Row],[prijmeni a jmeno]],", ",historie_vysledky[[#This Row],[nar]])</f>
        <v>Mikolášek Arnošt, 1965</v>
      </c>
      <c r="R1341" s="135" t="str">
        <f>CONCATENATE(historie_vysledky[[#This Row],[prijmeni a jmeno]]," (",historie_vysledky[[#This Row],[nar]],")  v roce ",historie_vysledky[[#This Row],[rok]])</f>
        <v>Mikolášek Arnošt (1965)  v roce 2017</v>
      </c>
      <c r="S1341" s="244"/>
      <c r="T1341" s="244"/>
      <c r="U1341" s="56"/>
      <c r="V1341" s="265"/>
      <c r="W1341" s="265"/>
      <c r="X1341" s="266"/>
      <c r="Y1341" s="266"/>
      <c r="AB1341" s="6"/>
      <c r="AC1341" s="6"/>
      <c r="AF1341" s="56"/>
      <c r="AG1341" s="56"/>
    </row>
    <row r="1342" spans="2:33" ht="11.25">
      <c r="B1342" s="133" t="str">
        <f>CONCATENATE(historie_vysledky[[#This Row],[rok]]," :: ",H1342," :: ",I1342)</f>
        <v>2017 :: Klíma Jiří :: 1957</v>
      </c>
      <c r="C1342" s="251">
        <v>2017</v>
      </c>
      <c r="D1342" s="252" t="s">
        <v>186</v>
      </c>
      <c r="E1342" s="259">
        <v>38</v>
      </c>
      <c r="F1342" s="259">
        <v>1</v>
      </c>
      <c r="G1342" s="253">
        <v>105</v>
      </c>
      <c r="H1342" s="262" t="s">
        <v>894</v>
      </c>
      <c r="I1342" s="263">
        <v>1957</v>
      </c>
      <c r="J1342" s="19" t="s">
        <v>648</v>
      </c>
      <c r="K1342" s="255" t="str">
        <f>IF(RIGHT(LEFT(historie_vysledky[[#This Row],[prijmeni a jmeno]],SEARCH(" ",historie_vysledky[[#This Row],[prijmeni a jmeno]])-1),1)="á","Z","M")</f>
        <v>M</v>
      </c>
      <c r="L134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342" s="257"/>
      <c r="N1342" s="134"/>
      <c r="O1342" s="264">
        <v>4.5682870370370367E-2</v>
      </c>
      <c r="P1342" s="136" t="str">
        <f>LEFT(historie_vysledky[[#This Row],[prijmeni a jmeno]],1)</f>
        <v>K</v>
      </c>
      <c r="Q1342" s="135" t="str">
        <f>CONCATENATE(historie_vysledky[[#This Row],[prijmeni a jmeno]],", ",historie_vysledky[[#This Row],[nar]])</f>
        <v>Klíma Jiří, 1957</v>
      </c>
      <c r="R1342" s="135" t="str">
        <f>CONCATENATE(historie_vysledky[[#This Row],[prijmeni a jmeno]]," (",historie_vysledky[[#This Row],[nar]],")  v roce ",historie_vysledky[[#This Row],[rok]])</f>
        <v>Klíma Jiří (1957)  v roce 2017</v>
      </c>
      <c r="S1342" s="244"/>
      <c r="T1342" s="244"/>
      <c r="U1342" s="56"/>
      <c r="V1342" s="265"/>
      <c r="W1342" s="265"/>
      <c r="X1342" s="266"/>
      <c r="Y1342" s="266"/>
      <c r="AB1342" s="6"/>
      <c r="AC1342" s="6"/>
      <c r="AF1342" s="56"/>
      <c r="AG1342" s="56"/>
    </row>
    <row r="1343" spans="2:33" ht="11.25">
      <c r="B1343" s="133" t="str">
        <f>CONCATENATE(historie_vysledky[[#This Row],[rok]]," :: ",H1343," :: ",I1343)</f>
        <v>2017 :: Rechtoriková Linda :: 1987</v>
      </c>
      <c r="C1343" s="251">
        <v>2017</v>
      </c>
      <c r="D1343" s="252" t="s">
        <v>186</v>
      </c>
      <c r="E1343" s="259">
        <v>39</v>
      </c>
      <c r="F1343" s="259">
        <v>2</v>
      </c>
      <c r="G1343" s="253">
        <v>90</v>
      </c>
      <c r="H1343" s="262" t="s">
        <v>106</v>
      </c>
      <c r="I1343" s="263">
        <v>1987</v>
      </c>
      <c r="J1343" s="19" t="s">
        <v>2656</v>
      </c>
      <c r="K1343" s="255" t="str">
        <f>IF(RIGHT(LEFT(historie_vysledky[[#This Row],[prijmeni a jmeno]],SEARCH(" ",historie_vysledky[[#This Row],[prijmeni a jmeno]])-1),1)="á","Z","M")</f>
        <v>Z</v>
      </c>
      <c r="L134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343" s="257"/>
      <c r="N1343" s="134"/>
      <c r="O1343" s="264">
        <v>4.5706018518518521E-2</v>
      </c>
      <c r="P1343" s="136" t="str">
        <f>LEFT(historie_vysledky[[#This Row],[prijmeni a jmeno]],1)</f>
        <v>R</v>
      </c>
      <c r="Q1343" s="135" t="str">
        <f>CONCATENATE(historie_vysledky[[#This Row],[prijmeni a jmeno]],", ",historie_vysledky[[#This Row],[nar]])</f>
        <v>Rechtoriková Linda, 1987</v>
      </c>
      <c r="R1343" s="135" t="str">
        <f>CONCATENATE(historie_vysledky[[#This Row],[prijmeni a jmeno]]," (",historie_vysledky[[#This Row],[nar]],")  v roce ",historie_vysledky[[#This Row],[rok]])</f>
        <v>Rechtoriková Linda (1987)  v roce 2017</v>
      </c>
      <c r="S1343" s="244"/>
      <c r="T1343" s="244"/>
      <c r="U1343" s="56"/>
      <c r="V1343" s="265"/>
      <c r="W1343" s="265"/>
      <c r="X1343" s="266"/>
      <c r="Y1343" s="266"/>
      <c r="AB1343" s="6"/>
      <c r="AC1343" s="6"/>
      <c r="AF1343" s="56"/>
      <c r="AG1343" s="56"/>
    </row>
    <row r="1344" spans="2:33" ht="11.25">
      <c r="B1344" s="133" t="str">
        <f>CONCATENATE(historie_vysledky[[#This Row],[rok]]," :: ",H1344," :: ",I1344)</f>
        <v>2017 :: Jelínek Aleš :: 1975</v>
      </c>
      <c r="C1344" s="251">
        <v>2017</v>
      </c>
      <c r="D1344" s="252" t="s">
        <v>186</v>
      </c>
      <c r="E1344" s="259">
        <v>40</v>
      </c>
      <c r="F1344" s="259">
        <v>11</v>
      </c>
      <c r="G1344" s="253">
        <v>51</v>
      </c>
      <c r="H1344" s="262" t="s">
        <v>2637</v>
      </c>
      <c r="I1344" s="263">
        <v>1975</v>
      </c>
      <c r="J1344" s="19" t="s">
        <v>2638</v>
      </c>
      <c r="K1344" s="255" t="str">
        <f>IF(RIGHT(LEFT(historie_vysledky[[#This Row],[prijmeni a jmeno]],SEARCH(" ",historie_vysledky[[#This Row],[prijmeni a jmeno]])-1),1)="á","Z","M")</f>
        <v>M</v>
      </c>
      <c r="L134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44" s="257"/>
      <c r="N1344" s="134"/>
      <c r="O1344" s="264">
        <v>4.5891203703703705E-2</v>
      </c>
      <c r="P1344" s="136" t="str">
        <f>LEFT(historie_vysledky[[#This Row],[prijmeni a jmeno]],1)</f>
        <v>J</v>
      </c>
      <c r="Q1344" s="135" t="str">
        <f>CONCATENATE(historie_vysledky[[#This Row],[prijmeni a jmeno]],", ",historie_vysledky[[#This Row],[nar]])</f>
        <v>Jelínek Aleš, 1975</v>
      </c>
      <c r="R1344" s="135" t="str">
        <f>CONCATENATE(historie_vysledky[[#This Row],[prijmeni a jmeno]]," (",historie_vysledky[[#This Row],[nar]],")  v roce ",historie_vysledky[[#This Row],[rok]])</f>
        <v>Jelínek Aleš (1975)  v roce 2017</v>
      </c>
      <c r="S1344" s="244"/>
      <c r="T1344" s="244"/>
      <c r="U1344" s="56"/>
      <c r="V1344" s="265"/>
      <c r="W1344" s="265"/>
      <c r="X1344" s="266"/>
      <c r="Y1344" s="266"/>
      <c r="AB1344" s="6"/>
      <c r="AC1344" s="6"/>
      <c r="AF1344" s="56"/>
      <c r="AG1344" s="56"/>
    </row>
    <row r="1345" spans="2:33" ht="11.25">
      <c r="B1345" s="133" t="str">
        <f>CONCATENATE(historie_vysledky[[#This Row],[rok]]," :: ",H1345," :: ",I1345)</f>
        <v>2017 :: Novotný Pavel :: 1967</v>
      </c>
      <c r="C1345" s="251">
        <v>2017</v>
      </c>
      <c r="D1345" s="252" t="s">
        <v>186</v>
      </c>
      <c r="E1345" s="259">
        <v>41</v>
      </c>
      <c r="F1345" s="259">
        <v>6</v>
      </c>
      <c r="G1345" s="253" t="s">
        <v>2807</v>
      </c>
      <c r="H1345" s="262" t="s">
        <v>2775</v>
      </c>
      <c r="I1345" s="263">
        <v>1967</v>
      </c>
      <c r="J1345" s="19" t="s">
        <v>2776</v>
      </c>
      <c r="K1345" s="255" t="str">
        <f>IF(RIGHT(LEFT(historie_vysledky[[#This Row],[prijmeni a jmeno]],SEARCH(" ",historie_vysledky[[#This Row],[prijmeni a jmeno]])-1),1)="á","Z","M")</f>
        <v>M</v>
      </c>
      <c r="L134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45" s="257"/>
      <c r="N1345" s="134"/>
      <c r="O1345" s="264">
        <v>4.5983796296296293E-2</v>
      </c>
      <c r="P1345" s="136" t="str">
        <f>LEFT(historie_vysledky[[#This Row],[prijmeni a jmeno]],1)</f>
        <v>N</v>
      </c>
      <c r="Q1345" s="135" t="str">
        <f>CONCATENATE(historie_vysledky[[#This Row],[prijmeni a jmeno]],", ",historie_vysledky[[#This Row],[nar]])</f>
        <v>Novotný Pavel, 1967</v>
      </c>
      <c r="R1345" s="135" t="str">
        <f>CONCATENATE(historie_vysledky[[#This Row],[prijmeni a jmeno]]," (",historie_vysledky[[#This Row],[nar]],")  v roce ",historie_vysledky[[#This Row],[rok]])</f>
        <v>Novotný Pavel (1967)  v roce 2017</v>
      </c>
      <c r="S1345" s="244"/>
      <c r="T1345" s="244"/>
      <c r="U1345" s="56"/>
      <c r="V1345" s="265"/>
      <c r="W1345" s="265"/>
      <c r="X1345" s="266"/>
      <c r="Y1345" s="266"/>
      <c r="AB1345" s="6"/>
      <c r="AC1345" s="6"/>
      <c r="AF1345" s="56"/>
      <c r="AG1345" s="56"/>
    </row>
    <row r="1346" spans="2:33" ht="11.25">
      <c r="B1346" s="133" t="str">
        <f>CONCATENATE(historie_vysledky[[#This Row],[rok]]," :: ",H1346," :: ",I1346)</f>
        <v>2017 :: Ardamica David :: 1976</v>
      </c>
      <c r="C1346" s="251">
        <v>2017</v>
      </c>
      <c r="D1346" s="252" t="s">
        <v>186</v>
      </c>
      <c r="E1346" s="259">
        <v>42</v>
      </c>
      <c r="F1346" s="259">
        <v>12</v>
      </c>
      <c r="G1346" s="253">
        <v>49</v>
      </c>
      <c r="H1346" s="262" t="s">
        <v>2276</v>
      </c>
      <c r="I1346" s="263">
        <v>1976</v>
      </c>
      <c r="J1346" s="19" t="s">
        <v>2277</v>
      </c>
      <c r="K1346" s="255" t="str">
        <f>IF(RIGHT(LEFT(historie_vysledky[[#This Row],[prijmeni a jmeno]],SEARCH(" ",historie_vysledky[[#This Row],[prijmeni a jmeno]])-1),1)="á","Z","M")</f>
        <v>M</v>
      </c>
      <c r="L134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46" s="257"/>
      <c r="N1346" s="134"/>
      <c r="O1346" s="264">
        <v>4.6192129629629632E-2</v>
      </c>
      <c r="P1346" s="136" t="str">
        <f>LEFT(historie_vysledky[[#This Row],[prijmeni a jmeno]],1)</f>
        <v>A</v>
      </c>
      <c r="Q1346" s="135" t="str">
        <f>CONCATENATE(historie_vysledky[[#This Row],[prijmeni a jmeno]],", ",historie_vysledky[[#This Row],[nar]])</f>
        <v>Ardamica David, 1976</v>
      </c>
      <c r="R1346" s="135" t="str">
        <f>CONCATENATE(historie_vysledky[[#This Row],[prijmeni a jmeno]]," (",historie_vysledky[[#This Row],[nar]],")  v roce ",historie_vysledky[[#This Row],[rok]])</f>
        <v>Ardamica David (1976)  v roce 2017</v>
      </c>
      <c r="S1346" s="244"/>
      <c r="T1346" s="244"/>
      <c r="U1346" s="56"/>
      <c r="V1346" s="265"/>
      <c r="W1346" s="265"/>
      <c r="X1346" s="266"/>
      <c r="Y1346" s="266"/>
      <c r="AB1346" s="6"/>
      <c r="AC1346" s="6"/>
      <c r="AF1346" s="56"/>
      <c r="AG1346" s="56"/>
    </row>
    <row r="1347" spans="2:33" ht="11.25">
      <c r="B1347" s="133" t="str">
        <f>CONCATENATE(historie_vysledky[[#This Row],[rok]]," :: ",H1347," :: ",I1347)</f>
        <v>2017 :: Gyürüsi Martin :: 1985</v>
      </c>
      <c r="C1347" s="251">
        <v>2017</v>
      </c>
      <c r="D1347" s="252" t="s">
        <v>186</v>
      </c>
      <c r="E1347" s="259">
        <v>43</v>
      </c>
      <c r="F1347" s="259">
        <v>12</v>
      </c>
      <c r="G1347" s="253" t="s">
        <v>2802</v>
      </c>
      <c r="H1347" s="262" t="s">
        <v>2769</v>
      </c>
      <c r="I1347" s="263">
        <v>1985</v>
      </c>
      <c r="J1347" s="19" t="s">
        <v>316</v>
      </c>
      <c r="K1347" s="255" t="str">
        <f>IF(RIGHT(LEFT(historie_vysledky[[#This Row],[prijmeni a jmeno]],SEARCH(" ",historie_vysledky[[#This Row],[prijmeni a jmeno]])-1),1)="á","Z","M")</f>
        <v>M</v>
      </c>
      <c r="L134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47" s="257"/>
      <c r="N1347" s="134"/>
      <c r="O1347" s="264">
        <v>4.6307870370370374E-2</v>
      </c>
      <c r="P1347" s="136" t="str">
        <f>LEFT(historie_vysledky[[#This Row],[prijmeni a jmeno]],1)</f>
        <v>G</v>
      </c>
      <c r="Q1347" s="135" t="str">
        <f>CONCATENATE(historie_vysledky[[#This Row],[prijmeni a jmeno]],", ",historie_vysledky[[#This Row],[nar]])</f>
        <v>Gyürüsi Martin, 1985</v>
      </c>
      <c r="R1347" s="135" t="str">
        <f>CONCATENATE(historie_vysledky[[#This Row],[prijmeni a jmeno]]," (",historie_vysledky[[#This Row],[nar]],")  v roce ",historie_vysledky[[#This Row],[rok]])</f>
        <v>Gyürüsi Martin (1985)  v roce 2017</v>
      </c>
      <c r="S1347" s="244"/>
      <c r="T1347" s="244"/>
      <c r="U1347" s="56"/>
      <c r="V1347" s="265"/>
      <c r="W1347" s="265"/>
      <c r="X1347" s="266"/>
      <c r="Y1347" s="266"/>
      <c r="AB1347" s="6"/>
      <c r="AC1347" s="6"/>
      <c r="AF1347" s="56"/>
      <c r="AG1347" s="56"/>
    </row>
    <row r="1348" spans="2:33" ht="11.25">
      <c r="B1348" s="133" t="str">
        <f>CONCATENATE(historie_vysledky[[#This Row],[rok]]," :: ",H1348," :: ",I1348)</f>
        <v>2017 :: Loos Jaroslav :: 1981</v>
      </c>
      <c r="C1348" s="251">
        <v>2017</v>
      </c>
      <c r="D1348" s="252" t="s">
        <v>186</v>
      </c>
      <c r="E1348" s="259">
        <v>44</v>
      </c>
      <c r="F1348" s="259">
        <v>13</v>
      </c>
      <c r="G1348" s="253">
        <v>110</v>
      </c>
      <c r="H1348" s="262" t="s">
        <v>2304</v>
      </c>
      <c r="I1348" s="263">
        <v>1981</v>
      </c>
      <c r="J1348" s="19" t="s">
        <v>2305</v>
      </c>
      <c r="K1348" s="255" t="str">
        <f>IF(RIGHT(LEFT(historie_vysledky[[#This Row],[prijmeni a jmeno]],SEARCH(" ",historie_vysledky[[#This Row],[prijmeni a jmeno]])-1),1)="á","Z","M")</f>
        <v>M</v>
      </c>
      <c r="L134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48" s="257"/>
      <c r="N1348" s="134"/>
      <c r="O1348" s="264">
        <v>4.6469907407407411E-2</v>
      </c>
      <c r="P1348" s="136" t="str">
        <f>LEFT(historie_vysledky[[#This Row],[prijmeni a jmeno]],1)</f>
        <v>L</v>
      </c>
      <c r="Q1348" s="135" t="str">
        <f>CONCATENATE(historie_vysledky[[#This Row],[prijmeni a jmeno]],", ",historie_vysledky[[#This Row],[nar]])</f>
        <v>Loos Jaroslav, 1981</v>
      </c>
      <c r="R1348" s="135" t="str">
        <f>CONCATENATE(historie_vysledky[[#This Row],[prijmeni a jmeno]]," (",historie_vysledky[[#This Row],[nar]],")  v roce ",historie_vysledky[[#This Row],[rok]])</f>
        <v>Loos Jaroslav (1981)  v roce 2017</v>
      </c>
      <c r="S1348" s="244"/>
      <c r="T1348" s="244"/>
      <c r="U1348" s="56"/>
      <c r="V1348" s="265"/>
      <c r="W1348" s="265"/>
      <c r="X1348" s="266"/>
      <c r="Y1348" s="266"/>
      <c r="AB1348" s="6"/>
      <c r="AC1348" s="6"/>
      <c r="AF1348" s="56"/>
      <c r="AG1348" s="56"/>
    </row>
    <row r="1349" spans="2:33" ht="11.25">
      <c r="B1349" s="133" t="str">
        <f>CONCATENATE(historie_vysledky[[#This Row],[rok]]," :: ",H1349," :: ",I1349)</f>
        <v>2017 :: Kopáček Pavel :: 1984</v>
      </c>
      <c r="C1349" s="251">
        <v>2017</v>
      </c>
      <c r="D1349" s="252" t="s">
        <v>186</v>
      </c>
      <c r="E1349" s="259">
        <v>45</v>
      </c>
      <c r="F1349" s="259">
        <v>14</v>
      </c>
      <c r="G1349" s="253" t="s">
        <v>2814</v>
      </c>
      <c r="H1349" s="262" t="s">
        <v>897</v>
      </c>
      <c r="I1349" s="263">
        <v>1984</v>
      </c>
      <c r="J1349" s="19" t="s">
        <v>951</v>
      </c>
      <c r="K1349" s="255" t="str">
        <f>IF(RIGHT(LEFT(historie_vysledky[[#This Row],[prijmeni a jmeno]],SEARCH(" ",historie_vysledky[[#This Row],[prijmeni a jmeno]])-1),1)="á","Z","M")</f>
        <v>M</v>
      </c>
      <c r="L134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49" s="257"/>
      <c r="N1349" s="134"/>
      <c r="O1349" s="264">
        <v>4.6793981481481478E-2</v>
      </c>
      <c r="P1349" s="136" t="str">
        <f>LEFT(historie_vysledky[[#This Row],[prijmeni a jmeno]],1)</f>
        <v>K</v>
      </c>
      <c r="Q1349" s="135" t="str">
        <f>CONCATENATE(historie_vysledky[[#This Row],[prijmeni a jmeno]],", ",historie_vysledky[[#This Row],[nar]])</f>
        <v>Kopáček Pavel, 1984</v>
      </c>
      <c r="R1349" s="135" t="str">
        <f>CONCATENATE(historie_vysledky[[#This Row],[prijmeni a jmeno]]," (",historie_vysledky[[#This Row],[nar]],")  v roce ",historie_vysledky[[#This Row],[rok]])</f>
        <v>Kopáček Pavel (1984)  v roce 2017</v>
      </c>
      <c r="S1349" s="244"/>
      <c r="T1349" s="244"/>
      <c r="U1349" s="56"/>
      <c r="V1349" s="265"/>
      <c r="W1349" s="265"/>
      <c r="X1349" s="266"/>
      <c r="Y1349" s="266"/>
      <c r="AB1349" s="6"/>
      <c r="AC1349" s="6"/>
      <c r="AF1349" s="56"/>
      <c r="AG1349" s="56"/>
    </row>
    <row r="1350" spans="2:33" ht="11.25">
      <c r="B1350" s="133" t="str">
        <f>CONCATENATE(historie_vysledky[[#This Row],[rok]]," :: ",H1350," :: ",I1350)</f>
        <v>2017 :: Růžička Jindřich :: 1976</v>
      </c>
      <c r="C1350" s="251">
        <v>2017</v>
      </c>
      <c r="D1350" s="252" t="s">
        <v>186</v>
      </c>
      <c r="E1350" s="259">
        <v>46</v>
      </c>
      <c r="F1350" s="259">
        <v>13</v>
      </c>
      <c r="G1350" s="253">
        <v>100</v>
      </c>
      <c r="H1350" s="262" t="s">
        <v>109</v>
      </c>
      <c r="I1350" s="263">
        <v>1976</v>
      </c>
      <c r="J1350" s="19" t="s">
        <v>281</v>
      </c>
      <c r="K1350" s="255" t="str">
        <f>IF(RIGHT(LEFT(historie_vysledky[[#This Row],[prijmeni a jmeno]],SEARCH(" ",historie_vysledky[[#This Row],[prijmeni a jmeno]])-1),1)="á","Z","M")</f>
        <v>M</v>
      </c>
      <c r="L135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50" s="257"/>
      <c r="N1350" s="134"/>
      <c r="O1350" s="264">
        <v>4.6990740740740743E-2</v>
      </c>
      <c r="P1350" s="136" t="str">
        <f>LEFT(historie_vysledky[[#This Row],[prijmeni a jmeno]],1)</f>
        <v>R</v>
      </c>
      <c r="Q1350" s="135" t="str">
        <f>CONCATENATE(historie_vysledky[[#This Row],[prijmeni a jmeno]],", ",historie_vysledky[[#This Row],[nar]])</f>
        <v>Růžička Jindřich, 1976</v>
      </c>
      <c r="R1350" s="135" t="str">
        <f>CONCATENATE(historie_vysledky[[#This Row],[prijmeni a jmeno]]," (",historie_vysledky[[#This Row],[nar]],")  v roce ",historie_vysledky[[#This Row],[rok]])</f>
        <v>Růžička Jindřich (1976)  v roce 2017</v>
      </c>
      <c r="S1350" s="244"/>
      <c r="T1350" s="244"/>
      <c r="U1350" s="56"/>
      <c r="V1350" s="265"/>
      <c r="W1350" s="265"/>
      <c r="X1350" s="266"/>
      <c r="Y1350" s="266"/>
      <c r="AB1350" s="6"/>
      <c r="AC1350" s="6"/>
      <c r="AF1350" s="56"/>
      <c r="AG1350" s="56"/>
    </row>
    <row r="1351" spans="2:33" ht="11.25">
      <c r="B1351" s="133" t="str">
        <f>CONCATENATE(historie_vysledky[[#This Row],[rok]]," :: ",H1351," :: ",I1351)</f>
        <v>2017 :: Hron Tomáš :: 1977</v>
      </c>
      <c r="C1351" s="251">
        <v>2017</v>
      </c>
      <c r="D1351" s="252" t="s">
        <v>186</v>
      </c>
      <c r="E1351" s="259">
        <v>47</v>
      </c>
      <c r="F1351" s="259">
        <v>14</v>
      </c>
      <c r="G1351" s="253">
        <v>74</v>
      </c>
      <c r="H1351" s="262" t="s">
        <v>2729</v>
      </c>
      <c r="I1351" s="263">
        <v>1977</v>
      </c>
      <c r="J1351" s="19" t="s">
        <v>294</v>
      </c>
      <c r="K1351" s="255" t="str">
        <f>IF(RIGHT(LEFT(historie_vysledky[[#This Row],[prijmeni a jmeno]],SEARCH(" ",historie_vysledky[[#This Row],[prijmeni a jmeno]])-1),1)="á","Z","M")</f>
        <v>M</v>
      </c>
      <c r="L135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51" s="257"/>
      <c r="N1351" s="134"/>
      <c r="O1351" s="264">
        <v>4.7511574074074074E-2</v>
      </c>
      <c r="P1351" s="136" t="str">
        <f>LEFT(historie_vysledky[[#This Row],[prijmeni a jmeno]],1)</f>
        <v>H</v>
      </c>
      <c r="Q1351" s="135" t="str">
        <f>CONCATENATE(historie_vysledky[[#This Row],[prijmeni a jmeno]],", ",historie_vysledky[[#This Row],[nar]])</f>
        <v>Hron Tomáš, 1977</v>
      </c>
      <c r="R1351" s="135" t="str">
        <f>CONCATENATE(historie_vysledky[[#This Row],[prijmeni a jmeno]]," (",historie_vysledky[[#This Row],[nar]],")  v roce ",historie_vysledky[[#This Row],[rok]])</f>
        <v>Hron Tomáš (1977)  v roce 2017</v>
      </c>
      <c r="S1351" s="244"/>
      <c r="T1351" s="244"/>
      <c r="U1351" s="56"/>
      <c r="V1351" s="265"/>
      <c r="W1351" s="265"/>
      <c r="X1351" s="266"/>
      <c r="Y1351" s="266"/>
      <c r="AB1351" s="6"/>
      <c r="AC1351" s="6"/>
      <c r="AF1351" s="56"/>
      <c r="AG1351" s="56"/>
    </row>
    <row r="1352" spans="2:33" ht="11.25">
      <c r="B1352" s="133" t="str">
        <f>CONCATENATE(historie_vysledky[[#This Row],[rok]]," :: ",H1352," :: ",I1352)</f>
        <v>2017 :: Bouček Václav :: 1988</v>
      </c>
      <c r="C1352" s="251">
        <v>2017</v>
      </c>
      <c r="D1352" s="252" t="s">
        <v>186</v>
      </c>
      <c r="E1352" s="259">
        <v>48</v>
      </c>
      <c r="F1352" s="259">
        <v>9</v>
      </c>
      <c r="G1352" s="253" t="s">
        <v>2781</v>
      </c>
      <c r="H1352" s="262" t="s">
        <v>2362</v>
      </c>
      <c r="I1352" s="263">
        <v>1988</v>
      </c>
      <c r="J1352" s="19" t="s">
        <v>280</v>
      </c>
      <c r="K1352" s="255" t="str">
        <f>IF(RIGHT(LEFT(historie_vysledky[[#This Row],[prijmeni a jmeno]],SEARCH(" ",historie_vysledky[[#This Row],[prijmeni a jmeno]])-1),1)="á","Z","M")</f>
        <v>M</v>
      </c>
      <c r="L135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52" s="257"/>
      <c r="N1352" s="134"/>
      <c r="O1352" s="264">
        <v>4.7754629629629626E-2</v>
      </c>
      <c r="P1352" s="136" t="str">
        <f>LEFT(historie_vysledky[[#This Row],[prijmeni a jmeno]],1)</f>
        <v>B</v>
      </c>
      <c r="Q1352" s="135" t="str">
        <f>CONCATENATE(historie_vysledky[[#This Row],[prijmeni a jmeno]],", ",historie_vysledky[[#This Row],[nar]])</f>
        <v>Bouček Václav, 1988</v>
      </c>
      <c r="R1352" s="135" t="str">
        <f>CONCATENATE(historie_vysledky[[#This Row],[prijmeni a jmeno]]," (",historie_vysledky[[#This Row],[nar]],")  v roce ",historie_vysledky[[#This Row],[rok]])</f>
        <v>Bouček Václav (1988)  v roce 2017</v>
      </c>
      <c r="S1352" s="244"/>
      <c r="T1352" s="244"/>
      <c r="U1352" s="56"/>
      <c r="V1352" s="265"/>
      <c r="W1352" s="265"/>
      <c r="X1352" s="266"/>
      <c r="Y1352" s="266"/>
      <c r="AB1352" s="6"/>
      <c r="AC1352" s="6"/>
      <c r="AF1352" s="56"/>
      <c r="AG1352" s="56"/>
    </row>
    <row r="1353" spans="2:33" ht="11.25">
      <c r="B1353" s="133" t="str">
        <f>CONCATENATE(historie_vysledky[[#This Row],[rok]]," :: ",H1353," :: ",I1353)</f>
        <v>2017 :: Šimek Vladislav :: 1973</v>
      </c>
      <c r="C1353" s="251">
        <v>2017</v>
      </c>
      <c r="D1353" s="252" t="s">
        <v>186</v>
      </c>
      <c r="E1353" s="259">
        <v>49</v>
      </c>
      <c r="F1353" s="259">
        <v>15</v>
      </c>
      <c r="G1353" s="253" t="s">
        <v>2822</v>
      </c>
      <c r="H1353" s="262" t="s">
        <v>175</v>
      </c>
      <c r="I1353" s="263">
        <v>1973</v>
      </c>
      <c r="J1353" s="19" t="s">
        <v>38</v>
      </c>
      <c r="K1353" s="255" t="str">
        <f>IF(RIGHT(LEFT(historie_vysledky[[#This Row],[prijmeni a jmeno]],SEARCH(" ",historie_vysledky[[#This Row],[prijmeni a jmeno]])-1),1)="á","Z","M")</f>
        <v>M</v>
      </c>
      <c r="L135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53" s="257"/>
      <c r="N1353" s="134"/>
      <c r="O1353" s="264">
        <v>4.7939814814814817E-2</v>
      </c>
      <c r="P1353" s="136" t="str">
        <f>LEFT(historie_vysledky[[#This Row],[prijmeni a jmeno]],1)</f>
        <v>Š</v>
      </c>
      <c r="Q1353" s="135" t="str">
        <f>CONCATENATE(historie_vysledky[[#This Row],[prijmeni a jmeno]],", ",historie_vysledky[[#This Row],[nar]])</f>
        <v>Šimek Vladislav, 1973</v>
      </c>
      <c r="R1353" s="135" t="str">
        <f>CONCATENATE(historie_vysledky[[#This Row],[prijmeni a jmeno]]," (",historie_vysledky[[#This Row],[nar]],")  v roce ",historie_vysledky[[#This Row],[rok]])</f>
        <v>Šimek Vladislav (1973)  v roce 2017</v>
      </c>
      <c r="S1353" s="244"/>
      <c r="T1353" s="244"/>
      <c r="U1353" s="56"/>
      <c r="V1353" s="265"/>
      <c r="W1353" s="265"/>
      <c r="X1353" s="266"/>
      <c r="Y1353" s="266"/>
      <c r="AB1353" s="6"/>
      <c r="AC1353" s="6"/>
      <c r="AF1353" s="56"/>
      <c r="AG1353" s="56"/>
    </row>
    <row r="1354" spans="2:33" ht="11.25">
      <c r="B1354" s="133" t="str">
        <f>CONCATENATE(historie_vysledky[[#This Row],[rok]]," :: ",H1354," :: ",I1354)</f>
        <v>2017 :: Círal František :: 1971</v>
      </c>
      <c r="C1354" s="251">
        <v>2017</v>
      </c>
      <c r="D1354" s="252" t="s">
        <v>186</v>
      </c>
      <c r="E1354" s="259">
        <v>50</v>
      </c>
      <c r="F1354" s="259">
        <v>16</v>
      </c>
      <c r="G1354" s="253">
        <v>78</v>
      </c>
      <c r="H1354" s="262" t="s">
        <v>51</v>
      </c>
      <c r="I1354" s="263">
        <v>1971</v>
      </c>
      <c r="J1354" s="19" t="s">
        <v>6</v>
      </c>
      <c r="K1354" s="255" t="str">
        <f>IF(RIGHT(LEFT(historie_vysledky[[#This Row],[prijmeni a jmeno]],SEARCH(" ",historie_vysledky[[#This Row],[prijmeni a jmeno]])-1),1)="á","Z","M")</f>
        <v>M</v>
      </c>
      <c r="L135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54" s="257"/>
      <c r="N1354" s="134"/>
      <c r="O1354" s="264">
        <v>4.8009259259259258E-2</v>
      </c>
      <c r="P1354" s="136" t="str">
        <f>LEFT(historie_vysledky[[#This Row],[prijmeni a jmeno]],1)</f>
        <v>C</v>
      </c>
      <c r="Q1354" s="135" t="str">
        <f>CONCATENATE(historie_vysledky[[#This Row],[prijmeni a jmeno]],", ",historie_vysledky[[#This Row],[nar]])</f>
        <v>Círal František, 1971</v>
      </c>
      <c r="R1354" s="135" t="str">
        <f>CONCATENATE(historie_vysledky[[#This Row],[prijmeni a jmeno]]," (",historie_vysledky[[#This Row],[nar]],")  v roce ",historie_vysledky[[#This Row],[rok]])</f>
        <v>Círal František (1971)  v roce 2017</v>
      </c>
      <c r="S1354" s="244"/>
      <c r="T1354" s="244"/>
      <c r="U1354" s="56"/>
      <c r="V1354" s="265"/>
      <c r="W1354" s="265"/>
      <c r="X1354" s="266"/>
      <c r="Y1354" s="266"/>
      <c r="AB1354" s="6"/>
      <c r="AC1354" s="6"/>
      <c r="AF1354" s="56"/>
      <c r="AG1354" s="56"/>
    </row>
    <row r="1355" spans="2:33" ht="11.25">
      <c r="B1355" s="133" t="str">
        <f>CONCATENATE(historie_vysledky[[#This Row],[rok]]," :: ",H1355," :: ",I1355)</f>
        <v>2017 :: Vavreček Miroslav :: 1963</v>
      </c>
      <c r="C1355" s="251">
        <v>2017</v>
      </c>
      <c r="D1355" s="252" t="s">
        <v>186</v>
      </c>
      <c r="E1355" s="259">
        <v>51</v>
      </c>
      <c r="F1355" s="259">
        <v>7</v>
      </c>
      <c r="G1355" s="253">
        <v>73</v>
      </c>
      <c r="H1355" s="262" t="s">
        <v>2679</v>
      </c>
      <c r="I1355" s="263">
        <v>1963</v>
      </c>
      <c r="J1355" s="19" t="s">
        <v>898</v>
      </c>
      <c r="K1355" s="255" t="str">
        <f>IF(RIGHT(LEFT(historie_vysledky[[#This Row],[prijmeni a jmeno]],SEARCH(" ",historie_vysledky[[#This Row],[prijmeni a jmeno]])-1),1)="á","Z","M")</f>
        <v>M</v>
      </c>
      <c r="L135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55" s="257"/>
      <c r="N1355" s="134"/>
      <c r="O1355" s="264">
        <v>4.8055555555555553E-2</v>
      </c>
      <c r="P1355" s="136" t="str">
        <f>LEFT(historie_vysledky[[#This Row],[prijmeni a jmeno]],1)</f>
        <v>V</v>
      </c>
      <c r="Q1355" s="135" t="str">
        <f>CONCATENATE(historie_vysledky[[#This Row],[prijmeni a jmeno]],", ",historie_vysledky[[#This Row],[nar]])</f>
        <v>Vavreček Miroslav, 1963</v>
      </c>
      <c r="R1355" s="135" t="str">
        <f>CONCATENATE(historie_vysledky[[#This Row],[prijmeni a jmeno]]," (",historie_vysledky[[#This Row],[nar]],")  v roce ",historie_vysledky[[#This Row],[rok]])</f>
        <v>Vavreček Miroslav (1963)  v roce 2017</v>
      </c>
      <c r="S1355" s="244"/>
      <c r="T1355" s="244"/>
      <c r="U1355" s="56"/>
      <c r="V1355" s="265"/>
      <c r="W1355" s="265"/>
      <c r="X1355" s="266"/>
      <c r="Y1355" s="266"/>
      <c r="AB1355" s="6"/>
      <c r="AC1355" s="6"/>
      <c r="AF1355" s="56"/>
      <c r="AG1355" s="56"/>
    </row>
    <row r="1356" spans="2:33" ht="11.25">
      <c r="B1356" s="133" t="str">
        <f>CONCATENATE(historie_vysledky[[#This Row],[rok]]," :: ",H1356," :: ",I1356)</f>
        <v>2017 :: Kocourek Jan :: 1966</v>
      </c>
      <c r="C1356" s="251">
        <v>2017</v>
      </c>
      <c r="D1356" s="252" t="s">
        <v>186</v>
      </c>
      <c r="E1356" s="259">
        <v>52</v>
      </c>
      <c r="F1356" s="259">
        <v>8</v>
      </c>
      <c r="G1356" s="253">
        <v>63</v>
      </c>
      <c r="H1356" s="262" t="s">
        <v>74</v>
      </c>
      <c r="I1356" s="263">
        <v>1966</v>
      </c>
      <c r="J1356" s="19" t="s">
        <v>18</v>
      </c>
      <c r="K1356" s="255" t="str">
        <f>IF(RIGHT(LEFT(historie_vysledky[[#This Row],[prijmeni a jmeno]],SEARCH(" ",historie_vysledky[[#This Row],[prijmeni a jmeno]])-1),1)="á","Z","M")</f>
        <v>M</v>
      </c>
      <c r="L135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56" s="257"/>
      <c r="N1356" s="134"/>
      <c r="O1356" s="264">
        <v>4.809027777777778E-2</v>
      </c>
      <c r="P1356" s="136" t="str">
        <f>LEFT(historie_vysledky[[#This Row],[prijmeni a jmeno]],1)</f>
        <v>K</v>
      </c>
      <c r="Q1356" s="135" t="str">
        <f>CONCATENATE(historie_vysledky[[#This Row],[prijmeni a jmeno]],", ",historie_vysledky[[#This Row],[nar]])</f>
        <v>Kocourek Jan, 1966</v>
      </c>
      <c r="R1356" s="135" t="str">
        <f>CONCATENATE(historie_vysledky[[#This Row],[prijmeni a jmeno]]," (",historie_vysledky[[#This Row],[nar]],")  v roce ",historie_vysledky[[#This Row],[rok]])</f>
        <v>Kocourek Jan (1966)  v roce 2017</v>
      </c>
      <c r="S1356" s="244"/>
      <c r="T1356" s="244"/>
      <c r="U1356" s="56"/>
      <c r="V1356" s="265"/>
      <c r="W1356" s="265"/>
      <c r="X1356" s="266"/>
      <c r="Y1356" s="266"/>
      <c r="AB1356" s="6"/>
      <c r="AC1356" s="6"/>
      <c r="AF1356" s="56"/>
      <c r="AG1356" s="56"/>
    </row>
    <row r="1357" spans="2:33" ht="11.25">
      <c r="B1357" s="133" t="str">
        <f>CONCATENATE(historie_vysledky[[#This Row],[rok]]," :: ",H1357," :: ",I1357)</f>
        <v>2017 :: Tomášová Gabriela :: 1969</v>
      </c>
      <c r="C1357" s="251">
        <v>2017</v>
      </c>
      <c r="D1357" s="252" t="s">
        <v>186</v>
      </c>
      <c r="E1357" s="259">
        <v>53</v>
      </c>
      <c r="F1357" s="259">
        <v>1</v>
      </c>
      <c r="G1357" s="253">
        <v>28</v>
      </c>
      <c r="H1357" s="262" t="s">
        <v>121</v>
      </c>
      <c r="I1357" s="263">
        <v>1969</v>
      </c>
      <c r="J1357" s="19" t="s">
        <v>2292</v>
      </c>
      <c r="K1357" s="255" t="str">
        <f>IF(RIGHT(LEFT(historie_vysledky[[#This Row],[prijmeni a jmeno]],SEARCH(" ",historie_vysledky[[#This Row],[prijmeni a jmeno]])-1),1)="á","Z","M")</f>
        <v>Z</v>
      </c>
      <c r="L135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357" s="257"/>
      <c r="N1357" s="134"/>
      <c r="O1357" s="264">
        <v>4.8113425925925928E-2</v>
      </c>
      <c r="P1357" s="136" t="str">
        <f>LEFT(historie_vysledky[[#This Row],[prijmeni a jmeno]],1)</f>
        <v>T</v>
      </c>
      <c r="Q1357" s="135" t="str">
        <f>CONCATENATE(historie_vysledky[[#This Row],[prijmeni a jmeno]],", ",historie_vysledky[[#This Row],[nar]])</f>
        <v>Tomášová Gabriela, 1969</v>
      </c>
      <c r="R1357" s="135" t="str">
        <f>CONCATENATE(historie_vysledky[[#This Row],[prijmeni a jmeno]]," (",historie_vysledky[[#This Row],[nar]],")  v roce ",historie_vysledky[[#This Row],[rok]])</f>
        <v>Tomášová Gabriela (1969)  v roce 2017</v>
      </c>
      <c r="S1357" s="244"/>
      <c r="T1357" s="244"/>
      <c r="U1357" s="56"/>
      <c r="V1357" s="265"/>
      <c r="W1357" s="265"/>
      <c r="X1357" s="266"/>
      <c r="Y1357" s="266"/>
      <c r="AB1357" s="6"/>
      <c r="AC1357" s="6"/>
      <c r="AF1357" s="56"/>
      <c r="AG1357" s="56"/>
    </row>
    <row r="1358" spans="2:33" ht="11.25">
      <c r="B1358" s="133" t="str">
        <f>CONCATENATE(historie_vysledky[[#This Row],[rok]]," :: ",H1358," :: ",I1358)</f>
        <v>2017 :: Stejskal Pavel :: 1974</v>
      </c>
      <c r="C1358" s="251">
        <v>2017</v>
      </c>
      <c r="D1358" s="252" t="s">
        <v>186</v>
      </c>
      <c r="E1358" s="259">
        <v>54</v>
      </c>
      <c r="F1358" s="259">
        <v>17</v>
      </c>
      <c r="G1358" s="253">
        <v>23</v>
      </c>
      <c r="H1358" s="262" t="s">
        <v>195</v>
      </c>
      <c r="I1358" s="263">
        <v>1974</v>
      </c>
      <c r="J1358" s="19" t="s">
        <v>2667</v>
      </c>
      <c r="K1358" s="255" t="str">
        <f>IF(RIGHT(LEFT(historie_vysledky[[#This Row],[prijmeni a jmeno]],SEARCH(" ",historie_vysledky[[#This Row],[prijmeni a jmeno]])-1),1)="á","Z","M")</f>
        <v>M</v>
      </c>
      <c r="L135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58" s="257"/>
      <c r="N1358" s="134"/>
      <c r="O1358" s="264">
        <v>4.8136574074074075E-2</v>
      </c>
      <c r="P1358" s="136" t="str">
        <f>LEFT(historie_vysledky[[#This Row],[prijmeni a jmeno]],1)</f>
        <v>S</v>
      </c>
      <c r="Q1358" s="135" t="str">
        <f>CONCATENATE(historie_vysledky[[#This Row],[prijmeni a jmeno]],", ",historie_vysledky[[#This Row],[nar]])</f>
        <v>Stejskal Pavel, 1974</v>
      </c>
      <c r="R1358" s="135" t="str">
        <f>CONCATENATE(historie_vysledky[[#This Row],[prijmeni a jmeno]]," (",historie_vysledky[[#This Row],[nar]],")  v roce ",historie_vysledky[[#This Row],[rok]])</f>
        <v>Stejskal Pavel (1974)  v roce 2017</v>
      </c>
      <c r="S1358" s="244"/>
      <c r="T1358" s="244"/>
      <c r="U1358" s="56"/>
      <c r="V1358" s="265"/>
      <c r="W1358" s="265"/>
      <c r="X1358" s="266"/>
      <c r="Y1358" s="266"/>
      <c r="AB1358" s="6"/>
      <c r="AC1358" s="6"/>
      <c r="AF1358" s="56"/>
      <c r="AG1358" s="56"/>
    </row>
    <row r="1359" spans="2:33" ht="11.25">
      <c r="B1359" s="133" t="str">
        <f>CONCATENATE(historie_vysledky[[#This Row],[rok]]," :: ",H1359," :: ",I1359)</f>
        <v>2017 :: Haňur Roman :: 1969</v>
      </c>
      <c r="C1359" s="251">
        <v>2017</v>
      </c>
      <c r="D1359" s="252" t="s">
        <v>186</v>
      </c>
      <c r="E1359" s="259">
        <v>55</v>
      </c>
      <c r="F1359" s="259">
        <v>18</v>
      </c>
      <c r="G1359" s="253" t="s">
        <v>2786</v>
      </c>
      <c r="H1359" s="262" t="s">
        <v>60</v>
      </c>
      <c r="I1359" s="263">
        <v>1969</v>
      </c>
      <c r="J1359" s="19" t="s">
        <v>11</v>
      </c>
      <c r="K1359" s="255" t="str">
        <f>IF(RIGHT(LEFT(historie_vysledky[[#This Row],[prijmeni a jmeno]],SEARCH(" ",historie_vysledky[[#This Row],[prijmeni a jmeno]])-1),1)="á","Z","M")</f>
        <v>M</v>
      </c>
      <c r="L135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59" s="257"/>
      <c r="N1359" s="134"/>
      <c r="O1359" s="264">
        <v>4.8171296296296295E-2</v>
      </c>
      <c r="P1359" s="136" t="str">
        <f>LEFT(historie_vysledky[[#This Row],[prijmeni a jmeno]],1)</f>
        <v>H</v>
      </c>
      <c r="Q1359" s="135" t="str">
        <f>CONCATENATE(historie_vysledky[[#This Row],[prijmeni a jmeno]],", ",historie_vysledky[[#This Row],[nar]])</f>
        <v>Haňur Roman, 1969</v>
      </c>
      <c r="R1359" s="135" t="str">
        <f>CONCATENATE(historie_vysledky[[#This Row],[prijmeni a jmeno]]," (",historie_vysledky[[#This Row],[nar]],")  v roce ",historie_vysledky[[#This Row],[rok]])</f>
        <v>Haňur Roman (1969)  v roce 2017</v>
      </c>
      <c r="S1359" s="244"/>
      <c r="T1359" s="244"/>
      <c r="U1359" s="56"/>
      <c r="V1359" s="265"/>
      <c r="W1359" s="265"/>
      <c r="X1359" s="266"/>
      <c r="Y1359" s="266"/>
      <c r="AB1359" s="6"/>
      <c r="AC1359" s="6"/>
      <c r="AF1359" s="56"/>
      <c r="AG1359" s="56"/>
    </row>
    <row r="1360" spans="2:33" ht="11.25">
      <c r="B1360" s="133" t="str">
        <f>CONCATENATE(historie_vysledky[[#This Row],[rok]]," :: ",H1360," :: ",I1360)</f>
        <v>2017 :: Rokos Ivan :: 1959</v>
      </c>
      <c r="C1360" s="251">
        <v>2017</v>
      </c>
      <c r="D1360" s="252" t="s">
        <v>186</v>
      </c>
      <c r="E1360" s="259">
        <v>56</v>
      </c>
      <c r="F1360" s="259">
        <v>9</v>
      </c>
      <c r="G1360" s="253">
        <v>19</v>
      </c>
      <c r="H1360" s="262" t="s">
        <v>108</v>
      </c>
      <c r="I1360" s="263">
        <v>1959</v>
      </c>
      <c r="J1360" s="19" t="s">
        <v>37</v>
      </c>
      <c r="K1360" s="255" t="str">
        <f>IF(RIGHT(LEFT(historie_vysledky[[#This Row],[prijmeni a jmeno]],SEARCH(" ",historie_vysledky[[#This Row],[prijmeni a jmeno]])-1),1)="á","Z","M")</f>
        <v>M</v>
      </c>
      <c r="L136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60" s="257"/>
      <c r="N1360" s="134"/>
      <c r="O1360" s="264">
        <v>4.8240740740740744E-2</v>
      </c>
      <c r="P1360" s="136" t="str">
        <f>LEFT(historie_vysledky[[#This Row],[prijmeni a jmeno]],1)</f>
        <v>R</v>
      </c>
      <c r="Q1360" s="135" t="str">
        <f>CONCATENATE(historie_vysledky[[#This Row],[prijmeni a jmeno]],", ",historie_vysledky[[#This Row],[nar]])</f>
        <v>Rokos Ivan, 1959</v>
      </c>
      <c r="R1360" s="135" t="str">
        <f>CONCATENATE(historie_vysledky[[#This Row],[prijmeni a jmeno]]," (",historie_vysledky[[#This Row],[nar]],")  v roce ",historie_vysledky[[#This Row],[rok]])</f>
        <v>Rokos Ivan (1959)  v roce 2017</v>
      </c>
      <c r="S1360" s="244"/>
      <c r="T1360" s="244"/>
      <c r="U1360" s="56"/>
      <c r="V1360" s="265"/>
      <c r="W1360" s="265"/>
      <c r="X1360" s="266"/>
      <c r="Y1360" s="266"/>
      <c r="AB1360" s="6"/>
      <c r="AC1360" s="6"/>
      <c r="AF1360" s="56"/>
      <c r="AG1360" s="56"/>
    </row>
    <row r="1361" spans="2:33" ht="11.25">
      <c r="B1361" s="133" t="str">
        <f>CONCATENATE(historie_vysledky[[#This Row],[rok]]," :: ",H1361," :: ",I1361)</f>
        <v>2017 :: Pech Roman :: 1962</v>
      </c>
      <c r="C1361" s="251">
        <v>2017</v>
      </c>
      <c r="D1361" s="252" t="s">
        <v>186</v>
      </c>
      <c r="E1361" s="259">
        <v>57</v>
      </c>
      <c r="F1361" s="259">
        <v>10</v>
      </c>
      <c r="G1361" s="253" t="s">
        <v>2758</v>
      </c>
      <c r="H1361" s="262" t="s">
        <v>909</v>
      </c>
      <c r="I1361" s="263">
        <v>1962</v>
      </c>
      <c r="J1361" s="19" t="s">
        <v>910</v>
      </c>
      <c r="K1361" s="255" t="str">
        <f>IF(RIGHT(LEFT(historie_vysledky[[#This Row],[prijmeni a jmeno]],SEARCH(" ",historie_vysledky[[#This Row],[prijmeni a jmeno]])-1),1)="á","Z","M")</f>
        <v>M</v>
      </c>
      <c r="L136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61" s="257"/>
      <c r="N1361" s="134"/>
      <c r="O1361" s="264">
        <v>4.8287037037037038E-2</v>
      </c>
      <c r="P1361" s="136" t="str">
        <f>LEFT(historie_vysledky[[#This Row],[prijmeni a jmeno]],1)</f>
        <v>P</v>
      </c>
      <c r="Q1361" s="135" t="str">
        <f>CONCATENATE(historie_vysledky[[#This Row],[prijmeni a jmeno]],", ",historie_vysledky[[#This Row],[nar]])</f>
        <v>Pech Roman, 1962</v>
      </c>
      <c r="R1361" s="135" t="str">
        <f>CONCATENATE(historie_vysledky[[#This Row],[prijmeni a jmeno]]," (",historie_vysledky[[#This Row],[nar]],")  v roce ",historie_vysledky[[#This Row],[rok]])</f>
        <v>Pech Roman (1962)  v roce 2017</v>
      </c>
      <c r="S1361" s="244"/>
      <c r="T1361" s="244"/>
      <c r="U1361" s="56"/>
      <c r="V1361" s="265"/>
      <c r="W1361" s="265"/>
      <c r="X1361" s="266"/>
      <c r="Y1361" s="266"/>
      <c r="AB1361" s="6"/>
      <c r="AC1361" s="6"/>
      <c r="AF1361" s="56"/>
      <c r="AG1361" s="56"/>
    </row>
    <row r="1362" spans="2:33" ht="11.25">
      <c r="B1362" s="133" t="str">
        <f>CONCATENATE(historie_vysledky[[#This Row],[rok]]," :: ",H1362," :: ",I1362)</f>
        <v>2017 :: Budil Jan :: 1983</v>
      </c>
      <c r="C1362" s="251">
        <v>2017</v>
      </c>
      <c r="D1362" s="252" t="s">
        <v>186</v>
      </c>
      <c r="E1362" s="259">
        <v>58</v>
      </c>
      <c r="F1362" s="259">
        <v>15</v>
      </c>
      <c r="G1362" s="253" t="s">
        <v>2783</v>
      </c>
      <c r="H1362" s="262" t="s">
        <v>947</v>
      </c>
      <c r="I1362" s="263">
        <v>1983</v>
      </c>
      <c r="J1362" s="19" t="s">
        <v>971</v>
      </c>
      <c r="K1362" s="255" t="str">
        <f>IF(RIGHT(LEFT(historie_vysledky[[#This Row],[prijmeni a jmeno]],SEARCH(" ",historie_vysledky[[#This Row],[prijmeni a jmeno]])-1),1)="á","Z","M")</f>
        <v>M</v>
      </c>
      <c r="L136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62" s="257"/>
      <c r="N1362" s="134"/>
      <c r="O1362" s="264">
        <v>4.8356481481481479E-2</v>
      </c>
      <c r="P1362" s="136" t="str">
        <f>LEFT(historie_vysledky[[#This Row],[prijmeni a jmeno]],1)</f>
        <v>B</v>
      </c>
      <c r="Q1362" s="135" t="str">
        <f>CONCATENATE(historie_vysledky[[#This Row],[prijmeni a jmeno]],", ",historie_vysledky[[#This Row],[nar]])</f>
        <v>Budil Jan, 1983</v>
      </c>
      <c r="R1362" s="135" t="str">
        <f>CONCATENATE(historie_vysledky[[#This Row],[prijmeni a jmeno]]," (",historie_vysledky[[#This Row],[nar]],")  v roce ",historie_vysledky[[#This Row],[rok]])</f>
        <v>Budil Jan (1983)  v roce 2017</v>
      </c>
      <c r="S1362" s="244"/>
      <c r="T1362" s="244"/>
      <c r="U1362" s="56"/>
      <c r="V1362" s="265"/>
      <c r="W1362" s="265"/>
      <c r="X1362" s="266"/>
      <c r="Y1362" s="266"/>
      <c r="AB1362" s="6"/>
      <c r="AC1362" s="6"/>
      <c r="AF1362" s="56"/>
      <c r="AG1362" s="56"/>
    </row>
    <row r="1363" spans="2:33" ht="11.25">
      <c r="B1363" s="133" t="str">
        <f>CONCATENATE(historie_vysledky[[#This Row],[rok]]," :: ",H1363," :: ",I1363)</f>
        <v>2017 :: Sobotík Vojtěch :: 2000</v>
      </c>
      <c r="C1363" s="251">
        <v>2017</v>
      </c>
      <c r="D1363" s="252" t="s">
        <v>186</v>
      </c>
      <c r="E1363" s="259">
        <v>59</v>
      </c>
      <c r="F1363" s="259">
        <v>10</v>
      </c>
      <c r="G1363" s="253">
        <v>43</v>
      </c>
      <c r="H1363" s="262" t="s">
        <v>2713</v>
      </c>
      <c r="I1363" s="263">
        <v>2000</v>
      </c>
      <c r="J1363" s="19" t="s">
        <v>286</v>
      </c>
      <c r="K1363" s="255" t="str">
        <f>IF(RIGHT(LEFT(historie_vysledky[[#This Row],[prijmeni a jmeno]],SEARCH(" ",historie_vysledky[[#This Row],[prijmeni a jmeno]])-1),1)="á","Z","M")</f>
        <v>M</v>
      </c>
      <c r="L136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63" s="257"/>
      <c r="N1363" s="134"/>
      <c r="O1363" s="264">
        <v>4.8460648148148149E-2</v>
      </c>
      <c r="P1363" s="136" t="str">
        <f>LEFT(historie_vysledky[[#This Row],[prijmeni a jmeno]],1)</f>
        <v>S</v>
      </c>
      <c r="Q1363" s="135" t="str">
        <f>CONCATENATE(historie_vysledky[[#This Row],[prijmeni a jmeno]],", ",historie_vysledky[[#This Row],[nar]])</f>
        <v>Sobotík Vojtěch, 2000</v>
      </c>
      <c r="R1363" s="135" t="str">
        <f>CONCATENATE(historie_vysledky[[#This Row],[prijmeni a jmeno]]," (",historie_vysledky[[#This Row],[nar]],")  v roce ",historie_vysledky[[#This Row],[rok]])</f>
        <v>Sobotík Vojtěch (2000)  v roce 2017</v>
      </c>
      <c r="S1363" s="244"/>
      <c r="T1363" s="244"/>
      <c r="U1363" s="56"/>
      <c r="V1363" s="265"/>
      <c r="W1363" s="265"/>
      <c r="X1363" s="266"/>
      <c r="Y1363" s="266"/>
      <c r="AB1363" s="6"/>
      <c r="AC1363" s="6"/>
      <c r="AF1363" s="56"/>
      <c r="AG1363" s="56"/>
    </row>
    <row r="1364" spans="2:33" ht="11.25">
      <c r="B1364" s="133" t="str">
        <f>CONCATENATE(historie_vysledky[[#This Row],[rok]]," :: ",H1364," :: ",I1364)</f>
        <v>2017 :: Šíma Jan :: 1970</v>
      </c>
      <c r="C1364" s="251">
        <v>2017</v>
      </c>
      <c r="D1364" s="252" t="s">
        <v>186</v>
      </c>
      <c r="E1364" s="259">
        <v>60</v>
      </c>
      <c r="F1364" s="259">
        <v>19</v>
      </c>
      <c r="G1364" s="253" t="s">
        <v>2763</v>
      </c>
      <c r="H1364" s="262" t="s">
        <v>2744</v>
      </c>
      <c r="I1364" s="263">
        <v>1970</v>
      </c>
      <c r="J1364" s="19" t="s">
        <v>2745</v>
      </c>
      <c r="K1364" s="255" t="str">
        <f>IF(RIGHT(LEFT(historie_vysledky[[#This Row],[prijmeni a jmeno]],SEARCH(" ",historie_vysledky[[#This Row],[prijmeni a jmeno]])-1),1)="á","Z","M")</f>
        <v>M</v>
      </c>
      <c r="L136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64" s="257"/>
      <c r="N1364" s="134"/>
      <c r="O1364" s="264">
        <v>4.8518518518518516E-2</v>
      </c>
      <c r="P1364" s="136" t="str">
        <f>LEFT(historie_vysledky[[#This Row],[prijmeni a jmeno]],1)</f>
        <v>Š</v>
      </c>
      <c r="Q1364" s="135" t="str">
        <f>CONCATENATE(historie_vysledky[[#This Row],[prijmeni a jmeno]],", ",historie_vysledky[[#This Row],[nar]])</f>
        <v>Šíma Jan, 1970</v>
      </c>
      <c r="R1364" s="135" t="str">
        <f>CONCATENATE(historie_vysledky[[#This Row],[prijmeni a jmeno]]," (",historie_vysledky[[#This Row],[nar]],")  v roce ",historie_vysledky[[#This Row],[rok]])</f>
        <v>Šíma Jan (1970)  v roce 2017</v>
      </c>
      <c r="S1364" s="244"/>
      <c r="T1364" s="244"/>
      <c r="U1364" s="56"/>
      <c r="V1364" s="265"/>
      <c r="W1364" s="265"/>
      <c r="X1364" s="266"/>
      <c r="Y1364" s="266"/>
      <c r="AB1364" s="6"/>
      <c r="AC1364" s="6"/>
      <c r="AF1364" s="56"/>
      <c r="AG1364" s="56"/>
    </row>
    <row r="1365" spans="2:33" ht="11.25">
      <c r="B1365" s="133" t="str">
        <f>CONCATENATE(historie_vysledky[[#This Row],[rok]]," :: ",H1365," :: ",I1365)</f>
        <v>2017 :: Smrž Jakub :: 1983</v>
      </c>
      <c r="C1365" s="251">
        <v>2017</v>
      </c>
      <c r="D1365" s="252" t="s">
        <v>186</v>
      </c>
      <c r="E1365" s="259">
        <v>61</v>
      </c>
      <c r="F1365" s="259">
        <v>16</v>
      </c>
      <c r="G1365" s="253">
        <v>96</v>
      </c>
      <c r="H1365" s="262" t="s">
        <v>2665</v>
      </c>
      <c r="I1365" s="263">
        <v>1983</v>
      </c>
      <c r="J1365" s="19" t="s">
        <v>2666</v>
      </c>
      <c r="K1365" s="255" t="str">
        <f>IF(RIGHT(LEFT(historie_vysledky[[#This Row],[prijmeni a jmeno]],SEARCH(" ",historie_vysledky[[#This Row],[prijmeni a jmeno]])-1),1)="á","Z","M")</f>
        <v>M</v>
      </c>
      <c r="L136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65" s="257"/>
      <c r="N1365" s="134"/>
      <c r="O1365" s="264">
        <v>4.8587962962962965E-2</v>
      </c>
      <c r="P1365" s="136" t="str">
        <f>LEFT(historie_vysledky[[#This Row],[prijmeni a jmeno]],1)</f>
        <v>S</v>
      </c>
      <c r="Q1365" s="135" t="str">
        <f>CONCATENATE(historie_vysledky[[#This Row],[prijmeni a jmeno]],", ",historie_vysledky[[#This Row],[nar]])</f>
        <v>Smrž Jakub, 1983</v>
      </c>
      <c r="R1365" s="135" t="str">
        <f>CONCATENATE(historie_vysledky[[#This Row],[prijmeni a jmeno]]," (",historie_vysledky[[#This Row],[nar]],")  v roce ",historie_vysledky[[#This Row],[rok]])</f>
        <v>Smrž Jakub (1983)  v roce 2017</v>
      </c>
      <c r="S1365" s="244"/>
      <c r="T1365" s="244"/>
      <c r="U1365" s="56"/>
      <c r="V1365" s="265"/>
      <c r="W1365" s="265"/>
      <c r="X1365" s="266"/>
      <c r="Y1365" s="266"/>
      <c r="AB1365" s="6"/>
      <c r="AC1365" s="6"/>
      <c r="AF1365" s="56"/>
      <c r="AG1365" s="56"/>
    </row>
    <row r="1366" spans="2:33" ht="11.25">
      <c r="B1366" s="133" t="str">
        <f>CONCATENATE(historie_vysledky[[#This Row],[rok]]," :: ",H1366," :: ",I1366)</f>
        <v>2017 :: Malík Jakub :: 1991</v>
      </c>
      <c r="C1366" s="251">
        <v>2017</v>
      </c>
      <c r="D1366" s="252" t="s">
        <v>186</v>
      </c>
      <c r="E1366" s="259">
        <v>62</v>
      </c>
      <c r="F1366" s="259">
        <v>11</v>
      </c>
      <c r="G1366" s="253">
        <v>116</v>
      </c>
      <c r="H1366" s="262" t="s">
        <v>87</v>
      </c>
      <c r="I1366" s="263">
        <v>1991</v>
      </c>
      <c r="J1366" s="19" t="s">
        <v>2635</v>
      </c>
      <c r="K1366" s="255" t="str">
        <f>IF(RIGHT(LEFT(historie_vysledky[[#This Row],[prijmeni a jmeno]],SEARCH(" ",historie_vysledky[[#This Row],[prijmeni a jmeno]])-1),1)="á","Z","M")</f>
        <v>M</v>
      </c>
      <c r="L136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66" s="257"/>
      <c r="N1366" s="134"/>
      <c r="O1366" s="264">
        <v>4.8622685185185179E-2</v>
      </c>
      <c r="P1366" s="136" t="str">
        <f>LEFT(historie_vysledky[[#This Row],[prijmeni a jmeno]],1)</f>
        <v>M</v>
      </c>
      <c r="Q1366" s="135" t="str">
        <f>CONCATENATE(historie_vysledky[[#This Row],[prijmeni a jmeno]],", ",historie_vysledky[[#This Row],[nar]])</f>
        <v>Malík Jakub, 1991</v>
      </c>
      <c r="R1366" s="135" t="str">
        <f>CONCATENATE(historie_vysledky[[#This Row],[prijmeni a jmeno]]," (",historie_vysledky[[#This Row],[nar]],")  v roce ",historie_vysledky[[#This Row],[rok]])</f>
        <v>Malík Jakub (1991)  v roce 2017</v>
      </c>
      <c r="S1366" s="244"/>
      <c r="T1366" s="244"/>
      <c r="U1366" s="56"/>
      <c r="V1366" s="265"/>
      <c r="W1366" s="265"/>
      <c r="X1366" s="266"/>
      <c r="Y1366" s="266"/>
      <c r="AB1366" s="6"/>
      <c r="AC1366" s="6"/>
      <c r="AF1366" s="56"/>
      <c r="AG1366" s="56"/>
    </row>
    <row r="1367" spans="2:33" ht="11.25">
      <c r="B1367" s="133" t="str">
        <f>CONCATENATE(historie_vysledky[[#This Row],[rok]]," :: ",H1367," :: ",I1367)</f>
        <v>2017 :: Vaš David :: 1990</v>
      </c>
      <c r="C1367" s="251">
        <v>2017</v>
      </c>
      <c r="D1367" s="252" t="s">
        <v>186</v>
      </c>
      <c r="E1367" s="259">
        <v>63</v>
      </c>
      <c r="F1367" s="259">
        <v>12</v>
      </c>
      <c r="G1367" s="253">
        <v>93</v>
      </c>
      <c r="H1367" s="262" t="s">
        <v>2677</v>
      </c>
      <c r="I1367" s="263">
        <v>1990</v>
      </c>
      <c r="J1367" s="19" t="s">
        <v>2678</v>
      </c>
      <c r="K1367" s="255" t="str">
        <f>IF(RIGHT(LEFT(historie_vysledky[[#This Row],[prijmeni a jmeno]],SEARCH(" ",historie_vysledky[[#This Row],[prijmeni a jmeno]])-1),1)="á","Z","M")</f>
        <v>M</v>
      </c>
      <c r="L136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67" s="257"/>
      <c r="N1367" s="134"/>
      <c r="O1367" s="264">
        <v>4.8634259259259259E-2</v>
      </c>
      <c r="P1367" s="136" t="str">
        <f>LEFT(historie_vysledky[[#This Row],[prijmeni a jmeno]],1)</f>
        <v>V</v>
      </c>
      <c r="Q1367" s="135" t="str">
        <f>CONCATENATE(historie_vysledky[[#This Row],[prijmeni a jmeno]],", ",historie_vysledky[[#This Row],[nar]])</f>
        <v>Vaš David, 1990</v>
      </c>
      <c r="R1367" s="135" t="str">
        <f>CONCATENATE(historie_vysledky[[#This Row],[prijmeni a jmeno]]," (",historie_vysledky[[#This Row],[nar]],")  v roce ",historie_vysledky[[#This Row],[rok]])</f>
        <v>Vaš David (1990)  v roce 2017</v>
      </c>
      <c r="S1367" s="244"/>
      <c r="T1367" s="244"/>
      <c r="U1367" s="56"/>
      <c r="V1367" s="265"/>
      <c r="W1367" s="265"/>
      <c r="X1367" s="266"/>
      <c r="Y1367" s="266"/>
      <c r="AB1367" s="6"/>
      <c r="AC1367" s="6"/>
      <c r="AF1367" s="56"/>
      <c r="AG1367" s="56"/>
    </row>
    <row r="1368" spans="2:33" ht="11.25">
      <c r="B1368" s="133" t="str">
        <f>CONCATENATE(historie_vysledky[[#This Row],[rok]]," :: ",H1368," :: ",I1368)</f>
        <v>2017 :: Mandrysz Marcel :: 1968</v>
      </c>
      <c r="C1368" s="251">
        <v>2017</v>
      </c>
      <c r="D1368" s="252" t="s">
        <v>186</v>
      </c>
      <c r="E1368" s="259">
        <v>64</v>
      </c>
      <c r="F1368" s="259">
        <v>20</v>
      </c>
      <c r="G1368" s="253">
        <v>47</v>
      </c>
      <c r="H1368" s="262" t="s">
        <v>2647</v>
      </c>
      <c r="I1368" s="263">
        <v>1968</v>
      </c>
      <c r="J1368" s="19" t="s">
        <v>2648</v>
      </c>
      <c r="K1368" s="255" t="str">
        <f>IF(RIGHT(LEFT(historie_vysledky[[#This Row],[prijmeni a jmeno]],SEARCH(" ",historie_vysledky[[#This Row],[prijmeni a jmeno]])-1),1)="á","Z","M")</f>
        <v>M</v>
      </c>
      <c r="L136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68" s="257"/>
      <c r="N1368" s="134"/>
      <c r="O1368" s="264">
        <v>4.8692129629629627E-2</v>
      </c>
      <c r="P1368" s="136" t="str">
        <f>LEFT(historie_vysledky[[#This Row],[prijmeni a jmeno]],1)</f>
        <v>M</v>
      </c>
      <c r="Q1368" s="135" t="str">
        <f>CONCATENATE(historie_vysledky[[#This Row],[prijmeni a jmeno]],", ",historie_vysledky[[#This Row],[nar]])</f>
        <v>Mandrysz Marcel, 1968</v>
      </c>
      <c r="R1368" s="135" t="str">
        <f>CONCATENATE(historie_vysledky[[#This Row],[prijmeni a jmeno]]," (",historie_vysledky[[#This Row],[nar]],")  v roce ",historie_vysledky[[#This Row],[rok]])</f>
        <v>Mandrysz Marcel (1968)  v roce 2017</v>
      </c>
      <c r="S1368" s="244"/>
      <c r="T1368" s="244"/>
      <c r="U1368" s="56"/>
      <c r="V1368" s="265"/>
      <c r="W1368" s="265"/>
      <c r="X1368" s="266"/>
      <c r="Y1368" s="266"/>
      <c r="AB1368" s="6"/>
      <c r="AC1368" s="6"/>
      <c r="AF1368" s="56"/>
      <c r="AG1368" s="56"/>
    </row>
    <row r="1369" spans="2:33" ht="11.25">
      <c r="B1369" s="133" t="str">
        <f>CONCATENATE(historie_vysledky[[#This Row],[rok]]," :: ",H1369," :: ",I1369)</f>
        <v>2017 :: Štěpánek Kamil :: 1985</v>
      </c>
      <c r="C1369" s="251">
        <v>2017</v>
      </c>
      <c r="D1369" s="252" t="s">
        <v>186</v>
      </c>
      <c r="E1369" s="259">
        <v>65</v>
      </c>
      <c r="F1369" s="259">
        <v>17</v>
      </c>
      <c r="G1369" s="253">
        <v>24</v>
      </c>
      <c r="H1369" s="262" t="s">
        <v>2328</v>
      </c>
      <c r="I1369" s="263">
        <v>1985</v>
      </c>
      <c r="J1369" s="19" t="s">
        <v>284</v>
      </c>
      <c r="K1369" s="255" t="str">
        <f>IF(RIGHT(LEFT(historie_vysledky[[#This Row],[prijmeni a jmeno]],SEARCH(" ",historie_vysledky[[#This Row],[prijmeni a jmeno]])-1),1)="á","Z","M")</f>
        <v>M</v>
      </c>
      <c r="L136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69" s="257"/>
      <c r="N1369" s="134"/>
      <c r="O1369" s="264">
        <v>4.8715277777777781E-2</v>
      </c>
      <c r="P1369" s="136" t="str">
        <f>LEFT(historie_vysledky[[#This Row],[prijmeni a jmeno]],1)</f>
        <v>Š</v>
      </c>
      <c r="Q1369" s="135" t="str">
        <f>CONCATENATE(historie_vysledky[[#This Row],[prijmeni a jmeno]],", ",historie_vysledky[[#This Row],[nar]])</f>
        <v>Štěpánek Kamil, 1985</v>
      </c>
      <c r="R1369" s="135" t="str">
        <f>CONCATENATE(historie_vysledky[[#This Row],[prijmeni a jmeno]]," (",historie_vysledky[[#This Row],[nar]],")  v roce ",historie_vysledky[[#This Row],[rok]])</f>
        <v>Štěpánek Kamil (1985)  v roce 2017</v>
      </c>
      <c r="S1369" s="244"/>
      <c r="T1369" s="244"/>
      <c r="U1369" s="56"/>
      <c r="V1369" s="265"/>
      <c r="W1369" s="265"/>
      <c r="X1369" s="266"/>
      <c r="Y1369" s="266"/>
      <c r="AB1369" s="6"/>
      <c r="AC1369" s="6"/>
      <c r="AF1369" s="56"/>
      <c r="AG1369" s="56"/>
    </row>
    <row r="1370" spans="2:33" ht="11.25">
      <c r="B1370" s="133" t="str">
        <f>CONCATENATE(historie_vysledky[[#This Row],[rok]]," :: ",H1370," :: ",I1370)</f>
        <v>2017 :: Dokulilová Ludmila :: 1962</v>
      </c>
      <c r="C1370" s="251">
        <v>2017</v>
      </c>
      <c r="D1370" s="252" t="s">
        <v>186</v>
      </c>
      <c r="E1370" s="259">
        <v>66</v>
      </c>
      <c r="F1370" s="259">
        <v>2</v>
      </c>
      <c r="G1370" s="253" t="s">
        <v>2751</v>
      </c>
      <c r="H1370" s="262" t="s">
        <v>974</v>
      </c>
      <c r="I1370" s="263">
        <v>1962</v>
      </c>
      <c r="J1370" s="19" t="s">
        <v>975</v>
      </c>
      <c r="K1370" s="255" t="str">
        <f>IF(RIGHT(LEFT(historie_vysledky[[#This Row],[prijmeni a jmeno]],SEARCH(" ",historie_vysledky[[#This Row],[prijmeni a jmeno]])-1),1)="á","Z","M")</f>
        <v>Z</v>
      </c>
      <c r="L137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370" s="257"/>
      <c r="N1370" s="134"/>
      <c r="O1370" s="264">
        <v>4.8738425925925921E-2</v>
      </c>
      <c r="P1370" s="136" t="str">
        <f>LEFT(historie_vysledky[[#This Row],[prijmeni a jmeno]],1)</f>
        <v>D</v>
      </c>
      <c r="Q1370" s="135" t="str">
        <f>CONCATENATE(historie_vysledky[[#This Row],[prijmeni a jmeno]],", ",historie_vysledky[[#This Row],[nar]])</f>
        <v>Dokulilová Ludmila, 1962</v>
      </c>
      <c r="R1370" s="135" t="str">
        <f>CONCATENATE(historie_vysledky[[#This Row],[prijmeni a jmeno]]," (",historie_vysledky[[#This Row],[nar]],")  v roce ",historie_vysledky[[#This Row],[rok]])</f>
        <v>Dokulilová Ludmila (1962)  v roce 2017</v>
      </c>
      <c r="S1370" s="244"/>
      <c r="T1370" s="244"/>
      <c r="U1370" s="56"/>
      <c r="V1370" s="265"/>
      <c r="W1370" s="265"/>
      <c r="X1370" s="266"/>
      <c r="Y1370" s="266"/>
      <c r="AB1370" s="6"/>
      <c r="AC1370" s="6"/>
      <c r="AF1370" s="56"/>
      <c r="AG1370" s="56"/>
    </row>
    <row r="1371" spans="2:33" ht="11.25">
      <c r="B1371" s="133" t="str">
        <f>CONCATENATE(historie_vysledky[[#This Row],[rok]]," :: ",H1371," :: ",I1371)</f>
        <v>2017 :: Tůma Jaroslav :: 1963</v>
      </c>
      <c r="C1371" s="251">
        <v>2017</v>
      </c>
      <c r="D1371" s="252" t="s">
        <v>186</v>
      </c>
      <c r="E1371" s="259">
        <v>67</v>
      </c>
      <c r="F1371" s="259">
        <v>11</v>
      </c>
      <c r="G1371" s="253" t="s">
        <v>2797</v>
      </c>
      <c r="H1371" s="262" t="s">
        <v>123</v>
      </c>
      <c r="I1371" s="263">
        <v>1963</v>
      </c>
      <c r="J1371" s="19" t="s">
        <v>702</v>
      </c>
      <c r="K1371" s="255" t="str">
        <f>IF(RIGHT(LEFT(historie_vysledky[[#This Row],[prijmeni a jmeno]],SEARCH(" ",historie_vysledky[[#This Row],[prijmeni a jmeno]])-1),1)="á","Z","M")</f>
        <v>M</v>
      </c>
      <c r="L137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71" s="257"/>
      <c r="N1371" s="134"/>
      <c r="O1371" s="264">
        <v>4.898148148148148E-2</v>
      </c>
      <c r="P1371" s="136" t="str">
        <f>LEFT(historie_vysledky[[#This Row],[prijmeni a jmeno]],1)</f>
        <v>T</v>
      </c>
      <c r="Q1371" s="135" t="str">
        <f>CONCATENATE(historie_vysledky[[#This Row],[prijmeni a jmeno]],", ",historie_vysledky[[#This Row],[nar]])</f>
        <v>Tůma Jaroslav, 1963</v>
      </c>
      <c r="R1371" s="135" t="str">
        <f>CONCATENATE(historie_vysledky[[#This Row],[prijmeni a jmeno]]," (",historie_vysledky[[#This Row],[nar]],")  v roce ",historie_vysledky[[#This Row],[rok]])</f>
        <v>Tůma Jaroslav (1963)  v roce 2017</v>
      </c>
      <c r="S1371" s="244"/>
      <c r="T1371" s="244"/>
      <c r="U1371" s="56"/>
      <c r="V1371" s="265"/>
      <c r="W1371" s="265"/>
      <c r="X1371" s="266"/>
      <c r="Y1371" s="266"/>
      <c r="AB1371" s="6"/>
      <c r="AC1371" s="6"/>
      <c r="AF1371" s="56"/>
      <c r="AG1371" s="56"/>
    </row>
    <row r="1372" spans="2:33" ht="11.25">
      <c r="B1372" s="133" t="str">
        <f>CONCATENATE(historie_vysledky[[#This Row],[rok]]," :: ",H1372," :: ",I1372)</f>
        <v>2017 :: Pán Jan :: 1964</v>
      </c>
      <c r="C1372" s="251">
        <v>2017</v>
      </c>
      <c r="D1372" s="252" t="s">
        <v>186</v>
      </c>
      <c r="E1372" s="259">
        <v>68</v>
      </c>
      <c r="F1372" s="259">
        <v>12</v>
      </c>
      <c r="G1372" s="253">
        <v>85</v>
      </c>
      <c r="H1372" s="262" t="s">
        <v>2734</v>
      </c>
      <c r="I1372" s="263">
        <v>1964</v>
      </c>
      <c r="J1372" s="19" t="s">
        <v>12</v>
      </c>
      <c r="K1372" s="255" t="str">
        <f>IF(RIGHT(LEFT(historie_vysledky[[#This Row],[prijmeni a jmeno]],SEARCH(" ",historie_vysledky[[#This Row],[prijmeni a jmeno]])-1),1)="á","Z","M")</f>
        <v>M</v>
      </c>
      <c r="L137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72" s="257"/>
      <c r="N1372" s="134"/>
      <c r="O1372" s="264">
        <v>4.925925925925926E-2</v>
      </c>
      <c r="P1372" s="136" t="str">
        <f>LEFT(historie_vysledky[[#This Row],[prijmeni a jmeno]],1)</f>
        <v>P</v>
      </c>
      <c r="Q1372" s="135" t="str">
        <f>CONCATENATE(historie_vysledky[[#This Row],[prijmeni a jmeno]],", ",historie_vysledky[[#This Row],[nar]])</f>
        <v>Pán Jan, 1964</v>
      </c>
      <c r="R1372" s="135" t="str">
        <f>CONCATENATE(historie_vysledky[[#This Row],[prijmeni a jmeno]]," (",historie_vysledky[[#This Row],[nar]],")  v roce ",historie_vysledky[[#This Row],[rok]])</f>
        <v>Pán Jan (1964)  v roce 2017</v>
      </c>
      <c r="S1372" s="244"/>
      <c r="T1372" s="244"/>
      <c r="U1372" s="56"/>
      <c r="V1372" s="265"/>
      <c r="W1372" s="265"/>
      <c r="X1372" s="266"/>
      <c r="Y1372" s="266"/>
      <c r="AB1372" s="6"/>
      <c r="AC1372" s="6"/>
      <c r="AF1372" s="56"/>
      <c r="AG1372" s="56"/>
    </row>
    <row r="1373" spans="2:33" ht="11.25">
      <c r="B1373" s="133" t="str">
        <f>CONCATENATE(historie_vysledky[[#This Row],[rok]]," :: ",H1373," :: ",I1373)</f>
        <v>2017 :: Menšík Josef :: 1982</v>
      </c>
      <c r="C1373" s="251">
        <v>2017</v>
      </c>
      <c r="D1373" s="252" t="s">
        <v>186</v>
      </c>
      <c r="E1373" s="259">
        <v>69</v>
      </c>
      <c r="F1373" s="259">
        <v>18</v>
      </c>
      <c r="G1373" s="253">
        <v>35</v>
      </c>
      <c r="H1373" s="262" t="s">
        <v>89</v>
      </c>
      <c r="I1373" s="263">
        <v>1982</v>
      </c>
      <c r="J1373" s="19" t="s">
        <v>796</v>
      </c>
      <c r="K1373" s="255" t="str">
        <f>IF(RIGHT(LEFT(historie_vysledky[[#This Row],[prijmeni a jmeno]],SEARCH(" ",historie_vysledky[[#This Row],[prijmeni a jmeno]])-1),1)="á","Z","M")</f>
        <v>M</v>
      </c>
      <c r="L137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73" s="257"/>
      <c r="N1373" s="134"/>
      <c r="O1373" s="264">
        <v>4.9386574074074076E-2</v>
      </c>
      <c r="P1373" s="136" t="str">
        <f>LEFT(historie_vysledky[[#This Row],[prijmeni a jmeno]],1)</f>
        <v>M</v>
      </c>
      <c r="Q1373" s="135" t="str">
        <f>CONCATENATE(historie_vysledky[[#This Row],[prijmeni a jmeno]],", ",historie_vysledky[[#This Row],[nar]])</f>
        <v>Menšík Josef, 1982</v>
      </c>
      <c r="R1373" s="135" t="str">
        <f>CONCATENATE(historie_vysledky[[#This Row],[prijmeni a jmeno]]," (",historie_vysledky[[#This Row],[nar]],")  v roce ",historie_vysledky[[#This Row],[rok]])</f>
        <v>Menšík Josef (1982)  v roce 2017</v>
      </c>
      <c r="S1373" s="244"/>
      <c r="T1373" s="244"/>
      <c r="U1373" s="56"/>
      <c r="V1373" s="265"/>
      <c r="W1373" s="265"/>
      <c r="X1373" s="266"/>
      <c r="Y1373" s="266"/>
      <c r="AB1373" s="6"/>
      <c r="AC1373" s="6"/>
      <c r="AF1373" s="56"/>
      <c r="AG1373" s="56"/>
    </row>
    <row r="1374" spans="2:33" ht="11.25">
      <c r="B1374" s="133" t="str">
        <f>CONCATENATE(historie_vysledky[[#This Row],[rok]]," :: ",H1374," :: ",I1374)</f>
        <v>2017 :: Brossaud Jack :: 1970</v>
      </c>
      <c r="C1374" s="251">
        <v>2017</v>
      </c>
      <c r="D1374" s="252" t="s">
        <v>186</v>
      </c>
      <c r="E1374" s="259">
        <v>70</v>
      </c>
      <c r="F1374" s="259">
        <v>21</v>
      </c>
      <c r="G1374" s="253" t="s">
        <v>2782</v>
      </c>
      <c r="H1374" s="262" t="s">
        <v>48</v>
      </c>
      <c r="I1374" s="263">
        <v>1970</v>
      </c>
      <c r="J1374" s="19" t="s">
        <v>2</v>
      </c>
      <c r="K1374" s="255" t="str">
        <f>IF(RIGHT(LEFT(historie_vysledky[[#This Row],[prijmeni a jmeno]],SEARCH(" ",historie_vysledky[[#This Row],[prijmeni a jmeno]])-1),1)="á","Z","M")</f>
        <v>M</v>
      </c>
      <c r="L137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74" s="257"/>
      <c r="N1374" s="134"/>
      <c r="O1374" s="264">
        <v>4.9490740740740745E-2</v>
      </c>
      <c r="P1374" s="136" t="str">
        <f>LEFT(historie_vysledky[[#This Row],[prijmeni a jmeno]],1)</f>
        <v>B</v>
      </c>
      <c r="Q1374" s="135" t="str">
        <f>CONCATENATE(historie_vysledky[[#This Row],[prijmeni a jmeno]],", ",historie_vysledky[[#This Row],[nar]])</f>
        <v>Brossaud Jack, 1970</v>
      </c>
      <c r="R1374" s="135" t="str">
        <f>CONCATENATE(historie_vysledky[[#This Row],[prijmeni a jmeno]]," (",historie_vysledky[[#This Row],[nar]],")  v roce ",historie_vysledky[[#This Row],[rok]])</f>
        <v>Brossaud Jack (1970)  v roce 2017</v>
      </c>
      <c r="S1374" s="244"/>
      <c r="T1374" s="244"/>
      <c r="U1374" s="56"/>
      <c r="V1374" s="265"/>
      <c r="W1374" s="265"/>
      <c r="X1374" s="266"/>
      <c r="Y1374" s="266"/>
      <c r="AB1374" s="6"/>
      <c r="AC1374" s="6"/>
      <c r="AF1374" s="56"/>
      <c r="AG1374" s="56"/>
    </row>
    <row r="1375" spans="2:33" ht="11.25">
      <c r="B1375" s="133" t="str">
        <f>CONCATENATE(historie_vysledky[[#This Row],[rok]]," :: ",H1375," :: ",I1375)</f>
        <v>2017 :: Švejnoha Lukáš :: 1989</v>
      </c>
      <c r="C1375" s="251">
        <v>2017</v>
      </c>
      <c r="D1375" s="252" t="s">
        <v>186</v>
      </c>
      <c r="E1375" s="259">
        <v>71</v>
      </c>
      <c r="F1375" s="259">
        <v>13</v>
      </c>
      <c r="G1375" s="253">
        <v>117</v>
      </c>
      <c r="H1375" s="262" t="s">
        <v>2668</v>
      </c>
      <c r="I1375" s="263">
        <v>1989</v>
      </c>
      <c r="J1375" s="19" t="s">
        <v>2669</v>
      </c>
      <c r="K1375" s="255" t="str">
        <f>IF(RIGHT(LEFT(historie_vysledky[[#This Row],[prijmeni a jmeno]],SEARCH(" ",historie_vysledky[[#This Row],[prijmeni a jmeno]])-1),1)="á","Z","M")</f>
        <v>M</v>
      </c>
      <c r="L137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75" s="257"/>
      <c r="N1375" s="134"/>
      <c r="O1375" s="264">
        <v>4.9722222222222223E-2</v>
      </c>
      <c r="P1375" s="136" t="str">
        <f>LEFT(historie_vysledky[[#This Row],[prijmeni a jmeno]],1)</f>
        <v>Š</v>
      </c>
      <c r="Q1375" s="135" t="str">
        <f>CONCATENATE(historie_vysledky[[#This Row],[prijmeni a jmeno]],", ",historie_vysledky[[#This Row],[nar]])</f>
        <v>Švejnoha Lukáš, 1989</v>
      </c>
      <c r="R1375" s="135" t="str">
        <f>CONCATENATE(historie_vysledky[[#This Row],[prijmeni a jmeno]]," (",historie_vysledky[[#This Row],[nar]],")  v roce ",historie_vysledky[[#This Row],[rok]])</f>
        <v>Švejnoha Lukáš (1989)  v roce 2017</v>
      </c>
      <c r="S1375" s="244"/>
      <c r="T1375" s="244"/>
      <c r="U1375" s="56"/>
      <c r="V1375" s="265"/>
      <c r="W1375" s="265"/>
      <c r="X1375" s="266"/>
      <c r="Y1375" s="266"/>
      <c r="AB1375" s="6"/>
      <c r="AC1375" s="6"/>
      <c r="AF1375" s="56"/>
      <c r="AG1375" s="56"/>
    </row>
    <row r="1376" spans="2:33" ht="11.25">
      <c r="B1376" s="133" t="str">
        <f>CONCATENATE(historie_vysledky[[#This Row],[rok]]," :: ",H1376," :: ",I1376)</f>
        <v>2017 :: Hartl Tomáš :: 1980</v>
      </c>
      <c r="C1376" s="251">
        <v>2017</v>
      </c>
      <c r="D1376" s="252" t="s">
        <v>186</v>
      </c>
      <c r="E1376" s="259">
        <v>72</v>
      </c>
      <c r="F1376" s="259">
        <v>19</v>
      </c>
      <c r="G1376" s="253">
        <v>37</v>
      </c>
      <c r="H1376" s="262" t="s">
        <v>2704</v>
      </c>
      <c r="I1376" s="263">
        <v>1980</v>
      </c>
      <c r="J1376" s="19" t="s">
        <v>2705</v>
      </c>
      <c r="K1376" s="255" t="str">
        <f>IF(RIGHT(LEFT(historie_vysledky[[#This Row],[prijmeni a jmeno]],SEARCH(" ",historie_vysledky[[#This Row],[prijmeni a jmeno]])-1),1)="á","Z","M")</f>
        <v>M</v>
      </c>
      <c r="L137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76" s="257"/>
      <c r="N1376" s="134"/>
      <c r="O1376" s="264">
        <v>4.9918981481481474E-2</v>
      </c>
      <c r="P1376" s="136" t="str">
        <f>LEFT(historie_vysledky[[#This Row],[prijmeni a jmeno]],1)</f>
        <v>H</v>
      </c>
      <c r="Q1376" s="135" t="str">
        <f>CONCATENATE(historie_vysledky[[#This Row],[prijmeni a jmeno]],", ",historie_vysledky[[#This Row],[nar]])</f>
        <v>Hartl Tomáš, 1980</v>
      </c>
      <c r="R1376" s="135" t="str">
        <f>CONCATENATE(historie_vysledky[[#This Row],[prijmeni a jmeno]]," (",historie_vysledky[[#This Row],[nar]],")  v roce ",historie_vysledky[[#This Row],[rok]])</f>
        <v>Hartl Tomáš (1980)  v roce 2017</v>
      </c>
      <c r="S1376" s="244"/>
      <c r="T1376" s="244"/>
      <c r="U1376" s="56"/>
      <c r="V1376" s="265"/>
      <c r="W1376" s="265"/>
      <c r="X1376" s="266"/>
      <c r="Y1376" s="266"/>
      <c r="AB1376" s="6"/>
      <c r="AC1376" s="6"/>
      <c r="AF1376" s="56"/>
      <c r="AG1376" s="56"/>
    </row>
    <row r="1377" spans="2:33" ht="11.25">
      <c r="B1377" s="133" t="str">
        <f>CONCATENATE(historie_vysledky[[#This Row],[rok]]," :: ",H1377," :: ",I1377)</f>
        <v>2017 :: Benda Vladislav :: 1978</v>
      </c>
      <c r="C1377" s="251">
        <v>2017</v>
      </c>
      <c r="D1377" s="252" t="s">
        <v>186</v>
      </c>
      <c r="E1377" s="259">
        <v>73</v>
      </c>
      <c r="F1377" s="259">
        <v>20</v>
      </c>
      <c r="G1377" s="253">
        <v>1</v>
      </c>
      <c r="H1377" s="262" t="s">
        <v>877</v>
      </c>
      <c r="I1377" s="263">
        <v>1978</v>
      </c>
      <c r="J1377" s="19" t="s">
        <v>2615</v>
      </c>
      <c r="K1377" s="255" t="str">
        <f>IF(RIGHT(LEFT(historie_vysledky[[#This Row],[prijmeni a jmeno]],SEARCH(" ",historie_vysledky[[#This Row],[prijmeni a jmeno]])-1),1)="á","Z","M")</f>
        <v>M</v>
      </c>
      <c r="L137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77" s="257"/>
      <c r="N1377" s="134"/>
      <c r="O1377" s="264">
        <v>4.9999999999999996E-2</v>
      </c>
      <c r="P1377" s="136" t="str">
        <f>LEFT(historie_vysledky[[#This Row],[prijmeni a jmeno]],1)</f>
        <v>B</v>
      </c>
      <c r="Q1377" s="135" t="str">
        <f>CONCATENATE(historie_vysledky[[#This Row],[prijmeni a jmeno]],", ",historie_vysledky[[#This Row],[nar]])</f>
        <v>Benda Vladislav, 1978</v>
      </c>
      <c r="R1377" s="135" t="str">
        <f>CONCATENATE(historie_vysledky[[#This Row],[prijmeni a jmeno]]," (",historie_vysledky[[#This Row],[nar]],")  v roce ",historie_vysledky[[#This Row],[rok]])</f>
        <v>Benda Vladislav (1978)  v roce 2017</v>
      </c>
      <c r="S1377" s="244"/>
      <c r="T1377" s="244"/>
      <c r="U1377" s="56"/>
      <c r="V1377" s="265"/>
      <c r="W1377" s="265"/>
      <c r="X1377" s="266"/>
      <c r="Y1377" s="266"/>
      <c r="AB1377" s="6"/>
      <c r="AC1377" s="6"/>
      <c r="AF1377" s="56"/>
      <c r="AG1377" s="56"/>
    </row>
    <row r="1378" spans="2:33" ht="11.25">
      <c r="B1378" s="133" t="str">
        <f>CONCATENATE(historie_vysledky[[#This Row],[rok]]," :: ",H1378," :: ",I1378)</f>
        <v>2017 :: Steinbauer Jiří :: 1973</v>
      </c>
      <c r="C1378" s="251">
        <v>2017</v>
      </c>
      <c r="D1378" s="252" t="s">
        <v>186</v>
      </c>
      <c r="E1378" s="259">
        <v>74</v>
      </c>
      <c r="F1378" s="259">
        <v>22</v>
      </c>
      <c r="G1378" s="253">
        <v>22</v>
      </c>
      <c r="H1378" s="262" t="s">
        <v>222</v>
      </c>
      <c r="I1378" s="263">
        <v>1973</v>
      </c>
      <c r="J1378" s="19" t="s">
        <v>916</v>
      </c>
      <c r="K1378" s="255" t="str">
        <f>IF(RIGHT(LEFT(historie_vysledky[[#This Row],[prijmeni a jmeno]],SEARCH(" ",historie_vysledky[[#This Row],[prijmeni a jmeno]])-1),1)="á","Z","M")</f>
        <v>M</v>
      </c>
      <c r="L137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78" s="257"/>
      <c r="N1378" s="134"/>
      <c r="O1378" s="264">
        <v>5.0231481481481481E-2</v>
      </c>
      <c r="P1378" s="136" t="str">
        <f>LEFT(historie_vysledky[[#This Row],[prijmeni a jmeno]],1)</f>
        <v>S</v>
      </c>
      <c r="Q1378" s="135" t="str">
        <f>CONCATENATE(historie_vysledky[[#This Row],[prijmeni a jmeno]],", ",historie_vysledky[[#This Row],[nar]])</f>
        <v>Steinbauer Jiří, 1973</v>
      </c>
      <c r="R1378" s="135" t="str">
        <f>CONCATENATE(historie_vysledky[[#This Row],[prijmeni a jmeno]]," (",historie_vysledky[[#This Row],[nar]],")  v roce ",historie_vysledky[[#This Row],[rok]])</f>
        <v>Steinbauer Jiří (1973)  v roce 2017</v>
      </c>
      <c r="S1378" s="244"/>
      <c r="T1378" s="244"/>
      <c r="U1378" s="56"/>
      <c r="V1378" s="265"/>
      <c r="W1378" s="265"/>
      <c r="X1378" s="266"/>
      <c r="Y1378" s="266"/>
      <c r="AB1378" s="6"/>
      <c r="AC1378" s="6"/>
      <c r="AF1378" s="56"/>
      <c r="AG1378" s="56"/>
    </row>
    <row r="1379" spans="2:33" ht="11.25">
      <c r="B1379" s="133" t="str">
        <f>CONCATENATE(historie_vysledky[[#This Row],[rok]]," :: ",H1379," :: ",I1379)</f>
        <v>2017 :: Sirová Lucie :: 1975</v>
      </c>
      <c r="C1379" s="251">
        <v>2017</v>
      </c>
      <c r="D1379" s="252" t="s">
        <v>186</v>
      </c>
      <c r="E1379" s="259">
        <v>75</v>
      </c>
      <c r="F1379" s="259">
        <v>3</v>
      </c>
      <c r="G1379" s="253">
        <v>75</v>
      </c>
      <c r="H1379" s="262" t="s">
        <v>2325</v>
      </c>
      <c r="I1379" s="263">
        <v>1975</v>
      </c>
      <c r="J1379" s="19" t="s">
        <v>2305</v>
      </c>
      <c r="K1379" s="255" t="str">
        <f>IF(RIGHT(LEFT(historie_vysledky[[#This Row],[prijmeni a jmeno]],SEARCH(" ",historie_vysledky[[#This Row],[prijmeni a jmeno]])-1),1)="á","Z","M")</f>
        <v>Z</v>
      </c>
      <c r="L137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379" s="257"/>
      <c r="N1379" s="134"/>
      <c r="O1379" s="264">
        <v>5.0347222222222217E-2</v>
      </c>
      <c r="P1379" s="136" t="str">
        <f>LEFT(historie_vysledky[[#This Row],[prijmeni a jmeno]],1)</f>
        <v>S</v>
      </c>
      <c r="Q1379" s="135" t="str">
        <f>CONCATENATE(historie_vysledky[[#This Row],[prijmeni a jmeno]],", ",historie_vysledky[[#This Row],[nar]])</f>
        <v>Sirová Lucie, 1975</v>
      </c>
      <c r="R1379" s="135" t="str">
        <f>CONCATENATE(historie_vysledky[[#This Row],[prijmeni a jmeno]]," (",historie_vysledky[[#This Row],[nar]],")  v roce ",historie_vysledky[[#This Row],[rok]])</f>
        <v>Sirová Lucie (1975)  v roce 2017</v>
      </c>
      <c r="S1379" s="244"/>
      <c r="T1379" s="244"/>
      <c r="U1379" s="56"/>
      <c r="V1379" s="265"/>
      <c r="W1379" s="265"/>
      <c r="X1379" s="266"/>
      <c r="Y1379" s="266"/>
      <c r="AB1379" s="6"/>
      <c r="AC1379" s="6"/>
      <c r="AF1379" s="56"/>
      <c r="AG1379" s="56"/>
    </row>
    <row r="1380" spans="2:33" ht="11.25">
      <c r="B1380" s="133" t="str">
        <f>CONCATENATE(historie_vysledky[[#This Row],[rok]]," :: ",H1380," :: ",I1380)</f>
        <v>2017 :: Toman Martin :: 1971</v>
      </c>
      <c r="C1380" s="251">
        <v>2017</v>
      </c>
      <c r="D1380" s="252" t="s">
        <v>186</v>
      </c>
      <c r="E1380" s="259">
        <v>76</v>
      </c>
      <c r="F1380" s="259">
        <v>23</v>
      </c>
      <c r="G1380" s="253">
        <v>27</v>
      </c>
      <c r="H1380" s="262" t="s">
        <v>2331</v>
      </c>
      <c r="I1380" s="263">
        <v>1971</v>
      </c>
      <c r="J1380" s="19" t="s">
        <v>2332</v>
      </c>
      <c r="K1380" s="255" t="str">
        <f>IF(RIGHT(LEFT(historie_vysledky[[#This Row],[prijmeni a jmeno]],SEARCH(" ",historie_vysledky[[#This Row],[prijmeni a jmeno]])-1),1)="á","Z","M")</f>
        <v>M</v>
      </c>
      <c r="L138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80" s="257"/>
      <c r="N1380" s="134"/>
      <c r="O1380" s="264">
        <v>5.0370370370370371E-2</v>
      </c>
      <c r="P1380" s="136" t="str">
        <f>LEFT(historie_vysledky[[#This Row],[prijmeni a jmeno]],1)</f>
        <v>T</v>
      </c>
      <c r="Q1380" s="135" t="str">
        <f>CONCATENATE(historie_vysledky[[#This Row],[prijmeni a jmeno]],", ",historie_vysledky[[#This Row],[nar]])</f>
        <v>Toman Martin, 1971</v>
      </c>
      <c r="R1380" s="135" t="str">
        <f>CONCATENATE(historie_vysledky[[#This Row],[prijmeni a jmeno]]," (",historie_vysledky[[#This Row],[nar]],")  v roce ",historie_vysledky[[#This Row],[rok]])</f>
        <v>Toman Martin (1971)  v roce 2017</v>
      </c>
      <c r="S1380" s="244"/>
      <c r="T1380" s="244"/>
      <c r="U1380" s="56"/>
      <c r="V1380" s="265"/>
      <c r="W1380" s="265"/>
      <c r="X1380" s="266"/>
      <c r="Y1380" s="266"/>
      <c r="AB1380" s="6"/>
      <c r="AC1380" s="6"/>
      <c r="AF1380" s="56"/>
      <c r="AG1380" s="56"/>
    </row>
    <row r="1381" spans="2:33" ht="11.25">
      <c r="B1381" s="133" t="str">
        <f>CONCATENATE(historie_vysledky[[#This Row],[rok]]," :: ",H1381," :: ",I1381)</f>
        <v>2017 :: Gruntorád Jiří :: 1979</v>
      </c>
      <c r="C1381" s="251">
        <v>2017</v>
      </c>
      <c r="D1381" s="252" t="s">
        <v>186</v>
      </c>
      <c r="E1381" s="259">
        <v>77</v>
      </c>
      <c r="F1381" s="259">
        <v>21</v>
      </c>
      <c r="G1381" s="253" t="s">
        <v>2784</v>
      </c>
      <c r="H1381" s="262" t="s">
        <v>2627</v>
      </c>
      <c r="I1381" s="263">
        <v>1979</v>
      </c>
      <c r="J1381" s="19" t="s">
        <v>2628</v>
      </c>
      <c r="K1381" s="255" t="str">
        <f>IF(RIGHT(LEFT(historie_vysledky[[#This Row],[prijmeni a jmeno]],SEARCH(" ",historie_vysledky[[#This Row],[prijmeni a jmeno]])-1),1)="á","Z","M")</f>
        <v>M</v>
      </c>
      <c r="L138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81" s="257"/>
      <c r="N1381" s="134"/>
      <c r="O1381" s="264">
        <v>5.0416666666666665E-2</v>
      </c>
      <c r="P1381" s="136" t="str">
        <f>LEFT(historie_vysledky[[#This Row],[prijmeni a jmeno]],1)</f>
        <v>G</v>
      </c>
      <c r="Q1381" s="135" t="str">
        <f>CONCATENATE(historie_vysledky[[#This Row],[prijmeni a jmeno]],", ",historie_vysledky[[#This Row],[nar]])</f>
        <v>Gruntorád Jiří, 1979</v>
      </c>
      <c r="R1381" s="135" t="str">
        <f>CONCATENATE(historie_vysledky[[#This Row],[prijmeni a jmeno]]," (",historie_vysledky[[#This Row],[nar]],")  v roce ",historie_vysledky[[#This Row],[rok]])</f>
        <v>Gruntorád Jiří (1979)  v roce 2017</v>
      </c>
      <c r="S1381" s="244"/>
      <c r="T1381" s="244"/>
      <c r="U1381" s="56"/>
      <c r="V1381" s="265"/>
      <c r="W1381" s="265"/>
      <c r="X1381" s="266"/>
      <c r="Y1381" s="266"/>
      <c r="AB1381" s="6"/>
      <c r="AC1381" s="6"/>
      <c r="AF1381" s="56"/>
      <c r="AG1381" s="56"/>
    </row>
    <row r="1382" spans="2:33" ht="11.25">
      <c r="B1382" s="133" t="str">
        <f>CONCATENATE(historie_vysledky[[#This Row],[rok]]," :: ",H1382," :: ",I1382)</f>
        <v>2017 :: Pišl Gennadij :: 1980</v>
      </c>
      <c r="C1382" s="251">
        <v>2017</v>
      </c>
      <c r="D1382" s="252" t="s">
        <v>186</v>
      </c>
      <c r="E1382" s="259">
        <v>78</v>
      </c>
      <c r="F1382" s="259">
        <v>22</v>
      </c>
      <c r="G1382" s="253" t="s">
        <v>2820</v>
      </c>
      <c r="H1382" s="262" t="s">
        <v>2659</v>
      </c>
      <c r="I1382" s="263">
        <v>1980</v>
      </c>
      <c r="J1382" s="19" t="s">
        <v>2660</v>
      </c>
      <c r="K1382" s="255" t="str">
        <f>IF(RIGHT(LEFT(historie_vysledky[[#This Row],[prijmeni a jmeno]],SEARCH(" ",historie_vysledky[[#This Row],[prijmeni a jmeno]])-1),1)="á","Z","M")</f>
        <v>M</v>
      </c>
      <c r="L138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82" s="257"/>
      <c r="N1382" s="134"/>
      <c r="O1382" s="264">
        <v>5.0462962962962959E-2</v>
      </c>
      <c r="P1382" s="136" t="str">
        <f>LEFT(historie_vysledky[[#This Row],[prijmeni a jmeno]],1)</f>
        <v>P</v>
      </c>
      <c r="Q1382" s="135" t="str">
        <f>CONCATENATE(historie_vysledky[[#This Row],[prijmeni a jmeno]],", ",historie_vysledky[[#This Row],[nar]])</f>
        <v>Pišl Gennadij, 1980</v>
      </c>
      <c r="R1382" s="135" t="str">
        <f>CONCATENATE(historie_vysledky[[#This Row],[prijmeni a jmeno]]," (",historie_vysledky[[#This Row],[nar]],")  v roce ",historie_vysledky[[#This Row],[rok]])</f>
        <v>Pišl Gennadij (1980)  v roce 2017</v>
      </c>
      <c r="S1382" s="244"/>
      <c r="T1382" s="244"/>
      <c r="U1382" s="56"/>
      <c r="V1382" s="265"/>
      <c r="W1382" s="265"/>
      <c r="X1382" s="266"/>
      <c r="Y1382" s="266"/>
      <c r="AB1382" s="6"/>
      <c r="AC1382" s="6"/>
      <c r="AF1382" s="56"/>
      <c r="AG1382" s="56"/>
    </row>
    <row r="1383" spans="2:33" ht="11.25">
      <c r="B1383" s="133" t="str">
        <f>CONCATENATE(historie_vysledky[[#This Row],[rok]]," :: ",H1383," :: ",I1383)</f>
        <v>2017 :: Pinl Michal :: 1968</v>
      </c>
      <c r="C1383" s="251">
        <v>2017</v>
      </c>
      <c r="D1383" s="252" t="s">
        <v>186</v>
      </c>
      <c r="E1383" s="259">
        <v>79</v>
      </c>
      <c r="F1383" s="259">
        <v>24</v>
      </c>
      <c r="G1383" s="253">
        <v>17</v>
      </c>
      <c r="H1383" s="262" t="s">
        <v>103</v>
      </c>
      <c r="I1383" s="263">
        <v>1968</v>
      </c>
      <c r="J1383" s="19" t="s">
        <v>533</v>
      </c>
      <c r="K1383" s="255" t="str">
        <f>IF(RIGHT(LEFT(historie_vysledky[[#This Row],[prijmeni a jmeno]],SEARCH(" ",historie_vysledky[[#This Row],[prijmeni a jmeno]])-1),1)="á","Z","M")</f>
        <v>M</v>
      </c>
      <c r="L138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83" s="257"/>
      <c r="N1383" s="134"/>
      <c r="O1383" s="264">
        <v>5.0509259259259254E-2</v>
      </c>
      <c r="P1383" s="136" t="str">
        <f>LEFT(historie_vysledky[[#This Row],[prijmeni a jmeno]],1)</f>
        <v>P</v>
      </c>
      <c r="Q1383" s="135" t="str">
        <f>CONCATENATE(historie_vysledky[[#This Row],[prijmeni a jmeno]],", ",historie_vysledky[[#This Row],[nar]])</f>
        <v>Pinl Michal, 1968</v>
      </c>
      <c r="R1383" s="135" t="str">
        <f>CONCATENATE(historie_vysledky[[#This Row],[prijmeni a jmeno]]," (",historie_vysledky[[#This Row],[nar]],")  v roce ",historie_vysledky[[#This Row],[rok]])</f>
        <v>Pinl Michal (1968)  v roce 2017</v>
      </c>
      <c r="S1383" s="244"/>
      <c r="T1383" s="244"/>
      <c r="U1383" s="56"/>
      <c r="V1383" s="265"/>
      <c r="W1383" s="265"/>
      <c r="X1383" s="266"/>
      <c r="Y1383" s="266"/>
      <c r="AB1383" s="6"/>
      <c r="AC1383" s="6"/>
      <c r="AF1383" s="56"/>
      <c r="AG1383" s="56"/>
    </row>
    <row r="1384" spans="2:33" ht="11.25">
      <c r="B1384" s="133" t="str">
        <f>CONCATENATE(historie_vysledky[[#This Row],[rok]]," :: ",H1384," :: ",I1384)</f>
        <v>2017 :: Jackwerth Daniel :: 1988</v>
      </c>
      <c r="C1384" s="251">
        <v>2017</v>
      </c>
      <c r="D1384" s="252" t="s">
        <v>186</v>
      </c>
      <c r="E1384" s="259">
        <v>80</v>
      </c>
      <c r="F1384" s="259">
        <v>14</v>
      </c>
      <c r="G1384" s="253">
        <v>88</v>
      </c>
      <c r="H1384" s="262" t="s">
        <v>2636</v>
      </c>
      <c r="I1384" s="263">
        <v>1988</v>
      </c>
      <c r="J1384" s="19" t="s">
        <v>284</v>
      </c>
      <c r="K1384" s="255" t="str">
        <f>IF(RIGHT(LEFT(historie_vysledky[[#This Row],[prijmeni a jmeno]],SEARCH(" ",historie_vysledky[[#This Row],[prijmeni a jmeno]])-1),1)="á","Z","M")</f>
        <v>M</v>
      </c>
      <c r="L138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384" s="257"/>
      <c r="N1384" s="134"/>
      <c r="O1384" s="264">
        <v>5.0543981481481481E-2</v>
      </c>
      <c r="P1384" s="136" t="str">
        <f>LEFT(historie_vysledky[[#This Row],[prijmeni a jmeno]],1)</f>
        <v>J</v>
      </c>
      <c r="Q1384" s="135" t="str">
        <f>CONCATENATE(historie_vysledky[[#This Row],[prijmeni a jmeno]],", ",historie_vysledky[[#This Row],[nar]])</f>
        <v>Jackwerth Daniel, 1988</v>
      </c>
      <c r="R1384" s="135" t="str">
        <f>CONCATENATE(historie_vysledky[[#This Row],[prijmeni a jmeno]]," (",historie_vysledky[[#This Row],[nar]],")  v roce ",historie_vysledky[[#This Row],[rok]])</f>
        <v>Jackwerth Daniel (1988)  v roce 2017</v>
      </c>
      <c r="S1384" s="244"/>
      <c r="T1384" s="244"/>
      <c r="U1384" s="56"/>
      <c r="V1384" s="265"/>
      <c r="W1384" s="265"/>
      <c r="X1384" s="266"/>
      <c r="Y1384" s="266"/>
      <c r="AB1384" s="6"/>
      <c r="AC1384" s="6"/>
      <c r="AF1384" s="56"/>
      <c r="AG1384" s="56"/>
    </row>
    <row r="1385" spans="2:33" ht="11.25">
      <c r="B1385" s="133" t="str">
        <f>CONCATENATE(historie_vysledky[[#This Row],[rok]]," :: ",H1385," :: ",I1385)</f>
        <v>2017 :: Lebedová Olga :: 1981</v>
      </c>
      <c r="C1385" s="251">
        <v>2017</v>
      </c>
      <c r="D1385" s="252" t="s">
        <v>186</v>
      </c>
      <c r="E1385" s="259">
        <v>81</v>
      </c>
      <c r="F1385" s="259">
        <v>4</v>
      </c>
      <c r="G1385" s="253">
        <v>81</v>
      </c>
      <c r="H1385" s="262" t="s">
        <v>546</v>
      </c>
      <c r="I1385" s="263">
        <v>1981</v>
      </c>
      <c r="J1385" s="19" t="s">
        <v>23</v>
      </c>
      <c r="K1385" s="255" t="str">
        <f>IF(RIGHT(LEFT(historie_vysledky[[#This Row],[prijmeni a jmeno]],SEARCH(" ",historie_vysledky[[#This Row],[prijmeni a jmeno]])-1),1)="á","Z","M")</f>
        <v>Z</v>
      </c>
      <c r="L138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385" s="257"/>
      <c r="N1385" s="134"/>
      <c r="O1385" s="264">
        <v>5.0578703703703709E-2</v>
      </c>
      <c r="P1385" s="136" t="str">
        <f>LEFT(historie_vysledky[[#This Row],[prijmeni a jmeno]],1)</f>
        <v>L</v>
      </c>
      <c r="Q1385" s="135" t="str">
        <f>CONCATENATE(historie_vysledky[[#This Row],[prijmeni a jmeno]],", ",historie_vysledky[[#This Row],[nar]])</f>
        <v>Lebedová Olga, 1981</v>
      </c>
      <c r="R1385" s="135" t="str">
        <f>CONCATENATE(historie_vysledky[[#This Row],[prijmeni a jmeno]]," (",historie_vysledky[[#This Row],[nar]],")  v roce ",historie_vysledky[[#This Row],[rok]])</f>
        <v>Lebedová Olga (1981)  v roce 2017</v>
      </c>
      <c r="S1385" s="244"/>
      <c r="T1385" s="244"/>
      <c r="U1385" s="56"/>
      <c r="V1385" s="265"/>
      <c r="W1385" s="265"/>
      <c r="X1385" s="266"/>
      <c r="Y1385" s="266"/>
      <c r="AB1385" s="6"/>
      <c r="AC1385" s="6"/>
      <c r="AF1385" s="56"/>
      <c r="AG1385" s="56"/>
    </row>
    <row r="1386" spans="2:33" ht="11.25">
      <c r="B1386" s="133" t="str">
        <f>CONCATENATE(historie_vysledky[[#This Row],[rok]]," :: ",H1386," :: ",I1386)</f>
        <v>2017 :: Hegeduš Josef :: 1966</v>
      </c>
      <c r="C1386" s="251">
        <v>2017</v>
      </c>
      <c r="D1386" s="252" t="s">
        <v>186</v>
      </c>
      <c r="E1386" s="259">
        <v>82</v>
      </c>
      <c r="F1386" s="259">
        <v>13</v>
      </c>
      <c r="G1386" s="253" t="s">
        <v>2804</v>
      </c>
      <c r="H1386" s="262" t="s">
        <v>2772</v>
      </c>
      <c r="I1386" s="263">
        <v>1966</v>
      </c>
      <c r="J1386" s="19" t="s">
        <v>316</v>
      </c>
      <c r="K1386" s="255" t="str">
        <f>IF(RIGHT(LEFT(historie_vysledky[[#This Row],[prijmeni a jmeno]],SEARCH(" ",historie_vysledky[[#This Row],[prijmeni a jmeno]])-1),1)="á","Z","M")</f>
        <v>M</v>
      </c>
      <c r="L138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86" s="257"/>
      <c r="N1386" s="134"/>
      <c r="O1386" s="264">
        <v>5.0694444444444452E-2</v>
      </c>
      <c r="P1386" s="136" t="str">
        <f>LEFT(historie_vysledky[[#This Row],[prijmeni a jmeno]],1)</f>
        <v>H</v>
      </c>
      <c r="Q1386" s="135" t="str">
        <f>CONCATENATE(historie_vysledky[[#This Row],[prijmeni a jmeno]],", ",historie_vysledky[[#This Row],[nar]])</f>
        <v>Hegeduš Josef, 1966</v>
      </c>
      <c r="R1386" s="135" t="str">
        <f>CONCATENATE(historie_vysledky[[#This Row],[prijmeni a jmeno]]," (",historie_vysledky[[#This Row],[nar]],")  v roce ",historie_vysledky[[#This Row],[rok]])</f>
        <v>Hegeduš Josef (1966)  v roce 2017</v>
      </c>
      <c r="S1386" s="244"/>
      <c r="T1386" s="244"/>
      <c r="U1386" s="56"/>
      <c r="V1386" s="265"/>
      <c r="W1386" s="265"/>
      <c r="X1386" s="266"/>
      <c r="Y1386" s="266"/>
      <c r="AB1386" s="6"/>
      <c r="AC1386" s="6"/>
      <c r="AF1386" s="56"/>
      <c r="AG1386" s="56"/>
    </row>
    <row r="1387" spans="2:33" ht="11.25">
      <c r="B1387" s="133" t="str">
        <f>CONCATENATE(historie_vysledky[[#This Row],[rok]]," :: ",H1387," :: ",I1387)</f>
        <v>2017 :: Vojč Pavel :: 1980</v>
      </c>
      <c r="C1387" s="251">
        <v>2017</v>
      </c>
      <c r="D1387" s="252" t="s">
        <v>186</v>
      </c>
      <c r="E1387" s="259">
        <v>83</v>
      </c>
      <c r="F1387" s="259">
        <v>23</v>
      </c>
      <c r="G1387" s="253" t="s">
        <v>2805</v>
      </c>
      <c r="H1387" s="262" t="s">
        <v>2773</v>
      </c>
      <c r="I1387" s="263">
        <v>1980</v>
      </c>
      <c r="J1387" s="19" t="s">
        <v>535</v>
      </c>
      <c r="K1387" s="255" t="str">
        <f>IF(RIGHT(LEFT(historie_vysledky[[#This Row],[prijmeni a jmeno]],SEARCH(" ",historie_vysledky[[#This Row],[prijmeni a jmeno]])-1),1)="á","Z","M")</f>
        <v>M</v>
      </c>
      <c r="L138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87" s="257"/>
      <c r="N1387" s="134"/>
      <c r="O1387" s="264">
        <v>5.0798611111111114E-2</v>
      </c>
      <c r="P1387" s="136" t="str">
        <f>LEFT(historie_vysledky[[#This Row],[prijmeni a jmeno]],1)</f>
        <v>V</v>
      </c>
      <c r="Q1387" s="135" t="str">
        <f>CONCATENATE(historie_vysledky[[#This Row],[prijmeni a jmeno]],", ",historie_vysledky[[#This Row],[nar]])</f>
        <v>Vojč Pavel, 1980</v>
      </c>
      <c r="R1387" s="135" t="str">
        <f>CONCATENATE(historie_vysledky[[#This Row],[prijmeni a jmeno]]," (",historie_vysledky[[#This Row],[nar]],")  v roce ",historie_vysledky[[#This Row],[rok]])</f>
        <v>Vojč Pavel (1980)  v roce 2017</v>
      </c>
      <c r="S1387" s="244"/>
      <c r="T1387" s="244"/>
      <c r="U1387" s="56"/>
      <c r="V1387" s="265"/>
      <c r="W1387" s="265"/>
      <c r="X1387" s="266"/>
      <c r="Y1387" s="266"/>
      <c r="AB1387" s="6"/>
      <c r="AC1387" s="6"/>
      <c r="AF1387" s="56"/>
      <c r="AG1387" s="56"/>
    </row>
    <row r="1388" spans="2:33" ht="11.25">
      <c r="B1388" s="133" t="str">
        <f>CONCATENATE(historie_vysledky[[#This Row],[rok]]," :: ",H1388," :: ",I1388)</f>
        <v>2017 :: Pillar Ladislav :: 1952</v>
      </c>
      <c r="C1388" s="251">
        <v>2017</v>
      </c>
      <c r="D1388" s="252" t="s">
        <v>186</v>
      </c>
      <c r="E1388" s="259">
        <v>84</v>
      </c>
      <c r="F1388" s="259">
        <v>2</v>
      </c>
      <c r="G1388" s="253">
        <v>103</v>
      </c>
      <c r="H1388" s="262" t="s">
        <v>102</v>
      </c>
      <c r="I1388" s="263">
        <v>1952</v>
      </c>
      <c r="J1388" s="19" t="s">
        <v>2356</v>
      </c>
      <c r="K1388" s="255" t="str">
        <f>IF(RIGHT(LEFT(historie_vysledky[[#This Row],[prijmeni a jmeno]],SEARCH(" ",historie_vysledky[[#This Row],[prijmeni a jmeno]])-1),1)="á","Z","M")</f>
        <v>M</v>
      </c>
      <c r="L138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388" s="257"/>
      <c r="N1388" s="134"/>
      <c r="O1388" s="264">
        <v>5.1030092592592592E-2</v>
      </c>
      <c r="P1388" s="136" t="str">
        <f>LEFT(historie_vysledky[[#This Row],[prijmeni a jmeno]],1)</f>
        <v>P</v>
      </c>
      <c r="Q1388" s="135" t="str">
        <f>CONCATENATE(historie_vysledky[[#This Row],[prijmeni a jmeno]],", ",historie_vysledky[[#This Row],[nar]])</f>
        <v>Pillar Ladislav, 1952</v>
      </c>
      <c r="R1388" s="135" t="str">
        <f>CONCATENATE(historie_vysledky[[#This Row],[prijmeni a jmeno]]," (",historie_vysledky[[#This Row],[nar]],")  v roce ",historie_vysledky[[#This Row],[rok]])</f>
        <v>Pillar Ladislav (1952)  v roce 2017</v>
      </c>
      <c r="S1388" s="244"/>
      <c r="T1388" s="244"/>
      <c r="U1388" s="56"/>
      <c r="V1388" s="265"/>
      <c r="W1388" s="265"/>
      <c r="X1388" s="266"/>
      <c r="Y1388" s="266"/>
      <c r="AB1388" s="6"/>
      <c r="AC1388" s="6"/>
      <c r="AF1388" s="56"/>
      <c r="AG1388" s="56"/>
    </row>
    <row r="1389" spans="2:33" ht="11.25">
      <c r="B1389" s="133" t="str">
        <f>CONCATENATE(historie_vysledky[[#This Row],[rok]]," :: ",H1389," :: ",I1389)</f>
        <v>2017 :: Habara Jan :: 1972</v>
      </c>
      <c r="C1389" s="251">
        <v>2017</v>
      </c>
      <c r="D1389" s="252" t="s">
        <v>186</v>
      </c>
      <c r="E1389" s="259">
        <v>85</v>
      </c>
      <c r="F1389" s="259">
        <v>25</v>
      </c>
      <c r="G1389" s="253">
        <v>84</v>
      </c>
      <c r="H1389" s="262" t="s">
        <v>57</v>
      </c>
      <c r="I1389" s="263">
        <v>1972</v>
      </c>
      <c r="J1389" s="19" t="s">
        <v>2629</v>
      </c>
      <c r="K1389" s="255" t="str">
        <f>IF(RIGHT(LEFT(historie_vysledky[[#This Row],[prijmeni a jmeno]],SEARCH(" ",historie_vysledky[[#This Row],[prijmeni a jmeno]])-1),1)="á","Z","M")</f>
        <v>M</v>
      </c>
      <c r="L138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89" s="257"/>
      <c r="N1389" s="134"/>
      <c r="O1389" s="264">
        <v>5.1168981481481489E-2</v>
      </c>
      <c r="P1389" s="136" t="str">
        <f>LEFT(historie_vysledky[[#This Row],[prijmeni a jmeno]],1)</f>
        <v>H</v>
      </c>
      <c r="Q1389" s="135" t="str">
        <f>CONCATENATE(historie_vysledky[[#This Row],[prijmeni a jmeno]],", ",historie_vysledky[[#This Row],[nar]])</f>
        <v>Habara Jan, 1972</v>
      </c>
      <c r="R1389" s="135" t="str">
        <f>CONCATENATE(historie_vysledky[[#This Row],[prijmeni a jmeno]]," (",historie_vysledky[[#This Row],[nar]],")  v roce ",historie_vysledky[[#This Row],[rok]])</f>
        <v>Habara Jan (1972)  v roce 2017</v>
      </c>
      <c r="S1389" s="244"/>
      <c r="T1389" s="244"/>
      <c r="U1389" s="56"/>
      <c r="V1389" s="265"/>
      <c r="W1389" s="265"/>
      <c r="X1389" s="266"/>
      <c r="Y1389" s="266"/>
      <c r="AB1389" s="6"/>
      <c r="AC1389" s="6"/>
      <c r="AF1389" s="56"/>
      <c r="AG1389" s="56"/>
    </row>
    <row r="1390" spans="2:33" ht="11.25">
      <c r="B1390" s="133" t="str">
        <f>CONCATENATE(historie_vysledky[[#This Row],[rok]]," :: ",H1390," :: ",I1390)</f>
        <v>2017 :: Šimek Miroslav :: 1966</v>
      </c>
      <c r="C1390" s="251">
        <v>2017</v>
      </c>
      <c r="D1390" s="252" t="s">
        <v>186</v>
      </c>
      <c r="E1390" s="259">
        <v>86</v>
      </c>
      <c r="F1390" s="259">
        <v>14</v>
      </c>
      <c r="G1390" s="253">
        <v>66</v>
      </c>
      <c r="H1390" s="262" t="s">
        <v>110</v>
      </c>
      <c r="I1390" s="263">
        <v>1966</v>
      </c>
      <c r="J1390" s="19" t="s">
        <v>648</v>
      </c>
      <c r="K1390" s="255" t="str">
        <f>IF(RIGHT(LEFT(historie_vysledky[[#This Row],[prijmeni a jmeno]],SEARCH(" ",historie_vysledky[[#This Row],[prijmeni a jmeno]])-1),1)="á","Z","M")</f>
        <v>M</v>
      </c>
      <c r="L139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90" s="257"/>
      <c r="N1390" s="134"/>
      <c r="O1390" s="264">
        <v>5.1388888888888894E-2</v>
      </c>
      <c r="P1390" s="136" t="str">
        <f>LEFT(historie_vysledky[[#This Row],[prijmeni a jmeno]],1)</f>
        <v>Š</v>
      </c>
      <c r="Q1390" s="135" t="str">
        <f>CONCATENATE(historie_vysledky[[#This Row],[prijmeni a jmeno]],", ",historie_vysledky[[#This Row],[nar]])</f>
        <v>Šimek Miroslav, 1966</v>
      </c>
      <c r="R1390" s="135" t="str">
        <f>CONCATENATE(historie_vysledky[[#This Row],[prijmeni a jmeno]]," (",historie_vysledky[[#This Row],[nar]],")  v roce ",historie_vysledky[[#This Row],[rok]])</f>
        <v>Šimek Miroslav (1966)  v roce 2017</v>
      </c>
      <c r="S1390" s="244"/>
      <c r="T1390" s="244"/>
      <c r="U1390" s="56"/>
      <c r="V1390" s="265"/>
      <c r="W1390" s="265"/>
      <c r="X1390" s="266"/>
      <c r="Y1390" s="266"/>
      <c r="AB1390" s="6"/>
      <c r="AC1390" s="6"/>
      <c r="AF1390" s="56"/>
      <c r="AG1390" s="56"/>
    </row>
    <row r="1391" spans="2:33" ht="11.25">
      <c r="B1391" s="133" t="str">
        <f>CONCATENATE(historie_vysledky[[#This Row],[rok]]," :: ",H1391," :: ",I1391)</f>
        <v>2017 :: Tanáč Pavel :: 1984</v>
      </c>
      <c r="C1391" s="251">
        <v>2017</v>
      </c>
      <c r="D1391" s="252" t="s">
        <v>186</v>
      </c>
      <c r="E1391" s="259">
        <v>87</v>
      </c>
      <c r="F1391" s="259">
        <v>24</v>
      </c>
      <c r="G1391" s="253">
        <v>71</v>
      </c>
      <c r="H1391" s="262" t="s">
        <v>2727</v>
      </c>
      <c r="I1391" s="263">
        <v>1984</v>
      </c>
      <c r="J1391" s="19" t="s">
        <v>235</v>
      </c>
      <c r="K1391" s="255" t="str">
        <f>IF(RIGHT(LEFT(historie_vysledky[[#This Row],[prijmeni a jmeno]],SEARCH(" ",historie_vysledky[[#This Row],[prijmeni a jmeno]])-1),1)="á","Z","M")</f>
        <v>M</v>
      </c>
      <c r="L139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91" s="257"/>
      <c r="N1391" s="134"/>
      <c r="O1391" s="264">
        <v>5.1435185185185188E-2</v>
      </c>
      <c r="P1391" s="136" t="str">
        <f>LEFT(historie_vysledky[[#This Row],[prijmeni a jmeno]],1)</f>
        <v>T</v>
      </c>
      <c r="Q1391" s="135" t="str">
        <f>CONCATENATE(historie_vysledky[[#This Row],[prijmeni a jmeno]],", ",historie_vysledky[[#This Row],[nar]])</f>
        <v>Tanáč Pavel, 1984</v>
      </c>
      <c r="R1391" s="135" t="str">
        <f>CONCATENATE(historie_vysledky[[#This Row],[prijmeni a jmeno]]," (",historie_vysledky[[#This Row],[nar]],")  v roce ",historie_vysledky[[#This Row],[rok]])</f>
        <v>Tanáč Pavel (1984)  v roce 2017</v>
      </c>
      <c r="S1391" s="244"/>
      <c r="T1391" s="244"/>
      <c r="U1391" s="56"/>
      <c r="V1391" s="265"/>
      <c r="W1391" s="265"/>
      <c r="X1391" s="266"/>
      <c r="Y1391" s="266"/>
      <c r="AB1391" s="6"/>
      <c r="AC1391" s="6"/>
      <c r="AF1391" s="56"/>
      <c r="AG1391" s="56"/>
    </row>
    <row r="1392" spans="2:33" ht="11.25">
      <c r="B1392" s="133" t="str">
        <f>CONCATENATE(historie_vysledky[[#This Row],[rok]]," :: ",H1392," :: ",I1392)</f>
        <v>2017 :: Svoboda Jiří :: 1974</v>
      </c>
      <c r="C1392" s="251">
        <v>2017</v>
      </c>
      <c r="D1392" s="252" t="s">
        <v>186</v>
      </c>
      <c r="E1392" s="259">
        <v>88</v>
      </c>
      <c r="F1392" s="259">
        <v>26</v>
      </c>
      <c r="G1392" s="253" t="s">
        <v>2800</v>
      </c>
      <c r="H1392" s="262" t="s">
        <v>2766</v>
      </c>
      <c r="I1392" s="263">
        <v>1974</v>
      </c>
      <c r="J1392" s="19" t="s">
        <v>2767</v>
      </c>
      <c r="K1392" s="255" t="str">
        <f>IF(RIGHT(LEFT(historie_vysledky[[#This Row],[prijmeni a jmeno]],SEARCH(" ",historie_vysledky[[#This Row],[prijmeni a jmeno]])-1),1)="á","Z","M")</f>
        <v>M</v>
      </c>
      <c r="L139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92" s="257"/>
      <c r="N1392" s="134"/>
      <c r="O1392" s="264">
        <v>5.1701388888888887E-2</v>
      </c>
      <c r="P1392" s="136" t="str">
        <f>LEFT(historie_vysledky[[#This Row],[prijmeni a jmeno]],1)</f>
        <v>S</v>
      </c>
      <c r="Q1392" s="135" t="str">
        <f>CONCATENATE(historie_vysledky[[#This Row],[prijmeni a jmeno]],", ",historie_vysledky[[#This Row],[nar]])</f>
        <v>Svoboda Jiří, 1974</v>
      </c>
      <c r="R1392" s="135" t="str">
        <f>CONCATENATE(historie_vysledky[[#This Row],[prijmeni a jmeno]]," (",historie_vysledky[[#This Row],[nar]],")  v roce ",historie_vysledky[[#This Row],[rok]])</f>
        <v>Svoboda Jiří (1974)  v roce 2017</v>
      </c>
      <c r="S1392" s="244"/>
      <c r="T1392" s="244"/>
      <c r="U1392" s="56"/>
      <c r="V1392" s="265"/>
      <c r="W1392" s="265"/>
      <c r="X1392" s="266"/>
      <c r="Y1392" s="266"/>
      <c r="AB1392" s="6"/>
      <c r="AC1392" s="6"/>
      <c r="AF1392" s="56"/>
      <c r="AG1392" s="56"/>
    </row>
    <row r="1393" spans="2:33" ht="11.25">
      <c r="B1393" s="133" t="str">
        <f>CONCATENATE(historie_vysledky[[#This Row],[rok]]," :: ",H1393," :: ",I1393)</f>
        <v>2017 :: Svoboda Václav :: 1949</v>
      </c>
      <c r="C1393" s="251">
        <v>2017</v>
      </c>
      <c r="D1393" s="252" t="s">
        <v>186</v>
      </c>
      <c r="E1393" s="259">
        <v>89</v>
      </c>
      <c r="F1393" s="259">
        <v>3</v>
      </c>
      <c r="G1393" s="253">
        <v>25</v>
      </c>
      <c r="H1393" s="262" t="s">
        <v>118</v>
      </c>
      <c r="I1393" s="263">
        <v>1949</v>
      </c>
      <c r="J1393" s="19" t="s">
        <v>2</v>
      </c>
      <c r="K1393" s="255" t="str">
        <f>IF(RIGHT(LEFT(historie_vysledky[[#This Row],[prijmeni a jmeno]],SEARCH(" ",historie_vysledky[[#This Row],[prijmeni a jmeno]])-1),1)="á","Z","M")</f>
        <v>M</v>
      </c>
      <c r="L139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393" s="257"/>
      <c r="N1393" s="134"/>
      <c r="O1393" s="264">
        <v>5.2013888888888887E-2</v>
      </c>
      <c r="P1393" s="136" t="str">
        <f>LEFT(historie_vysledky[[#This Row],[prijmeni a jmeno]],1)</f>
        <v>S</v>
      </c>
      <c r="Q1393" s="135" t="str">
        <f>CONCATENATE(historie_vysledky[[#This Row],[prijmeni a jmeno]],", ",historie_vysledky[[#This Row],[nar]])</f>
        <v>Svoboda Václav, 1949</v>
      </c>
      <c r="R1393" s="135" t="str">
        <f>CONCATENATE(historie_vysledky[[#This Row],[prijmeni a jmeno]]," (",historie_vysledky[[#This Row],[nar]],")  v roce ",historie_vysledky[[#This Row],[rok]])</f>
        <v>Svoboda Václav (1949)  v roce 2017</v>
      </c>
      <c r="S1393" s="244"/>
      <c r="T1393" s="244"/>
      <c r="U1393" s="56"/>
      <c r="V1393" s="265"/>
      <c r="W1393" s="265"/>
      <c r="X1393" s="266"/>
      <c r="Y1393" s="266"/>
      <c r="AB1393" s="6"/>
      <c r="AC1393" s="6"/>
      <c r="AF1393" s="56"/>
      <c r="AG1393" s="56"/>
    </row>
    <row r="1394" spans="2:33" ht="11.25">
      <c r="B1394" s="133" t="str">
        <f>CONCATENATE(historie_vysledky[[#This Row],[rok]]," :: ",H1394," :: ",I1394)</f>
        <v>2017 :: Holeček Martin :: 1976</v>
      </c>
      <c r="C1394" s="251">
        <v>2017</v>
      </c>
      <c r="D1394" s="252" t="s">
        <v>186</v>
      </c>
      <c r="E1394" s="259">
        <v>90</v>
      </c>
      <c r="F1394" s="259">
        <v>27</v>
      </c>
      <c r="G1394" s="253">
        <v>7</v>
      </c>
      <c r="H1394" s="262" t="s">
        <v>2294</v>
      </c>
      <c r="I1394" s="263">
        <v>1976</v>
      </c>
      <c r="J1394" s="19" t="s">
        <v>2634</v>
      </c>
      <c r="K1394" s="255" t="str">
        <f>IF(RIGHT(LEFT(historie_vysledky[[#This Row],[prijmeni a jmeno]],SEARCH(" ",historie_vysledky[[#This Row],[prijmeni a jmeno]])-1),1)="á","Z","M")</f>
        <v>M</v>
      </c>
      <c r="L139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94" s="257"/>
      <c r="N1394" s="134"/>
      <c r="O1394" s="264">
        <v>5.2048611111111108E-2</v>
      </c>
      <c r="P1394" s="136" t="str">
        <f>LEFT(historie_vysledky[[#This Row],[prijmeni a jmeno]],1)</f>
        <v>H</v>
      </c>
      <c r="Q1394" s="135" t="str">
        <f>CONCATENATE(historie_vysledky[[#This Row],[prijmeni a jmeno]],", ",historie_vysledky[[#This Row],[nar]])</f>
        <v>Holeček Martin, 1976</v>
      </c>
      <c r="R1394" s="135" t="str">
        <f>CONCATENATE(historie_vysledky[[#This Row],[prijmeni a jmeno]]," (",historie_vysledky[[#This Row],[nar]],")  v roce ",historie_vysledky[[#This Row],[rok]])</f>
        <v>Holeček Martin (1976)  v roce 2017</v>
      </c>
      <c r="S1394" s="244"/>
      <c r="T1394" s="244"/>
      <c r="U1394" s="56"/>
      <c r="V1394" s="265"/>
      <c r="W1394" s="265"/>
      <c r="X1394" s="266"/>
      <c r="Y1394" s="266"/>
      <c r="AB1394" s="6"/>
      <c r="AC1394" s="6"/>
      <c r="AF1394" s="56"/>
      <c r="AG1394" s="56"/>
    </row>
    <row r="1395" spans="2:33" ht="11.25">
      <c r="B1395" s="133" t="str">
        <f>CONCATENATE(historie_vysledky[[#This Row],[rok]]," :: ",H1395," :: ",I1395)</f>
        <v>2017 :: Adámková Dana :: 1980</v>
      </c>
      <c r="C1395" s="251">
        <v>2017</v>
      </c>
      <c r="D1395" s="252" t="s">
        <v>186</v>
      </c>
      <c r="E1395" s="259">
        <v>91</v>
      </c>
      <c r="F1395" s="259">
        <v>5</v>
      </c>
      <c r="G1395" s="253" t="s">
        <v>2746</v>
      </c>
      <c r="H1395" s="262" t="s">
        <v>762</v>
      </c>
      <c r="I1395" s="263">
        <v>1980</v>
      </c>
      <c r="J1395" s="19" t="s">
        <v>2369</v>
      </c>
      <c r="K1395" s="255" t="str">
        <f>IF(RIGHT(LEFT(historie_vysledky[[#This Row],[prijmeni a jmeno]],SEARCH(" ",historie_vysledky[[#This Row],[prijmeni a jmeno]])-1),1)="á","Z","M")</f>
        <v>Z</v>
      </c>
      <c r="L139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395" s="257"/>
      <c r="N1395" s="134"/>
      <c r="O1395" s="264">
        <v>5.2233796296296299E-2</v>
      </c>
      <c r="P1395" s="136" t="str">
        <f>LEFT(historie_vysledky[[#This Row],[prijmeni a jmeno]],1)</f>
        <v>A</v>
      </c>
      <c r="Q1395" s="135" t="str">
        <f>CONCATENATE(historie_vysledky[[#This Row],[prijmeni a jmeno]],", ",historie_vysledky[[#This Row],[nar]])</f>
        <v>Adámková Dana, 1980</v>
      </c>
      <c r="R1395" s="135" t="str">
        <f>CONCATENATE(historie_vysledky[[#This Row],[prijmeni a jmeno]]," (",historie_vysledky[[#This Row],[nar]],")  v roce ",historie_vysledky[[#This Row],[rok]])</f>
        <v>Adámková Dana (1980)  v roce 2017</v>
      </c>
      <c r="S1395" s="244"/>
      <c r="T1395" s="244"/>
      <c r="U1395" s="56"/>
      <c r="V1395" s="265"/>
      <c r="W1395" s="265"/>
      <c r="X1395" s="266"/>
      <c r="Y1395" s="266"/>
      <c r="AB1395" s="6"/>
      <c r="AC1395" s="6"/>
      <c r="AF1395" s="56"/>
      <c r="AG1395" s="56"/>
    </row>
    <row r="1396" spans="2:33" ht="11.25">
      <c r="B1396" s="133" t="str">
        <f>CONCATENATE(historie_vysledky[[#This Row],[rok]]," :: ",H1396," :: ",I1396)</f>
        <v>2017 :: Mikoláš Jan :: 1961</v>
      </c>
      <c r="C1396" s="251">
        <v>2017</v>
      </c>
      <c r="D1396" s="252" t="s">
        <v>186</v>
      </c>
      <c r="E1396" s="259">
        <v>92</v>
      </c>
      <c r="F1396" s="259">
        <v>15</v>
      </c>
      <c r="G1396" s="253" t="s">
        <v>2798</v>
      </c>
      <c r="H1396" s="262" t="s">
        <v>2764</v>
      </c>
      <c r="I1396" s="263">
        <v>1961</v>
      </c>
      <c r="J1396" s="19" t="s">
        <v>286</v>
      </c>
      <c r="K1396" s="255" t="str">
        <f>IF(RIGHT(LEFT(historie_vysledky[[#This Row],[prijmeni a jmeno]],SEARCH(" ",historie_vysledky[[#This Row],[prijmeni a jmeno]])-1),1)="á","Z","M")</f>
        <v>M</v>
      </c>
      <c r="L139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396" s="257"/>
      <c r="N1396" s="134"/>
      <c r="O1396" s="264">
        <v>5.28587962962963E-2</v>
      </c>
      <c r="P1396" s="136" t="str">
        <f>LEFT(historie_vysledky[[#This Row],[prijmeni a jmeno]],1)</f>
        <v>M</v>
      </c>
      <c r="Q1396" s="135" t="str">
        <f>CONCATENATE(historie_vysledky[[#This Row],[prijmeni a jmeno]],", ",historie_vysledky[[#This Row],[nar]])</f>
        <v>Mikoláš Jan, 1961</v>
      </c>
      <c r="R1396" s="135" t="str">
        <f>CONCATENATE(historie_vysledky[[#This Row],[prijmeni a jmeno]]," (",historie_vysledky[[#This Row],[nar]],")  v roce ",historie_vysledky[[#This Row],[rok]])</f>
        <v>Mikoláš Jan (1961)  v roce 2017</v>
      </c>
      <c r="S1396" s="244"/>
      <c r="T1396" s="244"/>
      <c r="U1396" s="56"/>
      <c r="V1396" s="265"/>
      <c r="W1396" s="265"/>
      <c r="X1396" s="266"/>
      <c r="Y1396" s="266"/>
      <c r="AB1396" s="6"/>
      <c r="AC1396" s="6"/>
      <c r="AF1396" s="56"/>
      <c r="AG1396" s="56"/>
    </row>
    <row r="1397" spans="2:33" ht="11.25">
      <c r="B1397" s="133" t="str">
        <f>CONCATENATE(historie_vysledky[[#This Row],[rok]]," :: ",H1397," :: ",I1397)</f>
        <v>2017 :: Nosál Petr :: 1982</v>
      </c>
      <c r="C1397" s="251">
        <v>2017</v>
      </c>
      <c r="D1397" s="252" t="s">
        <v>186</v>
      </c>
      <c r="E1397" s="259">
        <v>93</v>
      </c>
      <c r="F1397" s="259">
        <v>25</v>
      </c>
      <c r="G1397" s="253">
        <v>15</v>
      </c>
      <c r="H1397" s="262" t="s">
        <v>731</v>
      </c>
      <c r="I1397" s="263">
        <v>1982</v>
      </c>
      <c r="J1397" s="19" t="s">
        <v>732</v>
      </c>
      <c r="K1397" s="255" t="str">
        <f>IF(RIGHT(LEFT(historie_vysledky[[#This Row],[prijmeni a jmeno]],SEARCH(" ",historie_vysledky[[#This Row],[prijmeni a jmeno]])-1),1)="á","Z","M")</f>
        <v>M</v>
      </c>
      <c r="L139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97" s="257"/>
      <c r="N1397" s="134"/>
      <c r="O1397" s="264">
        <v>5.303240740740741E-2</v>
      </c>
      <c r="P1397" s="136" t="str">
        <f>LEFT(historie_vysledky[[#This Row],[prijmeni a jmeno]],1)</f>
        <v>N</v>
      </c>
      <c r="Q1397" s="135" t="str">
        <f>CONCATENATE(historie_vysledky[[#This Row],[prijmeni a jmeno]],", ",historie_vysledky[[#This Row],[nar]])</f>
        <v>Nosál Petr, 1982</v>
      </c>
      <c r="R1397" s="135" t="str">
        <f>CONCATENATE(historie_vysledky[[#This Row],[prijmeni a jmeno]]," (",historie_vysledky[[#This Row],[nar]],")  v roce ",historie_vysledky[[#This Row],[rok]])</f>
        <v>Nosál Petr (1982)  v roce 2017</v>
      </c>
      <c r="S1397" s="244"/>
      <c r="T1397" s="244"/>
      <c r="U1397" s="56"/>
      <c r="V1397" s="265"/>
      <c r="W1397" s="265"/>
      <c r="X1397" s="266"/>
      <c r="Y1397" s="266"/>
      <c r="AB1397" s="6"/>
      <c r="AC1397" s="6"/>
      <c r="AF1397" s="56"/>
      <c r="AG1397" s="56"/>
    </row>
    <row r="1398" spans="2:33" ht="11.25">
      <c r="B1398" s="133" t="str">
        <f>CONCATENATE(historie_vysledky[[#This Row],[rok]]," :: ",H1398," :: ",I1398)</f>
        <v>2017 :: Průcha Jakub :: 1977</v>
      </c>
      <c r="C1398" s="251">
        <v>2017</v>
      </c>
      <c r="D1398" s="252" t="s">
        <v>186</v>
      </c>
      <c r="E1398" s="259">
        <v>94</v>
      </c>
      <c r="F1398" s="259">
        <v>28</v>
      </c>
      <c r="G1398" s="253">
        <v>62</v>
      </c>
      <c r="H1398" s="262" t="s">
        <v>200</v>
      </c>
      <c r="I1398" s="263">
        <v>1977</v>
      </c>
      <c r="J1398" s="19" t="s">
        <v>17</v>
      </c>
      <c r="K1398" s="255" t="str">
        <f>IF(RIGHT(LEFT(historie_vysledky[[#This Row],[prijmeni a jmeno]],SEARCH(" ",historie_vysledky[[#This Row],[prijmeni a jmeno]])-1),1)="á","Z","M")</f>
        <v>M</v>
      </c>
      <c r="L139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398" s="257"/>
      <c r="N1398" s="134"/>
      <c r="O1398" s="264">
        <v>5.3078703703703704E-2</v>
      </c>
      <c r="P1398" s="136" t="str">
        <f>LEFT(historie_vysledky[[#This Row],[prijmeni a jmeno]],1)</f>
        <v>P</v>
      </c>
      <c r="Q1398" s="135" t="str">
        <f>CONCATENATE(historie_vysledky[[#This Row],[prijmeni a jmeno]],", ",historie_vysledky[[#This Row],[nar]])</f>
        <v>Průcha Jakub, 1977</v>
      </c>
      <c r="R1398" s="135" t="str">
        <f>CONCATENATE(historie_vysledky[[#This Row],[prijmeni a jmeno]]," (",historie_vysledky[[#This Row],[nar]],")  v roce ",historie_vysledky[[#This Row],[rok]])</f>
        <v>Průcha Jakub (1977)  v roce 2017</v>
      </c>
      <c r="S1398" s="244"/>
      <c r="T1398" s="244"/>
      <c r="U1398" s="56"/>
      <c r="V1398" s="265"/>
      <c r="W1398" s="265"/>
      <c r="X1398" s="266"/>
      <c r="Y1398" s="266"/>
      <c r="AB1398" s="6"/>
      <c r="AC1398" s="6"/>
      <c r="AF1398" s="56"/>
      <c r="AG1398" s="56"/>
    </row>
    <row r="1399" spans="2:33" ht="11.25">
      <c r="B1399" s="133" t="str">
        <f>CONCATENATE(historie_vysledky[[#This Row],[rok]]," :: ",H1399," :: ",I1399)</f>
        <v>2017 :: Čížek Jan :: 1980</v>
      </c>
      <c r="C1399" s="251">
        <v>2017</v>
      </c>
      <c r="D1399" s="252" t="s">
        <v>186</v>
      </c>
      <c r="E1399" s="259">
        <v>95</v>
      </c>
      <c r="F1399" s="259">
        <v>26</v>
      </c>
      <c r="G1399" s="253" t="s">
        <v>2750</v>
      </c>
      <c r="H1399" s="262" t="s">
        <v>2620</v>
      </c>
      <c r="I1399" s="263">
        <v>1980</v>
      </c>
      <c r="J1399" s="19" t="s">
        <v>463</v>
      </c>
      <c r="K1399" s="255" t="str">
        <f>IF(RIGHT(LEFT(historie_vysledky[[#This Row],[prijmeni a jmeno]],SEARCH(" ",historie_vysledky[[#This Row],[prijmeni a jmeno]])-1),1)="á","Z","M")</f>
        <v>M</v>
      </c>
      <c r="L139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399" s="257"/>
      <c r="N1399" s="134"/>
      <c r="O1399" s="264">
        <v>5.3611111111111109E-2</v>
      </c>
      <c r="P1399" s="136" t="str">
        <f>LEFT(historie_vysledky[[#This Row],[prijmeni a jmeno]],1)</f>
        <v>Č</v>
      </c>
      <c r="Q1399" s="135" t="str">
        <f>CONCATENATE(historie_vysledky[[#This Row],[prijmeni a jmeno]],", ",historie_vysledky[[#This Row],[nar]])</f>
        <v>Čížek Jan, 1980</v>
      </c>
      <c r="R1399" s="135" t="str">
        <f>CONCATENATE(historie_vysledky[[#This Row],[prijmeni a jmeno]]," (",historie_vysledky[[#This Row],[nar]],")  v roce ",historie_vysledky[[#This Row],[rok]])</f>
        <v>Čížek Jan (1980)  v roce 2017</v>
      </c>
      <c r="S1399" s="244"/>
      <c r="T1399" s="244"/>
      <c r="U1399" s="56"/>
      <c r="V1399" s="265"/>
      <c r="W1399" s="265"/>
      <c r="X1399" s="266"/>
      <c r="Y1399" s="266"/>
      <c r="AB1399" s="6"/>
      <c r="AC1399" s="6"/>
      <c r="AF1399" s="56"/>
      <c r="AG1399" s="56"/>
    </row>
    <row r="1400" spans="2:33" ht="11.25">
      <c r="B1400" s="133" t="str">
        <f>CONCATENATE(historie_vysledky[[#This Row],[rok]]," :: ",H1400," :: ",I1400)</f>
        <v>2017 :: Hadrava Tomáš :: 1978</v>
      </c>
      <c r="C1400" s="251">
        <v>2017</v>
      </c>
      <c r="D1400" s="252" t="s">
        <v>186</v>
      </c>
      <c r="E1400" s="259">
        <v>96</v>
      </c>
      <c r="F1400" s="259">
        <v>27</v>
      </c>
      <c r="G1400" s="253" t="s">
        <v>2785</v>
      </c>
      <c r="H1400" s="262" t="s">
        <v>2631</v>
      </c>
      <c r="I1400" s="263">
        <v>1978</v>
      </c>
      <c r="J1400" s="19" t="s">
        <v>2632</v>
      </c>
      <c r="K1400" s="255" t="str">
        <f>IF(RIGHT(LEFT(historie_vysledky[[#This Row],[prijmeni a jmeno]],SEARCH(" ",historie_vysledky[[#This Row],[prijmeni a jmeno]])-1),1)="á","Z","M")</f>
        <v>M</v>
      </c>
      <c r="L140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00" s="257"/>
      <c r="N1400" s="134"/>
      <c r="O1400" s="264">
        <v>5.3611111111111109E-2</v>
      </c>
      <c r="P1400" s="136" t="str">
        <f>LEFT(historie_vysledky[[#This Row],[prijmeni a jmeno]],1)</f>
        <v>H</v>
      </c>
      <c r="Q1400" s="135" t="str">
        <f>CONCATENATE(historie_vysledky[[#This Row],[prijmeni a jmeno]],", ",historie_vysledky[[#This Row],[nar]])</f>
        <v>Hadrava Tomáš, 1978</v>
      </c>
      <c r="R1400" s="135" t="str">
        <f>CONCATENATE(historie_vysledky[[#This Row],[prijmeni a jmeno]]," (",historie_vysledky[[#This Row],[nar]],")  v roce ",historie_vysledky[[#This Row],[rok]])</f>
        <v>Hadrava Tomáš (1978)  v roce 2017</v>
      </c>
      <c r="S1400" s="244"/>
      <c r="T1400" s="244"/>
      <c r="U1400" s="56"/>
      <c r="V1400" s="265"/>
      <c r="W1400" s="265"/>
      <c r="X1400" s="266"/>
      <c r="Y1400" s="266"/>
      <c r="AB1400" s="6"/>
      <c r="AC1400" s="6"/>
      <c r="AF1400" s="56"/>
      <c r="AG1400" s="56"/>
    </row>
    <row r="1401" spans="2:33" ht="11.25">
      <c r="B1401" s="133" t="str">
        <f>CONCATENATE(historie_vysledky[[#This Row],[rok]]," :: ",H1401," :: ",I1401)</f>
        <v>2017 :: Nosek Lukáš :: 1978</v>
      </c>
      <c r="C1401" s="251">
        <v>2017</v>
      </c>
      <c r="D1401" s="252" t="s">
        <v>186</v>
      </c>
      <c r="E1401" s="259">
        <v>97</v>
      </c>
      <c r="F1401" s="259">
        <v>28</v>
      </c>
      <c r="G1401" s="253">
        <v>16</v>
      </c>
      <c r="H1401" s="262" t="s">
        <v>2652</v>
      </c>
      <c r="I1401" s="263">
        <v>1978</v>
      </c>
      <c r="J1401" s="19" t="s">
        <v>284</v>
      </c>
      <c r="K1401" s="255" t="str">
        <f>IF(RIGHT(LEFT(historie_vysledky[[#This Row],[prijmeni a jmeno]],SEARCH(" ",historie_vysledky[[#This Row],[prijmeni a jmeno]])-1),1)="á","Z","M")</f>
        <v>M</v>
      </c>
      <c r="L140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01" s="257"/>
      <c r="N1401" s="134"/>
      <c r="O1401" s="264">
        <v>5.3703703703703698E-2</v>
      </c>
      <c r="P1401" s="136" t="str">
        <f>LEFT(historie_vysledky[[#This Row],[prijmeni a jmeno]],1)</f>
        <v>N</v>
      </c>
      <c r="Q1401" s="135" t="str">
        <f>CONCATENATE(historie_vysledky[[#This Row],[prijmeni a jmeno]],", ",historie_vysledky[[#This Row],[nar]])</f>
        <v>Nosek Lukáš, 1978</v>
      </c>
      <c r="R1401" s="135" t="str">
        <f>CONCATENATE(historie_vysledky[[#This Row],[prijmeni a jmeno]]," (",historie_vysledky[[#This Row],[nar]],")  v roce ",historie_vysledky[[#This Row],[rok]])</f>
        <v>Nosek Lukáš (1978)  v roce 2017</v>
      </c>
      <c r="S1401" s="244"/>
      <c r="T1401" s="244"/>
      <c r="U1401" s="56"/>
      <c r="V1401" s="265"/>
      <c r="W1401" s="265"/>
      <c r="X1401" s="266"/>
      <c r="Y1401" s="266"/>
      <c r="AB1401" s="6"/>
      <c r="AC1401" s="6"/>
      <c r="AF1401" s="56"/>
      <c r="AG1401" s="56"/>
    </row>
    <row r="1402" spans="2:33" ht="11.25">
      <c r="B1402" s="133" t="str">
        <f>CONCATENATE(historie_vysledky[[#This Row],[rok]]," :: ",H1402," :: ",I1402)</f>
        <v>2017 :: Nováčková Dana :: 1975</v>
      </c>
      <c r="C1402" s="251">
        <v>2017</v>
      </c>
      <c r="D1402" s="252" t="s">
        <v>186</v>
      </c>
      <c r="E1402" s="259">
        <v>98</v>
      </c>
      <c r="F1402" s="259">
        <v>6</v>
      </c>
      <c r="G1402" s="253">
        <v>56</v>
      </c>
      <c r="H1402" s="262" t="s">
        <v>2653</v>
      </c>
      <c r="I1402" s="263">
        <v>1975</v>
      </c>
      <c r="J1402" s="19" t="s">
        <v>2642</v>
      </c>
      <c r="K1402" s="255" t="str">
        <f>IF(RIGHT(LEFT(historie_vysledky[[#This Row],[prijmeni a jmeno]],SEARCH(" ",historie_vysledky[[#This Row],[prijmeni a jmeno]])-1),1)="á","Z","M")</f>
        <v>Z</v>
      </c>
      <c r="L140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02" s="257"/>
      <c r="N1402" s="134"/>
      <c r="O1402" s="264">
        <v>5.393518518518519E-2</v>
      </c>
      <c r="P1402" s="136" t="str">
        <f>LEFT(historie_vysledky[[#This Row],[prijmeni a jmeno]],1)</f>
        <v>N</v>
      </c>
      <c r="Q1402" s="135" t="str">
        <f>CONCATENATE(historie_vysledky[[#This Row],[prijmeni a jmeno]],", ",historie_vysledky[[#This Row],[nar]])</f>
        <v>Nováčková Dana, 1975</v>
      </c>
      <c r="R1402" s="135" t="str">
        <f>CONCATENATE(historie_vysledky[[#This Row],[prijmeni a jmeno]]," (",historie_vysledky[[#This Row],[nar]],")  v roce ",historie_vysledky[[#This Row],[rok]])</f>
        <v>Nováčková Dana (1975)  v roce 2017</v>
      </c>
      <c r="S1402" s="244"/>
      <c r="T1402" s="244"/>
      <c r="U1402" s="56"/>
      <c r="V1402" s="265"/>
      <c r="W1402" s="265"/>
      <c r="X1402" s="266"/>
      <c r="Y1402" s="266"/>
      <c r="AB1402" s="6"/>
      <c r="AC1402" s="6"/>
      <c r="AF1402" s="56"/>
      <c r="AG1402" s="56"/>
    </row>
    <row r="1403" spans="2:33" ht="11.25">
      <c r="B1403" s="133" t="str">
        <f>CONCATENATE(historie_vysledky[[#This Row],[rok]]," :: ",H1403," :: ",I1403)</f>
        <v>2017 :: Jokl Rostislav :: 1975</v>
      </c>
      <c r="C1403" s="251">
        <v>2017</v>
      </c>
      <c r="D1403" s="252" t="s">
        <v>186</v>
      </c>
      <c r="E1403" s="259">
        <v>99</v>
      </c>
      <c r="F1403" s="259">
        <v>29</v>
      </c>
      <c r="G1403" s="253">
        <v>54</v>
      </c>
      <c r="H1403" s="262" t="s">
        <v>2641</v>
      </c>
      <c r="I1403" s="263">
        <v>1975</v>
      </c>
      <c r="J1403" s="19" t="s">
        <v>2642</v>
      </c>
      <c r="K1403" s="255" t="str">
        <f>IF(RIGHT(LEFT(historie_vysledky[[#This Row],[prijmeni a jmeno]],SEARCH(" ",historie_vysledky[[#This Row],[prijmeni a jmeno]])-1),1)="á","Z","M")</f>
        <v>M</v>
      </c>
      <c r="L140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03" s="257"/>
      <c r="N1403" s="134"/>
      <c r="O1403" s="264">
        <v>5.393518518518519E-2</v>
      </c>
      <c r="P1403" s="136" t="str">
        <f>LEFT(historie_vysledky[[#This Row],[prijmeni a jmeno]],1)</f>
        <v>J</v>
      </c>
      <c r="Q1403" s="135" t="str">
        <f>CONCATENATE(historie_vysledky[[#This Row],[prijmeni a jmeno]],", ",historie_vysledky[[#This Row],[nar]])</f>
        <v>Jokl Rostislav, 1975</v>
      </c>
      <c r="R1403" s="135" t="str">
        <f>CONCATENATE(historie_vysledky[[#This Row],[prijmeni a jmeno]]," (",historie_vysledky[[#This Row],[nar]],")  v roce ",historie_vysledky[[#This Row],[rok]])</f>
        <v>Jokl Rostislav (1975)  v roce 2017</v>
      </c>
      <c r="S1403" s="244"/>
      <c r="T1403" s="244"/>
      <c r="U1403" s="56"/>
      <c r="V1403" s="265"/>
      <c r="W1403" s="265"/>
      <c r="X1403" s="266"/>
      <c r="Y1403" s="266"/>
      <c r="AB1403" s="6"/>
      <c r="AC1403" s="6"/>
      <c r="AF1403" s="56"/>
      <c r="AG1403" s="56"/>
    </row>
    <row r="1404" spans="2:33" ht="11.25">
      <c r="B1404" s="133" t="str">
        <f>CONCATENATE(historie_vysledky[[#This Row],[rok]]," :: ",H1404," :: ",I1404)</f>
        <v>2017 :: Brulík Pavel :: 1977</v>
      </c>
      <c r="C1404" s="251">
        <v>2017</v>
      </c>
      <c r="D1404" s="252" t="s">
        <v>186</v>
      </c>
      <c r="E1404" s="259">
        <v>100</v>
      </c>
      <c r="F1404" s="259">
        <v>30</v>
      </c>
      <c r="G1404" s="253" t="s">
        <v>2748</v>
      </c>
      <c r="H1404" s="262" t="s">
        <v>882</v>
      </c>
      <c r="I1404" s="263">
        <v>1977</v>
      </c>
      <c r="J1404" s="19" t="s">
        <v>2617</v>
      </c>
      <c r="K1404" s="255" t="str">
        <f>IF(RIGHT(LEFT(historie_vysledky[[#This Row],[prijmeni a jmeno]],SEARCH(" ",historie_vysledky[[#This Row],[prijmeni a jmeno]])-1),1)="á","Z","M")</f>
        <v>M</v>
      </c>
      <c r="L140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04" s="257"/>
      <c r="N1404" s="134"/>
      <c r="O1404" s="264">
        <v>5.4108796296296301E-2</v>
      </c>
      <c r="P1404" s="136" t="str">
        <f>LEFT(historie_vysledky[[#This Row],[prijmeni a jmeno]],1)</f>
        <v>B</v>
      </c>
      <c r="Q1404" s="135" t="str">
        <f>CONCATENATE(historie_vysledky[[#This Row],[prijmeni a jmeno]],", ",historie_vysledky[[#This Row],[nar]])</f>
        <v>Brulík Pavel, 1977</v>
      </c>
      <c r="R1404" s="135" t="str">
        <f>CONCATENATE(historie_vysledky[[#This Row],[prijmeni a jmeno]]," (",historie_vysledky[[#This Row],[nar]],")  v roce ",historie_vysledky[[#This Row],[rok]])</f>
        <v>Brulík Pavel (1977)  v roce 2017</v>
      </c>
      <c r="S1404" s="244"/>
      <c r="T1404" s="244"/>
      <c r="U1404" s="56"/>
      <c r="V1404" s="265"/>
      <c r="W1404" s="265"/>
      <c r="X1404" s="266"/>
      <c r="Y1404" s="266"/>
      <c r="AB1404" s="6"/>
      <c r="AC1404" s="6"/>
      <c r="AF1404" s="56"/>
      <c r="AG1404" s="56"/>
    </row>
    <row r="1405" spans="2:33" ht="11.25">
      <c r="B1405" s="133" t="str">
        <f>CONCATENATE(historie_vysledky[[#This Row],[rok]]," :: ",H1405," :: ",I1405)</f>
        <v>2017 :: Bartušková Jana :: 1977</v>
      </c>
      <c r="C1405" s="251">
        <v>2017</v>
      </c>
      <c r="D1405" s="252" t="s">
        <v>186</v>
      </c>
      <c r="E1405" s="259">
        <v>101</v>
      </c>
      <c r="F1405" s="259">
        <v>7</v>
      </c>
      <c r="G1405" s="253">
        <v>94</v>
      </c>
      <c r="H1405" s="262" t="s">
        <v>875</v>
      </c>
      <c r="I1405" s="263">
        <v>1977</v>
      </c>
      <c r="J1405" s="19" t="s">
        <v>876</v>
      </c>
      <c r="K1405" s="255" t="str">
        <f>IF(RIGHT(LEFT(historie_vysledky[[#This Row],[prijmeni a jmeno]],SEARCH(" ",historie_vysledky[[#This Row],[prijmeni a jmeno]])-1),1)="á","Z","M")</f>
        <v>Z</v>
      </c>
      <c r="L140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05" s="257"/>
      <c r="N1405" s="134"/>
      <c r="O1405" s="264">
        <v>5.4143518518518514E-2</v>
      </c>
      <c r="P1405" s="136" t="str">
        <f>LEFT(historie_vysledky[[#This Row],[prijmeni a jmeno]],1)</f>
        <v>B</v>
      </c>
      <c r="Q1405" s="135" t="str">
        <f>CONCATENATE(historie_vysledky[[#This Row],[prijmeni a jmeno]],", ",historie_vysledky[[#This Row],[nar]])</f>
        <v>Bartušková Jana, 1977</v>
      </c>
      <c r="R1405" s="135" t="str">
        <f>CONCATENATE(historie_vysledky[[#This Row],[prijmeni a jmeno]]," (",historie_vysledky[[#This Row],[nar]],")  v roce ",historie_vysledky[[#This Row],[rok]])</f>
        <v>Bartušková Jana (1977)  v roce 2017</v>
      </c>
      <c r="S1405" s="244"/>
      <c r="T1405" s="244"/>
      <c r="U1405" s="56"/>
      <c r="V1405" s="265"/>
      <c r="W1405" s="265"/>
      <c r="X1405" s="266"/>
      <c r="Y1405" s="266"/>
      <c r="AB1405" s="6"/>
      <c r="AC1405" s="6"/>
      <c r="AF1405" s="56"/>
      <c r="AG1405" s="56"/>
    </row>
    <row r="1406" spans="2:33" ht="11.25">
      <c r="B1406" s="133" t="str">
        <f>CONCATENATE(historie_vysledky[[#This Row],[rok]]," :: ",H1406," :: ",I1406)</f>
        <v>2017 :: Dušková Jitka :: 1975</v>
      </c>
      <c r="C1406" s="251">
        <v>2017</v>
      </c>
      <c r="D1406" s="252" t="s">
        <v>186</v>
      </c>
      <c r="E1406" s="259">
        <v>102</v>
      </c>
      <c r="F1406" s="259">
        <v>8</v>
      </c>
      <c r="G1406" s="253" t="s">
        <v>2825</v>
      </c>
      <c r="H1406" s="262" t="s">
        <v>2777</v>
      </c>
      <c r="I1406" s="263">
        <v>1975</v>
      </c>
      <c r="J1406" s="19" t="s">
        <v>14</v>
      </c>
      <c r="K1406" s="255" t="str">
        <f>IF(RIGHT(LEFT(historie_vysledky[[#This Row],[prijmeni a jmeno]],SEARCH(" ",historie_vysledky[[#This Row],[prijmeni a jmeno]])-1),1)="á","Z","M")</f>
        <v>Z</v>
      </c>
      <c r="L140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06" s="257"/>
      <c r="N1406" s="134"/>
      <c r="O1406" s="264">
        <v>5.4305555555555551E-2</v>
      </c>
      <c r="P1406" s="136" t="str">
        <f>LEFT(historie_vysledky[[#This Row],[prijmeni a jmeno]],1)</f>
        <v>D</v>
      </c>
      <c r="Q1406" s="135" t="str">
        <f>CONCATENATE(historie_vysledky[[#This Row],[prijmeni a jmeno]],", ",historie_vysledky[[#This Row],[nar]])</f>
        <v>Dušková Jitka, 1975</v>
      </c>
      <c r="R1406" s="135" t="str">
        <f>CONCATENATE(historie_vysledky[[#This Row],[prijmeni a jmeno]]," (",historie_vysledky[[#This Row],[nar]],")  v roce ",historie_vysledky[[#This Row],[rok]])</f>
        <v>Dušková Jitka (1975)  v roce 2017</v>
      </c>
      <c r="S1406" s="244"/>
      <c r="T1406" s="244"/>
      <c r="U1406" s="56"/>
      <c r="V1406" s="265"/>
      <c r="W1406" s="265"/>
      <c r="X1406" s="266"/>
      <c r="Y1406" s="266"/>
      <c r="AB1406" s="6"/>
      <c r="AC1406" s="6"/>
      <c r="AF1406" s="56"/>
      <c r="AG1406" s="56"/>
    </row>
    <row r="1407" spans="2:33" ht="11.25">
      <c r="B1407" s="133" t="str">
        <f>CONCATENATE(historie_vysledky[[#This Row],[rok]]," :: ",H1407," :: ",I1407)</f>
        <v>2017 :: Doležálek Zdeněk :: 1955</v>
      </c>
      <c r="C1407" s="251">
        <v>2017</v>
      </c>
      <c r="D1407" s="252" t="s">
        <v>186</v>
      </c>
      <c r="E1407" s="259">
        <v>103</v>
      </c>
      <c r="F1407" s="259">
        <v>4</v>
      </c>
      <c r="G1407" s="253">
        <v>104</v>
      </c>
      <c r="H1407" s="262" t="s">
        <v>141</v>
      </c>
      <c r="I1407" s="263">
        <v>1955</v>
      </c>
      <c r="J1407" s="19" t="s">
        <v>1</v>
      </c>
      <c r="K1407" s="255" t="str">
        <f>IF(RIGHT(LEFT(historie_vysledky[[#This Row],[prijmeni a jmeno]],SEARCH(" ",historie_vysledky[[#This Row],[prijmeni a jmeno]])-1),1)="á","Z","M")</f>
        <v>M</v>
      </c>
      <c r="L140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407" s="257"/>
      <c r="N1407" s="134"/>
      <c r="O1407" s="264">
        <v>5.4618055555555552E-2</v>
      </c>
      <c r="P1407" s="136" t="str">
        <f>LEFT(historie_vysledky[[#This Row],[prijmeni a jmeno]],1)</f>
        <v>D</v>
      </c>
      <c r="Q1407" s="135" t="str">
        <f>CONCATENATE(historie_vysledky[[#This Row],[prijmeni a jmeno]],", ",historie_vysledky[[#This Row],[nar]])</f>
        <v>Doležálek Zdeněk, 1955</v>
      </c>
      <c r="R1407" s="135" t="str">
        <f>CONCATENATE(historie_vysledky[[#This Row],[prijmeni a jmeno]]," (",historie_vysledky[[#This Row],[nar]],")  v roce ",historie_vysledky[[#This Row],[rok]])</f>
        <v>Doležálek Zdeněk (1955)  v roce 2017</v>
      </c>
      <c r="S1407" s="244"/>
      <c r="T1407" s="244"/>
      <c r="U1407" s="56"/>
      <c r="V1407" s="265"/>
      <c r="W1407" s="265"/>
      <c r="X1407" s="266"/>
      <c r="Y1407" s="266"/>
      <c r="AB1407" s="6"/>
      <c r="AC1407" s="6"/>
      <c r="AF1407" s="56"/>
      <c r="AG1407" s="56"/>
    </row>
    <row r="1408" spans="2:33" ht="11.25">
      <c r="B1408" s="133" t="str">
        <f>CONCATENATE(historie_vysledky[[#This Row],[rok]]," :: ",H1408," :: ",I1408)</f>
        <v>2017 :: Toman Bohumil :: 1973</v>
      </c>
      <c r="C1408" s="251">
        <v>2017</v>
      </c>
      <c r="D1408" s="252" t="s">
        <v>186</v>
      </c>
      <c r="E1408" s="259">
        <v>104</v>
      </c>
      <c r="F1408" s="259">
        <v>31</v>
      </c>
      <c r="G1408" s="253" t="s">
        <v>2761</v>
      </c>
      <c r="H1408" s="262" t="s">
        <v>2361</v>
      </c>
      <c r="I1408" s="263">
        <v>1973</v>
      </c>
      <c r="J1408" s="19" t="s">
        <v>316</v>
      </c>
      <c r="K1408" s="255" t="str">
        <f>IF(RIGHT(LEFT(historie_vysledky[[#This Row],[prijmeni a jmeno]],SEARCH(" ",historie_vysledky[[#This Row],[prijmeni a jmeno]])-1),1)="á","Z","M")</f>
        <v>M</v>
      </c>
      <c r="L140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08" s="257"/>
      <c r="N1408" s="134"/>
      <c r="O1408" s="264">
        <v>5.4652777777777772E-2</v>
      </c>
      <c r="P1408" s="136" t="str">
        <f>LEFT(historie_vysledky[[#This Row],[prijmeni a jmeno]],1)</f>
        <v>T</v>
      </c>
      <c r="Q1408" s="135" t="str">
        <f>CONCATENATE(historie_vysledky[[#This Row],[prijmeni a jmeno]],", ",historie_vysledky[[#This Row],[nar]])</f>
        <v>Toman Bohumil, 1973</v>
      </c>
      <c r="R1408" s="135" t="str">
        <f>CONCATENATE(historie_vysledky[[#This Row],[prijmeni a jmeno]]," (",historie_vysledky[[#This Row],[nar]],")  v roce ",historie_vysledky[[#This Row],[rok]])</f>
        <v>Toman Bohumil (1973)  v roce 2017</v>
      </c>
      <c r="S1408" s="244"/>
      <c r="T1408" s="244"/>
      <c r="U1408" s="56"/>
      <c r="V1408" s="265"/>
      <c r="W1408" s="265"/>
      <c r="X1408" s="266"/>
      <c r="Y1408" s="266"/>
      <c r="AB1408" s="6"/>
      <c r="AC1408" s="6"/>
      <c r="AF1408" s="56"/>
      <c r="AG1408" s="56"/>
    </row>
    <row r="1409" spans="2:33" ht="11.25">
      <c r="B1409" s="133" t="str">
        <f>CONCATENATE(historie_vysledky[[#This Row],[rok]]," :: ",H1409," :: ",I1409)</f>
        <v>2017 :: Holický Marek :: 1976</v>
      </c>
      <c r="C1409" s="251">
        <v>2017</v>
      </c>
      <c r="D1409" s="252" t="s">
        <v>186</v>
      </c>
      <c r="E1409" s="259">
        <v>105</v>
      </c>
      <c r="F1409" s="259">
        <v>32</v>
      </c>
      <c r="G1409" s="253" t="s">
        <v>2826</v>
      </c>
      <c r="H1409" s="262" t="s">
        <v>2779</v>
      </c>
      <c r="I1409" s="263">
        <v>1976</v>
      </c>
      <c r="J1409" s="19" t="s">
        <v>34</v>
      </c>
      <c r="K1409" s="255" t="str">
        <f>IF(RIGHT(LEFT(historie_vysledky[[#This Row],[prijmeni a jmeno]],SEARCH(" ",historie_vysledky[[#This Row],[prijmeni a jmeno]])-1),1)="á","Z","M")</f>
        <v>M</v>
      </c>
      <c r="L140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09" s="257"/>
      <c r="N1409" s="134"/>
      <c r="O1409" s="264">
        <v>5.4745370370370368E-2</v>
      </c>
      <c r="P1409" s="136" t="str">
        <f>LEFT(historie_vysledky[[#This Row],[prijmeni a jmeno]],1)</f>
        <v>H</v>
      </c>
      <c r="Q1409" s="135" t="str">
        <f>CONCATENATE(historie_vysledky[[#This Row],[prijmeni a jmeno]],", ",historie_vysledky[[#This Row],[nar]])</f>
        <v>Holický Marek, 1976</v>
      </c>
      <c r="R1409" s="135" t="str">
        <f>CONCATENATE(historie_vysledky[[#This Row],[prijmeni a jmeno]]," (",historie_vysledky[[#This Row],[nar]],")  v roce ",historie_vysledky[[#This Row],[rok]])</f>
        <v>Holický Marek (1976)  v roce 2017</v>
      </c>
      <c r="S1409" s="244"/>
      <c r="T1409" s="244"/>
      <c r="U1409" s="56"/>
      <c r="V1409" s="265"/>
      <c r="W1409" s="265"/>
      <c r="X1409" s="266"/>
      <c r="Y1409" s="266"/>
      <c r="AB1409" s="6"/>
      <c r="AC1409" s="6"/>
      <c r="AF1409" s="56"/>
      <c r="AG1409" s="56"/>
    </row>
    <row r="1410" spans="2:33" ht="11.25">
      <c r="B1410" s="133" t="str">
        <f>CONCATENATE(historie_vysledky[[#This Row],[rok]]," :: ",H1410," :: ",I1410)</f>
        <v>2017 :: Kincová Petra :: 1974</v>
      </c>
      <c r="C1410" s="251">
        <v>2017</v>
      </c>
      <c r="D1410" s="252" t="s">
        <v>186</v>
      </c>
      <c r="E1410" s="259">
        <v>106</v>
      </c>
      <c r="F1410" s="259">
        <v>9</v>
      </c>
      <c r="G1410" s="253" t="s">
        <v>2813</v>
      </c>
      <c r="H1410" s="262" t="s">
        <v>2298</v>
      </c>
      <c r="I1410" s="263">
        <v>1974</v>
      </c>
      <c r="J1410" s="19" t="s">
        <v>2299</v>
      </c>
      <c r="K1410" s="255" t="str">
        <f>IF(RIGHT(LEFT(historie_vysledky[[#This Row],[prijmeni a jmeno]],SEARCH(" ",historie_vysledky[[#This Row],[prijmeni a jmeno]])-1),1)="á","Z","M")</f>
        <v>Z</v>
      </c>
      <c r="L141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10" s="257"/>
      <c r="N1410" s="134"/>
      <c r="O1410" s="264">
        <v>5.4803240740740743E-2</v>
      </c>
      <c r="P1410" s="136" t="str">
        <f>LEFT(historie_vysledky[[#This Row],[prijmeni a jmeno]],1)</f>
        <v>K</v>
      </c>
      <c r="Q1410" s="135" t="str">
        <f>CONCATENATE(historie_vysledky[[#This Row],[prijmeni a jmeno]],", ",historie_vysledky[[#This Row],[nar]])</f>
        <v>Kincová Petra, 1974</v>
      </c>
      <c r="R1410" s="135" t="str">
        <f>CONCATENATE(historie_vysledky[[#This Row],[prijmeni a jmeno]]," (",historie_vysledky[[#This Row],[nar]],")  v roce ",historie_vysledky[[#This Row],[rok]])</f>
        <v>Kincová Petra (1974)  v roce 2017</v>
      </c>
      <c r="S1410" s="244"/>
      <c r="T1410" s="244"/>
      <c r="U1410" s="56"/>
      <c r="V1410" s="265"/>
      <c r="W1410" s="265"/>
      <c r="X1410" s="266"/>
      <c r="Y1410" s="266"/>
      <c r="AB1410" s="6"/>
      <c r="AC1410" s="6"/>
      <c r="AF1410" s="56"/>
      <c r="AG1410" s="56"/>
    </row>
    <row r="1411" spans="2:33" ht="11.25">
      <c r="B1411" s="133" t="str">
        <f>CONCATENATE(historie_vysledky[[#This Row],[rok]]," :: ",H1411," :: ",I1411)</f>
        <v>2017 :: Sýkora Tomáš :: 1977</v>
      </c>
      <c r="C1411" s="251">
        <v>2017</v>
      </c>
      <c r="D1411" s="252" t="s">
        <v>186</v>
      </c>
      <c r="E1411" s="259">
        <v>107</v>
      </c>
      <c r="F1411" s="259">
        <v>33</v>
      </c>
      <c r="G1411" s="253">
        <v>39</v>
      </c>
      <c r="H1411" s="262" t="s">
        <v>2671</v>
      </c>
      <c r="I1411" s="263">
        <v>1977</v>
      </c>
      <c r="J1411" s="19" t="s">
        <v>2672</v>
      </c>
      <c r="K1411" s="255" t="str">
        <f>IF(RIGHT(LEFT(historie_vysledky[[#This Row],[prijmeni a jmeno]],SEARCH(" ",historie_vysledky[[#This Row],[prijmeni a jmeno]])-1),1)="á","Z","M")</f>
        <v>M</v>
      </c>
      <c r="L141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11" s="257"/>
      <c r="N1411" s="134"/>
      <c r="O1411" s="264">
        <v>5.486111111111111E-2</v>
      </c>
      <c r="P1411" s="136" t="str">
        <f>LEFT(historie_vysledky[[#This Row],[prijmeni a jmeno]],1)</f>
        <v>S</v>
      </c>
      <c r="Q1411" s="135" t="str">
        <f>CONCATENATE(historie_vysledky[[#This Row],[prijmeni a jmeno]],", ",historie_vysledky[[#This Row],[nar]])</f>
        <v>Sýkora Tomáš, 1977</v>
      </c>
      <c r="R1411" s="135" t="str">
        <f>CONCATENATE(historie_vysledky[[#This Row],[prijmeni a jmeno]]," (",historie_vysledky[[#This Row],[nar]],")  v roce ",historie_vysledky[[#This Row],[rok]])</f>
        <v>Sýkora Tomáš (1977)  v roce 2017</v>
      </c>
      <c r="S1411" s="244"/>
      <c r="T1411" s="244"/>
      <c r="U1411" s="56"/>
      <c r="V1411" s="265"/>
      <c r="W1411" s="265"/>
      <c r="X1411" s="266"/>
      <c r="Y1411" s="266"/>
      <c r="AB1411" s="6"/>
      <c r="AC1411" s="6"/>
      <c r="AF1411" s="56"/>
      <c r="AG1411" s="56"/>
    </row>
    <row r="1412" spans="2:33" ht="11.25">
      <c r="B1412" s="133" t="str">
        <f>CONCATENATE(historie_vysledky[[#This Row],[rok]]," :: ",H1412," :: ",I1412)</f>
        <v>2017 :: Trnka Jiří :: 1963</v>
      </c>
      <c r="C1412" s="251">
        <v>2017</v>
      </c>
      <c r="D1412" s="252" t="s">
        <v>186</v>
      </c>
      <c r="E1412" s="259">
        <v>108</v>
      </c>
      <c r="F1412" s="259">
        <v>16</v>
      </c>
      <c r="G1412" s="253">
        <v>98</v>
      </c>
      <c r="H1412" s="262" t="s">
        <v>122</v>
      </c>
      <c r="I1412" s="263">
        <v>1963</v>
      </c>
      <c r="J1412" s="19" t="s">
        <v>41</v>
      </c>
      <c r="K1412" s="255" t="str">
        <f>IF(RIGHT(LEFT(historie_vysledky[[#This Row],[prijmeni a jmeno]],SEARCH(" ",historie_vysledky[[#This Row],[prijmeni a jmeno]])-1),1)="á","Z","M")</f>
        <v>M</v>
      </c>
      <c r="L141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412" s="257"/>
      <c r="N1412" s="134"/>
      <c r="O1412" s="264">
        <v>5.4976851851851853E-2</v>
      </c>
      <c r="P1412" s="136" t="str">
        <f>LEFT(historie_vysledky[[#This Row],[prijmeni a jmeno]],1)</f>
        <v>T</v>
      </c>
      <c r="Q1412" s="135" t="str">
        <f>CONCATENATE(historie_vysledky[[#This Row],[prijmeni a jmeno]],", ",historie_vysledky[[#This Row],[nar]])</f>
        <v>Trnka Jiří, 1963</v>
      </c>
      <c r="R1412" s="135" t="str">
        <f>CONCATENATE(historie_vysledky[[#This Row],[prijmeni a jmeno]]," (",historie_vysledky[[#This Row],[nar]],")  v roce ",historie_vysledky[[#This Row],[rok]])</f>
        <v>Trnka Jiří (1963)  v roce 2017</v>
      </c>
      <c r="S1412" s="244"/>
      <c r="T1412" s="244"/>
      <c r="U1412" s="56"/>
      <c r="V1412" s="265"/>
      <c r="W1412" s="265"/>
      <c r="X1412" s="266"/>
      <c r="Y1412" s="266"/>
      <c r="AB1412" s="6"/>
      <c r="AC1412" s="6"/>
      <c r="AF1412" s="56"/>
      <c r="AG1412" s="56"/>
    </row>
    <row r="1413" spans="2:33" ht="11.25">
      <c r="B1413" s="133" t="str">
        <f>CONCATENATE(historie_vysledky[[#This Row],[rok]]," :: ",H1413," :: ",I1413)</f>
        <v>2017 :: Gazda Martin :: 1968</v>
      </c>
      <c r="C1413" s="251">
        <v>2017</v>
      </c>
      <c r="D1413" s="252" t="s">
        <v>186</v>
      </c>
      <c r="E1413" s="259">
        <v>109</v>
      </c>
      <c r="F1413" s="259">
        <v>34</v>
      </c>
      <c r="G1413" s="253">
        <v>68</v>
      </c>
      <c r="H1413" s="262" t="s">
        <v>56</v>
      </c>
      <c r="I1413" s="263">
        <v>1968</v>
      </c>
      <c r="J1413" s="19" t="s">
        <v>2292</v>
      </c>
      <c r="K1413" s="255" t="str">
        <f>IF(RIGHT(LEFT(historie_vysledky[[#This Row],[prijmeni a jmeno]],SEARCH(" ",historie_vysledky[[#This Row],[prijmeni a jmeno]])-1),1)="á","Z","M")</f>
        <v>M</v>
      </c>
      <c r="L141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13" s="257"/>
      <c r="N1413" s="134"/>
      <c r="O1413" s="264">
        <v>5.5069444444444449E-2</v>
      </c>
      <c r="P1413" s="136" t="str">
        <f>LEFT(historie_vysledky[[#This Row],[prijmeni a jmeno]],1)</f>
        <v>G</v>
      </c>
      <c r="Q1413" s="135" t="str">
        <f>CONCATENATE(historie_vysledky[[#This Row],[prijmeni a jmeno]],", ",historie_vysledky[[#This Row],[nar]])</f>
        <v>Gazda Martin, 1968</v>
      </c>
      <c r="R1413" s="135" t="str">
        <f>CONCATENATE(historie_vysledky[[#This Row],[prijmeni a jmeno]]," (",historie_vysledky[[#This Row],[nar]],")  v roce ",historie_vysledky[[#This Row],[rok]])</f>
        <v>Gazda Martin (1968)  v roce 2017</v>
      </c>
      <c r="S1413" s="244"/>
      <c r="T1413" s="244"/>
      <c r="U1413" s="56"/>
      <c r="V1413" s="265"/>
      <c r="W1413" s="265"/>
      <c r="X1413" s="266"/>
      <c r="Y1413" s="266"/>
      <c r="AB1413" s="6"/>
      <c r="AC1413" s="6"/>
      <c r="AF1413" s="56"/>
      <c r="AG1413" s="56"/>
    </row>
    <row r="1414" spans="2:33" ht="11.25">
      <c r="B1414" s="133" t="str">
        <f>CONCATENATE(historie_vysledky[[#This Row],[rok]]," :: ",H1414," :: ",I1414)</f>
        <v>2017 :: Černá Stáňa :: 1977</v>
      </c>
      <c r="C1414" s="251">
        <v>2017</v>
      </c>
      <c r="D1414" s="252" t="s">
        <v>186</v>
      </c>
      <c r="E1414" s="259">
        <v>110</v>
      </c>
      <c r="F1414" s="259">
        <v>10</v>
      </c>
      <c r="G1414" s="253" t="s">
        <v>2749</v>
      </c>
      <c r="H1414" s="262" t="s">
        <v>2283</v>
      </c>
      <c r="I1414" s="263">
        <v>1977</v>
      </c>
      <c r="J1414" s="19" t="s">
        <v>284</v>
      </c>
      <c r="K1414" s="255" t="str">
        <f>IF(RIGHT(LEFT(historie_vysledky[[#This Row],[prijmeni a jmeno]],SEARCH(" ",historie_vysledky[[#This Row],[prijmeni a jmeno]])-1),1)="á","Z","M")</f>
        <v>Z</v>
      </c>
      <c r="L141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14" s="257"/>
      <c r="N1414" s="134"/>
      <c r="O1414" s="264">
        <v>5.5115740740740743E-2</v>
      </c>
      <c r="P1414" s="136" t="str">
        <f>LEFT(historie_vysledky[[#This Row],[prijmeni a jmeno]],1)</f>
        <v>Č</v>
      </c>
      <c r="Q1414" s="135" t="str">
        <f>CONCATENATE(historie_vysledky[[#This Row],[prijmeni a jmeno]],", ",historie_vysledky[[#This Row],[nar]])</f>
        <v>Černá Stáňa, 1977</v>
      </c>
      <c r="R1414" s="135" t="str">
        <f>CONCATENATE(historie_vysledky[[#This Row],[prijmeni a jmeno]]," (",historie_vysledky[[#This Row],[nar]],")  v roce ",historie_vysledky[[#This Row],[rok]])</f>
        <v>Černá Stáňa (1977)  v roce 2017</v>
      </c>
      <c r="S1414" s="244"/>
      <c r="T1414" s="244"/>
      <c r="U1414" s="56"/>
      <c r="V1414" s="265"/>
      <c r="W1414" s="265"/>
      <c r="X1414" s="266"/>
      <c r="Y1414" s="266"/>
      <c r="AB1414" s="6"/>
      <c r="AC1414" s="6"/>
      <c r="AF1414" s="56"/>
      <c r="AG1414" s="56"/>
    </row>
    <row r="1415" spans="2:33" ht="11.25">
      <c r="B1415" s="133" t="str">
        <f>CONCATENATE(historie_vysledky[[#This Row],[rok]]," :: ",H1415," :: ",I1415)</f>
        <v>2017 :: Zifčák Martin :: 1985</v>
      </c>
      <c r="C1415" s="251">
        <v>2017</v>
      </c>
      <c r="D1415" s="252" t="s">
        <v>186</v>
      </c>
      <c r="E1415" s="259">
        <v>111</v>
      </c>
      <c r="F1415" s="259">
        <v>29</v>
      </c>
      <c r="G1415" s="253">
        <v>72</v>
      </c>
      <c r="H1415" s="262" t="s">
        <v>2728</v>
      </c>
      <c r="I1415" s="263">
        <v>1985</v>
      </c>
      <c r="J1415" s="19" t="s">
        <v>235</v>
      </c>
      <c r="K1415" s="255" t="str">
        <f>IF(RIGHT(LEFT(historie_vysledky[[#This Row],[prijmeni a jmeno]],SEARCH(" ",historie_vysledky[[#This Row],[prijmeni a jmeno]])-1),1)="á","Z","M")</f>
        <v>M</v>
      </c>
      <c r="L141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15" s="257"/>
      <c r="N1415" s="134"/>
      <c r="O1415" s="264">
        <v>5.5173611111111111E-2</v>
      </c>
      <c r="P1415" s="136" t="str">
        <f>LEFT(historie_vysledky[[#This Row],[prijmeni a jmeno]],1)</f>
        <v>Z</v>
      </c>
      <c r="Q1415" s="135" t="str">
        <f>CONCATENATE(historie_vysledky[[#This Row],[prijmeni a jmeno]],", ",historie_vysledky[[#This Row],[nar]])</f>
        <v>Zifčák Martin, 1985</v>
      </c>
      <c r="R1415" s="135" t="str">
        <f>CONCATENATE(historie_vysledky[[#This Row],[prijmeni a jmeno]]," (",historie_vysledky[[#This Row],[nar]],")  v roce ",historie_vysledky[[#This Row],[rok]])</f>
        <v>Zifčák Martin (1985)  v roce 2017</v>
      </c>
      <c r="S1415" s="244"/>
      <c r="T1415" s="244"/>
      <c r="U1415" s="56"/>
      <c r="V1415" s="265"/>
      <c r="W1415" s="265"/>
      <c r="X1415" s="266"/>
      <c r="Y1415" s="266"/>
      <c r="AB1415" s="6"/>
      <c r="AC1415" s="6"/>
      <c r="AF1415" s="56"/>
      <c r="AG1415" s="56"/>
    </row>
    <row r="1416" spans="2:33" ht="11.25">
      <c r="B1416" s="133" t="str">
        <f>CONCATENATE(historie_vysledky[[#This Row],[rok]]," :: ",H1416," :: ",I1416)</f>
        <v>2017 :: Štěrbík Jan :: 1971</v>
      </c>
      <c r="C1416" s="251">
        <v>2017</v>
      </c>
      <c r="D1416" s="252" t="s">
        <v>186</v>
      </c>
      <c r="E1416" s="259">
        <v>112</v>
      </c>
      <c r="F1416" s="259">
        <v>35</v>
      </c>
      <c r="G1416" s="253">
        <v>118</v>
      </c>
      <c r="H1416" s="262" t="s">
        <v>2330</v>
      </c>
      <c r="I1416" s="263">
        <v>1971</v>
      </c>
      <c r="J1416" s="19" t="s">
        <v>284</v>
      </c>
      <c r="K1416" s="255" t="str">
        <f>IF(RIGHT(LEFT(historie_vysledky[[#This Row],[prijmeni a jmeno]],SEARCH(" ",historie_vysledky[[#This Row],[prijmeni a jmeno]])-1),1)="á","Z","M")</f>
        <v>M</v>
      </c>
      <c r="L141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16" s="257"/>
      <c r="N1416" s="134"/>
      <c r="O1416" s="264">
        <v>5.5185185185185191E-2</v>
      </c>
      <c r="P1416" s="136" t="str">
        <f>LEFT(historie_vysledky[[#This Row],[prijmeni a jmeno]],1)</f>
        <v>Š</v>
      </c>
      <c r="Q1416" s="135" t="str">
        <f>CONCATENATE(historie_vysledky[[#This Row],[prijmeni a jmeno]],", ",historie_vysledky[[#This Row],[nar]])</f>
        <v>Štěrbík Jan, 1971</v>
      </c>
      <c r="R1416" s="135" t="str">
        <f>CONCATENATE(historie_vysledky[[#This Row],[prijmeni a jmeno]]," (",historie_vysledky[[#This Row],[nar]],")  v roce ",historie_vysledky[[#This Row],[rok]])</f>
        <v>Štěrbík Jan (1971)  v roce 2017</v>
      </c>
      <c r="S1416" s="244"/>
      <c r="T1416" s="244"/>
      <c r="U1416" s="56"/>
      <c r="V1416" s="265"/>
      <c r="W1416" s="265"/>
      <c r="X1416" s="266"/>
      <c r="Y1416" s="266"/>
      <c r="AB1416" s="6"/>
      <c r="AC1416" s="6"/>
      <c r="AF1416" s="56"/>
      <c r="AG1416" s="56"/>
    </row>
    <row r="1417" spans="2:33" ht="11.25">
      <c r="B1417" s="133" t="str">
        <f>CONCATENATE(historie_vysledky[[#This Row],[rok]]," :: ",H1417," :: ",I1417)</f>
        <v>2017 :: Žahour Pavel :: 1967</v>
      </c>
      <c r="C1417" s="251">
        <v>2017</v>
      </c>
      <c r="D1417" s="252" t="s">
        <v>186</v>
      </c>
      <c r="E1417" s="259">
        <v>113</v>
      </c>
      <c r="F1417" s="259">
        <v>17</v>
      </c>
      <c r="G1417" s="253" t="s">
        <v>2824</v>
      </c>
      <c r="H1417" s="262" t="s">
        <v>2681</v>
      </c>
      <c r="I1417" s="263">
        <v>1967</v>
      </c>
      <c r="J1417" s="19" t="s">
        <v>2682</v>
      </c>
      <c r="K1417" s="255" t="str">
        <f>IF(RIGHT(LEFT(historie_vysledky[[#This Row],[prijmeni a jmeno]],SEARCH(" ",historie_vysledky[[#This Row],[prijmeni a jmeno]])-1),1)="á","Z","M")</f>
        <v>M</v>
      </c>
      <c r="L141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417" s="257"/>
      <c r="N1417" s="134"/>
      <c r="O1417" s="264">
        <v>5.527777777777778E-2</v>
      </c>
      <c r="P1417" s="136" t="str">
        <f>LEFT(historie_vysledky[[#This Row],[prijmeni a jmeno]],1)</f>
        <v>Ž</v>
      </c>
      <c r="Q1417" s="135" t="str">
        <f>CONCATENATE(historie_vysledky[[#This Row],[prijmeni a jmeno]],", ",historie_vysledky[[#This Row],[nar]])</f>
        <v>Žahour Pavel, 1967</v>
      </c>
      <c r="R1417" s="135" t="str">
        <f>CONCATENATE(historie_vysledky[[#This Row],[prijmeni a jmeno]]," (",historie_vysledky[[#This Row],[nar]],")  v roce ",historie_vysledky[[#This Row],[rok]])</f>
        <v>Žahour Pavel (1967)  v roce 2017</v>
      </c>
      <c r="S1417" s="244"/>
      <c r="T1417" s="244"/>
      <c r="U1417" s="56"/>
      <c r="V1417" s="265"/>
      <c r="W1417" s="265"/>
      <c r="X1417" s="266"/>
      <c r="Y1417" s="266"/>
      <c r="AB1417" s="6"/>
      <c r="AC1417" s="6"/>
      <c r="AF1417" s="56"/>
      <c r="AG1417" s="56"/>
    </row>
    <row r="1418" spans="2:33" ht="11.25">
      <c r="B1418" s="133" t="str">
        <f>CONCATENATE(historie_vysledky[[#This Row],[rok]]," :: ",H1418," :: ",I1418)</f>
        <v>2017 :: Pechová Jaroslava :: 1982</v>
      </c>
      <c r="C1418" s="251">
        <v>2017</v>
      </c>
      <c r="D1418" s="252" t="s">
        <v>186</v>
      </c>
      <c r="E1418" s="259">
        <v>114</v>
      </c>
      <c r="F1418" s="259">
        <v>11</v>
      </c>
      <c r="G1418" s="253">
        <v>99</v>
      </c>
      <c r="H1418" s="262" t="s">
        <v>2735</v>
      </c>
      <c r="I1418" s="263">
        <v>1982</v>
      </c>
      <c r="J1418" s="19" t="s">
        <v>2736</v>
      </c>
      <c r="K1418" s="255" t="str">
        <f>IF(RIGHT(LEFT(historie_vysledky[[#This Row],[prijmeni a jmeno]],SEARCH(" ",historie_vysledky[[#This Row],[prijmeni a jmeno]])-1),1)="á","Z","M")</f>
        <v>Z</v>
      </c>
      <c r="L141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18" s="257"/>
      <c r="N1418" s="134"/>
      <c r="O1418" s="264">
        <v>5.541666666666667E-2</v>
      </c>
      <c r="P1418" s="136" t="str">
        <f>LEFT(historie_vysledky[[#This Row],[prijmeni a jmeno]],1)</f>
        <v>P</v>
      </c>
      <c r="Q1418" s="135" t="str">
        <f>CONCATENATE(historie_vysledky[[#This Row],[prijmeni a jmeno]],", ",historie_vysledky[[#This Row],[nar]])</f>
        <v>Pechová Jaroslava, 1982</v>
      </c>
      <c r="R1418" s="135" t="str">
        <f>CONCATENATE(historie_vysledky[[#This Row],[prijmeni a jmeno]]," (",historie_vysledky[[#This Row],[nar]],")  v roce ",historie_vysledky[[#This Row],[rok]])</f>
        <v>Pechová Jaroslava (1982)  v roce 2017</v>
      </c>
      <c r="S1418" s="244"/>
      <c r="T1418" s="244"/>
      <c r="U1418" s="56"/>
      <c r="V1418" s="265"/>
      <c r="W1418" s="265"/>
      <c r="X1418" s="266"/>
      <c r="Y1418" s="266"/>
      <c r="AB1418" s="6"/>
      <c r="AC1418" s="6"/>
      <c r="AF1418" s="56"/>
      <c r="AG1418" s="56"/>
    </row>
    <row r="1419" spans="2:33" ht="11.25">
      <c r="B1419" s="133" t="str">
        <f>CONCATENATE(historie_vysledky[[#This Row],[rok]]," :: ",H1419," :: ",I1419)</f>
        <v>2017 :: Musil Tomáš :: 1988</v>
      </c>
      <c r="C1419" s="251">
        <v>2017</v>
      </c>
      <c r="D1419" s="252" t="s">
        <v>186</v>
      </c>
      <c r="E1419" s="259">
        <v>115</v>
      </c>
      <c r="F1419" s="259">
        <v>15</v>
      </c>
      <c r="G1419" s="253">
        <v>13</v>
      </c>
      <c r="H1419" s="262" t="s">
        <v>2650</v>
      </c>
      <c r="I1419" s="263">
        <v>1988</v>
      </c>
      <c r="J1419" s="19" t="s">
        <v>2622</v>
      </c>
      <c r="K1419" s="255" t="str">
        <f>IF(RIGHT(LEFT(historie_vysledky[[#This Row],[prijmeni a jmeno]],SEARCH(" ",historie_vysledky[[#This Row],[prijmeni a jmeno]])-1),1)="á","Z","M")</f>
        <v>M</v>
      </c>
      <c r="L141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419" s="257"/>
      <c r="N1419" s="134"/>
      <c r="O1419" s="264">
        <v>5.5497685185185185E-2</v>
      </c>
      <c r="P1419" s="136" t="str">
        <f>LEFT(historie_vysledky[[#This Row],[prijmeni a jmeno]],1)</f>
        <v>M</v>
      </c>
      <c r="Q1419" s="135" t="str">
        <f>CONCATENATE(historie_vysledky[[#This Row],[prijmeni a jmeno]],", ",historie_vysledky[[#This Row],[nar]])</f>
        <v>Musil Tomáš, 1988</v>
      </c>
      <c r="R1419" s="135" t="str">
        <f>CONCATENATE(historie_vysledky[[#This Row],[prijmeni a jmeno]]," (",historie_vysledky[[#This Row],[nar]],")  v roce ",historie_vysledky[[#This Row],[rok]])</f>
        <v>Musil Tomáš (1988)  v roce 2017</v>
      </c>
      <c r="S1419" s="244"/>
      <c r="T1419" s="244"/>
      <c r="U1419" s="56"/>
      <c r="V1419" s="265"/>
      <c r="W1419" s="265"/>
      <c r="X1419" s="266"/>
      <c r="Y1419" s="266"/>
      <c r="AB1419" s="6"/>
      <c r="AC1419" s="6"/>
      <c r="AF1419" s="56"/>
      <c r="AG1419" s="56"/>
    </row>
    <row r="1420" spans="2:33" ht="11.25">
      <c r="B1420" s="133" t="str">
        <f>CONCATENATE(historie_vysledky[[#This Row],[rok]]," :: ",H1420," :: ",I1420)</f>
        <v>2017 :: Rožboud Pavel :: 1970</v>
      </c>
      <c r="C1420" s="251">
        <v>2017</v>
      </c>
      <c r="D1420" s="252" t="s">
        <v>186</v>
      </c>
      <c r="E1420" s="259">
        <v>116</v>
      </c>
      <c r="F1420" s="259">
        <v>36</v>
      </c>
      <c r="G1420" s="253" t="s">
        <v>2792</v>
      </c>
      <c r="H1420" s="262" t="s">
        <v>914</v>
      </c>
      <c r="I1420" s="263">
        <v>1970</v>
      </c>
      <c r="J1420" s="19" t="s">
        <v>915</v>
      </c>
      <c r="K1420" s="255" t="str">
        <f>IF(RIGHT(LEFT(historie_vysledky[[#This Row],[prijmeni a jmeno]],SEARCH(" ",historie_vysledky[[#This Row],[prijmeni a jmeno]])-1),1)="á","Z","M")</f>
        <v>M</v>
      </c>
      <c r="L142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20" s="257"/>
      <c r="N1420" s="134"/>
      <c r="O1420" s="264">
        <v>5.5532407407407412E-2</v>
      </c>
      <c r="P1420" s="136" t="str">
        <f>LEFT(historie_vysledky[[#This Row],[prijmeni a jmeno]],1)</f>
        <v>R</v>
      </c>
      <c r="Q1420" s="135" t="str">
        <f>CONCATENATE(historie_vysledky[[#This Row],[prijmeni a jmeno]],", ",historie_vysledky[[#This Row],[nar]])</f>
        <v>Rožboud Pavel, 1970</v>
      </c>
      <c r="R1420" s="135" t="str">
        <f>CONCATENATE(historie_vysledky[[#This Row],[prijmeni a jmeno]]," (",historie_vysledky[[#This Row],[nar]],")  v roce ",historie_vysledky[[#This Row],[rok]])</f>
        <v>Rožboud Pavel (1970)  v roce 2017</v>
      </c>
      <c r="S1420" s="244"/>
      <c r="T1420" s="244"/>
      <c r="U1420" s="56"/>
      <c r="V1420" s="265"/>
      <c r="W1420" s="265"/>
      <c r="X1420" s="266"/>
      <c r="Y1420" s="266"/>
      <c r="AB1420" s="6"/>
      <c r="AC1420" s="6"/>
      <c r="AF1420" s="56"/>
      <c r="AG1420" s="56"/>
    </row>
    <row r="1421" spans="2:33" ht="11.25">
      <c r="B1421" s="133" t="str">
        <f>CONCATENATE(historie_vysledky[[#This Row],[rok]]," :: ",H1421," :: ",I1421)</f>
        <v>2017 :: Aleš Emanuel :: 1976</v>
      </c>
      <c r="C1421" s="251">
        <v>2017</v>
      </c>
      <c r="D1421" s="252" t="s">
        <v>186</v>
      </c>
      <c r="E1421" s="259">
        <v>117</v>
      </c>
      <c r="F1421" s="259">
        <v>37</v>
      </c>
      <c r="G1421" s="253">
        <v>76</v>
      </c>
      <c r="H1421" s="262" t="s">
        <v>2274</v>
      </c>
      <c r="I1421" s="263">
        <v>1976</v>
      </c>
      <c r="J1421" s="19" t="s">
        <v>2275</v>
      </c>
      <c r="K1421" s="255" t="str">
        <f>IF(RIGHT(LEFT(historie_vysledky[[#This Row],[prijmeni a jmeno]],SEARCH(" ",historie_vysledky[[#This Row],[prijmeni a jmeno]])-1),1)="á","Z","M")</f>
        <v>M</v>
      </c>
      <c r="L142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21" s="257"/>
      <c r="N1421" s="134"/>
      <c r="O1421" s="264">
        <v>5.5601851851851847E-2</v>
      </c>
      <c r="P1421" s="136" t="str">
        <f>LEFT(historie_vysledky[[#This Row],[prijmeni a jmeno]],1)</f>
        <v>A</v>
      </c>
      <c r="Q1421" s="135" t="str">
        <f>CONCATENATE(historie_vysledky[[#This Row],[prijmeni a jmeno]],", ",historie_vysledky[[#This Row],[nar]])</f>
        <v>Aleš Emanuel, 1976</v>
      </c>
      <c r="R1421" s="135" t="str">
        <f>CONCATENATE(historie_vysledky[[#This Row],[prijmeni a jmeno]]," (",historie_vysledky[[#This Row],[nar]],")  v roce ",historie_vysledky[[#This Row],[rok]])</f>
        <v>Aleš Emanuel (1976)  v roce 2017</v>
      </c>
      <c r="S1421" s="244"/>
      <c r="T1421" s="244"/>
      <c r="U1421" s="56"/>
      <c r="V1421" s="265"/>
      <c r="W1421" s="265"/>
      <c r="X1421" s="266"/>
      <c r="Y1421" s="266"/>
      <c r="AB1421" s="6"/>
      <c r="AC1421" s="6"/>
      <c r="AF1421" s="56"/>
      <c r="AG1421" s="56"/>
    </row>
    <row r="1422" spans="2:33" ht="11.25">
      <c r="B1422" s="133" t="str">
        <f>CONCATENATE(historie_vysledky[[#This Row],[rok]]," :: ",H1422," :: ",I1422)</f>
        <v>2017 :: Trnka Drahomír :: 1973</v>
      </c>
      <c r="C1422" s="251">
        <v>2017</v>
      </c>
      <c r="D1422" s="252" t="s">
        <v>186</v>
      </c>
      <c r="E1422" s="259">
        <v>118</v>
      </c>
      <c r="F1422" s="259">
        <v>38</v>
      </c>
      <c r="G1422" s="253">
        <v>29</v>
      </c>
      <c r="H1422" s="262" t="s">
        <v>920</v>
      </c>
      <c r="I1422" s="263">
        <v>1973</v>
      </c>
      <c r="J1422" s="19" t="s">
        <v>284</v>
      </c>
      <c r="K1422" s="255" t="str">
        <f>IF(RIGHT(LEFT(historie_vysledky[[#This Row],[prijmeni a jmeno]],SEARCH(" ",historie_vysledky[[#This Row],[prijmeni a jmeno]])-1),1)="á","Z","M")</f>
        <v>M</v>
      </c>
      <c r="L142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22" s="257"/>
      <c r="N1422" s="134"/>
      <c r="O1422" s="264">
        <v>5.5694444444444442E-2</v>
      </c>
      <c r="P1422" s="136" t="str">
        <f>LEFT(historie_vysledky[[#This Row],[prijmeni a jmeno]],1)</f>
        <v>T</v>
      </c>
      <c r="Q1422" s="135" t="str">
        <f>CONCATENATE(historie_vysledky[[#This Row],[prijmeni a jmeno]],", ",historie_vysledky[[#This Row],[nar]])</f>
        <v>Trnka Drahomír, 1973</v>
      </c>
      <c r="R1422" s="135" t="str">
        <f>CONCATENATE(historie_vysledky[[#This Row],[prijmeni a jmeno]]," (",historie_vysledky[[#This Row],[nar]],")  v roce ",historie_vysledky[[#This Row],[rok]])</f>
        <v>Trnka Drahomír (1973)  v roce 2017</v>
      </c>
      <c r="S1422" s="244"/>
      <c r="T1422" s="244"/>
      <c r="U1422" s="56"/>
      <c r="V1422" s="265"/>
      <c r="W1422" s="265"/>
      <c r="X1422" s="266"/>
      <c r="Y1422" s="266"/>
      <c r="AB1422" s="6"/>
      <c r="AC1422" s="6"/>
      <c r="AF1422" s="56"/>
      <c r="AG1422" s="56"/>
    </row>
    <row r="1423" spans="2:33" ht="11.25">
      <c r="B1423" s="133" t="str">
        <f>CONCATENATE(historie_vysledky[[#This Row],[rok]]," :: ",H1423," :: ",I1423)</f>
        <v>2017 :: Balounová Dvořáková Olga :: 1974</v>
      </c>
      <c r="C1423" s="251">
        <v>2017</v>
      </c>
      <c r="D1423" s="252" t="s">
        <v>186</v>
      </c>
      <c r="E1423" s="259">
        <v>119</v>
      </c>
      <c r="F1423" s="259">
        <v>12</v>
      </c>
      <c r="G1423" s="253">
        <v>33</v>
      </c>
      <c r="H1423" s="262" t="s">
        <v>2613</v>
      </c>
      <c r="I1423" s="263">
        <v>1974</v>
      </c>
      <c r="J1423" s="19" t="s">
        <v>2614</v>
      </c>
      <c r="K1423" s="255" t="str">
        <f>IF(RIGHT(LEFT(historie_vysledky[[#This Row],[prijmeni a jmeno]],SEARCH(" ",historie_vysledky[[#This Row],[prijmeni a jmeno]])-1),1)="á","Z","M")</f>
        <v>Z</v>
      </c>
      <c r="L142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23" s="257"/>
      <c r="N1423" s="134"/>
      <c r="O1423" s="264">
        <v>5.5972222222222222E-2</v>
      </c>
      <c r="P1423" s="136" t="str">
        <f>LEFT(historie_vysledky[[#This Row],[prijmeni a jmeno]],1)</f>
        <v>B</v>
      </c>
      <c r="Q1423" s="135" t="str">
        <f>CONCATENATE(historie_vysledky[[#This Row],[prijmeni a jmeno]],", ",historie_vysledky[[#This Row],[nar]])</f>
        <v>Balounová Dvořáková Olga, 1974</v>
      </c>
      <c r="R1423" s="135" t="str">
        <f>CONCATENATE(historie_vysledky[[#This Row],[prijmeni a jmeno]]," (",historie_vysledky[[#This Row],[nar]],")  v roce ",historie_vysledky[[#This Row],[rok]])</f>
        <v>Balounová Dvořáková Olga (1974)  v roce 2017</v>
      </c>
      <c r="S1423" s="244"/>
      <c r="T1423" s="244"/>
      <c r="U1423" s="56"/>
      <c r="V1423" s="265"/>
      <c r="W1423" s="265"/>
      <c r="X1423" s="266"/>
      <c r="Y1423" s="266"/>
      <c r="AB1423" s="6"/>
      <c r="AC1423" s="6"/>
      <c r="AF1423" s="56"/>
      <c r="AG1423" s="56"/>
    </row>
    <row r="1424" spans="2:33" ht="11.25">
      <c r="B1424" s="133" t="str">
        <f>CONCATENATE(historie_vysledky[[#This Row],[rok]]," :: ",H1424," :: ",I1424)</f>
        <v>2017 :: Hronová Božena :: 1954</v>
      </c>
      <c r="C1424" s="251">
        <v>2017</v>
      </c>
      <c r="D1424" s="252" t="s">
        <v>186</v>
      </c>
      <c r="E1424" s="259">
        <v>120</v>
      </c>
      <c r="F1424" s="259">
        <v>3</v>
      </c>
      <c r="G1424" s="253">
        <v>86</v>
      </c>
      <c r="H1424" s="262" t="s">
        <v>63</v>
      </c>
      <c r="I1424" s="263">
        <v>1954</v>
      </c>
      <c r="J1424" s="19" t="s">
        <v>904</v>
      </c>
      <c r="K1424" s="255" t="str">
        <f>IF(RIGHT(LEFT(historie_vysledky[[#This Row],[prijmeni a jmeno]],SEARCH(" ",historie_vysledky[[#This Row],[prijmeni a jmeno]])-1),1)="á","Z","M")</f>
        <v>Z</v>
      </c>
      <c r="L142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424" s="257"/>
      <c r="N1424" s="134"/>
      <c r="O1424" s="264">
        <v>5.6122685185185185E-2</v>
      </c>
      <c r="P1424" s="136" t="str">
        <f>LEFT(historie_vysledky[[#This Row],[prijmeni a jmeno]],1)</f>
        <v>H</v>
      </c>
      <c r="Q1424" s="135" t="str">
        <f>CONCATENATE(historie_vysledky[[#This Row],[prijmeni a jmeno]],", ",historie_vysledky[[#This Row],[nar]])</f>
        <v>Hronová Božena, 1954</v>
      </c>
      <c r="R1424" s="135" t="str">
        <f>CONCATENATE(historie_vysledky[[#This Row],[prijmeni a jmeno]]," (",historie_vysledky[[#This Row],[nar]],")  v roce ",historie_vysledky[[#This Row],[rok]])</f>
        <v>Hronová Božena (1954)  v roce 2017</v>
      </c>
      <c r="S1424" s="244"/>
      <c r="T1424" s="244"/>
      <c r="U1424" s="56"/>
      <c r="V1424" s="265"/>
      <c r="W1424" s="265"/>
      <c r="X1424" s="266"/>
      <c r="Y1424" s="266"/>
      <c r="AB1424" s="6"/>
      <c r="AC1424" s="6"/>
      <c r="AF1424" s="56"/>
      <c r="AG1424" s="56"/>
    </row>
    <row r="1425" spans="2:33" ht="11.25">
      <c r="B1425" s="133" t="str">
        <f>CONCATENATE(historie_vysledky[[#This Row],[rok]]," :: ",H1425," :: ",I1425)</f>
        <v>2017 :: Menšíková Lenka :: 1973</v>
      </c>
      <c r="C1425" s="251">
        <v>2017</v>
      </c>
      <c r="D1425" s="252" t="s">
        <v>186</v>
      </c>
      <c r="E1425" s="259">
        <v>121</v>
      </c>
      <c r="F1425" s="259">
        <v>13</v>
      </c>
      <c r="G1425" s="253" t="s">
        <v>2789</v>
      </c>
      <c r="H1425" s="262" t="s">
        <v>90</v>
      </c>
      <c r="I1425" s="263">
        <v>1973</v>
      </c>
      <c r="J1425" s="19" t="s">
        <v>648</v>
      </c>
      <c r="K1425" s="255" t="str">
        <f>IF(RIGHT(LEFT(historie_vysledky[[#This Row],[prijmeni a jmeno]],SEARCH(" ",historie_vysledky[[#This Row],[prijmeni a jmeno]])-1),1)="á","Z","M")</f>
        <v>Z</v>
      </c>
      <c r="L142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25" s="257"/>
      <c r="N1425" s="134"/>
      <c r="O1425" s="264">
        <v>5.6481481481481487E-2</v>
      </c>
      <c r="P1425" s="136" t="str">
        <f>LEFT(historie_vysledky[[#This Row],[prijmeni a jmeno]],1)</f>
        <v>M</v>
      </c>
      <c r="Q1425" s="135" t="str">
        <f>CONCATENATE(historie_vysledky[[#This Row],[prijmeni a jmeno]],", ",historie_vysledky[[#This Row],[nar]])</f>
        <v>Menšíková Lenka, 1973</v>
      </c>
      <c r="R1425" s="135" t="str">
        <f>CONCATENATE(historie_vysledky[[#This Row],[prijmeni a jmeno]]," (",historie_vysledky[[#This Row],[nar]],")  v roce ",historie_vysledky[[#This Row],[rok]])</f>
        <v>Menšíková Lenka (1973)  v roce 2017</v>
      </c>
      <c r="S1425" s="244"/>
      <c r="T1425" s="244"/>
      <c r="U1425" s="56"/>
      <c r="V1425" s="265"/>
      <c r="W1425" s="265"/>
      <c r="X1425" s="266"/>
      <c r="Y1425" s="266"/>
      <c r="AB1425" s="6"/>
      <c r="AC1425" s="6"/>
      <c r="AF1425" s="56"/>
      <c r="AG1425" s="56"/>
    </row>
    <row r="1426" spans="2:33" ht="11.25">
      <c r="B1426" s="133" t="str">
        <f>CONCATENATE(historie_vysledky[[#This Row],[rok]]," :: ",H1426," :: ",I1426)</f>
        <v>2017 :: Studnař Jakub :: 1988</v>
      </c>
      <c r="C1426" s="251">
        <v>2017</v>
      </c>
      <c r="D1426" s="252" t="s">
        <v>186</v>
      </c>
      <c r="E1426" s="259">
        <v>122</v>
      </c>
      <c r="F1426" s="259">
        <v>16</v>
      </c>
      <c r="G1426" s="253" t="s">
        <v>2801</v>
      </c>
      <c r="H1426" s="262" t="s">
        <v>2768</v>
      </c>
      <c r="I1426" s="263">
        <v>1988</v>
      </c>
      <c r="J1426" s="19" t="s">
        <v>316</v>
      </c>
      <c r="K1426" s="255" t="str">
        <f>IF(RIGHT(LEFT(historie_vysledky[[#This Row],[prijmeni a jmeno]],SEARCH(" ",historie_vysledky[[#This Row],[prijmeni a jmeno]])-1),1)="á","Z","M")</f>
        <v>M</v>
      </c>
      <c r="L142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426" s="257"/>
      <c r="N1426" s="134"/>
      <c r="O1426" s="264">
        <v>5.6504629629629627E-2</v>
      </c>
      <c r="P1426" s="136" t="str">
        <f>LEFT(historie_vysledky[[#This Row],[prijmeni a jmeno]],1)</f>
        <v>S</v>
      </c>
      <c r="Q1426" s="135" t="str">
        <f>CONCATENATE(historie_vysledky[[#This Row],[prijmeni a jmeno]],", ",historie_vysledky[[#This Row],[nar]])</f>
        <v>Studnař Jakub, 1988</v>
      </c>
      <c r="R1426" s="135" t="str">
        <f>CONCATENATE(historie_vysledky[[#This Row],[prijmeni a jmeno]]," (",historie_vysledky[[#This Row],[nar]],")  v roce ",historie_vysledky[[#This Row],[rok]])</f>
        <v>Studnař Jakub (1988)  v roce 2017</v>
      </c>
      <c r="S1426" s="244"/>
      <c r="T1426" s="244"/>
      <c r="U1426" s="56"/>
      <c r="V1426" s="265"/>
      <c r="W1426" s="265"/>
      <c r="X1426" s="266"/>
      <c r="Y1426" s="266"/>
      <c r="AB1426" s="6"/>
      <c r="AC1426" s="6"/>
      <c r="AF1426" s="56"/>
      <c r="AG1426" s="56"/>
    </row>
    <row r="1427" spans="2:33" ht="11.25">
      <c r="B1427" s="133" t="str">
        <f>CONCATENATE(historie_vysledky[[#This Row],[rok]]," :: ",H1427," :: ",I1427)</f>
        <v>2017 :: Schwarz Leo :: 1967</v>
      </c>
      <c r="C1427" s="251">
        <v>2017</v>
      </c>
      <c r="D1427" s="252" t="s">
        <v>186</v>
      </c>
      <c r="E1427" s="259">
        <v>123</v>
      </c>
      <c r="F1427" s="259">
        <v>18</v>
      </c>
      <c r="G1427" s="253" t="s">
        <v>2794</v>
      </c>
      <c r="H1427" s="262" t="s">
        <v>479</v>
      </c>
      <c r="I1427" s="263">
        <v>1967</v>
      </c>
      <c r="J1427" s="19" t="s">
        <v>474</v>
      </c>
      <c r="K1427" s="255" t="str">
        <f>IF(RIGHT(LEFT(historie_vysledky[[#This Row],[prijmeni a jmeno]],SEARCH(" ",historie_vysledky[[#This Row],[prijmeni a jmeno]])-1),1)="á","Z","M")</f>
        <v>M</v>
      </c>
      <c r="L142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427" s="257"/>
      <c r="N1427" s="134"/>
      <c r="O1427" s="264">
        <v>5.6979166666666664E-2</v>
      </c>
      <c r="P1427" s="136" t="str">
        <f>LEFT(historie_vysledky[[#This Row],[prijmeni a jmeno]],1)</f>
        <v>S</v>
      </c>
      <c r="Q1427" s="135" t="str">
        <f>CONCATENATE(historie_vysledky[[#This Row],[prijmeni a jmeno]],", ",historie_vysledky[[#This Row],[nar]])</f>
        <v>Schwarz Leo, 1967</v>
      </c>
      <c r="R1427" s="135" t="str">
        <f>CONCATENATE(historie_vysledky[[#This Row],[prijmeni a jmeno]]," (",historie_vysledky[[#This Row],[nar]],")  v roce ",historie_vysledky[[#This Row],[rok]])</f>
        <v>Schwarz Leo (1967)  v roce 2017</v>
      </c>
      <c r="S1427" s="244"/>
      <c r="T1427" s="244"/>
      <c r="U1427" s="56"/>
      <c r="V1427" s="265"/>
      <c r="W1427" s="265"/>
      <c r="X1427" s="266"/>
      <c r="Y1427" s="266"/>
      <c r="AB1427" s="6"/>
      <c r="AC1427" s="6"/>
      <c r="AF1427" s="56"/>
      <c r="AG1427" s="56"/>
    </row>
    <row r="1428" spans="2:33" ht="11.25">
      <c r="B1428" s="133" t="str">
        <f>CONCATENATE(historie_vysledky[[#This Row],[rok]]," :: ",H1428," :: ",I1428)</f>
        <v>2017 :: Vlčková Kateřina :: 1977</v>
      </c>
      <c r="C1428" s="251">
        <v>2017</v>
      </c>
      <c r="D1428" s="252" t="s">
        <v>186</v>
      </c>
      <c r="E1428" s="259">
        <v>124</v>
      </c>
      <c r="F1428" s="259">
        <v>14</v>
      </c>
      <c r="G1428" s="253">
        <v>77</v>
      </c>
      <c r="H1428" s="262" t="s">
        <v>176</v>
      </c>
      <c r="I1428" s="263">
        <v>1977</v>
      </c>
      <c r="J1428" s="19" t="s">
        <v>2680</v>
      </c>
      <c r="K1428" s="255" t="str">
        <f>IF(RIGHT(LEFT(historie_vysledky[[#This Row],[prijmeni a jmeno]],SEARCH(" ",historie_vysledky[[#This Row],[prijmeni a jmeno]])-1),1)="á","Z","M")</f>
        <v>Z</v>
      </c>
      <c r="L142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28" s="257"/>
      <c r="N1428" s="134"/>
      <c r="O1428" s="264">
        <v>5.7141203703703708E-2</v>
      </c>
      <c r="P1428" s="136" t="str">
        <f>LEFT(historie_vysledky[[#This Row],[prijmeni a jmeno]],1)</f>
        <v>V</v>
      </c>
      <c r="Q1428" s="135" t="str">
        <f>CONCATENATE(historie_vysledky[[#This Row],[prijmeni a jmeno]],", ",historie_vysledky[[#This Row],[nar]])</f>
        <v>Vlčková Kateřina, 1977</v>
      </c>
      <c r="R1428" s="135" t="str">
        <f>CONCATENATE(historie_vysledky[[#This Row],[prijmeni a jmeno]]," (",historie_vysledky[[#This Row],[nar]],")  v roce ",historie_vysledky[[#This Row],[rok]])</f>
        <v>Vlčková Kateřina (1977)  v roce 2017</v>
      </c>
      <c r="S1428" s="244"/>
      <c r="T1428" s="244"/>
      <c r="U1428" s="56"/>
      <c r="V1428" s="265"/>
      <c r="W1428" s="265"/>
      <c r="X1428" s="266"/>
      <c r="Y1428" s="266"/>
      <c r="AB1428" s="6"/>
      <c r="AC1428" s="6"/>
      <c r="AF1428" s="56"/>
      <c r="AG1428" s="56"/>
    </row>
    <row r="1429" spans="2:33" ht="11.25">
      <c r="B1429" s="133" t="str">
        <f>CONCATENATE(historie_vysledky[[#This Row],[rok]]," :: ",H1429," :: ",I1429)</f>
        <v>2017 :: Pavienský Radek :: 1973</v>
      </c>
      <c r="C1429" s="251">
        <v>2017</v>
      </c>
      <c r="D1429" s="252" t="s">
        <v>186</v>
      </c>
      <c r="E1429" s="259">
        <v>125</v>
      </c>
      <c r="F1429" s="259">
        <v>39</v>
      </c>
      <c r="G1429" s="253" t="s">
        <v>2791</v>
      </c>
      <c r="H1429" s="262" t="s">
        <v>721</v>
      </c>
      <c r="I1429" s="263">
        <v>1973</v>
      </c>
      <c r="J1429" s="19" t="s">
        <v>32</v>
      </c>
      <c r="K1429" s="255" t="str">
        <f>IF(RIGHT(LEFT(historie_vysledky[[#This Row],[prijmeni a jmeno]],SEARCH(" ",historie_vysledky[[#This Row],[prijmeni a jmeno]])-1),1)="á","Z","M")</f>
        <v>M</v>
      </c>
      <c r="L142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29" s="257"/>
      <c r="N1429" s="134"/>
      <c r="O1429" s="264">
        <v>5.7210648148148142E-2</v>
      </c>
      <c r="P1429" s="136" t="str">
        <f>LEFT(historie_vysledky[[#This Row],[prijmeni a jmeno]],1)</f>
        <v>P</v>
      </c>
      <c r="Q1429" s="135" t="str">
        <f>CONCATENATE(historie_vysledky[[#This Row],[prijmeni a jmeno]],", ",historie_vysledky[[#This Row],[nar]])</f>
        <v>Pavienský Radek, 1973</v>
      </c>
      <c r="R1429" s="135" t="str">
        <f>CONCATENATE(historie_vysledky[[#This Row],[prijmeni a jmeno]]," (",historie_vysledky[[#This Row],[nar]],")  v roce ",historie_vysledky[[#This Row],[rok]])</f>
        <v>Pavienský Radek (1973)  v roce 2017</v>
      </c>
      <c r="S1429" s="244"/>
      <c r="T1429" s="244"/>
      <c r="U1429" s="56"/>
      <c r="V1429" s="265"/>
      <c r="W1429" s="265"/>
      <c r="X1429" s="266"/>
      <c r="Y1429" s="266"/>
      <c r="AB1429" s="6"/>
      <c r="AC1429" s="6"/>
      <c r="AF1429" s="56"/>
      <c r="AG1429" s="56"/>
    </row>
    <row r="1430" spans="2:33" ht="11.25">
      <c r="B1430" s="133" t="str">
        <f>CONCATENATE(historie_vysledky[[#This Row],[rok]]," :: ",H1430," :: ",I1430)</f>
        <v>2017 :: Ševecová Zuzana :: 1987</v>
      </c>
      <c r="C1430" s="251">
        <v>2017</v>
      </c>
      <c r="D1430" s="252" t="s">
        <v>186</v>
      </c>
      <c r="E1430" s="259">
        <v>126</v>
      </c>
      <c r="F1430" s="259">
        <v>3</v>
      </c>
      <c r="G1430" s="253" t="s">
        <v>2760</v>
      </c>
      <c r="H1430" s="262" t="s">
        <v>2664</v>
      </c>
      <c r="I1430" s="263">
        <v>1987</v>
      </c>
      <c r="J1430" s="19" t="s">
        <v>2640</v>
      </c>
      <c r="K1430" s="255" t="str">
        <f>IF(RIGHT(LEFT(historie_vysledky[[#This Row],[prijmeni a jmeno]],SEARCH(" ",historie_vysledky[[#This Row],[prijmeni a jmeno]])-1),1)="á","Z","M")</f>
        <v>Z</v>
      </c>
      <c r="L143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430" s="257"/>
      <c r="N1430" s="134"/>
      <c r="O1430" s="264">
        <v>5.7418981481481481E-2</v>
      </c>
      <c r="P1430" s="136" t="str">
        <f>LEFT(historie_vysledky[[#This Row],[prijmeni a jmeno]],1)</f>
        <v>Š</v>
      </c>
      <c r="Q1430" s="135" t="str">
        <f>CONCATENATE(historie_vysledky[[#This Row],[prijmeni a jmeno]],", ",historie_vysledky[[#This Row],[nar]])</f>
        <v>Ševecová Zuzana, 1987</v>
      </c>
      <c r="R1430" s="135" t="str">
        <f>CONCATENATE(historie_vysledky[[#This Row],[prijmeni a jmeno]]," (",historie_vysledky[[#This Row],[nar]],")  v roce ",historie_vysledky[[#This Row],[rok]])</f>
        <v>Ševecová Zuzana (1987)  v roce 2017</v>
      </c>
      <c r="S1430" s="244"/>
      <c r="T1430" s="244"/>
      <c r="U1430" s="56"/>
      <c r="V1430" s="265"/>
      <c r="W1430" s="265"/>
      <c r="X1430" s="266"/>
      <c r="Y1430" s="266"/>
      <c r="AB1430" s="6"/>
      <c r="AC1430" s="6"/>
      <c r="AF1430" s="56"/>
      <c r="AG1430" s="56"/>
    </row>
    <row r="1431" spans="2:33" ht="11.25">
      <c r="B1431" s="133" t="str">
        <f>CONCATENATE(historie_vysledky[[#This Row],[rok]]," :: ",H1431," :: ",I1431)</f>
        <v>2017 :: Jirák Lukáš :: 1981</v>
      </c>
      <c r="C1431" s="251">
        <v>2017</v>
      </c>
      <c r="D1431" s="252" t="s">
        <v>186</v>
      </c>
      <c r="E1431" s="259">
        <v>127</v>
      </c>
      <c r="F1431" s="259">
        <v>30</v>
      </c>
      <c r="G1431" s="253" t="s">
        <v>2754</v>
      </c>
      <c r="H1431" s="262" t="s">
        <v>68</v>
      </c>
      <c r="I1431" s="263">
        <v>1981</v>
      </c>
      <c r="J1431" s="19" t="s">
        <v>2640</v>
      </c>
      <c r="K1431" s="255" t="str">
        <f>IF(RIGHT(LEFT(historie_vysledky[[#This Row],[prijmeni a jmeno]],SEARCH(" ",historie_vysledky[[#This Row],[prijmeni a jmeno]])-1),1)="á","Z","M")</f>
        <v>M</v>
      </c>
      <c r="L143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31" s="257"/>
      <c r="N1431" s="134"/>
      <c r="O1431" s="264">
        <v>5.7418981481481481E-2</v>
      </c>
      <c r="P1431" s="136" t="str">
        <f>LEFT(historie_vysledky[[#This Row],[prijmeni a jmeno]],1)</f>
        <v>J</v>
      </c>
      <c r="Q1431" s="135" t="str">
        <f>CONCATENATE(historie_vysledky[[#This Row],[prijmeni a jmeno]],", ",historie_vysledky[[#This Row],[nar]])</f>
        <v>Jirák Lukáš, 1981</v>
      </c>
      <c r="R1431" s="135" t="str">
        <f>CONCATENATE(historie_vysledky[[#This Row],[prijmeni a jmeno]]," (",historie_vysledky[[#This Row],[nar]],")  v roce ",historie_vysledky[[#This Row],[rok]])</f>
        <v>Jirák Lukáš (1981)  v roce 2017</v>
      </c>
      <c r="S1431" s="244"/>
      <c r="T1431" s="244"/>
      <c r="U1431" s="56"/>
      <c r="V1431" s="265"/>
      <c r="W1431" s="265"/>
      <c r="X1431" s="266"/>
      <c r="Y1431" s="266"/>
      <c r="AB1431" s="6"/>
      <c r="AC1431" s="6"/>
      <c r="AF1431" s="56"/>
      <c r="AG1431" s="56"/>
    </row>
    <row r="1432" spans="2:33" ht="11.25">
      <c r="B1432" s="133" t="str">
        <f>CONCATENATE(historie_vysledky[[#This Row],[rok]]," :: ",H1432," :: ",I1432)</f>
        <v>2017 :: Boháč Karel :: 1947</v>
      </c>
      <c r="C1432" s="251">
        <v>2017</v>
      </c>
      <c r="D1432" s="252" t="s">
        <v>186</v>
      </c>
      <c r="E1432" s="259">
        <v>128</v>
      </c>
      <c r="F1432" s="259">
        <v>1</v>
      </c>
      <c r="G1432" s="253">
        <v>102</v>
      </c>
      <c r="H1432" s="262" t="s">
        <v>137</v>
      </c>
      <c r="I1432" s="263">
        <v>1947</v>
      </c>
      <c r="J1432" s="19" t="s">
        <v>1</v>
      </c>
      <c r="K1432" s="255" t="str">
        <f>IF(RIGHT(LEFT(historie_vysledky[[#This Row],[prijmeni a jmeno]],SEARCH(" ",historie_vysledky[[#This Row],[prijmeni a jmeno]])-1),1)="á","Z","M")</f>
        <v>M</v>
      </c>
      <c r="L143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1432" s="257"/>
      <c r="N1432" s="134"/>
      <c r="O1432" s="264">
        <v>5.7592592592592591E-2</v>
      </c>
      <c r="P1432" s="136" t="str">
        <f>LEFT(historie_vysledky[[#This Row],[prijmeni a jmeno]],1)</f>
        <v>B</v>
      </c>
      <c r="Q1432" s="135" t="str">
        <f>CONCATENATE(historie_vysledky[[#This Row],[prijmeni a jmeno]],", ",historie_vysledky[[#This Row],[nar]])</f>
        <v>Boháč Karel, 1947</v>
      </c>
      <c r="R1432" s="135" t="str">
        <f>CONCATENATE(historie_vysledky[[#This Row],[prijmeni a jmeno]]," (",historie_vysledky[[#This Row],[nar]],")  v roce ",historie_vysledky[[#This Row],[rok]])</f>
        <v>Boháč Karel (1947)  v roce 2017</v>
      </c>
      <c r="S1432" s="244"/>
      <c r="T1432" s="244"/>
      <c r="U1432" s="56"/>
      <c r="V1432" s="265"/>
      <c r="W1432" s="265"/>
      <c r="X1432" s="266"/>
      <c r="Y1432" s="266"/>
      <c r="AB1432" s="6"/>
      <c r="AC1432" s="6"/>
      <c r="AF1432" s="56"/>
      <c r="AG1432" s="56"/>
    </row>
    <row r="1433" spans="2:33" ht="11.25">
      <c r="B1433" s="133" t="str">
        <f>CONCATENATE(historie_vysledky[[#This Row],[rok]]," :: ",H1433," :: ",I1433)</f>
        <v>2017 :: Kopřiva Josef :: 1952</v>
      </c>
      <c r="C1433" s="251">
        <v>2017</v>
      </c>
      <c r="D1433" s="252" t="s">
        <v>186</v>
      </c>
      <c r="E1433" s="259">
        <v>129</v>
      </c>
      <c r="F1433" s="259">
        <v>5</v>
      </c>
      <c r="G1433" s="253" t="s">
        <v>2756</v>
      </c>
      <c r="H1433" s="262" t="s">
        <v>78</v>
      </c>
      <c r="I1433" s="263">
        <v>1952</v>
      </c>
      <c r="J1433" s="19" t="s">
        <v>669</v>
      </c>
      <c r="K1433" s="255" t="str">
        <f>IF(RIGHT(LEFT(historie_vysledky[[#This Row],[prijmeni a jmeno]],SEARCH(" ",historie_vysledky[[#This Row],[prijmeni a jmeno]])-1),1)="á","Z","M")</f>
        <v>M</v>
      </c>
      <c r="L143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433" s="257"/>
      <c r="N1433" s="134"/>
      <c r="O1433" s="264">
        <v>5.7638888888888885E-2</v>
      </c>
      <c r="P1433" s="136" t="str">
        <f>LEFT(historie_vysledky[[#This Row],[prijmeni a jmeno]],1)</f>
        <v>K</v>
      </c>
      <c r="Q1433" s="135" t="str">
        <f>CONCATENATE(historie_vysledky[[#This Row],[prijmeni a jmeno]],", ",historie_vysledky[[#This Row],[nar]])</f>
        <v>Kopřiva Josef, 1952</v>
      </c>
      <c r="R1433" s="135" t="str">
        <f>CONCATENATE(historie_vysledky[[#This Row],[prijmeni a jmeno]]," (",historie_vysledky[[#This Row],[nar]],")  v roce ",historie_vysledky[[#This Row],[rok]])</f>
        <v>Kopřiva Josef (1952)  v roce 2017</v>
      </c>
      <c r="S1433" s="244"/>
      <c r="T1433" s="244"/>
      <c r="U1433" s="56"/>
      <c r="V1433" s="265"/>
      <c r="W1433" s="265"/>
      <c r="X1433" s="266"/>
      <c r="Y1433" s="266"/>
      <c r="AB1433" s="6"/>
      <c r="AC1433" s="6"/>
      <c r="AF1433" s="56"/>
      <c r="AG1433" s="56"/>
    </row>
    <row r="1434" spans="2:33" ht="11.25">
      <c r="B1434" s="133" t="str">
        <f>CONCATENATE(historie_vysledky[[#This Row],[rok]]," :: ",H1434," :: ",I1434)</f>
        <v>2017 :: Štěpán Kamil :: 1973</v>
      </c>
      <c r="C1434" s="251">
        <v>2017</v>
      </c>
      <c r="D1434" s="252" t="s">
        <v>186</v>
      </c>
      <c r="E1434" s="259">
        <v>130</v>
      </c>
      <c r="F1434" s="259">
        <v>40</v>
      </c>
      <c r="G1434" s="253">
        <v>64</v>
      </c>
      <c r="H1434" s="262" t="s">
        <v>2726</v>
      </c>
      <c r="I1434" s="263">
        <v>1973</v>
      </c>
      <c r="J1434" s="19" t="s">
        <v>44</v>
      </c>
      <c r="K1434" s="255" t="str">
        <f>IF(RIGHT(LEFT(historie_vysledky[[#This Row],[prijmeni a jmeno]],SEARCH(" ",historie_vysledky[[#This Row],[prijmeni a jmeno]])-1),1)="á","Z","M")</f>
        <v>M</v>
      </c>
      <c r="L143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34" s="257"/>
      <c r="N1434" s="134"/>
      <c r="O1434" s="264">
        <v>5.7754629629629628E-2</v>
      </c>
      <c r="P1434" s="136" t="str">
        <f>LEFT(historie_vysledky[[#This Row],[prijmeni a jmeno]],1)</f>
        <v>Š</v>
      </c>
      <c r="Q1434" s="135" t="str">
        <f>CONCATENATE(historie_vysledky[[#This Row],[prijmeni a jmeno]],", ",historie_vysledky[[#This Row],[nar]])</f>
        <v>Štěpán Kamil, 1973</v>
      </c>
      <c r="R1434" s="135" t="str">
        <f>CONCATENATE(historie_vysledky[[#This Row],[prijmeni a jmeno]]," (",historie_vysledky[[#This Row],[nar]],")  v roce ",historie_vysledky[[#This Row],[rok]])</f>
        <v>Štěpán Kamil (1973)  v roce 2017</v>
      </c>
      <c r="S1434" s="244"/>
      <c r="T1434" s="244"/>
      <c r="U1434" s="56"/>
      <c r="V1434" s="265"/>
      <c r="W1434" s="265"/>
      <c r="X1434" s="266"/>
      <c r="Y1434" s="266"/>
      <c r="AB1434" s="6"/>
      <c r="AC1434" s="6"/>
      <c r="AF1434" s="56"/>
      <c r="AG1434" s="56"/>
    </row>
    <row r="1435" spans="2:33" ht="11.25">
      <c r="B1435" s="133" t="str">
        <f>CONCATENATE(historie_vysledky[[#This Row],[rok]]," :: ",H1435," :: ",I1435)</f>
        <v>2017 :: Beneš Jiří :: 1986</v>
      </c>
      <c r="C1435" s="251">
        <v>2017</v>
      </c>
      <c r="D1435" s="252" t="s">
        <v>186</v>
      </c>
      <c r="E1435" s="259">
        <v>131</v>
      </c>
      <c r="F1435" s="259">
        <v>31</v>
      </c>
      <c r="G1435" s="253" t="s">
        <v>2780</v>
      </c>
      <c r="H1435" s="262" t="s">
        <v>2616</v>
      </c>
      <c r="I1435" s="263">
        <v>1986</v>
      </c>
      <c r="J1435" s="19" t="s">
        <v>534</v>
      </c>
      <c r="K1435" s="255" t="str">
        <f>IF(RIGHT(LEFT(historie_vysledky[[#This Row],[prijmeni a jmeno]],SEARCH(" ",historie_vysledky[[#This Row],[prijmeni a jmeno]])-1),1)="á","Z","M")</f>
        <v>M</v>
      </c>
      <c r="L143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35" s="257"/>
      <c r="N1435" s="134"/>
      <c r="O1435" s="264">
        <v>5.7847222222222223E-2</v>
      </c>
      <c r="P1435" s="136" t="str">
        <f>LEFT(historie_vysledky[[#This Row],[prijmeni a jmeno]],1)</f>
        <v>B</v>
      </c>
      <c r="Q1435" s="135" t="str">
        <f>CONCATENATE(historie_vysledky[[#This Row],[prijmeni a jmeno]],", ",historie_vysledky[[#This Row],[nar]])</f>
        <v>Beneš Jiří, 1986</v>
      </c>
      <c r="R1435" s="135" t="str">
        <f>CONCATENATE(historie_vysledky[[#This Row],[prijmeni a jmeno]]," (",historie_vysledky[[#This Row],[nar]],")  v roce ",historie_vysledky[[#This Row],[rok]])</f>
        <v>Beneš Jiří (1986)  v roce 2017</v>
      </c>
      <c r="S1435" s="244"/>
      <c r="T1435" s="244"/>
      <c r="U1435" s="56"/>
      <c r="V1435" s="265"/>
      <c r="W1435" s="265"/>
      <c r="X1435" s="266"/>
      <c r="Y1435" s="266"/>
      <c r="AB1435" s="6"/>
      <c r="AC1435" s="6"/>
      <c r="AF1435" s="56"/>
      <c r="AG1435" s="56"/>
    </row>
    <row r="1436" spans="2:33" ht="11.25">
      <c r="B1436" s="133" t="str">
        <f>CONCATENATE(historie_vysledky[[#This Row],[rok]]," :: ",H1436," :: ",I1436)</f>
        <v>2017 :: Flíčková Alice :: 1970</v>
      </c>
      <c r="C1436" s="251">
        <v>2017</v>
      </c>
      <c r="D1436" s="252" t="s">
        <v>186</v>
      </c>
      <c r="E1436" s="259">
        <v>132</v>
      </c>
      <c r="F1436" s="259">
        <v>4</v>
      </c>
      <c r="G1436" s="253">
        <v>67</v>
      </c>
      <c r="H1436" s="262" t="s">
        <v>209</v>
      </c>
      <c r="I1436" s="263">
        <v>1970</v>
      </c>
      <c r="J1436" s="19" t="s">
        <v>2341</v>
      </c>
      <c r="K1436" s="255" t="str">
        <f>IF(RIGHT(LEFT(historie_vysledky[[#This Row],[prijmeni a jmeno]],SEARCH(" ",historie_vysledky[[#This Row],[prijmeni a jmeno]])-1),1)="á","Z","M")</f>
        <v>Z</v>
      </c>
      <c r="L143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436" s="257"/>
      <c r="N1436" s="134"/>
      <c r="O1436" s="264">
        <v>5.7986111111111106E-2</v>
      </c>
      <c r="P1436" s="136" t="str">
        <f>LEFT(historie_vysledky[[#This Row],[prijmeni a jmeno]],1)</f>
        <v>F</v>
      </c>
      <c r="Q1436" s="135" t="str">
        <f>CONCATENATE(historie_vysledky[[#This Row],[prijmeni a jmeno]],", ",historie_vysledky[[#This Row],[nar]])</f>
        <v>Flíčková Alice, 1970</v>
      </c>
      <c r="R1436" s="135" t="str">
        <f>CONCATENATE(historie_vysledky[[#This Row],[prijmeni a jmeno]]," (",historie_vysledky[[#This Row],[nar]],")  v roce ",historie_vysledky[[#This Row],[rok]])</f>
        <v>Flíčková Alice (1970)  v roce 2017</v>
      </c>
      <c r="S1436" s="244"/>
      <c r="T1436" s="244"/>
      <c r="U1436" s="56"/>
      <c r="V1436" s="265"/>
      <c r="W1436" s="265"/>
      <c r="X1436" s="266"/>
      <c r="Y1436" s="266"/>
      <c r="AB1436" s="6"/>
      <c r="AC1436" s="6"/>
      <c r="AF1436" s="56"/>
      <c r="AG1436" s="56"/>
    </row>
    <row r="1437" spans="2:33" ht="11.25">
      <c r="B1437" s="133" t="str">
        <f>CONCATENATE(historie_vysledky[[#This Row],[rok]]," :: ",H1437," :: ",I1437)</f>
        <v>2017 :: Veselá Martina :: 1972</v>
      </c>
      <c r="C1437" s="251">
        <v>2017</v>
      </c>
      <c r="D1437" s="252" t="s">
        <v>186</v>
      </c>
      <c r="E1437" s="259">
        <v>133</v>
      </c>
      <c r="F1437" s="259">
        <v>5</v>
      </c>
      <c r="G1437" s="253">
        <v>69</v>
      </c>
      <c r="H1437" s="262" t="s">
        <v>779</v>
      </c>
      <c r="I1437" s="263">
        <v>1972</v>
      </c>
      <c r="J1437" s="19" t="s">
        <v>284</v>
      </c>
      <c r="K1437" s="255" t="str">
        <f>IF(RIGHT(LEFT(historie_vysledky[[#This Row],[prijmeni a jmeno]],SEARCH(" ",historie_vysledky[[#This Row],[prijmeni a jmeno]])-1),1)="á","Z","M")</f>
        <v>Z</v>
      </c>
      <c r="L143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437" s="257"/>
      <c r="N1437" s="134"/>
      <c r="O1437" s="264">
        <v>5.7997685185185187E-2</v>
      </c>
      <c r="P1437" s="136" t="str">
        <f>LEFT(historie_vysledky[[#This Row],[prijmeni a jmeno]],1)</f>
        <v>V</v>
      </c>
      <c r="Q1437" s="135" t="str">
        <f>CONCATENATE(historie_vysledky[[#This Row],[prijmeni a jmeno]],", ",historie_vysledky[[#This Row],[nar]])</f>
        <v>Veselá Martina, 1972</v>
      </c>
      <c r="R1437" s="135" t="str">
        <f>CONCATENATE(historie_vysledky[[#This Row],[prijmeni a jmeno]]," (",historie_vysledky[[#This Row],[nar]],")  v roce ",historie_vysledky[[#This Row],[rok]])</f>
        <v>Veselá Martina (1972)  v roce 2017</v>
      </c>
      <c r="S1437" s="244"/>
      <c r="T1437" s="244"/>
      <c r="U1437" s="56"/>
      <c r="V1437" s="265"/>
      <c r="W1437" s="265"/>
      <c r="X1437" s="266"/>
      <c r="Y1437" s="266"/>
      <c r="AB1437" s="6"/>
      <c r="AC1437" s="6"/>
      <c r="AF1437" s="56"/>
      <c r="AG1437" s="56"/>
    </row>
    <row r="1438" spans="2:33" ht="11.25">
      <c r="B1438" s="133" t="str">
        <f>CONCATENATE(historie_vysledky[[#This Row],[rok]]," :: ",H1438," :: ",I1438)</f>
        <v>2017 :: Pelíšek Daniel :: 1976</v>
      </c>
      <c r="C1438" s="251">
        <v>2017</v>
      </c>
      <c r="D1438" s="252" t="s">
        <v>186</v>
      </c>
      <c r="E1438" s="259">
        <v>134</v>
      </c>
      <c r="F1438" s="259">
        <v>41</v>
      </c>
      <c r="G1438" s="253">
        <v>44</v>
      </c>
      <c r="H1438" s="262" t="s">
        <v>2657</v>
      </c>
      <c r="I1438" s="263">
        <v>1976</v>
      </c>
      <c r="J1438" s="19" t="s">
        <v>2658</v>
      </c>
      <c r="K1438" s="255" t="str">
        <f>IF(RIGHT(LEFT(historie_vysledky[[#This Row],[prijmeni a jmeno]],SEARCH(" ",historie_vysledky[[#This Row],[prijmeni a jmeno]])-1),1)="á","Z","M")</f>
        <v>M</v>
      </c>
      <c r="L143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38" s="257"/>
      <c r="N1438" s="134"/>
      <c r="O1438" s="264">
        <v>5.8159722222222217E-2</v>
      </c>
      <c r="P1438" s="136" t="str">
        <f>LEFT(historie_vysledky[[#This Row],[prijmeni a jmeno]],1)</f>
        <v>P</v>
      </c>
      <c r="Q1438" s="135" t="str">
        <f>CONCATENATE(historie_vysledky[[#This Row],[prijmeni a jmeno]],", ",historie_vysledky[[#This Row],[nar]])</f>
        <v>Pelíšek Daniel, 1976</v>
      </c>
      <c r="R1438" s="135" t="str">
        <f>CONCATENATE(historie_vysledky[[#This Row],[prijmeni a jmeno]]," (",historie_vysledky[[#This Row],[nar]],")  v roce ",historie_vysledky[[#This Row],[rok]])</f>
        <v>Pelíšek Daniel (1976)  v roce 2017</v>
      </c>
      <c r="S1438" s="244"/>
      <c r="T1438" s="244"/>
      <c r="U1438" s="56"/>
      <c r="V1438" s="265"/>
      <c r="W1438" s="265"/>
      <c r="X1438" s="266"/>
      <c r="Y1438" s="266"/>
      <c r="AB1438" s="6"/>
      <c r="AC1438" s="6"/>
      <c r="AF1438" s="56"/>
      <c r="AG1438" s="56"/>
    </row>
    <row r="1439" spans="2:33" ht="11.25">
      <c r="B1439" s="133" t="str">
        <f>CONCATENATE(historie_vysledky[[#This Row],[rok]]," :: ",H1439," :: ",I1439)</f>
        <v>2017 :: Cirmaciu Michal :: 1981</v>
      </c>
      <c r="C1439" s="251">
        <v>2017</v>
      </c>
      <c r="D1439" s="252" t="s">
        <v>186</v>
      </c>
      <c r="E1439" s="259">
        <v>135</v>
      </c>
      <c r="F1439" s="259">
        <v>32</v>
      </c>
      <c r="G1439" s="253" t="s">
        <v>2810</v>
      </c>
      <c r="H1439" s="262" t="s">
        <v>2618</v>
      </c>
      <c r="I1439" s="263">
        <v>1981</v>
      </c>
      <c r="J1439" s="19" t="s">
        <v>2619</v>
      </c>
      <c r="K1439" s="255" t="str">
        <f>IF(RIGHT(LEFT(historie_vysledky[[#This Row],[prijmeni a jmeno]],SEARCH(" ",historie_vysledky[[#This Row],[prijmeni a jmeno]])-1),1)="á","Z","M")</f>
        <v>M</v>
      </c>
      <c r="L143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39" s="257"/>
      <c r="N1439" s="134"/>
      <c r="O1439" s="264">
        <v>5.8194444444444444E-2</v>
      </c>
      <c r="P1439" s="136" t="str">
        <f>LEFT(historie_vysledky[[#This Row],[prijmeni a jmeno]],1)</f>
        <v>C</v>
      </c>
      <c r="Q1439" s="135" t="str">
        <f>CONCATENATE(historie_vysledky[[#This Row],[prijmeni a jmeno]],", ",historie_vysledky[[#This Row],[nar]])</f>
        <v>Cirmaciu Michal, 1981</v>
      </c>
      <c r="R1439" s="135" t="str">
        <f>CONCATENATE(historie_vysledky[[#This Row],[prijmeni a jmeno]]," (",historie_vysledky[[#This Row],[nar]],")  v roce ",historie_vysledky[[#This Row],[rok]])</f>
        <v>Cirmaciu Michal (1981)  v roce 2017</v>
      </c>
      <c r="S1439" s="244"/>
      <c r="T1439" s="244"/>
      <c r="U1439" s="56"/>
      <c r="V1439" s="265"/>
      <c r="W1439" s="265"/>
      <c r="X1439" s="266"/>
      <c r="Y1439" s="266"/>
      <c r="AB1439" s="6"/>
      <c r="AC1439" s="6"/>
      <c r="AF1439" s="56"/>
      <c r="AG1439" s="56"/>
    </row>
    <row r="1440" spans="2:33" ht="11.25">
      <c r="B1440" s="133" t="str">
        <f>CONCATENATE(historie_vysledky[[#This Row],[rok]]," :: ",H1440," :: ",I1440)</f>
        <v>2017 :: Chalaš Zdeněk :: 1988</v>
      </c>
      <c r="C1440" s="251">
        <v>2017</v>
      </c>
      <c r="D1440" s="252" t="s">
        <v>186</v>
      </c>
      <c r="E1440" s="259">
        <v>136</v>
      </c>
      <c r="F1440" s="259">
        <v>17</v>
      </c>
      <c r="G1440" s="253">
        <v>119</v>
      </c>
      <c r="H1440" s="262" t="s">
        <v>2742</v>
      </c>
      <c r="I1440" s="263">
        <v>1988</v>
      </c>
      <c r="J1440" s="19" t="s">
        <v>2743</v>
      </c>
      <c r="K1440" s="255" t="str">
        <f>IF(RIGHT(LEFT(historie_vysledky[[#This Row],[prijmeni a jmeno]],SEARCH(" ",historie_vysledky[[#This Row],[prijmeni a jmeno]])-1),1)="á","Z","M")</f>
        <v>M</v>
      </c>
      <c r="L144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440" s="257"/>
      <c r="N1440" s="134"/>
      <c r="O1440" s="264">
        <v>5.8321759259259261E-2</v>
      </c>
      <c r="P1440" s="136" t="str">
        <f>LEFT(historie_vysledky[[#This Row],[prijmeni a jmeno]],1)</f>
        <v>C</v>
      </c>
      <c r="Q1440" s="135" t="str">
        <f>CONCATENATE(historie_vysledky[[#This Row],[prijmeni a jmeno]],", ",historie_vysledky[[#This Row],[nar]])</f>
        <v>Chalaš Zdeněk, 1988</v>
      </c>
      <c r="R1440" s="135" t="str">
        <f>CONCATENATE(historie_vysledky[[#This Row],[prijmeni a jmeno]]," (",historie_vysledky[[#This Row],[nar]],")  v roce ",historie_vysledky[[#This Row],[rok]])</f>
        <v>Chalaš Zdeněk (1988)  v roce 2017</v>
      </c>
      <c r="S1440" s="244"/>
      <c r="T1440" s="244"/>
      <c r="U1440" s="56"/>
      <c r="V1440" s="265"/>
      <c r="W1440" s="265"/>
      <c r="X1440" s="266"/>
      <c r="Y1440" s="266"/>
      <c r="AB1440" s="6"/>
      <c r="AC1440" s="6"/>
      <c r="AF1440" s="56"/>
      <c r="AG1440" s="56"/>
    </row>
    <row r="1441" spans="2:33" ht="11.25">
      <c r="B1441" s="133" t="str">
        <f>CONCATENATE(historie_vysledky[[#This Row],[rok]]," :: ",H1441," :: ",I1441)</f>
        <v>2017 :: Sedlák Petr :: 1975</v>
      </c>
      <c r="C1441" s="251">
        <v>2017</v>
      </c>
      <c r="D1441" s="252" t="s">
        <v>186</v>
      </c>
      <c r="E1441" s="259">
        <v>137</v>
      </c>
      <c r="F1441" s="259">
        <v>42</v>
      </c>
      <c r="G1441" s="253">
        <v>21</v>
      </c>
      <c r="H1441" s="262" t="s">
        <v>716</v>
      </c>
      <c r="I1441" s="263">
        <v>1975</v>
      </c>
      <c r="J1441" s="19" t="s">
        <v>1014</v>
      </c>
      <c r="K1441" s="255" t="str">
        <f>IF(RIGHT(LEFT(historie_vysledky[[#This Row],[prijmeni a jmeno]],SEARCH(" ",historie_vysledky[[#This Row],[prijmeni a jmeno]])-1),1)="á","Z","M")</f>
        <v>M</v>
      </c>
      <c r="L144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41" s="257"/>
      <c r="N1441" s="134"/>
      <c r="O1441" s="264">
        <v>5.8472222222222224E-2</v>
      </c>
      <c r="P1441" s="136" t="str">
        <f>LEFT(historie_vysledky[[#This Row],[prijmeni a jmeno]],1)</f>
        <v>S</v>
      </c>
      <c r="Q1441" s="135" t="str">
        <f>CONCATENATE(historie_vysledky[[#This Row],[prijmeni a jmeno]],", ",historie_vysledky[[#This Row],[nar]])</f>
        <v>Sedlák Petr, 1975</v>
      </c>
      <c r="R1441" s="135" t="str">
        <f>CONCATENATE(historie_vysledky[[#This Row],[prijmeni a jmeno]]," (",historie_vysledky[[#This Row],[nar]],")  v roce ",historie_vysledky[[#This Row],[rok]])</f>
        <v>Sedlák Petr (1975)  v roce 2017</v>
      </c>
      <c r="S1441" s="244"/>
      <c r="T1441" s="244"/>
      <c r="U1441" s="56"/>
      <c r="V1441" s="265"/>
      <c r="W1441" s="265"/>
      <c r="X1441" s="266"/>
      <c r="Y1441" s="266"/>
      <c r="AB1441" s="6"/>
      <c r="AC1441" s="6"/>
      <c r="AF1441" s="56"/>
      <c r="AG1441" s="56"/>
    </row>
    <row r="1442" spans="2:33" ht="11.25">
      <c r="B1442" s="133" t="str">
        <f>CONCATENATE(historie_vysledky[[#This Row],[rok]]," :: ",H1442," :: ",I1442)</f>
        <v>2017 :: Schwarz Marek :: 1979</v>
      </c>
      <c r="C1442" s="251">
        <v>2017</v>
      </c>
      <c r="D1442" s="252" t="s">
        <v>186</v>
      </c>
      <c r="E1442" s="259">
        <v>138</v>
      </c>
      <c r="F1442" s="259">
        <v>33</v>
      </c>
      <c r="G1442" s="253" t="s">
        <v>2793</v>
      </c>
      <c r="H1442" s="262" t="s">
        <v>2771</v>
      </c>
      <c r="I1442" s="263">
        <v>1979</v>
      </c>
      <c r="J1442" s="19" t="s">
        <v>2663</v>
      </c>
      <c r="K1442" s="255" t="str">
        <f>IF(RIGHT(LEFT(historie_vysledky[[#This Row],[prijmeni a jmeno]],SEARCH(" ",historie_vysledky[[#This Row],[prijmeni a jmeno]])-1),1)="á","Z","M")</f>
        <v>M</v>
      </c>
      <c r="L144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42" s="257"/>
      <c r="N1442" s="134"/>
      <c r="O1442" s="264">
        <v>5.8611111111111114E-2</v>
      </c>
      <c r="P1442" s="136" t="str">
        <f>LEFT(historie_vysledky[[#This Row],[prijmeni a jmeno]],1)</f>
        <v>S</v>
      </c>
      <c r="Q1442" s="135" t="str">
        <f>CONCATENATE(historie_vysledky[[#This Row],[prijmeni a jmeno]],", ",historie_vysledky[[#This Row],[nar]])</f>
        <v>Schwarz Marek, 1979</v>
      </c>
      <c r="R1442" s="135" t="str">
        <f>CONCATENATE(historie_vysledky[[#This Row],[prijmeni a jmeno]]," (",historie_vysledky[[#This Row],[nar]],")  v roce ",historie_vysledky[[#This Row],[rok]])</f>
        <v>Schwarz Marek (1979)  v roce 2017</v>
      </c>
      <c r="S1442" s="244"/>
      <c r="T1442" s="244"/>
      <c r="U1442" s="56"/>
      <c r="V1442" s="265"/>
      <c r="W1442" s="265"/>
      <c r="X1442" s="266"/>
      <c r="Y1442" s="266"/>
      <c r="AB1442" s="6"/>
      <c r="AC1442" s="6"/>
      <c r="AF1442" s="56"/>
      <c r="AG1442" s="56"/>
    </row>
    <row r="1443" spans="2:33" ht="11.25">
      <c r="B1443" s="133" t="str">
        <f>CONCATENATE(historie_vysledky[[#This Row],[rok]]," :: ",H1443," :: ",I1443)</f>
        <v>2017 :: Chovanec Martin :: 1981</v>
      </c>
      <c r="C1443" s="251">
        <v>2017</v>
      </c>
      <c r="D1443" s="252" t="s">
        <v>186</v>
      </c>
      <c r="E1443" s="259">
        <v>139</v>
      </c>
      <c r="F1443" s="259">
        <v>34</v>
      </c>
      <c r="G1443" s="253" t="s">
        <v>2812</v>
      </c>
      <c r="H1443" s="262" t="s">
        <v>2287</v>
      </c>
      <c r="I1443" s="263">
        <v>1981</v>
      </c>
      <c r="J1443" s="19" t="s">
        <v>2275</v>
      </c>
      <c r="K1443" s="255" t="str">
        <f>IF(RIGHT(LEFT(historie_vysledky[[#This Row],[prijmeni a jmeno]],SEARCH(" ",historie_vysledky[[#This Row],[prijmeni a jmeno]])-1),1)="á","Z","M")</f>
        <v>M</v>
      </c>
      <c r="L144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43" s="257"/>
      <c r="N1443" s="134"/>
      <c r="O1443" s="264">
        <v>5.8773148148148151E-2</v>
      </c>
      <c r="P1443" s="136" t="str">
        <f>LEFT(historie_vysledky[[#This Row],[prijmeni a jmeno]],1)</f>
        <v>C</v>
      </c>
      <c r="Q1443" s="135" t="str">
        <f>CONCATENATE(historie_vysledky[[#This Row],[prijmeni a jmeno]],", ",historie_vysledky[[#This Row],[nar]])</f>
        <v>Chovanec Martin, 1981</v>
      </c>
      <c r="R1443" s="135" t="str">
        <f>CONCATENATE(historie_vysledky[[#This Row],[prijmeni a jmeno]]," (",historie_vysledky[[#This Row],[nar]],")  v roce ",historie_vysledky[[#This Row],[rok]])</f>
        <v>Chovanec Martin (1981)  v roce 2017</v>
      </c>
      <c r="S1443" s="244"/>
      <c r="T1443" s="244"/>
      <c r="U1443" s="56"/>
      <c r="V1443" s="265"/>
      <c r="W1443" s="265"/>
      <c r="X1443" s="266"/>
      <c r="Y1443" s="266"/>
      <c r="AB1443" s="6"/>
      <c r="AC1443" s="6"/>
      <c r="AF1443" s="56"/>
      <c r="AG1443" s="56"/>
    </row>
    <row r="1444" spans="2:33" ht="11.25">
      <c r="B1444" s="133" t="str">
        <f>CONCATENATE(historie_vysledky[[#This Row],[rok]]," :: ",H1444," :: ",I1444)</f>
        <v>2017 :: Kuželová Kateřina :: 1978</v>
      </c>
      <c r="C1444" s="251">
        <v>2017</v>
      </c>
      <c r="D1444" s="252" t="s">
        <v>186</v>
      </c>
      <c r="E1444" s="259">
        <v>140</v>
      </c>
      <c r="F1444" s="259">
        <v>15</v>
      </c>
      <c r="G1444" s="253" t="s">
        <v>2816</v>
      </c>
      <c r="H1444" s="262" t="s">
        <v>2355</v>
      </c>
      <c r="I1444" s="263">
        <v>1978</v>
      </c>
      <c r="J1444" s="19" t="s">
        <v>2275</v>
      </c>
      <c r="K1444" s="255" t="str">
        <f>IF(RIGHT(LEFT(historie_vysledky[[#This Row],[prijmeni a jmeno]],SEARCH(" ",historie_vysledky[[#This Row],[prijmeni a jmeno]])-1),1)="á","Z","M")</f>
        <v>Z</v>
      </c>
      <c r="L144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44" s="257"/>
      <c r="N1444" s="134"/>
      <c r="O1444" s="264">
        <v>5.8831018518518519E-2</v>
      </c>
      <c r="P1444" s="136" t="str">
        <f>LEFT(historie_vysledky[[#This Row],[prijmeni a jmeno]],1)</f>
        <v>K</v>
      </c>
      <c r="Q1444" s="135" t="str">
        <f>CONCATENATE(historie_vysledky[[#This Row],[prijmeni a jmeno]],", ",historie_vysledky[[#This Row],[nar]])</f>
        <v>Kuželová Kateřina, 1978</v>
      </c>
      <c r="R1444" s="135" t="str">
        <f>CONCATENATE(historie_vysledky[[#This Row],[prijmeni a jmeno]]," (",historie_vysledky[[#This Row],[nar]],")  v roce ",historie_vysledky[[#This Row],[rok]])</f>
        <v>Kuželová Kateřina (1978)  v roce 2017</v>
      </c>
      <c r="S1444" s="244"/>
      <c r="T1444" s="244"/>
      <c r="U1444" s="56"/>
      <c r="V1444" s="265"/>
      <c r="W1444" s="265"/>
      <c r="X1444" s="266"/>
      <c r="Y1444" s="266"/>
      <c r="AB1444" s="6"/>
      <c r="AC1444" s="6"/>
      <c r="AF1444" s="56"/>
      <c r="AG1444" s="56"/>
    </row>
    <row r="1445" spans="2:33" ht="11.25">
      <c r="B1445" s="133" t="str">
        <f>CONCATENATE(historie_vysledky[[#This Row],[rok]]," :: ",H1445," :: ",I1445)</f>
        <v>2017 :: Valter Jaroslav :: 1972</v>
      </c>
      <c r="C1445" s="251">
        <v>2017</v>
      </c>
      <c r="D1445" s="252" t="s">
        <v>186</v>
      </c>
      <c r="E1445" s="259">
        <v>141</v>
      </c>
      <c r="F1445" s="259">
        <v>43</v>
      </c>
      <c r="G1445" s="253">
        <v>45</v>
      </c>
      <c r="H1445" s="262" t="s">
        <v>205</v>
      </c>
      <c r="I1445" s="263">
        <v>1972</v>
      </c>
      <c r="J1445" s="19" t="s">
        <v>17</v>
      </c>
      <c r="K1445" s="255" t="str">
        <f>IF(RIGHT(LEFT(historie_vysledky[[#This Row],[prijmeni a jmeno]],SEARCH(" ",historie_vysledky[[#This Row],[prijmeni a jmeno]])-1),1)="á","Z","M")</f>
        <v>M</v>
      </c>
      <c r="L144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45" s="257"/>
      <c r="N1445" s="134"/>
      <c r="O1445" s="264">
        <v>5.9513888888888887E-2</v>
      </c>
      <c r="P1445" s="136" t="str">
        <f>LEFT(historie_vysledky[[#This Row],[prijmeni a jmeno]],1)</f>
        <v>V</v>
      </c>
      <c r="Q1445" s="135" t="str">
        <f>CONCATENATE(historie_vysledky[[#This Row],[prijmeni a jmeno]],", ",historie_vysledky[[#This Row],[nar]])</f>
        <v>Valter Jaroslav, 1972</v>
      </c>
      <c r="R1445" s="135" t="str">
        <f>CONCATENATE(historie_vysledky[[#This Row],[prijmeni a jmeno]]," (",historie_vysledky[[#This Row],[nar]],")  v roce ",historie_vysledky[[#This Row],[rok]])</f>
        <v>Valter Jaroslav (1972)  v roce 2017</v>
      </c>
      <c r="S1445" s="244"/>
      <c r="T1445" s="244"/>
      <c r="U1445" s="56"/>
      <c r="V1445" s="265"/>
      <c r="W1445" s="265"/>
      <c r="X1445" s="266"/>
      <c r="Y1445" s="266"/>
      <c r="AB1445" s="6"/>
      <c r="AC1445" s="6"/>
      <c r="AF1445" s="56"/>
      <c r="AG1445" s="56"/>
    </row>
    <row r="1446" spans="2:33" ht="11.25">
      <c r="B1446" s="133" t="str">
        <f>CONCATENATE(historie_vysledky[[#This Row],[rok]]," :: ",H1446," :: ",I1446)</f>
        <v>2017 :: Fenclová Dana :: 1976</v>
      </c>
      <c r="C1446" s="251">
        <v>2017</v>
      </c>
      <c r="D1446" s="252" t="s">
        <v>186</v>
      </c>
      <c r="E1446" s="259">
        <v>142</v>
      </c>
      <c r="F1446" s="259">
        <v>16</v>
      </c>
      <c r="G1446" s="253">
        <v>108</v>
      </c>
      <c r="H1446" s="262" t="s">
        <v>2626</v>
      </c>
      <c r="I1446" s="263">
        <v>1976</v>
      </c>
      <c r="J1446" s="19" t="s">
        <v>14</v>
      </c>
      <c r="K1446" s="255" t="str">
        <f>IF(RIGHT(LEFT(historie_vysledky[[#This Row],[prijmeni a jmeno]],SEARCH(" ",historie_vysledky[[#This Row],[prijmeni a jmeno]])-1),1)="á","Z","M")</f>
        <v>Z</v>
      </c>
      <c r="L144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46" s="257"/>
      <c r="N1446" s="134"/>
      <c r="O1446" s="264">
        <v>5.9606481481481483E-2</v>
      </c>
      <c r="P1446" s="136" t="str">
        <f>LEFT(historie_vysledky[[#This Row],[prijmeni a jmeno]],1)</f>
        <v>F</v>
      </c>
      <c r="Q1446" s="135" t="str">
        <f>CONCATENATE(historie_vysledky[[#This Row],[prijmeni a jmeno]],", ",historie_vysledky[[#This Row],[nar]])</f>
        <v>Fenclová Dana, 1976</v>
      </c>
      <c r="R1446" s="135" t="str">
        <f>CONCATENATE(historie_vysledky[[#This Row],[prijmeni a jmeno]]," (",historie_vysledky[[#This Row],[nar]],")  v roce ",historie_vysledky[[#This Row],[rok]])</f>
        <v>Fenclová Dana (1976)  v roce 2017</v>
      </c>
      <c r="S1446" s="244"/>
      <c r="T1446" s="244"/>
      <c r="U1446" s="56"/>
      <c r="V1446" s="265"/>
      <c r="W1446" s="265"/>
      <c r="X1446" s="266"/>
      <c r="Y1446" s="266"/>
      <c r="AB1446" s="6"/>
      <c r="AC1446" s="6"/>
      <c r="AF1446" s="56"/>
      <c r="AG1446" s="56"/>
    </row>
    <row r="1447" spans="2:33" ht="11.25">
      <c r="B1447" s="133" t="str">
        <f>CONCATENATE(historie_vysledky[[#This Row],[rok]]," :: ",H1447," :: ",I1447)</f>
        <v>2017 :: Šoustar Lubomír :: 1941</v>
      </c>
      <c r="C1447" s="251">
        <v>2017</v>
      </c>
      <c r="D1447" s="252" t="s">
        <v>186</v>
      </c>
      <c r="E1447" s="259">
        <v>143</v>
      </c>
      <c r="F1447" s="259">
        <v>2</v>
      </c>
      <c r="G1447" s="253" t="s">
        <v>2795</v>
      </c>
      <c r="H1447" s="262" t="s">
        <v>115</v>
      </c>
      <c r="I1447" s="263">
        <v>1941</v>
      </c>
      <c r="J1447" s="19" t="s">
        <v>295</v>
      </c>
      <c r="K1447" s="255" t="str">
        <f>IF(RIGHT(LEFT(historie_vysledky[[#This Row],[prijmeni a jmeno]],SEARCH(" ",historie_vysledky[[#This Row],[prijmeni a jmeno]])-1),1)="á","Z","M")</f>
        <v>M</v>
      </c>
      <c r="L144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70+</v>
      </c>
      <c r="M1447" s="257"/>
      <c r="N1447" s="134"/>
      <c r="O1447" s="264">
        <v>5.9629629629629623E-2</v>
      </c>
      <c r="P1447" s="136" t="str">
        <f>LEFT(historie_vysledky[[#This Row],[prijmeni a jmeno]],1)</f>
        <v>Š</v>
      </c>
      <c r="Q1447" s="135" t="str">
        <f>CONCATENATE(historie_vysledky[[#This Row],[prijmeni a jmeno]],", ",historie_vysledky[[#This Row],[nar]])</f>
        <v>Šoustar Lubomír, 1941</v>
      </c>
      <c r="R1447" s="135" t="str">
        <f>CONCATENATE(historie_vysledky[[#This Row],[prijmeni a jmeno]]," (",historie_vysledky[[#This Row],[nar]],")  v roce ",historie_vysledky[[#This Row],[rok]])</f>
        <v>Šoustar Lubomír (1941)  v roce 2017</v>
      </c>
      <c r="S1447" s="244"/>
      <c r="T1447" s="244"/>
      <c r="U1447" s="56"/>
      <c r="V1447" s="265"/>
      <c r="W1447" s="265"/>
      <c r="X1447" s="266"/>
      <c r="Y1447" s="266"/>
      <c r="AB1447" s="6"/>
      <c r="AC1447" s="6"/>
      <c r="AF1447" s="56"/>
      <c r="AG1447" s="56"/>
    </row>
    <row r="1448" spans="2:33" ht="11.25">
      <c r="B1448" s="133" t="str">
        <f>CONCATENATE(historie_vysledky[[#This Row],[rok]]," :: ",H1448," :: ",I1448)</f>
        <v>2017 :: Pleštilová Lucie :: 1988</v>
      </c>
      <c r="C1448" s="251">
        <v>2017</v>
      </c>
      <c r="D1448" s="252" t="s">
        <v>186</v>
      </c>
      <c r="E1448" s="259">
        <v>144</v>
      </c>
      <c r="F1448" s="259">
        <v>4</v>
      </c>
      <c r="G1448" s="253" t="s">
        <v>2821</v>
      </c>
      <c r="H1448" s="262" t="s">
        <v>2661</v>
      </c>
      <c r="I1448" s="263">
        <v>1988</v>
      </c>
      <c r="J1448" s="19" t="s">
        <v>284</v>
      </c>
      <c r="K1448" s="255" t="str">
        <f>IF(RIGHT(LEFT(historie_vysledky[[#This Row],[prijmeni a jmeno]],SEARCH(" ",historie_vysledky[[#This Row],[prijmeni a jmeno]])-1),1)="á","Z","M")</f>
        <v>Z</v>
      </c>
      <c r="L144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448" s="257"/>
      <c r="N1448" s="134"/>
      <c r="O1448" s="264">
        <v>5.9699074074074071E-2</v>
      </c>
      <c r="P1448" s="136" t="str">
        <f>LEFT(historie_vysledky[[#This Row],[prijmeni a jmeno]],1)</f>
        <v>P</v>
      </c>
      <c r="Q1448" s="135" t="str">
        <f>CONCATENATE(historie_vysledky[[#This Row],[prijmeni a jmeno]],", ",historie_vysledky[[#This Row],[nar]])</f>
        <v>Pleštilová Lucie, 1988</v>
      </c>
      <c r="R1448" s="135" t="str">
        <f>CONCATENATE(historie_vysledky[[#This Row],[prijmeni a jmeno]]," (",historie_vysledky[[#This Row],[nar]],")  v roce ",historie_vysledky[[#This Row],[rok]])</f>
        <v>Pleštilová Lucie (1988)  v roce 2017</v>
      </c>
      <c r="S1448" s="244"/>
      <c r="T1448" s="244"/>
      <c r="U1448" s="56"/>
      <c r="V1448" s="265"/>
      <c r="W1448" s="265"/>
      <c r="X1448" s="266"/>
      <c r="Y1448" s="266"/>
      <c r="AB1448" s="6"/>
      <c r="AC1448" s="6"/>
      <c r="AF1448" s="56"/>
      <c r="AG1448" s="56"/>
    </row>
    <row r="1449" spans="2:33" ht="11.25">
      <c r="B1449" s="133" t="str">
        <f>CONCATENATE(historie_vysledky[[#This Row],[rok]]," :: ",H1449," :: ",I1449)</f>
        <v>2017 :: Outlá Šárka :: 1977</v>
      </c>
      <c r="C1449" s="251">
        <v>2017</v>
      </c>
      <c r="D1449" s="252" t="s">
        <v>186</v>
      </c>
      <c r="E1449" s="259">
        <v>145</v>
      </c>
      <c r="F1449" s="259">
        <v>17</v>
      </c>
      <c r="G1449" s="253">
        <v>58</v>
      </c>
      <c r="H1449" s="262" t="s">
        <v>2339</v>
      </c>
      <c r="I1449" s="263">
        <v>1977</v>
      </c>
      <c r="J1449" s="19" t="s">
        <v>2275</v>
      </c>
      <c r="K1449" s="255" t="str">
        <f>IF(RIGHT(LEFT(historie_vysledky[[#This Row],[prijmeni a jmeno]],SEARCH(" ",historie_vysledky[[#This Row],[prijmeni a jmeno]])-1),1)="á","Z","M")</f>
        <v>Z</v>
      </c>
      <c r="L144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49" s="257"/>
      <c r="N1449" s="134"/>
      <c r="O1449" s="264">
        <v>5.9780092592592593E-2</v>
      </c>
      <c r="P1449" s="136" t="str">
        <f>LEFT(historie_vysledky[[#This Row],[prijmeni a jmeno]],1)</f>
        <v>O</v>
      </c>
      <c r="Q1449" s="135" t="str">
        <f>CONCATENATE(historie_vysledky[[#This Row],[prijmeni a jmeno]],", ",historie_vysledky[[#This Row],[nar]])</f>
        <v>Outlá Šárka, 1977</v>
      </c>
      <c r="R1449" s="135" t="str">
        <f>CONCATENATE(historie_vysledky[[#This Row],[prijmeni a jmeno]]," (",historie_vysledky[[#This Row],[nar]],")  v roce ",historie_vysledky[[#This Row],[rok]])</f>
        <v>Outlá Šárka (1977)  v roce 2017</v>
      </c>
      <c r="S1449" s="244"/>
      <c r="T1449" s="244"/>
      <c r="U1449" s="56"/>
      <c r="V1449" s="265"/>
      <c r="W1449" s="265"/>
      <c r="X1449" s="266"/>
      <c r="Y1449" s="266"/>
      <c r="AB1449" s="6"/>
      <c r="AC1449" s="6"/>
      <c r="AF1449" s="56"/>
      <c r="AG1449" s="56"/>
    </row>
    <row r="1450" spans="2:33" ht="11.25">
      <c r="B1450" s="133" t="str">
        <f>CONCATENATE(historie_vysledky[[#This Row],[rok]]," :: ",H1450," :: ",I1450)</f>
        <v>2017 :: Zacharová Veronika :: 1977</v>
      </c>
      <c r="C1450" s="251">
        <v>2017</v>
      </c>
      <c r="D1450" s="252" t="s">
        <v>186</v>
      </c>
      <c r="E1450" s="259">
        <v>146</v>
      </c>
      <c r="F1450" s="259">
        <v>18</v>
      </c>
      <c r="G1450" s="253" t="s">
        <v>2823</v>
      </c>
      <c r="H1450" s="262" t="s">
        <v>2335</v>
      </c>
      <c r="I1450" s="263">
        <v>1977</v>
      </c>
      <c r="J1450" s="19" t="s">
        <v>2275</v>
      </c>
      <c r="K1450" s="255" t="str">
        <f>IF(RIGHT(LEFT(historie_vysledky[[#This Row],[prijmeni a jmeno]],SEARCH(" ",historie_vysledky[[#This Row],[prijmeni a jmeno]])-1),1)="á","Z","M")</f>
        <v>Z</v>
      </c>
      <c r="L145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50" s="257"/>
      <c r="N1450" s="134"/>
      <c r="O1450" s="264">
        <v>5.9965277777777777E-2</v>
      </c>
      <c r="P1450" s="136" t="str">
        <f>LEFT(historie_vysledky[[#This Row],[prijmeni a jmeno]],1)</f>
        <v>Z</v>
      </c>
      <c r="Q1450" s="135" t="str">
        <f>CONCATENATE(historie_vysledky[[#This Row],[prijmeni a jmeno]],", ",historie_vysledky[[#This Row],[nar]])</f>
        <v>Zacharová Veronika, 1977</v>
      </c>
      <c r="R1450" s="135" t="str">
        <f>CONCATENATE(historie_vysledky[[#This Row],[prijmeni a jmeno]]," (",historie_vysledky[[#This Row],[nar]],")  v roce ",historie_vysledky[[#This Row],[rok]])</f>
        <v>Zacharová Veronika (1977)  v roce 2017</v>
      </c>
      <c r="S1450" s="244"/>
      <c r="T1450" s="244"/>
      <c r="U1450" s="56"/>
      <c r="V1450" s="265"/>
      <c r="W1450" s="265"/>
      <c r="X1450" s="266"/>
      <c r="Y1450" s="266"/>
      <c r="AB1450" s="6"/>
      <c r="AC1450" s="6"/>
      <c r="AF1450" s="56"/>
      <c r="AG1450" s="56"/>
    </row>
    <row r="1451" spans="2:33" ht="11.25">
      <c r="B1451" s="133" t="str">
        <f>CONCATENATE(historie_vysledky[[#This Row],[rok]]," :: ",H1451," :: ",I1451)</f>
        <v>2017 :: Hendrych Jiří :: 1985</v>
      </c>
      <c r="C1451" s="251">
        <v>2017</v>
      </c>
      <c r="D1451" s="252" t="s">
        <v>186</v>
      </c>
      <c r="E1451" s="259">
        <v>147</v>
      </c>
      <c r="F1451" s="259">
        <v>35</v>
      </c>
      <c r="G1451" s="253">
        <v>48</v>
      </c>
      <c r="H1451" s="262" t="s">
        <v>2633</v>
      </c>
      <c r="I1451" s="263">
        <v>1985</v>
      </c>
      <c r="J1451" s="19" t="s">
        <v>755</v>
      </c>
      <c r="K1451" s="255" t="str">
        <f>IF(RIGHT(LEFT(historie_vysledky[[#This Row],[prijmeni a jmeno]],SEARCH(" ",historie_vysledky[[#This Row],[prijmeni a jmeno]])-1),1)="á","Z","M")</f>
        <v>M</v>
      </c>
      <c r="L145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51" s="257"/>
      <c r="N1451" s="134"/>
      <c r="O1451" s="264">
        <v>6.0578703703703697E-2</v>
      </c>
      <c r="P1451" s="136" t="str">
        <f>LEFT(historie_vysledky[[#This Row],[prijmeni a jmeno]],1)</f>
        <v>H</v>
      </c>
      <c r="Q1451" s="135" t="str">
        <f>CONCATENATE(historie_vysledky[[#This Row],[prijmeni a jmeno]],", ",historie_vysledky[[#This Row],[nar]])</f>
        <v>Hendrych Jiří, 1985</v>
      </c>
      <c r="R1451" s="135" t="str">
        <f>CONCATENATE(historie_vysledky[[#This Row],[prijmeni a jmeno]]," (",historie_vysledky[[#This Row],[nar]],")  v roce ",historie_vysledky[[#This Row],[rok]])</f>
        <v>Hendrych Jiří (1985)  v roce 2017</v>
      </c>
      <c r="S1451" s="244"/>
      <c r="T1451" s="244"/>
      <c r="U1451" s="56"/>
      <c r="V1451" s="265"/>
      <c r="W1451" s="265"/>
      <c r="X1451" s="266"/>
      <c r="Y1451" s="266"/>
      <c r="AB1451" s="6"/>
      <c r="AC1451" s="6"/>
      <c r="AF1451" s="56"/>
      <c r="AG1451" s="56"/>
    </row>
    <row r="1452" spans="2:33" ht="11.25">
      <c r="B1452" s="133" t="str">
        <f>CONCATENATE(historie_vysledky[[#This Row],[rok]]," :: ",H1452," :: ",I1452)</f>
        <v>2017 :: Procházková Irena :: 1957</v>
      </c>
      <c r="C1452" s="251">
        <v>2017</v>
      </c>
      <c r="D1452" s="252" t="s">
        <v>186</v>
      </c>
      <c r="E1452" s="259">
        <v>148</v>
      </c>
      <c r="F1452" s="259">
        <v>6</v>
      </c>
      <c r="G1452" s="253">
        <v>97</v>
      </c>
      <c r="H1452" s="262" t="s">
        <v>2358</v>
      </c>
      <c r="I1452" s="263">
        <v>1957</v>
      </c>
      <c r="J1452" s="19" t="s">
        <v>316</v>
      </c>
      <c r="K1452" s="255" t="str">
        <f>IF(RIGHT(LEFT(historie_vysledky[[#This Row],[prijmeni a jmeno]],SEARCH(" ",historie_vysledky[[#This Row],[prijmeni a jmeno]])-1),1)="á","Z","M")</f>
        <v>Z</v>
      </c>
      <c r="L145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452" s="257"/>
      <c r="N1452" s="134"/>
      <c r="O1452" s="264">
        <v>6.084490740740741E-2</v>
      </c>
      <c r="P1452" s="136" t="str">
        <f>LEFT(historie_vysledky[[#This Row],[prijmeni a jmeno]],1)</f>
        <v>P</v>
      </c>
      <c r="Q1452" s="135" t="str">
        <f>CONCATENATE(historie_vysledky[[#This Row],[prijmeni a jmeno]],", ",historie_vysledky[[#This Row],[nar]])</f>
        <v>Procházková Irena, 1957</v>
      </c>
      <c r="R1452" s="135" t="str">
        <f>CONCATENATE(historie_vysledky[[#This Row],[prijmeni a jmeno]]," (",historie_vysledky[[#This Row],[nar]],")  v roce ",historie_vysledky[[#This Row],[rok]])</f>
        <v>Procházková Irena (1957)  v roce 2017</v>
      </c>
      <c r="S1452" s="244"/>
      <c r="T1452" s="244"/>
      <c r="U1452" s="56"/>
      <c r="V1452" s="265"/>
      <c r="W1452" s="265"/>
      <c r="X1452" s="266"/>
      <c r="Y1452" s="266"/>
      <c r="AB1452" s="6"/>
      <c r="AC1452" s="6"/>
      <c r="AF1452" s="56"/>
      <c r="AG1452" s="56"/>
    </row>
    <row r="1453" spans="2:33" ht="11.25">
      <c r="B1453" s="133" t="str">
        <f>CONCATENATE(historie_vysledky[[#This Row],[rok]]," :: ",H1453," :: ",I1453)</f>
        <v>2017 :: Hýsková Šárka :: 1964</v>
      </c>
      <c r="C1453" s="251">
        <v>2017</v>
      </c>
      <c r="D1453" s="252" t="s">
        <v>186</v>
      </c>
      <c r="E1453" s="259">
        <v>149</v>
      </c>
      <c r="F1453" s="259">
        <v>7</v>
      </c>
      <c r="G1453" s="253" t="s">
        <v>2753</v>
      </c>
      <c r="H1453" s="262" t="s">
        <v>950</v>
      </c>
      <c r="I1453" s="263">
        <v>1964</v>
      </c>
      <c r="J1453" s="19" t="s">
        <v>883</v>
      </c>
      <c r="K1453" s="255" t="str">
        <f>IF(RIGHT(LEFT(historie_vysledky[[#This Row],[prijmeni a jmeno]],SEARCH(" ",historie_vysledky[[#This Row],[prijmeni a jmeno]])-1),1)="á","Z","M")</f>
        <v>Z</v>
      </c>
      <c r="L145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453" s="257"/>
      <c r="N1453" s="134"/>
      <c r="O1453" s="264">
        <v>6.0879629629629638E-2</v>
      </c>
      <c r="P1453" s="136" t="str">
        <f>LEFT(historie_vysledky[[#This Row],[prijmeni a jmeno]],1)</f>
        <v>H</v>
      </c>
      <c r="Q1453" s="135" t="str">
        <f>CONCATENATE(historie_vysledky[[#This Row],[prijmeni a jmeno]],", ",historie_vysledky[[#This Row],[nar]])</f>
        <v>Hýsková Šárka, 1964</v>
      </c>
      <c r="R1453" s="135" t="str">
        <f>CONCATENATE(historie_vysledky[[#This Row],[prijmeni a jmeno]]," (",historie_vysledky[[#This Row],[nar]],")  v roce ",historie_vysledky[[#This Row],[rok]])</f>
        <v>Hýsková Šárka (1964)  v roce 2017</v>
      </c>
      <c r="S1453" s="244"/>
      <c r="T1453" s="244"/>
      <c r="U1453" s="56"/>
      <c r="V1453" s="265"/>
      <c r="W1453" s="265"/>
      <c r="X1453" s="266"/>
      <c r="Y1453" s="266"/>
      <c r="AB1453" s="6"/>
      <c r="AC1453" s="6"/>
      <c r="AF1453" s="56"/>
      <c r="AG1453" s="56"/>
    </row>
    <row r="1454" spans="2:33" ht="11.25">
      <c r="B1454" s="133" t="str">
        <f>CONCATENATE(historie_vysledky[[#This Row],[rok]]," :: ",H1454," :: ",I1454)</f>
        <v>2017 :: Bílek Petr :: 1975</v>
      </c>
      <c r="C1454" s="251">
        <v>2017</v>
      </c>
      <c r="D1454" s="252" t="s">
        <v>186</v>
      </c>
      <c r="E1454" s="259">
        <v>150</v>
      </c>
      <c r="F1454" s="259">
        <v>44</v>
      </c>
      <c r="G1454" s="253">
        <v>101</v>
      </c>
      <c r="H1454" s="262" t="s">
        <v>2737</v>
      </c>
      <c r="I1454" s="263">
        <v>1975</v>
      </c>
      <c r="J1454" s="19" t="s">
        <v>2738</v>
      </c>
      <c r="K1454" s="255" t="str">
        <f>IF(RIGHT(LEFT(historie_vysledky[[#This Row],[prijmeni a jmeno]],SEARCH(" ",historie_vysledky[[#This Row],[prijmeni a jmeno]])-1),1)="á","Z","M")</f>
        <v>M</v>
      </c>
      <c r="L145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54" s="257"/>
      <c r="N1454" s="134"/>
      <c r="O1454" s="264">
        <v>6.0891203703703704E-2</v>
      </c>
      <c r="P1454" s="136" t="str">
        <f>LEFT(historie_vysledky[[#This Row],[prijmeni a jmeno]],1)</f>
        <v>B</v>
      </c>
      <c r="Q1454" s="135" t="str">
        <f>CONCATENATE(historie_vysledky[[#This Row],[prijmeni a jmeno]],", ",historie_vysledky[[#This Row],[nar]])</f>
        <v>Bílek Petr, 1975</v>
      </c>
      <c r="R1454" s="135" t="str">
        <f>CONCATENATE(historie_vysledky[[#This Row],[prijmeni a jmeno]]," (",historie_vysledky[[#This Row],[nar]],")  v roce ",historie_vysledky[[#This Row],[rok]])</f>
        <v>Bílek Petr (1975)  v roce 2017</v>
      </c>
      <c r="S1454" s="244"/>
      <c r="T1454" s="244"/>
      <c r="U1454" s="56"/>
      <c r="V1454" s="265"/>
      <c r="W1454" s="265"/>
      <c r="X1454" s="266"/>
      <c r="Y1454" s="266"/>
      <c r="AB1454" s="6"/>
      <c r="AC1454" s="6"/>
      <c r="AF1454" s="56"/>
      <c r="AG1454" s="56"/>
    </row>
    <row r="1455" spans="2:33" ht="11.25">
      <c r="B1455" s="133" t="str">
        <f>CONCATENATE(historie_vysledky[[#This Row],[rok]]," :: ",H1455," :: ",I1455)</f>
        <v>2017 :: Pexa Martin :: 1974</v>
      </c>
      <c r="C1455" s="251">
        <v>2017</v>
      </c>
      <c r="D1455" s="252" t="s">
        <v>186</v>
      </c>
      <c r="E1455" s="259">
        <v>151</v>
      </c>
      <c r="F1455" s="259">
        <v>45</v>
      </c>
      <c r="G1455" s="253" t="s">
        <v>2819</v>
      </c>
      <c r="H1455" s="262" t="s">
        <v>386</v>
      </c>
      <c r="I1455" s="263">
        <v>1974</v>
      </c>
      <c r="J1455" s="19" t="s">
        <v>284</v>
      </c>
      <c r="K1455" s="255" t="str">
        <f>IF(RIGHT(LEFT(historie_vysledky[[#This Row],[prijmeni a jmeno]],SEARCH(" ",historie_vysledky[[#This Row],[prijmeni a jmeno]])-1),1)="á","Z","M")</f>
        <v>M</v>
      </c>
      <c r="L145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55" s="257"/>
      <c r="N1455" s="134"/>
      <c r="O1455" s="264">
        <v>6.1377314814814815E-2</v>
      </c>
      <c r="P1455" s="136" t="str">
        <f>LEFT(historie_vysledky[[#This Row],[prijmeni a jmeno]],1)</f>
        <v>P</v>
      </c>
      <c r="Q1455" s="135" t="str">
        <f>CONCATENATE(historie_vysledky[[#This Row],[prijmeni a jmeno]],", ",historie_vysledky[[#This Row],[nar]])</f>
        <v>Pexa Martin, 1974</v>
      </c>
      <c r="R1455" s="135" t="str">
        <f>CONCATENATE(historie_vysledky[[#This Row],[prijmeni a jmeno]]," (",historie_vysledky[[#This Row],[nar]],")  v roce ",historie_vysledky[[#This Row],[rok]])</f>
        <v>Pexa Martin (1974)  v roce 2017</v>
      </c>
      <c r="S1455" s="244"/>
      <c r="T1455" s="244"/>
      <c r="U1455" s="56"/>
      <c r="V1455" s="265"/>
      <c r="W1455" s="265"/>
      <c r="X1455" s="266"/>
      <c r="Y1455" s="266"/>
      <c r="AB1455" s="6"/>
      <c r="AC1455" s="6"/>
      <c r="AF1455" s="56"/>
      <c r="AG1455" s="56"/>
    </row>
    <row r="1456" spans="2:33" ht="11.25">
      <c r="B1456" s="133" t="str">
        <f>CONCATENATE(historie_vysledky[[#This Row],[rok]]," :: ",H1456," :: ",I1456)</f>
        <v>2017 :: Urbanová Marie :: 1978</v>
      </c>
      <c r="C1456" s="251">
        <v>2017</v>
      </c>
      <c r="D1456" s="252" t="s">
        <v>186</v>
      </c>
      <c r="E1456" s="259">
        <v>152</v>
      </c>
      <c r="F1456" s="259">
        <v>19</v>
      </c>
      <c r="G1456" s="253">
        <v>82</v>
      </c>
      <c r="H1456" s="262" t="s">
        <v>2733</v>
      </c>
      <c r="I1456" s="263">
        <v>1978</v>
      </c>
      <c r="J1456" s="19" t="s">
        <v>2725</v>
      </c>
      <c r="K1456" s="255" t="str">
        <f>IF(RIGHT(LEFT(historie_vysledky[[#This Row],[prijmeni a jmeno]],SEARCH(" ",historie_vysledky[[#This Row],[prijmeni a jmeno]])-1),1)="á","Z","M")</f>
        <v>Z</v>
      </c>
      <c r="L145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56" s="257"/>
      <c r="N1456" s="134"/>
      <c r="O1456" s="264">
        <v>6.1412037037037036E-2</v>
      </c>
      <c r="P1456" s="136" t="str">
        <f>LEFT(historie_vysledky[[#This Row],[prijmeni a jmeno]],1)</f>
        <v>U</v>
      </c>
      <c r="Q1456" s="135" t="str">
        <f>CONCATENATE(historie_vysledky[[#This Row],[prijmeni a jmeno]],", ",historie_vysledky[[#This Row],[nar]])</f>
        <v>Urbanová Marie, 1978</v>
      </c>
      <c r="R1456" s="135" t="str">
        <f>CONCATENATE(historie_vysledky[[#This Row],[prijmeni a jmeno]]," (",historie_vysledky[[#This Row],[nar]],")  v roce ",historie_vysledky[[#This Row],[rok]])</f>
        <v>Urbanová Marie (1978)  v roce 2017</v>
      </c>
      <c r="S1456" s="244"/>
      <c r="T1456" s="244"/>
      <c r="U1456" s="56"/>
      <c r="V1456" s="265"/>
      <c r="W1456" s="265"/>
      <c r="X1456" s="266"/>
      <c r="Y1456" s="266"/>
      <c r="AB1456" s="6"/>
      <c r="AC1456" s="6"/>
      <c r="AF1456" s="56"/>
      <c r="AG1456" s="56"/>
    </row>
    <row r="1457" spans="2:33" ht="11.25">
      <c r="B1457" s="133" t="str">
        <f>CONCATENATE(historie_vysledky[[#This Row],[rok]]," :: ",H1457," :: ",I1457)</f>
        <v>2017 :: Nováková Nikola :: 1997</v>
      </c>
      <c r="C1457" s="251">
        <v>2017</v>
      </c>
      <c r="D1457" s="252" t="s">
        <v>186</v>
      </c>
      <c r="E1457" s="259">
        <v>153</v>
      </c>
      <c r="F1457" s="259">
        <v>5</v>
      </c>
      <c r="G1457" s="253">
        <v>36</v>
      </c>
      <c r="H1457" s="262" t="s">
        <v>492</v>
      </c>
      <c r="I1457" s="263">
        <v>1997</v>
      </c>
      <c r="J1457" s="19" t="s">
        <v>328</v>
      </c>
      <c r="K1457" s="255" t="str">
        <f>IF(RIGHT(LEFT(historie_vysledky[[#This Row],[prijmeni a jmeno]],SEARCH(" ",historie_vysledky[[#This Row],[prijmeni a jmeno]])-1),1)="á","Z","M")</f>
        <v>Z</v>
      </c>
      <c r="L145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457" s="257"/>
      <c r="N1457" s="134"/>
      <c r="O1457" s="264">
        <v>6.1539351851851852E-2</v>
      </c>
      <c r="P1457" s="136" t="str">
        <f>LEFT(historie_vysledky[[#This Row],[prijmeni a jmeno]],1)</f>
        <v>N</v>
      </c>
      <c r="Q1457" s="135" t="str">
        <f>CONCATENATE(historie_vysledky[[#This Row],[prijmeni a jmeno]],", ",historie_vysledky[[#This Row],[nar]])</f>
        <v>Nováková Nikola, 1997</v>
      </c>
      <c r="R1457" s="135" t="str">
        <f>CONCATENATE(historie_vysledky[[#This Row],[prijmeni a jmeno]]," (",historie_vysledky[[#This Row],[nar]],")  v roce ",historie_vysledky[[#This Row],[rok]])</f>
        <v>Nováková Nikola (1997)  v roce 2017</v>
      </c>
      <c r="S1457" s="244"/>
      <c r="T1457" s="244"/>
      <c r="U1457" s="56"/>
      <c r="V1457" s="265"/>
      <c r="W1457" s="265"/>
      <c r="X1457" s="266"/>
      <c r="Y1457" s="266"/>
      <c r="AB1457" s="6"/>
      <c r="AC1457" s="6"/>
      <c r="AF1457" s="56"/>
      <c r="AG1457" s="56"/>
    </row>
    <row r="1458" spans="2:33" ht="11.25">
      <c r="B1458" s="133" t="str">
        <f>CONCATENATE(historie_vysledky[[#This Row],[rok]]," :: ",H1458," :: ",I1458)</f>
        <v>2017 :: Helis Jan :: 1992</v>
      </c>
      <c r="C1458" s="251">
        <v>2017</v>
      </c>
      <c r="D1458" s="252" t="s">
        <v>186</v>
      </c>
      <c r="E1458" s="259">
        <v>154</v>
      </c>
      <c r="F1458" s="259">
        <v>18</v>
      </c>
      <c r="G1458" s="253">
        <v>34</v>
      </c>
      <c r="H1458" s="262" t="s">
        <v>2699</v>
      </c>
      <c r="I1458" s="263">
        <v>1992</v>
      </c>
      <c r="J1458" s="19" t="s">
        <v>328</v>
      </c>
      <c r="K1458" s="255" t="str">
        <f>IF(RIGHT(LEFT(historie_vysledky[[#This Row],[prijmeni a jmeno]],SEARCH(" ",historie_vysledky[[#This Row],[prijmeni a jmeno]])-1),1)="á","Z","M")</f>
        <v>M</v>
      </c>
      <c r="L145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0-29</v>
      </c>
      <c r="M1458" s="257"/>
      <c r="N1458" s="134"/>
      <c r="O1458" s="264">
        <v>6.1539351851851852E-2</v>
      </c>
      <c r="P1458" s="136" t="str">
        <f>LEFT(historie_vysledky[[#This Row],[prijmeni a jmeno]],1)</f>
        <v>H</v>
      </c>
      <c r="Q1458" s="135" t="str">
        <f>CONCATENATE(historie_vysledky[[#This Row],[prijmeni a jmeno]],", ",historie_vysledky[[#This Row],[nar]])</f>
        <v>Helis Jan, 1992</v>
      </c>
      <c r="R1458" s="135" t="str">
        <f>CONCATENATE(historie_vysledky[[#This Row],[prijmeni a jmeno]]," (",historie_vysledky[[#This Row],[nar]],")  v roce ",historie_vysledky[[#This Row],[rok]])</f>
        <v>Helis Jan (1992)  v roce 2017</v>
      </c>
      <c r="S1458" s="244"/>
      <c r="T1458" s="244"/>
      <c r="U1458" s="56"/>
      <c r="V1458" s="265"/>
      <c r="W1458" s="265"/>
      <c r="X1458" s="266"/>
      <c r="Y1458" s="266"/>
      <c r="AB1458" s="6"/>
      <c r="AC1458" s="6"/>
      <c r="AF1458" s="56"/>
      <c r="AG1458" s="56"/>
    </row>
    <row r="1459" spans="2:33" ht="11.25">
      <c r="B1459" s="133" t="str">
        <f>CONCATENATE(historie_vysledky[[#This Row],[rok]]," :: ",H1459," :: ",I1459)</f>
        <v>2017 :: Mikeš Pavel :: 1965</v>
      </c>
      <c r="C1459" s="251">
        <v>2017</v>
      </c>
      <c r="D1459" s="252" t="s">
        <v>186</v>
      </c>
      <c r="E1459" s="259">
        <v>155</v>
      </c>
      <c r="F1459" s="259">
        <v>19</v>
      </c>
      <c r="G1459" s="253">
        <v>114</v>
      </c>
      <c r="H1459" s="262" t="s">
        <v>2309</v>
      </c>
      <c r="I1459" s="263">
        <v>1965</v>
      </c>
      <c r="J1459" s="19" t="s">
        <v>2649</v>
      </c>
      <c r="K1459" s="255" t="str">
        <f>IF(RIGHT(LEFT(historie_vysledky[[#This Row],[prijmeni a jmeno]],SEARCH(" ",historie_vysledky[[#This Row],[prijmeni a jmeno]])-1),1)="á","Z","M")</f>
        <v>M</v>
      </c>
      <c r="L145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50-59</v>
      </c>
      <c r="M1459" s="257"/>
      <c r="N1459" s="134"/>
      <c r="O1459" s="264">
        <v>6.2037037037037036E-2</v>
      </c>
      <c r="P1459" s="136" t="str">
        <f>LEFT(historie_vysledky[[#This Row],[prijmeni a jmeno]],1)</f>
        <v>M</v>
      </c>
      <c r="Q1459" s="135" t="str">
        <f>CONCATENATE(historie_vysledky[[#This Row],[prijmeni a jmeno]],", ",historie_vysledky[[#This Row],[nar]])</f>
        <v>Mikeš Pavel, 1965</v>
      </c>
      <c r="R1459" s="135" t="str">
        <f>CONCATENATE(historie_vysledky[[#This Row],[prijmeni a jmeno]]," (",historie_vysledky[[#This Row],[nar]],")  v roce ",historie_vysledky[[#This Row],[rok]])</f>
        <v>Mikeš Pavel (1965)  v roce 2017</v>
      </c>
      <c r="S1459" s="244"/>
      <c r="T1459" s="244"/>
      <c r="U1459" s="56"/>
      <c r="V1459" s="265"/>
      <c r="W1459" s="265"/>
      <c r="X1459" s="266"/>
      <c r="Y1459" s="266"/>
      <c r="AB1459" s="6"/>
      <c r="AC1459" s="6"/>
      <c r="AF1459" s="56"/>
      <c r="AG1459" s="56"/>
    </row>
    <row r="1460" spans="2:33" ht="11.25">
      <c r="B1460" s="133" t="str">
        <f>CONCATENATE(historie_vysledky[[#This Row],[rok]]," :: ",H1460," :: ",I1460)</f>
        <v>2017 :: Blažek Bohuslav :: 1953</v>
      </c>
      <c r="C1460" s="251">
        <v>2017</v>
      </c>
      <c r="D1460" s="252" t="s">
        <v>186</v>
      </c>
      <c r="E1460" s="259">
        <v>156</v>
      </c>
      <c r="F1460" s="259">
        <v>6</v>
      </c>
      <c r="G1460" s="253">
        <v>2</v>
      </c>
      <c r="H1460" s="262" t="s">
        <v>881</v>
      </c>
      <c r="I1460" s="263">
        <v>1953</v>
      </c>
      <c r="J1460" s="19" t="s">
        <v>284</v>
      </c>
      <c r="K1460" s="255" t="str">
        <f>IF(RIGHT(LEFT(historie_vysledky[[#This Row],[prijmeni a jmeno]],SEARCH(" ",historie_vysledky[[#This Row],[prijmeni a jmeno]])-1),1)="á","Z","M")</f>
        <v>M</v>
      </c>
      <c r="L146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460" s="257"/>
      <c r="N1460" s="134"/>
      <c r="O1460" s="264">
        <v>6.2118055555555551E-2</v>
      </c>
      <c r="P1460" s="136" t="str">
        <f>LEFT(historie_vysledky[[#This Row],[prijmeni a jmeno]],1)</f>
        <v>B</v>
      </c>
      <c r="Q1460" s="135" t="str">
        <f>CONCATENATE(historie_vysledky[[#This Row],[prijmeni a jmeno]],", ",historie_vysledky[[#This Row],[nar]])</f>
        <v>Blažek Bohuslav, 1953</v>
      </c>
      <c r="R1460" s="135" t="str">
        <f>CONCATENATE(historie_vysledky[[#This Row],[prijmeni a jmeno]]," (",historie_vysledky[[#This Row],[nar]],")  v roce ",historie_vysledky[[#This Row],[rok]])</f>
        <v>Blažek Bohuslav (1953)  v roce 2017</v>
      </c>
      <c r="S1460" s="244"/>
      <c r="T1460" s="244"/>
      <c r="U1460" s="56"/>
      <c r="V1460" s="265"/>
      <c r="W1460" s="265"/>
      <c r="X1460" s="266"/>
      <c r="Y1460" s="266"/>
      <c r="AB1460" s="6"/>
      <c r="AC1460" s="6"/>
      <c r="AF1460" s="56"/>
      <c r="AG1460" s="56"/>
    </row>
    <row r="1461" spans="2:33" ht="11.25">
      <c r="B1461" s="133" t="str">
        <f>CONCATENATE(historie_vysledky[[#This Row],[rok]]," :: ",H1461," :: ",I1461)</f>
        <v>2017 :: Peterka Martin :: 1976</v>
      </c>
      <c r="C1461" s="251">
        <v>2017</v>
      </c>
      <c r="D1461" s="252" t="s">
        <v>186</v>
      </c>
      <c r="E1461" s="259">
        <v>157</v>
      </c>
      <c r="F1461" s="259">
        <v>46</v>
      </c>
      <c r="G1461" s="253">
        <v>109</v>
      </c>
      <c r="H1461" s="262" t="s">
        <v>2740</v>
      </c>
      <c r="I1461" s="263">
        <v>1976</v>
      </c>
      <c r="J1461" s="19" t="s">
        <v>2741</v>
      </c>
      <c r="K1461" s="255" t="str">
        <f>IF(RIGHT(LEFT(historie_vysledky[[#This Row],[prijmeni a jmeno]],SEARCH(" ",historie_vysledky[[#This Row],[prijmeni a jmeno]])-1),1)="á","Z","M")</f>
        <v>M</v>
      </c>
      <c r="L146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61" s="257"/>
      <c r="N1461" s="134"/>
      <c r="O1461" s="264">
        <v>6.2430555555555552E-2</v>
      </c>
      <c r="P1461" s="136" t="str">
        <f>LEFT(historie_vysledky[[#This Row],[prijmeni a jmeno]],1)</f>
        <v>P</v>
      </c>
      <c r="Q1461" s="135" t="str">
        <f>CONCATENATE(historie_vysledky[[#This Row],[prijmeni a jmeno]],", ",historie_vysledky[[#This Row],[nar]])</f>
        <v>Peterka Martin, 1976</v>
      </c>
      <c r="R1461" s="135" t="str">
        <f>CONCATENATE(historie_vysledky[[#This Row],[prijmeni a jmeno]]," (",historie_vysledky[[#This Row],[nar]],")  v roce ",historie_vysledky[[#This Row],[rok]])</f>
        <v>Peterka Martin (1976)  v roce 2017</v>
      </c>
      <c r="S1461" s="244"/>
      <c r="T1461" s="244"/>
      <c r="U1461" s="56"/>
      <c r="V1461" s="265"/>
      <c r="W1461" s="265"/>
      <c r="X1461" s="266"/>
      <c r="Y1461" s="266"/>
      <c r="AB1461" s="6"/>
      <c r="AC1461" s="6"/>
      <c r="AF1461" s="56"/>
      <c r="AG1461" s="56"/>
    </row>
    <row r="1462" spans="2:33" ht="11.25">
      <c r="B1462" s="133" t="str">
        <f>CONCATENATE(historie_vysledky[[#This Row],[rok]]," :: ",H1462," :: ",I1462)</f>
        <v>2017 :: Vorlová Dana :: 1962</v>
      </c>
      <c r="C1462" s="251">
        <v>2017</v>
      </c>
      <c r="D1462" s="252" t="s">
        <v>186</v>
      </c>
      <c r="E1462" s="259">
        <v>158</v>
      </c>
      <c r="F1462" s="259">
        <v>8</v>
      </c>
      <c r="G1462" s="253">
        <v>61</v>
      </c>
      <c r="H1462" s="262" t="s">
        <v>134</v>
      </c>
      <c r="I1462" s="263">
        <v>1962</v>
      </c>
      <c r="J1462" s="19" t="s">
        <v>2292</v>
      </c>
      <c r="K1462" s="255" t="str">
        <f>IF(RIGHT(LEFT(historie_vysledky[[#This Row],[prijmeni a jmeno]],SEARCH(" ",historie_vysledky[[#This Row],[prijmeni a jmeno]])-1),1)="á","Z","M")</f>
        <v>Z</v>
      </c>
      <c r="L146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462" s="257"/>
      <c r="N1462" s="134"/>
      <c r="O1462" s="264">
        <v>6.2743055555555552E-2</v>
      </c>
      <c r="P1462" s="136" t="str">
        <f>LEFT(historie_vysledky[[#This Row],[prijmeni a jmeno]],1)</f>
        <v>V</v>
      </c>
      <c r="Q1462" s="135" t="str">
        <f>CONCATENATE(historie_vysledky[[#This Row],[prijmeni a jmeno]],", ",historie_vysledky[[#This Row],[nar]])</f>
        <v>Vorlová Dana, 1962</v>
      </c>
      <c r="R1462" s="135" t="str">
        <f>CONCATENATE(historie_vysledky[[#This Row],[prijmeni a jmeno]]," (",historie_vysledky[[#This Row],[nar]],")  v roce ",historie_vysledky[[#This Row],[rok]])</f>
        <v>Vorlová Dana (1962)  v roce 2017</v>
      </c>
      <c r="S1462" s="244"/>
      <c r="T1462" s="244"/>
      <c r="U1462" s="56"/>
      <c r="V1462" s="265"/>
      <c r="W1462" s="265"/>
      <c r="X1462" s="266"/>
      <c r="Y1462" s="266"/>
      <c r="AB1462" s="6"/>
      <c r="AC1462" s="6"/>
      <c r="AF1462" s="56"/>
      <c r="AG1462" s="56"/>
    </row>
    <row r="1463" spans="2:33" ht="11.25">
      <c r="B1463" s="133" t="str">
        <f>CONCATENATE(historie_vysledky[[#This Row],[rok]]," :: ",H1463," :: ",I1463)</f>
        <v>2017 :: Knopfová Stanislava :: 1984</v>
      </c>
      <c r="C1463" s="251">
        <v>2017</v>
      </c>
      <c r="D1463" s="252" t="s">
        <v>186</v>
      </c>
      <c r="E1463" s="259">
        <v>159</v>
      </c>
      <c r="F1463" s="259">
        <v>6</v>
      </c>
      <c r="G1463" s="253" t="s">
        <v>2806</v>
      </c>
      <c r="H1463" s="262" t="s">
        <v>2774</v>
      </c>
      <c r="I1463" s="263">
        <v>1984</v>
      </c>
      <c r="J1463" s="19" t="s">
        <v>316</v>
      </c>
      <c r="K1463" s="255" t="str">
        <f>IF(RIGHT(LEFT(historie_vysledky[[#This Row],[prijmeni a jmeno]],SEARCH(" ",historie_vysledky[[#This Row],[prijmeni a jmeno]])-1),1)="á","Z","M")</f>
        <v>Z</v>
      </c>
      <c r="L146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463" s="257"/>
      <c r="N1463" s="134"/>
      <c r="O1463" s="264">
        <v>6.2766203703703713E-2</v>
      </c>
      <c r="P1463" s="136" t="str">
        <f>LEFT(historie_vysledky[[#This Row],[prijmeni a jmeno]],1)</f>
        <v>K</v>
      </c>
      <c r="Q1463" s="135" t="str">
        <f>CONCATENATE(historie_vysledky[[#This Row],[prijmeni a jmeno]],", ",historie_vysledky[[#This Row],[nar]])</f>
        <v>Knopfová Stanislava, 1984</v>
      </c>
      <c r="R1463" s="135" t="str">
        <f>CONCATENATE(historie_vysledky[[#This Row],[prijmeni a jmeno]]," (",historie_vysledky[[#This Row],[nar]],")  v roce ",historie_vysledky[[#This Row],[rok]])</f>
        <v>Knopfová Stanislava (1984)  v roce 2017</v>
      </c>
      <c r="S1463" s="244"/>
      <c r="T1463" s="244"/>
      <c r="U1463" s="56"/>
      <c r="V1463" s="265"/>
      <c r="W1463" s="265"/>
      <c r="X1463" s="266"/>
      <c r="Y1463" s="266"/>
      <c r="AB1463" s="6"/>
      <c r="AC1463" s="6"/>
      <c r="AF1463" s="56"/>
      <c r="AG1463" s="56"/>
    </row>
    <row r="1464" spans="2:33" ht="11.25">
      <c r="B1464" s="133" t="str">
        <f>CONCATENATE(historie_vysledky[[#This Row],[rok]]," :: ",H1464," :: ",I1464)</f>
        <v>2017 :: Krausová Aneta :: 1990</v>
      </c>
      <c r="C1464" s="251">
        <v>2017</v>
      </c>
      <c r="D1464" s="252" t="s">
        <v>186</v>
      </c>
      <c r="E1464" s="259">
        <v>160</v>
      </c>
      <c r="F1464" s="259">
        <v>7</v>
      </c>
      <c r="G1464" s="253" t="s">
        <v>2787</v>
      </c>
      <c r="H1464" s="262" t="s">
        <v>2302</v>
      </c>
      <c r="I1464" s="263">
        <v>1990</v>
      </c>
      <c r="J1464" s="19" t="s">
        <v>883</v>
      </c>
      <c r="K1464" s="255" t="str">
        <f>IF(RIGHT(LEFT(historie_vysledky[[#This Row],[prijmeni a jmeno]],SEARCH(" ",historie_vysledky[[#This Row],[prijmeni a jmeno]])-1),1)="á","Z","M")</f>
        <v>Z</v>
      </c>
      <c r="L146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464" s="257"/>
      <c r="N1464" s="134"/>
      <c r="O1464" s="264">
        <v>6.283564814814814E-2</v>
      </c>
      <c r="P1464" s="136" t="str">
        <f>LEFT(historie_vysledky[[#This Row],[prijmeni a jmeno]],1)</f>
        <v>K</v>
      </c>
      <c r="Q1464" s="135" t="str">
        <f>CONCATENATE(historie_vysledky[[#This Row],[prijmeni a jmeno]],", ",historie_vysledky[[#This Row],[nar]])</f>
        <v>Krausová Aneta, 1990</v>
      </c>
      <c r="R1464" s="135" t="str">
        <f>CONCATENATE(historie_vysledky[[#This Row],[prijmeni a jmeno]]," (",historie_vysledky[[#This Row],[nar]],")  v roce ",historie_vysledky[[#This Row],[rok]])</f>
        <v>Krausová Aneta (1990)  v roce 2017</v>
      </c>
      <c r="S1464" s="244"/>
      <c r="T1464" s="244"/>
      <c r="U1464" s="56"/>
      <c r="V1464" s="265"/>
      <c r="W1464" s="265"/>
      <c r="X1464" s="266"/>
      <c r="Y1464" s="266"/>
      <c r="AB1464" s="6"/>
      <c r="AC1464" s="6"/>
      <c r="AF1464" s="56"/>
      <c r="AG1464" s="56"/>
    </row>
    <row r="1465" spans="2:33" ht="11.25">
      <c r="B1465" s="133" t="str">
        <f>CONCATENATE(historie_vysledky[[#This Row],[rok]]," :: ",H1465," :: ",I1465)</f>
        <v>2017 :: Tauchman Aleš :: 1972</v>
      </c>
      <c r="C1465" s="251">
        <v>2017</v>
      </c>
      <c r="D1465" s="252" t="s">
        <v>186</v>
      </c>
      <c r="E1465" s="259">
        <v>161</v>
      </c>
      <c r="F1465" s="259">
        <v>47</v>
      </c>
      <c r="G1465" s="253">
        <v>50</v>
      </c>
      <c r="H1465" s="262" t="s">
        <v>919</v>
      </c>
      <c r="I1465" s="263">
        <v>1972</v>
      </c>
      <c r="J1465" s="19" t="s">
        <v>284</v>
      </c>
      <c r="K1465" s="255" t="str">
        <f>IF(RIGHT(LEFT(historie_vysledky[[#This Row],[prijmeni a jmeno]],SEARCH(" ",historie_vysledky[[#This Row],[prijmeni a jmeno]])-1),1)="á","Z","M")</f>
        <v>M</v>
      </c>
      <c r="L146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65" s="257"/>
      <c r="N1465" s="134"/>
      <c r="O1465" s="264">
        <v>6.2916666666666662E-2</v>
      </c>
      <c r="P1465" s="136" t="str">
        <f>LEFT(historie_vysledky[[#This Row],[prijmeni a jmeno]],1)</f>
        <v>T</v>
      </c>
      <c r="Q1465" s="135" t="str">
        <f>CONCATENATE(historie_vysledky[[#This Row],[prijmeni a jmeno]],", ",historie_vysledky[[#This Row],[nar]])</f>
        <v>Tauchman Aleš, 1972</v>
      </c>
      <c r="R1465" s="135" t="str">
        <f>CONCATENATE(historie_vysledky[[#This Row],[prijmeni a jmeno]]," (",historie_vysledky[[#This Row],[nar]],")  v roce ",historie_vysledky[[#This Row],[rok]])</f>
        <v>Tauchman Aleš (1972)  v roce 2017</v>
      </c>
      <c r="S1465" s="244"/>
      <c r="T1465" s="244"/>
      <c r="U1465" s="56"/>
      <c r="V1465" s="265"/>
      <c r="W1465" s="265"/>
      <c r="X1465" s="266"/>
      <c r="Y1465" s="266"/>
      <c r="AB1465" s="6"/>
      <c r="AC1465" s="6"/>
      <c r="AF1465" s="56"/>
      <c r="AG1465" s="56"/>
    </row>
    <row r="1466" spans="2:33" ht="11.25">
      <c r="B1466" s="133" t="str">
        <f>CONCATENATE(historie_vysledky[[#This Row],[rok]]," :: ",H1466," :: ",I1466)</f>
        <v>2017 :: Klosse Jiří :: 1970</v>
      </c>
      <c r="C1466" s="251">
        <v>2017</v>
      </c>
      <c r="D1466" s="252" t="s">
        <v>186</v>
      </c>
      <c r="E1466" s="259">
        <v>162</v>
      </c>
      <c r="F1466" s="259">
        <v>48</v>
      </c>
      <c r="G1466" s="253">
        <v>60</v>
      </c>
      <c r="H1466" s="262" t="s">
        <v>73</v>
      </c>
      <c r="I1466" s="263">
        <v>1970</v>
      </c>
      <c r="J1466" s="19" t="s">
        <v>17</v>
      </c>
      <c r="K1466" s="255" t="str">
        <f>IF(RIGHT(LEFT(historie_vysledky[[#This Row],[prijmeni a jmeno]],SEARCH(" ",historie_vysledky[[#This Row],[prijmeni a jmeno]])-1),1)="á","Z","M")</f>
        <v>M</v>
      </c>
      <c r="L146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66" s="257"/>
      <c r="N1466" s="134"/>
      <c r="O1466" s="264">
        <v>6.3483796296296302E-2</v>
      </c>
      <c r="P1466" s="136" t="str">
        <f>LEFT(historie_vysledky[[#This Row],[prijmeni a jmeno]],1)</f>
        <v>K</v>
      </c>
      <c r="Q1466" s="135" t="str">
        <f>CONCATENATE(historie_vysledky[[#This Row],[prijmeni a jmeno]],", ",historie_vysledky[[#This Row],[nar]])</f>
        <v>Klosse Jiří, 1970</v>
      </c>
      <c r="R1466" s="135" t="str">
        <f>CONCATENATE(historie_vysledky[[#This Row],[prijmeni a jmeno]]," (",historie_vysledky[[#This Row],[nar]],")  v roce ",historie_vysledky[[#This Row],[rok]])</f>
        <v>Klosse Jiří (1970)  v roce 2017</v>
      </c>
      <c r="S1466" s="244"/>
      <c r="T1466" s="244"/>
      <c r="U1466" s="56"/>
      <c r="V1466" s="265"/>
      <c r="W1466" s="265"/>
      <c r="X1466" s="266"/>
      <c r="Y1466" s="266"/>
      <c r="AB1466" s="6"/>
      <c r="AC1466" s="6"/>
      <c r="AF1466" s="56"/>
      <c r="AG1466" s="56"/>
    </row>
    <row r="1467" spans="2:33" ht="11.25">
      <c r="B1467" s="133" t="str">
        <f>CONCATENATE(historie_vysledky[[#This Row],[rok]]," :: ",H1467," :: ",I1467)</f>
        <v>2017 :: Matoušová Jitka :: 1973</v>
      </c>
      <c r="C1467" s="251">
        <v>2017</v>
      </c>
      <c r="D1467" s="252" t="s">
        <v>186</v>
      </c>
      <c r="E1467" s="259">
        <v>163</v>
      </c>
      <c r="F1467" s="259">
        <v>20</v>
      </c>
      <c r="G1467" s="253">
        <v>11</v>
      </c>
      <c r="H1467" s="262" t="s">
        <v>2306</v>
      </c>
      <c r="I1467" s="263">
        <v>1973</v>
      </c>
      <c r="J1467" s="19" t="s">
        <v>883</v>
      </c>
      <c r="K1467" s="255" t="str">
        <f>IF(RIGHT(LEFT(historie_vysledky[[#This Row],[prijmeni a jmeno]],SEARCH(" ",historie_vysledky[[#This Row],[prijmeni a jmeno]])-1),1)="á","Z","M")</f>
        <v>Z</v>
      </c>
      <c r="L146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67" s="257"/>
      <c r="N1467" s="134"/>
      <c r="O1467" s="264">
        <v>6.3530092592592582E-2</v>
      </c>
      <c r="P1467" s="136" t="str">
        <f>LEFT(historie_vysledky[[#This Row],[prijmeni a jmeno]],1)</f>
        <v>M</v>
      </c>
      <c r="Q1467" s="135" t="str">
        <f>CONCATENATE(historie_vysledky[[#This Row],[prijmeni a jmeno]],", ",historie_vysledky[[#This Row],[nar]])</f>
        <v>Matoušová Jitka, 1973</v>
      </c>
      <c r="R1467" s="135" t="str">
        <f>CONCATENATE(historie_vysledky[[#This Row],[prijmeni a jmeno]]," (",historie_vysledky[[#This Row],[nar]],")  v roce ",historie_vysledky[[#This Row],[rok]])</f>
        <v>Matoušová Jitka (1973)  v roce 2017</v>
      </c>
      <c r="S1467" s="244"/>
      <c r="T1467" s="244"/>
      <c r="U1467" s="56"/>
      <c r="V1467" s="265"/>
      <c r="W1467" s="265"/>
      <c r="X1467" s="266"/>
      <c r="Y1467" s="266"/>
      <c r="AB1467" s="6"/>
      <c r="AC1467" s="6"/>
      <c r="AF1467" s="56"/>
      <c r="AG1467" s="56"/>
    </row>
    <row r="1468" spans="2:33" ht="11.25">
      <c r="B1468" s="133" t="str">
        <f>CONCATENATE(historie_vysledky[[#This Row],[rok]]," :: ",H1468," :: ",I1468)</f>
        <v>2017 :: Kůrka Tomáš :: 1986</v>
      </c>
      <c r="C1468" s="251">
        <v>2017</v>
      </c>
      <c r="D1468" s="252" t="s">
        <v>186</v>
      </c>
      <c r="E1468" s="259">
        <v>164</v>
      </c>
      <c r="F1468" s="259">
        <v>36</v>
      </c>
      <c r="G1468" s="253">
        <v>9</v>
      </c>
      <c r="H1468" s="262" t="s">
        <v>2644</v>
      </c>
      <c r="I1468" s="263">
        <v>1986</v>
      </c>
      <c r="J1468" s="19" t="s">
        <v>2645</v>
      </c>
      <c r="K1468" s="255" t="str">
        <f>IF(RIGHT(LEFT(historie_vysledky[[#This Row],[prijmeni a jmeno]],SEARCH(" ",historie_vysledky[[#This Row],[prijmeni a jmeno]])-1),1)="á","Z","M")</f>
        <v>M</v>
      </c>
      <c r="L146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68" s="257"/>
      <c r="N1468" s="134"/>
      <c r="O1468" s="264">
        <v>6.3541666666666663E-2</v>
      </c>
      <c r="P1468" s="136" t="str">
        <f>LEFT(historie_vysledky[[#This Row],[prijmeni a jmeno]],1)</f>
        <v>K</v>
      </c>
      <c r="Q1468" s="135" t="str">
        <f>CONCATENATE(historie_vysledky[[#This Row],[prijmeni a jmeno]],", ",historie_vysledky[[#This Row],[nar]])</f>
        <v>Kůrka Tomáš, 1986</v>
      </c>
      <c r="R1468" s="135" t="str">
        <f>CONCATENATE(historie_vysledky[[#This Row],[prijmeni a jmeno]]," (",historie_vysledky[[#This Row],[nar]],")  v roce ",historie_vysledky[[#This Row],[rok]])</f>
        <v>Kůrka Tomáš (1986)  v roce 2017</v>
      </c>
      <c r="S1468" s="244"/>
      <c r="T1468" s="244"/>
      <c r="U1468" s="56"/>
      <c r="V1468" s="265"/>
      <c r="W1468" s="265"/>
      <c r="X1468" s="266"/>
      <c r="Y1468" s="266"/>
      <c r="AB1468" s="6"/>
      <c r="AC1468" s="6"/>
      <c r="AF1468" s="56"/>
      <c r="AG1468" s="56"/>
    </row>
    <row r="1469" spans="2:33" ht="11.25">
      <c r="B1469" s="133" t="str">
        <f>CONCATENATE(historie_vysledky[[#This Row],[rok]]," :: ",H1469," :: ",I1469)</f>
        <v>2017 :: Nováčková Denisa :: 1999</v>
      </c>
      <c r="C1469" s="251">
        <v>2017</v>
      </c>
      <c r="D1469" s="252" t="s">
        <v>186</v>
      </c>
      <c r="E1469" s="259">
        <v>165</v>
      </c>
      <c r="F1469" s="259">
        <v>8</v>
      </c>
      <c r="G1469" s="253">
        <v>57</v>
      </c>
      <c r="H1469" s="262" t="s">
        <v>2655</v>
      </c>
      <c r="I1469" s="263">
        <v>1999</v>
      </c>
      <c r="J1469" s="19" t="s">
        <v>2654</v>
      </c>
      <c r="K1469" s="255" t="str">
        <f>IF(RIGHT(LEFT(historie_vysledky[[#This Row],[prijmeni a jmeno]],SEARCH(" ",historie_vysledky[[#This Row],[prijmeni a jmeno]])-1),1)="á","Z","M")</f>
        <v>Z</v>
      </c>
      <c r="L146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469" s="257"/>
      <c r="N1469" s="134"/>
      <c r="O1469" s="264">
        <v>6.3692129629629626E-2</v>
      </c>
      <c r="P1469" s="136" t="str">
        <f>LEFT(historie_vysledky[[#This Row],[prijmeni a jmeno]],1)</f>
        <v>N</v>
      </c>
      <c r="Q1469" s="135" t="str">
        <f>CONCATENATE(historie_vysledky[[#This Row],[prijmeni a jmeno]],", ",historie_vysledky[[#This Row],[nar]])</f>
        <v>Nováčková Denisa, 1999</v>
      </c>
      <c r="R1469" s="135" t="str">
        <f>CONCATENATE(historie_vysledky[[#This Row],[prijmeni a jmeno]]," (",historie_vysledky[[#This Row],[nar]],")  v roce ",historie_vysledky[[#This Row],[rok]])</f>
        <v>Nováčková Denisa (1999)  v roce 2017</v>
      </c>
      <c r="S1469" s="244"/>
      <c r="T1469" s="244"/>
      <c r="U1469" s="56"/>
      <c r="V1469" s="265"/>
      <c r="W1469" s="265"/>
      <c r="X1469" s="266"/>
      <c r="Y1469" s="266"/>
      <c r="AB1469" s="6"/>
      <c r="AC1469" s="6"/>
      <c r="AF1469" s="56"/>
      <c r="AG1469" s="56"/>
    </row>
    <row r="1470" spans="2:33" ht="11.25">
      <c r="B1470" s="133" t="str">
        <f>CONCATENATE(historie_vysledky[[#This Row],[rok]]," :: ",H1470," :: ",I1470)</f>
        <v>2017 :: Valter Pavel :: 1975</v>
      </c>
      <c r="C1470" s="251">
        <v>2017</v>
      </c>
      <c r="D1470" s="252" t="s">
        <v>186</v>
      </c>
      <c r="E1470" s="259">
        <v>166</v>
      </c>
      <c r="F1470" s="259">
        <v>49</v>
      </c>
      <c r="G1470" s="253">
        <v>59</v>
      </c>
      <c r="H1470" s="262" t="s">
        <v>127</v>
      </c>
      <c r="I1470" s="263">
        <v>1975</v>
      </c>
      <c r="J1470" s="19" t="s">
        <v>17</v>
      </c>
      <c r="K1470" s="255" t="str">
        <f>IF(RIGHT(LEFT(historie_vysledky[[#This Row],[prijmeni a jmeno]],SEARCH(" ",historie_vysledky[[#This Row],[prijmeni a jmeno]])-1),1)="á","Z","M")</f>
        <v>M</v>
      </c>
      <c r="L147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70" s="257"/>
      <c r="N1470" s="134"/>
      <c r="O1470" s="264">
        <v>6.4733796296296289E-2</v>
      </c>
      <c r="P1470" s="136" t="str">
        <f>LEFT(historie_vysledky[[#This Row],[prijmeni a jmeno]],1)</f>
        <v>V</v>
      </c>
      <c r="Q1470" s="135" t="str">
        <f>CONCATENATE(historie_vysledky[[#This Row],[prijmeni a jmeno]],", ",historie_vysledky[[#This Row],[nar]])</f>
        <v>Valter Pavel, 1975</v>
      </c>
      <c r="R1470" s="135" t="str">
        <f>CONCATENATE(historie_vysledky[[#This Row],[prijmeni a jmeno]]," (",historie_vysledky[[#This Row],[nar]],")  v roce ",historie_vysledky[[#This Row],[rok]])</f>
        <v>Valter Pavel (1975)  v roce 2017</v>
      </c>
      <c r="S1470" s="244"/>
      <c r="T1470" s="244"/>
      <c r="U1470" s="56"/>
      <c r="V1470" s="265"/>
      <c r="W1470" s="265"/>
      <c r="X1470" s="266"/>
      <c r="Y1470" s="266"/>
      <c r="AB1470" s="6"/>
      <c r="AC1470" s="6"/>
      <c r="AF1470" s="56"/>
      <c r="AG1470" s="56"/>
    </row>
    <row r="1471" spans="2:33" ht="11.25">
      <c r="B1471" s="133" t="str">
        <f>CONCATENATE(historie_vysledky[[#This Row],[rok]]," :: ",H1471," :: ",I1471)</f>
        <v>2017 :: Musilová Nikola :: 1989</v>
      </c>
      <c r="C1471" s="251">
        <v>2017</v>
      </c>
      <c r="D1471" s="252" t="s">
        <v>186</v>
      </c>
      <c r="E1471" s="259">
        <v>167</v>
      </c>
      <c r="F1471" s="259">
        <v>9</v>
      </c>
      <c r="G1471" s="253">
        <v>14</v>
      </c>
      <c r="H1471" s="262" t="s">
        <v>2651</v>
      </c>
      <c r="I1471" s="263">
        <v>1989</v>
      </c>
      <c r="J1471" s="19" t="s">
        <v>2622</v>
      </c>
      <c r="K1471" s="255" t="str">
        <f>IF(RIGHT(LEFT(historie_vysledky[[#This Row],[prijmeni a jmeno]],SEARCH(" ",historie_vysledky[[#This Row],[prijmeni a jmeno]])-1),1)="á","Z","M")</f>
        <v>Z</v>
      </c>
      <c r="L147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471" s="257"/>
      <c r="N1471" s="134"/>
      <c r="O1471" s="264">
        <v>6.4930555555555561E-2</v>
      </c>
      <c r="P1471" s="136" t="str">
        <f>LEFT(historie_vysledky[[#This Row],[prijmeni a jmeno]],1)</f>
        <v>M</v>
      </c>
      <c r="Q1471" s="135" t="str">
        <f>CONCATENATE(historie_vysledky[[#This Row],[prijmeni a jmeno]],", ",historie_vysledky[[#This Row],[nar]])</f>
        <v>Musilová Nikola, 1989</v>
      </c>
      <c r="R1471" s="135" t="str">
        <f>CONCATENATE(historie_vysledky[[#This Row],[prijmeni a jmeno]]," (",historie_vysledky[[#This Row],[nar]],")  v roce ",historie_vysledky[[#This Row],[rok]])</f>
        <v>Musilová Nikola (1989)  v roce 2017</v>
      </c>
      <c r="S1471" s="244"/>
      <c r="T1471" s="244"/>
      <c r="U1471" s="56"/>
      <c r="V1471" s="265"/>
      <c r="W1471" s="265"/>
      <c r="X1471" s="266"/>
      <c r="Y1471" s="266"/>
      <c r="AB1471" s="6"/>
      <c r="AC1471" s="6"/>
      <c r="AF1471" s="56"/>
      <c r="AG1471" s="56"/>
    </row>
    <row r="1472" spans="2:33" ht="11.25">
      <c r="B1472" s="133" t="str">
        <f>CONCATENATE(historie_vysledky[[#This Row],[rok]]," :: ",H1472," :: ",I1472)</f>
        <v>2017 :: Smetana Jiří :: 1953</v>
      </c>
      <c r="C1472" s="251">
        <v>2017</v>
      </c>
      <c r="D1472" s="252" t="s">
        <v>186</v>
      </c>
      <c r="E1472" s="259">
        <v>168</v>
      </c>
      <c r="F1472" s="259">
        <v>7</v>
      </c>
      <c r="G1472" s="253">
        <v>120</v>
      </c>
      <c r="H1472" s="262" t="s">
        <v>156</v>
      </c>
      <c r="I1472" s="263">
        <v>1953</v>
      </c>
      <c r="J1472" s="19" t="s">
        <v>657</v>
      </c>
      <c r="K1472" s="255" t="str">
        <f>IF(RIGHT(LEFT(historie_vysledky[[#This Row],[prijmeni a jmeno]],SEARCH(" ",historie_vysledky[[#This Row],[prijmeni a jmeno]])-1),1)="á","Z","M")</f>
        <v>M</v>
      </c>
      <c r="L147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472" s="257"/>
      <c r="N1472" s="134"/>
      <c r="O1472" s="264">
        <v>6.6435185185185194E-2</v>
      </c>
      <c r="P1472" s="136" t="str">
        <f>LEFT(historie_vysledky[[#This Row],[prijmeni a jmeno]],1)</f>
        <v>S</v>
      </c>
      <c r="Q1472" s="135" t="str">
        <f>CONCATENATE(historie_vysledky[[#This Row],[prijmeni a jmeno]],", ",historie_vysledky[[#This Row],[nar]])</f>
        <v>Smetana Jiří, 1953</v>
      </c>
      <c r="R1472" s="135" t="str">
        <f>CONCATENATE(historie_vysledky[[#This Row],[prijmeni a jmeno]]," (",historie_vysledky[[#This Row],[nar]],")  v roce ",historie_vysledky[[#This Row],[rok]])</f>
        <v>Smetana Jiří (1953)  v roce 2017</v>
      </c>
      <c r="S1472" s="244"/>
      <c r="T1472" s="244"/>
      <c r="U1472" s="56"/>
      <c r="V1472" s="265"/>
      <c r="W1472" s="265"/>
      <c r="X1472" s="266"/>
      <c r="Y1472" s="266"/>
      <c r="AB1472" s="6"/>
      <c r="AC1472" s="6"/>
      <c r="AF1472" s="56"/>
      <c r="AG1472" s="56"/>
    </row>
    <row r="1473" spans="2:33" ht="11.25">
      <c r="B1473" s="133" t="str">
        <f>CONCATENATE(historie_vysledky[[#This Row],[rok]]," :: ",H1473," :: ",I1473)</f>
        <v>2017 :: Dvořák Petr :: 1950</v>
      </c>
      <c r="C1473" s="251">
        <v>2017</v>
      </c>
      <c r="D1473" s="252" t="s">
        <v>186</v>
      </c>
      <c r="E1473" s="259">
        <v>169</v>
      </c>
      <c r="F1473" s="259">
        <v>8</v>
      </c>
      <c r="G1473" s="253" t="s">
        <v>2752</v>
      </c>
      <c r="H1473" s="262" t="s">
        <v>54</v>
      </c>
      <c r="I1473" s="263">
        <v>1950</v>
      </c>
      <c r="J1473" s="19" t="s">
        <v>648</v>
      </c>
      <c r="K1473" s="255" t="str">
        <f>IF(RIGHT(LEFT(historie_vysledky[[#This Row],[prijmeni a jmeno]],SEARCH(" ",historie_vysledky[[#This Row],[prijmeni a jmeno]])-1),1)="á","Z","M")</f>
        <v>M</v>
      </c>
      <c r="L147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60-69</v>
      </c>
      <c r="M1473" s="257"/>
      <c r="N1473" s="134"/>
      <c r="O1473" s="264">
        <v>6.7118055555555556E-2</v>
      </c>
      <c r="P1473" s="136" t="str">
        <f>LEFT(historie_vysledky[[#This Row],[prijmeni a jmeno]],1)</f>
        <v>D</v>
      </c>
      <c r="Q1473" s="135" t="str">
        <f>CONCATENATE(historie_vysledky[[#This Row],[prijmeni a jmeno]],", ",historie_vysledky[[#This Row],[nar]])</f>
        <v>Dvořák Petr, 1950</v>
      </c>
      <c r="R1473" s="135" t="str">
        <f>CONCATENATE(historie_vysledky[[#This Row],[prijmeni a jmeno]]," (",historie_vysledky[[#This Row],[nar]],")  v roce ",historie_vysledky[[#This Row],[rok]])</f>
        <v>Dvořák Petr (1950)  v roce 2017</v>
      </c>
      <c r="S1473" s="244"/>
      <c r="T1473" s="244"/>
      <c r="U1473" s="56"/>
      <c r="V1473" s="265"/>
      <c r="W1473" s="265"/>
      <c r="X1473" s="266"/>
      <c r="Y1473" s="266"/>
      <c r="AB1473" s="6"/>
      <c r="AC1473" s="6"/>
      <c r="AF1473" s="56"/>
      <c r="AG1473" s="56"/>
    </row>
    <row r="1474" spans="2:33" ht="11.25">
      <c r="B1474" s="133" t="str">
        <f>CONCATENATE(historie_vysledky[[#This Row],[rok]]," :: ",H1474," :: ",I1474)</f>
        <v>2017 :: Pokorný Jiří :: 1977</v>
      </c>
      <c r="C1474" s="251">
        <v>2017</v>
      </c>
      <c r="D1474" s="252" t="s">
        <v>186</v>
      </c>
      <c r="E1474" s="259">
        <v>170</v>
      </c>
      <c r="F1474" s="259">
        <v>50</v>
      </c>
      <c r="G1474" s="253">
        <v>18</v>
      </c>
      <c r="H1474" s="262" t="s">
        <v>2316</v>
      </c>
      <c r="I1474" s="263">
        <v>1977</v>
      </c>
      <c r="J1474" s="19" t="s">
        <v>284</v>
      </c>
      <c r="K1474" s="255" t="str">
        <f>IF(RIGHT(LEFT(historie_vysledky[[#This Row],[prijmeni a jmeno]],SEARCH(" ",historie_vysledky[[#This Row],[prijmeni a jmeno]])-1),1)="á","Z","M")</f>
        <v>M</v>
      </c>
      <c r="L147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74" s="257"/>
      <c r="N1474" s="134"/>
      <c r="O1474" s="264">
        <v>6.8599537037037042E-2</v>
      </c>
      <c r="P1474" s="136" t="str">
        <f>LEFT(historie_vysledky[[#This Row],[prijmeni a jmeno]],1)</f>
        <v>P</v>
      </c>
      <c r="Q1474" s="135" t="str">
        <f>CONCATENATE(historie_vysledky[[#This Row],[prijmeni a jmeno]],", ",historie_vysledky[[#This Row],[nar]])</f>
        <v>Pokorný Jiří, 1977</v>
      </c>
      <c r="R1474" s="135" t="str">
        <f>CONCATENATE(historie_vysledky[[#This Row],[prijmeni a jmeno]]," (",historie_vysledky[[#This Row],[nar]],")  v roce ",historie_vysledky[[#This Row],[rok]])</f>
        <v>Pokorný Jiří (1977)  v roce 2017</v>
      </c>
      <c r="S1474" s="244"/>
      <c r="T1474" s="244"/>
      <c r="U1474" s="56"/>
      <c r="V1474" s="265"/>
      <c r="W1474" s="265"/>
      <c r="X1474" s="266"/>
      <c r="Y1474" s="266"/>
      <c r="AB1474" s="6"/>
      <c r="AC1474" s="6"/>
      <c r="AF1474" s="56"/>
      <c r="AG1474" s="56"/>
    </row>
    <row r="1475" spans="2:33" ht="11.25">
      <c r="B1475" s="133" t="str">
        <f>CONCATENATE(historie_vysledky[[#This Row],[rok]]," :: ",H1475," :: ",I1475)</f>
        <v>2017 :: Vařejková Barbora :: 1976</v>
      </c>
      <c r="C1475" s="251">
        <v>2017</v>
      </c>
      <c r="D1475" s="252" t="s">
        <v>186</v>
      </c>
      <c r="E1475" s="259">
        <v>171</v>
      </c>
      <c r="F1475" s="259">
        <v>21</v>
      </c>
      <c r="G1475" s="253">
        <v>31</v>
      </c>
      <c r="H1475" s="262" t="s">
        <v>2333</v>
      </c>
      <c r="I1475" s="263">
        <v>1976</v>
      </c>
      <c r="J1475" s="19" t="s">
        <v>285</v>
      </c>
      <c r="K1475" s="255" t="str">
        <f>IF(RIGHT(LEFT(historie_vysledky[[#This Row],[prijmeni a jmeno]],SEARCH(" ",historie_vysledky[[#This Row],[prijmeni a jmeno]])-1),1)="á","Z","M")</f>
        <v>Z</v>
      </c>
      <c r="L147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75" s="257"/>
      <c r="N1475" s="134"/>
      <c r="O1475" s="264">
        <v>6.8634259259259256E-2</v>
      </c>
      <c r="P1475" s="136" t="str">
        <f>LEFT(historie_vysledky[[#This Row],[prijmeni a jmeno]],1)</f>
        <v>V</v>
      </c>
      <c r="Q1475" s="135" t="str">
        <f>CONCATENATE(historie_vysledky[[#This Row],[prijmeni a jmeno]],", ",historie_vysledky[[#This Row],[nar]])</f>
        <v>Vařejková Barbora, 1976</v>
      </c>
      <c r="R1475" s="135" t="str">
        <f>CONCATENATE(historie_vysledky[[#This Row],[prijmeni a jmeno]]," (",historie_vysledky[[#This Row],[nar]],")  v roce ",historie_vysledky[[#This Row],[rok]])</f>
        <v>Vařejková Barbora (1976)  v roce 2017</v>
      </c>
      <c r="S1475" s="244"/>
      <c r="T1475" s="244"/>
      <c r="U1475" s="56"/>
      <c r="V1475" s="265"/>
      <c r="W1475" s="265"/>
      <c r="X1475" s="266"/>
      <c r="Y1475" s="266"/>
      <c r="AB1475" s="6"/>
      <c r="AC1475" s="6"/>
      <c r="AF1475" s="56"/>
      <c r="AG1475" s="56"/>
    </row>
    <row r="1476" spans="2:33" ht="11.25">
      <c r="B1476" s="133" t="str">
        <f>CONCATENATE(historie_vysledky[[#This Row],[rok]]," :: ",H1476," :: ",I1476)</f>
        <v>2017 :: Benedová Zdeňka :: 1968</v>
      </c>
      <c r="C1476" s="251">
        <v>2017</v>
      </c>
      <c r="D1476" s="252" t="s">
        <v>186</v>
      </c>
      <c r="E1476" s="259">
        <v>172</v>
      </c>
      <c r="F1476" s="259">
        <v>9</v>
      </c>
      <c r="G1476" s="253" t="s">
        <v>2747</v>
      </c>
      <c r="H1476" s="262" t="s">
        <v>879</v>
      </c>
      <c r="I1476" s="263">
        <v>1968</v>
      </c>
      <c r="J1476" s="19" t="s">
        <v>37</v>
      </c>
      <c r="K1476" s="255" t="str">
        <f>IF(RIGHT(LEFT(historie_vysledky[[#This Row],[prijmeni a jmeno]],SEARCH(" ",historie_vysledky[[#This Row],[prijmeni a jmeno]])-1),1)="á","Z","M")</f>
        <v>Z</v>
      </c>
      <c r="L147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476" s="257"/>
      <c r="N1476" s="134"/>
      <c r="O1476" s="264">
        <v>6.9444444444444434E-2</v>
      </c>
      <c r="P1476" s="136" t="str">
        <f>LEFT(historie_vysledky[[#This Row],[prijmeni a jmeno]],1)</f>
        <v>B</v>
      </c>
      <c r="Q1476" s="135" t="str">
        <f>CONCATENATE(historie_vysledky[[#This Row],[prijmeni a jmeno]],", ",historie_vysledky[[#This Row],[nar]])</f>
        <v>Benedová Zdeňka, 1968</v>
      </c>
      <c r="R1476" s="135" t="str">
        <f>CONCATENATE(historie_vysledky[[#This Row],[prijmeni a jmeno]]," (",historie_vysledky[[#This Row],[nar]],")  v roce ",historie_vysledky[[#This Row],[rok]])</f>
        <v>Benedová Zdeňka (1968)  v roce 2017</v>
      </c>
      <c r="S1476" s="244"/>
      <c r="T1476" s="244"/>
      <c r="U1476" s="56"/>
      <c r="V1476" s="265"/>
      <c r="W1476" s="265"/>
      <c r="X1476" s="266"/>
      <c r="Y1476" s="266"/>
      <c r="AB1476" s="6"/>
      <c r="AC1476" s="6"/>
      <c r="AF1476" s="56"/>
      <c r="AG1476" s="56"/>
    </row>
    <row r="1477" spans="2:33" ht="11.25">
      <c r="B1477" s="133" t="str">
        <f>CONCATENATE(historie_vysledky[[#This Row],[rok]]," :: ",H1477," :: ",I1477)</f>
        <v>2017 :: Černochová Simona :: 1996</v>
      </c>
      <c r="C1477" s="251">
        <v>2017</v>
      </c>
      <c r="D1477" s="252" t="s">
        <v>186</v>
      </c>
      <c r="E1477" s="259">
        <v>173</v>
      </c>
      <c r="F1477" s="259">
        <v>10</v>
      </c>
      <c r="G1477" s="253">
        <v>107</v>
      </c>
      <c r="H1477" s="262" t="s">
        <v>2739</v>
      </c>
      <c r="I1477" s="263">
        <v>1996</v>
      </c>
      <c r="J1477" s="19" t="s">
        <v>2323</v>
      </c>
      <c r="K1477" s="255" t="str">
        <f>IF(RIGHT(LEFT(historie_vysledky[[#This Row],[prijmeni a jmeno]],SEARCH(" ",historie_vysledky[[#This Row],[prijmeni a jmeno]])-1),1)="á","Z","M")</f>
        <v>Z</v>
      </c>
      <c r="L147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477" s="257"/>
      <c r="N1477" s="134"/>
      <c r="O1477" s="264">
        <v>7.0381944444444441E-2</v>
      </c>
      <c r="P1477" s="136" t="str">
        <f>LEFT(historie_vysledky[[#This Row],[prijmeni a jmeno]],1)</f>
        <v>Č</v>
      </c>
      <c r="Q1477" s="135" t="str">
        <f>CONCATENATE(historie_vysledky[[#This Row],[prijmeni a jmeno]],", ",historie_vysledky[[#This Row],[nar]])</f>
        <v>Černochová Simona, 1996</v>
      </c>
      <c r="R1477" s="135" t="str">
        <f>CONCATENATE(historie_vysledky[[#This Row],[prijmeni a jmeno]]," (",historie_vysledky[[#This Row],[nar]],")  v roce ",historie_vysledky[[#This Row],[rok]])</f>
        <v>Černochová Simona (1996)  v roce 2017</v>
      </c>
      <c r="S1477" s="244"/>
      <c r="T1477" s="244"/>
      <c r="U1477" s="56"/>
      <c r="V1477" s="265"/>
      <c r="W1477" s="265"/>
      <c r="X1477" s="266"/>
      <c r="Y1477" s="266"/>
      <c r="AB1477" s="6"/>
      <c r="AC1477" s="6"/>
      <c r="AF1477" s="56"/>
      <c r="AG1477" s="56"/>
    </row>
    <row r="1478" spans="2:33" ht="11.25">
      <c r="B1478" s="133" t="str">
        <f>CONCATENATE(historie_vysledky[[#This Row],[rok]]," :: ",H1478," :: ",I1478)</f>
        <v>2017 :: Čoudková Majda :: 1991</v>
      </c>
      <c r="C1478" s="251">
        <v>2017</v>
      </c>
      <c r="D1478" s="252" t="s">
        <v>186</v>
      </c>
      <c r="E1478" s="259">
        <v>174</v>
      </c>
      <c r="F1478" s="259">
        <v>11</v>
      </c>
      <c r="G1478" s="253">
        <v>95</v>
      </c>
      <c r="H1478" s="262" t="s">
        <v>2621</v>
      </c>
      <c r="I1478" s="263">
        <v>1991</v>
      </c>
      <c r="J1478" s="19" t="s">
        <v>2622</v>
      </c>
      <c r="K1478" s="255" t="str">
        <f>IF(RIGHT(LEFT(historie_vysledky[[#This Row],[prijmeni a jmeno]],SEARCH(" ",historie_vysledky[[#This Row],[prijmeni a jmeno]])-1),1)="á","Z","M")</f>
        <v>Z</v>
      </c>
      <c r="L147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478" s="257"/>
      <c r="N1478" s="134"/>
      <c r="O1478" s="264">
        <v>7.2083333333333333E-2</v>
      </c>
      <c r="P1478" s="136" t="str">
        <f>LEFT(historie_vysledky[[#This Row],[prijmeni a jmeno]],1)</f>
        <v>Č</v>
      </c>
      <c r="Q1478" s="135" t="str">
        <f>CONCATENATE(historie_vysledky[[#This Row],[prijmeni a jmeno]],", ",historie_vysledky[[#This Row],[nar]])</f>
        <v>Čoudková Majda, 1991</v>
      </c>
      <c r="R1478" s="135" t="str">
        <f>CONCATENATE(historie_vysledky[[#This Row],[prijmeni a jmeno]]," (",historie_vysledky[[#This Row],[nar]],")  v roce ",historie_vysledky[[#This Row],[rok]])</f>
        <v>Čoudková Majda (1991)  v roce 2017</v>
      </c>
      <c r="S1478" s="244"/>
      <c r="T1478" s="244"/>
      <c r="U1478" s="56"/>
      <c r="V1478" s="265"/>
      <c r="W1478" s="265"/>
      <c r="X1478" s="266"/>
      <c r="Y1478" s="266"/>
      <c r="AB1478" s="6"/>
      <c r="AC1478" s="6"/>
      <c r="AF1478" s="56"/>
      <c r="AG1478" s="56"/>
    </row>
    <row r="1479" spans="2:33" ht="11.25">
      <c r="B1479" s="133" t="str">
        <f>CONCATENATE(historie_vysledky[[#This Row],[rok]]," :: ",H1479," :: ",I1479)</f>
        <v>2017 :: Bumbová Martina :: 1969</v>
      </c>
      <c r="C1479" s="251">
        <v>2017</v>
      </c>
      <c r="D1479" s="252" t="s">
        <v>186</v>
      </c>
      <c r="E1479" s="259">
        <v>175</v>
      </c>
      <c r="F1479" s="259">
        <v>10</v>
      </c>
      <c r="G1479" s="253">
        <v>38</v>
      </c>
      <c r="H1479" s="262" t="s">
        <v>139</v>
      </c>
      <c r="I1479" s="263">
        <v>1969</v>
      </c>
      <c r="J1479" s="19" t="s">
        <v>690</v>
      </c>
      <c r="K1479" s="255" t="str">
        <f>IF(RIGHT(LEFT(historie_vysledky[[#This Row],[prijmeni a jmeno]],SEARCH(" ",historie_vysledky[[#This Row],[prijmeni a jmeno]])-1),1)="á","Z","M")</f>
        <v>Z</v>
      </c>
      <c r="L147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45+</v>
      </c>
      <c r="M1479" s="257"/>
      <c r="N1479" s="134"/>
      <c r="O1479" s="264">
        <v>7.318287037037037E-2</v>
      </c>
      <c r="P1479" s="136" t="str">
        <f>LEFT(historie_vysledky[[#This Row],[prijmeni a jmeno]],1)</f>
        <v>B</v>
      </c>
      <c r="Q1479" s="135" t="str">
        <f>CONCATENATE(historie_vysledky[[#This Row],[prijmeni a jmeno]],", ",historie_vysledky[[#This Row],[nar]])</f>
        <v>Bumbová Martina, 1969</v>
      </c>
      <c r="R1479" s="135" t="str">
        <f>CONCATENATE(historie_vysledky[[#This Row],[prijmeni a jmeno]]," (",historie_vysledky[[#This Row],[nar]],")  v roce ",historie_vysledky[[#This Row],[rok]])</f>
        <v>Bumbová Martina (1969)  v roce 2017</v>
      </c>
      <c r="S1479" s="244"/>
      <c r="T1479" s="244"/>
      <c r="U1479" s="56"/>
      <c r="V1479" s="265"/>
      <c r="W1479" s="265"/>
      <c r="X1479" s="266"/>
      <c r="Y1479" s="266"/>
      <c r="AB1479" s="6"/>
      <c r="AC1479" s="6"/>
      <c r="AF1479" s="56"/>
      <c r="AG1479" s="56"/>
    </row>
    <row r="1480" spans="2:33" ht="11.25">
      <c r="B1480" s="133" t="str">
        <f>CONCATENATE(historie_vysledky[[#This Row],[rok]]," :: ",H1480," :: ",I1480)</f>
        <v>2017 :: Paraniak Marek :: 1970</v>
      </c>
      <c r="C1480" s="251">
        <v>2017</v>
      </c>
      <c r="D1480" s="252" t="s">
        <v>186</v>
      </c>
      <c r="E1480" s="259">
        <v>176</v>
      </c>
      <c r="F1480" s="259">
        <v>51</v>
      </c>
      <c r="G1480" s="253" t="s">
        <v>2757</v>
      </c>
      <c r="H1480" s="262" t="s">
        <v>2313</v>
      </c>
      <c r="I1480" s="263">
        <v>1970</v>
      </c>
      <c r="J1480" s="19" t="s">
        <v>2275</v>
      </c>
      <c r="K1480" s="255" t="str">
        <f>IF(RIGHT(LEFT(historie_vysledky[[#This Row],[prijmeni a jmeno]],SEARCH(" ",historie_vysledky[[#This Row],[prijmeni a jmeno]])-1),1)="á","Z","M")</f>
        <v>M</v>
      </c>
      <c r="L148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40-49</v>
      </c>
      <c r="M1480" s="257"/>
      <c r="N1480" s="134"/>
      <c r="O1480" s="264">
        <v>7.5381944444444446E-2</v>
      </c>
      <c r="P1480" s="136" t="str">
        <f>LEFT(historie_vysledky[[#This Row],[prijmeni a jmeno]],1)</f>
        <v>P</v>
      </c>
      <c r="Q1480" s="135" t="str">
        <f>CONCATENATE(historie_vysledky[[#This Row],[prijmeni a jmeno]],", ",historie_vysledky[[#This Row],[nar]])</f>
        <v>Paraniak Marek, 1970</v>
      </c>
      <c r="R1480" s="135" t="str">
        <f>CONCATENATE(historie_vysledky[[#This Row],[prijmeni a jmeno]]," (",historie_vysledky[[#This Row],[nar]],")  v roce ",historie_vysledky[[#This Row],[rok]])</f>
        <v>Paraniak Marek (1970)  v roce 2017</v>
      </c>
      <c r="S1480" s="244"/>
      <c r="T1480" s="244"/>
      <c r="U1480" s="56"/>
      <c r="V1480" s="265"/>
      <c r="W1480" s="265"/>
      <c r="X1480" s="266"/>
      <c r="Y1480" s="266"/>
      <c r="AB1480" s="6"/>
      <c r="AC1480" s="6"/>
      <c r="AF1480" s="56"/>
      <c r="AG1480" s="56"/>
    </row>
    <row r="1481" spans="2:33" ht="11.25">
      <c r="B1481" s="133" t="str">
        <f>CONCATENATE(historie_vysledky[[#This Row],[rok]]," :: ",H1481," :: ",I1481)</f>
        <v>2017 :: Fík Jan :: 1978</v>
      </c>
      <c r="C1481" s="251">
        <v>2017</v>
      </c>
      <c r="D1481" s="252" t="s">
        <v>186</v>
      </c>
      <c r="E1481" s="259">
        <v>177</v>
      </c>
      <c r="F1481" s="259">
        <v>37</v>
      </c>
      <c r="G1481" s="253">
        <v>5</v>
      </c>
      <c r="H1481" s="262" t="s">
        <v>206</v>
      </c>
      <c r="I1481" s="263">
        <v>1978</v>
      </c>
      <c r="J1481" s="19" t="s">
        <v>284</v>
      </c>
      <c r="K1481" s="255" t="str">
        <f>IF(RIGHT(LEFT(historie_vysledky[[#This Row],[prijmeni a jmeno]],SEARCH(" ",historie_vysledky[[#This Row],[prijmeni a jmeno]])-1),1)="á","Z","M")</f>
        <v>M</v>
      </c>
      <c r="L148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30-39</v>
      </c>
      <c r="M1481" s="257"/>
      <c r="N1481" s="134"/>
      <c r="O1481" s="264">
        <v>7.7129629629629631E-2</v>
      </c>
      <c r="P1481" s="136" t="str">
        <f>LEFT(historie_vysledky[[#This Row],[prijmeni a jmeno]],1)</f>
        <v>F</v>
      </c>
      <c r="Q1481" s="135" t="str">
        <f>CONCATENATE(historie_vysledky[[#This Row],[prijmeni a jmeno]],", ",historie_vysledky[[#This Row],[nar]])</f>
        <v>Fík Jan, 1978</v>
      </c>
      <c r="R1481" s="135" t="str">
        <f>CONCATENATE(historie_vysledky[[#This Row],[prijmeni a jmeno]]," (",historie_vysledky[[#This Row],[nar]],")  v roce ",historie_vysledky[[#This Row],[rok]])</f>
        <v>Fík Jan (1978)  v roce 2017</v>
      </c>
      <c r="S1481" s="244"/>
      <c r="T1481" s="244"/>
      <c r="U1481" s="56"/>
      <c r="V1481" s="265"/>
      <c r="W1481" s="265"/>
      <c r="X1481" s="266"/>
      <c r="Y1481" s="266"/>
      <c r="AB1481" s="6"/>
      <c r="AC1481" s="6"/>
      <c r="AF1481" s="56"/>
      <c r="AG1481" s="56"/>
    </row>
    <row r="1482" spans="2:33" ht="11.25">
      <c r="B1482" s="133" t="str">
        <f>CONCATENATE(historie_vysledky[[#This Row],[rok]]," :: ",H1482," :: ",I1482)</f>
        <v>2017 :: Fíková Kateřina :: 1980</v>
      </c>
      <c r="C1482" s="251">
        <v>2017</v>
      </c>
      <c r="D1482" s="252" t="s">
        <v>186</v>
      </c>
      <c r="E1482" s="259">
        <v>178</v>
      </c>
      <c r="F1482" s="259">
        <v>22</v>
      </c>
      <c r="G1482" s="253">
        <v>6</v>
      </c>
      <c r="H1482" s="262" t="s">
        <v>970</v>
      </c>
      <c r="I1482" s="263">
        <v>1980</v>
      </c>
      <c r="J1482" s="19" t="s">
        <v>284</v>
      </c>
      <c r="K1482" s="255" t="str">
        <f>IF(RIGHT(LEFT(historie_vysledky[[#This Row],[prijmeni a jmeno]],SEARCH(" ",historie_vysledky[[#This Row],[prijmeni a jmeno]])-1),1)="á","Z","M")</f>
        <v>Z</v>
      </c>
      <c r="L148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82" s="257"/>
      <c r="N1482" s="134"/>
      <c r="O1482" s="264">
        <v>7.7129629629629631E-2</v>
      </c>
      <c r="P1482" s="136" t="str">
        <f>LEFT(historie_vysledky[[#This Row],[prijmeni a jmeno]],1)</f>
        <v>F</v>
      </c>
      <c r="Q1482" s="135" t="str">
        <f>CONCATENATE(historie_vysledky[[#This Row],[prijmeni a jmeno]],", ",historie_vysledky[[#This Row],[nar]])</f>
        <v>Fíková Kateřina, 1980</v>
      </c>
      <c r="R1482" s="135" t="str">
        <f>CONCATENATE(historie_vysledky[[#This Row],[prijmeni a jmeno]]," (",historie_vysledky[[#This Row],[nar]],")  v roce ",historie_vysledky[[#This Row],[rok]])</f>
        <v>Fíková Kateřina (1980)  v roce 2017</v>
      </c>
      <c r="S1482" s="244"/>
      <c r="T1482" s="244"/>
      <c r="U1482" s="56"/>
      <c r="V1482" s="265"/>
      <c r="W1482" s="265"/>
      <c r="X1482" s="266"/>
      <c r="Y1482" s="266"/>
      <c r="AB1482" s="6"/>
      <c r="AC1482" s="6"/>
      <c r="AF1482" s="56"/>
      <c r="AG1482" s="56"/>
    </row>
    <row r="1483" spans="2:33" ht="11.25">
      <c r="B1483" s="133" t="str">
        <f>CONCATENATE(historie_vysledky[[#This Row],[rok]]," :: ",H1483," :: ",I1483)</f>
        <v>2017 :: Nová Markéta :: 1984</v>
      </c>
      <c r="C1483" s="251">
        <v>2017</v>
      </c>
      <c r="D1483" s="252" t="s">
        <v>186</v>
      </c>
      <c r="E1483" s="259">
        <v>179</v>
      </c>
      <c r="F1483" s="259">
        <v>12</v>
      </c>
      <c r="G1483" s="253" t="s">
        <v>2790</v>
      </c>
      <c r="H1483" s="262" t="s">
        <v>905</v>
      </c>
      <c r="I1483" s="263">
        <v>1984</v>
      </c>
      <c r="J1483" s="19" t="s">
        <v>235</v>
      </c>
      <c r="K1483" s="255" t="str">
        <f>IF(RIGHT(LEFT(historie_vysledky[[#This Row],[prijmeni a jmeno]],SEARCH(" ",historie_vysledky[[#This Row],[prijmeni a jmeno]])-1),1)="á","Z","M")</f>
        <v>Z</v>
      </c>
      <c r="L148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0-34</v>
      </c>
      <c r="M1483" s="257"/>
      <c r="N1483" s="134"/>
      <c r="O1483" s="264">
        <v>7.9525462962962964E-2</v>
      </c>
      <c r="P1483" s="136" t="str">
        <f>LEFT(historie_vysledky[[#This Row],[prijmeni a jmeno]],1)</f>
        <v>N</v>
      </c>
      <c r="Q1483" s="135" t="str">
        <f>CONCATENATE(historie_vysledky[[#This Row],[prijmeni a jmeno]],", ",historie_vysledky[[#This Row],[nar]])</f>
        <v>Nová Markéta, 1984</v>
      </c>
      <c r="R1483" s="135" t="str">
        <f>CONCATENATE(historie_vysledky[[#This Row],[prijmeni a jmeno]]," (",historie_vysledky[[#This Row],[nar]],")  v roce ",historie_vysledky[[#This Row],[rok]])</f>
        <v>Nová Markéta (1984)  v roce 2017</v>
      </c>
      <c r="S1483" s="244"/>
      <c r="T1483" s="244"/>
      <c r="U1483" s="56"/>
      <c r="V1483" s="265"/>
      <c r="W1483" s="265"/>
      <c r="X1483" s="266"/>
      <c r="Y1483" s="266"/>
      <c r="AB1483" s="6"/>
      <c r="AC1483" s="6"/>
      <c r="AF1483" s="56"/>
      <c r="AG1483" s="56"/>
    </row>
    <row r="1484" spans="2:33" ht="11.25">
      <c r="B1484" s="133" t="str">
        <f>CONCATENATE(historie_vysledky[[#This Row],[rok]]," :: ",H1484," :: ",I1484)</f>
        <v>2017 :: Turková Iveta :: 1973</v>
      </c>
      <c r="C1484" s="251">
        <v>2017</v>
      </c>
      <c r="D1484" s="252" t="s">
        <v>186</v>
      </c>
      <c r="E1484" s="259">
        <v>180</v>
      </c>
      <c r="F1484" s="259">
        <v>23</v>
      </c>
      <c r="G1484" s="253">
        <v>30</v>
      </c>
      <c r="H1484" s="262" t="s">
        <v>2676</v>
      </c>
      <c r="I1484" s="263">
        <v>1973</v>
      </c>
      <c r="J1484" s="19" t="s">
        <v>284</v>
      </c>
      <c r="K1484" s="255" t="str">
        <f>IF(RIGHT(LEFT(historie_vysledky[[#This Row],[prijmeni a jmeno]],SEARCH(" ",historie_vysledky[[#This Row],[prijmeni a jmeno]])-1),1)="á","Z","M")</f>
        <v>Z</v>
      </c>
      <c r="L148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35-44</v>
      </c>
      <c r="M1484" s="257"/>
      <c r="N1484" s="134"/>
      <c r="O1484" s="264">
        <v>8.9490740740740746E-2</v>
      </c>
      <c r="P1484" s="136" t="str">
        <f>LEFT(historie_vysledky[[#This Row],[prijmeni a jmeno]],1)</f>
        <v>T</v>
      </c>
      <c r="Q1484" s="135" t="str">
        <f>CONCATENATE(historie_vysledky[[#This Row],[prijmeni a jmeno]],", ",historie_vysledky[[#This Row],[nar]])</f>
        <v>Turková Iveta, 1973</v>
      </c>
      <c r="R1484" s="135" t="str">
        <f>CONCATENATE(historie_vysledky[[#This Row],[prijmeni a jmeno]]," (",historie_vysledky[[#This Row],[nar]],")  v roce ",historie_vysledky[[#This Row],[rok]])</f>
        <v>Turková Iveta (1973)  v roce 2017</v>
      </c>
      <c r="S1484" s="244"/>
      <c r="T1484" s="244"/>
      <c r="U1484" s="56"/>
      <c r="V1484" s="265"/>
      <c r="W1484" s="265"/>
      <c r="X1484" s="266"/>
      <c r="Y1484" s="266"/>
      <c r="AB1484" s="6"/>
      <c r="AC1484" s="6"/>
      <c r="AF1484" s="56"/>
      <c r="AG1484" s="56"/>
    </row>
    <row r="1485" spans="2:33" ht="11.25">
      <c r="B1485" s="133" t="str">
        <f>CONCATENATE(historie_vysledky[[#This Row],[rok]]," :: ",H1485," :: ",I1485)</f>
        <v>2017 :: Stejskal Ladislav :: 1977</v>
      </c>
      <c r="C1485" s="251">
        <v>2017</v>
      </c>
      <c r="D1485" s="252" t="s">
        <v>187</v>
      </c>
      <c r="E1485" s="259">
        <v>1</v>
      </c>
      <c r="F1485" s="259">
        <v>1</v>
      </c>
      <c r="G1485" s="253">
        <v>99</v>
      </c>
      <c r="H1485" s="262" t="s">
        <v>159</v>
      </c>
      <c r="I1485" s="263">
        <v>1977</v>
      </c>
      <c r="J1485" s="19" t="s">
        <v>284</v>
      </c>
      <c r="K1485" s="255" t="str">
        <f>IF(RIGHT(LEFT(historie_vysledky[[#This Row],[prijmeni a jmeno]],SEARCH(" ",historie_vysledky[[#This Row],[prijmeni a jmeno]])-1),1)="á","Z","M")</f>
        <v>M</v>
      </c>
      <c r="L148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85" s="257"/>
      <c r="N1485" s="134"/>
      <c r="O1485" s="264">
        <v>1.3634259259259257E-2</v>
      </c>
      <c r="P1485" s="136" t="str">
        <f>LEFT(historie_vysledky[[#This Row],[prijmeni a jmeno]],1)</f>
        <v>S</v>
      </c>
      <c r="Q1485" s="135" t="str">
        <f>CONCATENATE(historie_vysledky[[#This Row],[prijmeni a jmeno]],", ",historie_vysledky[[#This Row],[nar]])</f>
        <v>Stejskal Ladislav, 1977</v>
      </c>
      <c r="R1485" s="135" t="str">
        <f>CONCATENATE(historie_vysledky[[#This Row],[prijmeni a jmeno]]," (",historie_vysledky[[#This Row],[nar]],")  v roce ",historie_vysledky[[#This Row],[rok]])</f>
        <v>Stejskal Ladislav (1977)  v roce 2017</v>
      </c>
      <c r="S1485" s="244"/>
      <c r="T1485" s="244"/>
      <c r="U1485" s="56"/>
      <c r="V1485" s="265"/>
      <c r="W1485" s="265"/>
      <c r="X1485" s="266"/>
      <c r="Y1485" s="266"/>
      <c r="AB1485" s="6"/>
      <c r="AC1485" s="6"/>
      <c r="AF1485" s="56"/>
      <c r="AG1485" s="56"/>
    </row>
    <row r="1486" spans="2:33" ht="11.25">
      <c r="B1486" s="133" t="str">
        <f>CONCATENATE(historie_vysledky[[#This Row],[rok]]," :: ",H1486," :: ",I1486)</f>
        <v>2017 :: Beshirová Carmen :: 1998</v>
      </c>
      <c r="C1486" s="251">
        <v>2017</v>
      </c>
      <c r="D1486" s="252" t="s">
        <v>187</v>
      </c>
      <c r="E1486" s="259">
        <v>2</v>
      </c>
      <c r="F1486" s="259">
        <v>2</v>
      </c>
      <c r="G1486" s="253">
        <v>22</v>
      </c>
      <c r="H1486" s="262" t="s">
        <v>2716</v>
      </c>
      <c r="I1486" s="263">
        <v>1998</v>
      </c>
      <c r="J1486" s="19" t="s">
        <v>2717</v>
      </c>
      <c r="K1486" s="255" t="str">
        <f>IF(RIGHT(LEFT(historie_vysledky[[#This Row],[prijmeni a jmeno]],SEARCH(" ",historie_vysledky[[#This Row],[prijmeni a jmeno]])-1),1)="á","Z","M")</f>
        <v>Z</v>
      </c>
      <c r="L148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86" s="257"/>
      <c r="N1486" s="134"/>
      <c r="O1486" s="264">
        <v>1.3946759259259258E-2</v>
      </c>
      <c r="P1486" s="136" t="str">
        <f>LEFT(historie_vysledky[[#This Row],[prijmeni a jmeno]],1)</f>
        <v>B</v>
      </c>
      <c r="Q1486" s="135" t="str">
        <f>CONCATENATE(historie_vysledky[[#This Row],[prijmeni a jmeno]],", ",historie_vysledky[[#This Row],[nar]])</f>
        <v>Beshirová Carmen, 1998</v>
      </c>
      <c r="R1486" s="135" t="str">
        <f>CONCATENATE(historie_vysledky[[#This Row],[prijmeni a jmeno]]," (",historie_vysledky[[#This Row],[nar]],")  v roce ",historie_vysledky[[#This Row],[rok]])</f>
        <v>Beshirová Carmen (1998)  v roce 2017</v>
      </c>
      <c r="S1486" s="244"/>
      <c r="T1486" s="244"/>
      <c r="U1486" s="56"/>
      <c r="V1486" s="265"/>
      <c r="W1486" s="265"/>
      <c r="X1486" s="266"/>
      <c r="Y1486" s="266"/>
      <c r="AB1486" s="6"/>
      <c r="AC1486" s="6"/>
      <c r="AF1486" s="56"/>
      <c r="AG1486" s="56"/>
    </row>
    <row r="1487" spans="2:33" ht="11.25">
      <c r="B1487" s="133" t="str">
        <f>CONCATENATE(historie_vysledky[[#This Row],[rok]]," :: ",H1487," :: ",I1487)</f>
        <v>2017 :: Kadlec Miroslav :: 1976</v>
      </c>
      <c r="C1487" s="251">
        <v>2017</v>
      </c>
      <c r="D1487" s="252" t="s">
        <v>187</v>
      </c>
      <c r="E1487" s="259">
        <v>3</v>
      </c>
      <c r="F1487" s="259">
        <v>3</v>
      </c>
      <c r="G1487" s="253">
        <v>36</v>
      </c>
      <c r="H1487" s="262" t="s">
        <v>2724</v>
      </c>
      <c r="I1487" s="263">
        <v>1976</v>
      </c>
      <c r="J1487" s="19" t="s">
        <v>2725</v>
      </c>
      <c r="K1487" s="255" t="str">
        <f>IF(RIGHT(LEFT(historie_vysledky[[#This Row],[prijmeni a jmeno]],SEARCH(" ",historie_vysledky[[#This Row],[prijmeni a jmeno]])-1),1)="á","Z","M")</f>
        <v>M</v>
      </c>
      <c r="L148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87" s="257"/>
      <c r="N1487" s="134"/>
      <c r="O1487" s="264">
        <v>1.3946759259259258E-2</v>
      </c>
      <c r="P1487" s="136" t="str">
        <f>LEFT(historie_vysledky[[#This Row],[prijmeni a jmeno]],1)</f>
        <v>K</v>
      </c>
      <c r="Q1487" s="135" t="str">
        <f>CONCATENATE(historie_vysledky[[#This Row],[prijmeni a jmeno]],", ",historie_vysledky[[#This Row],[nar]])</f>
        <v>Kadlec Miroslav, 1976</v>
      </c>
      <c r="R1487" s="135" t="str">
        <f>CONCATENATE(historie_vysledky[[#This Row],[prijmeni a jmeno]]," (",historie_vysledky[[#This Row],[nar]],")  v roce ",historie_vysledky[[#This Row],[rok]])</f>
        <v>Kadlec Miroslav (1976)  v roce 2017</v>
      </c>
      <c r="S1487" s="244"/>
      <c r="T1487" s="244"/>
      <c r="U1487" s="56"/>
      <c r="V1487" s="265"/>
      <c r="W1487" s="265"/>
      <c r="X1487" s="266"/>
      <c r="Y1487" s="266"/>
      <c r="AB1487" s="6"/>
      <c r="AC1487" s="6"/>
      <c r="AF1487" s="56"/>
      <c r="AG1487" s="56"/>
    </row>
    <row r="1488" spans="2:33" ht="11.25">
      <c r="B1488" s="133" t="str">
        <f>CONCATENATE(historie_vysledky[[#This Row],[rok]]," :: ",H1488," :: ",I1488)</f>
        <v>2017 :: Cába Jakub :: 2003</v>
      </c>
      <c r="C1488" s="251">
        <v>2017</v>
      </c>
      <c r="D1488" s="252" t="s">
        <v>187</v>
      </c>
      <c r="E1488" s="259">
        <v>4</v>
      </c>
      <c r="F1488" s="259">
        <v>4</v>
      </c>
      <c r="G1488" s="253">
        <v>15</v>
      </c>
      <c r="H1488" s="262" t="s">
        <v>593</v>
      </c>
      <c r="I1488" s="263">
        <v>2003</v>
      </c>
      <c r="J1488" s="19" t="s">
        <v>286</v>
      </c>
      <c r="K1488" s="255" t="str">
        <f>IF(RIGHT(LEFT(historie_vysledky[[#This Row],[prijmeni a jmeno]],SEARCH(" ",historie_vysledky[[#This Row],[prijmeni a jmeno]])-1),1)="á","Z","M")</f>
        <v>M</v>
      </c>
      <c r="L148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88" s="257"/>
      <c r="N1488" s="134"/>
      <c r="O1488" s="264">
        <v>1.4143518518518519E-2</v>
      </c>
      <c r="P1488" s="136" t="str">
        <f>LEFT(historie_vysledky[[#This Row],[prijmeni a jmeno]],1)</f>
        <v>C</v>
      </c>
      <c r="Q1488" s="135" t="str">
        <f>CONCATENATE(historie_vysledky[[#This Row],[prijmeni a jmeno]],", ",historie_vysledky[[#This Row],[nar]])</f>
        <v>Cába Jakub, 2003</v>
      </c>
      <c r="R1488" s="135" t="str">
        <f>CONCATENATE(historie_vysledky[[#This Row],[prijmeni a jmeno]]," (",historie_vysledky[[#This Row],[nar]],")  v roce ",historie_vysledky[[#This Row],[rok]])</f>
        <v>Cába Jakub (2003)  v roce 2017</v>
      </c>
      <c r="S1488" s="244"/>
      <c r="T1488" s="244"/>
      <c r="U1488" s="56"/>
      <c r="V1488" s="265"/>
      <c r="W1488" s="265"/>
      <c r="X1488" s="266"/>
      <c r="Y1488" s="266"/>
      <c r="AB1488" s="6"/>
      <c r="AC1488" s="6"/>
      <c r="AF1488" s="56"/>
      <c r="AG1488" s="56"/>
    </row>
    <row r="1489" spans="2:33" ht="11.25">
      <c r="B1489" s="133" t="str">
        <f>CONCATENATE(historie_vysledky[[#This Row],[rok]]," :: ",H1489," :: ",I1489)</f>
        <v>2017 :: Lolacher Tomáš :: 2003</v>
      </c>
      <c r="C1489" s="251">
        <v>2017</v>
      </c>
      <c r="D1489" s="252" t="s">
        <v>187</v>
      </c>
      <c r="E1489" s="259">
        <v>5</v>
      </c>
      <c r="F1489" s="259">
        <v>5</v>
      </c>
      <c r="G1489" s="253">
        <v>16</v>
      </c>
      <c r="H1489" s="262" t="s">
        <v>2348</v>
      </c>
      <c r="I1489" s="263">
        <v>2003</v>
      </c>
      <c r="J1489" s="19" t="s">
        <v>2346</v>
      </c>
      <c r="K1489" s="255" t="str">
        <f>IF(RIGHT(LEFT(historie_vysledky[[#This Row],[prijmeni a jmeno]],SEARCH(" ",historie_vysledky[[#This Row],[prijmeni a jmeno]])-1),1)="á","Z","M")</f>
        <v>M</v>
      </c>
      <c r="L148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89" s="257"/>
      <c r="N1489" s="134"/>
      <c r="O1489" s="264">
        <v>1.4328703703703703E-2</v>
      </c>
      <c r="P1489" s="136" t="str">
        <f>LEFT(historie_vysledky[[#This Row],[prijmeni a jmeno]],1)</f>
        <v>L</v>
      </c>
      <c r="Q1489" s="135" t="str">
        <f>CONCATENATE(historie_vysledky[[#This Row],[prijmeni a jmeno]],", ",historie_vysledky[[#This Row],[nar]])</f>
        <v>Lolacher Tomáš, 2003</v>
      </c>
      <c r="R1489" s="135" t="str">
        <f>CONCATENATE(historie_vysledky[[#This Row],[prijmeni a jmeno]]," (",historie_vysledky[[#This Row],[nar]],")  v roce ",historie_vysledky[[#This Row],[rok]])</f>
        <v>Lolacher Tomáš (2003)  v roce 2017</v>
      </c>
      <c r="S1489" s="244"/>
      <c r="T1489" s="244"/>
      <c r="U1489" s="56"/>
      <c r="V1489" s="265"/>
      <c r="W1489" s="265"/>
      <c r="X1489" s="266"/>
      <c r="Y1489" s="266"/>
      <c r="AB1489" s="6"/>
      <c r="AC1489" s="6"/>
      <c r="AF1489" s="56"/>
      <c r="AG1489" s="56"/>
    </row>
    <row r="1490" spans="2:33" ht="11.25">
      <c r="B1490" s="133" t="str">
        <f>CONCATENATE(historie_vysledky[[#This Row],[rok]]," :: ",H1490," :: ",I1490)</f>
        <v>2017 :: Vařák Slavomír :: 1995</v>
      </c>
      <c r="C1490" s="251">
        <v>2017</v>
      </c>
      <c r="D1490" s="252" t="s">
        <v>187</v>
      </c>
      <c r="E1490" s="259">
        <v>6</v>
      </c>
      <c r="F1490" s="259">
        <v>6</v>
      </c>
      <c r="G1490" s="253">
        <v>12</v>
      </c>
      <c r="H1490" s="262" t="s">
        <v>2693</v>
      </c>
      <c r="I1490" s="263">
        <v>1995</v>
      </c>
      <c r="J1490" s="19" t="s">
        <v>2694</v>
      </c>
      <c r="K1490" s="255" t="str">
        <f>IF(RIGHT(LEFT(historie_vysledky[[#This Row],[prijmeni a jmeno]],SEARCH(" ",historie_vysledky[[#This Row],[prijmeni a jmeno]])-1),1)="á","Z","M")</f>
        <v>M</v>
      </c>
      <c r="L149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90" s="257"/>
      <c r="N1490" s="134"/>
      <c r="O1490" s="264">
        <v>1.4687499999999999E-2</v>
      </c>
      <c r="P1490" s="136" t="str">
        <f>LEFT(historie_vysledky[[#This Row],[prijmeni a jmeno]],1)</f>
        <v>V</v>
      </c>
      <c r="Q1490" s="135" t="str">
        <f>CONCATENATE(historie_vysledky[[#This Row],[prijmeni a jmeno]],", ",historie_vysledky[[#This Row],[nar]])</f>
        <v>Vařák Slavomír, 1995</v>
      </c>
      <c r="R1490" s="135" t="str">
        <f>CONCATENATE(historie_vysledky[[#This Row],[prijmeni a jmeno]]," (",historie_vysledky[[#This Row],[nar]],")  v roce ",historie_vysledky[[#This Row],[rok]])</f>
        <v>Vařák Slavomír (1995)  v roce 2017</v>
      </c>
      <c r="S1490" s="244"/>
      <c r="T1490" s="244"/>
      <c r="U1490" s="56"/>
      <c r="V1490" s="265"/>
      <c r="W1490" s="265"/>
      <c r="X1490" s="266"/>
      <c r="Y1490" s="266"/>
      <c r="AB1490" s="6"/>
      <c r="AC1490" s="6"/>
      <c r="AF1490" s="56"/>
      <c r="AG1490" s="56"/>
    </row>
    <row r="1491" spans="2:33" ht="11.25">
      <c r="B1491" s="133" t="str">
        <f>CONCATENATE(historie_vysledky[[#This Row],[rok]]," :: ",H1491," :: ",I1491)</f>
        <v>2017 :: Kerekanič Zdeněk :: 2001</v>
      </c>
      <c r="C1491" s="251">
        <v>2017</v>
      </c>
      <c r="D1491" s="252" t="s">
        <v>187</v>
      </c>
      <c r="E1491" s="259">
        <v>7</v>
      </c>
      <c r="F1491" s="259">
        <v>7</v>
      </c>
      <c r="G1491" s="253">
        <v>20</v>
      </c>
      <c r="H1491" s="262" t="s">
        <v>2712</v>
      </c>
      <c r="I1491" s="263">
        <v>2001</v>
      </c>
      <c r="J1491" s="19" t="s">
        <v>2709</v>
      </c>
      <c r="K1491" s="255" t="str">
        <f>IF(RIGHT(LEFT(historie_vysledky[[#This Row],[prijmeni a jmeno]],SEARCH(" ",historie_vysledky[[#This Row],[prijmeni a jmeno]])-1),1)="á","Z","M")</f>
        <v>M</v>
      </c>
      <c r="L149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91" s="257"/>
      <c r="N1491" s="134"/>
      <c r="O1491" s="264">
        <v>1.4722222222222222E-2</v>
      </c>
      <c r="P1491" s="136" t="str">
        <f>LEFT(historie_vysledky[[#This Row],[prijmeni a jmeno]],1)</f>
        <v>K</v>
      </c>
      <c r="Q1491" s="135" t="str">
        <f>CONCATENATE(historie_vysledky[[#This Row],[prijmeni a jmeno]],", ",historie_vysledky[[#This Row],[nar]])</f>
        <v>Kerekanič Zdeněk, 2001</v>
      </c>
      <c r="R1491" s="135" t="str">
        <f>CONCATENATE(historie_vysledky[[#This Row],[prijmeni a jmeno]]," (",historie_vysledky[[#This Row],[nar]],")  v roce ",historie_vysledky[[#This Row],[rok]])</f>
        <v>Kerekanič Zdeněk (2001)  v roce 2017</v>
      </c>
      <c r="S1491" s="244"/>
      <c r="T1491" s="244"/>
      <c r="U1491" s="56"/>
      <c r="V1491" s="265"/>
      <c r="W1491" s="265"/>
      <c r="X1491" s="266"/>
      <c r="Y1491" s="266"/>
      <c r="AB1491" s="6"/>
      <c r="AC1491" s="6"/>
      <c r="AF1491" s="56"/>
      <c r="AG1491" s="56"/>
    </row>
    <row r="1492" spans="2:33" ht="11.25">
      <c r="B1492" s="133" t="str">
        <f>CONCATENATE(historie_vysledky[[#This Row],[rok]]," :: ",H1492," :: ",I1492)</f>
        <v>2017 :: Ardamica David :: 2001</v>
      </c>
      <c r="C1492" s="251">
        <v>2017</v>
      </c>
      <c r="D1492" s="252" t="s">
        <v>187</v>
      </c>
      <c r="E1492" s="259">
        <v>8</v>
      </c>
      <c r="F1492" s="259">
        <v>8</v>
      </c>
      <c r="G1492" s="253">
        <v>28</v>
      </c>
      <c r="H1492" s="262" t="s">
        <v>2276</v>
      </c>
      <c r="I1492" s="263">
        <v>2001</v>
      </c>
      <c r="J1492" s="19" t="s">
        <v>2277</v>
      </c>
      <c r="K1492" s="255" t="str">
        <f>IF(RIGHT(LEFT(historie_vysledky[[#This Row],[prijmeni a jmeno]],SEARCH(" ",historie_vysledky[[#This Row],[prijmeni a jmeno]])-1),1)="á","Z","M")</f>
        <v>M</v>
      </c>
      <c r="L149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92" s="257"/>
      <c r="N1492" s="134"/>
      <c r="O1492" s="264">
        <v>1.4780092592592595E-2</v>
      </c>
      <c r="P1492" s="136" t="str">
        <f>LEFT(historie_vysledky[[#This Row],[prijmeni a jmeno]],1)</f>
        <v>A</v>
      </c>
      <c r="Q1492" s="135" t="str">
        <f>CONCATENATE(historie_vysledky[[#This Row],[prijmeni a jmeno]],", ",historie_vysledky[[#This Row],[nar]])</f>
        <v>Ardamica David, 2001</v>
      </c>
      <c r="R1492" s="135" t="str">
        <f>CONCATENATE(historie_vysledky[[#This Row],[prijmeni a jmeno]]," (",historie_vysledky[[#This Row],[nar]],")  v roce ",historie_vysledky[[#This Row],[rok]])</f>
        <v>Ardamica David (2001)  v roce 2017</v>
      </c>
      <c r="S1492" s="244"/>
      <c r="T1492" s="244"/>
      <c r="U1492" s="56"/>
      <c r="V1492" s="265"/>
      <c r="W1492" s="265"/>
      <c r="X1492" s="266"/>
      <c r="Y1492" s="266"/>
      <c r="AB1492" s="6"/>
      <c r="AC1492" s="6"/>
      <c r="AF1492" s="56"/>
      <c r="AG1492" s="56"/>
    </row>
    <row r="1493" spans="2:33" ht="11.25">
      <c r="B1493" s="133" t="str">
        <f>CONCATENATE(historie_vysledky[[#This Row],[rok]]," :: ",H1493," :: ",I1493)</f>
        <v>2017 :: Foltová Helena :: 1979</v>
      </c>
      <c r="C1493" s="251">
        <v>2017</v>
      </c>
      <c r="D1493" s="252" t="s">
        <v>187</v>
      </c>
      <c r="E1493" s="259">
        <v>9</v>
      </c>
      <c r="F1493" s="259">
        <v>9</v>
      </c>
      <c r="G1493" s="253">
        <v>21</v>
      </c>
      <c r="H1493" s="262" t="s">
        <v>2714</v>
      </c>
      <c r="I1493" s="263">
        <v>1979</v>
      </c>
      <c r="J1493" s="19" t="s">
        <v>2715</v>
      </c>
      <c r="K1493" s="255" t="str">
        <f>IF(RIGHT(LEFT(historie_vysledky[[#This Row],[prijmeni a jmeno]],SEARCH(" ",historie_vysledky[[#This Row],[prijmeni a jmeno]])-1),1)="á","Z","M")</f>
        <v>Z</v>
      </c>
      <c r="L149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93" s="257"/>
      <c r="N1493" s="134"/>
      <c r="O1493" s="264">
        <v>1.5092592592592593E-2</v>
      </c>
      <c r="P1493" s="136" t="str">
        <f>LEFT(historie_vysledky[[#This Row],[prijmeni a jmeno]],1)</f>
        <v>F</v>
      </c>
      <c r="Q1493" s="135" t="str">
        <f>CONCATENATE(historie_vysledky[[#This Row],[prijmeni a jmeno]],", ",historie_vysledky[[#This Row],[nar]])</f>
        <v>Foltová Helena, 1979</v>
      </c>
      <c r="R1493" s="135" t="str">
        <f>CONCATENATE(historie_vysledky[[#This Row],[prijmeni a jmeno]]," (",historie_vysledky[[#This Row],[nar]],")  v roce ",historie_vysledky[[#This Row],[rok]])</f>
        <v>Foltová Helena (1979)  v roce 2017</v>
      </c>
      <c r="S1493" s="244"/>
      <c r="T1493" s="244"/>
      <c r="U1493" s="56"/>
      <c r="V1493" s="265"/>
      <c r="W1493" s="265"/>
      <c r="X1493" s="266"/>
      <c r="Y1493" s="266"/>
      <c r="AB1493" s="6"/>
      <c r="AC1493" s="6"/>
      <c r="AF1493" s="56"/>
      <c r="AG1493" s="56"/>
    </row>
    <row r="1494" spans="2:33" ht="11.25">
      <c r="B1494" s="133" t="str">
        <f>CONCATENATE(historie_vysledky[[#This Row],[rok]]," :: ",H1494," :: ",I1494)</f>
        <v>2017 :: Völflová Natálie :: 2003</v>
      </c>
      <c r="C1494" s="251">
        <v>2017</v>
      </c>
      <c r="D1494" s="252" t="s">
        <v>187</v>
      </c>
      <c r="E1494" s="259">
        <v>10</v>
      </c>
      <c r="F1494" s="259">
        <v>10</v>
      </c>
      <c r="G1494" s="253">
        <v>24</v>
      </c>
      <c r="H1494" s="262" t="s">
        <v>2695</v>
      </c>
      <c r="I1494" s="263">
        <v>2003</v>
      </c>
      <c r="J1494" s="19" t="s">
        <v>2696</v>
      </c>
      <c r="K1494" s="255" t="str">
        <f>IF(RIGHT(LEFT(historie_vysledky[[#This Row],[prijmeni a jmeno]],SEARCH(" ",historie_vysledky[[#This Row],[prijmeni a jmeno]])-1),1)="á","Z","M")</f>
        <v>Z</v>
      </c>
      <c r="L149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94" s="257"/>
      <c r="N1494" s="134"/>
      <c r="O1494" s="264">
        <v>1.511574074074074E-2</v>
      </c>
      <c r="P1494" s="136" t="str">
        <f>LEFT(historie_vysledky[[#This Row],[prijmeni a jmeno]],1)</f>
        <v>V</v>
      </c>
      <c r="Q1494" s="135" t="str">
        <f>CONCATENATE(historie_vysledky[[#This Row],[prijmeni a jmeno]],", ",historie_vysledky[[#This Row],[nar]])</f>
        <v>Völflová Natálie, 2003</v>
      </c>
      <c r="R1494" s="135" t="str">
        <f>CONCATENATE(historie_vysledky[[#This Row],[prijmeni a jmeno]]," (",historie_vysledky[[#This Row],[nar]],")  v roce ",historie_vysledky[[#This Row],[rok]])</f>
        <v>Völflová Natálie (2003)  v roce 2017</v>
      </c>
      <c r="S1494" s="244"/>
      <c r="T1494" s="244"/>
      <c r="U1494" s="56"/>
      <c r="V1494" s="265"/>
      <c r="W1494" s="265"/>
      <c r="X1494" s="266"/>
      <c r="Y1494" s="266"/>
      <c r="AB1494" s="6"/>
      <c r="AC1494" s="6"/>
      <c r="AF1494" s="56"/>
      <c r="AG1494" s="56"/>
    </row>
    <row r="1495" spans="2:33" ht="11.25">
      <c r="B1495" s="133" t="str">
        <f>CONCATENATE(historie_vysledky[[#This Row],[rok]]," :: ",H1495," :: ",I1495)</f>
        <v>2017 :: Führer Miroslav :: 1964</v>
      </c>
      <c r="C1495" s="251">
        <v>2017</v>
      </c>
      <c r="D1495" s="252" t="s">
        <v>187</v>
      </c>
      <c r="E1495" s="259">
        <v>11</v>
      </c>
      <c r="F1495" s="259">
        <v>11</v>
      </c>
      <c r="G1495" s="253">
        <v>10</v>
      </c>
      <c r="H1495" s="262" t="s">
        <v>2703</v>
      </c>
      <c r="I1495" s="263">
        <v>1964</v>
      </c>
      <c r="J1495" s="19" t="s">
        <v>2701</v>
      </c>
      <c r="K1495" s="255" t="str">
        <f>IF(RIGHT(LEFT(historie_vysledky[[#This Row],[prijmeni a jmeno]],SEARCH(" ",historie_vysledky[[#This Row],[prijmeni a jmeno]])-1),1)="á","Z","M")</f>
        <v>M</v>
      </c>
      <c r="L149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95" s="257"/>
      <c r="N1495" s="134"/>
      <c r="O1495" s="264">
        <v>1.511574074074074E-2</v>
      </c>
      <c r="P1495" s="136" t="str">
        <f>LEFT(historie_vysledky[[#This Row],[prijmeni a jmeno]],1)</f>
        <v>F</v>
      </c>
      <c r="Q1495" s="135" t="str">
        <f>CONCATENATE(historie_vysledky[[#This Row],[prijmeni a jmeno]],", ",historie_vysledky[[#This Row],[nar]])</f>
        <v>Führer Miroslav, 1964</v>
      </c>
      <c r="R1495" s="135" t="str">
        <f>CONCATENATE(historie_vysledky[[#This Row],[prijmeni a jmeno]]," (",historie_vysledky[[#This Row],[nar]],")  v roce ",historie_vysledky[[#This Row],[rok]])</f>
        <v>Führer Miroslav (1964)  v roce 2017</v>
      </c>
      <c r="S1495" s="244"/>
      <c r="T1495" s="244"/>
      <c r="U1495" s="56"/>
      <c r="V1495" s="265"/>
      <c r="W1495" s="265"/>
      <c r="X1495" s="266"/>
      <c r="Y1495" s="266"/>
      <c r="AB1495" s="6"/>
      <c r="AC1495" s="6"/>
      <c r="AF1495" s="56"/>
      <c r="AG1495" s="56"/>
    </row>
    <row r="1496" spans="2:33" ht="11.25">
      <c r="B1496" s="133" t="str">
        <f>CONCATENATE(historie_vysledky[[#This Row],[rok]]," :: ",H1496," :: ",I1496)</f>
        <v>2017 :: Stejskal Filip :: 2003</v>
      </c>
      <c r="C1496" s="251">
        <v>2017</v>
      </c>
      <c r="D1496" s="252" t="s">
        <v>187</v>
      </c>
      <c r="E1496" s="259">
        <v>12</v>
      </c>
      <c r="F1496" s="259">
        <v>12</v>
      </c>
      <c r="G1496" s="253">
        <v>17</v>
      </c>
      <c r="H1496" s="262" t="s">
        <v>229</v>
      </c>
      <c r="I1496" s="263">
        <v>2003</v>
      </c>
      <c r="J1496" s="19" t="s">
        <v>281</v>
      </c>
      <c r="K1496" s="255" t="str">
        <f>IF(RIGHT(LEFT(historie_vysledky[[#This Row],[prijmeni a jmeno]],SEARCH(" ",historie_vysledky[[#This Row],[prijmeni a jmeno]])-1),1)="á","Z","M")</f>
        <v>M</v>
      </c>
      <c r="L149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96" s="257"/>
      <c r="N1496" s="134"/>
      <c r="O1496" s="264">
        <v>1.5532407407407406E-2</v>
      </c>
      <c r="P1496" s="136" t="str">
        <f>LEFT(historie_vysledky[[#This Row],[prijmeni a jmeno]],1)</f>
        <v>S</v>
      </c>
      <c r="Q1496" s="135" t="str">
        <f>CONCATENATE(historie_vysledky[[#This Row],[prijmeni a jmeno]],", ",historie_vysledky[[#This Row],[nar]])</f>
        <v>Stejskal Filip, 2003</v>
      </c>
      <c r="R1496" s="135" t="str">
        <f>CONCATENATE(historie_vysledky[[#This Row],[prijmeni a jmeno]]," (",historie_vysledky[[#This Row],[nar]],")  v roce ",historie_vysledky[[#This Row],[rok]])</f>
        <v>Stejskal Filip (2003)  v roce 2017</v>
      </c>
      <c r="S1496" s="244"/>
      <c r="T1496" s="244"/>
      <c r="U1496" s="56"/>
      <c r="V1496" s="265"/>
      <c r="W1496" s="265"/>
      <c r="X1496" s="266"/>
      <c r="Y1496" s="266"/>
      <c r="AB1496" s="6"/>
      <c r="AC1496" s="6"/>
      <c r="AF1496" s="56"/>
      <c r="AG1496" s="56"/>
    </row>
    <row r="1497" spans="2:33" ht="11.25">
      <c r="B1497" s="133" t="str">
        <f>CONCATENATE(historie_vysledky[[#This Row],[rok]]," :: ",H1497," :: ",I1497)</f>
        <v>2017 :: Dvořáková Marie Anna :: 2001</v>
      </c>
      <c r="C1497" s="251">
        <v>2017</v>
      </c>
      <c r="D1497" s="252" t="s">
        <v>187</v>
      </c>
      <c r="E1497" s="259">
        <v>13</v>
      </c>
      <c r="F1497" s="259">
        <v>13</v>
      </c>
      <c r="G1497" s="253">
        <v>5</v>
      </c>
      <c r="H1497" s="262" t="s">
        <v>2698</v>
      </c>
      <c r="I1497" s="263">
        <v>2001</v>
      </c>
      <c r="J1497" s="19" t="s">
        <v>741</v>
      </c>
      <c r="K1497" s="255" t="str">
        <f>IF(RIGHT(LEFT(historie_vysledky[[#This Row],[prijmeni a jmeno]],SEARCH(" ",historie_vysledky[[#This Row],[prijmeni a jmeno]])-1),1)="á","Z","M")</f>
        <v>Z</v>
      </c>
      <c r="L149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97" s="257"/>
      <c r="N1497" s="134"/>
      <c r="O1497" s="264">
        <v>1.554398148148148E-2</v>
      </c>
      <c r="P1497" s="136" t="str">
        <f>LEFT(historie_vysledky[[#This Row],[prijmeni a jmeno]],1)</f>
        <v>D</v>
      </c>
      <c r="Q1497" s="135" t="str">
        <f>CONCATENATE(historie_vysledky[[#This Row],[prijmeni a jmeno]],", ",historie_vysledky[[#This Row],[nar]])</f>
        <v>Dvořáková Marie Anna, 2001</v>
      </c>
      <c r="R1497" s="135" t="str">
        <f>CONCATENATE(historie_vysledky[[#This Row],[prijmeni a jmeno]]," (",historie_vysledky[[#This Row],[nar]],")  v roce ",historie_vysledky[[#This Row],[rok]])</f>
        <v>Dvořáková Marie Anna (2001)  v roce 2017</v>
      </c>
      <c r="S1497" s="244"/>
      <c r="T1497" s="244"/>
      <c r="U1497" s="56"/>
      <c r="V1497" s="265"/>
      <c r="W1497" s="265"/>
      <c r="X1497" s="266"/>
      <c r="Y1497" s="266"/>
      <c r="AB1497" s="6"/>
      <c r="AC1497" s="6"/>
      <c r="AF1497" s="56"/>
      <c r="AG1497" s="56"/>
    </row>
    <row r="1498" spans="2:33" ht="11.25">
      <c r="B1498" s="133" t="str">
        <f>CONCATENATE(historie_vysledky[[#This Row],[rok]]," :: ",H1498," :: ",I1498)</f>
        <v>2017 :: Hanta Marek :: 1976</v>
      </c>
      <c r="C1498" s="251">
        <v>2017</v>
      </c>
      <c r="D1498" s="252" t="s">
        <v>187</v>
      </c>
      <c r="E1498" s="259">
        <v>14</v>
      </c>
      <c r="F1498" s="259">
        <v>14</v>
      </c>
      <c r="G1498" s="253">
        <v>32</v>
      </c>
      <c r="H1498" s="262" t="s">
        <v>2721</v>
      </c>
      <c r="I1498" s="263">
        <v>1976</v>
      </c>
      <c r="J1498" s="19" t="s">
        <v>997</v>
      </c>
      <c r="K1498" s="255" t="str">
        <f>IF(RIGHT(LEFT(historie_vysledky[[#This Row],[prijmeni a jmeno]],SEARCH(" ",historie_vysledky[[#This Row],[prijmeni a jmeno]])-1),1)="á","Z","M")</f>
        <v>M</v>
      </c>
      <c r="L149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98" s="257"/>
      <c r="N1498" s="134"/>
      <c r="O1498" s="264">
        <v>1.5983796296296295E-2</v>
      </c>
      <c r="P1498" s="136" t="str">
        <f>LEFT(historie_vysledky[[#This Row],[prijmeni a jmeno]],1)</f>
        <v>H</v>
      </c>
      <c r="Q1498" s="135" t="str">
        <f>CONCATENATE(historie_vysledky[[#This Row],[prijmeni a jmeno]],", ",historie_vysledky[[#This Row],[nar]])</f>
        <v>Hanta Marek, 1976</v>
      </c>
      <c r="R1498" s="135" t="str">
        <f>CONCATENATE(historie_vysledky[[#This Row],[prijmeni a jmeno]]," (",historie_vysledky[[#This Row],[nar]],")  v roce ",historie_vysledky[[#This Row],[rok]])</f>
        <v>Hanta Marek (1976)  v roce 2017</v>
      </c>
      <c r="S1498" s="244"/>
      <c r="T1498" s="244"/>
      <c r="U1498" s="56"/>
      <c r="V1498" s="265"/>
      <c r="W1498" s="265"/>
      <c r="X1498" s="266"/>
      <c r="Y1498" s="266"/>
      <c r="AB1498" s="6"/>
      <c r="AC1498" s="6"/>
      <c r="AF1498" s="56"/>
      <c r="AG1498" s="56"/>
    </row>
    <row r="1499" spans="2:33" ht="11.25">
      <c r="B1499" s="133" t="str">
        <f>CONCATENATE(historie_vysledky[[#This Row],[rok]]," :: ",H1499," :: ",I1499)</f>
        <v>2017 :: Korejtko Antonín :: 1993</v>
      </c>
      <c r="C1499" s="251">
        <v>2017</v>
      </c>
      <c r="D1499" s="252" t="s">
        <v>187</v>
      </c>
      <c r="E1499" s="259">
        <v>15</v>
      </c>
      <c r="F1499" s="259">
        <v>15</v>
      </c>
      <c r="G1499" s="253">
        <v>7</v>
      </c>
      <c r="H1499" s="262" t="s">
        <v>2375</v>
      </c>
      <c r="I1499" s="263">
        <v>1993</v>
      </c>
      <c r="J1499" s="19" t="s">
        <v>2373</v>
      </c>
      <c r="K1499" s="255" t="str">
        <f>IF(RIGHT(LEFT(historie_vysledky[[#This Row],[prijmeni a jmeno]],SEARCH(" ",historie_vysledky[[#This Row],[prijmeni a jmeno]])-1),1)="á","Z","M")</f>
        <v>M</v>
      </c>
      <c r="L149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499" s="257"/>
      <c r="N1499" s="134"/>
      <c r="O1499" s="264">
        <v>1.6006944444444445E-2</v>
      </c>
      <c r="P1499" s="136" t="str">
        <f>LEFT(historie_vysledky[[#This Row],[prijmeni a jmeno]],1)</f>
        <v>K</v>
      </c>
      <c r="Q1499" s="135" t="str">
        <f>CONCATENATE(historie_vysledky[[#This Row],[prijmeni a jmeno]],", ",historie_vysledky[[#This Row],[nar]])</f>
        <v>Korejtko Antonín, 1993</v>
      </c>
      <c r="R1499" s="135" t="str">
        <f>CONCATENATE(historie_vysledky[[#This Row],[prijmeni a jmeno]]," (",historie_vysledky[[#This Row],[nar]],")  v roce ",historie_vysledky[[#This Row],[rok]])</f>
        <v>Korejtko Antonín (1993)  v roce 2017</v>
      </c>
      <c r="S1499" s="244"/>
      <c r="T1499" s="244"/>
      <c r="U1499" s="56"/>
      <c r="V1499" s="265"/>
      <c r="W1499" s="265"/>
      <c r="X1499" s="266"/>
      <c r="Y1499" s="266"/>
      <c r="AB1499" s="6"/>
      <c r="AC1499" s="6"/>
      <c r="AF1499" s="56"/>
      <c r="AG1499" s="56"/>
    </row>
    <row r="1500" spans="2:33" ht="11.25">
      <c r="B1500" s="133" t="str">
        <f>CONCATENATE(historie_vysledky[[#This Row],[rok]]," :: ",H1500," :: ",I1500)</f>
        <v>2017 :: Dvořák Tobiáš :: 2004</v>
      </c>
      <c r="C1500" s="251">
        <v>2017</v>
      </c>
      <c r="D1500" s="252" t="s">
        <v>187</v>
      </c>
      <c r="E1500" s="259">
        <v>16</v>
      </c>
      <c r="F1500" s="259">
        <v>16</v>
      </c>
      <c r="G1500" s="253">
        <v>4</v>
      </c>
      <c r="H1500" s="262" t="s">
        <v>2684</v>
      </c>
      <c r="I1500" s="263">
        <v>2004</v>
      </c>
      <c r="J1500" s="19" t="s">
        <v>2614</v>
      </c>
      <c r="K1500" s="255" t="str">
        <f>IF(RIGHT(LEFT(historie_vysledky[[#This Row],[prijmeni a jmeno]],SEARCH(" ",historie_vysledky[[#This Row],[prijmeni a jmeno]])-1),1)="á","Z","M")</f>
        <v>M</v>
      </c>
      <c r="L150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00" s="257"/>
      <c r="N1500" s="134"/>
      <c r="O1500" s="264">
        <v>1.6134259259259261E-2</v>
      </c>
      <c r="P1500" s="136" t="str">
        <f>LEFT(historie_vysledky[[#This Row],[prijmeni a jmeno]],1)</f>
        <v>D</v>
      </c>
      <c r="Q1500" s="135" t="str">
        <f>CONCATENATE(historie_vysledky[[#This Row],[prijmeni a jmeno]],", ",historie_vysledky[[#This Row],[nar]])</f>
        <v>Dvořák Tobiáš, 2004</v>
      </c>
      <c r="R1500" s="135" t="str">
        <f>CONCATENATE(historie_vysledky[[#This Row],[prijmeni a jmeno]]," (",historie_vysledky[[#This Row],[nar]],")  v roce ",historie_vysledky[[#This Row],[rok]])</f>
        <v>Dvořák Tobiáš (2004)  v roce 2017</v>
      </c>
      <c r="S1500" s="244"/>
      <c r="T1500" s="244"/>
      <c r="U1500" s="56"/>
      <c r="V1500" s="265"/>
      <c r="W1500" s="265"/>
      <c r="X1500" s="266"/>
      <c r="Y1500" s="266"/>
      <c r="AB1500" s="6"/>
      <c r="AC1500" s="6"/>
      <c r="AF1500" s="56"/>
      <c r="AG1500" s="56"/>
    </row>
    <row r="1501" spans="2:33" ht="11.25">
      <c r="B1501" s="133" t="str">
        <f>CONCATENATE(historie_vysledky[[#This Row],[rok]]," :: ",H1501," :: ",I1501)</f>
        <v>2017 :: Jelínek Šimon :: 2007</v>
      </c>
      <c r="C1501" s="251">
        <v>2017</v>
      </c>
      <c r="D1501" s="252" t="s">
        <v>187</v>
      </c>
      <c r="E1501" s="259">
        <v>17</v>
      </c>
      <c r="F1501" s="259">
        <v>17</v>
      </c>
      <c r="G1501" s="253">
        <v>29</v>
      </c>
      <c r="H1501" s="262" t="s">
        <v>2686</v>
      </c>
      <c r="I1501" s="263">
        <v>2007</v>
      </c>
      <c r="J1501" s="19" t="s">
        <v>2638</v>
      </c>
      <c r="K1501" s="255" t="str">
        <f>IF(RIGHT(LEFT(historie_vysledky[[#This Row],[prijmeni a jmeno]],SEARCH(" ",historie_vysledky[[#This Row],[prijmeni a jmeno]])-1),1)="á","Z","M")</f>
        <v>M</v>
      </c>
      <c r="L150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01" s="257"/>
      <c r="N1501" s="134"/>
      <c r="O1501" s="264">
        <v>1.6145833333333335E-2</v>
      </c>
      <c r="P1501" s="136" t="str">
        <f>LEFT(historie_vysledky[[#This Row],[prijmeni a jmeno]],1)</f>
        <v>J</v>
      </c>
      <c r="Q1501" s="135" t="str">
        <f>CONCATENATE(historie_vysledky[[#This Row],[prijmeni a jmeno]],", ",historie_vysledky[[#This Row],[nar]])</f>
        <v>Jelínek Šimon, 2007</v>
      </c>
      <c r="R1501" s="135" t="str">
        <f>CONCATENATE(historie_vysledky[[#This Row],[prijmeni a jmeno]]," (",historie_vysledky[[#This Row],[nar]],")  v roce ",historie_vysledky[[#This Row],[rok]])</f>
        <v>Jelínek Šimon (2007)  v roce 2017</v>
      </c>
      <c r="S1501" s="244"/>
      <c r="T1501" s="244"/>
      <c r="U1501" s="56"/>
      <c r="V1501" s="265"/>
      <c r="W1501" s="265"/>
      <c r="X1501" s="266"/>
      <c r="Y1501" s="266"/>
      <c r="AB1501" s="6"/>
      <c r="AC1501" s="6"/>
      <c r="AF1501" s="56"/>
      <c r="AG1501" s="56"/>
    </row>
    <row r="1502" spans="2:33" ht="11.25">
      <c r="B1502" s="133" t="str">
        <f>CONCATENATE(historie_vysledky[[#This Row],[rok]]," :: ",H1502," :: ",I1502)</f>
        <v>2017 :: Kopačková Kateřina :: 2001</v>
      </c>
      <c r="C1502" s="251">
        <v>2017</v>
      </c>
      <c r="D1502" s="252" t="s">
        <v>187</v>
      </c>
      <c r="E1502" s="259">
        <v>18</v>
      </c>
      <c r="F1502" s="259">
        <v>18</v>
      </c>
      <c r="G1502" s="253">
        <v>6</v>
      </c>
      <c r="H1502" s="262" t="s">
        <v>233</v>
      </c>
      <c r="I1502" s="263">
        <v>2001</v>
      </c>
      <c r="J1502" s="19" t="s">
        <v>328</v>
      </c>
      <c r="K1502" s="255" t="str">
        <f>IF(RIGHT(LEFT(historie_vysledky[[#This Row],[prijmeni a jmeno]],SEARCH(" ",historie_vysledky[[#This Row],[prijmeni a jmeno]])-1),1)="á","Z","M")</f>
        <v>Z</v>
      </c>
      <c r="L150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02" s="257"/>
      <c r="N1502" s="134"/>
      <c r="O1502" s="264">
        <v>1.6284722222222221E-2</v>
      </c>
      <c r="P1502" s="136" t="str">
        <f>LEFT(historie_vysledky[[#This Row],[prijmeni a jmeno]],1)</f>
        <v>K</v>
      </c>
      <c r="Q1502" s="135" t="str">
        <f>CONCATENATE(historie_vysledky[[#This Row],[prijmeni a jmeno]],", ",historie_vysledky[[#This Row],[nar]])</f>
        <v>Kopačková Kateřina, 2001</v>
      </c>
      <c r="R1502" s="135" t="str">
        <f>CONCATENATE(historie_vysledky[[#This Row],[prijmeni a jmeno]]," (",historie_vysledky[[#This Row],[nar]],")  v roce ",historie_vysledky[[#This Row],[rok]])</f>
        <v>Kopačková Kateřina (2001)  v roce 2017</v>
      </c>
      <c r="S1502" s="244"/>
      <c r="T1502" s="244"/>
      <c r="U1502" s="56"/>
      <c r="V1502" s="265"/>
      <c r="W1502" s="265"/>
      <c r="X1502" s="266"/>
      <c r="Y1502" s="266"/>
      <c r="AB1502" s="6"/>
      <c r="AC1502" s="6"/>
      <c r="AF1502" s="56"/>
      <c r="AG1502" s="56"/>
    </row>
    <row r="1503" spans="2:33" ht="11.25">
      <c r="B1503" s="133" t="str">
        <f>CONCATENATE(historie_vysledky[[#This Row],[rok]]," :: ",H1503," :: ",I1503)</f>
        <v>2017 :: Bumba Libor :: 1968</v>
      </c>
      <c r="C1503" s="251">
        <v>2017</v>
      </c>
      <c r="D1503" s="252" t="s">
        <v>187</v>
      </c>
      <c r="E1503" s="259">
        <v>19</v>
      </c>
      <c r="F1503" s="259">
        <v>19</v>
      </c>
      <c r="G1503" s="253">
        <v>34</v>
      </c>
      <c r="H1503" s="262" t="s">
        <v>138</v>
      </c>
      <c r="I1503" s="263">
        <v>1968</v>
      </c>
      <c r="J1503" s="19" t="s">
        <v>689</v>
      </c>
      <c r="K1503" s="255" t="str">
        <f>IF(RIGHT(LEFT(historie_vysledky[[#This Row],[prijmeni a jmeno]],SEARCH(" ",historie_vysledky[[#This Row],[prijmeni a jmeno]])-1),1)="á","Z","M")</f>
        <v>M</v>
      </c>
      <c r="L150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03" s="257"/>
      <c r="N1503" s="134"/>
      <c r="O1503" s="264">
        <v>1.6342592592592593E-2</v>
      </c>
      <c r="P1503" s="136" t="str">
        <f>LEFT(historie_vysledky[[#This Row],[prijmeni a jmeno]],1)</f>
        <v>B</v>
      </c>
      <c r="Q1503" s="135" t="str">
        <f>CONCATENATE(historie_vysledky[[#This Row],[prijmeni a jmeno]],", ",historie_vysledky[[#This Row],[nar]])</f>
        <v>Bumba Libor, 1968</v>
      </c>
      <c r="R1503" s="135" t="str">
        <f>CONCATENATE(historie_vysledky[[#This Row],[prijmeni a jmeno]]," (",historie_vysledky[[#This Row],[nar]],")  v roce ",historie_vysledky[[#This Row],[rok]])</f>
        <v>Bumba Libor (1968)  v roce 2017</v>
      </c>
      <c r="S1503" s="244"/>
      <c r="T1503" s="244"/>
      <c r="U1503" s="56"/>
      <c r="V1503" s="265"/>
      <c r="W1503" s="265"/>
      <c r="X1503" s="266"/>
      <c r="Y1503" s="266"/>
      <c r="AB1503" s="6"/>
      <c r="AC1503" s="6"/>
      <c r="AF1503" s="56"/>
      <c r="AG1503" s="56"/>
    </row>
    <row r="1504" spans="2:33" ht="11.25">
      <c r="B1504" s="133" t="str">
        <f>CONCATENATE(historie_vysledky[[#This Row],[rok]]," :: ",H1504," :: ",I1504)</f>
        <v>2017 :: Jelínková Zuzana :: 1979</v>
      </c>
      <c r="C1504" s="251">
        <v>2017</v>
      </c>
      <c r="D1504" s="252" t="s">
        <v>187</v>
      </c>
      <c r="E1504" s="259">
        <v>20</v>
      </c>
      <c r="F1504" s="259">
        <v>20</v>
      </c>
      <c r="G1504" s="253">
        <v>30</v>
      </c>
      <c r="H1504" s="262" t="s">
        <v>2639</v>
      </c>
      <c r="I1504" s="263">
        <v>1979</v>
      </c>
      <c r="J1504" s="19" t="s">
        <v>2638</v>
      </c>
      <c r="K1504" s="255" t="str">
        <f>IF(RIGHT(LEFT(historie_vysledky[[#This Row],[prijmeni a jmeno]],SEARCH(" ",historie_vysledky[[#This Row],[prijmeni a jmeno]])-1),1)="á","Z","M")</f>
        <v>Z</v>
      </c>
      <c r="L150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04" s="257"/>
      <c r="N1504" s="134"/>
      <c r="O1504" s="264">
        <v>1.6400462962962964E-2</v>
      </c>
      <c r="P1504" s="136" t="str">
        <f>LEFT(historie_vysledky[[#This Row],[prijmeni a jmeno]],1)</f>
        <v>J</v>
      </c>
      <c r="Q1504" s="135" t="str">
        <f>CONCATENATE(historie_vysledky[[#This Row],[prijmeni a jmeno]],", ",historie_vysledky[[#This Row],[nar]])</f>
        <v>Jelínková Zuzana, 1979</v>
      </c>
      <c r="R1504" s="135" t="str">
        <f>CONCATENATE(historie_vysledky[[#This Row],[prijmeni a jmeno]]," (",historie_vysledky[[#This Row],[nar]],")  v roce ",historie_vysledky[[#This Row],[rok]])</f>
        <v>Jelínková Zuzana (1979)  v roce 2017</v>
      </c>
      <c r="S1504" s="244"/>
      <c r="T1504" s="244"/>
      <c r="U1504" s="56"/>
      <c r="V1504" s="265"/>
      <c r="W1504" s="265"/>
      <c r="X1504" s="266"/>
      <c r="Y1504" s="266"/>
      <c r="AB1504" s="6"/>
      <c r="AC1504" s="6"/>
      <c r="AF1504" s="56"/>
      <c r="AG1504" s="56"/>
    </row>
    <row r="1505" spans="2:33" ht="11.25">
      <c r="B1505" s="133" t="str">
        <f>CONCATENATE(historie_vysledky[[#This Row],[rok]]," :: ",H1505," :: ",I1505)</f>
        <v>2017 :: Mautschková Marta :: 1980</v>
      </c>
      <c r="C1505" s="251">
        <v>2017</v>
      </c>
      <c r="D1505" s="252" t="s">
        <v>187</v>
      </c>
      <c r="E1505" s="259">
        <v>21</v>
      </c>
      <c r="F1505" s="259">
        <v>21</v>
      </c>
      <c r="G1505" s="253">
        <v>112</v>
      </c>
      <c r="H1505" s="262" t="s">
        <v>2307</v>
      </c>
      <c r="I1505" s="263">
        <v>1980</v>
      </c>
      <c r="J1505" s="19" t="s">
        <v>284</v>
      </c>
      <c r="K1505" s="255" t="str">
        <f>IF(RIGHT(LEFT(historie_vysledky[[#This Row],[prijmeni a jmeno]],SEARCH(" ",historie_vysledky[[#This Row],[prijmeni a jmeno]])-1),1)="á","Z","M")</f>
        <v>Z</v>
      </c>
      <c r="L150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05" s="257"/>
      <c r="N1505" s="134"/>
      <c r="O1505" s="264">
        <v>1.6458333333333332E-2</v>
      </c>
      <c r="P1505" s="136" t="str">
        <f>LEFT(historie_vysledky[[#This Row],[prijmeni a jmeno]],1)</f>
        <v>M</v>
      </c>
      <c r="Q1505" s="135" t="str">
        <f>CONCATENATE(historie_vysledky[[#This Row],[prijmeni a jmeno]],", ",historie_vysledky[[#This Row],[nar]])</f>
        <v>Mautschková Marta, 1980</v>
      </c>
      <c r="R1505" s="135" t="str">
        <f>CONCATENATE(historie_vysledky[[#This Row],[prijmeni a jmeno]]," (",historie_vysledky[[#This Row],[nar]],")  v roce ",historie_vysledky[[#This Row],[rok]])</f>
        <v>Mautschková Marta (1980)  v roce 2017</v>
      </c>
      <c r="S1505" s="244"/>
      <c r="T1505" s="244"/>
      <c r="U1505" s="56"/>
      <c r="V1505" s="265"/>
      <c r="W1505" s="265"/>
      <c r="X1505" s="266"/>
      <c r="Y1505" s="266"/>
      <c r="AB1505" s="6"/>
      <c r="AC1505" s="6"/>
      <c r="AF1505" s="56"/>
      <c r="AG1505" s="56"/>
    </row>
    <row r="1506" spans="2:33" ht="11.25">
      <c r="B1506" s="133" t="str">
        <f>CONCATENATE(historie_vysledky[[#This Row],[rok]]," :: ",H1506," :: ",I1506)</f>
        <v>2017 :: Pešula Marek :: 1978</v>
      </c>
      <c r="C1506" s="251">
        <v>2017</v>
      </c>
      <c r="D1506" s="252" t="s">
        <v>187</v>
      </c>
      <c r="E1506" s="259">
        <v>22</v>
      </c>
      <c r="F1506" s="259">
        <v>22</v>
      </c>
      <c r="G1506" s="253">
        <v>11</v>
      </c>
      <c r="H1506" s="262" t="s">
        <v>555</v>
      </c>
      <c r="I1506" s="263">
        <v>1978</v>
      </c>
      <c r="J1506" s="19" t="s">
        <v>23</v>
      </c>
      <c r="K1506" s="255" t="str">
        <f>IF(RIGHT(LEFT(historie_vysledky[[#This Row],[prijmeni a jmeno]],SEARCH(" ",historie_vysledky[[#This Row],[prijmeni a jmeno]])-1),1)="á","Z","M")</f>
        <v>M</v>
      </c>
      <c r="L150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06" s="257"/>
      <c r="N1506" s="134"/>
      <c r="O1506" s="264">
        <v>1.653935185185185E-2</v>
      </c>
      <c r="P1506" s="136" t="str">
        <f>LEFT(historie_vysledky[[#This Row],[prijmeni a jmeno]],1)</f>
        <v>P</v>
      </c>
      <c r="Q1506" s="135" t="str">
        <f>CONCATENATE(historie_vysledky[[#This Row],[prijmeni a jmeno]],", ",historie_vysledky[[#This Row],[nar]])</f>
        <v>Pešula Marek, 1978</v>
      </c>
      <c r="R1506" s="135" t="str">
        <f>CONCATENATE(historie_vysledky[[#This Row],[prijmeni a jmeno]]," (",historie_vysledky[[#This Row],[nar]],")  v roce ",historie_vysledky[[#This Row],[rok]])</f>
        <v>Pešula Marek (1978)  v roce 2017</v>
      </c>
      <c r="S1506" s="244"/>
      <c r="T1506" s="244"/>
      <c r="U1506" s="56"/>
      <c r="V1506" s="265"/>
      <c r="W1506" s="265"/>
      <c r="X1506" s="266"/>
      <c r="Y1506" s="266"/>
      <c r="AB1506" s="6"/>
      <c r="AC1506" s="6"/>
      <c r="AF1506" s="56"/>
      <c r="AG1506" s="56"/>
    </row>
    <row r="1507" spans="2:33" ht="11.25">
      <c r="B1507" s="133" t="str">
        <f>CONCATENATE(historie_vysledky[[#This Row],[rok]]," :: ",H1507," :: ",I1507)</f>
        <v>2017 :: Kotýnek Rudolf :: 2002</v>
      </c>
      <c r="C1507" s="251">
        <v>2017</v>
      </c>
      <c r="D1507" s="252" t="s">
        <v>187</v>
      </c>
      <c r="E1507" s="259">
        <v>23</v>
      </c>
      <c r="F1507" s="259">
        <v>23</v>
      </c>
      <c r="G1507" s="253">
        <v>19</v>
      </c>
      <c r="H1507" s="262" t="s">
        <v>2710</v>
      </c>
      <c r="I1507" s="263">
        <v>2002</v>
      </c>
      <c r="J1507" s="19" t="s">
        <v>2711</v>
      </c>
      <c r="K1507" s="255" t="str">
        <f>IF(RIGHT(LEFT(historie_vysledky[[#This Row],[prijmeni a jmeno]],SEARCH(" ",historie_vysledky[[#This Row],[prijmeni a jmeno]])-1),1)="á","Z","M")</f>
        <v>M</v>
      </c>
      <c r="L150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07" s="257"/>
      <c r="N1507" s="134"/>
      <c r="O1507" s="264">
        <v>1.6793981481481483E-2</v>
      </c>
      <c r="P1507" s="136" t="str">
        <f>LEFT(historie_vysledky[[#This Row],[prijmeni a jmeno]],1)</f>
        <v>K</v>
      </c>
      <c r="Q1507" s="135" t="str">
        <f>CONCATENATE(historie_vysledky[[#This Row],[prijmeni a jmeno]],", ",historie_vysledky[[#This Row],[nar]])</f>
        <v>Kotýnek Rudolf, 2002</v>
      </c>
      <c r="R1507" s="135" t="str">
        <f>CONCATENATE(historie_vysledky[[#This Row],[prijmeni a jmeno]]," (",historie_vysledky[[#This Row],[nar]],")  v roce ",historie_vysledky[[#This Row],[rok]])</f>
        <v>Kotýnek Rudolf (2002)  v roce 2017</v>
      </c>
      <c r="S1507" s="244"/>
      <c r="T1507" s="244"/>
      <c r="U1507" s="56"/>
      <c r="V1507" s="265"/>
      <c r="W1507" s="265"/>
      <c r="X1507" s="266"/>
      <c r="Y1507" s="266"/>
      <c r="AB1507" s="6"/>
      <c r="AC1507" s="6"/>
      <c r="AF1507" s="56"/>
      <c r="AG1507" s="56"/>
    </row>
    <row r="1508" spans="2:33" ht="11.25">
      <c r="B1508" s="133" t="str">
        <f>CONCATENATE(historie_vysledky[[#This Row],[rok]]," :: ",H1508," :: ",I1508)</f>
        <v>2017 :: Markovič Koloman :: 2002</v>
      </c>
      <c r="C1508" s="251">
        <v>2017</v>
      </c>
      <c r="D1508" s="252" t="s">
        <v>187</v>
      </c>
      <c r="E1508" s="259">
        <v>24</v>
      </c>
      <c r="F1508" s="259">
        <v>24</v>
      </c>
      <c r="G1508" s="253">
        <v>18</v>
      </c>
      <c r="H1508" s="262" t="s">
        <v>2708</v>
      </c>
      <c r="I1508" s="263">
        <v>2002</v>
      </c>
      <c r="J1508" s="19" t="s">
        <v>2709</v>
      </c>
      <c r="K1508" s="255" t="str">
        <f>IF(RIGHT(LEFT(historie_vysledky[[#This Row],[prijmeni a jmeno]],SEARCH(" ",historie_vysledky[[#This Row],[prijmeni a jmeno]])-1),1)="á","Z","M")</f>
        <v>M</v>
      </c>
      <c r="L150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08" s="257"/>
      <c r="N1508" s="134"/>
      <c r="O1508" s="264">
        <v>1.7488425925925925E-2</v>
      </c>
      <c r="P1508" s="136" t="str">
        <f>LEFT(historie_vysledky[[#This Row],[prijmeni a jmeno]],1)</f>
        <v>M</v>
      </c>
      <c r="Q1508" s="135" t="str">
        <f>CONCATENATE(historie_vysledky[[#This Row],[prijmeni a jmeno]],", ",historie_vysledky[[#This Row],[nar]])</f>
        <v>Markovič Koloman, 2002</v>
      </c>
      <c r="R1508" s="135" t="str">
        <f>CONCATENATE(historie_vysledky[[#This Row],[prijmeni a jmeno]]," (",historie_vysledky[[#This Row],[nar]],")  v roce ",historie_vysledky[[#This Row],[rok]])</f>
        <v>Markovič Koloman (2002)  v roce 2017</v>
      </c>
      <c r="S1508" s="244"/>
      <c r="T1508" s="244"/>
      <c r="U1508" s="56"/>
      <c r="V1508" s="265"/>
      <c r="W1508" s="265"/>
      <c r="X1508" s="266"/>
      <c r="Y1508" s="266"/>
      <c r="AB1508" s="6"/>
      <c r="AC1508" s="6"/>
      <c r="AF1508" s="56"/>
      <c r="AG1508" s="56"/>
    </row>
    <row r="1509" spans="2:33" ht="11.25">
      <c r="B1509" s="133" t="str">
        <f>CONCATENATE(historie_vysledky[[#This Row],[rok]]," :: ",H1509," :: ",I1509)</f>
        <v>2017 :: Vařáková Pavla :: 1990</v>
      </c>
      <c r="C1509" s="251">
        <v>2017</v>
      </c>
      <c r="D1509" s="252" t="s">
        <v>187</v>
      </c>
      <c r="E1509" s="259">
        <v>25</v>
      </c>
      <c r="F1509" s="259">
        <v>25</v>
      </c>
      <c r="G1509" s="253">
        <v>55</v>
      </c>
      <c r="H1509" s="262" t="s">
        <v>129</v>
      </c>
      <c r="I1509" s="263">
        <v>1990</v>
      </c>
      <c r="J1509" s="19" t="s">
        <v>2680</v>
      </c>
      <c r="K1509" s="255" t="str">
        <f>IF(RIGHT(LEFT(historie_vysledky[[#This Row],[prijmeni a jmeno]],SEARCH(" ",historie_vysledky[[#This Row],[prijmeni a jmeno]])-1),1)="á","Z","M")</f>
        <v>Z</v>
      </c>
      <c r="L150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09" s="257"/>
      <c r="N1509" s="134"/>
      <c r="O1509" s="264">
        <v>1.7835648148148149E-2</v>
      </c>
      <c r="P1509" s="136" t="str">
        <f>LEFT(historie_vysledky[[#This Row],[prijmeni a jmeno]],1)</f>
        <v>V</v>
      </c>
      <c r="Q1509" s="135" t="str">
        <f>CONCATENATE(historie_vysledky[[#This Row],[prijmeni a jmeno]],", ",historie_vysledky[[#This Row],[nar]])</f>
        <v>Vařáková Pavla, 1990</v>
      </c>
      <c r="R1509" s="135" t="str">
        <f>CONCATENATE(historie_vysledky[[#This Row],[prijmeni a jmeno]]," (",historie_vysledky[[#This Row],[nar]],")  v roce ",historie_vysledky[[#This Row],[rok]])</f>
        <v>Vařáková Pavla (1990)  v roce 2017</v>
      </c>
      <c r="S1509" s="244"/>
      <c r="T1509" s="244"/>
      <c r="U1509" s="56"/>
      <c r="V1509" s="265"/>
      <c r="W1509" s="265"/>
      <c r="X1509" s="266"/>
      <c r="Y1509" s="266"/>
      <c r="AB1509" s="6"/>
      <c r="AC1509" s="6"/>
      <c r="AF1509" s="56"/>
      <c r="AG1509" s="56"/>
    </row>
    <row r="1510" spans="2:33" ht="11.25">
      <c r="B1510" s="133" t="str">
        <f>CONCATENATE(historie_vysledky[[#This Row],[rok]]," :: ",H1510," :: ",I1510)</f>
        <v>2017 :: Polcarová Aneta :: 1989</v>
      </c>
      <c r="C1510" s="251">
        <v>2017</v>
      </c>
      <c r="D1510" s="252" t="s">
        <v>187</v>
      </c>
      <c r="E1510" s="259">
        <v>26</v>
      </c>
      <c r="F1510" s="259">
        <v>26</v>
      </c>
      <c r="G1510" s="253">
        <v>23</v>
      </c>
      <c r="H1510" s="262" t="s">
        <v>2691</v>
      </c>
      <c r="I1510" s="263">
        <v>1989</v>
      </c>
      <c r="J1510" s="19" t="s">
        <v>28</v>
      </c>
      <c r="K1510" s="255" t="str">
        <f>IF(RIGHT(LEFT(historie_vysledky[[#This Row],[prijmeni a jmeno]],SEARCH(" ",historie_vysledky[[#This Row],[prijmeni a jmeno]])-1),1)="á","Z","M")</f>
        <v>Z</v>
      </c>
      <c r="L151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10" s="257"/>
      <c r="N1510" s="134"/>
      <c r="O1510" s="264">
        <v>1.7858796296296296E-2</v>
      </c>
      <c r="P1510" s="136" t="str">
        <f>LEFT(historie_vysledky[[#This Row],[prijmeni a jmeno]],1)</f>
        <v>P</v>
      </c>
      <c r="Q1510" s="135" t="str">
        <f>CONCATENATE(historie_vysledky[[#This Row],[prijmeni a jmeno]],", ",historie_vysledky[[#This Row],[nar]])</f>
        <v>Polcarová Aneta, 1989</v>
      </c>
      <c r="R1510" s="135" t="str">
        <f>CONCATENATE(historie_vysledky[[#This Row],[prijmeni a jmeno]]," (",historie_vysledky[[#This Row],[nar]],")  v roce ",historie_vysledky[[#This Row],[rok]])</f>
        <v>Polcarová Aneta (1989)  v roce 2017</v>
      </c>
      <c r="S1510" s="244"/>
      <c r="T1510" s="244"/>
      <c r="U1510" s="56"/>
      <c r="V1510" s="265"/>
      <c r="W1510" s="265"/>
      <c r="X1510" s="266"/>
      <c r="Y1510" s="266"/>
      <c r="AB1510" s="6"/>
      <c r="AC1510" s="6"/>
      <c r="AF1510" s="56"/>
      <c r="AG1510" s="56"/>
    </row>
    <row r="1511" spans="2:33" ht="11.25">
      <c r="B1511" s="133" t="str">
        <f>CONCATENATE(historie_vysledky[[#This Row],[rok]]," :: ",H1511," :: ",I1511)</f>
        <v>2017 :: Vondrášek Martin :: 1982</v>
      </c>
      <c r="C1511" s="251">
        <v>2017</v>
      </c>
      <c r="D1511" s="252" t="s">
        <v>187</v>
      </c>
      <c r="E1511" s="259">
        <v>27</v>
      </c>
      <c r="F1511" s="259">
        <v>27</v>
      </c>
      <c r="G1511" s="253">
        <v>132</v>
      </c>
      <c r="H1511" s="262" t="s">
        <v>923</v>
      </c>
      <c r="I1511" s="263">
        <v>1982</v>
      </c>
      <c r="J1511" s="19" t="s">
        <v>37</v>
      </c>
      <c r="K1511" s="255" t="str">
        <f>IF(RIGHT(LEFT(historie_vysledky[[#This Row],[prijmeni a jmeno]],SEARCH(" ",historie_vysledky[[#This Row],[prijmeni a jmeno]])-1),1)="á","Z","M")</f>
        <v>M</v>
      </c>
      <c r="L151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11" s="257"/>
      <c r="N1511" s="134"/>
      <c r="O1511" s="264">
        <v>1.7870370370370373E-2</v>
      </c>
      <c r="P1511" s="136" t="str">
        <f>LEFT(historie_vysledky[[#This Row],[prijmeni a jmeno]],1)</f>
        <v>V</v>
      </c>
      <c r="Q1511" s="135" t="str">
        <f>CONCATENATE(historie_vysledky[[#This Row],[prijmeni a jmeno]],", ",historie_vysledky[[#This Row],[nar]])</f>
        <v>Vondrášek Martin, 1982</v>
      </c>
      <c r="R1511" s="135" t="str">
        <f>CONCATENATE(historie_vysledky[[#This Row],[prijmeni a jmeno]]," (",historie_vysledky[[#This Row],[nar]],")  v roce ",historie_vysledky[[#This Row],[rok]])</f>
        <v>Vondrášek Martin (1982)  v roce 2017</v>
      </c>
      <c r="S1511" s="244"/>
      <c r="T1511" s="244"/>
      <c r="U1511" s="56"/>
      <c r="V1511" s="265"/>
      <c r="W1511" s="265"/>
      <c r="X1511" s="266"/>
      <c r="Y1511" s="266"/>
      <c r="AB1511" s="6"/>
      <c r="AC1511" s="6"/>
      <c r="AF1511" s="56"/>
      <c r="AG1511" s="56"/>
    </row>
    <row r="1512" spans="2:33" ht="11.25">
      <c r="B1512" s="133" t="str">
        <f>CONCATENATE(historie_vysledky[[#This Row],[rok]]," :: ",H1512," :: ",I1512)</f>
        <v>2017 :: Troup Roman :: 1967</v>
      </c>
      <c r="C1512" s="251">
        <v>2017</v>
      </c>
      <c r="D1512" s="252" t="s">
        <v>187</v>
      </c>
      <c r="E1512" s="259">
        <v>28</v>
      </c>
      <c r="F1512" s="259">
        <v>28</v>
      </c>
      <c r="G1512" s="253">
        <v>13</v>
      </c>
      <c r="H1512" s="262" t="s">
        <v>2706</v>
      </c>
      <c r="I1512" s="263">
        <v>1967</v>
      </c>
      <c r="J1512" s="19" t="s">
        <v>2701</v>
      </c>
      <c r="K1512" s="255" t="str">
        <f>IF(RIGHT(LEFT(historie_vysledky[[#This Row],[prijmeni a jmeno]],SEARCH(" ",historie_vysledky[[#This Row],[prijmeni a jmeno]])-1),1)="á","Z","M")</f>
        <v>M</v>
      </c>
      <c r="L151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12" s="257"/>
      <c r="N1512" s="134"/>
      <c r="O1512" s="264">
        <v>1.7893518518518517E-2</v>
      </c>
      <c r="P1512" s="136" t="str">
        <f>LEFT(historie_vysledky[[#This Row],[prijmeni a jmeno]],1)</f>
        <v>T</v>
      </c>
      <c r="Q1512" s="135" t="str">
        <f>CONCATENATE(historie_vysledky[[#This Row],[prijmeni a jmeno]],", ",historie_vysledky[[#This Row],[nar]])</f>
        <v>Troup Roman, 1967</v>
      </c>
      <c r="R1512" s="135" t="str">
        <f>CONCATENATE(historie_vysledky[[#This Row],[prijmeni a jmeno]]," (",historie_vysledky[[#This Row],[nar]],")  v roce ",historie_vysledky[[#This Row],[rok]])</f>
        <v>Troup Roman (1967)  v roce 2017</v>
      </c>
      <c r="S1512" s="244"/>
      <c r="T1512" s="244"/>
      <c r="U1512" s="56"/>
      <c r="V1512" s="265"/>
      <c r="W1512" s="265"/>
      <c r="X1512" s="266"/>
      <c r="Y1512" s="266"/>
      <c r="AB1512" s="6"/>
      <c r="AC1512" s="6"/>
      <c r="AF1512" s="56"/>
      <c r="AG1512" s="56"/>
    </row>
    <row r="1513" spans="2:33" ht="11.25">
      <c r="B1513" s="133" t="str">
        <f>CONCATENATE(historie_vysledky[[#This Row],[rok]]," :: ",H1513," :: ",I1513)</f>
        <v>2017 :: Staněk Martin :: 1989</v>
      </c>
      <c r="C1513" s="251">
        <v>2017</v>
      </c>
      <c r="D1513" s="252" t="s">
        <v>187</v>
      </c>
      <c r="E1513" s="259">
        <v>29</v>
      </c>
      <c r="F1513" s="259">
        <v>29</v>
      </c>
      <c r="G1513" s="253">
        <v>1</v>
      </c>
      <c r="H1513" s="262" t="s">
        <v>236</v>
      </c>
      <c r="I1513" s="263">
        <v>1989</v>
      </c>
      <c r="J1513" s="19" t="s">
        <v>328</v>
      </c>
      <c r="K1513" s="255" t="str">
        <f>IF(RIGHT(LEFT(historie_vysledky[[#This Row],[prijmeni a jmeno]],SEARCH(" ",historie_vysledky[[#This Row],[prijmeni a jmeno]])-1),1)="á","Z","M")</f>
        <v>M</v>
      </c>
      <c r="L151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13" s="257"/>
      <c r="N1513" s="134"/>
      <c r="O1513" s="264">
        <v>1.8159722222222219E-2</v>
      </c>
      <c r="P1513" s="136" t="str">
        <f>LEFT(historie_vysledky[[#This Row],[prijmeni a jmeno]],1)</f>
        <v>S</v>
      </c>
      <c r="Q1513" s="135" t="str">
        <f>CONCATENATE(historie_vysledky[[#This Row],[prijmeni a jmeno]],", ",historie_vysledky[[#This Row],[nar]])</f>
        <v>Staněk Martin, 1989</v>
      </c>
      <c r="R1513" s="135" t="str">
        <f>CONCATENATE(historie_vysledky[[#This Row],[prijmeni a jmeno]]," (",historie_vysledky[[#This Row],[nar]],")  v roce ",historie_vysledky[[#This Row],[rok]])</f>
        <v>Staněk Martin (1989)  v roce 2017</v>
      </c>
      <c r="S1513" s="244"/>
      <c r="T1513" s="244"/>
      <c r="U1513" s="56"/>
      <c r="V1513" s="265"/>
      <c r="W1513" s="265"/>
      <c r="X1513" s="266"/>
      <c r="Y1513" s="266"/>
      <c r="AB1513" s="6"/>
      <c r="AC1513" s="6"/>
      <c r="AF1513" s="56"/>
      <c r="AG1513" s="56"/>
    </row>
    <row r="1514" spans="2:33" ht="11.25">
      <c r="B1514" s="133" t="str">
        <f>CONCATENATE(historie_vysledky[[#This Row],[rok]]," :: ",H1514," :: ",I1514)</f>
        <v>2017 :: Pavlasová Zuzana :: 1983</v>
      </c>
      <c r="C1514" s="251">
        <v>2017</v>
      </c>
      <c r="D1514" s="252" t="s">
        <v>187</v>
      </c>
      <c r="E1514" s="259">
        <v>30</v>
      </c>
      <c r="F1514" s="259">
        <v>30</v>
      </c>
      <c r="G1514" s="253">
        <v>38</v>
      </c>
      <c r="H1514" s="262" t="s">
        <v>2730</v>
      </c>
      <c r="I1514" s="263">
        <v>1983</v>
      </c>
      <c r="J1514" s="19" t="s">
        <v>2732</v>
      </c>
      <c r="K1514" s="255" t="str">
        <f>IF(RIGHT(LEFT(historie_vysledky[[#This Row],[prijmeni a jmeno]],SEARCH(" ",historie_vysledky[[#This Row],[prijmeni a jmeno]])-1),1)="á","Z","M")</f>
        <v>Z</v>
      </c>
      <c r="L151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14" s="257"/>
      <c r="N1514" s="134"/>
      <c r="O1514" s="264">
        <v>1.8356481481481481E-2</v>
      </c>
      <c r="P1514" s="136" t="str">
        <f>LEFT(historie_vysledky[[#This Row],[prijmeni a jmeno]],1)</f>
        <v>P</v>
      </c>
      <c r="Q1514" s="135" t="str">
        <f>CONCATENATE(historie_vysledky[[#This Row],[prijmeni a jmeno]],", ",historie_vysledky[[#This Row],[nar]])</f>
        <v>Pavlasová Zuzana, 1983</v>
      </c>
      <c r="R1514" s="135" t="str">
        <f>CONCATENATE(historie_vysledky[[#This Row],[prijmeni a jmeno]]," (",historie_vysledky[[#This Row],[nar]],")  v roce ",historie_vysledky[[#This Row],[rok]])</f>
        <v>Pavlasová Zuzana (1983)  v roce 2017</v>
      </c>
      <c r="S1514" s="244"/>
      <c r="T1514" s="244"/>
      <c r="U1514" s="56"/>
      <c r="V1514" s="265"/>
      <c r="W1514" s="265"/>
      <c r="X1514" s="266"/>
      <c r="Y1514" s="266"/>
      <c r="AB1514" s="6"/>
      <c r="AC1514" s="6"/>
      <c r="AF1514" s="56"/>
      <c r="AG1514" s="56"/>
    </row>
    <row r="1515" spans="2:33" ht="11.25">
      <c r="B1515" s="133" t="str">
        <f>CONCATENATE(historie_vysledky[[#This Row],[rok]]," :: ",H1515," :: ",I1515)</f>
        <v>2017 :: Troupová Jitka :: 1970</v>
      </c>
      <c r="C1515" s="251">
        <v>2017</v>
      </c>
      <c r="D1515" s="252" t="s">
        <v>187</v>
      </c>
      <c r="E1515" s="259">
        <v>31</v>
      </c>
      <c r="F1515" s="259">
        <v>31</v>
      </c>
      <c r="G1515" s="253">
        <v>14</v>
      </c>
      <c r="H1515" s="262" t="s">
        <v>2707</v>
      </c>
      <c r="I1515" s="263">
        <v>1970</v>
      </c>
      <c r="J1515" s="19" t="s">
        <v>2701</v>
      </c>
      <c r="K1515" s="255" t="str">
        <f>IF(RIGHT(LEFT(historie_vysledky[[#This Row],[prijmeni a jmeno]],SEARCH(" ",historie_vysledky[[#This Row],[prijmeni a jmeno]])-1),1)="á","Z","M")</f>
        <v>Z</v>
      </c>
      <c r="L151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15" s="257"/>
      <c r="N1515" s="134"/>
      <c r="O1515" s="264">
        <v>1.8807870370370371E-2</v>
      </c>
      <c r="P1515" s="136" t="str">
        <f>LEFT(historie_vysledky[[#This Row],[prijmeni a jmeno]],1)</f>
        <v>T</v>
      </c>
      <c r="Q1515" s="135" t="str">
        <f>CONCATENATE(historie_vysledky[[#This Row],[prijmeni a jmeno]],", ",historie_vysledky[[#This Row],[nar]])</f>
        <v>Troupová Jitka, 1970</v>
      </c>
      <c r="R1515" s="135" t="str">
        <f>CONCATENATE(historie_vysledky[[#This Row],[prijmeni a jmeno]]," (",historie_vysledky[[#This Row],[nar]],")  v roce ",historie_vysledky[[#This Row],[rok]])</f>
        <v>Troupová Jitka (1970)  v roce 2017</v>
      </c>
      <c r="S1515" s="244"/>
      <c r="T1515" s="244"/>
      <c r="U1515" s="56"/>
      <c r="V1515" s="265"/>
      <c r="W1515" s="265"/>
      <c r="X1515" s="266"/>
      <c r="Y1515" s="266"/>
      <c r="AB1515" s="6"/>
      <c r="AC1515" s="6"/>
      <c r="AF1515" s="56"/>
      <c r="AG1515" s="56"/>
    </row>
    <row r="1516" spans="2:33" ht="11.25">
      <c r="B1516" s="133" t="str">
        <f>CONCATENATE(historie_vysledky[[#This Row],[rok]]," :: ",H1516," :: ",I1516)</f>
        <v>2017 :: Purkrábková Soňa :: 1978</v>
      </c>
      <c r="C1516" s="251">
        <v>2017</v>
      </c>
      <c r="D1516" s="252" t="s">
        <v>187</v>
      </c>
      <c r="E1516" s="259">
        <v>32</v>
      </c>
      <c r="F1516" s="259">
        <v>32</v>
      </c>
      <c r="G1516" s="253">
        <v>35</v>
      </c>
      <c r="H1516" s="262" t="s">
        <v>2722</v>
      </c>
      <c r="I1516" s="263">
        <v>1978</v>
      </c>
      <c r="J1516" s="19" t="s">
        <v>2723</v>
      </c>
      <c r="K1516" s="255" t="str">
        <f>IF(RIGHT(LEFT(historie_vysledky[[#This Row],[prijmeni a jmeno]],SEARCH(" ",historie_vysledky[[#This Row],[prijmeni a jmeno]])-1),1)="á","Z","M")</f>
        <v>Z</v>
      </c>
      <c r="L151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16" s="257"/>
      <c r="N1516" s="134"/>
      <c r="O1516" s="264">
        <v>2.0011574074074074E-2</v>
      </c>
      <c r="P1516" s="136" t="str">
        <f>LEFT(historie_vysledky[[#This Row],[prijmeni a jmeno]],1)</f>
        <v>P</v>
      </c>
      <c r="Q1516" s="135" t="str">
        <f>CONCATENATE(historie_vysledky[[#This Row],[prijmeni a jmeno]],", ",historie_vysledky[[#This Row],[nar]])</f>
        <v>Purkrábková Soňa, 1978</v>
      </c>
      <c r="R1516" s="135" t="str">
        <f>CONCATENATE(historie_vysledky[[#This Row],[prijmeni a jmeno]]," (",historie_vysledky[[#This Row],[nar]],")  v roce ",historie_vysledky[[#This Row],[rok]])</f>
        <v>Purkrábková Soňa (1978)  v roce 2017</v>
      </c>
      <c r="S1516" s="244"/>
      <c r="T1516" s="244"/>
      <c r="U1516" s="56"/>
      <c r="V1516" s="265"/>
      <c r="W1516" s="265"/>
      <c r="X1516" s="266"/>
      <c r="Y1516" s="266"/>
      <c r="AB1516" s="6"/>
      <c r="AC1516" s="6"/>
      <c r="AF1516" s="56"/>
      <c r="AG1516" s="56"/>
    </row>
    <row r="1517" spans="2:33" ht="11.25">
      <c r="B1517" s="133" t="str">
        <f>CONCATENATE(historie_vysledky[[#This Row],[rok]]," :: ",H1517," :: ",I1517)</f>
        <v>2017 :: Lovčí Pavel :: 1966</v>
      </c>
      <c r="C1517" s="251">
        <v>2017</v>
      </c>
      <c r="D1517" s="252" t="s">
        <v>187</v>
      </c>
      <c r="E1517" s="259">
        <v>33</v>
      </c>
      <c r="F1517" s="259">
        <v>33</v>
      </c>
      <c r="G1517" s="253">
        <v>25</v>
      </c>
      <c r="H1517" s="262" t="s">
        <v>2690</v>
      </c>
      <c r="I1517" s="263">
        <v>1966</v>
      </c>
      <c r="J1517" s="19" t="s">
        <v>535</v>
      </c>
      <c r="K1517" s="255" t="str">
        <f>IF(RIGHT(LEFT(historie_vysledky[[#This Row],[prijmeni a jmeno]],SEARCH(" ",historie_vysledky[[#This Row],[prijmeni a jmeno]])-1),1)="á","Z","M")</f>
        <v>M</v>
      </c>
      <c r="L151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17" s="257"/>
      <c r="N1517" s="134"/>
      <c r="O1517" s="264">
        <v>2.0011574074074074E-2</v>
      </c>
      <c r="P1517" s="136" t="str">
        <f>LEFT(historie_vysledky[[#This Row],[prijmeni a jmeno]],1)</f>
        <v>L</v>
      </c>
      <c r="Q1517" s="135" t="str">
        <f>CONCATENATE(historie_vysledky[[#This Row],[prijmeni a jmeno]],", ",historie_vysledky[[#This Row],[nar]])</f>
        <v>Lovčí Pavel, 1966</v>
      </c>
      <c r="R1517" s="135" t="str">
        <f>CONCATENATE(historie_vysledky[[#This Row],[prijmeni a jmeno]]," (",historie_vysledky[[#This Row],[nar]],")  v roce ",historie_vysledky[[#This Row],[rok]])</f>
        <v>Lovčí Pavel (1966)  v roce 2017</v>
      </c>
      <c r="S1517" s="244"/>
      <c r="T1517" s="244"/>
      <c r="U1517" s="56"/>
      <c r="V1517" s="265"/>
      <c r="W1517" s="265"/>
      <c r="X1517" s="266"/>
      <c r="Y1517" s="266"/>
      <c r="AB1517" s="6"/>
      <c r="AC1517" s="6"/>
      <c r="AF1517" s="56"/>
      <c r="AG1517" s="56"/>
    </row>
    <row r="1518" spans="2:33" ht="11.25">
      <c r="B1518" s="133" t="str">
        <f>CONCATENATE(historie_vysledky[[#This Row],[rok]]," :: ",H1518," :: ",I1518)</f>
        <v>2017 :: Kahovec Václav :: 1978</v>
      </c>
      <c r="C1518" s="251">
        <v>2017</v>
      </c>
      <c r="D1518" s="252" t="s">
        <v>187</v>
      </c>
      <c r="E1518" s="259">
        <v>34</v>
      </c>
      <c r="F1518" s="259">
        <v>34</v>
      </c>
      <c r="G1518" s="253">
        <v>26</v>
      </c>
      <c r="H1518" s="262" t="s">
        <v>2719</v>
      </c>
      <c r="I1518" s="263">
        <v>1978</v>
      </c>
      <c r="J1518" s="19" t="s">
        <v>316</v>
      </c>
      <c r="K1518" s="255" t="str">
        <f>IF(RIGHT(LEFT(historie_vysledky[[#This Row],[prijmeni a jmeno]],SEARCH(" ",historie_vysledky[[#This Row],[prijmeni a jmeno]])-1),1)="á","Z","M")</f>
        <v>M</v>
      </c>
      <c r="L151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18" s="257"/>
      <c r="N1518" s="134"/>
      <c r="O1518" s="264">
        <v>2.0613425925925927E-2</v>
      </c>
      <c r="P1518" s="136" t="str">
        <f>LEFT(historie_vysledky[[#This Row],[prijmeni a jmeno]],1)</f>
        <v>K</v>
      </c>
      <c r="Q1518" s="135" t="str">
        <f>CONCATENATE(historie_vysledky[[#This Row],[prijmeni a jmeno]],", ",historie_vysledky[[#This Row],[nar]])</f>
        <v>Kahovec Václav, 1978</v>
      </c>
      <c r="R1518" s="135" t="str">
        <f>CONCATENATE(historie_vysledky[[#This Row],[prijmeni a jmeno]]," (",historie_vysledky[[#This Row],[nar]],")  v roce ",historie_vysledky[[#This Row],[rok]])</f>
        <v>Kahovec Václav (1978)  v roce 2017</v>
      </c>
      <c r="S1518" s="244"/>
      <c r="T1518" s="244"/>
      <c r="U1518" s="56"/>
      <c r="V1518" s="265"/>
      <c r="W1518" s="265"/>
      <c r="X1518" s="266"/>
      <c r="Y1518" s="266"/>
      <c r="AB1518" s="6"/>
      <c r="AC1518" s="6"/>
      <c r="AF1518" s="56"/>
      <c r="AG1518" s="56"/>
    </row>
    <row r="1519" spans="2:33" ht="11.25">
      <c r="B1519" s="133" t="str">
        <f>CONCATENATE(historie_vysledky[[#This Row],[rok]]," :: ",H1519," :: ",I1519)</f>
        <v>2017 :: Führerová Eva :: 1968</v>
      </c>
      <c r="C1519" s="251">
        <v>2017</v>
      </c>
      <c r="D1519" s="252" t="s">
        <v>187</v>
      </c>
      <c r="E1519" s="259">
        <v>35</v>
      </c>
      <c r="F1519" s="259">
        <v>35</v>
      </c>
      <c r="G1519" s="253">
        <v>9</v>
      </c>
      <c r="H1519" s="262" t="s">
        <v>2702</v>
      </c>
      <c r="I1519" s="263">
        <v>1968</v>
      </c>
      <c r="J1519" s="19" t="s">
        <v>2701</v>
      </c>
      <c r="K1519" s="255" t="str">
        <f>IF(RIGHT(LEFT(historie_vysledky[[#This Row],[prijmeni a jmeno]],SEARCH(" ",historie_vysledky[[#This Row],[prijmeni a jmeno]])-1),1)="á","Z","M")</f>
        <v>Z</v>
      </c>
      <c r="L151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19" s="257"/>
      <c r="N1519" s="134"/>
      <c r="O1519" s="264">
        <v>2.1041666666666667E-2</v>
      </c>
      <c r="P1519" s="136" t="str">
        <f>LEFT(historie_vysledky[[#This Row],[prijmeni a jmeno]],1)</f>
        <v>F</v>
      </c>
      <c r="Q1519" s="135" t="str">
        <f>CONCATENATE(historie_vysledky[[#This Row],[prijmeni a jmeno]],", ",historie_vysledky[[#This Row],[nar]])</f>
        <v>Führerová Eva, 1968</v>
      </c>
      <c r="R1519" s="135" t="str">
        <f>CONCATENATE(historie_vysledky[[#This Row],[prijmeni a jmeno]]," (",historie_vysledky[[#This Row],[nar]],")  v roce ",historie_vysledky[[#This Row],[rok]])</f>
        <v>Führerová Eva (1968)  v roce 2017</v>
      </c>
      <c r="S1519" s="244"/>
      <c r="T1519" s="244"/>
      <c r="U1519" s="56"/>
      <c r="V1519" s="265"/>
      <c r="W1519" s="265"/>
      <c r="X1519" s="266"/>
      <c r="Y1519" s="266"/>
      <c r="AB1519" s="6"/>
      <c r="AC1519" s="6"/>
      <c r="AF1519" s="56"/>
      <c r="AG1519" s="56"/>
    </row>
    <row r="1520" spans="2:33" ht="11.25">
      <c r="B1520" s="133" t="str">
        <f>CONCATENATE(historie_vysledky[[#This Row],[rok]]," :: ",H1520," :: ",I1520)</f>
        <v>2017 :: Zikešová Ivana :: 1968</v>
      </c>
      <c r="C1520" s="251">
        <v>2017</v>
      </c>
      <c r="D1520" s="252" t="s">
        <v>187</v>
      </c>
      <c r="E1520" s="259">
        <v>36</v>
      </c>
      <c r="F1520" s="259">
        <v>36</v>
      </c>
      <c r="G1520" s="253">
        <v>8</v>
      </c>
      <c r="H1520" s="262" t="s">
        <v>2700</v>
      </c>
      <c r="I1520" s="263">
        <v>1968</v>
      </c>
      <c r="J1520" s="19" t="s">
        <v>2701</v>
      </c>
      <c r="K1520" s="255" t="str">
        <f>IF(RIGHT(LEFT(historie_vysledky[[#This Row],[prijmeni a jmeno]],SEARCH(" ",historie_vysledky[[#This Row],[prijmeni a jmeno]])-1),1)="á","Z","M")</f>
        <v>Z</v>
      </c>
      <c r="L152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20" s="257"/>
      <c r="N1520" s="134"/>
      <c r="O1520" s="264">
        <v>2.1111111111111108E-2</v>
      </c>
      <c r="P1520" s="136" t="str">
        <f>LEFT(historie_vysledky[[#This Row],[prijmeni a jmeno]],1)</f>
        <v>Z</v>
      </c>
      <c r="Q1520" s="135" t="str">
        <f>CONCATENATE(historie_vysledky[[#This Row],[prijmeni a jmeno]],", ",historie_vysledky[[#This Row],[nar]])</f>
        <v>Zikešová Ivana, 1968</v>
      </c>
      <c r="R1520" s="135" t="str">
        <f>CONCATENATE(historie_vysledky[[#This Row],[prijmeni a jmeno]]," (",historie_vysledky[[#This Row],[nar]],")  v roce ",historie_vysledky[[#This Row],[rok]])</f>
        <v>Zikešová Ivana (1968)  v roce 2017</v>
      </c>
      <c r="S1520" s="244"/>
      <c r="T1520" s="244"/>
      <c r="U1520" s="56"/>
      <c r="V1520" s="265"/>
      <c r="W1520" s="265"/>
      <c r="X1520" s="266"/>
      <c r="Y1520" s="266"/>
      <c r="AB1520" s="6"/>
      <c r="AC1520" s="6"/>
      <c r="AF1520" s="56"/>
      <c r="AG1520" s="56"/>
    </row>
    <row r="1521" spans="2:33" ht="11.25">
      <c r="B1521" s="133" t="str">
        <f>CONCATENATE(historie_vysledky[[#This Row],[rok]]," :: ",H1521," :: ",I1521)</f>
        <v>2017 :: Šimková Veronika :: 1978</v>
      </c>
      <c r="C1521" s="251">
        <v>2017</v>
      </c>
      <c r="D1521" s="252" t="s">
        <v>187</v>
      </c>
      <c r="E1521" s="259">
        <v>37</v>
      </c>
      <c r="F1521" s="259">
        <v>37</v>
      </c>
      <c r="G1521" s="253">
        <v>27</v>
      </c>
      <c r="H1521" s="262" t="s">
        <v>2692</v>
      </c>
      <c r="I1521" s="263">
        <v>1978</v>
      </c>
      <c r="J1521" s="19" t="s">
        <v>2654</v>
      </c>
      <c r="K1521" s="255" t="str">
        <f>IF(RIGHT(LEFT(historie_vysledky[[#This Row],[prijmeni a jmeno]],SEARCH(" ",historie_vysledky[[#This Row],[prijmeni a jmeno]])-1),1)="á","Z","M")</f>
        <v>Z</v>
      </c>
      <c r="L152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21" s="257"/>
      <c r="N1521" s="134"/>
      <c r="O1521" s="264">
        <v>2.1574074074074075E-2</v>
      </c>
      <c r="P1521" s="136" t="str">
        <f>LEFT(historie_vysledky[[#This Row],[prijmeni a jmeno]],1)</f>
        <v>Š</v>
      </c>
      <c r="Q1521" s="135" t="str">
        <f>CONCATENATE(historie_vysledky[[#This Row],[prijmeni a jmeno]],", ",historie_vysledky[[#This Row],[nar]])</f>
        <v>Šimková Veronika, 1978</v>
      </c>
      <c r="R1521" s="135" t="str">
        <f>CONCATENATE(historie_vysledky[[#This Row],[prijmeni a jmeno]]," (",historie_vysledky[[#This Row],[nar]],")  v roce ",historie_vysledky[[#This Row],[rok]])</f>
        <v>Šimková Veronika (1978)  v roce 2017</v>
      </c>
      <c r="S1521" s="244"/>
      <c r="T1521" s="244"/>
      <c r="U1521" s="56"/>
      <c r="V1521" s="265"/>
      <c r="W1521" s="265"/>
      <c r="X1521" s="266"/>
      <c r="Y1521" s="266"/>
      <c r="AB1521" s="6"/>
      <c r="AC1521" s="6"/>
      <c r="AF1521" s="56"/>
      <c r="AG1521" s="56"/>
    </row>
    <row r="1522" spans="2:33" ht="11.25">
      <c r="B1522" s="133" t="str">
        <f>CONCATENATE(historie_vysledky[[#This Row],[rok]]," :: ",H1522," :: ",I1522)</f>
        <v>2017 :: Paleček Vladimír :: 1973</v>
      </c>
      <c r="C1522" s="251">
        <v>2017</v>
      </c>
      <c r="D1522" s="252" t="s">
        <v>187</v>
      </c>
      <c r="E1522" s="259">
        <v>38</v>
      </c>
      <c r="F1522" s="259">
        <v>38</v>
      </c>
      <c r="G1522" s="253">
        <v>37</v>
      </c>
      <c r="H1522" s="262" t="s">
        <v>98</v>
      </c>
      <c r="I1522" s="263">
        <v>1973</v>
      </c>
      <c r="J1522" s="19" t="s">
        <v>31</v>
      </c>
      <c r="K1522" s="255" t="str">
        <f>IF(RIGHT(LEFT(historie_vysledky[[#This Row],[prijmeni a jmeno]],SEARCH(" ",historie_vysledky[[#This Row],[prijmeni a jmeno]])-1),1)="á","Z","M")</f>
        <v>M</v>
      </c>
      <c r="L152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22" s="257"/>
      <c r="N1522" s="134"/>
      <c r="O1522" s="264">
        <v>2.1574074074074075E-2</v>
      </c>
      <c r="P1522" s="136" t="str">
        <f>LEFT(historie_vysledky[[#This Row],[prijmeni a jmeno]],1)</f>
        <v>P</v>
      </c>
      <c r="Q1522" s="135" t="str">
        <f>CONCATENATE(historie_vysledky[[#This Row],[prijmeni a jmeno]],", ",historie_vysledky[[#This Row],[nar]])</f>
        <v>Paleček Vladimír, 1973</v>
      </c>
      <c r="R1522" s="135" t="str">
        <f>CONCATENATE(historie_vysledky[[#This Row],[prijmeni a jmeno]]," (",historie_vysledky[[#This Row],[nar]],")  v roce ",historie_vysledky[[#This Row],[rok]])</f>
        <v>Paleček Vladimír (1973)  v roce 2017</v>
      </c>
      <c r="S1522" s="244"/>
      <c r="T1522" s="244"/>
      <c r="U1522" s="56"/>
      <c r="V1522" s="265"/>
      <c r="W1522" s="265"/>
      <c r="X1522" s="266"/>
      <c r="Y1522" s="266"/>
      <c r="AB1522" s="6"/>
      <c r="AC1522" s="6"/>
      <c r="AF1522" s="56"/>
      <c r="AG1522" s="56"/>
    </row>
    <row r="1523" spans="2:33" ht="11.25">
      <c r="B1523" s="133" t="str">
        <f>CONCATENATE(historie_vysledky[[#This Row],[rok]]," :: ",H1523," :: ",I1523)</f>
        <v>2017 :: Joklová Marcela :: 1975</v>
      </c>
      <c r="C1523" s="251">
        <v>2017</v>
      </c>
      <c r="D1523" s="252" t="s">
        <v>187</v>
      </c>
      <c r="E1523" s="259">
        <v>39</v>
      </c>
      <c r="F1523" s="259">
        <v>39</v>
      </c>
      <c r="G1523" s="253">
        <v>31</v>
      </c>
      <c r="H1523" s="262" t="s">
        <v>2687</v>
      </c>
      <c r="I1523" s="263">
        <v>1975</v>
      </c>
      <c r="J1523" s="19" t="s">
        <v>284</v>
      </c>
      <c r="K1523" s="255" t="str">
        <f>IF(RIGHT(LEFT(historie_vysledky[[#This Row],[prijmeni a jmeno]],SEARCH(" ",historie_vysledky[[#This Row],[prijmeni a jmeno]])-1),1)="á","Z","M")</f>
        <v>Z</v>
      </c>
      <c r="L152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23" s="257"/>
      <c r="N1523" s="134"/>
      <c r="O1523" s="264">
        <v>2.1689814814814815E-2</v>
      </c>
      <c r="P1523" s="136" t="str">
        <f>LEFT(historie_vysledky[[#This Row],[prijmeni a jmeno]],1)</f>
        <v>J</v>
      </c>
      <c r="Q1523" s="135" t="str">
        <f>CONCATENATE(historie_vysledky[[#This Row],[prijmeni a jmeno]],", ",historie_vysledky[[#This Row],[nar]])</f>
        <v>Joklová Marcela, 1975</v>
      </c>
      <c r="R1523" s="135" t="str">
        <f>CONCATENATE(historie_vysledky[[#This Row],[prijmeni a jmeno]]," (",historie_vysledky[[#This Row],[nar]],")  v roce ",historie_vysledky[[#This Row],[rok]])</f>
        <v>Joklová Marcela (1975)  v roce 2017</v>
      </c>
      <c r="S1523" s="244"/>
      <c r="T1523" s="244"/>
      <c r="U1523" s="56"/>
      <c r="V1523" s="265"/>
      <c r="W1523" s="265"/>
      <c r="X1523" s="266"/>
      <c r="Y1523" s="266"/>
      <c r="AB1523" s="6"/>
      <c r="AC1523" s="6"/>
      <c r="AF1523" s="56"/>
      <c r="AG1523" s="56"/>
    </row>
    <row r="1524" spans="2:33" ht="11.25">
      <c r="B1524" s="133" t="str">
        <f>CONCATENATE(historie_vysledky[[#This Row],[rok]]," :: ",H1524," :: ",I1524)</f>
        <v>2017 :: Vorel Michal :: 1989</v>
      </c>
      <c r="C1524" s="251">
        <v>2017</v>
      </c>
      <c r="D1524" s="252" t="s">
        <v>187</v>
      </c>
      <c r="E1524" s="259">
        <v>40</v>
      </c>
      <c r="F1524" s="259">
        <v>40</v>
      </c>
      <c r="G1524" s="253">
        <v>33</v>
      </c>
      <c r="H1524" s="262" t="s">
        <v>133</v>
      </c>
      <c r="I1524" s="263">
        <v>1989</v>
      </c>
      <c r="J1524" s="19" t="s">
        <v>17</v>
      </c>
      <c r="K1524" s="255" t="str">
        <f>IF(RIGHT(LEFT(historie_vysledky[[#This Row],[prijmeni a jmeno]],SEARCH(" ",historie_vysledky[[#This Row],[prijmeni a jmeno]])-1),1)="á","Z","M")</f>
        <v>M</v>
      </c>
      <c r="L152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24" s="257"/>
      <c r="N1524" s="134"/>
      <c r="O1524" s="264">
        <v>2.1979166666666664E-2</v>
      </c>
      <c r="P1524" s="136" t="str">
        <f>LEFT(historie_vysledky[[#This Row],[prijmeni a jmeno]],1)</f>
        <v>V</v>
      </c>
      <c r="Q1524" s="135" t="str">
        <f>CONCATENATE(historie_vysledky[[#This Row],[prijmeni a jmeno]],", ",historie_vysledky[[#This Row],[nar]])</f>
        <v>Vorel Michal, 1989</v>
      </c>
      <c r="R1524" s="135" t="str">
        <f>CONCATENATE(historie_vysledky[[#This Row],[prijmeni a jmeno]]," (",historie_vysledky[[#This Row],[nar]],")  v roce ",historie_vysledky[[#This Row],[rok]])</f>
        <v>Vorel Michal (1989)  v roce 2017</v>
      </c>
      <c r="S1524" s="244"/>
      <c r="T1524" s="244"/>
      <c r="U1524" s="56"/>
      <c r="V1524" s="265"/>
      <c r="W1524" s="265"/>
      <c r="X1524" s="266"/>
      <c r="Y1524" s="266"/>
      <c r="AB1524" s="6"/>
      <c r="AC1524" s="6"/>
      <c r="AF1524" s="56"/>
      <c r="AG1524" s="56"/>
    </row>
    <row r="1525" spans="2:33" ht="11.25">
      <c r="B1525" s="133" t="str">
        <f>CONCATENATE(historie_vysledky[[#This Row],[rok]]," :: ",H1525," :: ",I1525)</f>
        <v>2017 :: Gazda Maxmilián :: 2002</v>
      </c>
      <c r="C1525" s="251">
        <v>2017</v>
      </c>
      <c r="D1525" s="252" t="s">
        <v>187</v>
      </c>
      <c r="E1525" s="259">
        <v>41</v>
      </c>
      <c r="F1525" s="259">
        <v>41</v>
      </c>
      <c r="G1525" s="253">
        <v>69</v>
      </c>
      <c r="H1525" s="262" t="s">
        <v>273</v>
      </c>
      <c r="I1525" s="263">
        <v>2002</v>
      </c>
      <c r="J1525" s="19" t="s">
        <v>2347</v>
      </c>
      <c r="K1525" s="255" t="str">
        <f>IF(RIGHT(LEFT(historie_vysledky[[#This Row],[prijmeni a jmeno]],SEARCH(" ",historie_vysledky[[#This Row],[prijmeni a jmeno]])-1),1)="á","Z","M")</f>
        <v>M</v>
      </c>
      <c r="L152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25" s="257"/>
      <c r="N1525" s="134"/>
      <c r="O1525" s="264">
        <v>2.4895833333333336E-2</v>
      </c>
      <c r="P1525" s="136" t="str">
        <f>LEFT(historie_vysledky[[#This Row],[prijmeni a jmeno]],1)</f>
        <v>G</v>
      </c>
      <c r="Q1525" s="135" t="str">
        <f>CONCATENATE(historie_vysledky[[#This Row],[prijmeni a jmeno]],", ",historie_vysledky[[#This Row],[nar]])</f>
        <v>Gazda Maxmilián, 2002</v>
      </c>
      <c r="R1525" s="135" t="str">
        <f>CONCATENATE(historie_vysledky[[#This Row],[prijmeni a jmeno]]," (",historie_vysledky[[#This Row],[nar]],")  v roce ",historie_vysledky[[#This Row],[rok]])</f>
        <v>Gazda Maxmilián (2002)  v roce 2017</v>
      </c>
      <c r="S1525" s="244"/>
      <c r="T1525" s="244"/>
      <c r="U1525" s="56"/>
      <c r="V1525" s="265"/>
      <c r="W1525" s="265"/>
      <c r="X1525" s="266"/>
      <c r="Y1525" s="266"/>
      <c r="AB1525" s="6"/>
      <c r="AC1525" s="6"/>
      <c r="AF1525" s="56"/>
      <c r="AG1525" s="56"/>
    </row>
    <row r="1526" spans="2:33" ht="11.25">
      <c r="B1526" s="133" t="str">
        <f>CONCATENATE(historie_vysledky[[#This Row],[rok]]," :: ",H1526," :: ",I1526)</f>
        <v>2017 :: Flašar Jan :: 1986</v>
      </c>
      <c r="C1526" s="251">
        <v>2017</v>
      </c>
      <c r="D1526" s="252" t="s">
        <v>296</v>
      </c>
      <c r="E1526" s="259">
        <v>1</v>
      </c>
      <c r="F1526" s="259">
        <v>1</v>
      </c>
      <c r="G1526" s="253">
        <v>98</v>
      </c>
      <c r="H1526" s="262" t="s">
        <v>2778</v>
      </c>
      <c r="I1526" s="263">
        <v>1986</v>
      </c>
      <c r="J1526" s="19" t="s">
        <v>316</v>
      </c>
      <c r="K1526" s="255" t="str">
        <f>IF(RIGHT(LEFT(historie_vysledky[[#This Row],[prijmeni a jmeno]],SEARCH(" ",historie_vysledky[[#This Row],[prijmeni a jmeno]])-1),1)="á","Z","M")</f>
        <v>M</v>
      </c>
      <c r="L152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26" s="257"/>
      <c r="N1526" s="134"/>
      <c r="O1526" s="264" t="s">
        <v>316</v>
      </c>
      <c r="P1526" s="136" t="str">
        <f>LEFT(historie_vysledky[[#This Row],[prijmeni a jmeno]],1)</f>
        <v>F</v>
      </c>
      <c r="Q1526" s="135" t="str">
        <f>CONCATENATE(historie_vysledky[[#This Row],[prijmeni a jmeno]],", ",historie_vysledky[[#This Row],[nar]])</f>
        <v>Flašar Jan, 1986</v>
      </c>
      <c r="R1526" s="135" t="str">
        <f>CONCATENATE(historie_vysledky[[#This Row],[prijmeni a jmeno]]," (",historie_vysledky[[#This Row],[nar]],")  v roce ",historie_vysledky[[#This Row],[rok]])</f>
        <v>Flašar Jan (1986)  v roce 2017</v>
      </c>
      <c r="S1526" s="244"/>
      <c r="T1526" s="244"/>
      <c r="U1526" s="56"/>
      <c r="V1526" s="265"/>
      <c r="W1526" s="265"/>
      <c r="X1526" s="266"/>
      <c r="Y1526" s="266"/>
      <c r="AB1526" s="6"/>
      <c r="AC1526" s="6"/>
      <c r="AF1526" s="56"/>
      <c r="AG1526" s="56"/>
    </row>
    <row r="1527" spans="2:33" ht="11.25">
      <c r="B1527" s="133" t="str">
        <f>CONCATENATE(historie_vysledky[[#This Row],[rok]]," :: ",H1527," :: ",I1527)</f>
        <v>2017 :: Tichý Jiří :: 1992</v>
      </c>
      <c r="C1527" s="251">
        <v>2017</v>
      </c>
      <c r="D1527" s="252" t="s">
        <v>296</v>
      </c>
      <c r="E1527" s="259">
        <v>2</v>
      </c>
      <c r="F1527" s="259">
        <v>2</v>
      </c>
      <c r="G1527" s="253">
        <v>93</v>
      </c>
      <c r="H1527" s="262" t="s">
        <v>120</v>
      </c>
      <c r="I1527" s="263">
        <v>1992</v>
      </c>
      <c r="J1527" s="19" t="s">
        <v>316</v>
      </c>
      <c r="K1527" s="255" t="str">
        <f>IF(RIGHT(LEFT(historie_vysledky[[#This Row],[prijmeni a jmeno]],SEARCH(" ",historie_vysledky[[#This Row],[prijmeni a jmeno]])-1),1)="á","Z","M")</f>
        <v>M</v>
      </c>
      <c r="L152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27" s="257"/>
      <c r="N1527" s="134"/>
      <c r="O1527" s="264" t="s">
        <v>316</v>
      </c>
      <c r="P1527" s="136" t="str">
        <f>LEFT(historie_vysledky[[#This Row],[prijmeni a jmeno]],1)</f>
        <v>T</v>
      </c>
      <c r="Q1527" s="135" t="str">
        <f>CONCATENATE(historie_vysledky[[#This Row],[prijmeni a jmeno]],", ",historie_vysledky[[#This Row],[nar]])</f>
        <v>Tichý Jiří, 1992</v>
      </c>
      <c r="R1527" s="135" t="str">
        <f>CONCATENATE(historie_vysledky[[#This Row],[prijmeni a jmeno]]," (",historie_vysledky[[#This Row],[nar]],")  v roce ",historie_vysledky[[#This Row],[rok]])</f>
        <v>Tichý Jiří (1992)  v roce 2017</v>
      </c>
      <c r="S1527" s="244"/>
      <c r="T1527" s="244"/>
      <c r="U1527" s="56"/>
      <c r="V1527" s="265"/>
      <c r="W1527" s="265"/>
      <c r="X1527" s="266"/>
      <c r="Y1527" s="266"/>
      <c r="AB1527" s="6"/>
      <c r="AC1527" s="6"/>
      <c r="AF1527" s="56"/>
      <c r="AG1527" s="56"/>
    </row>
    <row r="1528" spans="2:33" ht="11.25">
      <c r="B1528" s="133" t="str">
        <f>CONCATENATE(historie_vysledky[[#This Row],[rok]]," :: ",H1528," :: ",I1528)</f>
        <v>2017 :: Jokl Rostislav :: 1975</v>
      </c>
      <c r="C1528" s="251">
        <v>2017</v>
      </c>
      <c r="D1528" s="252" t="s">
        <v>296</v>
      </c>
      <c r="E1528" s="259">
        <v>3</v>
      </c>
      <c r="F1528" s="259">
        <v>3</v>
      </c>
      <c r="G1528" s="253">
        <v>82</v>
      </c>
      <c r="H1528" s="262" t="s">
        <v>2641</v>
      </c>
      <c r="I1528" s="263">
        <v>1975</v>
      </c>
      <c r="J1528" s="19" t="s">
        <v>316</v>
      </c>
      <c r="K1528" s="255" t="str">
        <f>IF(RIGHT(LEFT(historie_vysledky[[#This Row],[prijmeni a jmeno]],SEARCH(" ",historie_vysledky[[#This Row],[prijmeni a jmeno]])-1),1)="á","Z","M")</f>
        <v>M</v>
      </c>
      <c r="L152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28" s="257"/>
      <c r="N1528" s="134"/>
      <c r="O1528" s="264" t="s">
        <v>316</v>
      </c>
      <c r="P1528" s="136" t="str">
        <f>LEFT(historie_vysledky[[#This Row],[prijmeni a jmeno]],1)</f>
        <v>J</v>
      </c>
      <c r="Q1528" s="135" t="str">
        <f>CONCATENATE(historie_vysledky[[#This Row],[prijmeni a jmeno]],", ",historie_vysledky[[#This Row],[nar]])</f>
        <v>Jokl Rostislav, 1975</v>
      </c>
      <c r="R1528" s="135" t="str">
        <f>CONCATENATE(historie_vysledky[[#This Row],[prijmeni a jmeno]]," (",historie_vysledky[[#This Row],[nar]],")  v roce ",historie_vysledky[[#This Row],[rok]])</f>
        <v>Jokl Rostislav (1975)  v roce 2017</v>
      </c>
      <c r="S1528" s="244"/>
      <c r="T1528" s="244"/>
      <c r="U1528" s="56"/>
      <c r="V1528" s="265"/>
      <c r="W1528" s="265"/>
      <c r="X1528" s="266"/>
      <c r="Y1528" s="266"/>
      <c r="AB1528" s="6"/>
      <c r="AC1528" s="6"/>
      <c r="AF1528" s="56"/>
      <c r="AG1528" s="56"/>
    </row>
    <row r="1529" spans="2:33" ht="11.25">
      <c r="B1529" s="133" t="str">
        <f>CONCATENATE(historie_vysledky[[#This Row],[rok]]," :: ",H1529," :: ",I1529)</f>
        <v>2017 :: Korejtko Antonín :: 1993</v>
      </c>
      <c r="C1529" s="251">
        <v>2017</v>
      </c>
      <c r="D1529" s="252" t="s">
        <v>296</v>
      </c>
      <c r="E1529" s="259">
        <v>4</v>
      </c>
      <c r="F1529" s="259">
        <v>4</v>
      </c>
      <c r="G1529" s="253">
        <v>1</v>
      </c>
      <c r="H1529" s="262" t="s">
        <v>2375</v>
      </c>
      <c r="I1529" s="263">
        <v>1993</v>
      </c>
      <c r="J1529" s="19" t="s">
        <v>316</v>
      </c>
      <c r="K1529" s="255" t="str">
        <f>IF(RIGHT(LEFT(historie_vysledky[[#This Row],[prijmeni a jmeno]],SEARCH(" ",historie_vysledky[[#This Row],[prijmeni a jmeno]])-1),1)="á","Z","M")</f>
        <v>M</v>
      </c>
      <c r="L152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29" s="257"/>
      <c r="N1529" s="134"/>
      <c r="O1529" s="264" t="s">
        <v>316</v>
      </c>
      <c r="P1529" s="136" t="str">
        <f>LEFT(historie_vysledky[[#This Row],[prijmeni a jmeno]],1)</f>
        <v>K</v>
      </c>
      <c r="Q1529" s="135" t="str">
        <f>CONCATENATE(historie_vysledky[[#This Row],[prijmeni a jmeno]],", ",historie_vysledky[[#This Row],[nar]])</f>
        <v>Korejtko Antonín, 1993</v>
      </c>
      <c r="R1529" s="135" t="str">
        <f>CONCATENATE(historie_vysledky[[#This Row],[prijmeni a jmeno]]," (",historie_vysledky[[#This Row],[nar]],")  v roce ",historie_vysledky[[#This Row],[rok]])</f>
        <v>Korejtko Antonín (1993)  v roce 2017</v>
      </c>
      <c r="S1529" s="244"/>
      <c r="T1529" s="244"/>
      <c r="U1529" s="56"/>
      <c r="V1529" s="265"/>
      <c r="W1529" s="265"/>
      <c r="X1529" s="266"/>
      <c r="Y1529" s="266"/>
      <c r="AB1529" s="6"/>
      <c r="AC1529" s="6"/>
      <c r="AF1529" s="56"/>
      <c r="AG1529" s="56"/>
    </row>
    <row r="1530" spans="2:33" ht="11.25">
      <c r="B1530" s="133" t="str">
        <f>CONCATENATE(historie_vysledky[[#This Row],[rok]]," :: ",H1530," :: ",I1530)</f>
        <v>2017 :: Krausová Aneta :: 1990</v>
      </c>
      <c r="C1530" s="251">
        <v>2017</v>
      </c>
      <c r="D1530" s="252" t="s">
        <v>296</v>
      </c>
      <c r="E1530" s="259">
        <v>5</v>
      </c>
      <c r="F1530" s="259">
        <v>5</v>
      </c>
      <c r="G1530" s="253">
        <v>73</v>
      </c>
      <c r="H1530" s="262" t="s">
        <v>2302</v>
      </c>
      <c r="I1530" s="263">
        <v>1990</v>
      </c>
      <c r="J1530" s="19" t="s">
        <v>316</v>
      </c>
      <c r="K1530" s="255" t="str">
        <f>IF(RIGHT(LEFT(historie_vysledky[[#This Row],[prijmeni a jmeno]],SEARCH(" ",historie_vysledky[[#This Row],[prijmeni a jmeno]])-1),1)="á","Z","M")</f>
        <v>Z</v>
      </c>
      <c r="L153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30" s="257"/>
      <c r="N1530" s="134"/>
      <c r="O1530" s="264" t="s">
        <v>316</v>
      </c>
      <c r="P1530" s="136" t="str">
        <f>LEFT(historie_vysledky[[#This Row],[prijmeni a jmeno]],1)</f>
        <v>K</v>
      </c>
      <c r="Q1530" s="135" t="str">
        <f>CONCATENATE(historie_vysledky[[#This Row],[prijmeni a jmeno]],", ",historie_vysledky[[#This Row],[nar]])</f>
        <v>Krausová Aneta, 1990</v>
      </c>
      <c r="R1530" s="135" t="str">
        <f>CONCATENATE(historie_vysledky[[#This Row],[prijmeni a jmeno]]," (",historie_vysledky[[#This Row],[nar]],")  v roce ",historie_vysledky[[#This Row],[rok]])</f>
        <v>Krausová Aneta (1990)  v roce 2017</v>
      </c>
      <c r="S1530" s="244"/>
      <c r="T1530" s="244"/>
      <c r="U1530" s="56"/>
      <c r="V1530" s="265"/>
      <c r="W1530" s="265"/>
      <c r="X1530" s="266"/>
      <c r="Y1530" s="266"/>
      <c r="AB1530" s="6"/>
      <c r="AC1530" s="6"/>
      <c r="AF1530" s="56"/>
      <c r="AG1530" s="56"/>
    </row>
    <row r="1531" spans="2:33" ht="11.25">
      <c r="B1531" s="133" t="str">
        <f>CONCATENATE(historie_vysledky[[#This Row],[rok]]," :: ",H1531," :: ",I1531)</f>
        <v>2017 :: Habara Jan :: 1972</v>
      </c>
      <c r="C1531" s="251">
        <v>2017</v>
      </c>
      <c r="D1531" s="252" t="s">
        <v>296</v>
      </c>
      <c r="E1531" s="259">
        <v>6</v>
      </c>
      <c r="F1531" s="259">
        <v>6</v>
      </c>
      <c r="G1531" s="253">
        <v>70</v>
      </c>
      <c r="H1531" s="262" t="s">
        <v>57</v>
      </c>
      <c r="I1531" s="263">
        <v>1972</v>
      </c>
      <c r="J1531" s="19" t="s">
        <v>316</v>
      </c>
      <c r="K1531" s="255" t="str">
        <f>IF(RIGHT(LEFT(historie_vysledky[[#This Row],[prijmeni a jmeno]],SEARCH(" ",historie_vysledky[[#This Row],[prijmeni a jmeno]])-1),1)="á","Z","M")</f>
        <v>M</v>
      </c>
      <c r="L153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31" s="257"/>
      <c r="N1531" s="134"/>
      <c r="O1531" s="264" t="s">
        <v>316</v>
      </c>
      <c r="P1531" s="136" t="str">
        <f>LEFT(historie_vysledky[[#This Row],[prijmeni a jmeno]],1)</f>
        <v>H</v>
      </c>
      <c r="Q1531" s="135" t="str">
        <f>CONCATENATE(historie_vysledky[[#This Row],[prijmeni a jmeno]],", ",historie_vysledky[[#This Row],[nar]])</f>
        <v>Habara Jan, 1972</v>
      </c>
      <c r="R1531" s="135" t="str">
        <f>CONCATENATE(historie_vysledky[[#This Row],[prijmeni a jmeno]]," (",historie_vysledky[[#This Row],[nar]],")  v roce ",historie_vysledky[[#This Row],[rok]])</f>
        <v>Habara Jan (1972)  v roce 2017</v>
      </c>
      <c r="S1531" s="244"/>
      <c r="T1531" s="244"/>
      <c r="U1531" s="56"/>
      <c r="V1531" s="265"/>
      <c r="W1531" s="265"/>
      <c r="X1531" s="266"/>
      <c r="Y1531" s="266"/>
      <c r="AB1531" s="6"/>
      <c r="AC1531" s="6"/>
      <c r="AF1531" s="56"/>
      <c r="AG1531" s="56"/>
    </row>
    <row r="1532" spans="2:33" ht="11.25">
      <c r="B1532" s="133" t="str">
        <f>CONCATENATE(historie_vysledky[[#This Row],[rok]]," :: ",H1532," :: ",I1532)</f>
        <v>2017 :: Habara Jaromír :: 1974</v>
      </c>
      <c r="C1532" s="251">
        <v>2017</v>
      </c>
      <c r="D1532" s="252" t="s">
        <v>296</v>
      </c>
      <c r="E1532" s="259">
        <v>7</v>
      </c>
      <c r="F1532" s="259">
        <v>7</v>
      </c>
      <c r="G1532" s="253">
        <v>85</v>
      </c>
      <c r="H1532" s="262" t="s">
        <v>58</v>
      </c>
      <c r="I1532" s="263">
        <v>1974</v>
      </c>
      <c r="J1532" s="19" t="s">
        <v>316</v>
      </c>
      <c r="K1532" s="255" t="str">
        <f>IF(RIGHT(LEFT(historie_vysledky[[#This Row],[prijmeni a jmeno]],SEARCH(" ",historie_vysledky[[#This Row],[prijmeni a jmeno]])-1),1)="á","Z","M")</f>
        <v>M</v>
      </c>
      <c r="L153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32" s="257"/>
      <c r="N1532" s="134"/>
      <c r="O1532" s="264" t="s">
        <v>316</v>
      </c>
      <c r="P1532" s="136" t="str">
        <f>LEFT(historie_vysledky[[#This Row],[prijmeni a jmeno]],1)</f>
        <v>H</v>
      </c>
      <c r="Q1532" s="135" t="str">
        <f>CONCATENATE(historie_vysledky[[#This Row],[prijmeni a jmeno]],", ",historie_vysledky[[#This Row],[nar]])</f>
        <v>Habara Jaromír, 1974</v>
      </c>
      <c r="R1532" s="135" t="str">
        <f>CONCATENATE(historie_vysledky[[#This Row],[prijmeni a jmeno]]," (",historie_vysledky[[#This Row],[nar]],")  v roce ",historie_vysledky[[#This Row],[rok]])</f>
        <v>Habara Jaromír (1974)  v roce 2017</v>
      </c>
      <c r="S1532" s="244"/>
      <c r="T1532" s="244"/>
      <c r="U1532" s="56"/>
      <c r="V1532" s="265"/>
      <c r="W1532" s="265"/>
      <c r="X1532" s="266"/>
      <c r="Y1532" s="266"/>
      <c r="AB1532" s="6"/>
      <c r="AC1532" s="6"/>
      <c r="AF1532" s="56"/>
      <c r="AG1532" s="56"/>
    </row>
    <row r="1533" spans="2:33" ht="11.25">
      <c r="B1533" s="133" t="str">
        <f>CONCATENATE(historie_vysledky[[#This Row],[rok]]," :: ",H1533," :: ",I1533)</f>
        <v>2017 :: Pleštilová Lucie :: 1988</v>
      </c>
      <c r="C1533" s="251">
        <v>2017</v>
      </c>
      <c r="D1533" s="252" t="s">
        <v>296</v>
      </c>
      <c r="E1533" s="259">
        <v>8</v>
      </c>
      <c r="F1533" s="259">
        <v>8</v>
      </c>
      <c r="G1533" s="253">
        <v>68</v>
      </c>
      <c r="H1533" s="262" t="s">
        <v>2661</v>
      </c>
      <c r="I1533" s="263">
        <v>1988</v>
      </c>
      <c r="J1533" s="19" t="s">
        <v>316</v>
      </c>
      <c r="K1533" s="255" t="str">
        <f>IF(RIGHT(LEFT(historie_vysledky[[#This Row],[prijmeni a jmeno]],SEARCH(" ",historie_vysledky[[#This Row],[prijmeni a jmeno]])-1),1)="á","Z","M")</f>
        <v>Z</v>
      </c>
      <c r="L153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33" s="257"/>
      <c r="N1533" s="134"/>
      <c r="O1533" s="264" t="s">
        <v>316</v>
      </c>
      <c r="P1533" s="136" t="str">
        <f>LEFT(historie_vysledky[[#This Row],[prijmeni a jmeno]],1)</f>
        <v>P</v>
      </c>
      <c r="Q1533" s="135" t="str">
        <f>CONCATENATE(historie_vysledky[[#This Row],[prijmeni a jmeno]],", ",historie_vysledky[[#This Row],[nar]])</f>
        <v>Pleštilová Lucie, 1988</v>
      </c>
      <c r="R1533" s="135" t="str">
        <f>CONCATENATE(historie_vysledky[[#This Row],[prijmeni a jmeno]]," (",historie_vysledky[[#This Row],[nar]],")  v roce ",historie_vysledky[[#This Row],[rok]])</f>
        <v>Pleštilová Lucie (1988)  v roce 2017</v>
      </c>
      <c r="S1533" s="244"/>
      <c r="T1533" s="244"/>
      <c r="U1533" s="56"/>
      <c r="V1533" s="265"/>
      <c r="W1533" s="265"/>
      <c r="X1533" s="266"/>
      <c r="Y1533" s="266"/>
      <c r="AB1533" s="6"/>
      <c r="AC1533" s="6"/>
      <c r="AF1533" s="56"/>
      <c r="AG1533" s="56"/>
    </row>
    <row r="1534" spans="2:33" ht="11.25">
      <c r="B1534" s="133" t="str">
        <f>CONCATENATE(historie_vysledky[[#This Row],[rok]]," :: ",H1534," :: ",I1534)</f>
        <v>2017 :: Hlavatá Věra :: 1970</v>
      </c>
      <c r="C1534" s="251">
        <v>2017</v>
      </c>
      <c r="D1534" s="252" t="s">
        <v>296</v>
      </c>
      <c r="E1534" s="259">
        <v>9</v>
      </c>
      <c r="F1534" s="259">
        <v>9</v>
      </c>
      <c r="G1534" s="253">
        <v>61</v>
      </c>
      <c r="H1534" s="262" t="s">
        <v>2883</v>
      </c>
      <c r="I1534" s="263">
        <v>1970</v>
      </c>
      <c r="J1534" s="19" t="s">
        <v>316</v>
      </c>
      <c r="K1534" s="255" t="str">
        <f>IF(RIGHT(LEFT(historie_vysledky[[#This Row],[prijmeni a jmeno]],SEARCH(" ",historie_vysledky[[#This Row],[prijmeni a jmeno]])-1),1)="á","Z","M")</f>
        <v>Z</v>
      </c>
      <c r="L153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34" s="257"/>
      <c r="N1534" s="134"/>
      <c r="O1534" s="264" t="s">
        <v>316</v>
      </c>
      <c r="P1534" s="136" t="str">
        <f>LEFT(historie_vysledky[[#This Row],[prijmeni a jmeno]],1)</f>
        <v>H</v>
      </c>
      <c r="Q1534" s="135" t="str">
        <f>CONCATENATE(historie_vysledky[[#This Row],[prijmeni a jmeno]],", ",historie_vysledky[[#This Row],[nar]])</f>
        <v>Hlavatá Věra, 1970</v>
      </c>
      <c r="R1534" s="135" t="str">
        <f>CONCATENATE(historie_vysledky[[#This Row],[prijmeni a jmeno]]," (",historie_vysledky[[#This Row],[nar]],")  v roce ",historie_vysledky[[#This Row],[rok]])</f>
        <v>Hlavatá Věra (1970)  v roce 2017</v>
      </c>
      <c r="S1534" s="244"/>
      <c r="T1534" s="244"/>
      <c r="U1534" s="56"/>
      <c r="V1534" s="265"/>
      <c r="W1534" s="265"/>
      <c r="X1534" s="266"/>
      <c r="Y1534" s="266"/>
      <c r="AB1534" s="6"/>
      <c r="AC1534" s="6"/>
      <c r="AF1534" s="56"/>
      <c r="AG1534" s="56"/>
    </row>
    <row r="1535" spans="2:33" ht="11.25">
      <c r="B1535" s="133" t="str">
        <f>CONCATENATE(historie_vysledky[[#This Row],[rok]]," :: ",H1535," :: ",I1535)</f>
        <v>2017 :: Smetana Jiří :: 1953</v>
      </c>
      <c r="C1535" s="251">
        <v>2017</v>
      </c>
      <c r="D1535" s="252" t="s">
        <v>296</v>
      </c>
      <c r="E1535" s="259">
        <v>10</v>
      </c>
      <c r="F1535" s="259">
        <v>10</v>
      </c>
      <c r="G1535" s="253">
        <v>12</v>
      </c>
      <c r="H1535" s="262" t="s">
        <v>156</v>
      </c>
      <c r="I1535" s="263">
        <v>1953</v>
      </c>
      <c r="J1535" s="19" t="s">
        <v>316</v>
      </c>
      <c r="K1535" s="255" t="str">
        <f>IF(RIGHT(LEFT(historie_vysledky[[#This Row],[prijmeni a jmeno]],SEARCH(" ",historie_vysledky[[#This Row],[prijmeni a jmeno]])-1),1)="á","Z","M")</f>
        <v>M</v>
      </c>
      <c r="L153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35" s="257"/>
      <c r="N1535" s="134"/>
      <c r="O1535" s="264" t="s">
        <v>316</v>
      </c>
      <c r="P1535" s="136" t="str">
        <f>LEFT(historie_vysledky[[#This Row],[prijmeni a jmeno]],1)</f>
        <v>S</v>
      </c>
      <c r="Q1535" s="135" t="str">
        <f>CONCATENATE(historie_vysledky[[#This Row],[prijmeni a jmeno]],", ",historie_vysledky[[#This Row],[nar]])</f>
        <v>Smetana Jiří, 1953</v>
      </c>
      <c r="R1535" s="135" t="str">
        <f>CONCATENATE(historie_vysledky[[#This Row],[prijmeni a jmeno]]," (",historie_vysledky[[#This Row],[nar]],")  v roce ",historie_vysledky[[#This Row],[rok]])</f>
        <v>Smetana Jiří (1953)  v roce 2017</v>
      </c>
      <c r="S1535" s="244"/>
      <c r="T1535" s="244"/>
      <c r="U1535" s="56"/>
      <c r="V1535" s="265"/>
      <c r="W1535" s="265"/>
      <c r="X1535" s="266"/>
      <c r="Y1535" s="266"/>
      <c r="AB1535" s="6"/>
      <c r="AC1535" s="6"/>
      <c r="AF1535" s="56"/>
      <c r="AG1535" s="56"/>
    </row>
    <row r="1536" spans="2:33" ht="11.25">
      <c r="B1536" s="133" t="str">
        <f>CONCATENATE(historie_vysledky[[#This Row],[rok]]," :: ",H1536," :: ",I1536)</f>
        <v>2017 :: Toman Martin :: 1971</v>
      </c>
      <c r="C1536" s="251">
        <v>2017</v>
      </c>
      <c r="D1536" s="252" t="s">
        <v>296</v>
      </c>
      <c r="E1536" s="259">
        <v>11</v>
      </c>
      <c r="F1536" s="259">
        <v>11</v>
      </c>
      <c r="G1536" s="253">
        <v>6</v>
      </c>
      <c r="H1536" s="262" t="s">
        <v>2331</v>
      </c>
      <c r="I1536" s="263">
        <v>1971</v>
      </c>
      <c r="J1536" s="19" t="s">
        <v>316</v>
      </c>
      <c r="K1536" s="255" t="str">
        <f>IF(RIGHT(LEFT(historie_vysledky[[#This Row],[prijmeni a jmeno]],SEARCH(" ",historie_vysledky[[#This Row],[prijmeni a jmeno]])-1),1)="á","Z","M")</f>
        <v>M</v>
      </c>
      <c r="L153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36" s="257"/>
      <c r="N1536" s="134"/>
      <c r="O1536" s="264" t="s">
        <v>316</v>
      </c>
      <c r="P1536" s="136" t="str">
        <f>LEFT(historie_vysledky[[#This Row],[prijmeni a jmeno]],1)</f>
        <v>T</v>
      </c>
      <c r="Q1536" s="135" t="str">
        <f>CONCATENATE(historie_vysledky[[#This Row],[prijmeni a jmeno]],", ",historie_vysledky[[#This Row],[nar]])</f>
        <v>Toman Martin, 1971</v>
      </c>
      <c r="R1536" s="135" t="str">
        <f>CONCATENATE(historie_vysledky[[#This Row],[prijmeni a jmeno]]," (",historie_vysledky[[#This Row],[nar]],")  v roce ",historie_vysledky[[#This Row],[rok]])</f>
        <v>Toman Martin (1971)  v roce 2017</v>
      </c>
      <c r="S1536" s="244"/>
      <c r="T1536" s="244"/>
      <c r="U1536" s="56"/>
      <c r="V1536" s="265"/>
      <c r="W1536" s="265"/>
      <c r="X1536" s="266"/>
      <c r="Y1536" s="266"/>
      <c r="AB1536" s="6"/>
      <c r="AC1536" s="6"/>
      <c r="AF1536" s="56"/>
      <c r="AG1536" s="56"/>
    </row>
    <row r="1537" spans="2:33" ht="11.25">
      <c r="B1537" s="133" t="str">
        <f>CONCATENATE(historie_vysledky[[#This Row],[rok]]," :: ",H1537," :: ",I1537)</f>
        <v>2017 :: Mandryšová Lenka :: 1968</v>
      </c>
      <c r="C1537" s="251">
        <v>2017</v>
      </c>
      <c r="D1537" s="252" t="s">
        <v>296</v>
      </c>
      <c r="E1537" s="259">
        <v>12</v>
      </c>
      <c r="F1537" s="259">
        <v>12</v>
      </c>
      <c r="G1537" s="253">
        <v>94</v>
      </c>
      <c r="H1537" s="262" t="s">
        <v>2882</v>
      </c>
      <c r="I1537" s="263">
        <v>1968</v>
      </c>
      <c r="J1537" s="19" t="s">
        <v>316</v>
      </c>
      <c r="K1537" s="255" t="str">
        <f>IF(RIGHT(LEFT(historie_vysledky[[#This Row],[prijmeni a jmeno]],SEARCH(" ",historie_vysledky[[#This Row],[prijmeni a jmeno]])-1),1)="á","Z","M")</f>
        <v>Z</v>
      </c>
      <c r="L153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37" s="257"/>
      <c r="N1537" s="134"/>
      <c r="O1537" s="264" t="s">
        <v>316</v>
      </c>
      <c r="P1537" s="136" t="str">
        <f>LEFT(historie_vysledky[[#This Row],[prijmeni a jmeno]],1)</f>
        <v>M</v>
      </c>
      <c r="Q1537" s="135" t="str">
        <f>CONCATENATE(historie_vysledky[[#This Row],[prijmeni a jmeno]],", ",historie_vysledky[[#This Row],[nar]])</f>
        <v>Mandryšová Lenka, 1968</v>
      </c>
      <c r="R1537" s="135" t="str">
        <f>CONCATENATE(historie_vysledky[[#This Row],[prijmeni a jmeno]]," (",historie_vysledky[[#This Row],[nar]],")  v roce ",historie_vysledky[[#This Row],[rok]])</f>
        <v>Mandryšová Lenka (1968)  v roce 2017</v>
      </c>
      <c r="S1537" s="244"/>
      <c r="T1537" s="244"/>
      <c r="U1537" s="56"/>
      <c r="V1537" s="265"/>
      <c r="W1537" s="265"/>
      <c r="X1537" s="266"/>
      <c r="Y1537" s="266"/>
      <c r="AB1537" s="6"/>
      <c r="AC1537" s="6"/>
      <c r="AF1537" s="56"/>
      <c r="AG1537" s="56"/>
    </row>
    <row r="1538" spans="2:33" ht="11.25">
      <c r="B1538" s="133" t="str">
        <f>CONCATENATE(historie_vysledky[[#This Row],[rok]]," :: ",H1538," :: ",I1538)</f>
        <v>2017 :: Troup Roman :: 1967</v>
      </c>
      <c r="C1538" s="251">
        <v>2017</v>
      </c>
      <c r="D1538" s="252" t="s">
        <v>296</v>
      </c>
      <c r="E1538" s="259">
        <v>13</v>
      </c>
      <c r="F1538" s="259">
        <v>13</v>
      </c>
      <c r="G1538" s="253">
        <v>71</v>
      </c>
      <c r="H1538" s="262" t="s">
        <v>2706</v>
      </c>
      <c r="I1538" s="263">
        <v>1967</v>
      </c>
      <c r="J1538" s="19" t="s">
        <v>316</v>
      </c>
      <c r="K1538" s="255" t="str">
        <f>IF(RIGHT(LEFT(historie_vysledky[[#This Row],[prijmeni a jmeno]],SEARCH(" ",historie_vysledky[[#This Row],[prijmeni a jmeno]])-1),1)="á","Z","M")</f>
        <v>M</v>
      </c>
      <c r="L153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38" s="257"/>
      <c r="N1538" s="134"/>
      <c r="O1538" s="264" t="s">
        <v>316</v>
      </c>
      <c r="P1538" s="136" t="str">
        <f>LEFT(historie_vysledky[[#This Row],[prijmeni a jmeno]],1)</f>
        <v>T</v>
      </c>
      <c r="Q1538" s="135" t="str">
        <f>CONCATENATE(historie_vysledky[[#This Row],[prijmeni a jmeno]],", ",historie_vysledky[[#This Row],[nar]])</f>
        <v>Troup Roman, 1967</v>
      </c>
      <c r="R1538" s="135" t="str">
        <f>CONCATENATE(historie_vysledky[[#This Row],[prijmeni a jmeno]]," (",historie_vysledky[[#This Row],[nar]],")  v roce ",historie_vysledky[[#This Row],[rok]])</f>
        <v>Troup Roman (1967)  v roce 2017</v>
      </c>
      <c r="S1538" s="244"/>
      <c r="T1538" s="244"/>
      <c r="U1538" s="56"/>
      <c r="V1538" s="265"/>
      <c r="W1538" s="265"/>
      <c r="X1538" s="266"/>
      <c r="Y1538" s="266"/>
      <c r="AB1538" s="6"/>
      <c r="AC1538" s="6"/>
      <c r="AF1538" s="56"/>
      <c r="AG1538" s="56"/>
    </row>
    <row r="1539" spans="2:33" ht="11.25">
      <c r="B1539" s="133" t="str">
        <f>CONCATENATE(historie_vysledky[[#This Row],[rok]]," :: ",H1539," :: ",I1539)</f>
        <v>2017 :: Bumbová Martina :: 1969</v>
      </c>
      <c r="C1539" s="251">
        <v>2017</v>
      </c>
      <c r="D1539" s="252" t="s">
        <v>296</v>
      </c>
      <c r="E1539" s="259">
        <v>14</v>
      </c>
      <c r="F1539" s="259">
        <v>14</v>
      </c>
      <c r="G1539" s="253">
        <v>64</v>
      </c>
      <c r="H1539" s="262" t="s">
        <v>139</v>
      </c>
      <c r="I1539" s="263">
        <v>1969</v>
      </c>
      <c r="J1539" s="19" t="s">
        <v>316</v>
      </c>
      <c r="K1539" s="255" t="str">
        <f>IF(RIGHT(LEFT(historie_vysledky[[#This Row],[prijmeni a jmeno]],SEARCH(" ",historie_vysledky[[#This Row],[prijmeni a jmeno]])-1),1)="á","Z","M")</f>
        <v>Z</v>
      </c>
      <c r="L153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39" s="257"/>
      <c r="N1539" s="134"/>
      <c r="O1539" s="264" t="s">
        <v>316</v>
      </c>
      <c r="P1539" s="136" t="str">
        <f>LEFT(historie_vysledky[[#This Row],[prijmeni a jmeno]],1)</f>
        <v>B</v>
      </c>
      <c r="Q1539" s="135" t="str">
        <f>CONCATENATE(historie_vysledky[[#This Row],[prijmeni a jmeno]],", ",historie_vysledky[[#This Row],[nar]])</f>
        <v>Bumbová Martina, 1969</v>
      </c>
      <c r="R1539" s="135" t="str">
        <f>CONCATENATE(historie_vysledky[[#This Row],[prijmeni a jmeno]]," (",historie_vysledky[[#This Row],[nar]],")  v roce ",historie_vysledky[[#This Row],[rok]])</f>
        <v>Bumbová Martina (1969)  v roce 2017</v>
      </c>
      <c r="S1539" s="244"/>
      <c r="T1539" s="244"/>
      <c r="U1539" s="56"/>
      <c r="V1539" s="265"/>
      <c r="W1539" s="265"/>
      <c r="X1539" s="266"/>
      <c r="Y1539" s="266"/>
      <c r="AB1539" s="6"/>
      <c r="AC1539" s="6"/>
      <c r="AF1539" s="56"/>
      <c r="AG1539" s="56"/>
    </row>
    <row r="1540" spans="2:33" ht="11.25">
      <c r="B1540" s="133" t="str">
        <f>CONCATENATE(historie_vysledky[[#This Row],[rok]]," :: ",H1540," :: ",I1540)</f>
        <v>2017 :: Klosse Jiří :: 1970</v>
      </c>
      <c r="C1540" s="251">
        <v>2017</v>
      </c>
      <c r="D1540" s="252" t="s">
        <v>296</v>
      </c>
      <c r="E1540" s="259">
        <v>15</v>
      </c>
      <c r="F1540" s="259">
        <v>15</v>
      </c>
      <c r="G1540" s="253">
        <v>80</v>
      </c>
      <c r="H1540" s="262" t="s">
        <v>73</v>
      </c>
      <c r="I1540" s="263">
        <v>1970</v>
      </c>
      <c r="J1540" s="19" t="s">
        <v>316</v>
      </c>
      <c r="K1540" s="255" t="str">
        <f>IF(RIGHT(LEFT(historie_vysledky[[#This Row],[prijmeni a jmeno]],SEARCH(" ",historie_vysledky[[#This Row],[prijmeni a jmeno]])-1),1)="á","Z","M")</f>
        <v>M</v>
      </c>
      <c r="L154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40" s="257"/>
      <c r="N1540" s="134"/>
      <c r="O1540" s="264" t="s">
        <v>316</v>
      </c>
      <c r="P1540" s="136" t="str">
        <f>LEFT(historie_vysledky[[#This Row],[prijmeni a jmeno]],1)</f>
        <v>K</v>
      </c>
      <c r="Q1540" s="135" t="str">
        <f>CONCATENATE(historie_vysledky[[#This Row],[prijmeni a jmeno]],", ",historie_vysledky[[#This Row],[nar]])</f>
        <v>Klosse Jiří, 1970</v>
      </c>
      <c r="R1540" s="135" t="str">
        <f>CONCATENATE(historie_vysledky[[#This Row],[prijmeni a jmeno]]," (",historie_vysledky[[#This Row],[nar]],")  v roce ",historie_vysledky[[#This Row],[rok]])</f>
        <v>Klosse Jiří (1970)  v roce 2017</v>
      </c>
      <c r="S1540" s="244"/>
      <c r="T1540" s="244"/>
      <c r="U1540" s="56"/>
      <c r="V1540" s="265"/>
      <c r="W1540" s="265"/>
      <c r="X1540" s="266"/>
      <c r="Y1540" s="266"/>
      <c r="AB1540" s="6"/>
      <c r="AC1540" s="6"/>
      <c r="AF1540" s="56"/>
      <c r="AG1540" s="56"/>
    </row>
    <row r="1541" spans="2:33" ht="11.25">
      <c r="B1541" s="133" t="str">
        <f>CONCATENATE(historie_vysledky[[#This Row],[rok]]," :: ",H1541," :: ",I1541)</f>
        <v>2017 :: Zikeš Jiří :: 1964</v>
      </c>
      <c r="C1541" s="251">
        <v>2017</v>
      </c>
      <c r="D1541" s="252" t="s">
        <v>296</v>
      </c>
      <c r="E1541" s="259">
        <v>16</v>
      </c>
      <c r="F1541" s="259">
        <v>16</v>
      </c>
      <c r="G1541" s="253">
        <v>76</v>
      </c>
      <c r="H1541" s="262" t="s">
        <v>2884</v>
      </c>
      <c r="I1541" s="263">
        <v>1964</v>
      </c>
      <c r="J1541" s="19" t="s">
        <v>316</v>
      </c>
      <c r="K1541" s="255" t="str">
        <f>IF(RIGHT(LEFT(historie_vysledky[[#This Row],[prijmeni a jmeno]],SEARCH(" ",historie_vysledky[[#This Row],[prijmeni a jmeno]])-1),1)="á","Z","M")</f>
        <v>M</v>
      </c>
      <c r="L154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-</v>
      </c>
      <c r="M1541" s="257"/>
      <c r="N1541" s="134"/>
      <c r="O1541" s="264" t="s">
        <v>316</v>
      </c>
      <c r="P1541" s="136" t="str">
        <f>LEFT(historie_vysledky[[#This Row],[prijmeni a jmeno]],1)</f>
        <v>Z</v>
      </c>
      <c r="Q1541" s="135" t="str">
        <f>CONCATENATE(historie_vysledky[[#This Row],[prijmeni a jmeno]],", ",historie_vysledky[[#This Row],[nar]])</f>
        <v>Zikeš Jiří, 1964</v>
      </c>
      <c r="R1541" s="135" t="str">
        <f>CONCATENATE(historie_vysledky[[#This Row],[prijmeni a jmeno]]," (",historie_vysledky[[#This Row],[nar]],")  v roce ",historie_vysledky[[#This Row],[rok]])</f>
        <v>Zikeš Jiří (1964)  v roce 2017</v>
      </c>
      <c r="S1541" s="244"/>
      <c r="T1541" s="244"/>
      <c r="U1541" s="56"/>
      <c r="V1541" s="265"/>
      <c r="W1541" s="265"/>
      <c r="X1541" s="266"/>
      <c r="Y1541" s="266"/>
      <c r="AB1541" s="6"/>
      <c r="AC1541" s="6"/>
      <c r="AF1541" s="56"/>
      <c r="AG1541" s="56"/>
    </row>
    <row r="1542" spans="2:33" ht="11.25">
      <c r="B1542" s="133" t="str">
        <f>CONCATENATE(historie_vysledky[[#This Row],[rok]]," :: ",H1542," :: ",I1542)</f>
        <v>2017 :: Samec Tobiáš :: 2014</v>
      </c>
      <c r="C1542" s="251">
        <v>2017</v>
      </c>
      <c r="D1542" s="252" t="s">
        <v>297</v>
      </c>
      <c r="E1542" s="259" t="s">
        <v>316</v>
      </c>
      <c r="F1542" s="259">
        <v>1</v>
      </c>
      <c r="G1542" s="253">
        <v>11</v>
      </c>
      <c r="H1542" s="262" t="s">
        <v>2837</v>
      </c>
      <c r="I1542" s="263">
        <v>2014</v>
      </c>
      <c r="J1542" s="19" t="s">
        <v>535</v>
      </c>
      <c r="K1542" s="255" t="str">
        <f>IF(RIGHT(LEFT(historie_vysledky[[#This Row],[prijmeni a jmeno]],SEARCH(" ",historie_vysledky[[#This Row],[prijmeni a jmeno]])-1),1)="á","Z","M")</f>
        <v>M</v>
      </c>
      <c r="L154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542" s="257"/>
      <c r="N1542" s="134"/>
      <c r="O1542" s="264">
        <v>9.3750000000000007E-4</v>
      </c>
      <c r="P1542" s="136" t="str">
        <f>LEFT(historie_vysledky[[#This Row],[prijmeni a jmeno]],1)</f>
        <v>S</v>
      </c>
      <c r="Q1542" s="135" t="str">
        <f>CONCATENATE(historie_vysledky[[#This Row],[prijmeni a jmeno]],", ",historie_vysledky[[#This Row],[nar]])</f>
        <v>Samec Tobiáš, 2014</v>
      </c>
      <c r="R1542" s="135" t="str">
        <f>CONCATENATE(historie_vysledky[[#This Row],[prijmeni a jmeno]]," (",historie_vysledky[[#This Row],[nar]],")  v roce ",historie_vysledky[[#This Row],[rok]])</f>
        <v>Samec Tobiáš (2014)  v roce 2017</v>
      </c>
      <c r="S1542" s="244"/>
      <c r="T1542" s="244"/>
      <c r="U1542" s="56"/>
      <c r="V1542" s="265"/>
      <c r="W1542" s="265"/>
      <c r="X1542" s="266"/>
      <c r="Y1542" s="266"/>
      <c r="AB1542" s="6"/>
      <c r="AC1542" s="6"/>
      <c r="AF1542" s="56"/>
      <c r="AG1542" s="56"/>
    </row>
    <row r="1543" spans="2:33" ht="11.25">
      <c r="B1543" s="133" t="str">
        <f>CONCATENATE(historie_vysledky[[#This Row],[rok]]," :: ",H1543," :: ",I1543)</f>
        <v>2017 :: Koreš Mikuláš :: 2014</v>
      </c>
      <c r="C1543" s="251">
        <v>2017</v>
      </c>
      <c r="D1543" s="252" t="s">
        <v>297</v>
      </c>
      <c r="E1543" s="259" t="s">
        <v>316</v>
      </c>
      <c r="F1543" s="259">
        <v>2</v>
      </c>
      <c r="G1543" s="253">
        <v>12</v>
      </c>
      <c r="H1543" s="262" t="s">
        <v>2836</v>
      </c>
      <c r="I1543" s="263">
        <v>2014</v>
      </c>
      <c r="J1543" s="19" t="s">
        <v>328</v>
      </c>
      <c r="K1543" s="255" t="str">
        <f>IF(RIGHT(LEFT(historie_vysledky[[#This Row],[prijmeni a jmeno]],SEARCH(" ",historie_vysledky[[#This Row],[prijmeni a jmeno]])-1),1)="á","Z","M")</f>
        <v>M</v>
      </c>
      <c r="L154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543" s="257"/>
      <c r="N1543" s="134"/>
      <c r="O1543" s="264">
        <v>1.0532407407407407E-3</v>
      </c>
      <c r="P1543" s="136" t="str">
        <f>LEFT(historie_vysledky[[#This Row],[prijmeni a jmeno]],1)</f>
        <v>K</v>
      </c>
      <c r="Q1543" s="135" t="str">
        <f>CONCATENATE(historie_vysledky[[#This Row],[prijmeni a jmeno]],", ",historie_vysledky[[#This Row],[nar]])</f>
        <v>Koreš Mikuláš, 2014</v>
      </c>
      <c r="R1543" s="135" t="str">
        <f>CONCATENATE(historie_vysledky[[#This Row],[prijmeni a jmeno]]," (",historie_vysledky[[#This Row],[nar]],")  v roce ",historie_vysledky[[#This Row],[rok]])</f>
        <v>Koreš Mikuláš (2014)  v roce 2017</v>
      </c>
      <c r="S1543" s="244"/>
      <c r="T1543" s="244"/>
      <c r="U1543" s="56"/>
      <c r="V1543" s="265"/>
      <c r="W1543" s="265"/>
      <c r="X1543" s="266"/>
      <c r="Y1543" s="266"/>
      <c r="AB1543" s="6"/>
      <c r="AC1543" s="6"/>
      <c r="AF1543" s="56"/>
      <c r="AG1543" s="56"/>
    </row>
    <row r="1544" spans="2:33" ht="11.25">
      <c r="B1544" s="133" t="str">
        <f>CONCATENATE(historie_vysledky[[#This Row],[rok]]," :: ",H1544," :: ",I1544)</f>
        <v>2017 :: Smolík Filip :: 2014</v>
      </c>
      <c r="C1544" s="251">
        <v>2017</v>
      </c>
      <c r="D1544" s="252" t="s">
        <v>297</v>
      </c>
      <c r="E1544" s="259" t="s">
        <v>316</v>
      </c>
      <c r="F1544" s="259">
        <v>3</v>
      </c>
      <c r="G1544" s="253">
        <v>3</v>
      </c>
      <c r="H1544" s="262" t="s">
        <v>2839</v>
      </c>
      <c r="I1544" s="263">
        <v>2014</v>
      </c>
      <c r="J1544" s="19" t="s">
        <v>1043</v>
      </c>
      <c r="K1544" s="255" t="str">
        <f>IF(RIGHT(LEFT(historie_vysledky[[#This Row],[prijmeni a jmeno]],SEARCH(" ",historie_vysledky[[#This Row],[prijmeni a jmeno]])-1),1)="á","Z","M")</f>
        <v>M</v>
      </c>
      <c r="L154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544" s="257"/>
      <c r="N1544" s="134"/>
      <c r="O1544" s="264">
        <v>1.3194444444444443E-3</v>
      </c>
      <c r="P1544" s="136" t="str">
        <f>LEFT(historie_vysledky[[#This Row],[prijmeni a jmeno]],1)</f>
        <v>S</v>
      </c>
      <c r="Q1544" s="135" t="str">
        <f>CONCATENATE(historie_vysledky[[#This Row],[prijmeni a jmeno]],", ",historie_vysledky[[#This Row],[nar]])</f>
        <v>Smolík Filip, 2014</v>
      </c>
      <c r="R1544" s="135" t="str">
        <f>CONCATENATE(historie_vysledky[[#This Row],[prijmeni a jmeno]]," (",historie_vysledky[[#This Row],[nar]],")  v roce ",historie_vysledky[[#This Row],[rok]])</f>
        <v>Smolík Filip (2014)  v roce 2017</v>
      </c>
      <c r="S1544" s="244"/>
      <c r="T1544" s="244"/>
      <c r="U1544" s="56"/>
      <c r="V1544" s="265"/>
      <c r="W1544" s="265"/>
      <c r="X1544" s="266"/>
      <c r="Y1544" s="266"/>
      <c r="AB1544" s="6"/>
      <c r="AC1544" s="6"/>
      <c r="AF1544" s="56"/>
      <c r="AG1544" s="56"/>
    </row>
    <row r="1545" spans="2:33" ht="11.25">
      <c r="B1545" s="133" t="str">
        <f>CONCATENATE(historie_vysledky[[#This Row],[rok]]," :: ",H1545," :: ",I1545)</f>
        <v>2017 :: Mocek Tomáš :: 2014</v>
      </c>
      <c r="C1545" s="251">
        <v>2017</v>
      </c>
      <c r="D1545" s="252" t="s">
        <v>297</v>
      </c>
      <c r="E1545" s="259" t="s">
        <v>316</v>
      </c>
      <c r="F1545" s="259">
        <v>4</v>
      </c>
      <c r="G1545" s="253">
        <v>36</v>
      </c>
      <c r="H1545" s="262" t="s">
        <v>2840</v>
      </c>
      <c r="I1545" s="263">
        <v>2014</v>
      </c>
      <c r="J1545" s="19" t="s">
        <v>284</v>
      </c>
      <c r="K1545" s="255" t="str">
        <f>IF(RIGHT(LEFT(historie_vysledky[[#This Row],[prijmeni a jmeno]],SEARCH(" ",historie_vysledky[[#This Row],[prijmeni a jmeno]])-1),1)="á","Z","M")</f>
        <v>M</v>
      </c>
      <c r="L154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545" s="257"/>
      <c r="N1545" s="134"/>
      <c r="O1545" s="264">
        <v>1.423611111111111E-3</v>
      </c>
      <c r="P1545" s="136" t="str">
        <f>LEFT(historie_vysledky[[#This Row],[prijmeni a jmeno]],1)</f>
        <v>M</v>
      </c>
      <c r="Q1545" s="135" t="str">
        <f>CONCATENATE(historie_vysledky[[#This Row],[prijmeni a jmeno]],", ",historie_vysledky[[#This Row],[nar]])</f>
        <v>Mocek Tomáš, 2014</v>
      </c>
      <c r="R1545" s="135" t="str">
        <f>CONCATENATE(historie_vysledky[[#This Row],[prijmeni a jmeno]]," (",historie_vysledky[[#This Row],[nar]],")  v roce ",historie_vysledky[[#This Row],[rok]])</f>
        <v>Mocek Tomáš (2014)  v roce 2017</v>
      </c>
      <c r="S1545" s="244"/>
      <c r="T1545" s="244"/>
      <c r="U1545" s="56"/>
      <c r="V1545" s="265"/>
      <c r="W1545" s="265"/>
      <c r="X1545" s="266"/>
      <c r="Y1545" s="266"/>
      <c r="AB1545" s="6"/>
      <c r="AC1545" s="6"/>
      <c r="AF1545" s="56"/>
      <c r="AG1545" s="56"/>
    </row>
    <row r="1546" spans="2:33" ht="11.25">
      <c r="B1546" s="133" t="str">
        <f>CONCATENATE(historie_vysledky[[#This Row],[rok]]," :: ",H1546," :: ",I1546)</f>
        <v>2017 :: Putschögl Filip :: 2015</v>
      </c>
      <c r="C1546" s="251">
        <v>2017</v>
      </c>
      <c r="D1546" s="252" t="s">
        <v>297</v>
      </c>
      <c r="E1546" s="259" t="s">
        <v>316</v>
      </c>
      <c r="F1546" s="259">
        <v>5</v>
      </c>
      <c r="G1546" s="253">
        <v>5</v>
      </c>
      <c r="H1546" s="262" t="s">
        <v>2838</v>
      </c>
      <c r="I1546" s="263">
        <v>2015</v>
      </c>
      <c r="J1546" s="19" t="s">
        <v>285</v>
      </c>
      <c r="K1546" s="255" t="str">
        <f>IF(RIGHT(LEFT(historie_vysledky[[#This Row],[prijmeni a jmeno]],SEARCH(" ",historie_vysledky[[#This Row],[prijmeni a jmeno]])-1),1)="á","Z","M")</f>
        <v>M</v>
      </c>
      <c r="L154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546" s="257"/>
      <c r="N1546" s="134"/>
      <c r="O1546" s="264">
        <v>1.5509259259259261E-3</v>
      </c>
      <c r="P1546" s="136" t="str">
        <f>LEFT(historie_vysledky[[#This Row],[prijmeni a jmeno]],1)</f>
        <v>P</v>
      </c>
      <c r="Q1546" s="135" t="str">
        <f>CONCATENATE(historie_vysledky[[#This Row],[prijmeni a jmeno]],", ",historie_vysledky[[#This Row],[nar]])</f>
        <v>Putschögl Filip, 2015</v>
      </c>
      <c r="R1546" s="135" t="str">
        <f>CONCATENATE(historie_vysledky[[#This Row],[prijmeni a jmeno]]," (",historie_vysledky[[#This Row],[nar]],")  v roce ",historie_vysledky[[#This Row],[rok]])</f>
        <v>Putschögl Filip (2015)  v roce 2017</v>
      </c>
      <c r="S1546" s="244"/>
      <c r="T1546" s="244"/>
      <c r="U1546" s="56"/>
      <c r="V1546" s="265"/>
      <c r="W1546" s="265"/>
      <c r="X1546" s="266"/>
      <c r="Y1546" s="266"/>
      <c r="AB1546" s="6"/>
      <c r="AC1546" s="6"/>
      <c r="AF1546" s="56"/>
      <c r="AG1546" s="56"/>
    </row>
    <row r="1547" spans="2:33" ht="11.25">
      <c r="B1547" s="133" t="str">
        <f>CONCATENATE(historie_vysledky[[#This Row],[rok]]," :: ",H1547," :: ",I1547)</f>
        <v>2017 :: Gazda Sebastian :: 2014</v>
      </c>
      <c r="C1547" s="251">
        <v>2017</v>
      </c>
      <c r="D1547" s="252" t="s">
        <v>297</v>
      </c>
      <c r="E1547" s="259" t="s">
        <v>316</v>
      </c>
      <c r="F1547" s="259">
        <v>6</v>
      </c>
      <c r="G1547" s="253">
        <v>7</v>
      </c>
      <c r="H1547" s="262" t="s">
        <v>2405</v>
      </c>
      <c r="I1547" s="263">
        <v>2014</v>
      </c>
      <c r="J1547" s="19" t="s">
        <v>328</v>
      </c>
      <c r="K1547" s="255" t="str">
        <f>IF(RIGHT(LEFT(historie_vysledky[[#This Row],[prijmeni a jmeno]],SEARCH(" ",historie_vysledky[[#This Row],[prijmeni a jmeno]])-1),1)="á","Z","M")</f>
        <v>M</v>
      </c>
      <c r="L154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547" s="257"/>
      <c r="N1547" s="134"/>
      <c r="O1547" s="264">
        <v>1.736111111111111E-3</v>
      </c>
      <c r="P1547" s="136" t="str">
        <f>LEFT(historie_vysledky[[#This Row],[prijmeni a jmeno]],1)</f>
        <v>G</v>
      </c>
      <c r="Q1547" s="135" t="str">
        <f>CONCATENATE(historie_vysledky[[#This Row],[prijmeni a jmeno]],", ",historie_vysledky[[#This Row],[nar]])</f>
        <v>Gazda Sebastian, 2014</v>
      </c>
      <c r="R1547" s="135" t="str">
        <f>CONCATENATE(historie_vysledky[[#This Row],[prijmeni a jmeno]]," (",historie_vysledky[[#This Row],[nar]],")  v roce ",historie_vysledky[[#This Row],[rok]])</f>
        <v>Gazda Sebastian (2014)  v roce 2017</v>
      </c>
      <c r="S1547" s="244"/>
      <c r="T1547" s="244"/>
      <c r="U1547" s="56"/>
      <c r="V1547" s="265"/>
      <c r="W1547" s="265"/>
      <c r="X1547" s="266"/>
      <c r="Y1547" s="266"/>
      <c r="AB1547" s="6"/>
      <c r="AC1547" s="6"/>
      <c r="AF1547" s="56"/>
      <c r="AG1547" s="56"/>
    </row>
    <row r="1548" spans="2:33" ht="11.25">
      <c r="B1548" s="133" t="str">
        <f>CONCATENATE(historie_vysledky[[#This Row],[rok]]," :: ",H1548," :: ",I1548)</f>
        <v>2017 :: Chudá Adéla :: 2014</v>
      </c>
      <c r="C1548" s="251">
        <v>2017</v>
      </c>
      <c r="D1548" s="252" t="s">
        <v>297</v>
      </c>
      <c r="E1548" s="259" t="s">
        <v>316</v>
      </c>
      <c r="F1548" s="259">
        <v>1</v>
      </c>
      <c r="G1548" s="253">
        <v>17</v>
      </c>
      <c r="H1548" s="262" t="s">
        <v>2872</v>
      </c>
      <c r="I1548" s="263">
        <v>2014</v>
      </c>
      <c r="J1548" s="19" t="s">
        <v>559</v>
      </c>
      <c r="K1548" s="255" t="str">
        <f>IF(RIGHT(LEFT(historie_vysledky[[#This Row],[prijmeni a jmeno]],SEARCH(" ",historie_vysledky[[#This Row],[prijmeni a jmeno]])-1),1)="á","Z","M")</f>
        <v>Z</v>
      </c>
      <c r="L154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548" s="257"/>
      <c r="N1548" s="134"/>
      <c r="O1548" s="264">
        <v>7.6388888888888893E-4</v>
      </c>
      <c r="P1548" s="136" t="str">
        <f>LEFT(historie_vysledky[[#This Row],[prijmeni a jmeno]],1)</f>
        <v>C</v>
      </c>
      <c r="Q1548" s="135" t="str">
        <f>CONCATENATE(historie_vysledky[[#This Row],[prijmeni a jmeno]],", ",historie_vysledky[[#This Row],[nar]])</f>
        <v>Chudá Adéla, 2014</v>
      </c>
      <c r="R1548" s="135" t="str">
        <f>CONCATENATE(historie_vysledky[[#This Row],[prijmeni a jmeno]]," (",historie_vysledky[[#This Row],[nar]],")  v roce ",historie_vysledky[[#This Row],[rok]])</f>
        <v>Chudá Adéla (2014)  v roce 2017</v>
      </c>
      <c r="S1548" s="244"/>
      <c r="T1548" s="244"/>
      <c r="U1548" s="56"/>
      <c r="V1548" s="265"/>
      <c r="W1548" s="265"/>
      <c r="X1548" s="266"/>
      <c r="Y1548" s="266"/>
      <c r="AB1548" s="6"/>
      <c r="AC1548" s="6"/>
      <c r="AF1548" s="56"/>
      <c r="AG1548" s="56"/>
    </row>
    <row r="1549" spans="2:33" ht="11.25">
      <c r="B1549" s="133" t="str">
        <f>CONCATENATE(historie_vysledky[[#This Row],[rok]]," :: ",H1549," :: ",I1549)</f>
        <v>2017 :: Fuková Nela Sofie :: 2015</v>
      </c>
      <c r="C1549" s="251">
        <v>2017</v>
      </c>
      <c r="D1549" s="252" t="s">
        <v>297</v>
      </c>
      <c r="E1549" s="259" t="s">
        <v>316</v>
      </c>
      <c r="F1549" s="259">
        <v>2</v>
      </c>
      <c r="G1549" s="253">
        <v>16</v>
      </c>
      <c r="H1549" s="262" t="s">
        <v>2873</v>
      </c>
      <c r="I1549" s="263">
        <v>2015</v>
      </c>
      <c r="J1549" s="19" t="s">
        <v>328</v>
      </c>
      <c r="K1549" s="255" t="str">
        <f>IF(RIGHT(LEFT(historie_vysledky[[#This Row],[prijmeni a jmeno]],SEARCH(" ",historie_vysledky[[#This Row],[prijmeni a jmeno]])-1),1)="á","Z","M")</f>
        <v>Z</v>
      </c>
      <c r="L154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00-04</v>
      </c>
      <c r="M1549" s="257"/>
      <c r="N1549" s="134"/>
      <c r="O1549" s="264">
        <v>1.8750000000000001E-3</v>
      </c>
      <c r="P1549" s="136" t="str">
        <f>LEFT(historie_vysledky[[#This Row],[prijmeni a jmeno]],1)</f>
        <v>F</v>
      </c>
      <c r="Q1549" s="135" t="str">
        <f>CONCATENATE(historie_vysledky[[#This Row],[prijmeni a jmeno]],", ",historie_vysledky[[#This Row],[nar]])</f>
        <v>Fuková Nela Sofie, 2015</v>
      </c>
      <c r="R1549" s="135" t="str">
        <f>CONCATENATE(historie_vysledky[[#This Row],[prijmeni a jmeno]]," (",historie_vysledky[[#This Row],[nar]],")  v roce ",historie_vysledky[[#This Row],[rok]])</f>
        <v>Fuková Nela Sofie (2015)  v roce 2017</v>
      </c>
      <c r="S1549" s="244"/>
      <c r="T1549" s="244"/>
      <c r="U1549" s="56"/>
      <c r="V1549" s="265"/>
      <c r="W1549" s="265"/>
      <c r="X1549" s="266"/>
      <c r="Y1549" s="266"/>
      <c r="AB1549" s="6"/>
      <c r="AC1549" s="6"/>
      <c r="AF1549" s="56"/>
      <c r="AG1549" s="56"/>
    </row>
    <row r="1550" spans="2:33" ht="11.25">
      <c r="B1550" s="133" t="str">
        <f>CONCATENATE(historie_vysledky[[#This Row],[rok]]," :: ",H1550," :: ",I1550)</f>
        <v>2017 :: Sobotík Martin :: 2010</v>
      </c>
      <c r="C1550" s="251">
        <v>2017</v>
      </c>
      <c r="D1550" s="252" t="s">
        <v>297</v>
      </c>
      <c r="E1550" s="259" t="s">
        <v>316</v>
      </c>
      <c r="F1550" s="259">
        <v>1</v>
      </c>
      <c r="G1550" s="253">
        <v>49</v>
      </c>
      <c r="H1550" s="262" t="s">
        <v>2852</v>
      </c>
      <c r="I1550" s="263">
        <v>2010</v>
      </c>
      <c r="J1550" s="19" t="s">
        <v>821</v>
      </c>
      <c r="K1550" s="255" t="str">
        <f>IF(RIGHT(LEFT(historie_vysledky[[#This Row],[prijmeni a jmeno]],SEARCH(" ",historie_vysledky[[#This Row],[prijmeni a jmeno]])-1),1)="á","Z","M")</f>
        <v>M</v>
      </c>
      <c r="L155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50" s="257"/>
      <c r="N1550" s="134"/>
      <c r="O1550" s="264">
        <v>3.9351851851851852E-4</v>
      </c>
      <c r="P1550" s="136" t="str">
        <f>LEFT(historie_vysledky[[#This Row],[prijmeni a jmeno]],1)</f>
        <v>S</v>
      </c>
      <c r="Q1550" s="135" t="str">
        <f>CONCATENATE(historie_vysledky[[#This Row],[prijmeni a jmeno]],", ",historie_vysledky[[#This Row],[nar]])</f>
        <v>Sobotík Martin, 2010</v>
      </c>
      <c r="R1550" s="135" t="str">
        <f>CONCATENATE(historie_vysledky[[#This Row],[prijmeni a jmeno]]," (",historie_vysledky[[#This Row],[nar]],")  v roce ",historie_vysledky[[#This Row],[rok]])</f>
        <v>Sobotík Martin (2010)  v roce 2017</v>
      </c>
    </row>
    <row r="1551" spans="2:33" ht="11.25">
      <c r="B1551" s="133" t="str">
        <f>CONCATENATE(historie_vysledky[[#This Row],[rok]]," :: ",H1551," :: ",I1551)</f>
        <v>2017 :: Sedlák Tomáš :: 2010</v>
      </c>
      <c r="C1551" s="251">
        <v>2017</v>
      </c>
      <c r="D1551" s="252" t="s">
        <v>297</v>
      </c>
      <c r="E1551" s="259" t="s">
        <v>316</v>
      </c>
      <c r="F1551" s="259">
        <v>2</v>
      </c>
      <c r="G1551" s="253">
        <v>45</v>
      </c>
      <c r="H1551" s="262" t="s">
        <v>2397</v>
      </c>
      <c r="I1551" s="263">
        <v>2010</v>
      </c>
      <c r="J1551" s="19" t="s">
        <v>2848</v>
      </c>
      <c r="K1551" s="255" t="str">
        <f>IF(RIGHT(LEFT(historie_vysledky[[#This Row],[prijmeni a jmeno]],SEARCH(" ",historie_vysledky[[#This Row],[prijmeni a jmeno]])-1),1)="á","Z","M")</f>
        <v>M</v>
      </c>
      <c r="L155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51" s="257"/>
      <c r="N1551" s="134"/>
      <c r="O1551" s="264">
        <v>4.0509259259259258E-4</v>
      </c>
      <c r="P1551" s="136" t="str">
        <f>LEFT(historie_vysledky[[#This Row],[prijmeni a jmeno]],1)</f>
        <v>S</v>
      </c>
      <c r="Q1551" s="135" t="str">
        <f>CONCATENATE(historie_vysledky[[#This Row],[prijmeni a jmeno]],", ",historie_vysledky[[#This Row],[nar]])</f>
        <v>Sedlák Tomáš, 2010</v>
      </c>
      <c r="R1551" s="135" t="str">
        <f>CONCATENATE(historie_vysledky[[#This Row],[prijmeni a jmeno]]," (",historie_vysledky[[#This Row],[nar]],")  v roce ",historie_vysledky[[#This Row],[rok]])</f>
        <v>Sedlák Tomáš (2010)  v roce 2017</v>
      </c>
    </row>
    <row r="1552" spans="2:33" ht="11.25">
      <c r="B1552" s="133" t="str">
        <f>CONCATENATE(historie_vysledky[[#This Row],[rok]]," :: ",H1552," :: ",I1552)</f>
        <v>2017 :: Hruška Filip :: 2010</v>
      </c>
      <c r="C1552" s="251">
        <v>2017</v>
      </c>
      <c r="D1552" s="252" t="s">
        <v>297</v>
      </c>
      <c r="E1552" s="259" t="s">
        <v>316</v>
      </c>
      <c r="F1552" s="259">
        <v>3</v>
      </c>
      <c r="G1552" s="253">
        <v>22</v>
      </c>
      <c r="H1552" s="262" t="s">
        <v>2853</v>
      </c>
      <c r="I1552" s="263">
        <v>2010</v>
      </c>
      <c r="J1552" s="19" t="s">
        <v>821</v>
      </c>
      <c r="K1552" s="255" t="str">
        <f>IF(RIGHT(LEFT(historie_vysledky[[#This Row],[prijmeni a jmeno]],SEARCH(" ",historie_vysledky[[#This Row],[prijmeni a jmeno]])-1),1)="á","Z","M")</f>
        <v>M</v>
      </c>
      <c r="L155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52" s="257"/>
      <c r="N1552" s="134"/>
      <c r="O1552" s="264">
        <v>4.1666666666666669E-4</v>
      </c>
      <c r="P1552" s="136" t="str">
        <f>LEFT(historie_vysledky[[#This Row],[prijmeni a jmeno]],1)</f>
        <v>H</v>
      </c>
      <c r="Q1552" s="135" t="str">
        <f>CONCATENATE(historie_vysledky[[#This Row],[prijmeni a jmeno]],", ",historie_vysledky[[#This Row],[nar]])</f>
        <v>Hruška Filip, 2010</v>
      </c>
      <c r="R1552" s="135" t="str">
        <f>CONCATENATE(historie_vysledky[[#This Row],[prijmeni a jmeno]]," (",historie_vysledky[[#This Row],[nar]],")  v roce ",historie_vysledky[[#This Row],[rok]])</f>
        <v>Hruška Filip (2010)  v roce 2017</v>
      </c>
    </row>
    <row r="1553" spans="2:18" ht="11.25">
      <c r="B1553" s="133" t="str">
        <f>CONCATENATE(historie_vysledky[[#This Row],[rok]]," :: ",H1553," :: ",I1553)</f>
        <v>2017 :: Putschögl Mikuláš :: 2010</v>
      </c>
      <c r="C1553" s="251">
        <v>2017</v>
      </c>
      <c r="D1553" s="252" t="s">
        <v>297</v>
      </c>
      <c r="E1553" s="259" t="s">
        <v>316</v>
      </c>
      <c r="F1553" s="259">
        <v>4</v>
      </c>
      <c r="G1553" s="253">
        <v>16</v>
      </c>
      <c r="H1553" s="262" t="s">
        <v>2854</v>
      </c>
      <c r="I1553" s="263">
        <v>2010</v>
      </c>
      <c r="J1553" s="19" t="s">
        <v>285</v>
      </c>
      <c r="K1553" s="255" t="str">
        <f>IF(RIGHT(LEFT(historie_vysledky[[#This Row],[prijmeni a jmeno]],SEARCH(" ",historie_vysledky[[#This Row],[prijmeni a jmeno]])-1),1)="á","Z","M")</f>
        <v>M</v>
      </c>
      <c r="L155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53" s="257"/>
      <c r="N1553" s="134"/>
      <c r="O1553" s="264">
        <v>4.5138888888888892E-4</v>
      </c>
      <c r="P1553" s="136" t="str">
        <f>LEFT(historie_vysledky[[#This Row],[prijmeni a jmeno]],1)</f>
        <v>P</v>
      </c>
      <c r="Q1553" s="135" t="str">
        <f>CONCATENATE(historie_vysledky[[#This Row],[prijmeni a jmeno]],", ",historie_vysledky[[#This Row],[nar]])</f>
        <v>Putschögl Mikuláš, 2010</v>
      </c>
      <c r="R1553" s="135" t="str">
        <f>CONCATENATE(historie_vysledky[[#This Row],[prijmeni a jmeno]]," (",historie_vysledky[[#This Row],[nar]],")  v roce ",historie_vysledky[[#This Row],[rok]])</f>
        <v>Putschögl Mikuláš (2010)  v roce 2017</v>
      </c>
    </row>
    <row r="1554" spans="2:18" ht="11.25">
      <c r="B1554" s="133" t="str">
        <f>CONCATENATE(historie_vysledky[[#This Row],[rok]]," :: ",H1554," :: ",I1554)</f>
        <v>2017 :: Klimeš Jindřich :: 2010</v>
      </c>
      <c r="C1554" s="251">
        <v>2017</v>
      </c>
      <c r="D1554" s="252" t="s">
        <v>297</v>
      </c>
      <c r="E1554" s="259" t="s">
        <v>316</v>
      </c>
      <c r="F1554" s="259">
        <v>5</v>
      </c>
      <c r="G1554" s="253">
        <v>79</v>
      </c>
      <c r="H1554" s="262" t="s">
        <v>772</v>
      </c>
      <c r="I1554" s="263">
        <v>2010</v>
      </c>
      <c r="J1554" s="19" t="s">
        <v>16</v>
      </c>
      <c r="K1554" s="255" t="str">
        <f>IF(RIGHT(LEFT(historie_vysledky[[#This Row],[prijmeni a jmeno]],SEARCH(" ",historie_vysledky[[#This Row],[prijmeni a jmeno]])-1),1)="á","Z","M")</f>
        <v>M</v>
      </c>
      <c r="L155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54" s="257"/>
      <c r="N1554" s="134"/>
      <c r="O1554" s="264">
        <v>4.6296296296296293E-4</v>
      </c>
      <c r="P1554" s="136" t="str">
        <f>LEFT(historie_vysledky[[#This Row],[prijmeni a jmeno]],1)</f>
        <v>K</v>
      </c>
      <c r="Q1554" s="135" t="str">
        <f>CONCATENATE(historie_vysledky[[#This Row],[prijmeni a jmeno]],", ",historie_vysledky[[#This Row],[nar]])</f>
        <v>Klimeš Jindřich, 2010</v>
      </c>
      <c r="R1554" s="135" t="str">
        <f>CONCATENATE(historie_vysledky[[#This Row],[prijmeni a jmeno]]," (",historie_vysledky[[#This Row],[nar]],")  v roce ",historie_vysledky[[#This Row],[rok]])</f>
        <v>Klimeš Jindřich (2010)  v roce 2017</v>
      </c>
    </row>
    <row r="1555" spans="2:18" ht="11.25">
      <c r="B1555" s="133" t="str">
        <f>CONCATENATE(historie_vysledky[[#This Row],[rok]]," :: ",H1555," :: ",I1555)</f>
        <v>2017 :: Kudlata Jan :: 2010</v>
      </c>
      <c r="C1555" s="251">
        <v>2017</v>
      </c>
      <c r="D1555" s="252" t="s">
        <v>297</v>
      </c>
      <c r="E1555" s="259" t="s">
        <v>316</v>
      </c>
      <c r="F1555" s="259">
        <v>6</v>
      </c>
      <c r="G1555" s="253">
        <v>51</v>
      </c>
      <c r="H1555" s="262" t="s">
        <v>2856</v>
      </c>
      <c r="I1555" s="263">
        <v>2010</v>
      </c>
      <c r="J1555" s="19" t="s">
        <v>328</v>
      </c>
      <c r="K1555" s="255" t="str">
        <f>IF(RIGHT(LEFT(historie_vysledky[[#This Row],[prijmeni a jmeno]],SEARCH(" ",historie_vysledky[[#This Row],[prijmeni a jmeno]])-1),1)="á","Z","M")</f>
        <v>M</v>
      </c>
      <c r="L155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55" s="257"/>
      <c r="N1555" s="134"/>
      <c r="O1555" s="264">
        <v>4.7453703703703704E-4</v>
      </c>
      <c r="P1555" s="136" t="str">
        <f>LEFT(historie_vysledky[[#This Row],[prijmeni a jmeno]],1)</f>
        <v>K</v>
      </c>
      <c r="Q1555" s="135" t="str">
        <f>CONCATENATE(historie_vysledky[[#This Row],[prijmeni a jmeno]],", ",historie_vysledky[[#This Row],[nar]])</f>
        <v>Kudlata Jan, 2010</v>
      </c>
      <c r="R1555" s="135" t="str">
        <f>CONCATENATE(historie_vysledky[[#This Row],[prijmeni a jmeno]]," (",historie_vysledky[[#This Row],[nar]],")  v roce ",historie_vysledky[[#This Row],[rok]])</f>
        <v>Kudlata Jan (2010)  v roce 2017</v>
      </c>
    </row>
    <row r="1556" spans="2:18" ht="11.25">
      <c r="B1556" s="133" t="str">
        <f>CONCATENATE(historie_vysledky[[#This Row],[rok]]," :: ",H1556," :: ",I1556)</f>
        <v>2017 :: Hartl Filip :: 2012</v>
      </c>
      <c r="C1556" s="251">
        <v>2017</v>
      </c>
      <c r="D1556" s="252" t="s">
        <v>297</v>
      </c>
      <c r="E1556" s="259" t="s">
        <v>316</v>
      </c>
      <c r="F1556" s="259">
        <v>7</v>
      </c>
      <c r="G1556" s="253">
        <v>48</v>
      </c>
      <c r="H1556" s="262" t="s">
        <v>2851</v>
      </c>
      <c r="I1556" s="263">
        <v>2012</v>
      </c>
      <c r="J1556" s="19" t="s">
        <v>2705</v>
      </c>
      <c r="K1556" s="255" t="str">
        <f>IF(RIGHT(LEFT(historie_vysledky[[#This Row],[prijmeni a jmeno]],SEARCH(" ",historie_vysledky[[#This Row],[prijmeni a jmeno]])-1),1)="á","Z","M")</f>
        <v>M</v>
      </c>
      <c r="L155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56" s="257"/>
      <c r="N1556" s="134"/>
      <c r="O1556" s="264">
        <v>4.9768518518518521E-4</v>
      </c>
      <c r="P1556" s="136" t="str">
        <f>LEFT(historie_vysledky[[#This Row],[prijmeni a jmeno]],1)</f>
        <v>H</v>
      </c>
      <c r="Q1556" s="135" t="str">
        <f>CONCATENATE(historie_vysledky[[#This Row],[prijmeni a jmeno]],", ",historie_vysledky[[#This Row],[nar]])</f>
        <v>Hartl Filip, 2012</v>
      </c>
      <c r="R1556" s="135" t="str">
        <f>CONCATENATE(historie_vysledky[[#This Row],[prijmeni a jmeno]]," (",historie_vysledky[[#This Row],[nar]],")  v roce ",historie_vysledky[[#This Row],[rok]])</f>
        <v>Hartl Filip (2012)  v roce 2017</v>
      </c>
    </row>
    <row r="1557" spans="2:18" ht="11.25">
      <c r="B1557" s="133" t="str">
        <f>CONCATENATE(historie_vysledky[[#This Row],[rok]]," :: ",H1557," :: ",I1557)</f>
        <v>2017 :: Chaloupka Přemysl Otakar :: 2011</v>
      </c>
      <c r="C1557" s="251">
        <v>2017</v>
      </c>
      <c r="D1557" s="252" t="s">
        <v>297</v>
      </c>
      <c r="E1557" s="259" t="s">
        <v>316</v>
      </c>
      <c r="F1557" s="259">
        <v>8</v>
      </c>
      <c r="G1557" s="253">
        <v>12</v>
      </c>
      <c r="H1557" s="262" t="s">
        <v>1049</v>
      </c>
      <c r="I1557" s="263">
        <v>2011</v>
      </c>
      <c r="J1557" s="19" t="s">
        <v>2857</v>
      </c>
      <c r="K1557" s="255" t="str">
        <f>IF(RIGHT(LEFT(historie_vysledky[[#This Row],[prijmeni a jmeno]],SEARCH(" ",historie_vysledky[[#This Row],[prijmeni a jmeno]])-1),1)="á","Z","M")</f>
        <v>M</v>
      </c>
      <c r="L155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57" s="257"/>
      <c r="N1557" s="134"/>
      <c r="O1557" s="264">
        <v>5.2083333333333333E-4</v>
      </c>
      <c r="P1557" s="136" t="str">
        <f>LEFT(historie_vysledky[[#This Row],[prijmeni a jmeno]],1)</f>
        <v>C</v>
      </c>
      <c r="Q1557" s="135" t="str">
        <f>CONCATENATE(historie_vysledky[[#This Row],[prijmeni a jmeno]],", ",historie_vysledky[[#This Row],[nar]])</f>
        <v>Chaloupka Přemysl Otakar, 2011</v>
      </c>
      <c r="R1557" s="135" t="str">
        <f>CONCATENATE(historie_vysledky[[#This Row],[prijmeni a jmeno]]," (",historie_vysledky[[#This Row],[nar]],")  v roce ",historie_vysledky[[#This Row],[rok]])</f>
        <v>Chaloupka Přemysl Otakar (2011)  v roce 2017</v>
      </c>
    </row>
    <row r="1558" spans="2:18" ht="11.25">
      <c r="B1558" s="133" t="str">
        <f>CONCATENATE(historie_vysledky[[#This Row],[rok]]," :: ",H1558," :: ",I1558)</f>
        <v>2017 :: Putschögl Maxmilián :: 2012</v>
      </c>
      <c r="C1558" s="251">
        <v>2017</v>
      </c>
      <c r="D1558" s="252" t="s">
        <v>297</v>
      </c>
      <c r="E1558" s="259" t="s">
        <v>316</v>
      </c>
      <c r="F1558" s="259">
        <v>9</v>
      </c>
      <c r="G1558" s="253">
        <v>10</v>
      </c>
      <c r="H1558" s="262" t="s">
        <v>2855</v>
      </c>
      <c r="I1558" s="263">
        <v>2012</v>
      </c>
      <c r="J1558" s="19" t="s">
        <v>285</v>
      </c>
      <c r="K1558" s="255" t="str">
        <f>IF(RIGHT(LEFT(historie_vysledky[[#This Row],[prijmeni a jmeno]],SEARCH(" ",historie_vysledky[[#This Row],[prijmeni a jmeno]])-1),1)="á","Z","M")</f>
        <v>M</v>
      </c>
      <c r="L155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58" s="257"/>
      <c r="N1558" s="134"/>
      <c r="O1558" s="264">
        <v>5.3240740740740744E-4</v>
      </c>
      <c r="P1558" s="136" t="str">
        <f>LEFT(historie_vysledky[[#This Row],[prijmeni a jmeno]],1)</f>
        <v>P</v>
      </c>
      <c r="Q1558" s="135" t="str">
        <f>CONCATENATE(historie_vysledky[[#This Row],[prijmeni a jmeno]],", ",historie_vysledky[[#This Row],[nar]])</f>
        <v>Putschögl Maxmilián, 2012</v>
      </c>
      <c r="R1558" s="135" t="str">
        <f>CONCATENATE(historie_vysledky[[#This Row],[prijmeni a jmeno]]," (",historie_vysledky[[#This Row],[nar]],")  v roce ",historie_vysledky[[#This Row],[rok]])</f>
        <v>Putschögl Maxmilián (2012)  v roce 2017</v>
      </c>
    </row>
    <row r="1559" spans="2:18" ht="11.25">
      <c r="B1559" s="133" t="str">
        <f>CONCATENATE(historie_vysledky[[#This Row],[rok]]," :: ",H1559," :: ",I1559)</f>
        <v>2017 :: Fuka Dominik :: 2012</v>
      </c>
      <c r="C1559" s="251">
        <v>2017</v>
      </c>
      <c r="D1559" s="252" t="s">
        <v>297</v>
      </c>
      <c r="E1559" s="259" t="s">
        <v>316</v>
      </c>
      <c r="F1559" s="259">
        <v>10</v>
      </c>
      <c r="G1559" s="253">
        <v>14</v>
      </c>
      <c r="H1559" s="262" t="s">
        <v>1051</v>
      </c>
      <c r="I1559" s="263">
        <v>2012</v>
      </c>
      <c r="J1559" s="19" t="s">
        <v>328</v>
      </c>
      <c r="K1559" s="255" t="str">
        <f>IF(RIGHT(LEFT(historie_vysledky[[#This Row],[prijmeni a jmeno]],SEARCH(" ",historie_vysledky[[#This Row],[prijmeni a jmeno]])-1),1)="á","Z","M")</f>
        <v>M</v>
      </c>
      <c r="L155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59" s="257"/>
      <c r="N1559" s="134"/>
      <c r="O1559" s="264">
        <v>6.8287037037037025E-4</v>
      </c>
      <c r="P1559" s="136" t="str">
        <f>LEFT(historie_vysledky[[#This Row],[prijmeni a jmeno]],1)</f>
        <v>F</v>
      </c>
      <c r="Q1559" s="135" t="str">
        <f>CONCATENATE(historie_vysledky[[#This Row],[prijmeni a jmeno]],", ",historie_vysledky[[#This Row],[nar]])</f>
        <v>Fuka Dominik, 2012</v>
      </c>
      <c r="R1559" s="135" t="str">
        <f>CONCATENATE(historie_vysledky[[#This Row],[prijmeni a jmeno]]," (",historie_vysledky[[#This Row],[nar]],")  v roce ",historie_vysledky[[#This Row],[rok]])</f>
        <v>Fuka Dominik (2012)  v roce 2017</v>
      </c>
    </row>
    <row r="1560" spans="2:18" ht="11.25">
      <c r="B1560" s="133" t="str">
        <f>CONCATENATE(historie_vysledky[[#This Row],[rok]]," :: ",H1560," :: ",I1560)</f>
        <v>2017 :: Lippl Sebastian :: 2012</v>
      </c>
      <c r="C1560" s="251">
        <v>2017</v>
      </c>
      <c r="D1560" s="252" t="s">
        <v>297</v>
      </c>
      <c r="E1560" s="259" t="s">
        <v>316</v>
      </c>
      <c r="F1560" s="259">
        <v>11</v>
      </c>
      <c r="G1560" s="253">
        <v>19</v>
      </c>
      <c r="H1560" s="262" t="s">
        <v>2731</v>
      </c>
      <c r="I1560" s="263">
        <v>2012</v>
      </c>
      <c r="J1560" s="19" t="s">
        <v>285</v>
      </c>
      <c r="K1560" s="255" t="str">
        <f>IF(RIGHT(LEFT(historie_vysledky[[#This Row],[prijmeni a jmeno]],SEARCH(" ",historie_vysledky[[#This Row],[prijmeni a jmeno]])-1),1)="á","Z","M")</f>
        <v>M</v>
      </c>
      <c r="L156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60" s="257"/>
      <c r="N1560" s="134"/>
      <c r="O1560" s="264">
        <v>7.0601851851851847E-4</v>
      </c>
      <c r="P1560" s="136" t="str">
        <f>LEFT(historie_vysledky[[#This Row],[prijmeni a jmeno]],1)</f>
        <v>L</v>
      </c>
      <c r="Q1560" s="135" t="str">
        <f>CONCATENATE(historie_vysledky[[#This Row],[prijmeni a jmeno]],", ",historie_vysledky[[#This Row],[nar]])</f>
        <v>Lippl Sebastian, 2012</v>
      </c>
      <c r="R1560" s="135" t="str">
        <f>CONCATENATE(historie_vysledky[[#This Row],[prijmeni a jmeno]]," (",historie_vysledky[[#This Row],[nar]],")  v roce ",historie_vysledky[[#This Row],[rok]])</f>
        <v>Lippl Sebastian (2012)  v roce 2017</v>
      </c>
    </row>
    <row r="1561" spans="2:18" ht="11.25">
      <c r="B1561" s="133" t="str">
        <f>CONCATENATE(historie_vysledky[[#This Row],[rok]]," :: ",H1561," :: ",I1561)</f>
        <v>2017 :: Samcová Ema :: 2010</v>
      </c>
      <c r="C1561" s="251">
        <v>2017</v>
      </c>
      <c r="D1561" s="252" t="s">
        <v>297</v>
      </c>
      <c r="E1561" s="259" t="s">
        <v>316</v>
      </c>
      <c r="F1561" s="259">
        <v>1</v>
      </c>
      <c r="G1561" s="253">
        <v>51</v>
      </c>
      <c r="H1561" s="262" t="s">
        <v>2843</v>
      </c>
      <c r="I1561" s="263">
        <v>2010</v>
      </c>
      <c r="J1561" s="19" t="s">
        <v>281</v>
      </c>
      <c r="K1561" s="255" t="str">
        <f>IF(RIGHT(LEFT(historie_vysledky[[#This Row],[prijmeni a jmeno]],SEARCH(" ",historie_vysledky[[#This Row],[prijmeni a jmeno]])-1),1)="á","Z","M")</f>
        <v>Z</v>
      </c>
      <c r="L156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61" s="257"/>
      <c r="N1561" s="134"/>
      <c r="O1561" s="264">
        <v>4.0509259259259258E-4</v>
      </c>
      <c r="P1561" s="136" t="str">
        <f>LEFT(historie_vysledky[[#This Row],[prijmeni a jmeno]],1)</f>
        <v>S</v>
      </c>
      <c r="Q1561" s="135" t="str">
        <f>CONCATENATE(historie_vysledky[[#This Row],[prijmeni a jmeno]],", ",historie_vysledky[[#This Row],[nar]])</f>
        <v>Samcová Ema, 2010</v>
      </c>
      <c r="R1561" s="135" t="str">
        <f>CONCATENATE(historie_vysledky[[#This Row],[prijmeni a jmeno]]," (",historie_vysledky[[#This Row],[nar]],")  v roce ",historie_vysledky[[#This Row],[rok]])</f>
        <v>Samcová Ema (2010)  v roce 2017</v>
      </c>
    </row>
    <row r="1562" spans="2:18" ht="11.25">
      <c r="B1562" s="133" t="str">
        <f>CONCATENATE(historie_vysledky[[#This Row],[rok]]," :: ",H1562," :: ",I1562)</f>
        <v>2017 :: Lattnerová Elisabeth :: 2010</v>
      </c>
      <c r="C1562" s="251">
        <v>2017</v>
      </c>
      <c r="D1562" s="252" t="s">
        <v>297</v>
      </c>
      <c r="E1562" s="259" t="s">
        <v>316</v>
      </c>
      <c r="F1562" s="259">
        <v>2</v>
      </c>
      <c r="G1562" s="253">
        <v>99</v>
      </c>
      <c r="H1562" s="262" t="s">
        <v>2404</v>
      </c>
      <c r="I1562" s="263">
        <v>2010</v>
      </c>
      <c r="J1562" s="19" t="s">
        <v>566</v>
      </c>
      <c r="K1562" s="255" t="str">
        <f>IF(RIGHT(LEFT(historie_vysledky[[#This Row],[prijmeni a jmeno]],SEARCH(" ",historie_vysledky[[#This Row],[prijmeni a jmeno]])-1),1)="á","Z","M")</f>
        <v>Z</v>
      </c>
      <c r="L156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62" s="257"/>
      <c r="N1562" s="134"/>
      <c r="O1562" s="264">
        <v>4.2824074074074075E-4</v>
      </c>
      <c r="P1562" s="136" t="str">
        <f>LEFT(historie_vysledky[[#This Row],[prijmeni a jmeno]],1)</f>
        <v>L</v>
      </c>
      <c r="Q1562" s="135" t="str">
        <f>CONCATENATE(historie_vysledky[[#This Row],[prijmeni a jmeno]],", ",historie_vysledky[[#This Row],[nar]])</f>
        <v>Lattnerová Elisabeth, 2010</v>
      </c>
      <c r="R1562" s="135" t="str">
        <f>CONCATENATE(historie_vysledky[[#This Row],[prijmeni a jmeno]]," (",historie_vysledky[[#This Row],[nar]],")  v roce ",historie_vysledky[[#This Row],[rok]])</f>
        <v>Lattnerová Elisabeth (2010)  v roce 2017</v>
      </c>
    </row>
    <row r="1563" spans="2:18" ht="11.25">
      <c r="B1563" s="133" t="str">
        <f>CONCATENATE(historie_vysledky[[#This Row],[rok]]," :: ",H1563," :: ",I1563)</f>
        <v>2017 :: Hartlová Hana :: 2010</v>
      </c>
      <c r="C1563" s="251">
        <v>2017</v>
      </c>
      <c r="D1563" s="252" t="s">
        <v>297</v>
      </c>
      <c r="E1563" s="259" t="s">
        <v>316</v>
      </c>
      <c r="F1563" s="259">
        <v>3</v>
      </c>
      <c r="G1563" s="253">
        <v>48</v>
      </c>
      <c r="H1563" s="262" t="s">
        <v>2841</v>
      </c>
      <c r="I1563" s="263">
        <v>2010</v>
      </c>
      <c r="J1563" s="19" t="s">
        <v>2705</v>
      </c>
      <c r="K1563" s="255" t="str">
        <f>IF(RIGHT(LEFT(historie_vysledky[[#This Row],[prijmeni a jmeno]],SEARCH(" ",historie_vysledky[[#This Row],[prijmeni a jmeno]])-1),1)="á","Z","M")</f>
        <v>Z</v>
      </c>
      <c r="L156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63" s="257"/>
      <c r="N1563" s="134"/>
      <c r="O1563" s="264">
        <v>4.3981481481481481E-4</v>
      </c>
      <c r="P1563" s="136" t="str">
        <f>LEFT(historie_vysledky[[#This Row],[prijmeni a jmeno]],1)</f>
        <v>H</v>
      </c>
      <c r="Q1563" s="135" t="str">
        <f>CONCATENATE(historie_vysledky[[#This Row],[prijmeni a jmeno]],", ",historie_vysledky[[#This Row],[nar]])</f>
        <v>Hartlová Hana, 2010</v>
      </c>
      <c r="R1563" s="135" t="str">
        <f>CONCATENATE(historie_vysledky[[#This Row],[prijmeni a jmeno]]," (",historie_vysledky[[#This Row],[nar]],")  v roce ",historie_vysledky[[#This Row],[rok]])</f>
        <v>Hartlová Hana (2010)  v roce 2017</v>
      </c>
    </row>
    <row r="1564" spans="2:18" ht="11.25">
      <c r="B1564" s="133" t="str">
        <f>CONCATENATE(historie_vysledky[[#This Row],[rok]]," :: ",H1564," :: ",I1564)</f>
        <v>2017 :: Lomská Simona :: 2010</v>
      </c>
      <c r="C1564" s="251">
        <v>2017</v>
      </c>
      <c r="D1564" s="252" t="s">
        <v>297</v>
      </c>
      <c r="E1564" s="259" t="s">
        <v>316</v>
      </c>
      <c r="F1564" s="259">
        <v>4</v>
      </c>
      <c r="G1564" s="253">
        <v>63</v>
      </c>
      <c r="H1564" s="262" t="s">
        <v>2844</v>
      </c>
      <c r="I1564" s="263">
        <v>2010</v>
      </c>
      <c r="J1564" s="19" t="s">
        <v>2848</v>
      </c>
      <c r="K1564" s="255" t="str">
        <f>IF(RIGHT(LEFT(historie_vysledky[[#This Row],[prijmeni a jmeno]],SEARCH(" ",historie_vysledky[[#This Row],[prijmeni a jmeno]])-1),1)="á","Z","M")</f>
        <v>Z</v>
      </c>
      <c r="L156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64" s="257"/>
      <c r="N1564" s="134"/>
      <c r="O1564" s="264">
        <v>4.3981481481481481E-4</v>
      </c>
      <c r="P1564" s="136" t="str">
        <f>LEFT(historie_vysledky[[#This Row],[prijmeni a jmeno]],1)</f>
        <v>L</v>
      </c>
      <c r="Q1564" s="135" t="str">
        <f>CONCATENATE(historie_vysledky[[#This Row],[prijmeni a jmeno]],", ",historie_vysledky[[#This Row],[nar]])</f>
        <v>Lomská Simona, 2010</v>
      </c>
      <c r="R1564" s="135" t="str">
        <f>CONCATENATE(historie_vysledky[[#This Row],[prijmeni a jmeno]]," (",historie_vysledky[[#This Row],[nar]],")  v roce ",historie_vysledky[[#This Row],[rok]])</f>
        <v>Lomská Simona (2010)  v roce 2017</v>
      </c>
    </row>
    <row r="1565" spans="2:18" ht="11.25">
      <c r="B1565" s="133" t="str">
        <f>CONCATENATE(historie_vysledky[[#This Row],[rok]]," :: ",H1565," :: ",I1565)</f>
        <v>2017 :: Tichá Klára :: 2010</v>
      </c>
      <c r="C1565" s="251">
        <v>2017</v>
      </c>
      <c r="D1565" s="252" t="s">
        <v>297</v>
      </c>
      <c r="E1565" s="259" t="s">
        <v>316</v>
      </c>
      <c r="F1565" s="259">
        <v>5</v>
      </c>
      <c r="G1565" s="253">
        <v>62</v>
      </c>
      <c r="H1565" s="262" t="s">
        <v>834</v>
      </c>
      <c r="I1565" s="263">
        <v>2010</v>
      </c>
      <c r="J1565" s="19" t="s">
        <v>331</v>
      </c>
      <c r="K1565" s="255" t="str">
        <f>IF(RIGHT(LEFT(historie_vysledky[[#This Row],[prijmeni a jmeno]],SEARCH(" ",historie_vysledky[[#This Row],[prijmeni a jmeno]])-1),1)="á","Z","M")</f>
        <v>Z</v>
      </c>
      <c r="L156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65" s="257"/>
      <c r="N1565" s="134"/>
      <c r="O1565" s="264">
        <v>4.5138888888888892E-4</v>
      </c>
      <c r="P1565" s="136" t="str">
        <f>LEFT(historie_vysledky[[#This Row],[prijmeni a jmeno]],1)</f>
        <v>T</v>
      </c>
      <c r="Q1565" s="135" t="str">
        <f>CONCATENATE(historie_vysledky[[#This Row],[prijmeni a jmeno]],", ",historie_vysledky[[#This Row],[nar]])</f>
        <v>Tichá Klára, 2010</v>
      </c>
      <c r="R1565" s="135" t="str">
        <f>CONCATENATE(historie_vysledky[[#This Row],[prijmeni a jmeno]]," (",historie_vysledky[[#This Row],[nar]],")  v roce ",historie_vysledky[[#This Row],[rok]])</f>
        <v>Tichá Klára (2010)  v roce 2017</v>
      </c>
    </row>
    <row r="1566" spans="2:18" ht="11.25">
      <c r="B1566" s="133" t="str">
        <f>CONCATENATE(historie_vysledky[[#This Row],[rok]]," :: ",H1566," :: ",I1566)</f>
        <v>2017 :: Vyhnalová Natálie :: 2010</v>
      </c>
      <c r="C1566" s="251">
        <v>2017</v>
      </c>
      <c r="D1566" s="252" t="s">
        <v>297</v>
      </c>
      <c r="E1566" s="259" t="s">
        <v>316</v>
      </c>
      <c r="F1566" s="259">
        <v>6</v>
      </c>
      <c r="G1566" s="253">
        <v>52</v>
      </c>
      <c r="H1566" s="262" t="s">
        <v>1023</v>
      </c>
      <c r="I1566" s="263">
        <v>2010</v>
      </c>
      <c r="J1566" s="19" t="s">
        <v>1014</v>
      </c>
      <c r="K1566" s="255" t="str">
        <f>IF(RIGHT(LEFT(historie_vysledky[[#This Row],[prijmeni a jmeno]],SEARCH(" ",historie_vysledky[[#This Row],[prijmeni a jmeno]])-1),1)="á","Z","M")</f>
        <v>Z</v>
      </c>
      <c r="L156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66" s="257"/>
      <c r="N1566" s="134"/>
      <c r="O1566" s="264">
        <v>4.6296296296296293E-4</v>
      </c>
      <c r="P1566" s="136" t="str">
        <f>LEFT(historie_vysledky[[#This Row],[prijmeni a jmeno]],1)</f>
        <v>V</v>
      </c>
      <c r="Q1566" s="135" t="str">
        <f>CONCATENATE(historie_vysledky[[#This Row],[prijmeni a jmeno]],", ",historie_vysledky[[#This Row],[nar]])</f>
        <v>Vyhnalová Natálie, 2010</v>
      </c>
      <c r="R1566" s="135" t="str">
        <f>CONCATENATE(historie_vysledky[[#This Row],[prijmeni a jmeno]]," (",historie_vysledky[[#This Row],[nar]],")  v roce ",historie_vysledky[[#This Row],[rok]])</f>
        <v>Vyhnalová Natálie (2010)  v roce 2017</v>
      </c>
    </row>
    <row r="1567" spans="2:18" ht="11.25">
      <c r="B1567" s="133" t="str">
        <f>CONCATENATE(historie_vysledky[[#This Row],[rok]]," :: ",H1567," :: ",I1567)</f>
        <v>2017 :: Plonelová Linda :: 2011</v>
      </c>
      <c r="C1567" s="251">
        <v>2017</v>
      </c>
      <c r="D1567" s="252" t="s">
        <v>297</v>
      </c>
      <c r="E1567" s="259" t="s">
        <v>316</v>
      </c>
      <c r="F1567" s="259">
        <v>7</v>
      </c>
      <c r="G1567" s="253">
        <v>73</v>
      </c>
      <c r="H1567" s="262" t="s">
        <v>2846</v>
      </c>
      <c r="I1567" s="263">
        <v>2011</v>
      </c>
      <c r="J1567" s="19" t="s">
        <v>2715</v>
      </c>
      <c r="K1567" s="255" t="str">
        <f>IF(RIGHT(LEFT(historie_vysledky[[#This Row],[prijmeni a jmeno]],SEARCH(" ",historie_vysledky[[#This Row],[prijmeni a jmeno]])-1),1)="á","Z","M")</f>
        <v>Z</v>
      </c>
      <c r="L156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67" s="257"/>
      <c r="N1567" s="134"/>
      <c r="O1567" s="264">
        <v>4.6296296296296293E-4</v>
      </c>
      <c r="P1567" s="136" t="str">
        <f>LEFT(historie_vysledky[[#This Row],[prijmeni a jmeno]],1)</f>
        <v>P</v>
      </c>
      <c r="Q1567" s="135" t="str">
        <f>CONCATENATE(historie_vysledky[[#This Row],[prijmeni a jmeno]],", ",historie_vysledky[[#This Row],[nar]])</f>
        <v>Plonelová Linda, 2011</v>
      </c>
      <c r="R1567" s="135" t="str">
        <f>CONCATENATE(historie_vysledky[[#This Row],[prijmeni a jmeno]]," (",historie_vysledky[[#This Row],[nar]],")  v roce ",historie_vysledky[[#This Row],[rok]])</f>
        <v>Plonelová Linda (2011)  v roce 2017</v>
      </c>
    </row>
    <row r="1568" spans="2:18" ht="11.25">
      <c r="B1568" s="133" t="str">
        <f>CONCATENATE(historie_vysledky[[#This Row],[rok]]," :: ",H1568," :: ",I1568)</f>
        <v>2017 :: Ločárková Lucie :: 2010</v>
      </c>
      <c r="C1568" s="251">
        <v>2017</v>
      </c>
      <c r="D1568" s="252" t="s">
        <v>297</v>
      </c>
      <c r="E1568" s="259" t="s">
        <v>316</v>
      </c>
      <c r="F1568" s="259">
        <v>8</v>
      </c>
      <c r="G1568" s="253">
        <v>65</v>
      </c>
      <c r="H1568" s="262" t="s">
        <v>744</v>
      </c>
      <c r="I1568" s="263">
        <v>2010</v>
      </c>
      <c r="J1568" s="19" t="s">
        <v>328</v>
      </c>
      <c r="K1568" s="255" t="str">
        <f>IF(RIGHT(LEFT(historie_vysledky[[#This Row],[prijmeni a jmeno]],SEARCH(" ",historie_vysledky[[#This Row],[prijmeni a jmeno]])-1),1)="á","Z","M")</f>
        <v>Z</v>
      </c>
      <c r="L156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68" s="257"/>
      <c r="N1568" s="134"/>
      <c r="O1568" s="264">
        <v>5.0925925925925921E-4</v>
      </c>
      <c r="P1568" s="136" t="str">
        <f>LEFT(historie_vysledky[[#This Row],[prijmeni a jmeno]],1)</f>
        <v>L</v>
      </c>
      <c r="Q1568" s="135" t="str">
        <f>CONCATENATE(historie_vysledky[[#This Row],[prijmeni a jmeno]],", ",historie_vysledky[[#This Row],[nar]])</f>
        <v>Ločárková Lucie, 2010</v>
      </c>
      <c r="R1568" s="135" t="str">
        <f>CONCATENATE(historie_vysledky[[#This Row],[prijmeni a jmeno]]," (",historie_vysledky[[#This Row],[nar]],")  v roce ",historie_vysledky[[#This Row],[rok]])</f>
        <v>Ločárková Lucie (2010)  v roce 2017</v>
      </c>
    </row>
    <row r="1569" spans="2:18" ht="11.25">
      <c r="B1569" s="133" t="str">
        <f>CONCATENATE(historie_vysledky[[#This Row],[rok]]," :: ",H1569," :: ",I1569)</f>
        <v>2017 :: Korešová Viktorie :: 2010</v>
      </c>
      <c r="C1569" s="251">
        <v>2017</v>
      </c>
      <c r="D1569" s="252" t="s">
        <v>297</v>
      </c>
      <c r="E1569" s="259" t="s">
        <v>316</v>
      </c>
      <c r="F1569" s="259">
        <v>9</v>
      </c>
      <c r="G1569" s="253">
        <v>46</v>
      </c>
      <c r="H1569" s="262" t="s">
        <v>1019</v>
      </c>
      <c r="I1569" s="263">
        <v>2010</v>
      </c>
      <c r="J1569" s="19" t="s">
        <v>328</v>
      </c>
      <c r="K1569" s="255" t="str">
        <f>IF(RIGHT(LEFT(historie_vysledky[[#This Row],[prijmeni a jmeno]],SEARCH(" ",historie_vysledky[[#This Row],[prijmeni a jmeno]])-1),1)="á","Z","M")</f>
        <v>Z</v>
      </c>
      <c r="L156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69" s="257"/>
      <c r="N1569" s="134"/>
      <c r="O1569" s="264">
        <v>5.3240740740740744E-4</v>
      </c>
      <c r="P1569" s="136" t="str">
        <f>LEFT(historie_vysledky[[#This Row],[prijmeni a jmeno]],1)</f>
        <v>K</v>
      </c>
      <c r="Q1569" s="135" t="str">
        <f>CONCATENATE(historie_vysledky[[#This Row],[prijmeni a jmeno]],", ",historie_vysledky[[#This Row],[nar]])</f>
        <v>Korešová Viktorie, 2010</v>
      </c>
      <c r="R1569" s="135" t="str">
        <f>CONCATENATE(historie_vysledky[[#This Row],[prijmeni a jmeno]]," (",historie_vysledky[[#This Row],[nar]],")  v roce ",historie_vysledky[[#This Row],[rok]])</f>
        <v>Korešová Viktorie (2010)  v roce 2017</v>
      </c>
    </row>
    <row r="1570" spans="2:18" ht="11.25">
      <c r="B1570" s="133" t="str">
        <f>CONCATENATE(historie_vysledky[[#This Row],[rok]]," :: ",H1570," :: ",I1570)</f>
        <v>2017 :: Tomanová Anna :: 2010</v>
      </c>
      <c r="C1570" s="251">
        <v>2017</v>
      </c>
      <c r="D1570" s="252" t="s">
        <v>297</v>
      </c>
      <c r="E1570" s="259" t="s">
        <v>316</v>
      </c>
      <c r="F1570" s="259">
        <v>10</v>
      </c>
      <c r="G1570" s="253">
        <v>61</v>
      </c>
      <c r="H1570" s="262" t="s">
        <v>2845</v>
      </c>
      <c r="I1570" s="263">
        <v>2010</v>
      </c>
      <c r="J1570" s="19" t="s">
        <v>2849</v>
      </c>
      <c r="K1570" s="255" t="str">
        <f>IF(RIGHT(LEFT(historie_vysledky[[#This Row],[prijmeni a jmeno]],SEARCH(" ",historie_vysledky[[#This Row],[prijmeni a jmeno]])-1),1)="á","Z","M")</f>
        <v>Z</v>
      </c>
      <c r="L157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70" s="257"/>
      <c r="N1570" s="134"/>
      <c r="O1570" s="264">
        <v>5.4398148148148144E-4</v>
      </c>
      <c r="P1570" s="136" t="str">
        <f>LEFT(historie_vysledky[[#This Row],[prijmeni a jmeno]],1)</f>
        <v>T</v>
      </c>
      <c r="Q1570" s="135" t="str">
        <f>CONCATENATE(historie_vysledky[[#This Row],[prijmeni a jmeno]],", ",historie_vysledky[[#This Row],[nar]])</f>
        <v>Tomanová Anna, 2010</v>
      </c>
      <c r="R1570" s="135" t="str">
        <f>CONCATENATE(historie_vysledky[[#This Row],[prijmeni a jmeno]]," (",historie_vysledky[[#This Row],[nar]],")  v roce ",historie_vysledky[[#This Row],[rok]])</f>
        <v>Tomanová Anna (2010)  v roce 2017</v>
      </c>
    </row>
    <row r="1571" spans="2:18" ht="11.25">
      <c r="B1571" s="133" t="str">
        <f>CONCATENATE(historie_vysledky[[#This Row],[rok]]," :: ",H1571," :: ",I1571)</f>
        <v>2017 :: Borovková Eliška :: 2012</v>
      </c>
      <c r="C1571" s="251">
        <v>2017</v>
      </c>
      <c r="D1571" s="252" t="s">
        <v>297</v>
      </c>
      <c r="E1571" s="259" t="s">
        <v>316</v>
      </c>
      <c r="F1571" s="259">
        <v>11</v>
      </c>
      <c r="G1571" s="253">
        <v>64</v>
      </c>
      <c r="H1571" s="262" t="s">
        <v>2406</v>
      </c>
      <c r="I1571" s="263">
        <v>2012</v>
      </c>
      <c r="J1571" s="19" t="s">
        <v>2850</v>
      </c>
      <c r="K1571" s="255" t="str">
        <f>IF(RIGHT(LEFT(historie_vysledky[[#This Row],[prijmeni a jmeno]],SEARCH(" ",historie_vysledky[[#This Row],[prijmeni a jmeno]])-1),1)="á","Z","M")</f>
        <v>Z</v>
      </c>
      <c r="L157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71" s="257"/>
      <c r="N1571" s="134"/>
      <c r="O1571" s="264">
        <v>5.5555555555555556E-4</v>
      </c>
      <c r="P1571" s="136" t="str">
        <f>LEFT(historie_vysledky[[#This Row],[prijmeni a jmeno]],1)</f>
        <v>B</v>
      </c>
      <c r="Q1571" s="135" t="str">
        <f>CONCATENATE(historie_vysledky[[#This Row],[prijmeni a jmeno]],", ",historie_vysledky[[#This Row],[nar]])</f>
        <v>Borovková Eliška, 2012</v>
      </c>
      <c r="R1571" s="135" t="str">
        <f>CONCATENATE(historie_vysledky[[#This Row],[prijmeni a jmeno]]," (",historie_vysledky[[#This Row],[nar]],")  v roce ",historie_vysledky[[#This Row],[rok]])</f>
        <v>Borovková Eliška (2012)  v roce 2017</v>
      </c>
    </row>
    <row r="1572" spans="2:18" ht="11.25">
      <c r="B1572" s="133" t="str">
        <f>CONCATENATE(historie_vysledky[[#This Row],[rok]]," :: ",H1572," :: ",I1572)</f>
        <v>2017 :: Šantová Markéta :: 2011</v>
      </c>
      <c r="C1572" s="251">
        <v>2017</v>
      </c>
      <c r="D1572" s="252" t="s">
        <v>297</v>
      </c>
      <c r="E1572" s="259" t="s">
        <v>316</v>
      </c>
      <c r="F1572" s="259">
        <v>12</v>
      </c>
      <c r="G1572" s="253">
        <v>71</v>
      </c>
      <c r="H1572" s="262" t="s">
        <v>745</v>
      </c>
      <c r="I1572" s="263">
        <v>2011</v>
      </c>
      <c r="J1572" s="19" t="s">
        <v>328</v>
      </c>
      <c r="K1572" s="255" t="str">
        <f>IF(RIGHT(LEFT(historie_vysledky[[#This Row],[prijmeni a jmeno]],SEARCH(" ",historie_vysledky[[#This Row],[prijmeni a jmeno]])-1),1)="á","Z","M")</f>
        <v>Z</v>
      </c>
      <c r="L157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72" s="257"/>
      <c r="N1572" s="134"/>
      <c r="O1572" s="264">
        <v>5.4398148148148144E-4</v>
      </c>
      <c r="P1572" s="136" t="str">
        <f>LEFT(historie_vysledky[[#This Row],[prijmeni a jmeno]],1)</f>
        <v>Š</v>
      </c>
      <c r="Q1572" s="135" t="str">
        <f>CONCATENATE(historie_vysledky[[#This Row],[prijmeni a jmeno]],", ",historie_vysledky[[#This Row],[nar]])</f>
        <v>Šantová Markéta, 2011</v>
      </c>
      <c r="R1572" s="135" t="str">
        <f>CONCATENATE(historie_vysledky[[#This Row],[prijmeni a jmeno]]," (",historie_vysledky[[#This Row],[nar]],")  v roce ",historie_vysledky[[#This Row],[rok]])</f>
        <v>Šantová Markéta (2011)  v roce 2017</v>
      </c>
    </row>
    <row r="1573" spans="2:18" ht="11.25">
      <c r="B1573" s="133" t="str">
        <f>CONCATENATE(historie_vysledky[[#This Row],[rok]]," :: ",H1573," :: ",I1573)</f>
        <v>2017 :: Malá Amálie :: 2012</v>
      </c>
      <c r="C1573" s="251">
        <v>2017</v>
      </c>
      <c r="D1573" s="252" t="s">
        <v>297</v>
      </c>
      <c r="E1573" s="259" t="s">
        <v>316</v>
      </c>
      <c r="F1573" s="259">
        <v>13</v>
      </c>
      <c r="G1573" s="253">
        <v>49</v>
      </c>
      <c r="H1573" s="262" t="s">
        <v>2842</v>
      </c>
      <c r="I1573" s="263">
        <v>2012</v>
      </c>
      <c r="J1573" s="19" t="s">
        <v>559</v>
      </c>
      <c r="K1573" s="255" t="str">
        <f>IF(RIGHT(LEFT(historie_vysledky[[#This Row],[prijmeni a jmeno]],SEARCH(" ",historie_vysledky[[#This Row],[prijmeni a jmeno]])-1),1)="á","Z","M")</f>
        <v>Z</v>
      </c>
      <c r="L157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73" s="257"/>
      <c r="N1573" s="134"/>
      <c r="O1573" s="264">
        <v>6.4814814814814813E-4</v>
      </c>
      <c r="P1573" s="136" t="str">
        <f>LEFT(historie_vysledky[[#This Row],[prijmeni a jmeno]],1)</f>
        <v>M</v>
      </c>
      <c r="Q1573" s="135" t="str">
        <f>CONCATENATE(historie_vysledky[[#This Row],[prijmeni a jmeno]],", ",historie_vysledky[[#This Row],[nar]])</f>
        <v>Malá Amálie, 2012</v>
      </c>
      <c r="R1573" s="135" t="str">
        <f>CONCATENATE(historie_vysledky[[#This Row],[prijmeni a jmeno]]," (",historie_vysledky[[#This Row],[nar]],")  v roce ",historie_vysledky[[#This Row],[rok]])</f>
        <v>Malá Amálie (2012)  v roce 2017</v>
      </c>
    </row>
    <row r="1574" spans="2:18" ht="11.25">
      <c r="B1574" s="133" t="str">
        <f>CONCATENATE(historie_vysledky[[#This Row],[rok]]," :: ",H1574," :: ",I1574)</f>
        <v>2017 :: Korejtková Lucie :: 2012</v>
      </c>
      <c r="C1574" s="251">
        <v>2017</v>
      </c>
      <c r="D1574" s="252" t="s">
        <v>297</v>
      </c>
      <c r="E1574" s="259" t="s">
        <v>316</v>
      </c>
      <c r="F1574" s="259">
        <v>14</v>
      </c>
      <c r="G1574" s="253">
        <v>47</v>
      </c>
      <c r="H1574" s="262" t="s">
        <v>1036</v>
      </c>
      <c r="I1574" s="263">
        <v>2012</v>
      </c>
      <c r="J1574" s="19" t="s">
        <v>235</v>
      </c>
      <c r="K1574" s="255" t="str">
        <f>IF(RIGHT(LEFT(historie_vysledky[[#This Row],[prijmeni a jmeno]],SEARCH(" ",historie_vysledky[[#This Row],[prijmeni a jmeno]])-1),1)="á","Z","M")</f>
        <v>Z</v>
      </c>
      <c r="L157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74" s="257"/>
      <c r="N1574" s="134"/>
      <c r="O1574" s="264">
        <v>6.8287037037037025E-4</v>
      </c>
      <c r="P1574" s="136" t="str">
        <f>LEFT(historie_vysledky[[#This Row],[prijmeni a jmeno]],1)</f>
        <v>K</v>
      </c>
      <c r="Q1574" s="135" t="str">
        <f>CONCATENATE(historie_vysledky[[#This Row],[prijmeni a jmeno]],", ",historie_vysledky[[#This Row],[nar]])</f>
        <v>Korejtková Lucie, 2012</v>
      </c>
      <c r="R1574" s="135" t="str">
        <f>CONCATENATE(historie_vysledky[[#This Row],[prijmeni a jmeno]]," (",historie_vysledky[[#This Row],[nar]],")  v roce ",historie_vysledky[[#This Row],[rok]])</f>
        <v>Korejtková Lucie (2012)  v roce 2017</v>
      </c>
    </row>
    <row r="1575" spans="2:18" ht="11.25">
      <c r="B1575" s="133" t="str">
        <f>CONCATENATE(historie_vysledky[[#This Row],[rok]]," :: ",H1575," :: ",I1575)</f>
        <v>2017 :: Švihovcová Sára :: 2012</v>
      </c>
      <c r="C1575" s="251">
        <v>2017</v>
      </c>
      <c r="D1575" s="252" t="s">
        <v>297</v>
      </c>
      <c r="E1575" s="259" t="s">
        <v>316</v>
      </c>
      <c r="F1575" s="259">
        <v>15</v>
      </c>
      <c r="G1575" s="253">
        <v>90</v>
      </c>
      <c r="H1575" s="262" t="s">
        <v>2847</v>
      </c>
      <c r="I1575" s="263">
        <v>2012</v>
      </c>
      <c r="J1575" s="19" t="s">
        <v>692</v>
      </c>
      <c r="K1575" s="255" t="str">
        <f>IF(RIGHT(LEFT(historie_vysledky[[#This Row],[prijmeni a jmeno]],SEARCH(" ",historie_vysledky[[#This Row],[prijmeni a jmeno]])-1),1)="á","Z","M")</f>
        <v>Z</v>
      </c>
      <c r="L157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75" s="257"/>
      <c r="N1575" s="134"/>
      <c r="O1575" s="264">
        <v>7.0601851851851847E-4</v>
      </c>
      <c r="P1575" s="136" t="str">
        <f>LEFT(historie_vysledky[[#This Row],[prijmeni a jmeno]],1)</f>
        <v>Š</v>
      </c>
      <c r="Q1575" s="135" t="str">
        <f>CONCATENATE(historie_vysledky[[#This Row],[prijmeni a jmeno]],", ",historie_vysledky[[#This Row],[nar]])</f>
        <v>Švihovcová Sára, 2012</v>
      </c>
      <c r="R1575" s="135" t="str">
        <f>CONCATENATE(historie_vysledky[[#This Row],[prijmeni a jmeno]]," (",historie_vysledky[[#This Row],[nar]],")  v roce ",historie_vysledky[[#This Row],[rok]])</f>
        <v>Švihovcová Sára (2012)  v roce 2017</v>
      </c>
    </row>
    <row r="1576" spans="2:18" ht="11.25">
      <c r="B1576" s="133" t="str">
        <f>CONCATENATE(historie_vysledky[[#This Row],[rok]]," :: ",H1576," :: ",I1576)</f>
        <v>2017 :: Smolíková Ema :: 2011</v>
      </c>
      <c r="C1576" s="251">
        <v>2017</v>
      </c>
      <c r="D1576" s="252" t="s">
        <v>297</v>
      </c>
      <c r="E1576" s="259" t="s">
        <v>316</v>
      </c>
      <c r="F1576" s="259">
        <v>16</v>
      </c>
      <c r="G1576" s="253">
        <v>50</v>
      </c>
      <c r="H1576" s="262" t="s">
        <v>1042</v>
      </c>
      <c r="I1576" s="263">
        <v>2011</v>
      </c>
      <c r="J1576" s="19" t="s">
        <v>1043</v>
      </c>
      <c r="K1576" s="255" t="str">
        <f>IF(RIGHT(LEFT(historie_vysledky[[#This Row],[prijmeni a jmeno]],SEARCH(" ",historie_vysledky[[#This Row],[prijmeni a jmeno]])-1),1)="á","Z","M")</f>
        <v>Z</v>
      </c>
      <c r="L157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05-07</v>
      </c>
      <c r="M1576" s="257"/>
      <c r="N1576" s="134"/>
      <c r="O1576" s="264">
        <v>8.564814814814815E-4</v>
      </c>
      <c r="P1576" s="136" t="str">
        <f>LEFT(historie_vysledky[[#This Row],[prijmeni a jmeno]],1)</f>
        <v>S</v>
      </c>
      <c r="Q1576" s="135" t="str">
        <f>CONCATENATE(historie_vysledky[[#This Row],[prijmeni a jmeno]],", ",historie_vysledky[[#This Row],[nar]])</f>
        <v>Smolíková Ema, 2011</v>
      </c>
      <c r="R1576" s="135" t="str">
        <f>CONCATENATE(historie_vysledky[[#This Row],[prijmeni a jmeno]]," (",historie_vysledky[[#This Row],[nar]],")  v roce ",historie_vysledky[[#This Row],[rok]])</f>
        <v>Smolíková Ema (2011)  v roce 2017</v>
      </c>
    </row>
    <row r="1577" spans="2:18" ht="11.25">
      <c r="B1577" s="133" t="str">
        <f>CONCATENATE(historie_vysledky[[#This Row],[rok]]," :: ",H1577," :: ",I1577)</f>
        <v>2017 :: Čoka Jan :: 2007</v>
      </c>
      <c r="C1577" s="251">
        <v>2017</v>
      </c>
      <c r="D1577" s="252" t="s">
        <v>297</v>
      </c>
      <c r="E1577" s="259" t="s">
        <v>316</v>
      </c>
      <c r="F1577" s="259">
        <v>1</v>
      </c>
      <c r="G1577" s="253">
        <v>15</v>
      </c>
      <c r="H1577" s="262" t="s">
        <v>980</v>
      </c>
      <c r="I1577" s="263">
        <v>2007</v>
      </c>
      <c r="J1577" s="19" t="s">
        <v>2848</v>
      </c>
      <c r="K1577" s="255" t="str">
        <f>IF(RIGHT(LEFT(historie_vysledky[[#This Row],[prijmeni a jmeno]],SEARCH(" ",historie_vysledky[[#This Row],[prijmeni a jmeno]])-1),1)="á","Z","M")</f>
        <v>M</v>
      </c>
      <c r="L157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77" s="257"/>
      <c r="N1577" s="134"/>
      <c r="O1577" s="264">
        <v>7.5231481481481471E-4</v>
      </c>
      <c r="P1577" s="136" t="str">
        <f>LEFT(historie_vysledky[[#This Row],[prijmeni a jmeno]],1)</f>
        <v>Č</v>
      </c>
      <c r="Q1577" s="135" t="str">
        <f>CONCATENATE(historie_vysledky[[#This Row],[prijmeni a jmeno]],", ",historie_vysledky[[#This Row],[nar]])</f>
        <v>Čoka Jan, 2007</v>
      </c>
      <c r="R1577" s="135" t="str">
        <f>CONCATENATE(historie_vysledky[[#This Row],[prijmeni a jmeno]]," (",historie_vysledky[[#This Row],[nar]],")  v roce ",historie_vysledky[[#This Row],[rok]])</f>
        <v>Čoka Jan (2007)  v roce 2017</v>
      </c>
    </row>
    <row r="1578" spans="2:18" ht="11.25">
      <c r="B1578" s="133" t="str">
        <f>CONCATENATE(historie_vysledky[[#This Row],[rok]]," :: ",H1578," :: ",I1578)</f>
        <v>2017 :: Kaňka Jan :: 2007</v>
      </c>
      <c r="C1578" s="251">
        <v>2017</v>
      </c>
      <c r="D1578" s="252" t="s">
        <v>297</v>
      </c>
      <c r="E1578" s="259" t="s">
        <v>316</v>
      </c>
      <c r="F1578" s="259">
        <v>2</v>
      </c>
      <c r="G1578" s="253">
        <v>10</v>
      </c>
      <c r="H1578" s="262" t="s">
        <v>515</v>
      </c>
      <c r="I1578" s="263">
        <v>2007</v>
      </c>
      <c r="J1578" s="19" t="s">
        <v>331</v>
      </c>
      <c r="K1578" s="255" t="str">
        <f>IF(RIGHT(LEFT(historie_vysledky[[#This Row],[prijmeni a jmeno]],SEARCH(" ",historie_vysledky[[#This Row],[prijmeni a jmeno]])-1),1)="á","Z","M")</f>
        <v>M</v>
      </c>
      <c r="L157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78" s="257"/>
      <c r="N1578" s="134"/>
      <c r="O1578" s="264">
        <v>7.6388888888888893E-4</v>
      </c>
      <c r="P1578" s="136" t="str">
        <f>LEFT(historie_vysledky[[#This Row],[prijmeni a jmeno]],1)</f>
        <v>K</v>
      </c>
      <c r="Q1578" s="135" t="str">
        <f>CONCATENATE(historie_vysledky[[#This Row],[prijmeni a jmeno]],", ",historie_vysledky[[#This Row],[nar]])</f>
        <v>Kaňka Jan, 2007</v>
      </c>
      <c r="R1578" s="135" t="str">
        <f>CONCATENATE(historie_vysledky[[#This Row],[prijmeni a jmeno]]," (",historie_vysledky[[#This Row],[nar]],")  v roce ",historie_vysledky[[#This Row],[rok]])</f>
        <v>Kaňka Jan (2007)  v roce 2017</v>
      </c>
    </row>
    <row r="1579" spans="2:18" ht="11.25">
      <c r="B1579" s="133" t="str">
        <f>CONCATENATE(historie_vysledky[[#This Row],[rok]]," :: ",H1579," :: ",I1579)</f>
        <v>2017 :: Kotýnek Jan :: 2008</v>
      </c>
      <c r="C1579" s="251">
        <v>2017</v>
      </c>
      <c r="D1579" s="252" t="s">
        <v>297</v>
      </c>
      <c r="E1579" s="259" t="s">
        <v>316</v>
      </c>
      <c r="F1579" s="259">
        <v>3</v>
      </c>
      <c r="G1579" s="253">
        <v>35</v>
      </c>
      <c r="H1579" s="262" t="s">
        <v>2867</v>
      </c>
      <c r="I1579" s="263">
        <v>2008</v>
      </c>
      <c r="J1579" s="19" t="s">
        <v>2711</v>
      </c>
      <c r="K1579" s="255" t="str">
        <f>IF(RIGHT(LEFT(historie_vysledky[[#This Row],[prijmeni a jmeno]],SEARCH(" ",historie_vysledky[[#This Row],[prijmeni a jmeno]])-1),1)="á","Z","M")</f>
        <v>M</v>
      </c>
      <c r="L157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79" s="257"/>
      <c r="N1579" s="134"/>
      <c r="O1579" s="264">
        <v>7.7546296296296304E-4</v>
      </c>
      <c r="P1579" s="136" t="str">
        <f>LEFT(historie_vysledky[[#This Row],[prijmeni a jmeno]],1)</f>
        <v>K</v>
      </c>
      <c r="Q1579" s="135" t="str">
        <f>CONCATENATE(historie_vysledky[[#This Row],[prijmeni a jmeno]],", ",historie_vysledky[[#This Row],[nar]])</f>
        <v>Kotýnek Jan, 2008</v>
      </c>
      <c r="R1579" s="135" t="str">
        <f>CONCATENATE(historie_vysledky[[#This Row],[prijmeni a jmeno]]," (",historie_vysledky[[#This Row],[nar]],")  v roce ",historie_vysledky[[#This Row],[rok]])</f>
        <v>Kotýnek Jan (2008)  v roce 2017</v>
      </c>
    </row>
    <row r="1580" spans="2:18" ht="11.25">
      <c r="B1580" s="133" t="str">
        <f>CONCATENATE(historie_vysledky[[#This Row],[rok]]," :: ",H1580," :: ",I1580)</f>
        <v>2017 :: Čoka Tomáš :: 2008</v>
      </c>
      <c r="C1580" s="251">
        <v>2017</v>
      </c>
      <c r="D1580" s="252" t="s">
        <v>297</v>
      </c>
      <c r="E1580" s="259" t="s">
        <v>316</v>
      </c>
      <c r="F1580" s="259">
        <v>4</v>
      </c>
      <c r="G1580" s="253">
        <v>14</v>
      </c>
      <c r="H1580" s="262" t="s">
        <v>1024</v>
      </c>
      <c r="I1580" s="263">
        <v>2008</v>
      </c>
      <c r="J1580" s="19" t="s">
        <v>2848</v>
      </c>
      <c r="K1580" s="255" t="str">
        <f>IF(RIGHT(LEFT(historie_vysledky[[#This Row],[prijmeni a jmeno]],SEARCH(" ",historie_vysledky[[#This Row],[prijmeni a jmeno]])-1),1)="á","Z","M")</f>
        <v>M</v>
      </c>
      <c r="L158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80" s="257"/>
      <c r="N1580" s="134"/>
      <c r="O1580" s="264">
        <v>8.1018518518518516E-4</v>
      </c>
      <c r="P1580" s="136" t="str">
        <f>LEFT(historie_vysledky[[#This Row],[prijmeni a jmeno]],1)</f>
        <v>Č</v>
      </c>
      <c r="Q1580" s="135" t="str">
        <f>CONCATENATE(historie_vysledky[[#This Row],[prijmeni a jmeno]],", ",historie_vysledky[[#This Row],[nar]])</f>
        <v>Čoka Tomáš, 2008</v>
      </c>
      <c r="R1580" s="135" t="str">
        <f>CONCATENATE(historie_vysledky[[#This Row],[prijmeni a jmeno]]," (",historie_vysledky[[#This Row],[nar]],")  v roce ",historie_vysledky[[#This Row],[rok]])</f>
        <v>Čoka Tomáš (2008)  v roce 2017</v>
      </c>
    </row>
    <row r="1581" spans="2:18" ht="11.25">
      <c r="B1581" s="133" t="str">
        <f>CONCATENATE(historie_vysledky[[#This Row],[rok]]," :: ",H1581," :: ",I1581)</f>
        <v>2017 :: Lebeda David :: 2007</v>
      </c>
      <c r="C1581" s="251">
        <v>2017</v>
      </c>
      <c r="D1581" s="252" t="s">
        <v>297</v>
      </c>
      <c r="E1581" s="259" t="s">
        <v>316</v>
      </c>
      <c r="F1581" s="259">
        <v>5</v>
      </c>
      <c r="G1581" s="253">
        <v>22</v>
      </c>
      <c r="H1581" s="262" t="s">
        <v>605</v>
      </c>
      <c r="I1581" s="263">
        <v>2007</v>
      </c>
      <c r="J1581" s="19" t="s">
        <v>23</v>
      </c>
      <c r="K1581" s="255" t="str">
        <f>IF(RIGHT(LEFT(historie_vysledky[[#This Row],[prijmeni a jmeno]],SEARCH(" ",historie_vysledky[[#This Row],[prijmeni a jmeno]])-1),1)="á","Z","M")</f>
        <v>M</v>
      </c>
      <c r="L158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81" s="257"/>
      <c r="N1581" s="134"/>
      <c r="O1581" s="264">
        <v>8.3333333333333339E-4</v>
      </c>
      <c r="P1581" s="136" t="str">
        <f>LEFT(historie_vysledky[[#This Row],[prijmeni a jmeno]],1)</f>
        <v>L</v>
      </c>
      <c r="Q1581" s="135" t="str">
        <f>CONCATENATE(historie_vysledky[[#This Row],[prijmeni a jmeno]],", ",historie_vysledky[[#This Row],[nar]])</f>
        <v>Lebeda David, 2007</v>
      </c>
      <c r="R1581" s="135" t="str">
        <f>CONCATENATE(historie_vysledky[[#This Row],[prijmeni a jmeno]]," (",historie_vysledky[[#This Row],[nar]],")  v roce ",historie_vysledky[[#This Row],[rok]])</f>
        <v>Lebeda David (2007)  v roce 2017</v>
      </c>
    </row>
    <row r="1582" spans="2:18" ht="11.25">
      <c r="B1582" s="133" t="str">
        <f>CONCATENATE(historie_vysledky[[#This Row],[rok]]," :: ",H1582," :: ",I1582)</f>
        <v>2017 :: Janák Benjamin :: 2009</v>
      </c>
      <c r="C1582" s="251">
        <v>2017</v>
      </c>
      <c r="D1582" s="252" t="s">
        <v>297</v>
      </c>
      <c r="E1582" s="259" t="s">
        <v>316</v>
      </c>
      <c r="F1582" s="259">
        <v>6</v>
      </c>
      <c r="G1582" s="253">
        <v>2</v>
      </c>
      <c r="H1582" s="262" t="s">
        <v>2865</v>
      </c>
      <c r="I1582" s="263">
        <v>2009</v>
      </c>
      <c r="J1582" s="19" t="s">
        <v>2848</v>
      </c>
      <c r="K1582" s="255" t="str">
        <f>IF(RIGHT(LEFT(historie_vysledky[[#This Row],[prijmeni a jmeno]],SEARCH(" ",historie_vysledky[[#This Row],[prijmeni a jmeno]])-1),1)="á","Z","M")</f>
        <v>M</v>
      </c>
      <c r="L158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82" s="257"/>
      <c r="N1582" s="134"/>
      <c r="O1582" s="264">
        <v>8.6805555555555551E-4</v>
      </c>
      <c r="P1582" s="136" t="str">
        <f>LEFT(historie_vysledky[[#This Row],[prijmeni a jmeno]],1)</f>
        <v>J</v>
      </c>
      <c r="Q1582" s="135" t="str">
        <f>CONCATENATE(historie_vysledky[[#This Row],[prijmeni a jmeno]],", ",historie_vysledky[[#This Row],[nar]])</f>
        <v>Janák Benjamin, 2009</v>
      </c>
      <c r="R1582" s="135" t="str">
        <f>CONCATENATE(historie_vysledky[[#This Row],[prijmeni a jmeno]]," (",historie_vysledky[[#This Row],[nar]],")  v roce ",historie_vysledky[[#This Row],[rok]])</f>
        <v>Janák Benjamin (2009)  v roce 2017</v>
      </c>
    </row>
    <row r="1583" spans="2:18" ht="11.25">
      <c r="B1583" s="133" t="str">
        <f>CONCATENATE(historie_vysledky[[#This Row],[rok]]," :: ",H1583," :: ",I1583)</f>
        <v>2017 :: Gregar Daniel :: 2008</v>
      </c>
      <c r="C1583" s="251">
        <v>2017</v>
      </c>
      <c r="D1583" s="252" t="s">
        <v>297</v>
      </c>
      <c r="E1583" s="259" t="s">
        <v>316</v>
      </c>
      <c r="F1583" s="259">
        <v>7</v>
      </c>
      <c r="G1583" s="253">
        <v>17</v>
      </c>
      <c r="H1583" s="262" t="s">
        <v>613</v>
      </c>
      <c r="I1583" s="263">
        <v>2008</v>
      </c>
      <c r="J1583" s="19" t="s">
        <v>1002</v>
      </c>
      <c r="K1583" s="255" t="str">
        <f>IF(RIGHT(LEFT(historie_vysledky[[#This Row],[prijmeni a jmeno]],SEARCH(" ",historie_vysledky[[#This Row],[prijmeni a jmeno]])-1),1)="á","Z","M")</f>
        <v>M</v>
      </c>
      <c r="L158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83" s="257"/>
      <c r="N1583" s="134"/>
      <c r="O1583" s="264">
        <v>8.7962962962962962E-4</v>
      </c>
      <c r="P1583" s="136" t="str">
        <f>LEFT(historie_vysledky[[#This Row],[prijmeni a jmeno]],1)</f>
        <v>G</v>
      </c>
      <c r="Q1583" s="135" t="str">
        <f>CONCATENATE(historie_vysledky[[#This Row],[prijmeni a jmeno]],", ",historie_vysledky[[#This Row],[nar]])</f>
        <v>Gregar Daniel, 2008</v>
      </c>
      <c r="R1583" s="135" t="str">
        <f>CONCATENATE(historie_vysledky[[#This Row],[prijmeni a jmeno]]," (",historie_vysledky[[#This Row],[nar]],")  v roce ",historie_vysledky[[#This Row],[rok]])</f>
        <v>Gregar Daniel (2008)  v roce 2017</v>
      </c>
    </row>
    <row r="1584" spans="2:18" ht="11.25">
      <c r="B1584" s="133" t="str">
        <f>CONCATENATE(historie_vysledky[[#This Row],[rok]]," :: ",H1584," :: ",I1584)</f>
        <v>2017 :: Cába Vilém :: 2007</v>
      </c>
      <c r="C1584" s="251">
        <v>2017</v>
      </c>
      <c r="D1584" s="252" t="s">
        <v>297</v>
      </c>
      <c r="E1584" s="259" t="s">
        <v>316</v>
      </c>
      <c r="F1584" s="259">
        <v>8</v>
      </c>
      <c r="G1584" s="253">
        <v>1</v>
      </c>
      <c r="H1584" s="262" t="s">
        <v>606</v>
      </c>
      <c r="I1584" s="263">
        <v>2007</v>
      </c>
      <c r="J1584" s="19" t="s">
        <v>566</v>
      </c>
      <c r="K1584" s="255" t="str">
        <f>IF(RIGHT(LEFT(historie_vysledky[[#This Row],[prijmeni a jmeno]],SEARCH(" ",historie_vysledky[[#This Row],[prijmeni a jmeno]])-1),1)="á","Z","M")</f>
        <v>M</v>
      </c>
      <c r="L158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84" s="257"/>
      <c r="N1584" s="134"/>
      <c r="O1584" s="264">
        <v>9.0277777777777784E-4</v>
      </c>
      <c r="P1584" s="136" t="str">
        <f>LEFT(historie_vysledky[[#This Row],[prijmeni a jmeno]],1)</f>
        <v>C</v>
      </c>
      <c r="Q1584" s="135" t="str">
        <f>CONCATENATE(historie_vysledky[[#This Row],[prijmeni a jmeno]],", ",historie_vysledky[[#This Row],[nar]])</f>
        <v>Cába Vilém, 2007</v>
      </c>
      <c r="R1584" s="135" t="str">
        <f>CONCATENATE(historie_vysledky[[#This Row],[prijmeni a jmeno]]," (",historie_vysledky[[#This Row],[nar]],")  v roce ",historie_vysledky[[#This Row],[rok]])</f>
        <v>Cába Vilém (2007)  v roce 2017</v>
      </c>
    </row>
    <row r="1585" spans="2:18" ht="11.25">
      <c r="B1585" s="133" t="str">
        <f>CONCATENATE(historie_vysledky[[#This Row],[rok]]," :: ",H1585," :: ",I1585)</f>
        <v>2017 :: Kryštof Gloza :: 2009</v>
      </c>
      <c r="C1585" s="251">
        <v>2017</v>
      </c>
      <c r="D1585" s="252" t="s">
        <v>297</v>
      </c>
      <c r="E1585" s="259" t="s">
        <v>316</v>
      </c>
      <c r="F1585" s="259">
        <v>9</v>
      </c>
      <c r="G1585" s="253">
        <v>37</v>
      </c>
      <c r="H1585" s="262" t="s">
        <v>2866</v>
      </c>
      <c r="I1585" s="263">
        <v>2009</v>
      </c>
      <c r="J1585" s="19" t="s">
        <v>2870</v>
      </c>
      <c r="K1585" s="255" t="str">
        <f>IF(RIGHT(LEFT(historie_vysledky[[#This Row],[prijmeni a jmeno]],SEARCH(" ",historie_vysledky[[#This Row],[prijmeni a jmeno]])-1),1)="á","Z","M")</f>
        <v>M</v>
      </c>
      <c r="L158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85" s="257"/>
      <c r="N1585" s="134"/>
      <c r="O1585" s="264">
        <v>9.0277777777777784E-4</v>
      </c>
      <c r="P1585" s="136" t="str">
        <f>LEFT(historie_vysledky[[#This Row],[prijmeni a jmeno]],1)</f>
        <v>K</v>
      </c>
      <c r="Q1585" s="135" t="str">
        <f>CONCATENATE(historie_vysledky[[#This Row],[prijmeni a jmeno]],", ",historie_vysledky[[#This Row],[nar]])</f>
        <v>Kryštof Gloza, 2009</v>
      </c>
      <c r="R1585" s="135" t="str">
        <f>CONCATENATE(historie_vysledky[[#This Row],[prijmeni a jmeno]]," (",historie_vysledky[[#This Row],[nar]],")  v roce ",historie_vysledky[[#This Row],[rok]])</f>
        <v>Kryštof Gloza (2009)  v roce 2017</v>
      </c>
    </row>
    <row r="1586" spans="2:18" ht="11.25">
      <c r="B1586" s="133" t="str">
        <f>CONCATENATE(historie_vysledky[[#This Row],[rok]]," :: ",H1586," :: ",I1586)</f>
        <v>2017 :: Udatný Matyáš :: 2009</v>
      </c>
      <c r="C1586" s="251">
        <v>2017</v>
      </c>
      <c r="D1586" s="252" t="s">
        <v>297</v>
      </c>
      <c r="E1586" s="259" t="s">
        <v>316</v>
      </c>
      <c r="F1586" s="259">
        <v>10</v>
      </c>
      <c r="G1586" s="253">
        <v>13</v>
      </c>
      <c r="H1586" s="262" t="s">
        <v>1027</v>
      </c>
      <c r="I1586" s="263">
        <v>2009</v>
      </c>
      <c r="J1586" s="19" t="s">
        <v>559</v>
      </c>
      <c r="K1586" s="255" t="str">
        <f>IF(RIGHT(LEFT(historie_vysledky[[#This Row],[prijmeni a jmeno]],SEARCH(" ",historie_vysledky[[#This Row],[prijmeni a jmeno]])-1),1)="á","Z","M")</f>
        <v>M</v>
      </c>
      <c r="L158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86" s="257"/>
      <c r="N1586" s="134"/>
      <c r="O1586" s="264">
        <v>9.2592592592592585E-4</v>
      </c>
      <c r="P1586" s="136" t="str">
        <f>LEFT(historie_vysledky[[#This Row],[prijmeni a jmeno]],1)</f>
        <v>U</v>
      </c>
      <c r="Q1586" s="135" t="str">
        <f>CONCATENATE(historie_vysledky[[#This Row],[prijmeni a jmeno]],", ",historie_vysledky[[#This Row],[nar]])</f>
        <v>Udatný Matyáš, 2009</v>
      </c>
      <c r="R1586" s="135" t="str">
        <f>CONCATENATE(historie_vysledky[[#This Row],[prijmeni a jmeno]]," (",historie_vysledky[[#This Row],[nar]],")  v roce ",historie_vysledky[[#This Row],[rok]])</f>
        <v>Udatný Matyáš (2009)  v roce 2017</v>
      </c>
    </row>
    <row r="1587" spans="2:18" ht="11.25">
      <c r="B1587" s="133" t="str">
        <f>CONCATENATE(historie_vysledky[[#This Row],[rok]]," :: ",H1587," :: ",I1587)</f>
        <v>2017 :: Mrenica Michal :: 2009</v>
      </c>
      <c r="C1587" s="251">
        <v>2017</v>
      </c>
      <c r="D1587" s="252" t="s">
        <v>297</v>
      </c>
      <c r="E1587" s="259" t="s">
        <v>316</v>
      </c>
      <c r="F1587" s="259">
        <v>11</v>
      </c>
      <c r="G1587" s="253">
        <v>69</v>
      </c>
      <c r="H1587" s="262" t="s">
        <v>2400</v>
      </c>
      <c r="I1587" s="263">
        <v>2009</v>
      </c>
      <c r="J1587" s="19" t="s">
        <v>559</v>
      </c>
      <c r="K1587" s="255" t="str">
        <f>IF(RIGHT(LEFT(historie_vysledky[[#This Row],[prijmeni a jmeno]],SEARCH(" ",historie_vysledky[[#This Row],[prijmeni a jmeno]])-1),1)="á","Z","M")</f>
        <v>M</v>
      </c>
      <c r="L158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87" s="257"/>
      <c r="N1587" s="134"/>
      <c r="O1587" s="264">
        <v>9.3750000000000007E-4</v>
      </c>
      <c r="P1587" s="136" t="str">
        <f>LEFT(historie_vysledky[[#This Row],[prijmeni a jmeno]],1)</f>
        <v>M</v>
      </c>
      <c r="Q1587" s="135" t="str">
        <f>CONCATENATE(historie_vysledky[[#This Row],[prijmeni a jmeno]],", ",historie_vysledky[[#This Row],[nar]])</f>
        <v>Mrenica Michal, 2009</v>
      </c>
      <c r="R1587" s="135" t="str">
        <f>CONCATENATE(historie_vysledky[[#This Row],[prijmeni a jmeno]]," (",historie_vysledky[[#This Row],[nar]],")  v roce ",historie_vysledky[[#This Row],[rok]])</f>
        <v>Mrenica Michal (2009)  v roce 2017</v>
      </c>
    </row>
    <row r="1588" spans="2:18" ht="11.25">
      <c r="B1588" s="133" t="str">
        <f>CONCATENATE(historie_vysledky[[#This Row],[rok]]," :: ",H1588," :: ",I1588)</f>
        <v>2017 :: Klimeš Vít :: 2008</v>
      </c>
      <c r="C1588" s="251">
        <v>2017</v>
      </c>
      <c r="D1588" s="252" t="s">
        <v>297</v>
      </c>
      <c r="E1588" s="259" t="s">
        <v>316</v>
      </c>
      <c r="F1588" s="259">
        <v>12</v>
      </c>
      <c r="G1588" s="253">
        <v>27</v>
      </c>
      <c r="H1588" s="262" t="s">
        <v>824</v>
      </c>
      <c r="I1588" s="263">
        <v>2008</v>
      </c>
      <c r="J1588" s="19" t="s">
        <v>16</v>
      </c>
      <c r="K1588" s="255" t="str">
        <f>IF(RIGHT(LEFT(historie_vysledky[[#This Row],[prijmeni a jmeno]],SEARCH(" ",historie_vysledky[[#This Row],[prijmeni a jmeno]])-1),1)="á","Z","M")</f>
        <v>M</v>
      </c>
      <c r="L158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88" s="257"/>
      <c r="N1588" s="134"/>
      <c r="O1588" s="264">
        <v>9.6064814814814808E-4</v>
      </c>
      <c r="P1588" s="136" t="str">
        <f>LEFT(historie_vysledky[[#This Row],[prijmeni a jmeno]],1)</f>
        <v>K</v>
      </c>
      <c r="Q1588" s="135" t="str">
        <f>CONCATENATE(historie_vysledky[[#This Row],[prijmeni a jmeno]],", ",historie_vysledky[[#This Row],[nar]])</f>
        <v>Klimeš Vít, 2008</v>
      </c>
      <c r="R1588" s="135" t="str">
        <f>CONCATENATE(historie_vysledky[[#This Row],[prijmeni a jmeno]]," (",historie_vysledky[[#This Row],[nar]],")  v roce ",historie_vysledky[[#This Row],[rok]])</f>
        <v>Klimeš Vít (2008)  v roce 2017</v>
      </c>
    </row>
    <row r="1589" spans="2:18" ht="11.25">
      <c r="B1589" s="133" t="str">
        <f>CONCATENATE(historie_vysledky[[#This Row],[rok]]," :: ",H1589," :: ",I1589)</f>
        <v>2017 :: Lebeda Ondřej :: 2009</v>
      </c>
      <c r="C1589" s="251">
        <v>2017</v>
      </c>
      <c r="D1589" s="252" t="s">
        <v>297</v>
      </c>
      <c r="E1589" s="259" t="s">
        <v>316</v>
      </c>
      <c r="F1589" s="259">
        <v>13</v>
      </c>
      <c r="G1589" s="253">
        <v>24</v>
      </c>
      <c r="H1589" s="262" t="s">
        <v>827</v>
      </c>
      <c r="I1589" s="263">
        <v>2009</v>
      </c>
      <c r="J1589" s="19" t="s">
        <v>23</v>
      </c>
      <c r="K1589" s="255" t="str">
        <f>IF(RIGHT(LEFT(historie_vysledky[[#This Row],[prijmeni a jmeno]],SEARCH(" ",historie_vysledky[[#This Row],[prijmeni a jmeno]])-1),1)="á","Z","M")</f>
        <v>M</v>
      </c>
      <c r="L158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89" s="257"/>
      <c r="N1589" s="134"/>
      <c r="O1589" s="264">
        <v>9.7222222222222209E-4</v>
      </c>
      <c r="P1589" s="136" t="str">
        <f>LEFT(historie_vysledky[[#This Row],[prijmeni a jmeno]],1)</f>
        <v>L</v>
      </c>
      <c r="Q1589" s="135" t="str">
        <f>CONCATENATE(historie_vysledky[[#This Row],[prijmeni a jmeno]],", ",historie_vysledky[[#This Row],[nar]])</f>
        <v>Lebeda Ondřej, 2009</v>
      </c>
      <c r="R1589" s="135" t="str">
        <f>CONCATENATE(historie_vysledky[[#This Row],[prijmeni a jmeno]]," (",historie_vysledky[[#This Row],[nar]],")  v roce ",historie_vysledky[[#This Row],[rok]])</f>
        <v>Lebeda Ondřej (2009)  v roce 2017</v>
      </c>
    </row>
    <row r="1590" spans="2:18" ht="11.25">
      <c r="B1590" s="133" t="str">
        <f>CONCATENATE(historie_vysledky[[#This Row],[rok]]," :: ",H1590," :: ",I1590)</f>
        <v>2017 :: Purkrábek Lukáš :: 2009</v>
      </c>
      <c r="C1590" s="251">
        <v>2017</v>
      </c>
      <c r="D1590" s="252" t="s">
        <v>297</v>
      </c>
      <c r="E1590" s="259" t="s">
        <v>316</v>
      </c>
      <c r="F1590" s="259">
        <v>14</v>
      </c>
      <c r="G1590" s="253">
        <v>9</v>
      </c>
      <c r="H1590" s="262" t="s">
        <v>243</v>
      </c>
      <c r="I1590" s="263">
        <v>2009</v>
      </c>
      <c r="J1590" s="19" t="s">
        <v>2723</v>
      </c>
      <c r="K1590" s="255" t="str">
        <f>IF(RIGHT(LEFT(historie_vysledky[[#This Row],[prijmeni a jmeno]],SEARCH(" ",historie_vysledky[[#This Row],[prijmeni a jmeno]])-1),1)="á","Z","M")</f>
        <v>M</v>
      </c>
      <c r="L159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90" s="257"/>
      <c r="N1590" s="134"/>
      <c r="O1590" s="264">
        <v>1.0185185185185186E-3</v>
      </c>
      <c r="P1590" s="136" t="str">
        <f>LEFT(historie_vysledky[[#This Row],[prijmeni a jmeno]],1)</f>
        <v>P</v>
      </c>
      <c r="Q1590" s="135" t="str">
        <f>CONCATENATE(historie_vysledky[[#This Row],[prijmeni a jmeno]],", ",historie_vysledky[[#This Row],[nar]])</f>
        <v>Purkrábek Lukáš, 2009</v>
      </c>
      <c r="R1590" s="135" t="str">
        <f>CONCATENATE(historie_vysledky[[#This Row],[prijmeni a jmeno]]," (",historie_vysledky[[#This Row],[nar]],")  v roce ",historie_vysledky[[#This Row],[rok]])</f>
        <v>Purkrábek Lukáš (2009)  v roce 2017</v>
      </c>
    </row>
    <row r="1591" spans="2:18" ht="11.25">
      <c r="B1591" s="133" t="str">
        <f>CONCATENATE(historie_vysledky[[#This Row],[rok]]," :: ",H1591," :: ",I1591)</f>
        <v>2017 :: Benedikt Gabriel :: 2009</v>
      </c>
      <c r="C1591" s="251">
        <v>2017</v>
      </c>
      <c r="D1591" s="252" t="s">
        <v>297</v>
      </c>
      <c r="E1591" s="259" t="s">
        <v>316</v>
      </c>
      <c r="F1591" s="259">
        <v>15</v>
      </c>
      <c r="G1591" s="253">
        <v>16</v>
      </c>
      <c r="H1591" s="262" t="s">
        <v>2869</v>
      </c>
      <c r="I1591" s="263">
        <v>2009</v>
      </c>
      <c r="J1591" s="19" t="s">
        <v>559</v>
      </c>
      <c r="K1591" s="255" t="str">
        <f>IF(RIGHT(LEFT(historie_vysledky[[#This Row],[prijmeni a jmeno]],SEARCH(" ",historie_vysledky[[#This Row],[prijmeni a jmeno]])-1),1)="á","Z","M")</f>
        <v>M</v>
      </c>
      <c r="L159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91" s="257"/>
      <c r="N1591" s="134"/>
      <c r="O1591" s="264">
        <v>1.0532407407407407E-3</v>
      </c>
      <c r="P1591" s="136" t="str">
        <f>LEFT(historie_vysledky[[#This Row],[prijmeni a jmeno]],1)</f>
        <v>B</v>
      </c>
      <c r="Q1591" s="135" t="str">
        <f>CONCATENATE(historie_vysledky[[#This Row],[prijmeni a jmeno]],", ",historie_vysledky[[#This Row],[nar]])</f>
        <v>Benedikt Gabriel, 2009</v>
      </c>
      <c r="R1591" s="135" t="str">
        <f>CONCATENATE(historie_vysledky[[#This Row],[prijmeni a jmeno]]," (",historie_vysledky[[#This Row],[nar]],")  v roce ",historie_vysledky[[#This Row],[rok]])</f>
        <v>Benedikt Gabriel (2009)  v roce 2017</v>
      </c>
    </row>
    <row r="1592" spans="2:18" ht="11.25">
      <c r="B1592" s="133" t="str">
        <f>CONCATENATE(historie_vysledky[[#This Row],[rok]]," :: ",H1592," :: ",I1592)</f>
        <v>2017 :: Uhlík Ondřej :: 2007</v>
      </c>
      <c r="C1592" s="251">
        <v>2017</v>
      </c>
      <c r="D1592" s="252" t="s">
        <v>297</v>
      </c>
      <c r="E1592" s="259" t="s">
        <v>316</v>
      </c>
      <c r="F1592" s="259">
        <v>16</v>
      </c>
      <c r="G1592" s="253">
        <v>29</v>
      </c>
      <c r="H1592" s="262" t="s">
        <v>2868</v>
      </c>
      <c r="I1592" s="263">
        <v>2007</v>
      </c>
      <c r="J1592" s="19" t="s">
        <v>559</v>
      </c>
      <c r="K1592" s="255" t="str">
        <f>IF(RIGHT(LEFT(historie_vysledky[[#This Row],[prijmeni a jmeno]],SEARCH(" ",historie_vysledky[[#This Row],[prijmeni a jmeno]])-1),1)="á","Z","M")</f>
        <v>M</v>
      </c>
      <c r="L159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92" s="257"/>
      <c r="N1592" s="134"/>
      <c r="O1592" s="264">
        <v>1.0763888888888889E-3</v>
      </c>
      <c r="P1592" s="136" t="str">
        <f>LEFT(historie_vysledky[[#This Row],[prijmeni a jmeno]],1)</f>
        <v>U</v>
      </c>
      <c r="Q1592" s="135" t="str">
        <f>CONCATENATE(historie_vysledky[[#This Row],[prijmeni a jmeno]],", ",historie_vysledky[[#This Row],[nar]])</f>
        <v>Uhlík Ondřej, 2007</v>
      </c>
      <c r="R1592" s="135" t="str">
        <f>CONCATENATE(historie_vysledky[[#This Row],[prijmeni a jmeno]]," (",historie_vysledky[[#This Row],[nar]],")  v roce ",historie_vysledky[[#This Row],[rok]])</f>
        <v>Uhlík Ondřej (2007)  v roce 2017</v>
      </c>
    </row>
    <row r="1593" spans="2:18" ht="11.25">
      <c r="B1593" s="133" t="str">
        <f>CONCATENATE(historie_vysledky[[#This Row],[rok]]," :: ",H1593," :: ",I1593)</f>
        <v>2017 :: Eistlová Elen :: 2008</v>
      </c>
      <c r="C1593" s="251">
        <v>2017</v>
      </c>
      <c r="D1593" s="252" t="s">
        <v>297</v>
      </c>
      <c r="E1593" s="259" t="s">
        <v>316</v>
      </c>
      <c r="F1593" s="259">
        <v>1</v>
      </c>
      <c r="G1593" s="253">
        <v>34</v>
      </c>
      <c r="H1593" s="262" t="s">
        <v>2863</v>
      </c>
      <c r="I1593" s="263">
        <v>2008</v>
      </c>
      <c r="J1593" s="19" t="s">
        <v>284</v>
      </c>
      <c r="K1593" s="255" t="str">
        <f>IF(RIGHT(LEFT(historie_vysledky[[#This Row],[prijmeni a jmeno]],SEARCH(" ",historie_vysledky[[#This Row],[prijmeni a jmeno]])-1),1)="á","Z","M")</f>
        <v>Z</v>
      </c>
      <c r="L159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93" s="257"/>
      <c r="N1593" s="134"/>
      <c r="O1593" s="264">
        <v>8.1018518518518516E-4</v>
      </c>
      <c r="P1593" s="136" t="str">
        <f>LEFT(historie_vysledky[[#This Row],[prijmeni a jmeno]],1)</f>
        <v>E</v>
      </c>
      <c r="Q1593" s="135" t="str">
        <f>CONCATENATE(historie_vysledky[[#This Row],[prijmeni a jmeno]],", ",historie_vysledky[[#This Row],[nar]])</f>
        <v>Eistlová Elen, 2008</v>
      </c>
      <c r="R1593" s="135" t="str">
        <f>CONCATENATE(historie_vysledky[[#This Row],[prijmeni a jmeno]]," (",historie_vysledky[[#This Row],[nar]],")  v roce ",historie_vysledky[[#This Row],[rok]])</f>
        <v>Eistlová Elen (2008)  v roce 2017</v>
      </c>
    </row>
    <row r="1594" spans="2:18" ht="11.25">
      <c r="B1594" s="133" t="str">
        <f>CONCATENATE(historie_vysledky[[#This Row],[rok]]," :: ",H1594," :: ",I1594)</f>
        <v>2017 :: Candrová Michaela :: 2007</v>
      </c>
      <c r="C1594" s="251">
        <v>2017</v>
      </c>
      <c r="D1594" s="252" t="s">
        <v>297</v>
      </c>
      <c r="E1594" s="259" t="s">
        <v>316</v>
      </c>
      <c r="F1594" s="259">
        <v>2</v>
      </c>
      <c r="G1594" s="253">
        <v>43</v>
      </c>
      <c r="H1594" s="262" t="s">
        <v>378</v>
      </c>
      <c r="I1594" s="263">
        <v>2007</v>
      </c>
      <c r="J1594" s="19" t="s">
        <v>299</v>
      </c>
      <c r="K1594" s="255" t="str">
        <f>IF(RIGHT(LEFT(historie_vysledky[[#This Row],[prijmeni a jmeno]],SEARCH(" ",historie_vysledky[[#This Row],[prijmeni a jmeno]])-1),1)="á","Z","M")</f>
        <v>Z</v>
      </c>
      <c r="L159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94" s="257"/>
      <c r="N1594" s="134"/>
      <c r="O1594" s="264">
        <v>8.449074074074075E-4</v>
      </c>
      <c r="P1594" s="136" t="str">
        <f>LEFT(historie_vysledky[[#This Row],[prijmeni a jmeno]],1)</f>
        <v>C</v>
      </c>
      <c r="Q1594" s="135" t="str">
        <f>CONCATENATE(historie_vysledky[[#This Row],[prijmeni a jmeno]],", ",historie_vysledky[[#This Row],[nar]])</f>
        <v>Candrová Michaela, 2007</v>
      </c>
      <c r="R1594" s="135" t="str">
        <f>CONCATENATE(historie_vysledky[[#This Row],[prijmeni a jmeno]]," (",historie_vysledky[[#This Row],[nar]],")  v roce ",historie_vysledky[[#This Row],[rok]])</f>
        <v>Candrová Michaela (2007)  v roce 2017</v>
      </c>
    </row>
    <row r="1595" spans="2:18" ht="11.25">
      <c r="B1595" s="133" t="str">
        <f>CONCATENATE(historie_vysledky[[#This Row],[rok]]," :: ",H1595," :: ",I1595)</f>
        <v>2017 :: Kahovcová Barbora :: 2009</v>
      </c>
      <c r="C1595" s="251">
        <v>2017</v>
      </c>
      <c r="D1595" s="252" t="s">
        <v>297</v>
      </c>
      <c r="E1595" s="259" t="s">
        <v>316</v>
      </c>
      <c r="F1595" s="259">
        <v>3</v>
      </c>
      <c r="G1595" s="253">
        <v>40</v>
      </c>
      <c r="H1595" s="262" t="s">
        <v>610</v>
      </c>
      <c r="I1595" s="263">
        <v>2009</v>
      </c>
      <c r="J1595" s="19" t="s">
        <v>331</v>
      </c>
      <c r="K1595" s="255" t="str">
        <f>IF(RIGHT(LEFT(historie_vysledky[[#This Row],[prijmeni a jmeno]],SEARCH(" ",historie_vysledky[[#This Row],[prijmeni a jmeno]])-1),1)="á","Z","M")</f>
        <v>Z</v>
      </c>
      <c r="L159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95" s="257"/>
      <c r="N1595" s="134"/>
      <c r="O1595" s="264">
        <v>8.6805555555555551E-4</v>
      </c>
      <c r="P1595" s="136" t="str">
        <f>LEFT(historie_vysledky[[#This Row],[prijmeni a jmeno]],1)</f>
        <v>K</v>
      </c>
      <c r="Q1595" s="135" t="str">
        <f>CONCATENATE(historie_vysledky[[#This Row],[prijmeni a jmeno]],", ",historie_vysledky[[#This Row],[nar]])</f>
        <v>Kahovcová Barbora, 2009</v>
      </c>
      <c r="R1595" s="135" t="str">
        <f>CONCATENATE(historie_vysledky[[#This Row],[prijmeni a jmeno]]," (",historie_vysledky[[#This Row],[nar]],")  v roce ",historie_vysledky[[#This Row],[rok]])</f>
        <v>Kahovcová Barbora (2009)  v roce 2017</v>
      </c>
    </row>
    <row r="1596" spans="2:18" ht="11.25">
      <c r="B1596" s="133" t="str">
        <f>CONCATENATE(historie_vysledky[[#This Row],[rok]]," :: ",H1596," :: ",I1596)</f>
        <v>2017 :: Šulková Karolína :: 2008</v>
      </c>
      <c r="C1596" s="251">
        <v>2017</v>
      </c>
      <c r="D1596" s="252" t="s">
        <v>297</v>
      </c>
      <c r="E1596" s="259" t="s">
        <v>316</v>
      </c>
      <c r="F1596" s="259">
        <v>4</v>
      </c>
      <c r="G1596" s="253">
        <v>84</v>
      </c>
      <c r="H1596" s="262" t="s">
        <v>2390</v>
      </c>
      <c r="I1596" s="263">
        <v>2008</v>
      </c>
      <c r="J1596" s="19" t="s">
        <v>984</v>
      </c>
      <c r="K1596" s="255" t="str">
        <f>IF(RIGHT(LEFT(historie_vysledky[[#This Row],[prijmeni a jmeno]],SEARCH(" ",historie_vysledky[[#This Row],[prijmeni a jmeno]])-1),1)="á","Z","M")</f>
        <v>Z</v>
      </c>
      <c r="L159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96" s="257"/>
      <c r="N1596" s="134"/>
      <c r="O1596" s="264">
        <v>8.7962962962962962E-4</v>
      </c>
      <c r="P1596" s="136" t="str">
        <f>LEFT(historie_vysledky[[#This Row],[prijmeni a jmeno]],1)</f>
        <v>Š</v>
      </c>
      <c r="Q1596" s="135" t="str">
        <f>CONCATENATE(historie_vysledky[[#This Row],[prijmeni a jmeno]],", ",historie_vysledky[[#This Row],[nar]])</f>
        <v>Šulková Karolína, 2008</v>
      </c>
      <c r="R1596" s="135" t="str">
        <f>CONCATENATE(historie_vysledky[[#This Row],[prijmeni a jmeno]]," (",historie_vysledky[[#This Row],[nar]],")  v roce ",historie_vysledky[[#This Row],[rok]])</f>
        <v>Šulková Karolína (2008)  v roce 2017</v>
      </c>
    </row>
    <row r="1597" spans="2:18" ht="11.25">
      <c r="B1597" s="133" t="str">
        <f>CONCATENATE(historie_vysledky[[#This Row],[rok]]," :: ",H1597," :: ",I1597)</f>
        <v>2017 :: Michalčáková Adéla :: 2007</v>
      </c>
      <c r="C1597" s="251">
        <v>2017</v>
      </c>
      <c r="D1597" s="252" t="s">
        <v>297</v>
      </c>
      <c r="E1597" s="259" t="s">
        <v>316</v>
      </c>
      <c r="F1597" s="259">
        <v>5</v>
      </c>
      <c r="G1597" s="253">
        <v>86</v>
      </c>
      <c r="H1597" s="262" t="s">
        <v>2391</v>
      </c>
      <c r="I1597" s="263">
        <v>2007</v>
      </c>
      <c r="J1597" s="19" t="s">
        <v>984</v>
      </c>
      <c r="K1597" s="255" t="str">
        <f>IF(RIGHT(LEFT(historie_vysledky[[#This Row],[prijmeni a jmeno]],SEARCH(" ",historie_vysledky[[#This Row],[prijmeni a jmeno]])-1),1)="á","Z","M")</f>
        <v>Z</v>
      </c>
      <c r="L159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97" s="257"/>
      <c r="N1597" s="134"/>
      <c r="O1597" s="264">
        <v>8.9120370370370362E-4</v>
      </c>
      <c r="P1597" s="136" t="str">
        <f>LEFT(historie_vysledky[[#This Row],[prijmeni a jmeno]],1)</f>
        <v>M</v>
      </c>
      <c r="Q1597" s="135" t="str">
        <f>CONCATENATE(historie_vysledky[[#This Row],[prijmeni a jmeno]],", ",historie_vysledky[[#This Row],[nar]])</f>
        <v>Michalčáková Adéla, 2007</v>
      </c>
      <c r="R1597" s="135" t="str">
        <f>CONCATENATE(historie_vysledky[[#This Row],[prijmeni a jmeno]]," (",historie_vysledky[[#This Row],[nar]],")  v roce ",historie_vysledky[[#This Row],[rok]])</f>
        <v>Michalčáková Adéla (2007)  v roce 2017</v>
      </c>
    </row>
    <row r="1598" spans="2:18" ht="11.25">
      <c r="B1598" s="133" t="str">
        <f>CONCATENATE(historie_vysledky[[#This Row],[rok]]," :: ",H1598," :: ",I1598)</f>
        <v>2017 :: Divišová Kristýna :: 2007</v>
      </c>
      <c r="C1598" s="251">
        <v>2017</v>
      </c>
      <c r="D1598" s="252" t="s">
        <v>297</v>
      </c>
      <c r="E1598" s="259" t="s">
        <v>316</v>
      </c>
      <c r="F1598" s="259">
        <v>6</v>
      </c>
      <c r="G1598" s="253">
        <v>45</v>
      </c>
      <c r="H1598" s="262" t="s">
        <v>831</v>
      </c>
      <c r="I1598" s="263">
        <v>2007</v>
      </c>
      <c r="J1598" s="19" t="s">
        <v>2346</v>
      </c>
      <c r="K1598" s="255" t="str">
        <f>IF(RIGHT(LEFT(historie_vysledky[[#This Row],[prijmeni a jmeno]],SEARCH(" ",historie_vysledky[[#This Row],[prijmeni a jmeno]])-1),1)="á","Z","M")</f>
        <v>Z</v>
      </c>
      <c r="L159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98" s="257"/>
      <c r="N1598" s="134"/>
      <c r="O1598" s="264">
        <v>9.2592592592592585E-4</v>
      </c>
      <c r="P1598" s="136" t="str">
        <f>LEFT(historie_vysledky[[#This Row],[prijmeni a jmeno]],1)</f>
        <v>D</v>
      </c>
      <c r="Q1598" s="135" t="str">
        <f>CONCATENATE(historie_vysledky[[#This Row],[prijmeni a jmeno]],", ",historie_vysledky[[#This Row],[nar]])</f>
        <v>Divišová Kristýna, 2007</v>
      </c>
      <c r="R1598" s="135" t="str">
        <f>CONCATENATE(historie_vysledky[[#This Row],[prijmeni a jmeno]]," (",historie_vysledky[[#This Row],[nar]],")  v roce ",historie_vysledky[[#This Row],[rok]])</f>
        <v>Divišová Kristýna (2007)  v roce 2017</v>
      </c>
    </row>
    <row r="1599" spans="2:18" ht="11.25">
      <c r="B1599" s="133" t="str">
        <f>CONCATENATE(historie_vysledky[[#This Row],[rok]]," :: ",H1599," :: ",I1599)</f>
        <v>2017 :: Kaňková Zuzana :: 2009</v>
      </c>
      <c r="C1599" s="251">
        <v>2017</v>
      </c>
      <c r="D1599" s="252" t="s">
        <v>297</v>
      </c>
      <c r="E1599" s="259" t="s">
        <v>316</v>
      </c>
      <c r="F1599" s="259">
        <v>7</v>
      </c>
      <c r="G1599" s="253">
        <v>88</v>
      </c>
      <c r="H1599" s="262" t="s">
        <v>766</v>
      </c>
      <c r="I1599" s="263">
        <v>2009</v>
      </c>
      <c r="J1599" s="19" t="s">
        <v>331</v>
      </c>
      <c r="K1599" s="255" t="str">
        <f>IF(RIGHT(LEFT(historie_vysledky[[#This Row],[prijmeni a jmeno]],SEARCH(" ",historie_vysledky[[#This Row],[prijmeni a jmeno]])-1),1)="á","Z","M")</f>
        <v>Z</v>
      </c>
      <c r="L159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599" s="257"/>
      <c r="N1599" s="134"/>
      <c r="O1599" s="264">
        <v>9.3750000000000007E-4</v>
      </c>
      <c r="P1599" s="136" t="str">
        <f>LEFT(historie_vysledky[[#This Row],[prijmeni a jmeno]],1)</f>
        <v>K</v>
      </c>
      <c r="Q1599" s="135" t="str">
        <f>CONCATENATE(historie_vysledky[[#This Row],[prijmeni a jmeno]],", ",historie_vysledky[[#This Row],[nar]])</f>
        <v>Kaňková Zuzana, 2009</v>
      </c>
      <c r="R1599" s="135" t="str">
        <f>CONCATENATE(historie_vysledky[[#This Row],[prijmeni a jmeno]]," (",historie_vysledky[[#This Row],[nar]],")  v roce ",historie_vysledky[[#This Row],[rok]])</f>
        <v>Kaňková Zuzana (2009)  v roce 2017</v>
      </c>
    </row>
    <row r="1600" spans="2:18" ht="11.25">
      <c r="B1600" s="133" t="str">
        <f>CONCATENATE(historie_vysledky[[#This Row],[rok]]," :: ",H1600," :: ",I1600)</f>
        <v>2017 :: Bumbová Matylda :: 2007</v>
      </c>
      <c r="C1600" s="251">
        <v>2017</v>
      </c>
      <c r="D1600" s="252" t="s">
        <v>297</v>
      </c>
      <c r="E1600" s="259" t="s">
        <v>316</v>
      </c>
      <c r="F1600" s="259">
        <v>8</v>
      </c>
      <c r="G1600" s="253">
        <v>76</v>
      </c>
      <c r="H1600" s="262" t="s">
        <v>2859</v>
      </c>
      <c r="I1600" s="263">
        <v>2007</v>
      </c>
      <c r="J1600" s="19" t="s">
        <v>689</v>
      </c>
      <c r="K1600" s="255" t="str">
        <f>IF(RIGHT(LEFT(historie_vysledky[[#This Row],[prijmeni a jmeno]],SEARCH(" ",historie_vysledky[[#This Row],[prijmeni a jmeno]])-1),1)="á","Z","M")</f>
        <v>Z</v>
      </c>
      <c r="L160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600" s="257"/>
      <c r="N1600" s="134"/>
      <c r="O1600" s="264">
        <v>9.4907407407407408E-4</v>
      </c>
      <c r="P1600" s="136" t="str">
        <f>LEFT(historie_vysledky[[#This Row],[prijmeni a jmeno]],1)</f>
        <v>B</v>
      </c>
      <c r="Q1600" s="135" t="str">
        <f>CONCATENATE(historie_vysledky[[#This Row],[prijmeni a jmeno]],", ",historie_vysledky[[#This Row],[nar]])</f>
        <v>Bumbová Matylda, 2007</v>
      </c>
      <c r="R1600" s="135" t="str">
        <f>CONCATENATE(historie_vysledky[[#This Row],[prijmeni a jmeno]]," (",historie_vysledky[[#This Row],[nar]],")  v roce ",historie_vysledky[[#This Row],[rok]])</f>
        <v>Bumbová Matylda (2007)  v roce 2017</v>
      </c>
    </row>
    <row r="1601" spans="2:18" ht="11.25">
      <c r="B1601" s="133" t="str">
        <f>CONCATENATE(historie_vysledky[[#This Row],[rok]]," :: ",H1601," :: ",I1601)</f>
        <v>2017 :: Sýkorová Kateřina :: 2007</v>
      </c>
      <c r="C1601" s="251">
        <v>2017</v>
      </c>
      <c r="D1601" s="252" t="s">
        <v>297</v>
      </c>
      <c r="E1601" s="259" t="s">
        <v>316</v>
      </c>
      <c r="F1601" s="259">
        <v>9</v>
      </c>
      <c r="G1601" s="253">
        <v>46</v>
      </c>
      <c r="H1601" s="262" t="s">
        <v>2860</v>
      </c>
      <c r="I1601" s="263">
        <v>2007</v>
      </c>
      <c r="J1601" s="19" t="s">
        <v>2672</v>
      </c>
      <c r="K1601" s="255" t="str">
        <f>IF(RIGHT(LEFT(historie_vysledky[[#This Row],[prijmeni a jmeno]],SEARCH(" ",historie_vysledky[[#This Row],[prijmeni a jmeno]])-1),1)="á","Z","M")</f>
        <v>Z</v>
      </c>
      <c r="L160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601" s="257"/>
      <c r="N1601" s="134"/>
      <c r="O1601" s="264">
        <v>9.6064814814814808E-4</v>
      </c>
      <c r="P1601" s="136" t="str">
        <f>LEFT(historie_vysledky[[#This Row],[prijmeni a jmeno]],1)</f>
        <v>S</v>
      </c>
      <c r="Q1601" s="135" t="str">
        <f>CONCATENATE(historie_vysledky[[#This Row],[prijmeni a jmeno]],", ",historie_vysledky[[#This Row],[nar]])</f>
        <v>Sýkorová Kateřina, 2007</v>
      </c>
      <c r="R1601" s="135" t="str">
        <f>CONCATENATE(historie_vysledky[[#This Row],[prijmeni a jmeno]]," (",historie_vysledky[[#This Row],[nar]],")  v roce ",historie_vysledky[[#This Row],[rok]])</f>
        <v>Sýkorová Kateřina (2007)  v roce 2017</v>
      </c>
    </row>
    <row r="1602" spans="2:18" ht="11.25">
      <c r="B1602" s="133" t="str">
        <f>CONCATENATE(historie_vysledky[[#This Row],[rok]]," :: ",H1602," :: ",I1602)</f>
        <v>2017 :: Outlá Andrea :: 2009</v>
      </c>
      <c r="C1602" s="251">
        <v>2017</v>
      </c>
      <c r="D1602" s="252" t="s">
        <v>297</v>
      </c>
      <c r="E1602" s="259" t="s">
        <v>316</v>
      </c>
      <c r="F1602" s="259">
        <v>10</v>
      </c>
      <c r="G1602" s="253">
        <v>42</v>
      </c>
      <c r="H1602" s="262" t="s">
        <v>2403</v>
      </c>
      <c r="I1602" s="263">
        <v>2009</v>
      </c>
      <c r="J1602" s="19" t="s">
        <v>2275</v>
      </c>
      <c r="K1602" s="255" t="str">
        <f>IF(RIGHT(LEFT(historie_vysledky[[#This Row],[prijmeni a jmeno]],SEARCH(" ",historie_vysledky[[#This Row],[prijmeni a jmeno]])-1),1)="á","Z","M")</f>
        <v>Z</v>
      </c>
      <c r="L160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602" s="257"/>
      <c r="N1602" s="134"/>
      <c r="O1602" s="264">
        <v>9.7222222222222209E-4</v>
      </c>
      <c r="P1602" s="136" t="str">
        <f>LEFT(historie_vysledky[[#This Row],[prijmeni a jmeno]],1)</f>
        <v>O</v>
      </c>
      <c r="Q1602" s="135" t="str">
        <f>CONCATENATE(historie_vysledky[[#This Row],[prijmeni a jmeno]],", ",historie_vysledky[[#This Row],[nar]])</f>
        <v>Outlá Andrea, 2009</v>
      </c>
      <c r="R1602" s="135" t="str">
        <f>CONCATENATE(historie_vysledky[[#This Row],[prijmeni a jmeno]]," (",historie_vysledky[[#This Row],[nar]],")  v roce ",historie_vysledky[[#This Row],[rok]])</f>
        <v>Outlá Andrea (2009)  v roce 2017</v>
      </c>
    </row>
    <row r="1603" spans="2:18" ht="11.25">
      <c r="B1603" s="133" t="str">
        <f>CONCATENATE(historie_vysledky[[#This Row],[rok]]," :: ",H1603," :: ",I1603)</f>
        <v>2017 :: Tomanová Anežka :: 2008</v>
      </c>
      <c r="C1603" s="251">
        <v>2017</v>
      </c>
      <c r="D1603" s="252" t="s">
        <v>297</v>
      </c>
      <c r="E1603" s="259" t="s">
        <v>316</v>
      </c>
      <c r="F1603" s="259">
        <v>11</v>
      </c>
      <c r="G1603" s="253">
        <v>79</v>
      </c>
      <c r="H1603" s="262" t="s">
        <v>2389</v>
      </c>
      <c r="I1603" s="263">
        <v>2008</v>
      </c>
      <c r="J1603" s="19" t="s">
        <v>984</v>
      </c>
      <c r="K1603" s="255" t="str">
        <f>IF(RIGHT(LEFT(historie_vysledky[[#This Row],[prijmeni a jmeno]],SEARCH(" ",historie_vysledky[[#This Row],[prijmeni a jmeno]])-1),1)="á","Z","M")</f>
        <v>Z</v>
      </c>
      <c r="L160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603" s="257"/>
      <c r="N1603" s="134"/>
      <c r="O1603" s="264">
        <v>1.0069444444444444E-3</v>
      </c>
      <c r="P1603" s="136" t="str">
        <f>LEFT(historie_vysledky[[#This Row],[prijmeni a jmeno]],1)</f>
        <v>T</v>
      </c>
      <c r="Q1603" s="135" t="str">
        <f>CONCATENATE(historie_vysledky[[#This Row],[prijmeni a jmeno]],", ",historie_vysledky[[#This Row],[nar]])</f>
        <v>Tomanová Anežka, 2008</v>
      </c>
      <c r="R1603" s="135" t="str">
        <f>CONCATENATE(historie_vysledky[[#This Row],[prijmeni a jmeno]]," (",historie_vysledky[[#This Row],[nar]],")  v roce ",historie_vysledky[[#This Row],[rok]])</f>
        <v>Tomanová Anežka (2008)  v roce 2017</v>
      </c>
    </row>
    <row r="1604" spans="2:18" ht="11.25">
      <c r="B1604" s="133" t="str">
        <f>CONCATENATE(historie_vysledky[[#This Row],[rok]]," :: ",H1604," :: ",I1604)</f>
        <v>2017 :: Valterová Kristýna :: 2007</v>
      </c>
      <c r="C1604" s="251">
        <v>2017</v>
      </c>
      <c r="D1604" s="252" t="s">
        <v>297</v>
      </c>
      <c r="E1604" s="259" t="s">
        <v>316</v>
      </c>
      <c r="F1604" s="259">
        <v>12</v>
      </c>
      <c r="G1604" s="253">
        <v>37</v>
      </c>
      <c r="H1604" s="262" t="s">
        <v>1011</v>
      </c>
      <c r="I1604" s="263">
        <v>2007</v>
      </c>
      <c r="J1604" s="19" t="s">
        <v>17</v>
      </c>
      <c r="K1604" s="255" t="str">
        <f>IF(RIGHT(LEFT(historie_vysledky[[#This Row],[prijmeni a jmeno]],SEARCH(" ",historie_vysledky[[#This Row],[prijmeni a jmeno]])-1),1)="á","Z","M")</f>
        <v>Z</v>
      </c>
      <c r="L160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604" s="257"/>
      <c r="N1604" s="134"/>
      <c r="O1604" s="264">
        <v>1.0300925925925926E-3</v>
      </c>
      <c r="P1604" s="136" t="str">
        <f>LEFT(historie_vysledky[[#This Row],[prijmeni a jmeno]],1)</f>
        <v>V</v>
      </c>
      <c r="Q1604" s="135" t="str">
        <f>CONCATENATE(historie_vysledky[[#This Row],[prijmeni a jmeno]],", ",historie_vysledky[[#This Row],[nar]])</f>
        <v>Valterová Kristýna, 2007</v>
      </c>
      <c r="R1604" s="135" t="str">
        <f>CONCATENATE(historie_vysledky[[#This Row],[prijmeni a jmeno]]," (",historie_vysledky[[#This Row],[nar]],")  v roce ",historie_vysledky[[#This Row],[rok]])</f>
        <v>Valterová Kristýna (2007)  v roce 2017</v>
      </c>
    </row>
    <row r="1605" spans="2:18" ht="11.25">
      <c r="B1605" s="133" t="str">
        <f>CONCATENATE(historie_vysledky[[#This Row],[rok]]," :: ",H1605," :: ",I1605)</f>
        <v>2017 :: Udatná Natálie :: 2009</v>
      </c>
      <c r="C1605" s="251">
        <v>2017</v>
      </c>
      <c r="D1605" s="252" t="s">
        <v>297</v>
      </c>
      <c r="E1605" s="259" t="s">
        <v>316</v>
      </c>
      <c r="F1605" s="259">
        <v>13</v>
      </c>
      <c r="G1605" s="253">
        <v>74</v>
      </c>
      <c r="H1605" s="262" t="s">
        <v>1021</v>
      </c>
      <c r="I1605" s="263">
        <v>2009</v>
      </c>
      <c r="J1605" s="19" t="s">
        <v>559</v>
      </c>
      <c r="K1605" s="255" t="str">
        <f>IF(RIGHT(LEFT(historie_vysledky[[#This Row],[prijmeni a jmeno]],SEARCH(" ",historie_vysledky[[#This Row],[prijmeni a jmeno]])-1),1)="á","Z","M")</f>
        <v>Z</v>
      </c>
      <c r="L160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605" s="257"/>
      <c r="N1605" s="134"/>
      <c r="O1605" s="264">
        <v>1.0416666666666667E-3</v>
      </c>
      <c r="P1605" s="136" t="str">
        <f>LEFT(historie_vysledky[[#This Row],[prijmeni a jmeno]],1)</f>
        <v>U</v>
      </c>
      <c r="Q1605" s="135" t="str">
        <f>CONCATENATE(historie_vysledky[[#This Row],[prijmeni a jmeno]],", ",historie_vysledky[[#This Row],[nar]])</f>
        <v>Udatná Natálie, 2009</v>
      </c>
      <c r="R1605" s="135" t="str">
        <f>CONCATENATE(historie_vysledky[[#This Row],[prijmeni a jmeno]]," (",historie_vysledky[[#This Row],[nar]],")  v roce ",historie_vysledky[[#This Row],[rok]])</f>
        <v>Udatná Natálie (2009)  v roce 2017</v>
      </c>
    </row>
    <row r="1606" spans="2:18" ht="11.25">
      <c r="B1606" s="133" t="str">
        <f>CONCATENATE(historie_vysledky[[#This Row],[rok]]," :: ",H1606," :: ",I1606)</f>
        <v>2017 :: Plonerová Barbora :: 2009</v>
      </c>
      <c r="C1606" s="251">
        <v>2017</v>
      </c>
      <c r="D1606" s="252" t="s">
        <v>297</v>
      </c>
      <c r="E1606" s="259" t="s">
        <v>316</v>
      </c>
      <c r="F1606" s="259">
        <v>14</v>
      </c>
      <c r="G1606" s="253">
        <v>39</v>
      </c>
      <c r="H1606" s="262" t="s">
        <v>2862</v>
      </c>
      <c r="I1606" s="263">
        <v>2009</v>
      </c>
      <c r="J1606" s="19" t="s">
        <v>2715</v>
      </c>
      <c r="K1606" s="255" t="str">
        <f>IF(RIGHT(LEFT(historie_vysledky[[#This Row],[prijmeni a jmeno]],SEARCH(" ",historie_vysledky[[#This Row],[prijmeni a jmeno]])-1),1)="á","Z","M")</f>
        <v>Z</v>
      </c>
      <c r="L160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606" s="257"/>
      <c r="N1606" s="134"/>
      <c r="O1606" s="264">
        <v>1.0416666666666667E-3</v>
      </c>
      <c r="P1606" s="136" t="str">
        <f>LEFT(historie_vysledky[[#This Row],[prijmeni a jmeno]],1)</f>
        <v>P</v>
      </c>
      <c r="Q1606" s="135" t="str">
        <f>CONCATENATE(historie_vysledky[[#This Row],[prijmeni a jmeno]],", ",historie_vysledky[[#This Row],[nar]])</f>
        <v>Plonerová Barbora, 2009</v>
      </c>
      <c r="R1606" s="135" t="str">
        <f>CONCATENATE(historie_vysledky[[#This Row],[prijmeni a jmeno]]," (",historie_vysledky[[#This Row],[nar]],")  v roce ",historie_vysledky[[#This Row],[rok]])</f>
        <v>Plonerová Barbora (2009)  v roce 2017</v>
      </c>
    </row>
    <row r="1607" spans="2:18" ht="11.25">
      <c r="B1607" s="133" t="str">
        <f>CONCATENATE(historie_vysledky[[#This Row],[rok]]," :: ",H1607," :: ",I1607)</f>
        <v>2017 :: Latinerová Elisabeth :: 2010</v>
      </c>
      <c r="C1607" s="251">
        <v>2017</v>
      </c>
      <c r="D1607" s="252" t="s">
        <v>297</v>
      </c>
      <c r="E1607" s="259" t="s">
        <v>316</v>
      </c>
      <c r="F1607" s="259">
        <v>15</v>
      </c>
      <c r="G1607" s="253">
        <v>30</v>
      </c>
      <c r="H1607" s="262" t="s">
        <v>2864</v>
      </c>
      <c r="I1607" s="263">
        <v>2010</v>
      </c>
      <c r="J1607" s="19" t="s">
        <v>566</v>
      </c>
      <c r="K1607" s="255" t="str">
        <f>IF(RIGHT(LEFT(historie_vysledky[[#This Row],[prijmeni a jmeno]],SEARCH(" ",historie_vysledky[[#This Row],[prijmeni a jmeno]])-1),1)="á","Z","M")</f>
        <v>Z</v>
      </c>
      <c r="L1607" s="267" t="s">
        <v>3185</v>
      </c>
      <c r="M1607" s="257"/>
      <c r="N1607" s="134"/>
      <c r="O1607" s="264">
        <v>1.0532407407407407E-3</v>
      </c>
      <c r="P1607" s="136" t="str">
        <f>LEFT(historie_vysledky[[#This Row],[prijmeni a jmeno]],1)</f>
        <v>L</v>
      </c>
      <c r="Q1607" s="135" t="str">
        <f>CONCATENATE(historie_vysledky[[#This Row],[prijmeni a jmeno]],", ",historie_vysledky[[#This Row],[nar]])</f>
        <v>Latinerová Elisabeth, 2010</v>
      </c>
      <c r="R1607" s="135" t="str">
        <f>CONCATENATE(historie_vysledky[[#This Row],[prijmeni a jmeno]]," (",historie_vysledky[[#This Row],[nar]],")  v roce ",historie_vysledky[[#This Row],[rok]])</f>
        <v>Latinerová Elisabeth (2010)  v roce 2017</v>
      </c>
    </row>
    <row r="1608" spans="2:18" ht="11.25">
      <c r="B1608" s="133" t="str">
        <f>CONCATENATE(historie_vysledky[[#This Row],[rok]]," :: ",H1608," :: ",I1608)</f>
        <v>2017 :: Kostelná Kamila :: 2007</v>
      </c>
      <c r="C1608" s="251">
        <v>2017</v>
      </c>
      <c r="D1608" s="252" t="s">
        <v>297</v>
      </c>
      <c r="E1608" s="259" t="s">
        <v>316</v>
      </c>
      <c r="F1608" s="259">
        <v>16</v>
      </c>
      <c r="G1608" s="253">
        <v>44</v>
      </c>
      <c r="H1608" s="262" t="s">
        <v>2861</v>
      </c>
      <c r="I1608" s="263">
        <v>2007</v>
      </c>
      <c r="J1608" s="19" t="s">
        <v>559</v>
      </c>
      <c r="K1608" s="255" t="str">
        <f>IF(RIGHT(LEFT(historie_vysledky[[#This Row],[prijmeni a jmeno]],SEARCH(" ",historie_vysledky[[#This Row],[prijmeni a jmeno]])-1),1)="á","Z","M")</f>
        <v>Z</v>
      </c>
      <c r="L160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08-10</v>
      </c>
      <c r="M1608" s="257"/>
      <c r="N1608" s="134"/>
      <c r="O1608" s="264">
        <v>1.0879629629629629E-3</v>
      </c>
      <c r="P1608" s="136" t="str">
        <f>LEFT(historie_vysledky[[#This Row],[prijmeni a jmeno]],1)</f>
        <v>K</v>
      </c>
      <c r="Q1608" s="135" t="str">
        <f>CONCATENATE(historie_vysledky[[#This Row],[prijmeni a jmeno]],", ",historie_vysledky[[#This Row],[nar]])</f>
        <v>Kostelná Kamila, 2007</v>
      </c>
      <c r="R1608" s="135" t="str">
        <f>CONCATENATE(historie_vysledky[[#This Row],[prijmeni a jmeno]]," (",historie_vysledky[[#This Row],[nar]],")  v roce ",historie_vysledky[[#This Row],[rok]])</f>
        <v>Kostelná Kamila (2007)  v roce 2017</v>
      </c>
    </row>
    <row r="1609" spans="2:18" ht="11.25">
      <c r="B1609" s="133" t="str">
        <f>CONCATENATE(historie_vysledky[[#This Row],[rok]]," :: ",H1609," :: ",I1609)</f>
        <v>2017 :: Mikšl Rostislav :: 2005</v>
      </c>
      <c r="C1609" s="251">
        <v>2017</v>
      </c>
      <c r="D1609" s="252" t="s">
        <v>297</v>
      </c>
      <c r="E1609" s="259" t="s">
        <v>316</v>
      </c>
      <c r="F1609" s="259">
        <v>1</v>
      </c>
      <c r="G1609" s="253">
        <v>7</v>
      </c>
      <c r="H1609" s="262" t="s">
        <v>93</v>
      </c>
      <c r="I1609" s="263">
        <v>2005</v>
      </c>
      <c r="J1609" s="19" t="s">
        <v>41</v>
      </c>
      <c r="K1609" s="255" t="str">
        <f>IF(RIGHT(LEFT(historie_vysledky[[#This Row],[prijmeni a jmeno]],SEARCH(" ",historie_vysledky[[#This Row],[prijmeni a jmeno]])-1),1)="á","Z","M")</f>
        <v>M</v>
      </c>
      <c r="L160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09" s="257"/>
      <c r="N1609" s="134"/>
      <c r="O1609" s="264">
        <v>1.1458333333333333E-3</v>
      </c>
      <c r="P1609" s="136" t="str">
        <f>LEFT(historie_vysledky[[#This Row],[prijmeni a jmeno]],1)</f>
        <v>M</v>
      </c>
      <c r="Q1609" s="135" t="str">
        <f>CONCATENATE(historie_vysledky[[#This Row],[prijmeni a jmeno]],", ",historie_vysledky[[#This Row],[nar]])</f>
        <v>Mikšl Rostislav, 2005</v>
      </c>
      <c r="R1609" s="135" t="str">
        <f>CONCATENATE(historie_vysledky[[#This Row],[prijmeni a jmeno]]," (",historie_vysledky[[#This Row],[nar]],")  v roce ",historie_vysledky[[#This Row],[rok]])</f>
        <v>Mikšl Rostislav (2005)  v roce 2017</v>
      </c>
    </row>
    <row r="1610" spans="2:18" ht="11.25">
      <c r="B1610" s="133" t="str">
        <f>CONCATENATE(historie_vysledky[[#This Row],[rok]]," :: ",H1610," :: ",I1610)</f>
        <v>2017 :: Janda Jakub :: 2006</v>
      </c>
      <c r="C1610" s="251">
        <v>2017</v>
      </c>
      <c r="D1610" s="252" t="s">
        <v>297</v>
      </c>
      <c r="E1610" s="259" t="s">
        <v>316</v>
      </c>
      <c r="F1610" s="259">
        <v>2</v>
      </c>
      <c r="G1610" s="253">
        <v>39</v>
      </c>
      <c r="H1610" s="262" t="s">
        <v>2877</v>
      </c>
      <c r="I1610" s="263">
        <v>2006</v>
      </c>
      <c r="J1610" s="19" t="s">
        <v>281</v>
      </c>
      <c r="K1610" s="255" t="str">
        <f>IF(RIGHT(LEFT(historie_vysledky[[#This Row],[prijmeni a jmeno]],SEARCH(" ",historie_vysledky[[#This Row],[prijmeni a jmeno]])-1),1)="á","Z","M")</f>
        <v>M</v>
      </c>
      <c r="L161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10" s="257"/>
      <c r="N1610" s="134"/>
      <c r="O1610" s="264">
        <v>1.1805555555555556E-3</v>
      </c>
      <c r="P1610" s="136" t="str">
        <f>LEFT(historie_vysledky[[#This Row],[prijmeni a jmeno]],1)</f>
        <v>J</v>
      </c>
      <c r="Q1610" s="135" t="str">
        <f>CONCATENATE(historie_vysledky[[#This Row],[prijmeni a jmeno]],", ",historie_vysledky[[#This Row],[nar]])</f>
        <v>Janda Jakub, 2006</v>
      </c>
      <c r="R1610" s="135" t="str">
        <f>CONCATENATE(historie_vysledky[[#This Row],[prijmeni a jmeno]]," (",historie_vysledky[[#This Row],[nar]],")  v roce ",historie_vysledky[[#This Row],[rok]])</f>
        <v>Janda Jakub (2006)  v roce 2017</v>
      </c>
    </row>
    <row r="1611" spans="2:18" ht="11.25">
      <c r="B1611" s="133" t="str">
        <f>CONCATENATE(historie_vysledky[[#This Row],[rok]]," :: ",H1611," :: ",I1611)</f>
        <v>2017 :: Tomáš Ondřej :: 2006</v>
      </c>
      <c r="C1611" s="251">
        <v>2017</v>
      </c>
      <c r="D1611" s="252" t="s">
        <v>297</v>
      </c>
      <c r="E1611" s="259" t="s">
        <v>316</v>
      </c>
      <c r="F1611" s="259">
        <v>3</v>
      </c>
      <c r="G1611" s="253">
        <v>2</v>
      </c>
      <c r="H1611" s="262" t="s">
        <v>2384</v>
      </c>
      <c r="I1611" s="263">
        <v>2006</v>
      </c>
      <c r="J1611" s="19" t="s">
        <v>284</v>
      </c>
      <c r="K1611" s="255" t="str">
        <f>IF(RIGHT(LEFT(historie_vysledky[[#This Row],[prijmeni a jmeno]],SEARCH(" ",historie_vysledky[[#This Row],[prijmeni a jmeno]])-1),1)="á","Z","M")</f>
        <v>M</v>
      </c>
      <c r="L161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11" s="257"/>
      <c r="N1611" s="134"/>
      <c r="O1611" s="264">
        <v>1.1921296296296296E-3</v>
      </c>
      <c r="P1611" s="136" t="str">
        <f>LEFT(historie_vysledky[[#This Row],[prijmeni a jmeno]],1)</f>
        <v>T</v>
      </c>
      <c r="Q1611" s="135" t="str">
        <f>CONCATENATE(historie_vysledky[[#This Row],[prijmeni a jmeno]],", ",historie_vysledky[[#This Row],[nar]])</f>
        <v>Tomáš Ondřej, 2006</v>
      </c>
      <c r="R1611" s="135" t="str">
        <f>CONCATENATE(historie_vysledky[[#This Row],[prijmeni a jmeno]]," (",historie_vysledky[[#This Row],[nar]],")  v roce ",historie_vysledky[[#This Row],[rok]])</f>
        <v>Tomáš Ondřej (2006)  v roce 2017</v>
      </c>
    </row>
    <row r="1612" spans="2:18" ht="11.25">
      <c r="B1612" s="133" t="str">
        <f>CONCATENATE(historie_vysledky[[#This Row],[rok]]," :: ",H1612," :: ",I1612)</f>
        <v>2017 :: Daniel Antonín :: 2006</v>
      </c>
      <c r="C1612" s="251">
        <v>2017</v>
      </c>
      <c r="D1612" s="252" t="s">
        <v>297</v>
      </c>
      <c r="E1612" s="259" t="s">
        <v>316</v>
      </c>
      <c r="F1612" s="259">
        <v>4</v>
      </c>
      <c r="G1612" s="253">
        <v>10</v>
      </c>
      <c r="H1612" s="262" t="s">
        <v>2383</v>
      </c>
      <c r="I1612" s="263">
        <v>2006</v>
      </c>
      <c r="J1612" s="19" t="s">
        <v>984</v>
      </c>
      <c r="K1612" s="255" t="str">
        <f>IF(RIGHT(LEFT(historie_vysledky[[#This Row],[prijmeni a jmeno]],SEARCH(" ",historie_vysledky[[#This Row],[prijmeni a jmeno]])-1),1)="á","Z","M")</f>
        <v>M</v>
      </c>
      <c r="L161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12" s="257"/>
      <c r="N1612" s="134"/>
      <c r="O1612" s="264">
        <v>1.2731481481481483E-3</v>
      </c>
      <c r="P1612" s="136" t="str">
        <f>LEFT(historie_vysledky[[#This Row],[prijmeni a jmeno]],1)</f>
        <v>D</v>
      </c>
      <c r="Q1612" s="135" t="str">
        <f>CONCATENATE(historie_vysledky[[#This Row],[prijmeni a jmeno]],", ",historie_vysledky[[#This Row],[nar]])</f>
        <v>Daniel Antonín, 2006</v>
      </c>
      <c r="R1612" s="135" t="str">
        <f>CONCATENATE(historie_vysledky[[#This Row],[prijmeni a jmeno]]," (",historie_vysledky[[#This Row],[nar]],")  v roce ",historie_vysledky[[#This Row],[rok]])</f>
        <v>Daniel Antonín (2006)  v roce 2017</v>
      </c>
    </row>
    <row r="1613" spans="2:18" ht="11.25">
      <c r="B1613" s="133" t="str">
        <f>CONCATENATE(historie_vysledky[[#This Row],[rok]]," :: ",H1613," :: ",I1613)</f>
        <v>2017 :: Mikšl Martin :: 2006</v>
      </c>
      <c r="C1613" s="251">
        <v>2017</v>
      </c>
      <c r="D1613" s="252" t="s">
        <v>297</v>
      </c>
      <c r="E1613" s="259" t="s">
        <v>316</v>
      </c>
      <c r="F1613" s="259">
        <v>5</v>
      </c>
      <c r="G1613" s="253">
        <v>47</v>
      </c>
      <c r="H1613" s="262" t="s">
        <v>253</v>
      </c>
      <c r="I1613" s="263">
        <v>2006</v>
      </c>
      <c r="J1613" s="19" t="s">
        <v>41</v>
      </c>
      <c r="K1613" s="255" t="str">
        <f>IF(RIGHT(LEFT(historie_vysledky[[#This Row],[prijmeni a jmeno]],SEARCH(" ",historie_vysledky[[#This Row],[prijmeni a jmeno]])-1),1)="á","Z","M")</f>
        <v>M</v>
      </c>
      <c r="L161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13" s="257"/>
      <c r="N1613" s="134"/>
      <c r="O1613" s="264">
        <v>1.3310185185185185E-3</v>
      </c>
      <c r="P1613" s="136" t="str">
        <f>LEFT(historie_vysledky[[#This Row],[prijmeni a jmeno]],1)</f>
        <v>M</v>
      </c>
      <c r="Q1613" s="135" t="str">
        <f>CONCATENATE(historie_vysledky[[#This Row],[prijmeni a jmeno]],", ",historie_vysledky[[#This Row],[nar]])</f>
        <v>Mikšl Martin, 2006</v>
      </c>
      <c r="R1613" s="135" t="str">
        <f>CONCATENATE(historie_vysledky[[#This Row],[prijmeni a jmeno]]," (",historie_vysledky[[#This Row],[nar]],")  v roce ",historie_vysledky[[#This Row],[rok]])</f>
        <v>Mikšl Martin (2006)  v roce 2017</v>
      </c>
    </row>
    <row r="1614" spans="2:18" ht="11.25">
      <c r="B1614" s="133" t="str">
        <f>CONCATENATE(historie_vysledky[[#This Row],[rok]]," :: ",H1614," :: ",I1614)</f>
        <v>2017 :: Outlý Jakub :: 2005</v>
      </c>
      <c r="C1614" s="251">
        <v>2017</v>
      </c>
      <c r="D1614" s="252" t="s">
        <v>297</v>
      </c>
      <c r="E1614" s="259" t="s">
        <v>316</v>
      </c>
      <c r="F1614" s="259">
        <v>6</v>
      </c>
      <c r="G1614" s="253">
        <v>41</v>
      </c>
      <c r="H1614" s="262" t="s">
        <v>2382</v>
      </c>
      <c r="I1614" s="263">
        <v>2005</v>
      </c>
      <c r="J1614" s="19" t="s">
        <v>2275</v>
      </c>
      <c r="K1614" s="255" t="str">
        <f>IF(RIGHT(LEFT(historie_vysledky[[#This Row],[prijmeni a jmeno]],SEARCH(" ",historie_vysledky[[#This Row],[prijmeni a jmeno]])-1),1)="á","Z","M")</f>
        <v>M</v>
      </c>
      <c r="L161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14" s="257"/>
      <c r="N1614" s="134"/>
      <c r="O1614" s="264">
        <v>1.4351851851851854E-3</v>
      </c>
      <c r="P1614" s="136" t="str">
        <f>LEFT(historie_vysledky[[#This Row],[prijmeni a jmeno]],1)</f>
        <v>O</v>
      </c>
      <c r="Q1614" s="135" t="str">
        <f>CONCATENATE(historie_vysledky[[#This Row],[prijmeni a jmeno]],", ",historie_vysledky[[#This Row],[nar]])</f>
        <v>Outlý Jakub, 2005</v>
      </c>
      <c r="R1614" s="135" t="str">
        <f>CONCATENATE(historie_vysledky[[#This Row],[prijmeni a jmeno]]," (",historie_vysledky[[#This Row],[nar]],")  v roce ",historie_vysledky[[#This Row],[rok]])</f>
        <v>Outlý Jakub (2005)  v roce 2017</v>
      </c>
    </row>
    <row r="1615" spans="2:18" ht="11.25">
      <c r="B1615" s="133" t="str">
        <f>CONCATENATE(historie_vysledky[[#This Row],[rok]]," :: ",H1615," :: ",I1615)</f>
        <v>2017 :: Nepivoda Jan :: 2006</v>
      </c>
      <c r="C1615" s="251">
        <v>2017</v>
      </c>
      <c r="D1615" s="252" t="s">
        <v>297</v>
      </c>
      <c r="E1615" s="259" t="s">
        <v>316</v>
      </c>
      <c r="F1615" s="259">
        <v>7</v>
      </c>
      <c r="G1615" s="253">
        <v>24</v>
      </c>
      <c r="H1615" s="262" t="s">
        <v>2879</v>
      </c>
      <c r="I1615" s="263">
        <v>2006</v>
      </c>
      <c r="J1615" s="19" t="s">
        <v>285</v>
      </c>
      <c r="K1615" s="255" t="str">
        <f>IF(RIGHT(LEFT(historie_vysledky[[#This Row],[prijmeni a jmeno]],SEARCH(" ",historie_vysledky[[#This Row],[prijmeni a jmeno]])-1),1)="á","Z","M")</f>
        <v>M</v>
      </c>
      <c r="L161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15" s="257"/>
      <c r="N1615" s="134"/>
      <c r="O1615" s="264">
        <v>1.4467592592592594E-3</v>
      </c>
      <c r="P1615" s="136" t="str">
        <f>LEFT(historie_vysledky[[#This Row],[prijmeni a jmeno]],1)</f>
        <v>N</v>
      </c>
      <c r="Q1615" s="135" t="str">
        <f>CONCATENATE(historie_vysledky[[#This Row],[prijmeni a jmeno]],", ",historie_vysledky[[#This Row],[nar]])</f>
        <v>Nepivoda Jan, 2006</v>
      </c>
      <c r="R1615" s="135" t="str">
        <f>CONCATENATE(historie_vysledky[[#This Row],[prijmeni a jmeno]]," (",historie_vysledky[[#This Row],[nar]],")  v roce ",historie_vysledky[[#This Row],[rok]])</f>
        <v>Nepivoda Jan (2006)  v roce 2017</v>
      </c>
    </row>
    <row r="1616" spans="2:18" ht="11.25">
      <c r="B1616" s="133" t="str">
        <f>CONCATENATE(historie_vysledky[[#This Row],[rok]]," :: ",H1616," :: ",I1616)</f>
        <v>2017 :: Gubaniová Tereza :: 2005</v>
      </c>
      <c r="C1616" s="251">
        <v>2017</v>
      </c>
      <c r="D1616" s="252" t="s">
        <v>297</v>
      </c>
      <c r="E1616" s="259" t="s">
        <v>316</v>
      </c>
      <c r="F1616" s="259">
        <v>1</v>
      </c>
      <c r="G1616" s="253">
        <v>40</v>
      </c>
      <c r="H1616" s="262" t="s">
        <v>1005</v>
      </c>
      <c r="I1616" s="263">
        <v>2005</v>
      </c>
      <c r="J1616" s="19" t="s">
        <v>984</v>
      </c>
      <c r="K1616" s="255" t="str">
        <f>IF(RIGHT(LEFT(historie_vysledky[[#This Row],[prijmeni a jmeno]],SEARCH(" ",historie_vysledky[[#This Row],[prijmeni a jmeno]])-1),1)="á","Z","M")</f>
        <v>Z</v>
      </c>
      <c r="L161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16" s="257"/>
      <c r="N1616" s="134"/>
      <c r="O1616" s="264">
        <v>1.2152777777777778E-3</v>
      </c>
      <c r="P1616" s="136" t="str">
        <f>LEFT(historie_vysledky[[#This Row],[prijmeni a jmeno]],1)</f>
        <v>G</v>
      </c>
      <c r="Q1616" s="135" t="str">
        <f>CONCATENATE(historie_vysledky[[#This Row],[prijmeni a jmeno]],", ",historie_vysledky[[#This Row],[nar]])</f>
        <v>Gubaniová Tereza, 2005</v>
      </c>
      <c r="R1616" s="135" t="str">
        <f>CONCATENATE(historie_vysledky[[#This Row],[prijmeni a jmeno]]," (",historie_vysledky[[#This Row],[nar]],")  v roce ",historie_vysledky[[#This Row],[rok]])</f>
        <v>Gubaniová Tereza (2005)  v roce 2017</v>
      </c>
    </row>
    <row r="1617" spans="2:18" ht="11.25">
      <c r="B1617" s="133" t="str">
        <f>CONCATENATE(historie_vysledky[[#This Row],[rok]]," :: ",H1617," :: ",I1617)</f>
        <v>2017 :: Kvasníková Adéla :: 2006</v>
      </c>
      <c r="C1617" s="251">
        <v>2017</v>
      </c>
      <c r="D1617" s="252" t="s">
        <v>297</v>
      </c>
      <c r="E1617" s="259" t="s">
        <v>316</v>
      </c>
      <c r="F1617" s="259">
        <v>2</v>
      </c>
      <c r="G1617" s="253">
        <v>29</v>
      </c>
      <c r="H1617" s="262" t="s">
        <v>2387</v>
      </c>
      <c r="I1617" s="263">
        <v>2006</v>
      </c>
      <c r="J1617" s="19" t="s">
        <v>984</v>
      </c>
      <c r="K1617" s="255" t="str">
        <f>IF(RIGHT(LEFT(historie_vysledky[[#This Row],[prijmeni a jmeno]],SEARCH(" ",historie_vysledky[[#This Row],[prijmeni a jmeno]])-1),1)="á","Z","M")</f>
        <v>Z</v>
      </c>
      <c r="L161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17" s="257"/>
      <c r="N1617" s="134"/>
      <c r="O1617" s="264">
        <v>1.2731481481481483E-3</v>
      </c>
      <c r="P1617" s="136" t="str">
        <f>LEFT(historie_vysledky[[#This Row],[prijmeni a jmeno]],1)</f>
        <v>K</v>
      </c>
      <c r="Q1617" s="135" t="str">
        <f>CONCATENATE(historie_vysledky[[#This Row],[prijmeni a jmeno]],", ",historie_vysledky[[#This Row],[nar]])</f>
        <v>Kvasníková Adéla, 2006</v>
      </c>
      <c r="R1617" s="135" t="str">
        <f>CONCATENATE(historie_vysledky[[#This Row],[prijmeni a jmeno]]," (",historie_vysledky[[#This Row],[nar]],")  v roce ",historie_vysledky[[#This Row],[rok]])</f>
        <v>Kvasníková Adéla (2006)  v roce 2017</v>
      </c>
    </row>
    <row r="1618" spans="2:18" ht="11.25">
      <c r="B1618" s="133" t="str">
        <f>CONCATENATE(historie_vysledky[[#This Row],[rok]]," :: ",H1618," :: ",I1618)</f>
        <v>2017 :: Hrušková Barbora :: 2005</v>
      </c>
      <c r="C1618" s="251">
        <v>2017</v>
      </c>
      <c r="D1618" s="252" t="s">
        <v>297</v>
      </c>
      <c r="E1618" s="259" t="s">
        <v>316</v>
      </c>
      <c r="F1618" s="259">
        <v>3</v>
      </c>
      <c r="G1618" s="253">
        <v>49</v>
      </c>
      <c r="H1618" s="262" t="s">
        <v>2874</v>
      </c>
      <c r="I1618" s="263">
        <v>2005</v>
      </c>
      <c r="J1618" s="19" t="s">
        <v>821</v>
      </c>
      <c r="K1618" s="255" t="str">
        <f>IF(RIGHT(LEFT(historie_vysledky[[#This Row],[prijmeni a jmeno]],SEARCH(" ",historie_vysledky[[#This Row],[prijmeni a jmeno]])-1),1)="á","Z","M")</f>
        <v>Z</v>
      </c>
      <c r="L161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18" s="257"/>
      <c r="N1618" s="134"/>
      <c r="O1618" s="264">
        <v>1.3078703703703705E-3</v>
      </c>
      <c r="P1618" s="136" t="str">
        <f>LEFT(historie_vysledky[[#This Row],[prijmeni a jmeno]],1)</f>
        <v>H</v>
      </c>
      <c r="Q1618" s="135" t="str">
        <f>CONCATENATE(historie_vysledky[[#This Row],[prijmeni a jmeno]],", ",historie_vysledky[[#This Row],[nar]])</f>
        <v>Hrušková Barbora, 2005</v>
      </c>
      <c r="R1618" s="135" t="str">
        <f>CONCATENATE(historie_vysledky[[#This Row],[prijmeni a jmeno]]," (",historie_vysledky[[#This Row],[nar]],")  v roce ",historie_vysledky[[#This Row],[rok]])</f>
        <v>Hrušková Barbora (2005)  v roce 2017</v>
      </c>
    </row>
    <row r="1619" spans="2:18" ht="11.25">
      <c r="B1619" s="133" t="str">
        <f>CONCATENATE(historie_vysledky[[#This Row],[rok]]," :: ",H1619," :: ",I1619)</f>
        <v>2017 :: Staňková Karolína :: 2005</v>
      </c>
      <c r="C1619" s="251">
        <v>2017</v>
      </c>
      <c r="D1619" s="252" t="s">
        <v>297</v>
      </c>
      <c r="E1619" s="259" t="s">
        <v>316</v>
      </c>
      <c r="F1619" s="259">
        <v>4</v>
      </c>
      <c r="G1619" s="253">
        <v>34</v>
      </c>
      <c r="H1619" s="262" t="s">
        <v>1003</v>
      </c>
      <c r="I1619" s="263">
        <v>2005</v>
      </c>
      <c r="J1619" s="19" t="s">
        <v>984</v>
      </c>
      <c r="K1619" s="255" t="str">
        <f>IF(RIGHT(LEFT(historie_vysledky[[#This Row],[prijmeni a jmeno]],SEARCH(" ",historie_vysledky[[#This Row],[prijmeni a jmeno]])-1),1)="á","Z","M")</f>
        <v>Z</v>
      </c>
      <c r="L161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19" s="257"/>
      <c r="N1619" s="134"/>
      <c r="O1619" s="264">
        <v>1.3194444444444443E-3</v>
      </c>
      <c r="P1619" s="136" t="str">
        <f>LEFT(historie_vysledky[[#This Row],[prijmeni a jmeno]],1)</f>
        <v>S</v>
      </c>
      <c r="Q1619" s="135" t="str">
        <f>CONCATENATE(historie_vysledky[[#This Row],[prijmeni a jmeno]],", ",historie_vysledky[[#This Row],[nar]])</f>
        <v>Staňková Karolína, 2005</v>
      </c>
      <c r="R1619" s="135" t="str">
        <f>CONCATENATE(historie_vysledky[[#This Row],[prijmeni a jmeno]]," (",historie_vysledky[[#This Row],[nar]],")  v roce ",historie_vysledky[[#This Row],[rok]])</f>
        <v>Staňková Karolína (2005)  v roce 2017</v>
      </c>
    </row>
    <row r="1620" spans="2:18" ht="11.25">
      <c r="B1620" s="133" t="str">
        <f>CONCATENATE(historie_vysledky[[#This Row],[rok]]," :: ",H1620," :: ",I1620)</f>
        <v>2017 :: Boháčová Tereza :: 2006</v>
      </c>
      <c r="C1620" s="251">
        <v>2017</v>
      </c>
      <c r="D1620" s="252" t="s">
        <v>297</v>
      </c>
      <c r="E1620" s="259" t="s">
        <v>316</v>
      </c>
      <c r="F1620" s="259">
        <v>5</v>
      </c>
      <c r="G1620" s="253">
        <v>25</v>
      </c>
      <c r="H1620" s="262" t="s">
        <v>2393</v>
      </c>
      <c r="I1620" s="263">
        <v>2006</v>
      </c>
      <c r="J1620" s="19" t="s">
        <v>2876</v>
      </c>
      <c r="K1620" s="255" t="str">
        <f>IF(RIGHT(LEFT(historie_vysledky[[#This Row],[prijmeni a jmeno]],SEARCH(" ",historie_vysledky[[#This Row],[prijmeni a jmeno]])-1),1)="á","Z","M")</f>
        <v>Z</v>
      </c>
      <c r="L162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20" s="257"/>
      <c r="N1620" s="134"/>
      <c r="O1620" s="264">
        <v>1.3888888888888889E-3</v>
      </c>
      <c r="P1620" s="136" t="str">
        <f>LEFT(historie_vysledky[[#This Row],[prijmeni a jmeno]],1)</f>
        <v>B</v>
      </c>
      <c r="Q1620" s="135" t="str">
        <f>CONCATENATE(historie_vysledky[[#This Row],[prijmeni a jmeno]],", ",historie_vysledky[[#This Row],[nar]])</f>
        <v>Boháčová Tereza, 2006</v>
      </c>
      <c r="R1620" s="135" t="str">
        <f>CONCATENATE(historie_vysledky[[#This Row],[prijmeni a jmeno]]," (",historie_vysledky[[#This Row],[nar]],")  v roce ",historie_vysledky[[#This Row],[rok]])</f>
        <v>Boháčová Tereza (2006)  v roce 2017</v>
      </c>
    </row>
    <row r="1621" spans="2:18" ht="11.25">
      <c r="B1621" s="133" t="str">
        <f>CONCATENATE(historie_vysledky[[#This Row],[rok]]," :: ",H1621," :: ",I1621)</f>
        <v>2017 :: Nepivodová Barbora :: 2006</v>
      </c>
      <c r="C1621" s="251">
        <v>2017</v>
      </c>
      <c r="D1621" s="252" t="s">
        <v>297</v>
      </c>
      <c r="E1621" s="259" t="s">
        <v>316</v>
      </c>
      <c r="F1621" s="259">
        <v>6</v>
      </c>
      <c r="G1621" s="253">
        <v>21</v>
      </c>
      <c r="H1621" s="262" t="s">
        <v>2395</v>
      </c>
      <c r="I1621" s="263">
        <v>2006</v>
      </c>
      <c r="J1621" s="19" t="s">
        <v>285</v>
      </c>
      <c r="K1621" s="255" t="str">
        <f>IF(RIGHT(LEFT(historie_vysledky[[#This Row],[prijmeni a jmeno]],SEARCH(" ",historie_vysledky[[#This Row],[prijmeni a jmeno]])-1),1)="á","Z","M")</f>
        <v>Z</v>
      </c>
      <c r="L162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21" s="257"/>
      <c r="N1621" s="134"/>
      <c r="O1621" s="264">
        <v>1.4467592592592594E-3</v>
      </c>
      <c r="P1621" s="136" t="str">
        <f>LEFT(historie_vysledky[[#This Row],[prijmeni a jmeno]],1)</f>
        <v>N</v>
      </c>
      <c r="Q1621" s="135" t="str">
        <f>CONCATENATE(historie_vysledky[[#This Row],[prijmeni a jmeno]],", ",historie_vysledky[[#This Row],[nar]])</f>
        <v>Nepivodová Barbora, 2006</v>
      </c>
      <c r="R1621" s="135" t="str">
        <f>CONCATENATE(historie_vysledky[[#This Row],[prijmeni a jmeno]]," (",historie_vysledky[[#This Row],[nar]],")  v roce ",historie_vysledky[[#This Row],[rok]])</f>
        <v>Nepivodová Barbora (2006)  v roce 2017</v>
      </c>
    </row>
    <row r="1622" spans="2:18" ht="11.25">
      <c r="B1622" s="133" t="str">
        <f>CONCATENATE(historie_vysledky[[#This Row],[rok]]," :: ",H1622," :: ",I1622)</f>
        <v>2017 :: Kaštánková Adéla :: 2006</v>
      </c>
      <c r="C1622" s="251">
        <v>2017</v>
      </c>
      <c r="D1622" s="252" t="s">
        <v>297</v>
      </c>
      <c r="E1622" s="259" t="s">
        <v>316</v>
      </c>
      <c r="F1622" s="259">
        <v>7</v>
      </c>
      <c r="G1622" s="253">
        <v>48</v>
      </c>
      <c r="H1622" s="262" t="s">
        <v>999</v>
      </c>
      <c r="I1622" s="263">
        <v>2006</v>
      </c>
      <c r="J1622" s="19" t="s">
        <v>328</v>
      </c>
      <c r="K1622" s="255" t="str">
        <f>IF(RIGHT(LEFT(historie_vysledky[[#This Row],[prijmeni a jmeno]],SEARCH(" ",historie_vysledky[[#This Row],[prijmeni a jmeno]])-1),1)="á","Z","M")</f>
        <v>Z</v>
      </c>
      <c r="L162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22" s="257"/>
      <c r="N1622" s="134"/>
      <c r="O1622" s="264">
        <v>1.5046296296296294E-3</v>
      </c>
      <c r="P1622" s="136" t="str">
        <f>LEFT(historie_vysledky[[#This Row],[prijmeni a jmeno]],1)</f>
        <v>K</v>
      </c>
      <c r="Q1622" s="135" t="str">
        <f>CONCATENATE(historie_vysledky[[#This Row],[prijmeni a jmeno]],", ",historie_vysledky[[#This Row],[nar]])</f>
        <v>Kaštánková Adéla, 2006</v>
      </c>
      <c r="R1622" s="135" t="str">
        <f>CONCATENATE(historie_vysledky[[#This Row],[prijmeni a jmeno]]," (",historie_vysledky[[#This Row],[nar]],")  v roce ",historie_vysledky[[#This Row],[rok]])</f>
        <v>Kaštánková Adéla (2006)  v roce 2017</v>
      </c>
    </row>
    <row r="1623" spans="2:18" ht="11.25">
      <c r="B1623" s="133" t="str">
        <f>CONCATENATE(historie_vysledky[[#This Row],[rok]]," :: ",H1623," :: ",I1623)</f>
        <v>2017 :: Purkrábková Lucie :: 2006</v>
      </c>
      <c r="C1623" s="251">
        <v>2017</v>
      </c>
      <c r="D1623" s="252" t="s">
        <v>297</v>
      </c>
      <c r="E1623" s="259" t="s">
        <v>316</v>
      </c>
      <c r="F1623" s="259">
        <v>8</v>
      </c>
      <c r="G1623" s="253">
        <v>22</v>
      </c>
      <c r="H1623" s="262" t="s">
        <v>2875</v>
      </c>
      <c r="I1623" s="263">
        <v>2006</v>
      </c>
      <c r="J1623" s="19" t="s">
        <v>2723</v>
      </c>
      <c r="K1623" s="255" t="str">
        <f>IF(RIGHT(LEFT(historie_vysledky[[#This Row],[prijmeni a jmeno]],SEARCH(" ",historie_vysledky[[#This Row],[prijmeni a jmeno]])-1),1)="á","Z","M")</f>
        <v>Z</v>
      </c>
      <c r="L162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11-12</v>
      </c>
      <c r="M1623" s="257"/>
      <c r="N1623" s="134"/>
      <c r="O1623" s="264">
        <v>1.5740740740740741E-3</v>
      </c>
      <c r="P1623" s="136" t="str">
        <f>LEFT(historie_vysledky[[#This Row],[prijmeni a jmeno]],1)</f>
        <v>P</v>
      </c>
      <c r="Q1623" s="135" t="str">
        <f>CONCATENATE(historie_vysledky[[#This Row],[prijmeni a jmeno]],", ",historie_vysledky[[#This Row],[nar]])</f>
        <v>Purkrábková Lucie, 2006</v>
      </c>
      <c r="R1623" s="135" t="str">
        <f>CONCATENATE(historie_vysledky[[#This Row],[prijmeni a jmeno]]," (",historie_vysledky[[#This Row],[nar]],")  v roce ",historie_vysledky[[#This Row],[rok]])</f>
        <v>Purkrábková Lucie (2006)  v roce 2017</v>
      </c>
    </row>
    <row r="1624" spans="2:18" ht="11.25">
      <c r="B1624" s="133" t="str">
        <f>CONCATENATE(historie_vysledky[[#This Row],[rok]]," :: ",H1624," :: ",I1624)</f>
        <v>2017 :: Lolacher Tomáš :: 2003</v>
      </c>
      <c r="C1624" s="251">
        <v>2017</v>
      </c>
      <c r="D1624" s="252" t="s">
        <v>297</v>
      </c>
      <c r="E1624" s="259" t="s">
        <v>316</v>
      </c>
      <c r="F1624" s="259">
        <v>1</v>
      </c>
      <c r="G1624" s="253">
        <v>29</v>
      </c>
      <c r="H1624" s="262" t="s">
        <v>2348</v>
      </c>
      <c r="I1624" s="263">
        <v>2003</v>
      </c>
      <c r="J1624" s="19" t="s">
        <v>2346</v>
      </c>
      <c r="K1624" s="255" t="str">
        <f>IF(RIGHT(LEFT(historie_vysledky[[#This Row],[prijmeni a jmeno]],SEARCH(" ",historie_vysledky[[#This Row],[prijmeni a jmeno]])-1),1)="á","Z","M")</f>
        <v>M</v>
      </c>
      <c r="L162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624" s="257"/>
      <c r="N1624" s="134"/>
      <c r="O1624" s="264">
        <v>1.0532407407407407E-3</v>
      </c>
      <c r="P1624" s="136" t="str">
        <f>LEFT(historie_vysledky[[#This Row],[prijmeni a jmeno]],1)</f>
        <v>L</v>
      </c>
      <c r="Q1624" s="135" t="str">
        <f>CONCATENATE(historie_vysledky[[#This Row],[prijmeni a jmeno]],", ",historie_vysledky[[#This Row],[nar]])</f>
        <v>Lolacher Tomáš, 2003</v>
      </c>
      <c r="R1624" s="135" t="str">
        <f>CONCATENATE(historie_vysledky[[#This Row],[prijmeni a jmeno]]," (",historie_vysledky[[#This Row],[nar]],")  v roce ",historie_vysledky[[#This Row],[rok]])</f>
        <v>Lolacher Tomáš (2003)  v roce 2017</v>
      </c>
    </row>
    <row r="1625" spans="2:18" ht="11.25">
      <c r="B1625" s="133" t="str">
        <f>CONCATENATE(historie_vysledky[[#This Row],[rok]]," :: ",H1625," :: ",I1625)</f>
        <v>2017 :: Tomečko Šimon :: 2003</v>
      </c>
      <c r="C1625" s="251">
        <v>2017</v>
      </c>
      <c r="D1625" s="252" t="s">
        <v>297</v>
      </c>
      <c r="E1625" s="259" t="s">
        <v>316</v>
      </c>
      <c r="F1625" s="259">
        <v>2</v>
      </c>
      <c r="G1625" s="253">
        <v>18</v>
      </c>
      <c r="H1625" s="262" t="s">
        <v>2880</v>
      </c>
      <c r="I1625" s="263">
        <v>2003</v>
      </c>
      <c r="J1625" s="19" t="s">
        <v>984</v>
      </c>
      <c r="K1625" s="255" t="str">
        <f>IF(RIGHT(LEFT(historie_vysledky[[#This Row],[prijmeni a jmeno]],SEARCH(" ",historie_vysledky[[#This Row],[prijmeni a jmeno]])-1),1)="á","Z","M")</f>
        <v>M</v>
      </c>
      <c r="L1625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625" s="257"/>
      <c r="N1625" s="134"/>
      <c r="O1625" s="264">
        <v>1.0648148148148147E-3</v>
      </c>
      <c r="P1625" s="136" t="str">
        <f>LEFT(historie_vysledky[[#This Row],[prijmeni a jmeno]],1)</f>
        <v>T</v>
      </c>
      <c r="Q1625" s="135" t="str">
        <f>CONCATENATE(historie_vysledky[[#This Row],[prijmeni a jmeno]],", ",historie_vysledky[[#This Row],[nar]])</f>
        <v>Tomečko Šimon, 2003</v>
      </c>
      <c r="R1625" s="135" t="str">
        <f>CONCATENATE(historie_vysledky[[#This Row],[prijmeni a jmeno]]," (",historie_vysledky[[#This Row],[nar]],")  v roce ",historie_vysledky[[#This Row],[rok]])</f>
        <v>Tomečko Šimon (2003)  v roce 2017</v>
      </c>
    </row>
    <row r="1626" spans="2:18" ht="11.25">
      <c r="B1626" s="133" t="str">
        <f>CONCATENATE(historie_vysledky[[#This Row],[rok]]," :: ",H1626," :: ",I1626)</f>
        <v>2017 :: Stejskal Filip :: 2003</v>
      </c>
      <c r="C1626" s="251">
        <v>2017</v>
      </c>
      <c r="D1626" s="252" t="s">
        <v>297</v>
      </c>
      <c r="E1626" s="259" t="s">
        <v>316</v>
      </c>
      <c r="F1626" s="259">
        <v>3</v>
      </c>
      <c r="G1626" s="253">
        <v>20</v>
      </c>
      <c r="H1626" s="262" t="s">
        <v>229</v>
      </c>
      <c r="I1626" s="263">
        <v>2003</v>
      </c>
      <c r="J1626" s="19" t="s">
        <v>281</v>
      </c>
      <c r="K1626" s="255" t="str">
        <f>IF(RIGHT(LEFT(historie_vysledky[[#This Row],[prijmeni a jmeno]],SEARCH(" ",historie_vysledky[[#This Row],[prijmeni a jmeno]])-1),1)="á","Z","M")</f>
        <v>M</v>
      </c>
      <c r="L162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626" s="257"/>
      <c r="N1626" s="134"/>
      <c r="O1626" s="264">
        <v>1.0763888888888889E-3</v>
      </c>
      <c r="P1626" s="136" t="str">
        <f>LEFT(historie_vysledky[[#This Row],[prijmeni a jmeno]],1)</f>
        <v>S</v>
      </c>
      <c r="Q1626" s="135" t="str">
        <f>CONCATENATE(historie_vysledky[[#This Row],[prijmeni a jmeno]],", ",historie_vysledky[[#This Row],[nar]])</f>
        <v>Stejskal Filip, 2003</v>
      </c>
      <c r="R1626" s="135" t="str">
        <f>CONCATENATE(historie_vysledky[[#This Row],[prijmeni a jmeno]]," (",historie_vysledky[[#This Row],[nar]],")  v roce ",historie_vysledky[[#This Row],[rok]])</f>
        <v>Stejskal Filip (2003)  v roce 2017</v>
      </c>
    </row>
    <row r="1627" spans="2:18" ht="11.25">
      <c r="B1627" s="133" t="str">
        <f>CONCATENATE(historie_vysledky[[#This Row],[rok]]," :: ",H1627," :: ",I1627)</f>
        <v>2017 :: Motl Pavel :: 2003</v>
      </c>
      <c r="C1627" s="251">
        <v>2017</v>
      </c>
      <c r="D1627" s="252" t="s">
        <v>297</v>
      </c>
      <c r="E1627" s="259" t="s">
        <v>316</v>
      </c>
      <c r="F1627" s="259">
        <v>4</v>
      </c>
      <c r="G1627" s="253">
        <v>32</v>
      </c>
      <c r="H1627" s="262" t="s">
        <v>2881</v>
      </c>
      <c r="I1627" s="263">
        <v>2003</v>
      </c>
      <c r="J1627" s="19" t="s">
        <v>328</v>
      </c>
      <c r="K1627" s="255" t="str">
        <f>IF(RIGHT(LEFT(historie_vysledky[[#This Row],[prijmeni a jmeno]],SEARCH(" ",historie_vysledky[[#This Row],[prijmeni a jmeno]])-1),1)="á","Z","M")</f>
        <v>M</v>
      </c>
      <c r="L162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627" s="257"/>
      <c r="N1627" s="134"/>
      <c r="O1627" s="264">
        <v>1.1689814814814816E-3</v>
      </c>
      <c r="P1627" s="136" t="str">
        <f>LEFT(historie_vysledky[[#This Row],[prijmeni a jmeno]],1)</f>
        <v>M</v>
      </c>
      <c r="Q1627" s="135" t="str">
        <f>CONCATENATE(historie_vysledky[[#This Row],[prijmeni a jmeno]],", ",historie_vysledky[[#This Row],[nar]])</f>
        <v>Motl Pavel, 2003</v>
      </c>
      <c r="R1627" s="135" t="str">
        <f>CONCATENATE(historie_vysledky[[#This Row],[prijmeni a jmeno]]," (",historie_vysledky[[#This Row],[nar]],")  v roce ",historie_vysledky[[#This Row],[rok]])</f>
        <v>Motl Pavel (2003)  v roce 2017</v>
      </c>
    </row>
    <row r="1628" spans="2:18" ht="11.25">
      <c r="B1628" s="133" t="str">
        <f>CONCATENATE(historie_vysledky[[#This Row],[rok]]," :: ",H1628," :: ",I1628)</f>
        <v>2017 :: Candra Tomáš :: 2004</v>
      </c>
      <c r="C1628" s="251">
        <v>2017</v>
      </c>
      <c r="D1628" s="252" t="s">
        <v>297</v>
      </c>
      <c r="E1628" s="259" t="s">
        <v>316</v>
      </c>
      <c r="F1628" s="259">
        <v>5</v>
      </c>
      <c r="G1628" s="253">
        <v>30</v>
      </c>
      <c r="H1628" s="262" t="s">
        <v>362</v>
      </c>
      <c r="I1628" s="263">
        <v>2004</v>
      </c>
      <c r="J1628" s="19" t="s">
        <v>299</v>
      </c>
      <c r="K1628" s="255" t="str">
        <f>IF(RIGHT(LEFT(historie_vysledky[[#This Row],[prijmeni a jmeno]],SEARCH(" ",historie_vysledky[[#This Row],[prijmeni a jmeno]])-1),1)="á","Z","M")</f>
        <v>M</v>
      </c>
      <c r="L162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628" s="257"/>
      <c r="N1628" s="134"/>
      <c r="O1628" s="264">
        <v>1.2037037037037038E-3</v>
      </c>
      <c r="P1628" s="136" t="str">
        <f>LEFT(historie_vysledky[[#This Row],[prijmeni a jmeno]],1)</f>
        <v>C</v>
      </c>
      <c r="Q1628" s="135" t="str">
        <f>CONCATENATE(historie_vysledky[[#This Row],[prijmeni a jmeno]],", ",historie_vysledky[[#This Row],[nar]])</f>
        <v>Candra Tomáš, 2004</v>
      </c>
      <c r="R1628" s="135" t="str">
        <f>CONCATENATE(historie_vysledky[[#This Row],[prijmeni a jmeno]]," (",historie_vysledky[[#This Row],[nar]],")  v roce ",historie_vysledky[[#This Row],[rok]])</f>
        <v>Candra Tomáš (2004)  v roce 2017</v>
      </c>
    </row>
    <row r="1629" spans="2:18" ht="11.25">
      <c r="B1629" s="133" t="str">
        <f>CONCATENATE(historie_vysledky[[#This Row],[rok]]," :: ",H1629," :: ",I1629)</f>
        <v>2017 :: Bernkopf Slavomír :: 2003</v>
      </c>
      <c r="C1629" s="251">
        <v>2017</v>
      </c>
      <c r="D1629" s="252" t="s">
        <v>297</v>
      </c>
      <c r="E1629" s="259" t="s">
        <v>316</v>
      </c>
      <c r="F1629" s="259">
        <v>6</v>
      </c>
      <c r="G1629" s="253">
        <v>88</v>
      </c>
      <c r="H1629" s="262" t="s">
        <v>590</v>
      </c>
      <c r="I1629" s="263">
        <v>2003</v>
      </c>
      <c r="J1629" s="19" t="s">
        <v>563</v>
      </c>
      <c r="K1629" s="255" t="str">
        <f>IF(RIGHT(LEFT(historie_vysledky[[#This Row],[prijmeni a jmeno]],SEARCH(" ",historie_vysledky[[#This Row],[prijmeni a jmeno]])-1),1)="á","Z","M")</f>
        <v>M</v>
      </c>
      <c r="L162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629" s="257"/>
      <c r="N1629" s="134"/>
      <c r="O1629" s="264">
        <v>1.3194444444444443E-3</v>
      </c>
      <c r="P1629" s="136" t="str">
        <f>LEFT(historie_vysledky[[#This Row],[prijmeni a jmeno]],1)</f>
        <v>B</v>
      </c>
      <c r="Q1629" s="135" t="str">
        <f>CONCATENATE(historie_vysledky[[#This Row],[prijmeni a jmeno]],", ",historie_vysledky[[#This Row],[nar]])</f>
        <v>Bernkopf Slavomír, 2003</v>
      </c>
      <c r="R1629" s="135" t="str">
        <f>CONCATENATE(historie_vysledky[[#This Row],[prijmeni a jmeno]]," (",historie_vysledky[[#This Row],[nar]],")  v roce ",historie_vysledky[[#This Row],[rok]])</f>
        <v>Bernkopf Slavomír (2003)  v roce 2017</v>
      </c>
    </row>
    <row r="1630" spans="2:18" ht="11.25">
      <c r="B1630" s="133" t="str">
        <f>CONCATENATE(historie_vysledky[[#This Row],[rok]]," :: ",H1630," :: ",I1630)</f>
        <v>2017 :: Dunko Martin :: 2004</v>
      </c>
      <c r="C1630" s="251">
        <v>2017</v>
      </c>
      <c r="D1630" s="252" t="s">
        <v>297</v>
      </c>
      <c r="E1630" s="259" t="s">
        <v>316</v>
      </c>
      <c r="F1630" s="259">
        <v>7</v>
      </c>
      <c r="G1630" s="253">
        <v>27</v>
      </c>
      <c r="H1630" s="262" t="s">
        <v>2831</v>
      </c>
      <c r="I1630" s="263">
        <v>2004</v>
      </c>
      <c r="J1630" s="19" t="s">
        <v>1039</v>
      </c>
      <c r="K1630" s="255" t="str">
        <f>IF(RIGHT(LEFT(historie_vysledky[[#This Row],[prijmeni a jmeno]],SEARCH(" ",historie_vysledky[[#This Row],[prijmeni a jmeno]])-1),1)="á","Z","M")</f>
        <v>M</v>
      </c>
      <c r="L1630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630" s="257"/>
      <c r="N1630" s="134"/>
      <c r="O1630" s="264">
        <v>1.4120370370370369E-3</v>
      </c>
      <c r="P1630" s="136" t="str">
        <f>LEFT(historie_vysledky[[#This Row],[prijmeni a jmeno]],1)</f>
        <v>D</v>
      </c>
      <c r="Q1630" s="135" t="str">
        <f>CONCATENATE(historie_vysledky[[#This Row],[prijmeni a jmeno]],", ",historie_vysledky[[#This Row],[nar]])</f>
        <v>Dunko Martin, 2004</v>
      </c>
      <c r="R1630" s="135" t="str">
        <f>CONCATENATE(historie_vysledky[[#This Row],[prijmeni a jmeno]]," (",historie_vysledky[[#This Row],[nar]],")  v roce ",historie_vysledky[[#This Row],[rok]])</f>
        <v>Dunko Martin (2004)  v roce 2017</v>
      </c>
    </row>
    <row r="1631" spans="2:18" ht="11.25">
      <c r="B1631" s="133" t="str">
        <f>CONCATENATE(historie_vysledky[[#This Row],[rok]]," :: ",H1631," :: ",I1631)</f>
        <v>2017 :: Kundrátková Anežka :: 2004</v>
      </c>
      <c r="C1631" s="251">
        <v>2017</v>
      </c>
      <c r="D1631" s="252" t="s">
        <v>297</v>
      </c>
      <c r="E1631" s="259" t="s">
        <v>316</v>
      </c>
      <c r="F1631" s="259">
        <v>1</v>
      </c>
      <c r="G1631" s="253">
        <v>74</v>
      </c>
      <c r="H1631" s="262" t="s">
        <v>2871</v>
      </c>
      <c r="I1631" s="263">
        <v>2004</v>
      </c>
      <c r="J1631" s="19" t="s">
        <v>328</v>
      </c>
      <c r="K1631" s="255" t="str">
        <f>IF(RIGHT(LEFT(historie_vysledky[[#This Row],[prijmeni a jmeno]],SEARCH(" ",historie_vysledky[[#This Row],[prijmeni a jmeno]])-1),1)="á","Z","M")</f>
        <v>Z</v>
      </c>
      <c r="L163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13-14</v>
      </c>
      <c r="M1631" s="257"/>
      <c r="N1631" s="134"/>
      <c r="O1631" s="264">
        <v>1.4583333333333334E-3</v>
      </c>
      <c r="P1631" s="136" t="str">
        <f>LEFT(historie_vysledky[[#This Row],[prijmeni a jmeno]],1)</f>
        <v>K</v>
      </c>
      <c r="Q1631" s="135" t="str">
        <f>CONCATENATE(historie_vysledky[[#This Row],[prijmeni a jmeno]],", ",historie_vysledky[[#This Row],[nar]])</f>
        <v>Kundrátková Anežka, 2004</v>
      </c>
      <c r="R1631" s="135" t="str">
        <f>CONCATENATE(historie_vysledky[[#This Row],[prijmeni a jmeno]]," (",historie_vysledky[[#This Row],[nar]],")  v roce ",historie_vysledky[[#This Row],[rok]])</f>
        <v>Kundrátková Anežka (2004)  v roce 2017</v>
      </c>
    </row>
    <row r="1632" spans="2:18" ht="11.25">
      <c r="B1632" s="133" t="str">
        <f>CONCATENATE(historie_vysledky[[#This Row],[rok]]," :: ",H1632," :: ",I1632)</f>
        <v>2017 :: Gloza Ondřej :: 2002</v>
      </c>
      <c r="C1632" s="251">
        <v>2017</v>
      </c>
      <c r="D1632" s="252" t="s">
        <v>297</v>
      </c>
      <c r="E1632" s="259" t="s">
        <v>316</v>
      </c>
      <c r="F1632" s="259">
        <v>1</v>
      </c>
      <c r="G1632" s="253">
        <v>41</v>
      </c>
      <c r="H1632" s="262" t="s">
        <v>269</v>
      </c>
      <c r="I1632" s="263">
        <v>2002</v>
      </c>
      <c r="J1632" s="19" t="s">
        <v>559</v>
      </c>
      <c r="K1632" s="255" t="str">
        <f>IF(RIGHT(LEFT(historie_vysledky[[#This Row],[prijmeni a jmeno]],SEARCH(" ",historie_vysledky[[#This Row],[prijmeni a jmeno]])-1),1)="á","Z","M")</f>
        <v>M</v>
      </c>
      <c r="L163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632" s="257"/>
      <c r="N1632" s="134"/>
      <c r="O1632" s="264">
        <v>2.5000000000000001E-3</v>
      </c>
      <c r="P1632" s="136" t="str">
        <f>LEFT(historie_vysledky[[#This Row],[prijmeni a jmeno]],1)</f>
        <v>G</v>
      </c>
      <c r="Q1632" s="135" t="str">
        <f>CONCATENATE(historie_vysledky[[#This Row],[prijmeni a jmeno]],", ",historie_vysledky[[#This Row],[nar]])</f>
        <v>Gloza Ondřej, 2002</v>
      </c>
      <c r="R1632" s="135" t="str">
        <f>CONCATENATE(historie_vysledky[[#This Row],[prijmeni a jmeno]]," (",historie_vysledky[[#This Row],[nar]],")  v roce ",historie_vysledky[[#This Row],[rok]])</f>
        <v>Gloza Ondřej (2002)  v roce 2017</v>
      </c>
    </row>
    <row r="1633" spans="2:18" ht="11.25">
      <c r="B1633" s="133" t="str">
        <f>CONCATENATE(historie_vysledky[[#This Row],[rok]]," :: ",H1633," :: ",I1633)</f>
        <v>2017 :: Kopecký Jiří :: 2001</v>
      </c>
      <c r="C1633" s="251">
        <v>2017</v>
      </c>
      <c r="D1633" s="252" t="s">
        <v>297</v>
      </c>
      <c r="E1633" s="259" t="s">
        <v>316</v>
      </c>
      <c r="F1633" s="259">
        <v>2</v>
      </c>
      <c r="G1633" s="253">
        <v>84</v>
      </c>
      <c r="H1633" s="262" t="s">
        <v>2828</v>
      </c>
      <c r="I1633" s="263">
        <v>2001</v>
      </c>
      <c r="J1633" s="19" t="s">
        <v>1039</v>
      </c>
      <c r="K1633" s="255" t="str">
        <f>IF(RIGHT(LEFT(historie_vysledky[[#This Row],[prijmeni a jmeno]],SEARCH(" ",historie_vysledky[[#This Row],[prijmeni a jmeno]])-1),1)="á","Z","M")</f>
        <v>M</v>
      </c>
      <c r="L163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633" s="257"/>
      <c r="N1633" s="134"/>
      <c r="O1633" s="264">
        <v>2.627314814814815E-3</v>
      </c>
      <c r="P1633" s="136" t="str">
        <f>LEFT(historie_vysledky[[#This Row],[prijmeni a jmeno]],1)</f>
        <v>K</v>
      </c>
      <c r="Q1633" s="135" t="str">
        <f>CONCATENATE(historie_vysledky[[#This Row],[prijmeni a jmeno]],", ",historie_vysledky[[#This Row],[nar]])</f>
        <v>Kopecký Jiří, 2001</v>
      </c>
      <c r="R1633" s="135" t="str">
        <f>CONCATENATE(historie_vysledky[[#This Row],[prijmeni a jmeno]]," (",historie_vysledky[[#This Row],[nar]],")  v roce ",historie_vysledky[[#This Row],[rok]])</f>
        <v>Kopecký Jiří (2001)  v roce 2017</v>
      </c>
    </row>
    <row r="1634" spans="2:18" ht="11.25">
      <c r="B1634" s="133" t="str">
        <f>CONCATENATE(historie_vysledky[[#This Row],[rok]]," :: ",H1634," :: ",I1634)</f>
        <v>2017 :: Kerekanič Zdeněk :: 2001</v>
      </c>
      <c r="C1634" s="251">
        <v>2017</v>
      </c>
      <c r="D1634" s="252" t="s">
        <v>297</v>
      </c>
      <c r="E1634" s="259" t="s">
        <v>316</v>
      </c>
      <c r="F1634" s="259">
        <v>3</v>
      </c>
      <c r="G1634" s="253">
        <v>29</v>
      </c>
      <c r="H1634" s="262" t="s">
        <v>2712</v>
      </c>
      <c r="I1634" s="263">
        <v>2001</v>
      </c>
      <c r="J1634" s="19" t="s">
        <v>1039</v>
      </c>
      <c r="K1634" s="255" t="str">
        <f>IF(RIGHT(LEFT(historie_vysledky[[#This Row],[prijmeni a jmeno]],SEARCH(" ",historie_vysledky[[#This Row],[prijmeni a jmeno]])-1),1)="á","Z","M")</f>
        <v>M</v>
      </c>
      <c r="L1634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634" s="257"/>
      <c r="N1634" s="134"/>
      <c r="O1634" s="264">
        <v>2.6620370370370374E-3</v>
      </c>
      <c r="P1634" s="136" t="str">
        <f>LEFT(historie_vysledky[[#This Row],[prijmeni a jmeno]],1)</f>
        <v>K</v>
      </c>
      <c r="Q1634" s="135" t="str">
        <f>CONCATENATE(historie_vysledky[[#This Row],[prijmeni a jmeno]],", ",historie_vysledky[[#This Row],[nar]])</f>
        <v>Kerekanič Zdeněk, 2001</v>
      </c>
      <c r="R1634" s="135" t="str">
        <f>CONCATENATE(historie_vysledky[[#This Row],[prijmeni a jmeno]]," (",historie_vysledky[[#This Row],[nar]],")  v roce ",historie_vysledky[[#This Row],[rok]])</f>
        <v>Kerekanič Zdeněk (2001)  v roce 2017</v>
      </c>
    </row>
    <row r="1635" spans="2:18" ht="11.25">
      <c r="B1635" s="133" t="str">
        <f>CONCATENATE(historie_vysledky[[#This Row],[rok]]," :: ",H1635," :: ",I1635)</f>
        <v>2017 :: Stejskal Filip :: 2003</v>
      </c>
      <c r="C1635" s="251">
        <v>2017</v>
      </c>
      <c r="D1635" s="252" t="s">
        <v>297</v>
      </c>
      <c r="E1635" s="259" t="s">
        <v>316</v>
      </c>
      <c r="F1635" s="259">
        <v>4</v>
      </c>
      <c r="G1635" s="253">
        <v>50</v>
      </c>
      <c r="H1635" s="262" t="s">
        <v>229</v>
      </c>
      <c r="I1635" s="263">
        <v>2003</v>
      </c>
      <c r="J1635" s="19" t="s">
        <v>281</v>
      </c>
      <c r="K1635" s="255" t="str">
        <f>IF(RIGHT(LEFT(historie_vysledky[[#This Row],[prijmeni a jmeno]],SEARCH(" ",historie_vysledky[[#This Row],[prijmeni a jmeno]])-1),1)="á","Z","M")</f>
        <v>M</v>
      </c>
      <c r="L1635" s="267" t="s">
        <v>3188</v>
      </c>
      <c r="M1635" s="257"/>
      <c r="N1635" s="134"/>
      <c r="O1635" s="264">
        <v>2.6967592592592594E-3</v>
      </c>
      <c r="P1635" s="136" t="str">
        <f>LEFT(historie_vysledky[[#This Row],[prijmeni a jmeno]],1)</f>
        <v>S</v>
      </c>
      <c r="Q1635" s="135" t="str">
        <f>CONCATENATE(historie_vysledky[[#This Row],[prijmeni a jmeno]],", ",historie_vysledky[[#This Row],[nar]])</f>
        <v>Stejskal Filip, 2003</v>
      </c>
      <c r="R1635" s="135" t="str">
        <f>CONCATENATE(historie_vysledky[[#This Row],[prijmeni a jmeno]]," (",historie_vysledky[[#This Row],[nar]],")  v roce ",historie_vysledky[[#This Row],[rok]])</f>
        <v>Stejskal Filip (2003)  v roce 2017</v>
      </c>
    </row>
    <row r="1636" spans="2:18" ht="11.25">
      <c r="B1636" s="133" t="str">
        <f>CONCATENATE(historie_vysledky[[#This Row],[rok]]," :: ",H1636," :: ",I1636)</f>
        <v>2017 :: Stejskal Ladislav :: 2001</v>
      </c>
      <c r="C1636" s="251">
        <v>2017</v>
      </c>
      <c r="D1636" s="252" t="s">
        <v>297</v>
      </c>
      <c r="E1636" s="259" t="s">
        <v>316</v>
      </c>
      <c r="F1636" s="259">
        <v>5</v>
      </c>
      <c r="G1636" s="253">
        <v>7</v>
      </c>
      <c r="H1636" s="262" t="s">
        <v>159</v>
      </c>
      <c r="I1636" s="263">
        <v>2001</v>
      </c>
      <c r="J1636" s="19" t="s">
        <v>284</v>
      </c>
      <c r="K1636" s="255" t="str">
        <f>IF(RIGHT(LEFT(historie_vysledky[[#This Row],[prijmeni a jmeno]],SEARCH(" ",historie_vysledky[[#This Row],[prijmeni a jmeno]])-1),1)="á","Z","M")</f>
        <v>M</v>
      </c>
      <c r="L1636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636" s="257"/>
      <c r="N1636" s="134"/>
      <c r="O1636" s="264">
        <v>2.9050925925925928E-3</v>
      </c>
      <c r="P1636" s="136" t="str">
        <f>LEFT(historie_vysledky[[#This Row],[prijmeni a jmeno]],1)</f>
        <v>S</v>
      </c>
      <c r="Q1636" s="135" t="str">
        <f>CONCATENATE(historie_vysledky[[#This Row],[prijmeni a jmeno]],", ",historie_vysledky[[#This Row],[nar]])</f>
        <v>Stejskal Ladislav, 2001</v>
      </c>
      <c r="R1636" s="135" t="str">
        <f>CONCATENATE(historie_vysledky[[#This Row],[prijmeni a jmeno]]," (",historie_vysledky[[#This Row],[nar]],")  v roce ",historie_vysledky[[#This Row],[rok]])</f>
        <v>Stejskal Ladislav (2001)  v roce 2017</v>
      </c>
    </row>
    <row r="1637" spans="2:18" ht="11.25">
      <c r="B1637" s="133" t="str">
        <f>CONCATENATE(historie_vysledky[[#This Row],[rok]]," :: ",H1637," :: ",I1637)</f>
        <v>2017 :: Chmátal Lukáš :: 2002</v>
      </c>
      <c r="C1637" s="251">
        <v>2017</v>
      </c>
      <c r="D1637" s="252" t="s">
        <v>297</v>
      </c>
      <c r="E1637" s="259" t="s">
        <v>316</v>
      </c>
      <c r="F1637" s="259">
        <v>6</v>
      </c>
      <c r="G1637" s="253">
        <v>54</v>
      </c>
      <c r="H1637" s="262" t="s">
        <v>2829</v>
      </c>
      <c r="I1637" s="263">
        <v>2002</v>
      </c>
      <c r="J1637" s="19" t="s">
        <v>1039</v>
      </c>
      <c r="K1637" s="255" t="str">
        <f>IF(RIGHT(LEFT(historie_vysledky[[#This Row],[prijmeni a jmeno]],SEARCH(" ",historie_vysledky[[#This Row],[prijmeni a jmeno]])-1),1)="á","Z","M")</f>
        <v>M</v>
      </c>
      <c r="L1637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637" s="257"/>
      <c r="N1637" s="134"/>
      <c r="O1637" s="264">
        <v>3.2060185185185191E-3</v>
      </c>
      <c r="P1637" s="136" t="str">
        <f>LEFT(historie_vysledky[[#This Row],[prijmeni a jmeno]],1)</f>
        <v>C</v>
      </c>
      <c r="Q1637" s="135" t="str">
        <f>CONCATENATE(historie_vysledky[[#This Row],[prijmeni a jmeno]],", ",historie_vysledky[[#This Row],[nar]])</f>
        <v>Chmátal Lukáš, 2002</v>
      </c>
      <c r="R1637" s="135" t="str">
        <f>CONCATENATE(historie_vysledky[[#This Row],[prijmeni a jmeno]]," (",historie_vysledky[[#This Row],[nar]],")  v roce ",historie_vysledky[[#This Row],[rok]])</f>
        <v>Chmátal Lukáš (2002)  v roce 2017</v>
      </c>
    </row>
    <row r="1638" spans="2:18" ht="11.25">
      <c r="B1638" s="133" t="str">
        <f>CONCATENATE(historie_vysledky[[#This Row],[rok]]," :: ",H1638," :: ",I1638)</f>
        <v>2017 :: Markovič Koloman :: 2002</v>
      </c>
      <c r="C1638" s="251">
        <v>2017</v>
      </c>
      <c r="D1638" s="252" t="s">
        <v>297</v>
      </c>
      <c r="E1638" s="259" t="s">
        <v>316</v>
      </c>
      <c r="F1638" s="259">
        <v>7</v>
      </c>
      <c r="G1638" s="253">
        <v>72</v>
      </c>
      <c r="H1638" s="262" t="s">
        <v>2708</v>
      </c>
      <c r="I1638" s="263">
        <v>2002</v>
      </c>
      <c r="J1638" s="19" t="s">
        <v>1039</v>
      </c>
      <c r="K1638" s="255" t="str">
        <f>IF(RIGHT(LEFT(historie_vysledky[[#This Row],[prijmeni a jmeno]],SEARCH(" ",historie_vysledky[[#This Row],[prijmeni a jmeno]])-1),1)="á","Z","M")</f>
        <v>M</v>
      </c>
      <c r="L1638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638" s="257"/>
      <c r="N1638" s="134"/>
      <c r="O1638" s="264">
        <v>3.6805555555555554E-3</v>
      </c>
      <c r="P1638" s="136" t="str">
        <f>LEFT(historie_vysledky[[#This Row],[prijmeni a jmeno]],1)</f>
        <v>M</v>
      </c>
      <c r="Q1638" s="135" t="str">
        <f>CONCATENATE(historie_vysledky[[#This Row],[prijmeni a jmeno]],", ",historie_vysledky[[#This Row],[nar]])</f>
        <v>Markovič Koloman, 2002</v>
      </c>
      <c r="R1638" s="135" t="str">
        <f>CONCATENATE(historie_vysledky[[#This Row],[prijmeni a jmeno]]," (",historie_vysledky[[#This Row],[nar]],")  v roce ",historie_vysledky[[#This Row],[rok]])</f>
        <v>Markovič Koloman (2002)  v roce 2017</v>
      </c>
    </row>
    <row r="1639" spans="2:18" ht="11.25">
      <c r="B1639" s="133" t="str">
        <f>CONCATENATE(historie_vysledky[[#This Row],[rok]]," :: ",H1639," :: ",I1639)</f>
        <v>2017 :: Nanár Richard :: 2001</v>
      </c>
      <c r="C1639" s="251">
        <v>2017</v>
      </c>
      <c r="D1639" s="252" t="s">
        <v>297</v>
      </c>
      <c r="E1639" s="259" t="s">
        <v>316</v>
      </c>
      <c r="F1639" s="259">
        <v>8</v>
      </c>
      <c r="G1639" s="253">
        <v>85</v>
      </c>
      <c r="H1639" s="262" t="s">
        <v>2827</v>
      </c>
      <c r="I1639" s="263">
        <v>2001</v>
      </c>
      <c r="J1639" s="19" t="s">
        <v>1039</v>
      </c>
      <c r="K1639" s="255" t="str">
        <f>IF(RIGHT(LEFT(historie_vysledky[[#This Row],[prijmeni a jmeno]],SEARCH(" ",historie_vysledky[[#This Row],[prijmeni a jmeno]])-1),1)="á","Z","M")</f>
        <v>M</v>
      </c>
      <c r="L1639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639" s="257"/>
      <c r="N1639" s="134"/>
      <c r="O1639" s="264">
        <v>3.8078703703703707E-3</v>
      </c>
      <c r="P1639" s="136" t="str">
        <f>LEFT(historie_vysledky[[#This Row],[prijmeni a jmeno]],1)</f>
        <v>N</v>
      </c>
      <c r="Q1639" s="135" t="str">
        <f>CONCATENATE(historie_vysledky[[#This Row],[prijmeni a jmeno]],", ",historie_vysledky[[#This Row],[nar]])</f>
        <v>Nanár Richard, 2001</v>
      </c>
      <c r="R1639" s="135" t="str">
        <f>CONCATENATE(historie_vysledky[[#This Row],[prijmeni a jmeno]]," (",historie_vysledky[[#This Row],[nar]],")  v roce ",historie_vysledky[[#This Row],[rok]])</f>
        <v>Nanár Richard (2001)  v roce 2017</v>
      </c>
    </row>
    <row r="1640" spans="2:18" ht="11.25">
      <c r="B1640" s="133" t="str">
        <f>CONCATENATE(historie_vysledky[[#This Row],[rok]]," :: ",H1640," :: ",I1640)</f>
        <v>2017 :: Dunko Martin :: 2004</v>
      </c>
      <c r="C1640" s="251">
        <v>2017</v>
      </c>
      <c r="D1640" s="252" t="s">
        <v>297</v>
      </c>
      <c r="E1640" s="259" t="s">
        <v>316</v>
      </c>
      <c r="F1640" s="259">
        <v>9</v>
      </c>
      <c r="G1640" s="253">
        <v>11</v>
      </c>
      <c r="H1640" s="262" t="s">
        <v>2831</v>
      </c>
      <c r="I1640" s="263">
        <v>2004</v>
      </c>
      <c r="J1640" s="19" t="s">
        <v>1039</v>
      </c>
      <c r="K1640" s="255" t="str">
        <f>IF(RIGHT(LEFT(historie_vysledky[[#This Row],[prijmeni a jmeno]],SEARCH(" ",historie_vysledky[[#This Row],[prijmeni a jmeno]])-1),1)="á","Z","M")</f>
        <v>M</v>
      </c>
      <c r="L1640" s="267" t="s">
        <v>3188</v>
      </c>
      <c r="M1640" s="257"/>
      <c r="N1640" s="134"/>
      <c r="O1640" s="264">
        <v>3.8194444444444443E-3</v>
      </c>
      <c r="P1640" s="136" t="str">
        <f>LEFT(historie_vysledky[[#This Row],[prijmeni a jmeno]],1)</f>
        <v>D</v>
      </c>
      <c r="Q1640" s="135" t="str">
        <f>CONCATENATE(historie_vysledky[[#This Row],[prijmeni a jmeno]],", ",historie_vysledky[[#This Row],[nar]])</f>
        <v>Dunko Martin, 2004</v>
      </c>
      <c r="R1640" s="135" t="str">
        <f>CONCATENATE(historie_vysledky[[#This Row],[prijmeni a jmeno]]," (",historie_vysledky[[#This Row],[nar]],")  v roce ",historie_vysledky[[#This Row],[rok]])</f>
        <v>Dunko Martin (2004)  v roce 2017</v>
      </c>
    </row>
    <row r="1641" spans="2:18" ht="11.25">
      <c r="B1641" s="133" t="str">
        <f>CONCATENATE(historie_vysledky[[#This Row],[rok]]," :: ",H1641," :: ",I1641)</f>
        <v>2017 :: Harmečný Tadeáš :: 2002</v>
      </c>
      <c r="C1641" s="251">
        <v>2017</v>
      </c>
      <c r="D1641" s="252" t="s">
        <v>297</v>
      </c>
      <c r="E1641" s="259" t="s">
        <v>316</v>
      </c>
      <c r="F1641" s="259">
        <v>10</v>
      </c>
      <c r="G1641" s="253">
        <v>36</v>
      </c>
      <c r="H1641" s="262" t="s">
        <v>2830</v>
      </c>
      <c r="I1641" s="263">
        <v>2002</v>
      </c>
      <c r="J1641" s="19" t="s">
        <v>1039</v>
      </c>
      <c r="K1641" s="255" t="str">
        <f>IF(RIGHT(LEFT(historie_vysledky[[#This Row],[prijmeni a jmeno]],SEARCH(" ",historie_vysledky[[#This Row],[prijmeni a jmeno]])-1),1)="á","Z","M")</f>
        <v>M</v>
      </c>
      <c r="L1641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641" s="257"/>
      <c r="N1641" s="134"/>
      <c r="O1641" s="264">
        <v>3.8310185185185183E-3</v>
      </c>
      <c r="P1641" s="136" t="str">
        <f>LEFT(historie_vysledky[[#This Row],[prijmeni a jmeno]],1)</f>
        <v>H</v>
      </c>
      <c r="Q1641" s="135" t="str">
        <f>CONCATENATE(historie_vysledky[[#This Row],[prijmeni a jmeno]],", ",historie_vysledky[[#This Row],[nar]])</f>
        <v>Harmečný Tadeáš, 2002</v>
      </c>
      <c r="R1641" s="135" t="str">
        <f>CONCATENATE(historie_vysledky[[#This Row],[prijmeni a jmeno]]," (",historie_vysledky[[#This Row],[nar]],")  v roce ",historie_vysledky[[#This Row],[rok]])</f>
        <v>Harmečný Tadeáš (2002)  v roce 2017</v>
      </c>
    </row>
    <row r="1642" spans="2:18" ht="11.25">
      <c r="B1642" s="133" t="str">
        <f>CONCATENATE(historie_vysledky[[#This Row],[rok]]," :: ",H1642," :: ",I1642)</f>
        <v>2017 :: Tejnecká Eliška :: 2002</v>
      </c>
      <c r="C1642" s="251">
        <v>2017</v>
      </c>
      <c r="D1642" s="252" t="s">
        <v>297</v>
      </c>
      <c r="E1642" s="259" t="s">
        <v>316</v>
      </c>
      <c r="F1642" s="259">
        <v>1</v>
      </c>
      <c r="G1642" s="253">
        <v>20</v>
      </c>
      <c r="H1642" s="262" t="s">
        <v>2834</v>
      </c>
      <c r="I1642" s="263">
        <v>2002</v>
      </c>
      <c r="J1642" s="19" t="s">
        <v>2835</v>
      </c>
      <c r="K1642" s="255" t="str">
        <f>IF(RIGHT(LEFT(historie_vysledky[[#This Row],[prijmeni a jmeno]],SEARCH(" ",historie_vysledky[[#This Row],[prijmeni a jmeno]])-1),1)="á","Z","M")</f>
        <v>Z</v>
      </c>
      <c r="L1642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15-16</v>
      </c>
      <c r="M1642" s="257"/>
      <c r="N1642" s="134"/>
      <c r="O1642" s="264">
        <v>3.3912037037037036E-3</v>
      </c>
      <c r="P1642" s="136" t="str">
        <f>LEFT(historie_vysledky[[#This Row],[prijmeni a jmeno]],1)</f>
        <v>T</v>
      </c>
      <c r="Q1642" s="135" t="str">
        <f>CONCATENATE(historie_vysledky[[#This Row],[prijmeni a jmeno]],", ",historie_vysledky[[#This Row],[nar]])</f>
        <v>Tejnecká Eliška, 2002</v>
      </c>
      <c r="R1642" s="135" t="str">
        <f>CONCATENATE(historie_vysledky[[#This Row],[prijmeni a jmeno]]," (",historie_vysledky[[#This Row],[nar]],")  v roce ",historie_vysledky[[#This Row],[rok]])</f>
        <v>Tejnecká Eliška (2002)  v roce 2017</v>
      </c>
    </row>
    <row r="1643" spans="2:18" ht="11.25">
      <c r="B1643" s="133" t="str">
        <f>CONCATENATE(historie_vysledky[[#This Row],[rok]]," :: ",H1643," :: ",I1643)</f>
        <v>2017 :: Jeřábek František :: 1999</v>
      </c>
      <c r="C1643" s="251">
        <v>2017</v>
      </c>
      <c r="D1643" s="252" t="s">
        <v>297</v>
      </c>
      <c r="E1643" s="259" t="s">
        <v>316</v>
      </c>
      <c r="F1643" s="259">
        <v>1</v>
      </c>
      <c r="G1643" s="253">
        <v>64</v>
      </c>
      <c r="H1643" s="262" t="s">
        <v>2832</v>
      </c>
      <c r="I1643" s="263">
        <v>1999</v>
      </c>
      <c r="J1643" s="19" t="s">
        <v>2833</v>
      </c>
      <c r="K1643" s="255" t="str">
        <f>IF(RIGHT(LEFT(historie_vysledky[[#This Row],[prijmeni a jmeno]],SEARCH(" ",historie_vysledky[[#This Row],[prijmeni a jmeno]])-1),1)="á","Z","M")</f>
        <v>M</v>
      </c>
      <c r="L1643" s="256" t="str">
        <f>VLOOKUP(CONCATENATE(historie_vysledky[[#This Row],[rok]],"::",historie_vysledky[[#This Row],[závod]],"::",historie_vysledky[[#This Row],[m/ž]],"::",historie_vysledky[[#This Row],[rok]]-historie_vysledky[[#This Row],[nar]]),kategorie[],7,0)</f>
        <v>17-18</v>
      </c>
      <c r="M1643" s="257"/>
      <c r="N1643" s="134"/>
      <c r="O1643" s="264">
        <v>5.3819444444444453E-3</v>
      </c>
      <c r="P1643" s="136" t="str">
        <f>LEFT(historie_vysledky[[#This Row],[prijmeni a jmeno]],1)</f>
        <v>J</v>
      </c>
      <c r="Q1643" s="135" t="str">
        <f>CONCATENATE(historie_vysledky[[#This Row],[prijmeni a jmeno]],", ",historie_vysledky[[#This Row],[nar]])</f>
        <v>Jeřábek František, 1999</v>
      </c>
      <c r="R1643" s="135" t="str">
        <f>CONCATENATE(historie_vysledky[[#This Row],[prijmeni a jmeno]]," (",historie_vysledky[[#This Row],[nar]],")  v roce ",historie_vysledky[[#This Row],[rok]])</f>
        <v>Jeřábek František (1999)  v roce 2017</v>
      </c>
    </row>
  </sheetData>
  <sheetProtection formatCells="0" formatColumns="0" formatRows="0" insertRows="0" autoFilter="0" pivotTables="0"/>
  <conditionalFormatting sqref="D4:D723 Q4:R1643 G4:I722 L4:M1643">
    <cfRule type="expression" dxfId="320" priority="741">
      <formula>COUNTIFS($C$4:$C$1643,$C4,$H$4:$H$1643,$H4,$I$4:$I$1643,$I4,$D$4:$D$1643,$D4,$L$4:$L$1643,$L4)&gt;1</formula>
    </cfRule>
  </conditionalFormatting>
  <dataValidations count="1">
    <dataValidation type="list" allowBlank="1" showInputMessage="1" showErrorMessage="1" sqref="K4:K1643">
      <formula1>"M,Z"</formula1>
    </dataValidation>
  </dataValidations>
  <pageMargins left="0" right="1.1811023622047245" top="0" bottom="0" header="0" footer="0"/>
  <pageSetup paperSize="9" scale="50" fitToHeight="0" orientation="landscape" r:id="rId1"/>
  <picture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C00000"/>
    <outlinePr summaryBelow="0" summaryRight="0"/>
  </sheetPr>
  <dimension ref="A1:AC205"/>
  <sheetViews>
    <sheetView showGridLines="0" showRowColHeaders="0" workbookViewId="0">
      <pane ySplit="5" topLeftCell="A12" activePane="bottomLeft" state="frozen"/>
      <selection activeCell="P2" sqref="P2"/>
      <selection pane="bottomLeft" activeCell="B5" sqref="B5"/>
    </sheetView>
  </sheetViews>
  <sheetFormatPr defaultColWidth="0" defaultRowHeight="11.25" outlineLevelCol="1"/>
  <cols>
    <col min="1" max="1" width="2.7109375" style="6" customWidth="1"/>
    <col min="2" max="2" width="4.7109375" style="6" customWidth="1"/>
    <col min="3" max="3" width="5.42578125" style="6" bestFit="1" customWidth="1"/>
    <col min="4" max="4" width="15.28515625" style="6" bestFit="1" customWidth="1"/>
    <col min="5" max="5" width="6" style="35" bestFit="1" customWidth="1"/>
    <col min="6" max="6" width="24.5703125" style="6" bestFit="1" customWidth="1"/>
    <col min="7" max="7" width="10.7109375" style="6" customWidth="1"/>
    <col min="8" max="8" width="3.5703125" style="6" bestFit="1" customWidth="1"/>
    <col min="9" max="9" width="5.28515625" style="6" bestFit="1" customWidth="1"/>
    <col min="10" max="10" width="5.28515625" style="6" bestFit="1" customWidth="1" collapsed="1"/>
    <col min="11" max="11" width="2.28515625" style="123" hidden="1" customWidth="1" outlineLevel="1"/>
    <col min="12" max="12" width="5.140625" style="138" hidden="1" customWidth="1" outlineLevel="1"/>
    <col min="13" max="13" width="6.85546875" style="191" hidden="1" customWidth="1" outlineLevel="1"/>
    <col min="14" max="15" width="6.28515625" style="191" hidden="1" customWidth="1" outlineLevel="1"/>
    <col min="16" max="16" width="9.140625" style="6" customWidth="1"/>
    <col min="17" max="29" width="0" style="6" hidden="1" customWidth="1"/>
    <col min="30" max="16384" width="9.140625" style="6" hidden="1"/>
  </cols>
  <sheetData>
    <row r="1" spans="2:15">
      <c r="E1" s="6"/>
    </row>
    <row r="2" spans="2:15" s="26" customFormat="1" ht="18.75">
      <c r="B2" s="108" t="s">
        <v>628</v>
      </c>
      <c r="C2" s="27"/>
      <c r="D2" s="27"/>
      <c r="E2" s="27"/>
      <c r="F2" s="27"/>
      <c r="G2" s="117">
        <f>index!rok</f>
        <v>2017</v>
      </c>
      <c r="H2" s="356">
        <v>2017</v>
      </c>
      <c r="I2" s="356"/>
      <c r="J2" s="356"/>
      <c r="K2" s="124"/>
      <c r="L2" s="139"/>
      <c r="M2" s="192"/>
      <c r="N2" s="193"/>
      <c r="O2" s="193"/>
    </row>
    <row r="3" spans="2:15" s="37" customFormat="1" ht="15.75">
      <c r="B3" s="116" t="s">
        <v>672</v>
      </c>
      <c r="C3" s="36"/>
      <c r="E3" s="355">
        <v>15.4</v>
      </c>
      <c r="F3" s="355"/>
      <c r="K3" s="125"/>
      <c r="L3" s="140"/>
      <c r="M3" s="194"/>
      <c r="N3" s="194"/>
      <c r="O3" s="194"/>
    </row>
    <row r="4" spans="2:15">
      <c r="C4" s="41"/>
      <c r="D4" s="33">
        <v>5</v>
      </c>
      <c r="E4" s="33">
        <v>6</v>
      </c>
      <c r="F4" s="33">
        <v>7</v>
      </c>
      <c r="G4" s="41"/>
      <c r="H4" s="33">
        <v>8</v>
      </c>
      <c r="I4" s="33">
        <v>9</v>
      </c>
      <c r="J4" s="130" t="s">
        <v>727</v>
      </c>
      <c r="L4" s="174"/>
      <c r="M4" s="195"/>
      <c r="N4" s="196"/>
      <c r="O4" s="196"/>
    </row>
    <row r="5" spans="2:15">
      <c r="B5" s="11" t="s">
        <v>292</v>
      </c>
      <c r="C5" s="11" t="s">
        <v>181</v>
      </c>
      <c r="D5" s="9" t="s">
        <v>726</v>
      </c>
      <c r="E5" s="11" t="s">
        <v>455</v>
      </c>
      <c r="F5" s="9" t="s">
        <v>46</v>
      </c>
      <c r="G5" s="11" t="s">
        <v>188</v>
      </c>
      <c r="H5" s="11" t="s">
        <v>45</v>
      </c>
      <c r="I5" s="110" t="s">
        <v>185</v>
      </c>
      <c r="J5" s="114" t="s">
        <v>728</v>
      </c>
      <c r="K5" s="126" t="s">
        <v>724</v>
      </c>
      <c r="L5" s="142" t="s">
        <v>2342</v>
      </c>
      <c r="M5" s="197" t="s">
        <v>2343</v>
      </c>
      <c r="N5" s="197" t="s">
        <v>2344</v>
      </c>
      <c r="O5" s="200" t="s">
        <v>2697</v>
      </c>
    </row>
    <row r="6" spans="2:15" ht="12.75">
      <c r="B6" s="50">
        <v>1</v>
      </c>
      <c r="C6" s="111">
        <v>92</v>
      </c>
      <c r="D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Csirik Jiří</v>
      </c>
      <c r="E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1992</v>
      </c>
      <c r="F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Atletika Písek</v>
      </c>
      <c r="G6" s="175">
        <f>TIME(Tabulka469131135[[#This Row],[hod]],Tabulka469131135[[#This Row],[min]],Tabulka469131135[[#This Row],[sec]])</f>
        <v>3.8599537037037036E-2</v>
      </c>
      <c r="H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6" s="115">
        <f>COUNTIFS($H$6:H6,H6,$I$6:I6,I6)</f>
        <v>1</v>
      </c>
      <c r="K6" s="127"/>
      <c r="L6" s="137">
        <v>0</v>
      </c>
      <c r="M6" s="198">
        <v>55</v>
      </c>
      <c r="N6" s="198">
        <v>35</v>
      </c>
      <c r="O6" s="219" t="str">
        <f>IF(Tabulka469131135[[#This Row],[čas]]=0,"-",IF(Tabulka469131135[[#This Row],[poř]]=1,IF(G6&lt;G7,"ok","???"),IF(Tabulka469131135[[#This Row],[poř]]&lt;&gt;1,IF(G6&gt;=G5,"ok","???"))))</f>
        <v>ok</v>
      </c>
    </row>
    <row r="7" spans="2:15" ht="12.75">
      <c r="B7" s="50">
        <v>2</v>
      </c>
      <c r="C7" s="111" t="s">
        <v>2811</v>
      </c>
      <c r="D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Flašar Jan</v>
      </c>
      <c r="E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1986</v>
      </c>
      <c r="F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Čtyři Dvory České Budějovice</v>
      </c>
      <c r="G7" s="175">
        <f>TIME(Tabulka469131135[[#This Row],[hod]],Tabulka469131135[[#This Row],[min]],Tabulka469131135[[#This Row],[sec]])</f>
        <v>3.9178240740740743E-2</v>
      </c>
      <c r="H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7" s="115">
        <f>COUNTIFS($H$6:H7,H7,$I$6:I7,I7)</f>
        <v>1</v>
      </c>
      <c r="K7" s="128"/>
      <c r="L7" s="137">
        <v>0</v>
      </c>
      <c r="M7" s="198">
        <v>56</v>
      </c>
      <c r="N7" s="198">
        <v>25</v>
      </c>
      <c r="O7" s="219" t="str">
        <f>IF(Tabulka469131135[[#This Row],[čas]]=0,"-",IF(Tabulka469131135[[#This Row],[poř]]=1,IF(G7&lt;G8,"ok","???"),IF(Tabulka469131135[[#This Row],[poř]]&lt;&gt;1,IF(G7&gt;=G6,"ok","???"))))</f>
        <v>ok</v>
      </c>
    </row>
    <row r="8" spans="2:15" ht="12.75">
      <c r="B8" s="50">
        <v>3</v>
      </c>
      <c r="C8" s="111">
        <v>87</v>
      </c>
      <c r="D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Soukup Josef</v>
      </c>
      <c r="E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1987</v>
      </c>
      <c r="F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Zliv</v>
      </c>
      <c r="G8" s="175">
        <f>TIME(Tabulka469131135[[#This Row],[hod]],Tabulka469131135[[#This Row],[min]],Tabulka469131135[[#This Row],[sec]])</f>
        <v>3.9699074074074074E-2</v>
      </c>
      <c r="H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8" s="115">
        <f>COUNTIFS($H$6:H8,H8,$I$6:I8,I8)</f>
        <v>2</v>
      </c>
      <c r="K8" s="128"/>
      <c r="L8" s="137">
        <v>0</v>
      </c>
      <c r="M8" s="198">
        <v>57</v>
      </c>
      <c r="N8" s="198">
        <v>10</v>
      </c>
      <c r="O8" s="219" t="str">
        <f>IF(Tabulka469131135[[#This Row],[čas]]=0,"-",IF(Tabulka469131135[[#This Row],[poř]]=1,IF(G8&lt;G9,"ok","???"),IF(Tabulka469131135[[#This Row],[poř]]&lt;&gt;1,IF(G8&gt;=G7,"ok","???"))))</f>
        <v>ok</v>
      </c>
    </row>
    <row r="9" spans="2:15" ht="12.75">
      <c r="B9" s="50">
        <v>4</v>
      </c>
      <c r="C9" s="111">
        <v>106</v>
      </c>
      <c r="D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Kos Pavel</v>
      </c>
      <c r="E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1990</v>
      </c>
      <c r="F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Třeboň</v>
      </c>
      <c r="G9" s="175">
        <f>TIME(Tabulka469131135[[#This Row],[hod]],Tabulka469131135[[#This Row],[min]],Tabulka469131135[[#This Row],[sec]])</f>
        <v>4.0092592592592589E-2</v>
      </c>
      <c r="H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9" s="115">
        <f>COUNTIFS($H$6:H9,H9,$I$6:I9,I9)</f>
        <v>2</v>
      </c>
      <c r="K9" s="128"/>
      <c r="L9" s="137">
        <v>0</v>
      </c>
      <c r="M9" s="198">
        <v>57</v>
      </c>
      <c r="N9" s="198">
        <v>44</v>
      </c>
      <c r="O9" s="219" t="str">
        <f>IF(Tabulka469131135[[#This Row],[čas]]=0,"-",IF(Tabulka469131135[[#This Row],[poř]]=1,IF(G9&lt;G10,"ok","???"),IF(Tabulka469131135[[#This Row],[poř]]&lt;&gt;1,IF(G9&gt;=G8,"ok","???"))))</f>
        <v>ok</v>
      </c>
    </row>
    <row r="10" spans="2:15" ht="12.75">
      <c r="B10" s="50">
        <v>5</v>
      </c>
      <c r="C10" s="111" t="s">
        <v>2762</v>
      </c>
      <c r="D1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Uhlíř Radek</v>
      </c>
      <c r="E1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1967</v>
      </c>
      <c r="F1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TriSK České Budějovice</v>
      </c>
      <c r="G10" s="175">
        <f>TIME(Tabulka469131135[[#This Row],[hod]],Tabulka469131135[[#This Row],[min]],Tabulka469131135[[#This Row],[sec]])</f>
        <v>4.0289351851851847E-2</v>
      </c>
      <c r="H1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10" s="115">
        <f>COUNTIFS($H$6:H10,H10,$I$6:I10,I10)</f>
        <v>1</v>
      </c>
      <c r="K10" s="128"/>
      <c r="L10" s="137">
        <v>0</v>
      </c>
      <c r="M10" s="198">
        <v>58</v>
      </c>
      <c r="N10" s="198">
        <v>1</v>
      </c>
      <c r="O10" s="219" t="str">
        <f>IF(Tabulka469131135[[#This Row],[čas]]=0,"-",IF(Tabulka469131135[[#This Row],[poř]]=1,IF(G10&lt;G11,"ok","???"),IF(Tabulka469131135[[#This Row],[poř]]&lt;&gt;1,IF(G10&gt;=G9,"ok","???"))))</f>
        <v>ok</v>
      </c>
    </row>
    <row r="11" spans="2:15" ht="12.75">
      <c r="B11" s="50">
        <v>6</v>
      </c>
      <c r="C11" s="111">
        <v>46</v>
      </c>
      <c r="D1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Beshir Ervin</v>
      </c>
      <c r="E1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1967</v>
      </c>
      <c r="F1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Zdice</v>
      </c>
      <c r="G11" s="175">
        <f>TIME(Tabulka469131135[[#This Row],[hod]],Tabulka469131135[[#This Row],[min]],Tabulka469131135[[#This Row],[sec]])</f>
        <v>4.0648148148148149E-2</v>
      </c>
      <c r="H1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11" s="115">
        <f>COUNTIFS($H$6:H11,H11,$I$6:I11,I11)</f>
        <v>2</v>
      </c>
      <c r="K11" s="128"/>
      <c r="L11" s="137">
        <v>0</v>
      </c>
      <c r="M11" s="198">
        <v>58</v>
      </c>
      <c r="N11" s="198">
        <v>32</v>
      </c>
      <c r="O11" s="219" t="str">
        <f>IF(Tabulka469131135[[#This Row],[čas]]=0,"-",IF(Tabulka469131135[[#This Row],[poř]]=1,IF(G11&lt;G12,"ok","???"),IF(Tabulka469131135[[#This Row],[poř]]&lt;&gt;1,IF(G11&gt;=G10,"ok","???"))))</f>
        <v>ok</v>
      </c>
    </row>
    <row r="12" spans="2:15" ht="12.75">
      <c r="B12" s="50">
        <v>7</v>
      </c>
      <c r="C12" s="111">
        <v>113</v>
      </c>
      <c r="D1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Kuna Alois</v>
      </c>
      <c r="E1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1988</v>
      </c>
      <c r="F1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12" s="175">
        <f>TIME(Tabulka469131135[[#This Row],[hod]],Tabulka469131135[[#This Row],[min]],Tabulka469131135[[#This Row],[sec]])</f>
        <v>4.1342592592592591E-2</v>
      </c>
      <c r="H1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12" s="115">
        <f>COUNTIFS($H$6:H12,H12,$I$6:I12,I12)</f>
        <v>3</v>
      </c>
      <c r="K12" s="128"/>
      <c r="L12" s="137">
        <v>0</v>
      </c>
      <c r="M12" s="198">
        <v>59</v>
      </c>
      <c r="N12" s="198">
        <v>32</v>
      </c>
      <c r="O12" s="219" t="str">
        <f>IF(Tabulka469131135[[#This Row],[čas]]=0,"-",IF(Tabulka469131135[[#This Row],[poř]]=1,IF(G12&lt;G13,"ok","???"),IF(Tabulka469131135[[#This Row],[poř]]&lt;&gt;1,IF(G12&gt;=G11,"ok","???"))))</f>
        <v>ok</v>
      </c>
    </row>
    <row r="13" spans="2:15" ht="12.75">
      <c r="B13" s="50">
        <v>8</v>
      </c>
      <c r="C13" s="111">
        <v>112</v>
      </c>
      <c r="D1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Sýkora Jan</v>
      </c>
      <c r="E1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1993</v>
      </c>
      <c r="F1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Decathlon-Kalenji ČB</v>
      </c>
      <c r="G13" s="175">
        <f>TIME(Tabulka469131135[[#This Row],[hod]],Tabulka469131135[[#This Row],[min]],Tabulka469131135[[#This Row],[sec]])</f>
        <v>4.207175925925926E-2</v>
      </c>
      <c r="H1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13" s="115">
        <f>COUNTIFS($H$6:H13,H13,$I$6:I13,I13)</f>
        <v>4</v>
      </c>
      <c r="K13" s="128"/>
      <c r="L13" s="137">
        <v>1</v>
      </c>
      <c r="M13" s="198">
        <v>0</v>
      </c>
      <c r="N13" s="198">
        <v>35</v>
      </c>
      <c r="O13" s="219" t="str">
        <f>IF(Tabulka469131135[[#This Row],[čas]]=0,"-",IF(Tabulka469131135[[#This Row],[poř]]=1,IF(G13&lt;G14,"ok","???"),IF(Tabulka469131135[[#This Row],[poř]]&lt;&gt;1,IF(G13&gt;=G12,"ok","???"))))</f>
        <v>ok</v>
      </c>
    </row>
    <row r="14" spans="2:15" ht="12.75">
      <c r="B14" s="50">
        <v>9</v>
      </c>
      <c r="C14" s="111">
        <v>89</v>
      </c>
      <c r="D1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Macek Petr</v>
      </c>
      <c r="E1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1979</v>
      </c>
      <c r="F1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14" s="175">
        <f>TIME(Tabulka469131135[[#This Row],[hod]],Tabulka469131135[[#This Row],[min]],Tabulka469131135[[#This Row],[sec]])</f>
        <v>4.2291666666666665E-2</v>
      </c>
      <c r="H1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4" s="115">
        <f>COUNTIFS($H$6:H14,H14,$I$6:I14,I14)</f>
        <v>3</v>
      </c>
      <c r="K14" s="128"/>
      <c r="L14" s="137">
        <v>1</v>
      </c>
      <c r="M14" s="198">
        <v>0</v>
      </c>
      <c r="N14" s="198">
        <v>54</v>
      </c>
      <c r="O14" s="219" t="str">
        <f>IF(Tabulka469131135[[#This Row],[čas]]=0,"-",IF(Tabulka469131135[[#This Row],[poř]]=1,IF(G14&lt;G15,"ok","???"),IF(Tabulka469131135[[#This Row],[poř]]&lt;&gt;1,IF(G14&gt;=G13,"ok","???"))))</f>
        <v>ok</v>
      </c>
    </row>
    <row r="15" spans="2:15" ht="12.75">
      <c r="B15" s="50">
        <v>10</v>
      </c>
      <c r="C15" s="111">
        <v>111</v>
      </c>
      <c r="D1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Hommer Roman</v>
      </c>
      <c r="E1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1965</v>
      </c>
      <c r="F1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Děti Kleti</v>
      </c>
      <c r="G15" s="175">
        <f>TIME(Tabulka469131135[[#This Row],[hod]],Tabulka469131135[[#This Row],[min]],Tabulka469131135[[#This Row],[sec]])</f>
        <v>4.2407407407407401E-2</v>
      </c>
      <c r="H1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15" s="115">
        <f>COUNTIFS($H$6:H15,H15,$I$6:I15,I15)</f>
        <v>3</v>
      </c>
      <c r="K15" s="128"/>
      <c r="L15" s="137">
        <v>1</v>
      </c>
      <c r="M15" s="198">
        <v>1</v>
      </c>
      <c r="N15" s="198">
        <v>4</v>
      </c>
      <c r="O15" s="219" t="str">
        <f>IF(Tabulka469131135[[#This Row],[čas]]=0,"-",IF(Tabulka469131135[[#This Row],[poř]]=1,IF(G15&lt;G16,"ok","???"),IF(Tabulka469131135[[#This Row],[poř]]&lt;&gt;1,IF(G15&gt;=G14,"ok","???"))))</f>
        <v>ok</v>
      </c>
    </row>
    <row r="16" spans="2:15" ht="12.75">
      <c r="B16" s="50">
        <v>11</v>
      </c>
      <c r="C16" s="111">
        <v>79</v>
      </c>
      <c r="D1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Kolář Martin</v>
      </c>
      <c r="E1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1980</v>
      </c>
      <c r="F1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Malida Optimum</v>
      </c>
      <c r="G16" s="175">
        <f>TIME(Tabulka469131135[[#This Row],[hod]],Tabulka469131135[[#This Row],[min]],Tabulka469131135[[#This Row],[sec]])</f>
        <v>4.2511574074074077E-2</v>
      </c>
      <c r="H1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6" s="115">
        <f>COUNTIFS($H$6:H16,H16,$I$6:I16,I16)</f>
        <v>4</v>
      </c>
      <c r="K16" s="128"/>
      <c r="L16" s="137">
        <v>1</v>
      </c>
      <c r="M16" s="198">
        <v>1</v>
      </c>
      <c r="N16" s="198">
        <v>13</v>
      </c>
      <c r="O16" s="219" t="str">
        <f>IF(Tabulka469131135[[#This Row],[čas]]=0,"-",IF(Tabulka469131135[[#This Row],[poř]]=1,IF(G16&lt;G17,"ok","???"),IF(Tabulka469131135[[#This Row],[poř]]&lt;&gt;1,IF(G16&gt;=G15,"ok","???"))))</f>
        <v>ok</v>
      </c>
    </row>
    <row r="17" spans="2:15" ht="12.75">
      <c r="B17" s="50">
        <v>12</v>
      </c>
      <c r="C17" s="111">
        <v>83</v>
      </c>
      <c r="D1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Habara Jaromír</v>
      </c>
      <c r="E1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1974</v>
      </c>
      <c r="F1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3 běžci</v>
      </c>
      <c r="G17" s="175">
        <f>TIME(Tabulka469131135[[#This Row],[hod]],Tabulka469131135[[#This Row],[min]],Tabulka469131135[[#This Row],[sec]])</f>
        <v>4.2835648148148144E-2</v>
      </c>
      <c r="H1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7" s="115">
        <f>COUNTIFS($H$6:H17,H17,$I$6:I17,I17)</f>
        <v>1</v>
      </c>
      <c r="K17" s="128"/>
      <c r="L17" s="137">
        <v>1</v>
      </c>
      <c r="M17" s="198">
        <v>1</v>
      </c>
      <c r="N17" s="198">
        <v>41</v>
      </c>
      <c r="O17" s="219" t="str">
        <f>IF(Tabulka469131135[[#This Row],[čas]]=0,"-",IF(Tabulka469131135[[#This Row],[poř]]=1,IF(G17&lt;G18,"ok","???"),IF(Tabulka469131135[[#This Row],[poř]]&lt;&gt;1,IF(G17&gt;=G16,"ok","???"))))</f>
        <v>ok</v>
      </c>
    </row>
    <row r="18" spans="2:15" ht="12.75">
      <c r="B18" s="50">
        <v>13</v>
      </c>
      <c r="C18" s="111" t="s">
        <v>2755</v>
      </c>
      <c r="D1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Juráň Karel</v>
      </c>
      <c r="E1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1974</v>
      </c>
      <c r="F1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Triatlon Tálín</v>
      </c>
      <c r="G18" s="175">
        <f>TIME(Tabulka469131135[[#This Row],[hod]],Tabulka469131135[[#This Row],[min]],Tabulka469131135[[#This Row],[sec]])</f>
        <v>4.2916666666666665E-2</v>
      </c>
      <c r="H1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8" s="115">
        <f>COUNTIFS($H$6:H18,H18,$I$6:I18,I18)</f>
        <v>2</v>
      </c>
      <c r="K18" s="128"/>
      <c r="L18" s="137">
        <v>1</v>
      </c>
      <c r="M18" s="198">
        <v>1</v>
      </c>
      <c r="N18" s="198">
        <v>48</v>
      </c>
      <c r="O18" s="219" t="str">
        <f>IF(Tabulka469131135[[#This Row],[čas]]=0,"-",IF(Tabulka469131135[[#This Row],[poř]]=1,IF(G18&lt;G19,"ok","???"),IF(Tabulka469131135[[#This Row],[poř]]&lt;&gt;1,IF(G18&gt;=G17,"ok","???"))))</f>
        <v>ok</v>
      </c>
    </row>
    <row r="19" spans="2:15" ht="12.75">
      <c r="B19" s="50">
        <v>14</v>
      </c>
      <c r="C19" s="111">
        <v>4</v>
      </c>
      <c r="D1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Ehrlich Pavel</v>
      </c>
      <c r="E1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1969</v>
      </c>
      <c r="F1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Strakonice - Podolí</v>
      </c>
      <c r="G19" s="175">
        <f>TIME(Tabulka469131135[[#This Row],[hod]],Tabulka469131135[[#This Row],[min]],Tabulka469131135[[#This Row],[sec]])</f>
        <v>4.2939814814814813E-2</v>
      </c>
      <c r="H1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9" s="115">
        <f>COUNTIFS($H$6:H19,H19,$I$6:I19,I19)</f>
        <v>3</v>
      </c>
      <c r="K19" s="128"/>
      <c r="L19" s="137">
        <v>1</v>
      </c>
      <c r="M19" s="198">
        <v>1</v>
      </c>
      <c r="N19" s="198">
        <v>50</v>
      </c>
      <c r="O19" s="219" t="str">
        <f>IF(Tabulka469131135[[#This Row],[čas]]=0,"-",IF(Tabulka469131135[[#This Row],[poř]]=1,IF(G19&lt;G20,"ok","???"),IF(Tabulka469131135[[#This Row],[poř]]&lt;&gt;1,IF(G19&gt;=G18,"ok","???"))))</f>
        <v>ok</v>
      </c>
    </row>
    <row r="20" spans="2:15" ht="12.75">
      <c r="B20" s="50">
        <v>15</v>
      </c>
      <c r="C20" s="111">
        <v>53</v>
      </c>
      <c r="D2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Chlupová Tereza</v>
      </c>
      <c r="E2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1991</v>
      </c>
      <c r="F2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Dvaběžci.cz</v>
      </c>
      <c r="G20" s="175">
        <f>TIME(Tabulka469131135[[#This Row],[hod]],Tabulka469131135[[#This Row],[min]],Tabulka469131135[[#This Row],[sec]])</f>
        <v>4.3090277777777776E-2</v>
      </c>
      <c r="H2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2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0-34</v>
      </c>
      <c r="J20" s="115">
        <f>COUNTIFS($H$6:H20,H20,$I$6:I20,I20)</f>
        <v>1</v>
      </c>
      <c r="K20" s="128"/>
      <c r="L20" s="137">
        <v>1</v>
      </c>
      <c r="M20" s="198">
        <v>2</v>
      </c>
      <c r="N20" s="198">
        <v>3</v>
      </c>
      <c r="O20" s="219" t="str">
        <f>IF(Tabulka469131135[[#This Row],[čas]]=0,"-",IF(Tabulka469131135[[#This Row],[poř]]=1,IF(G20&lt;G21,"ok","???"),IF(Tabulka469131135[[#This Row],[poř]]&lt;&gt;1,IF(G20&gt;=G19,"ok","???"))))</f>
        <v>ok</v>
      </c>
    </row>
    <row r="21" spans="2:15" ht="12.75">
      <c r="B21" s="51">
        <v>16</v>
      </c>
      <c r="C21" s="112">
        <v>91</v>
      </c>
      <c r="D2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Palivec David</v>
      </c>
      <c r="E2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1984</v>
      </c>
      <c r="F2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SPSVD Jistebnice</v>
      </c>
      <c r="G21" s="175">
        <f>TIME(Tabulka469131135[[#This Row],[hod]],Tabulka469131135[[#This Row],[min]],Tabulka469131135[[#This Row],[sec]])</f>
        <v>4.3506944444444445E-2</v>
      </c>
      <c r="H2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21" s="115">
        <f>COUNTIFS($H$6:H21,H21,$I$6:I21,I21)</f>
        <v>5</v>
      </c>
      <c r="K21" s="128"/>
      <c r="L21" s="137">
        <v>1</v>
      </c>
      <c r="M21" s="198">
        <v>2</v>
      </c>
      <c r="N21" s="198">
        <v>39</v>
      </c>
      <c r="O21" s="219" t="str">
        <f>IF(Tabulka469131135[[#This Row],[čas]]=0,"-",IF(Tabulka469131135[[#This Row],[poř]]=1,IF(G21&lt;G22,"ok","???"),IF(Tabulka469131135[[#This Row],[poř]]&lt;&gt;1,IF(G21&gt;=G20,"ok","???"))))</f>
        <v>ok</v>
      </c>
    </row>
    <row r="22" spans="2:15" ht="12.75">
      <c r="B22" s="51">
        <v>17</v>
      </c>
      <c r="C22" s="111" t="s">
        <v>2815</v>
      </c>
      <c r="D2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Krov Martin</v>
      </c>
      <c r="E2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1995</v>
      </c>
      <c r="F2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Staré Hodějovice</v>
      </c>
      <c r="G22" s="176">
        <f>TIME(Tabulka469131135[[#This Row],[hod]],Tabulka469131135[[#This Row],[min]],Tabulka469131135[[#This Row],[sec]])</f>
        <v>4.3680555555555556E-2</v>
      </c>
      <c r="H2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22" s="115">
        <f>COUNTIFS($H$6:H22,H22,$I$6:I22,I22)</f>
        <v>5</v>
      </c>
      <c r="K22" s="128"/>
      <c r="L22" s="137">
        <v>1</v>
      </c>
      <c r="M22" s="198">
        <v>2</v>
      </c>
      <c r="N22" s="198">
        <v>54</v>
      </c>
      <c r="O22" s="219" t="str">
        <f>IF(Tabulka469131135[[#This Row],[čas]]=0,"-",IF(Tabulka469131135[[#This Row],[poř]]=1,IF(G22&lt;G23,"ok","???"),IF(Tabulka469131135[[#This Row],[poř]]&lt;&gt;1,IF(G22&gt;=G21,"ok","???"))))</f>
        <v>ok</v>
      </c>
    </row>
    <row r="23" spans="2:15" ht="12.75">
      <c r="B23" s="51">
        <v>18</v>
      </c>
      <c r="C23" s="111" t="s">
        <v>2817</v>
      </c>
      <c r="D2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Nový Lukáš</v>
      </c>
      <c r="E2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2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Dubné</v>
      </c>
      <c r="G23" s="176">
        <f>TIME(Tabulka469131135[[#This Row],[hod]],Tabulka469131135[[#This Row],[min]],Tabulka469131135[[#This Row],[sec]])</f>
        <v>4.3750000000000004E-2</v>
      </c>
      <c r="H2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23" s="115">
        <f>COUNTIFS($H$6:H23,H23,$I$6:I23,I23)</f>
        <v>4</v>
      </c>
      <c r="K23" s="128"/>
      <c r="L23" s="137">
        <v>1</v>
      </c>
      <c r="M23" s="198">
        <v>3</v>
      </c>
      <c r="N23" s="198">
        <v>0</v>
      </c>
      <c r="O23" s="219" t="str">
        <f>IF(Tabulka469131135[[#This Row],[čas]]=0,"-",IF(Tabulka469131135[[#This Row],[poř]]=1,IF(G23&lt;G24,"ok","???"),IF(Tabulka469131135[[#This Row],[poř]]&lt;&gt;1,IF(G23&gt;=G22,"ok","???"))))</f>
        <v>ok</v>
      </c>
    </row>
    <row r="24" spans="2:15" ht="12.75">
      <c r="B24" s="51">
        <v>19</v>
      </c>
      <c r="C24" s="112">
        <v>20</v>
      </c>
      <c r="D2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Rokos Lukáš</v>
      </c>
      <c r="E2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1987</v>
      </c>
      <c r="F2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TJ Jiskra Třeboň</v>
      </c>
      <c r="G24" s="176">
        <f>TIME(Tabulka469131135[[#This Row],[hod]],Tabulka469131135[[#This Row],[min]],Tabulka469131135[[#This Row],[sec]])</f>
        <v>4.3773148148148144E-2</v>
      </c>
      <c r="H2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24" s="115">
        <f>COUNTIFS($H$6:H24,H24,$I$6:I24,I24)</f>
        <v>6</v>
      </c>
      <c r="K24" s="128"/>
      <c r="L24" s="137">
        <v>1</v>
      </c>
      <c r="M24" s="198">
        <v>3</v>
      </c>
      <c r="N24" s="198">
        <v>2</v>
      </c>
      <c r="O24" s="219" t="str">
        <f>IF(Tabulka469131135[[#This Row],[čas]]=0,"-",IF(Tabulka469131135[[#This Row],[poř]]=1,IF(G24&lt;G25,"ok","???"),IF(Tabulka469131135[[#This Row],[poř]]&lt;&gt;1,IF(G24&gt;=G23,"ok","???"))))</f>
        <v>ok</v>
      </c>
    </row>
    <row r="25" spans="2:15" ht="12.75">
      <c r="B25" s="51">
        <v>20</v>
      </c>
      <c r="C25" s="112">
        <v>8</v>
      </c>
      <c r="D2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Hruška Luděk</v>
      </c>
      <c r="E2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1973</v>
      </c>
      <c r="F2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Run Team Borovany</v>
      </c>
      <c r="G25" s="176">
        <f>TIME(Tabulka469131135[[#This Row],[hod]],Tabulka469131135[[#This Row],[min]],Tabulka469131135[[#This Row],[sec]])</f>
        <v>4.3807870370370372E-2</v>
      </c>
      <c r="H2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25" s="115">
        <f>COUNTIFS($H$6:H25,H25,$I$6:I25,I25)</f>
        <v>5</v>
      </c>
      <c r="K25" s="128"/>
      <c r="L25" s="137">
        <v>1</v>
      </c>
      <c r="M25" s="198">
        <v>3</v>
      </c>
      <c r="N25" s="198">
        <v>5</v>
      </c>
      <c r="O25" s="219" t="str">
        <f>IF(Tabulka469131135[[#This Row],[čas]]=0,"-",IF(Tabulka469131135[[#This Row],[poř]]=1,IF(G25&lt;G26,"ok","???"),IF(Tabulka469131135[[#This Row],[poř]]&lt;&gt;1,IF(G25&gt;=G24,"ok","???"))))</f>
        <v>ok</v>
      </c>
    </row>
    <row r="26" spans="2:15" ht="12.75">
      <c r="B26" s="51">
        <v>21</v>
      </c>
      <c r="C26" s="112">
        <v>80</v>
      </c>
      <c r="D2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Klimeš Petr</v>
      </c>
      <c r="E2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1980</v>
      </c>
      <c r="F2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RUN TEAM Borovany</v>
      </c>
      <c r="G26" s="176">
        <f>TIME(Tabulka469131135[[#This Row],[hod]],Tabulka469131135[[#This Row],[min]],Tabulka469131135[[#This Row],[sec]])</f>
        <v>4.4143518518518519E-2</v>
      </c>
      <c r="H2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26" s="115">
        <f>COUNTIFS($H$6:H26,H26,$I$6:I26,I26)</f>
        <v>7</v>
      </c>
      <c r="K26" s="128"/>
      <c r="L26" s="137">
        <v>1</v>
      </c>
      <c r="M26" s="198">
        <v>3</v>
      </c>
      <c r="N26" s="198">
        <v>34</v>
      </c>
      <c r="O26" s="219" t="str">
        <f>IF(Tabulka469131135[[#This Row],[čas]]=0,"-",IF(Tabulka469131135[[#This Row],[poř]]=1,IF(G26&lt;G27,"ok","???"),IF(Tabulka469131135[[#This Row],[poř]]&lt;&gt;1,IF(G26&gt;=G25,"ok","???"))))</f>
        <v>ok</v>
      </c>
    </row>
    <row r="27" spans="2:15" ht="12.75">
      <c r="B27" s="51">
        <v>22</v>
      </c>
      <c r="C27" s="112">
        <v>52</v>
      </c>
      <c r="D2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Chlup Tomáš</v>
      </c>
      <c r="E2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1993</v>
      </c>
      <c r="F2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Dvaběžci.cz</v>
      </c>
      <c r="G27" s="176">
        <f>TIME(Tabulka469131135[[#This Row],[hod]],Tabulka469131135[[#This Row],[min]],Tabulka469131135[[#This Row],[sec]])</f>
        <v>4.4259259259259255E-2</v>
      </c>
      <c r="H2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27" s="115">
        <f>COUNTIFS($H$6:H27,H27,$I$6:I27,I27)</f>
        <v>6</v>
      </c>
      <c r="K27" s="128"/>
      <c r="L27" s="137">
        <v>1</v>
      </c>
      <c r="M27" s="198">
        <v>3</v>
      </c>
      <c r="N27" s="198">
        <v>44</v>
      </c>
      <c r="O27" s="219" t="str">
        <f>IF(Tabulka469131135[[#This Row],[čas]]=0,"-",IF(Tabulka469131135[[#This Row],[poř]]=1,IF(G27&lt;G28,"ok","???"),IF(Tabulka469131135[[#This Row],[poř]]&lt;&gt;1,IF(G27&gt;=G26,"ok","???"))))</f>
        <v>ok</v>
      </c>
    </row>
    <row r="28" spans="2:15" ht="12.75">
      <c r="B28" s="51">
        <v>23</v>
      </c>
      <c r="C28" s="111" t="s">
        <v>2803</v>
      </c>
      <c r="D2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Studnař Lukáš</v>
      </c>
      <c r="E2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1989</v>
      </c>
      <c r="F28" s="34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0</v>
      </c>
      <c r="G28" s="176">
        <f>TIME(Tabulka469131135[[#This Row],[hod]],Tabulka469131135[[#This Row],[min]],Tabulka469131135[[#This Row],[sec]])</f>
        <v>4.4351851851851858E-2</v>
      </c>
      <c r="H2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28" s="115">
        <f>COUNTIFS($H$6:H28,H28,$I$6:I28,I28)</f>
        <v>7</v>
      </c>
      <c r="K28" s="128"/>
      <c r="L28" s="137">
        <v>1</v>
      </c>
      <c r="M28" s="198">
        <v>3</v>
      </c>
      <c r="N28" s="198">
        <v>52</v>
      </c>
      <c r="O28" s="219" t="str">
        <f>IF(Tabulka469131135[[#This Row],[čas]]=0,"-",IF(Tabulka469131135[[#This Row],[poř]]=1,IF(G28&lt;G29,"ok","???"),IF(Tabulka469131135[[#This Row],[poř]]&lt;&gt;1,IF(G28&gt;=G27,"ok","???"))))</f>
        <v>ok</v>
      </c>
    </row>
    <row r="29" spans="2:15" ht="12.75">
      <c r="B29" s="51">
        <v>24</v>
      </c>
      <c r="C29" s="111">
        <v>26</v>
      </c>
      <c r="D2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Szábo Miloš</v>
      </c>
      <c r="E2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1981</v>
      </c>
      <c r="F2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Symbio + BMC</v>
      </c>
      <c r="G29" s="176">
        <f>TIME(Tabulka469131135[[#This Row],[hod]],Tabulka469131135[[#This Row],[min]],Tabulka469131135[[#This Row],[sec]])</f>
        <v>4.4618055555555557E-2</v>
      </c>
      <c r="H2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2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29" s="115">
        <f>COUNTIFS($H$6:H29,H29,$I$6:I29,I29)</f>
        <v>8</v>
      </c>
      <c r="K29" s="128"/>
      <c r="L29" s="137">
        <v>1</v>
      </c>
      <c r="M29" s="198">
        <v>4</v>
      </c>
      <c r="N29" s="198">
        <v>15</v>
      </c>
      <c r="O29" s="219" t="str">
        <f>IF(Tabulka469131135[[#This Row],[čas]]=0,"-",IF(Tabulka469131135[[#This Row],[poř]]=1,IF(G29&lt;G30,"ok","???"),IF(Tabulka469131135[[#This Row],[poř]]&lt;&gt;1,IF(G29&gt;=G28,"ok","???"))))</f>
        <v>ok</v>
      </c>
    </row>
    <row r="30" spans="2:15" ht="12.75">
      <c r="B30" s="51">
        <v>25</v>
      </c>
      <c r="C30" s="111" t="s">
        <v>2788</v>
      </c>
      <c r="D3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Ludvík Jan</v>
      </c>
      <c r="E3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3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BK Nezmar České Budějovice</v>
      </c>
      <c r="G30" s="176">
        <f>TIME(Tabulka469131135[[#This Row],[hod]],Tabulka469131135[[#This Row],[min]],Tabulka469131135[[#This Row],[sec]])</f>
        <v>4.4664351851851851E-2</v>
      </c>
      <c r="H3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30" s="115">
        <f>COUNTIFS($H$6:H30,H30,$I$6:I30,I30)</f>
        <v>6</v>
      </c>
      <c r="K30" s="128"/>
      <c r="L30" s="137">
        <v>1</v>
      </c>
      <c r="M30" s="198">
        <v>4</v>
      </c>
      <c r="N30" s="198">
        <v>19</v>
      </c>
      <c r="O30" s="219" t="str">
        <f>IF(Tabulka469131135[[#This Row],[čas]]=0,"-",IF(Tabulka469131135[[#This Row],[poř]]=1,IF(G30&lt;G31,"ok","???"),IF(Tabulka469131135[[#This Row],[poř]]&lt;&gt;1,IF(G30&gt;=G29,"ok","???"))))</f>
        <v>ok</v>
      </c>
    </row>
    <row r="31" spans="2:15" ht="12.75">
      <c r="B31" s="96">
        <v>26</v>
      </c>
      <c r="C31" s="113">
        <v>70</v>
      </c>
      <c r="D31" s="98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Lácha Pavel</v>
      </c>
      <c r="E31" s="99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1969</v>
      </c>
      <c r="F31" s="100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BH Triatlon České Budějovice</v>
      </c>
      <c r="G31" s="177">
        <f>TIME(Tabulka469131135[[#This Row],[hod]],Tabulka469131135[[#This Row],[min]],Tabulka469131135[[#This Row],[sec]])</f>
        <v>4.4699074074074079E-2</v>
      </c>
      <c r="H3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31" s="115">
        <f>COUNTIFS($H$6:H31,H31,$I$6:I31,I31)</f>
        <v>7</v>
      </c>
      <c r="K31" s="128"/>
      <c r="L31" s="137">
        <v>1</v>
      </c>
      <c r="M31" s="198">
        <v>4</v>
      </c>
      <c r="N31" s="198">
        <v>22</v>
      </c>
      <c r="O31" s="219" t="str">
        <f>IF(Tabulka469131135[[#This Row],[čas]]=0,"-",IF(Tabulka469131135[[#This Row],[poř]]=1,IF(G31&lt;G32,"ok","???"),IF(Tabulka469131135[[#This Row],[poř]]&lt;&gt;1,IF(G31&gt;=G30,"ok","???"))))</f>
        <v>ok</v>
      </c>
    </row>
    <row r="32" spans="2:15" ht="12.75">
      <c r="B32" s="96">
        <v>27</v>
      </c>
      <c r="C32" s="113">
        <v>115</v>
      </c>
      <c r="D32" s="98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Tomek Daniel</v>
      </c>
      <c r="E32" s="99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1970</v>
      </c>
      <c r="F32" s="100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Cyklo Extra</v>
      </c>
      <c r="G32" s="177">
        <f>TIME(Tabulka469131135[[#This Row],[hod]],Tabulka469131135[[#This Row],[min]],Tabulka469131135[[#This Row],[sec]])</f>
        <v>4.4733796296296292E-2</v>
      </c>
      <c r="H3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32" s="115">
        <f>COUNTIFS($H$6:H32,H32,$I$6:I32,I32)</f>
        <v>8</v>
      </c>
      <c r="K32" s="128"/>
      <c r="L32" s="137">
        <v>1</v>
      </c>
      <c r="M32" s="198">
        <v>4</v>
      </c>
      <c r="N32" s="198">
        <v>25</v>
      </c>
      <c r="O32" s="219" t="str">
        <f>IF(Tabulka469131135[[#This Row],[čas]]=0,"-",IF(Tabulka469131135[[#This Row],[poř]]=1,IF(G32&lt;G33,"ok","???"),IF(Tabulka469131135[[#This Row],[poř]]&lt;&gt;1,IF(G32&gt;=G31,"ok","???"))))</f>
        <v>ok</v>
      </c>
    </row>
    <row r="33" spans="2:15" ht="12.75">
      <c r="B33" s="96">
        <v>28</v>
      </c>
      <c r="C33" s="113">
        <v>10</v>
      </c>
      <c r="D33" s="98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Lippl Jan</v>
      </c>
      <c r="E33" s="99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1983</v>
      </c>
      <c r="F33" s="100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Běžímpro.cz</v>
      </c>
      <c r="G33" s="177">
        <f>TIME(Tabulka469131135[[#This Row],[hod]],Tabulka469131135[[#This Row],[min]],Tabulka469131135[[#This Row],[sec]])</f>
        <v>4.5127314814814821E-2</v>
      </c>
      <c r="H3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33" s="115">
        <f>COUNTIFS($H$6:H33,H33,$I$6:I33,I33)</f>
        <v>9</v>
      </c>
      <c r="K33" s="128"/>
      <c r="L33" s="137">
        <v>1</v>
      </c>
      <c r="M33" s="198">
        <v>4</v>
      </c>
      <c r="N33" s="198">
        <v>59</v>
      </c>
      <c r="O33" s="219" t="str">
        <f>IF(Tabulka469131135[[#This Row],[čas]]=0,"-",IF(Tabulka469131135[[#This Row],[poř]]=1,IF(G33&lt;G34,"ok","???"),IF(Tabulka469131135[[#This Row],[poř]]&lt;&gt;1,IF(G33&gt;=G32,"ok","???"))))</f>
        <v>ok</v>
      </c>
    </row>
    <row r="34" spans="2:15" ht="12.75">
      <c r="B34" s="96">
        <v>29</v>
      </c>
      <c r="C34" s="111" t="s">
        <v>2796</v>
      </c>
      <c r="D34" s="98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Toul Filip</v>
      </c>
      <c r="E34" s="99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1980</v>
      </c>
      <c r="F34" s="100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ŠuTri Prachatice</v>
      </c>
      <c r="G34" s="177">
        <f>TIME(Tabulka469131135[[#This Row],[hod]],Tabulka469131135[[#This Row],[min]],Tabulka469131135[[#This Row],[sec]])</f>
        <v>4.5231481481481484E-2</v>
      </c>
      <c r="H3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34" s="115">
        <f>COUNTIFS($H$6:H34,H34,$I$6:I34,I34)</f>
        <v>10</v>
      </c>
      <c r="K34" s="128"/>
      <c r="L34" s="137">
        <v>1</v>
      </c>
      <c r="M34" s="198">
        <v>5</v>
      </c>
      <c r="N34" s="198">
        <v>8</v>
      </c>
      <c r="O34" s="219" t="str">
        <f>IF(Tabulka469131135[[#This Row],[čas]]=0,"-",IF(Tabulka469131135[[#This Row],[poř]]=1,IF(G34&lt;G35,"ok","???"),IF(Tabulka469131135[[#This Row],[poř]]&lt;&gt;1,IF(G34&gt;=G33,"ok","???"))))</f>
        <v>ok</v>
      </c>
    </row>
    <row r="35" spans="2:15" ht="12.75">
      <c r="B35" s="96">
        <v>30</v>
      </c>
      <c r="C35" s="113">
        <v>3</v>
      </c>
      <c r="D35" s="98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Černý Michal</v>
      </c>
      <c r="E35" s="99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1978</v>
      </c>
      <c r="F35" s="100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35" s="177">
        <f>TIME(Tabulka469131135[[#This Row],[hod]],Tabulka469131135[[#This Row],[min]],Tabulka469131135[[#This Row],[sec]])</f>
        <v>4.5266203703703704E-2</v>
      </c>
      <c r="H3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35" s="115">
        <f>COUNTIFS($H$6:H35,H35,$I$6:I35,I35)</f>
        <v>11</v>
      </c>
      <c r="K35" s="128"/>
      <c r="L35" s="137">
        <v>1</v>
      </c>
      <c r="M35" s="198">
        <v>5</v>
      </c>
      <c r="N35" s="198">
        <v>11</v>
      </c>
      <c r="O35" s="219" t="str">
        <f>IF(Tabulka469131135[[#This Row],[čas]]=0,"-",IF(Tabulka469131135[[#This Row],[poř]]=1,IF(G35&lt;G36,"ok","???"),IF(Tabulka469131135[[#This Row],[poř]]&lt;&gt;1,IF(G35&gt;=G34,"ok","???"))))</f>
        <v>ok</v>
      </c>
    </row>
    <row r="36" spans="2:15" ht="12.75">
      <c r="B36" s="96">
        <v>31</v>
      </c>
      <c r="C36" s="111" t="s">
        <v>2799</v>
      </c>
      <c r="D36" s="98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Mikoláš Miroslav</v>
      </c>
      <c r="E36" s="99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1995</v>
      </c>
      <c r="F36" s="100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TriSK České Budějovice</v>
      </c>
      <c r="G36" s="177">
        <f>TIME(Tabulka469131135[[#This Row],[hod]],Tabulka469131135[[#This Row],[min]],Tabulka469131135[[#This Row],[sec]])</f>
        <v>4.5324074074074072E-2</v>
      </c>
      <c r="H3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36" s="115">
        <f>COUNTIFS($H$6:H36,H36,$I$6:I36,I36)</f>
        <v>8</v>
      </c>
      <c r="K36" s="128"/>
      <c r="L36" s="137">
        <v>1</v>
      </c>
      <c r="M36" s="198">
        <v>5</v>
      </c>
      <c r="N36" s="198">
        <v>16</v>
      </c>
      <c r="O36" s="219" t="str">
        <f>IF(Tabulka469131135[[#This Row],[čas]]=0,"-",IF(Tabulka469131135[[#This Row],[poř]]=1,IF(G36&lt;G37,"ok","???"),IF(Tabulka469131135[[#This Row],[poř]]&lt;&gt;1,IF(G36&gt;=G35,"ok","???"))))</f>
        <v>ok</v>
      </c>
    </row>
    <row r="37" spans="2:15" ht="12.75">
      <c r="B37" s="96">
        <v>32</v>
      </c>
      <c r="C37" s="111" t="s">
        <v>2759</v>
      </c>
      <c r="D37" s="98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Rubick Jiří</v>
      </c>
      <c r="E37" s="99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1972</v>
      </c>
      <c r="F37" s="100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Hluboká nad Vltavou</v>
      </c>
      <c r="G37" s="177">
        <f>TIME(Tabulka469131135[[#This Row],[hod]],Tabulka469131135[[#This Row],[min]],Tabulka469131135[[#This Row],[sec]])</f>
        <v>4.5428240740740734E-2</v>
      </c>
      <c r="H3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37" s="115">
        <f>COUNTIFS($H$6:H37,H37,$I$6:I37,I37)</f>
        <v>9</v>
      </c>
      <c r="K37" s="128"/>
      <c r="L37" s="137">
        <v>1</v>
      </c>
      <c r="M37" s="198">
        <v>5</v>
      </c>
      <c r="N37" s="198">
        <v>25</v>
      </c>
      <c r="O37" s="219" t="str">
        <f>IF(Tabulka469131135[[#This Row],[čas]]=0,"-",IF(Tabulka469131135[[#This Row],[poř]]=1,IF(G37&lt;G38,"ok","???"),IF(Tabulka469131135[[#This Row],[poř]]&lt;&gt;1,IF(G37&gt;=G36,"ok","???"))))</f>
        <v>ok</v>
      </c>
    </row>
    <row r="38" spans="2:15" ht="12.75">
      <c r="B38" s="96">
        <v>33</v>
      </c>
      <c r="C38" s="113">
        <v>41</v>
      </c>
      <c r="D38" s="98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Loskotová Gabriela</v>
      </c>
      <c r="E38" s="99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38" s="100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Axiom Triatlon Lipno</v>
      </c>
      <c r="G38" s="177">
        <f>TIME(Tabulka469131135[[#This Row],[hod]],Tabulka469131135[[#This Row],[min]],Tabulka469131135[[#This Row],[sec]])</f>
        <v>4.5451388888888888E-2</v>
      </c>
      <c r="H3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3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38" s="115">
        <f>COUNTIFS($H$6:H38,H38,$I$6:I38,I38)</f>
        <v>1</v>
      </c>
      <c r="K38" s="128"/>
      <c r="L38" s="137">
        <v>1</v>
      </c>
      <c r="M38" s="198">
        <v>5</v>
      </c>
      <c r="N38" s="198">
        <v>27</v>
      </c>
      <c r="O38" s="219" t="str">
        <f>IF(Tabulka469131135[[#This Row],[čas]]=0,"-",IF(Tabulka469131135[[#This Row],[poř]]=1,IF(G38&lt;G39,"ok","???"),IF(Tabulka469131135[[#This Row],[poř]]&lt;&gt;1,IF(G38&gt;=G37,"ok","???"))))</f>
        <v>ok</v>
      </c>
    </row>
    <row r="39" spans="2:15" ht="12.75">
      <c r="B39" s="96">
        <v>34</v>
      </c>
      <c r="C39" s="113">
        <v>40</v>
      </c>
      <c r="D39" s="98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Diviš Jiří</v>
      </c>
      <c r="E39" s="99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39" s="100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CBC Team České Budějovice</v>
      </c>
      <c r="G39" s="177">
        <f>TIME(Tabulka469131135[[#This Row],[hod]],Tabulka469131135[[#This Row],[min]],Tabulka469131135[[#This Row],[sec]])</f>
        <v>4.5486111111111109E-2</v>
      </c>
      <c r="H3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3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39" s="115">
        <f>COUNTIFS($H$6:H39,H39,$I$6:I39,I39)</f>
        <v>10</v>
      </c>
      <c r="K39" s="128"/>
      <c r="L39" s="137">
        <v>1</v>
      </c>
      <c r="M39" s="198">
        <v>5</v>
      </c>
      <c r="N39" s="198">
        <v>30</v>
      </c>
      <c r="O39" s="219" t="str">
        <f>IF(Tabulka469131135[[#This Row],[čas]]=0,"-",IF(Tabulka469131135[[#This Row],[poř]]=1,IF(G39&lt;G40,"ok","???"),IF(Tabulka469131135[[#This Row],[poř]]&lt;&gt;1,IF(G39&gt;=G38,"ok","???"))))</f>
        <v>ok</v>
      </c>
    </row>
    <row r="40" spans="2:15" ht="12.75">
      <c r="B40" s="96">
        <v>35</v>
      </c>
      <c r="C40" s="111" t="s">
        <v>2818</v>
      </c>
      <c r="D40" s="98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Petrou Jan</v>
      </c>
      <c r="E40" s="99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1964</v>
      </c>
      <c r="F40" s="100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SKI Velešín</v>
      </c>
      <c r="G40" s="177">
        <f>TIME(Tabulka469131135[[#This Row],[hod]],Tabulka469131135[[#This Row],[min]],Tabulka469131135[[#This Row],[sec]])</f>
        <v>4.5555555555555551E-2</v>
      </c>
      <c r="H4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40" s="115">
        <f>COUNTIFS($H$6:H40,H40,$I$6:I40,I40)</f>
        <v>4</v>
      </c>
      <c r="K40" s="128"/>
      <c r="L40" s="137">
        <v>1</v>
      </c>
      <c r="M40" s="198">
        <v>5</v>
      </c>
      <c r="N40" s="198">
        <v>36</v>
      </c>
      <c r="O40" s="219" t="str">
        <f>IF(Tabulka469131135[[#This Row],[čas]]=0,"-",IF(Tabulka469131135[[#This Row],[poř]]=1,IF(G40&lt;G41,"ok","???"),IF(Tabulka469131135[[#This Row],[poř]]&lt;&gt;1,IF(G40&gt;=G39,"ok","???"))))</f>
        <v>ok</v>
      </c>
    </row>
    <row r="41" spans="2:15" ht="12.75">
      <c r="B41" s="50">
        <v>36</v>
      </c>
      <c r="C41" s="111">
        <v>42</v>
      </c>
      <c r="D4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Candrová Jana</v>
      </c>
      <c r="E4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4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Hervis sport</v>
      </c>
      <c r="G41" s="175">
        <f>TIME(Tabulka469131135[[#This Row],[hod]],Tabulka469131135[[#This Row],[min]],Tabulka469131135[[#This Row],[sec]])</f>
        <v>4.5578703703703705E-2</v>
      </c>
      <c r="H4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4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41" s="115">
        <f>COUNTIFS($H$6:H41,H41,$I$6:I41,I41)</f>
        <v>2</v>
      </c>
      <c r="K41" s="128"/>
      <c r="L41" s="137">
        <v>1</v>
      </c>
      <c r="M41" s="198">
        <v>5</v>
      </c>
      <c r="N41" s="198">
        <v>38</v>
      </c>
      <c r="O41" s="219" t="str">
        <f>IF(Tabulka469131135[[#This Row],[čas]]=0,"-",IF(Tabulka469131135[[#This Row],[poř]]=1,IF(G41&lt;G42,"ok","???"),IF(Tabulka469131135[[#This Row],[poř]]&lt;&gt;1,IF(G41&gt;=G40,"ok","???"))))</f>
        <v>ok</v>
      </c>
    </row>
    <row r="42" spans="2:15" ht="12.75">
      <c r="B42" s="50">
        <v>37</v>
      </c>
      <c r="C42" s="111">
        <v>65</v>
      </c>
      <c r="D4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Mikolášek Arnošt</v>
      </c>
      <c r="E4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1965</v>
      </c>
      <c r="F4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Nákří</v>
      </c>
      <c r="G42" s="175">
        <f>TIME(Tabulka469131135[[#This Row],[hod]],Tabulka469131135[[#This Row],[min]],Tabulka469131135[[#This Row],[sec]])</f>
        <v>4.5601851851851859E-2</v>
      </c>
      <c r="H4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42" s="115">
        <f>COUNTIFS($H$6:H42,H42,$I$6:I42,I42)</f>
        <v>5</v>
      </c>
      <c r="K42" s="128"/>
      <c r="L42" s="137">
        <v>1</v>
      </c>
      <c r="M42" s="198">
        <v>5</v>
      </c>
      <c r="N42" s="198">
        <v>40</v>
      </c>
      <c r="O42" s="219" t="str">
        <f>IF(Tabulka469131135[[#This Row],[čas]]=0,"-",IF(Tabulka469131135[[#This Row],[poř]]=1,IF(G42&lt;G43,"ok","???"),IF(Tabulka469131135[[#This Row],[poř]]&lt;&gt;1,IF(G42&gt;=G41,"ok","???"))))</f>
        <v>ok</v>
      </c>
    </row>
    <row r="43" spans="2:15" ht="12.75">
      <c r="B43" s="50">
        <v>38</v>
      </c>
      <c r="C43" s="111">
        <v>105</v>
      </c>
      <c r="D4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Klíma Jiří</v>
      </c>
      <c r="E4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1957</v>
      </c>
      <c r="F4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TC Dvořák České Budějovice</v>
      </c>
      <c r="G43" s="175">
        <f>TIME(Tabulka469131135[[#This Row],[hod]],Tabulka469131135[[#This Row],[min]],Tabulka469131135[[#This Row],[sec]])</f>
        <v>4.5682870370370367E-2</v>
      </c>
      <c r="H4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60-69</v>
      </c>
      <c r="J43" s="115">
        <f>COUNTIFS($H$6:H43,H43,$I$6:I43,I43)</f>
        <v>1</v>
      </c>
      <c r="K43" s="128"/>
      <c r="L43" s="137">
        <v>1</v>
      </c>
      <c r="M43" s="198">
        <v>5</v>
      </c>
      <c r="N43" s="198">
        <v>47</v>
      </c>
      <c r="O43" s="219" t="str">
        <f>IF(Tabulka469131135[[#This Row],[čas]]=0,"-",IF(Tabulka469131135[[#This Row],[poř]]=1,IF(G43&lt;G44,"ok","???"),IF(Tabulka469131135[[#This Row],[poř]]&lt;&gt;1,IF(G43&gt;=G42,"ok","???"))))</f>
        <v>ok</v>
      </c>
    </row>
    <row r="44" spans="2:15" ht="12.75">
      <c r="B44" s="50">
        <v>39</v>
      </c>
      <c r="C44" s="111">
        <v>90</v>
      </c>
      <c r="D4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Rechtoriková Linda</v>
      </c>
      <c r="E4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1987</v>
      </c>
      <c r="F4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SPSVD Jistebnice</v>
      </c>
      <c r="G44" s="175">
        <f>TIME(Tabulka469131135[[#This Row],[hod]],Tabulka469131135[[#This Row],[min]],Tabulka469131135[[#This Row],[sec]])</f>
        <v>4.5706018518518521E-2</v>
      </c>
      <c r="H4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4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0-34</v>
      </c>
      <c r="J44" s="115">
        <f>COUNTIFS($H$6:H44,H44,$I$6:I44,I44)</f>
        <v>2</v>
      </c>
      <c r="K44" s="128"/>
      <c r="L44" s="137">
        <v>1</v>
      </c>
      <c r="M44" s="198">
        <v>5</v>
      </c>
      <c r="N44" s="198">
        <v>49</v>
      </c>
      <c r="O44" s="219" t="str">
        <f>IF(Tabulka469131135[[#This Row],[čas]]=0,"-",IF(Tabulka469131135[[#This Row],[poř]]=1,IF(G44&lt;G45,"ok","???"),IF(Tabulka469131135[[#This Row],[poř]]&lt;&gt;1,IF(G44&gt;=G43,"ok","???"))))</f>
        <v>ok</v>
      </c>
    </row>
    <row r="45" spans="2:15" ht="12.75">
      <c r="B45" s="50">
        <v>40</v>
      </c>
      <c r="C45" s="111">
        <v>51</v>
      </c>
      <c r="D4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Jelínek Aleš</v>
      </c>
      <c r="E4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4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EKOKRAFT</v>
      </c>
      <c r="G45" s="175">
        <f>TIME(Tabulka469131135[[#This Row],[hod]],Tabulka469131135[[#This Row],[min]],Tabulka469131135[[#This Row],[sec]])</f>
        <v>4.5891203703703705E-2</v>
      </c>
      <c r="H4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45" s="115">
        <f>COUNTIFS($H$6:H45,H45,$I$6:I45,I45)</f>
        <v>11</v>
      </c>
      <c r="K45" s="128"/>
      <c r="L45" s="137">
        <v>1</v>
      </c>
      <c r="M45" s="198">
        <v>6</v>
      </c>
      <c r="N45" s="198">
        <v>5</v>
      </c>
      <c r="O45" s="219" t="str">
        <f>IF(Tabulka469131135[[#This Row],[čas]]=0,"-",IF(Tabulka469131135[[#This Row],[poř]]=1,IF(G45&lt;G46,"ok","???"),IF(Tabulka469131135[[#This Row],[poř]]&lt;&gt;1,IF(G45&gt;=G44,"ok","???"))))</f>
        <v>ok</v>
      </c>
    </row>
    <row r="46" spans="2:15" ht="12.75">
      <c r="B46" s="50">
        <v>41</v>
      </c>
      <c r="C46" s="111" t="s">
        <v>2807</v>
      </c>
      <c r="D4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Novotný Pavel</v>
      </c>
      <c r="E4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1967</v>
      </c>
      <c r="F4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Sebekov</v>
      </c>
      <c r="G46" s="175">
        <f>TIME(Tabulka469131135[[#This Row],[hod]],Tabulka469131135[[#This Row],[min]],Tabulka469131135[[#This Row],[sec]])</f>
        <v>4.5983796296296293E-2</v>
      </c>
      <c r="H4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46" s="115">
        <f>COUNTIFS($H$6:H46,H46,$I$6:I46,I46)</f>
        <v>6</v>
      </c>
      <c r="K46" s="128"/>
      <c r="L46" s="137">
        <v>1</v>
      </c>
      <c r="M46" s="198">
        <v>6</v>
      </c>
      <c r="N46" s="198">
        <v>13</v>
      </c>
      <c r="O46" s="219" t="str">
        <f>IF(Tabulka469131135[[#This Row],[čas]]=0,"-",IF(Tabulka469131135[[#This Row],[poř]]=1,IF(G46&lt;G47,"ok","???"),IF(Tabulka469131135[[#This Row],[poř]]&lt;&gt;1,IF(G46&gt;=G45,"ok","???"))))</f>
        <v>ok</v>
      </c>
    </row>
    <row r="47" spans="2:15" ht="12.75">
      <c r="B47" s="50">
        <v>42</v>
      </c>
      <c r="C47" s="111">
        <v>49</v>
      </c>
      <c r="D4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Ardamica David</v>
      </c>
      <c r="E4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4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ARDY TEAM</v>
      </c>
      <c r="G47" s="175">
        <f>TIME(Tabulka469131135[[#This Row],[hod]],Tabulka469131135[[#This Row],[min]],Tabulka469131135[[#This Row],[sec]])</f>
        <v>4.6192129629629632E-2</v>
      </c>
      <c r="H4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47" s="115">
        <f>COUNTIFS($H$6:H47,H47,$I$6:I47,I47)</f>
        <v>12</v>
      </c>
      <c r="K47" s="128"/>
      <c r="L47" s="137">
        <v>1</v>
      </c>
      <c r="M47" s="198">
        <v>6</v>
      </c>
      <c r="N47" s="198">
        <v>31</v>
      </c>
      <c r="O47" s="219" t="str">
        <f>IF(Tabulka469131135[[#This Row],[čas]]=0,"-",IF(Tabulka469131135[[#This Row],[poř]]=1,IF(G47&lt;G48,"ok","???"),IF(Tabulka469131135[[#This Row],[poř]]&lt;&gt;1,IF(G47&gt;=G46,"ok","???"))))</f>
        <v>ok</v>
      </c>
    </row>
    <row r="48" spans="2:15" ht="12.75">
      <c r="B48" s="50">
        <v>43</v>
      </c>
      <c r="C48" s="111" t="s">
        <v>2802</v>
      </c>
      <c r="D4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Gyürüsi Martin</v>
      </c>
      <c r="E4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1985</v>
      </c>
      <c r="F48" s="34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0</v>
      </c>
      <c r="G48" s="175">
        <f>TIME(Tabulka469131135[[#This Row],[hod]],Tabulka469131135[[#This Row],[min]],Tabulka469131135[[#This Row],[sec]])</f>
        <v>4.6307870370370374E-2</v>
      </c>
      <c r="H4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48" s="115">
        <f>COUNTIFS($H$6:H48,H48,$I$6:I48,I48)</f>
        <v>12</v>
      </c>
      <c r="K48" s="128"/>
      <c r="L48" s="137">
        <v>1</v>
      </c>
      <c r="M48" s="198">
        <v>6</v>
      </c>
      <c r="N48" s="198">
        <v>41</v>
      </c>
      <c r="O48" s="219" t="str">
        <f>IF(Tabulka469131135[[#This Row],[čas]]=0,"-",IF(Tabulka469131135[[#This Row],[poř]]=1,IF(G48&lt;G49,"ok","???"),IF(Tabulka469131135[[#This Row],[poř]]&lt;&gt;1,IF(G48&gt;=G47,"ok","???"))))</f>
        <v>ok</v>
      </c>
    </row>
    <row r="49" spans="2:15" ht="12.75">
      <c r="B49" s="50">
        <v>44</v>
      </c>
      <c r="C49" s="111">
        <v>110</v>
      </c>
      <c r="D4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Loos Jaroslav</v>
      </c>
      <c r="E4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1981</v>
      </c>
      <c r="F4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Vivobarefoot CB</v>
      </c>
      <c r="G49" s="175">
        <f>TIME(Tabulka469131135[[#This Row],[hod]],Tabulka469131135[[#This Row],[min]],Tabulka469131135[[#This Row],[sec]])</f>
        <v>4.6469907407407411E-2</v>
      </c>
      <c r="H4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4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49" s="115">
        <f>COUNTIFS($H$6:H49,H49,$I$6:I49,I49)</f>
        <v>13</v>
      </c>
      <c r="K49" s="128"/>
      <c r="L49" s="137">
        <v>1</v>
      </c>
      <c r="M49" s="198">
        <v>6</v>
      </c>
      <c r="N49" s="198">
        <v>55</v>
      </c>
      <c r="O49" s="219" t="str">
        <f>IF(Tabulka469131135[[#This Row],[čas]]=0,"-",IF(Tabulka469131135[[#This Row],[poř]]=1,IF(G49&lt;G50,"ok","???"),IF(Tabulka469131135[[#This Row],[poř]]&lt;&gt;1,IF(G49&gt;=G48,"ok","???"))))</f>
        <v>ok</v>
      </c>
    </row>
    <row r="50" spans="2:15" ht="12.75">
      <c r="B50" s="50">
        <v>45</v>
      </c>
      <c r="C50" s="111" t="s">
        <v>2814</v>
      </c>
      <c r="D5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Kopáček Pavel</v>
      </c>
      <c r="E5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1984</v>
      </c>
      <c r="F5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Bežerovice</v>
      </c>
      <c r="G50" s="175">
        <f>TIME(Tabulka469131135[[#This Row],[hod]],Tabulka469131135[[#This Row],[min]],Tabulka469131135[[#This Row],[sec]])</f>
        <v>4.6793981481481478E-2</v>
      </c>
      <c r="H5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50" s="115">
        <f>COUNTIFS($H$6:H50,H50,$I$6:I50,I50)</f>
        <v>14</v>
      </c>
      <c r="K50" s="128"/>
      <c r="L50" s="137">
        <v>1</v>
      </c>
      <c r="M50" s="198">
        <v>7</v>
      </c>
      <c r="N50" s="198">
        <v>23</v>
      </c>
      <c r="O50" s="219" t="str">
        <f>IF(Tabulka469131135[[#This Row],[čas]]=0,"-",IF(Tabulka469131135[[#This Row],[poř]]=1,IF(G50&lt;G51,"ok","???"),IF(Tabulka469131135[[#This Row],[poř]]&lt;&gt;1,IF(G50&gt;=G49,"ok","???"))))</f>
        <v>ok</v>
      </c>
    </row>
    <row r="51" spans="2:15" ht="12.75">
      <c r="B51" s="50">
        <v>46</v>
      </c>
      <c r="C51" s="111">
        <v>100</v>
      </c>
      <c r="D5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Růžička Jindřich</v>
      </c>
      <c r="E5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5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Sokol České Budějovice</v>
      </c>
      <c r="G51" s="175">
        <f>TIME(Tabulka469131135[[#This Row],[hod]],Tabulka469131135[[#This Row],[min]],Tabulka469131135[[#This Row],[sec]])</f>
        <v>4.6990740740740743E-2</v>
      </c>
      <c r="H5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51" s="115">
        <f>COUNTIFS($H$6:H51,H51,$I$6:I51,I51)</f>
        <v>13</v>
      </c>
      <c r="K51" s="128"/>
      <c r="L51" s="137">
        <v>1</v>
      </c>
      <c r="M51" s="198">
        <v>7</v>
      </c>
      <c r="N51" s="198">
        <v>40</v>
      </c>
      <c r="O51" s="219" t="str">
        <f>IF(Tabulka469131135[[#This Row],[čas]]=0,"-",IF(Tabulka469131135[[#This Row],[poř]]=1,IF(G51&lt;G52,"ok","???"),IF(Tabulka469131135[[#This Row],[poř]]&lt;&gt;1,IF(G51&gt;=G50,"ok","???"))))</f>
        <v>ok</v>
      </c>
    </row>
    <row r="52" spans="2:15" ht="12.75">
      <c r="B52" s="50">
        <v>47</v>
      </c>
      <c r="C52" s="111">
        <v>74</v>
      </c>
      <c r="D5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Hron Tomáš</v>
      </c>
      <c r="E5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5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ŠuTri Prachatice</v>
      </c>
      <c r="G52" s="175">
        <f>TIME(Tabulka469131135[[#This Row],[hod]],Tabulka469131135[[#This Row],[min]],Tabulka469131135[[#This Row],[sec]])</f>
        <v>4.7511574074074074E-2</v>
      </c>
      <c r="H5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52" s="115">
        <f>COUNTIFS($H$6:H52,H52,$I$6:I52,I52)</f>
        <v>14</v>
      </c>
      <c r="K52" s="128"/>
      <c r="L52" s="137">
        <v>1</v>
      </c>
      <c r="M52" s="198">
        <v>8</v>
      </c>
      <c r="N52" s="198">
        <v>25</v>
      </c>
      <c r="O52" s="219" t="str">
        <f>IF(Tabulka469131135[[#This Row],[čas]]=0,"-",IF(Tabulka469131135[[#This Row],[poř]]=1,IF(G52&lt;G53,"ok","???"),IF(Tabulka469131135[[#This Row],[poř]]&lt;&gt;1,IF(G52&gt;=G51,"ok","???"))))</f>
        <v>ok</v>
      </c>
    </row>
    <row r="53" spans="2:15" ht="12.75">
      <c r="B53" s="50">
        <v>48</v>
      </c>
      <c r="C53" s="111" t="s">
        <v>2781</v>
      </c>
      <c r="D5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Bouček Václav</v>
      </c>
      <c r="E5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1988</v>
      </c>
      <c r="F5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Veselí nad Lužnicí</v>
      </c>
      <c r="G53" s="175">
        <f>TIME(Tabulka469131135[[#This Row],[hod]],Tabulka469131135[[#This Row],[min]],Tabulka469131135[[#This Row],[sec]])</f>
        <v>4.7754629629629626E-2</v>
      </c>
      <c r="H5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53" s="115">
        <f>COUNTIFS($H$6:H53,H53,$I$6:I53,I53)</f>
        <v>9</v>
      </c>
      <c r="K53" s="128"/>
      <c r="L53" s="137">
        <v>1</v>
      </c>
      <c r="M53" s="198">
        <v>8</v>
      </c>
      <c r="N53" s="198">
        <v>46</v>
      </c>
      <c r="O53" s="219" t="str">
        <f>IF(Tabulka469131135[[#This Row],[čas]]=0,"-",IF(Tabulka469131135[[#This Row],[poř]]=1,IF(G53&lt;G54,"ok","???"),IF(Tabulka469131135[[#This Row],[poř]]&lt;&gt;1,IF(G53&gt;=G52,"ok","???"))))</f>
        <v>ok</v>
      </c>
    </row>
    <row r="54" spans="2:15" ht="12.75">
      <c r="B54" s="50">
        <v>49</v>
      </c>
      <c r="C54" s="111" t="s">
        <v>2822</v>
      </c>
      <c r="D5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Šimek Vladislav</v>
      </c>
      <c r="E5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1973</v>
      </c>
      <c r="F5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Resolution Team</v>
      </c>
      <c r="G54" s="175">
        <f>TIME(Tabulka469131135[[#This Row],[hod]],Tabulka469131135[[#This Row],[min]],Tabulka469131135[[#This Row],[sec]])</f>
        <v>4.7939814814814817E-2</v>
      </c>
      <c r="H5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54" s="115">
        <f>COUNTIFS($H$6:H54,H54,$I$6:I54,I54)</f>
        <v>15</v>
      </c>
      <c r="K54" s="128"/>
      <c r="L54" s="137">
        <v>1</v>
      </c>
      <c r="M54" s="198">
        <v>9</v>
      </c>
      <c r="N54" s="198">
        <v>2</v>
      </c>
      <c r="O54" s="219" t="str">
        <f>IF(Tabulka469131135[[#This Row],[čas]]=0,"-",IF(Tabulka469131135[[#This Row],[poř]]=1,IF(G54&lt;G55,"ok","???"),IF(Tabulka469131135[[#This Row],[poř]]&lt;&gt;1,IF(G54&gt;=G53,"ok","???"))))</f>
        <v>ok</v>
      </c>
    </row>
    <row r="55" spans="2:15" ht="12.75">
      <c r="B55" s="50">
        <v>50</v>
      </c>
      <c r="C55" s="111">
        <v>78</v>
      </c>
      <c r="D5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Círal František</v>
      </c>
      <c r="E5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1971</v>
      </c>
      <c r="F5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Dvory nad Lužnicí</v>
      </c>
      <c r="G55" s="175">
        <f>TIME(Tabulka469131135[[#This Row],[hod]],Tabulka469131135[[#This Row],[min]],Tabulka469131135[[#This Row],[sec]])</f>
        <v>4.8009259259259258E-2</v>
      </c>
      <c r="H5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55" s="115">
        <f>COUNTIFS($H$6:H55,H55,$I$6:I55,I55)</f>
        <v>16</v>
      </c>
      <c r="K55" s="128"/>
      <c r="L55" s="137">
        <v>1</v>
      </c>
      <c r="M55" s="198">
        <v>9</v>
      </c>
      <c r="N55" s="198">
        <v>8</v>
      </c>
      <c r="O55" s="219" t="str">
        <f>IF(Tabulka469131135[[#This Row],[čas]]=0,"-",IF(Tabulka469131135[[#This Row],[poř]]=1,IF(G55&lt;G56,"ok","???"),IF(Tabulka469131135[[#This Row],[poř]]&lt;&gt;1,IF(G55&gt;=G54,"ok","???"))))</f>
        <v>ok</v>
      </c>
    </row>
    <row r="56" spans="2:15" ht="12.75">
      <c r="B56" s="50">
        <v>51</v>
      </c>
      <c r="C56" s="111">
        <v>73</v>
      </c>
      <c r="D5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Vavreček Miroslav</v>
      </c>
      <c r="E5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1963</v>
      </c>
      <c r="F5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Bechyně</v>
      </c>
      <c r="G56" s="175">
        <f>TIME(Tabulka469131135[[#This Row],[hod]],Tabulka469131135[[#This Row],[min]],Tabulka469131135[[#This Row],[sec]])</f>
        <v>4.8055555555555553E-2</v>
      </c>
      <c r="H5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56" s="115">
        <f>COUNTIFS($H$6:H56,H56,$I$6:I56,I56)</f>
        <v>7</v>
      </c>
      <c r="K56" s="128"/>
      <c r="L56" s="137">
        <v>1</v>
      </c>
      <c r="M56" s="198">
        <v>9</v>
      </c>
      <c r="N56" s="198">
        <v>12</v>
      </c>
      <c r="O56" s="219" t="str">
        <f>IF(Tabulka469131135[[#This Row],[čas]]=0,"-",IF(Tabulka469131135[[#This Row],[poř]]=1,IF(G56&lt;G57,"ok","???"),IF(Tabulka469131135[[#This Row],[poř]]&lt;&gt;1,IF(G56&gt;=G55,"ok","???"))))</f>
        <v>ok</v>
      </c>
    </row>
    <row r="57" spans="2:15" ht="12.75">
      <c r="B57" s="50">
        <v>52</v>
      </c>
      <c r="C57" s="111">
        <v>63</v>
      </c>
      <c r="D5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Kocourek Jan</v>
      </c>
      <c r="E5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1966</v>
      </c>
      <c r="F5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Sayerlack</v>
      </c>
      <c r="G57" s="175">
        <f>TIME(Tabulka469131135[[#This Row],[hod]],Tabulka469131135[[#This Row],[min]],Tabulka469131135[[#This Row],[sec]])</f>
        <v>4.809027777777778E-2</v>
      </c>
      <c r="H5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57" s="115">
        <f>COUNTIFS($H$6:H57,H57,$I$6:I57,I57)</f>
        <v>8</v>
      </c>
      <c r="K57" s="128"/>
      <c r="L57" s="137">
        <v>1</v>
      </c>
      <c r="M57" s="198">
        <v>9</v>
      </c>
      <c r="N57" s="198">
        <v>15</v>
      </c>
      <c r="O57" s="219" t="str">
        <f>IF(Tabulka469131135[[#This Row],[čas]]=0,"-",IF(Tabulka469131135[[#This Row],[poř]]=1,IF(G57&lt;G58,"ok","???"),IF(Tabulka469131135[[#This Row],[poř]]&lt;&gt;1,IF(G57&gt;=G56,"ok","???"))))</f>
        <v>ok</v>
      </c>
    </row>
    <row r="58" spans="2:15" ht="12.75">
      <c r="B58" s="50">
        <v>53</v>
      </c>
      <c r="C58" s="111">
        <v>28</v>
      </c>
      <c r="D5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Tomášová Gabriela</v>
      </c>
      <c r="E5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1969</v>
      </c>
      <c r="F5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Relax Běhny</v>
      </c>
      <c r="G58" s="175">
        <f>TIME(Tabulka469131135[[#This Row],[hod]],Tabulka469131135[[#This Row],[min]],Tabulka469131135[[#This Row],[sec]])</f>
        <v>4.8113425925925928E-2</v>
      </c>
      <c r="H5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5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45+</v>
      </c>
      <c r="J58" s="115">
        <f>COUNTIFS($H$6:H58,H58,$I$6:I58,I58)</f>
        <v>1</v>
      </c>
      <c r="K58" s="128"/>
      <c r="L58" s="137">
        <v>1</v>
      </c>
      <c r="M58" s="198">
        <v>9</v>
      </c>
      <c r="N58" s="198">
        <v>17</v>
      </c>
      <c r="O58" s="219" t="str">
        <f>IF(Tabulka469131135[[#This Row],[čas]]=0,"-",IF(Tabulka469131135[[#This Row],[poř]]=1,IF(G58&lt;G59,"ok","???"),IF(Tabulka469131135[[#This Row],[poř]]&lt;&gt;1,IF(G58&gt;=G57,"ok","???"))))</f>
        <v>ok</v>
      </c>
    </row>
    <row r="59" spans="2:15" ht="12.75">
      <c r="B59" s="50">
        <v>54</v>
      </c>
      <c r="C59" s="111">
        <v>23</v>
      </c>
      <c r="D5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Stejskal Pavel</v>
      </c>
      <c r="E5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1974</v>
      </c>
      <c r="F5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4Dvory Č. Budějovice</v>
      </c>
      <c r="G59" s="175">
        <f>TIME(Tabulka469131135[[#This Row],[hod]],Tabulka469131135[[#This Row],[min]],Tabulka469131135[[#This Row],[sec]])</f>
        <v>4.8136574074074075E-2</v>
      </c>
      <c r="H5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5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59" s="115">
        <f>COUNTIFS($H$6:H59,H59,$I$6:I59,I59)</f>
        <v>17</v>
      </c>
      <c r="K59" s="128"/>
      <c r="L59" s="137">
        <v>1</v>
      </c>
      <c r="M59" s="198">
        <v>9</v>
      </c>
      <c r="N59" s="198">
        <v>19</v>
      </c>
      <c r="O59" s="219" t="str">
        <f>IF(Tabulka469131135[[#This Row],[čas]]=0,"-",IF(Tabulka469131135[[#This Row],[poř]]=1,IF(G59&lt;G60,"ok","???"),IF(Tabulka469131135[[#This Row],[poř]]&lt;&gt;1,IF(G59&gt;=G58,"ok","???"))))</f>
        <v>ok</v>
      </c>
    </row>
    <row r="60" spans="2:15" ht="12.75">
      <c r="B60" s="50">
        <v>55</v>
      </c>
      <c r="C60" s="111" t="s">
        <v>2786</v>
      </c>
      <c r="D6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Haňur Roman</v>
      </c>
      <c r="E6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1969</v>
      </c>
      <c r="F6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Boršovský běžecký klub</v>
      </c>
      <c r="G60" s="175">
        <f>TIME(Tabulka469131135[[#This Row],[hod]],Tabulka469131135[[#This Row],[min]],Tabulka469131135[[#This Row],[sec]])</f>
        <v>4.8171296296296295E-2</v>
      </c>
      <c r="H6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60" s="115">
        <f>COUNTIFS($H$6:H60,H60,$I$6:I60,I60)</f>
        <v>18</v>
      </c>
      <c r="K60" s="128"/>
      <c r="L60" s="137">
        <v>1</v>
      </c>
      <c r="M60" s="198">
        <v>9</v>
      </c>
      <c r="N60" s="198">
        <v>22</v>
      </c>
      <c r="O60" s="219" t="str">
        <f>IF(Tabulka469131135[[#This Row],[čas]]=0,"-",IF(Tabulka469131135[[#This Row],[poř]]=1,IF(G60&lt;G61,"ok","???"),IF(Tabulka469131135[[#This Row],[poř]]&lt;&gt;1,IF(G60&gt;=G59,"ok","???"))))</f>
        <v>ok</v>
      </c>
    </row>
    <row r="61" spans="2:15" ht="12.75">
      <c r="B61" s="50">
        <v>56</v>
      </c>
      <c r="C61" s="111">
        <v>19</v>
      </c>
      <c r="D6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Rokos Ivan</v>
      </c>
      <c r="E6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1959</v>
      </c>
      <c r="F6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TJ Jiskra Třeboň</v>
      </c>
      <c r="G61" s="175">
        <f>TIME(Tabulka469131135[[#This Row],[hod]],Tabulka469131135[[#This Row],[min]],Tabulka469131135[[#This Row],[sec]])</f>
        <v>4.8240740740740744E-2</v>
      </c>
      <c r="H6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61" s="115">
        <f>COUNTIFS($H$6:H61,H61,$I$6:I61,I61)</f>
        <v>9</v>
      </c>
      <c r="K61" s="128"/>
      <c r="L61" s="137">
        <v>1</v>
      </c>
      <c r="M61" s="198">
        <v>9</v>
      </c>
      <c r="N61" s="198">
        <v>28</v>
      </c>
      <c r="O61" s="219" t="str">
        <f>IF(Tabulka469131135[[#This Row],[čas]]=0,"-",IF(Tabulka469131135[[#This Row],[poř]]=1,IF(G61&lt;G62,"ok","???"),IF(Tabulka469131135[[#This Row],[poř]]&lt;&gt;1,IF(G61&gt;=G60,"ok","???"))))</f>
        <v>ok</v>
      </c>
    </row>
    <row r="62" spans="2:15" ht="12.75">
      <c r="B62" s="50">
        <v>57</v>
      </c>
      <c r="C62" s="111" t="s">
        <v>2758</v>
      </c>
      <c r="D6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Pech Roman</v>
      </c>
      <c r="E6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1962</v>
      </c>
      <c r="F6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Fischer Ski Vimperk</v>
      </c>
      <c r="G62" s="175">
        <f>TIME(Tabulka469131135[[#This Row],[hod]],Tabulka469131135[[#This Row],[min]],Tabulka469131135[[#This Row],[sec]])</f>
        <v>4.8287037037037038E-2</v>
      </c>
      <c r="H6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62" s="115">
        <f>COUNTIFS($H$6:H62,H62,$I$6:I62,I62)</f>
        <v>10</v>
      </c>
      <c r="K62" s="128"/>
      <c r="L62" s="137">
        <v>1</v>
      </c>
      <c r="M62" s="198">
        <v>9</v>
      </c>
      <c r="N62" s="198">
        <v>32</v>
      </c>
      <c r="O62" s="219" t="str">
        <f>IF(Tabulka469131135[[#This Row],[čas]]=0,"-",IF(Tabulka469131135[[#This Row],[poř]]=1,IF(G62&lt;G63,"ok","???"),IF(Tabulka469131135[[#This Row],[poř]]&lt;&gt;1,IF(G62&gt;=G61,"ok","???"))))</f>
        <v>ok</v>
      </c>
    </row>
    <row r="63" spans="2:15" ht="12.75">
      <c r="B63" s="50">
        <v>58</v>
      </c>
      <c r="C63" s="111" t="s">
        <v>2783</v>
      </c>
      <c r="D6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Budil Jan</v>
      </c>
      <c r="E6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1983</v>
      </c>
      <c r="F6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JB Statika</v>
      </c>
      <c r="G63" s="175">
        <f>TIME(Tabulka469131135[[#This Row],[hod]],Tabulka469131135[[#This Row],[min]],Tabulka469131135[[#This Row],[sec]])</f>
        <v>4.8356481481481479E-2</v>
      </c>
      <c r="H6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63" s="115">
        <f>COUNTIFS($H$6:H63,H63,$I$6:I63,I63)</f>
        <v>15</v>
      </c>
      <c r="K63" s="128"/>
      <c r="L63" s="137">
        <v>1</v>
      </c>
      <c r="M63" s="198">
        <v>9</v>
      </c>
      <c r="N63" s="198">
        <v>38</v>
      </c>
      <c r="O63" s="219" t="str">
        <f>IF(Tabulka469131135[[#This Row],[čas]]=0,"-",IF(Tabulka469131135[[#This Row],[poř]]=1,IF(G63&lt;G64,"ok","???"),IF(Tabulka469131135[[#This Row],[poř]]&lt;&gt;1,IF(G63&gt;=G62,"ok","???"))))</f>
        <v>ok</v>
      </c>
    </row>
    <row r="64" spans="2:15" ht="12.75">
      <c r="B64" s="50">
        <v>59</v>
      </c>
      <c r="C64" s="111">
        <v>43</v>
      </c>
      <c r="D6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Sobotík Vojtěch</v>
      </c>
      <c r="E6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2000</v>
      </c>
      <c r="F6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TriSK České Budějovice</v>
      </c>
      <c r="G64" s="175">
        <f>TIME(Tabulka469131135[[#This Row],[hod]],Tabulka469131135[[#This Row],[min]],Tabulka469131135[[#This Row],[sec]])</f>
        <v>4.8460648148148149E-2</v>
      </c>
      <c r="H6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64" s="115">
        <f>COUNTIFS($H$6:H64,H64,$I$6:I64,I64)</f>
        <v>10</v>
      </c>
      <c r="K64" s="128"/>
      <c r="L64" s="137">
        <v>1</v>
      </c>
      <c r="M64" s="198">
        <v>9</v>
      </c>
      <c r="N64" s="198">
        <v>47</v>
      </c>
      <c r="O64" s="219" t="str">
        <f>IF(Tabulka469131135[[#This Row],[čas]]=0,"-",IF(Tabulka469131135[[#This Row],[poř]]=1,IF(G64&lt;G65,"ok","???"),IF(Tabulka469131135[[#This Row],[poř]]&lt;&gt;1,IF(G64&gt;=G63,"ok","???"))))</f>
        <v>ok</v>
      </c>
    </row>
    <row r="65" spans="2:15" ht="12.75">
      <c r="B65" s="50">
        <v>60</v>
      </c>
      <c r="C65" s="111" t="s">
        <v>2763</v>
      </c>
      <c r="D6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Šíma Jan</v>
      </c>
      <c r="E6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1970</v>
      </c>
      <c r="F6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Cyklo outdoor Netolice</v>
      </c>
      <c r="G65" s="175">
        <f>TIME(Tabulka469131135[[#This Row],[hod]],Tabulka469131135[[#This Row],[min]],Tabulka469131135[[#This Row],[sec]])</f>
        <v>4.8518518518518516E-2</v>
      </c>
      <c r="H6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65" s="115">
        <f>COUNTIFS($H$6:H65,H65,$I$6:I65,I65)</f>
        <v>19</v>
      </c>
      <c r="K65" s="128"/>
      <c r="L65" s="137">
        <v>1</v>
      </c>
      <c r="M65" s="198">
        <v>9</v>
      </c>
      <c r="N65" s="198">
        <v>52</v>
      </c>
      <c r="O65" s="219" t="str">
        <f>IF(Tabulka469131135[[#This Row],[čas]]=0,"-",IF(Tabulka469131135[[#This Row],[poř]]=1,IF(G65&lt;G66,"ok","???"),IF(Tabulka469131135[[#This Row],[poř]]&lt;&gt;1,IF(G65&gt;=G64,"ok","???"))))</f>
        <v>ok</v>
      </c>
    </row>
    <row r="66" spans="2:15" ht="12.75">
      <c r="B66" s="50">
        <v>61</v>
      </c>
      <c r="C66" s="111">
        <v>96</v>
      </c>
      <c r="D6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Smrž Jakub</v>
      </c>
      <c r="E6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1983</v>
      </c>
      <c r="F6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Běžímpro.cz Centrum BAZALKA</v>
      </c>
      <c r="G66" s="175">
        <f>TIME(Tabulka469131135[[#This Row],[hod]],Tabulka469131135[[#This Row],[min]],Tabulka469131135[[#This Row],[sec]])</f>
        <v>4.8587962962962965E-2</v>
      </c>
      <c r="H6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66" s="115">
        <f>COUNTIFS($H$6:H66,H66,$I$6:I66,I66)</f>
        <v>16</v>
      </c>
      <c r="K66" s="128"/>
      <c r="L66" s="137">
        <v>1</v>
      </c>
      <c r="M66" s="198">
        <v>9</v>
      </c>
      <c r="N66" s="198">
        <v>58</v>
      </c>
      <c r="O66" s="219" t="str">
        <f>IF(Tabulka469131135[[#This Row],[čas]]=0,"-",IF(Tabulka469131135[[#This Row],[poř]]=1,IF(G66&lt;G67,"ok","???"),IF(Tabulka469131135[[#This Row],[poř]]&lt;&gt;1,IF(G66&gt;=G65,"ok","???"))))</f>
        <v>ok</v>
      </c>
    </row>
    <row r="67" spans="2:15" ht="12.75">
      <c r="B67" s="50">
        <v>62</v>
      </c>
      <c r="C67" s="111">
        <v>116</v>
      </c>
      <c r="D6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Malík Jakub</v>
      </c>
      <c r="E6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1991</v>
      </c>
      <c r="F6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RUN TEAM Borovany</v>
      </c>
      <c r="G67" s="175">
        <f>TIME(Tabulka469131135[[#This Row],[hod]],Tabulka469131135[[#This Row],[min]],Tabulka469131135[[#This Row],[sec]])</f>
        <v>4.8622685185185179E-2</v>
      </c>
      <c r="H6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67" s="115">
        <f>COUNTIFS($H$6:H67,H67,$I$6:I67,I67)</f>
        <v>11</v>
      </c>
      <c r="K67" s="128"/>
      <c r="L67" s="137">
        <v>1</v>
      </c>
      <c r="M67" s="198">
        <v>10</v>
      </c>
      <c r="N67" s="198">
        <v>1</v>
      </c>
      <c r="O67" s="219" t="str">
        <f>IF(Tabulka469131135[[#This Row],[čas]]=0,"-",IF(Tabulka469131135[[#This Row],[poř]]=1,IF(G67&lt;G68,"ok","???"),IF(Tabulka469131135[[#This Row],[poř]]&lt;&gt;1,IF(G67&gt;=G66,"ok","???"))))</f>
        <v>ok</v>
      </c>
    </row>
    <row r="68" spans="2:15" ht="12.75">
      <c r="B68" s="50">
        <v>63</v>
      </c>
      <c r="C68" s="111">
        <v>93</v>
      </c>
      <c r="D6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Vaš David</v>
      </c>
      <c r="E6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1990</v>
      </c>
      <c r="F6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TJ Sokol České Budějovice</v>
      </c>
      <c r="G68" s="175">
        <f>TIME(Tabulka469131135[[#This Row],[hod]],Tabulka469131135[[#This Row],[min]],Tabulka469131135[[#This Row],[sec]])</f>
        <v>4.8634259259259259E-2</v>
      </c>
      <c r="H6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68" s="115">
        <f>COUNTIFS($H$6:H68,H68,$I$6:I68,I68)</f>
        <v>12</v>
      </c>
      <c r="K68" s="128"/>
      <c r="L68" s="137">
        <v>1</v>
      </c>
      <c r="M68" s="198">
        <v>10</v>
      </c>
      <c r="N68" s="198">
        <v>2</v>
      </c>
      <c r="O68" s="219" t="str">
        <f>IF(Tabulka469131135[[#This Row],[čas]]=0,"-",IF(Tabulka469131135[[#This Row],[poř]]=1,IF(G68&lt;G69,"ok","???"),IF(Tabulka469131135[[#This Row],[poř]]&lt;&gt;1,IF(G68&gt;=G67,"ok","???"))))</f>
        <v>ok</v>
      </c>
    </row>
    <row r="69" spans="2:15" ht="12.75">
      <c r="B69" s="50">
        <v>64</v>
      </c>
      <c r="C69" s="111">
        <v>47</v>
      </c>
      <c r="D6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Mandrysz Marcel</v>
      </c>
      <c r="E6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1968</v>
      </c>
      <c r="F6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Harley-Davidson Strakonice</v>
      </c>
      <c r="G69" s="175">
        <f>TIME(Tabulka469131135[[#This Row],[hod]],Tabulka469131135[[#This Row],[min]],Tabulka469131135[[#This Row],[sec]])</f>
        <v>4.8692129629629627E-2</v>
      </c>
      <c r="H6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6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69" s="115">
        <f>COUNTIFS($H$6:H69,H69,$I$6:I69,I69)</f>
        <v>20</v>
      </c>
      <c r="K69" s="128"/>
      <c r="L69" s="137">
        <v>1</v>
      </c>
      <c r="M69" s="198">
        <v>10</v>
      </c>
      <c r="N69" s="198">
        <v>7</v>
      </c>
      <c r="O69" s="219" t="str">
        <f>IF(Tabulka469131135[[#This Row],[čas]]=0,"-",IF(Tabulka469131135[[#This Row],[poř]]=1,IF(G69&lt;G70,"ok","???"),IF(Tabulka469131135[[#This Row],[poř]]&lt;&gt;1,IF(G69&gt;=G68,"ok","???"))))</f>
        <v>ok</v>
      </c>
    </row>
    <row r="70" spans="2:15" ht="12.75">
      <c r="B70" s="50">
        <v>65</v>
      </c>
      <c r="C70" s="111">
        <v>24</v>
      </c>
      <c r="D7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Štěpánek Kamil</v>
      </c>
      <c r="E7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1985</v>
      </c>
      <c r="F7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70" s="175">
        <f>TIME(Tabulka469131135[[#This Row],[hod]],Tabulka469131135[[#This Row],[min]],Tabulka469131135[[#This Row],[sec]])</f>
        <v>4.8715277777777781E-2</v>
      </c>
      <c r="H7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70" s="115">
        <f>COUNTIFS($H$6:H70,H70,$I$6:I70,I70)</f>
        <v>17</v>
      </c>
      <c r="K70" s="128"/>
      <c r="L70" s="137">
        <v>1</v>
      </c>
      <c r="M70" s="198">
        <v>10</v>
      </c>
      <c r="N70" s="198">
        <v>9</v>
      </c>
      <c r="O70" s="219" t="str">
        <f>IF(Tabulka469131135[[#This Row],[čas]]=0,"-",IF(Tabulka469131135[[#This Row],[poř]]=1,IF(G70&lt;G71,"ok","???"),IF(Tabulka469131135[[#This Row],[poř]]&lt;&gt;1,IF(G70&gt;=G69,"ok","???"))))</f>
        <v>ok</v>
      </c>
    </row>
    <row r="71" spans="2:15" ht="12.75">
      <c r="B71" s="50">
        <v>66</v>
      </c>
      <c r="C71" s="111" t="s">
        <v>2751</v>
      </c>
      <c r="D7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Dokulilová Ludmila</v>
      </c>
      <c r="E7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1962</v>
      </c>
      <c r="F7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Sokol Stachy</v>
      </c>
      <c r="G71" s="175">
        <f>TIME(Tabulka469131135[[#This Row],[hod]],Tabulka469131135[[#This Row],[min]],Tabulka469131135[[#This Row],[sec]])</f>
        <v>4.8738425925925921E-2</v>
      </c>
      <c r="H7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7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45+</v>
      </c>
      <c r="J71" s="115">
        <f>COUNTIFS($H$6:H71,H71,$I$6:I71,I71)</f>
        <v>2</v>
      </c>
      <c r="K71" s="128"/>
      <c r="L71" s="137">
        <v>1</v>
      </c>
      <c r="M71" s="198">
        <v>10</v>
      </c>
      <c r="N71" s="198">
        <v>11</v>
      </c>
      <c r="O71" s="219" t="str">
        <f>IF(Tabulka469131135[[#This Row],[čas]]=0,"-",IF(Tabulka469131135[[#This Row],[poř]]=1,IF(G71&lt;G72,"ok","???"),IF(Tabulka469131135[[#This Row],[poř]]&lt;&gt;1,IF(G71&gt;=G70,"ok","???"))))</f>
        <v>ok</v>
      </c>
    </row>
    <row r="72" spans="2:15" ht="12.75">
      <c r="B72" s="50">
        <v>67</v>
      </c>
      <c r="C72" s="111" t="s">
        <v>2797</v>
      </c>
      <c r="D7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Tůma Jaroslav</v>
      </c>
      <c r="E7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1963</v>
      </c>
      <c r="F7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E.go Šindlovy Dvory</v>
      </c>
      <c r="G72" s="175">
        <f>TIME(Tabulka469131135[[#This Row],[hod]],Tabulka469131135[[#This Row],[min]],Tabulka469131135[[#This Row],[sec]])</f>
        <v>4.898148148148148E-2</v>
      </c>
      <c r="H7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72" s="115">
        <f>COUNTIFS($H$6:H72,H72,$I$6:I72,I72)</f>
        <v>11</v>
      </c>
      <c r="K72" s="128"/>
      <c r="L72" s="137">
        <v>1</v>
      </c>
      <c r="M72" s="198">
        <v>10</v>
      </c>
      <c r="N72" s="198">
        <v>32</v>
      </c>
      <c r="O72" s="219" t="str">
        <f>IF(Tabulka469131135[[#This Row],[čas]]=0,"-",IF(Tabulka469131135[[#This Row],[poř]]=1,IF(G72&lt;G73,"ok","???"),IF(Tabulka469131135[[#This Row],[poř]]&lt;&gt;1,IF(G72&gt;=G71,"ok","???"))))</f>
        <v>ok</v>
      </c>
    </row>
    <row r="73" spans="2:15" ht="12.75">
      <c r="B73" s="50">
        <v>68</v>
      </c>
      <c r="C73" s="111">
        <v>85</v>
      </c>
      <c r="D7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Pán Jan</v>
      </c>
      <c r="E7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1964</v>
      </c>
      <c r="F7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Nová Ves</v>
      </c>
      <c r="G73" s="175">
        <f>TIME(Tabulka469131135[[#This Row],[hod]],Tabulka469131135[[#This Row],[min]],Tabulka469131135[[#This Row],[sec]])</f>
        <v>4.925925925925926E-2</v>
      </c>
      <c r="H7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73" s="115">
        <f>COUNTIFS($H$6:H73,H73,$I$6:I73,I73)</f>
        <v>12</v>
      </c>
      <c r="K73" s="128"/>
      <c r="L73" s="137">
        <v>1</v>
      </c>
      <c r="M73" s="198">
        <v>10</v>
      </c>
      <c r="N73" s="198">
        <v>56</v>
      </c>
      <c r="O73" s="219" t="str">
        <f>IF(Tabulka469131135[[#This Row],[čas]]=0,"-",IF(Tabulka469131135[[#This Row],[poř]]=1,IF(G73&lt;G74,"ok","???"),IF(Tabulka469131135[[#This Row],[poř]]&lt;&gt;1,IF(G73&gt;=G72,"ok","???"))))</f>
        <v>ok</v>
      </c>
    </row>
    <row r="74" spans="2:15" ht="12.75">
      <c r="B74" s="50">
        <v>69</v>
      </c>
      <c r="C74" s="111">
        <v>35</v>
      </c>
      <c r="D7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Menšík Josef</v>
      </c>
      <c r="E7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1982</v>
      </c>
      <c r="F7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Výnězda</v>
      </c>
      <c r="G74" s="175">
        <f>TIME(Tabulka469131135[[#This Row],[hod]],Tabulka469131135[[#This Row],[min]],Tabulka469131135[[#This Row],[sec]])</f>
        <v>4.9386574074074076E-2</v>
      </c>
      <c r="H7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74" s="115">
        <f>COUNTIFS($H$6:H74,H74,$I$6:I74,I74)</f>
        <v>18</v>
      </c>
      <c r="K74" s="128"/>
      <c r="L74" s="137">
        <v>1</v>
      </c>
      <c r="M74" s="198">
        <v>11</v>
      </c>
      <c r="N74" s="198">
        <v>7</v>
      </c>
      <c r="O74" s="219" t="str">
        <f>IF(Tabulka469131135[[#This Row],[čas]]=0,"-",IF(Tabulka469131135[[#This Row],[poř]]=1,IF(G74&lt;G75,"ok","???"),IF(Tabulka469131135[[#This Row],[poř]]&lt;&gt;1,IF(G74&gt;=G73,"ok","???"))))</f>
        <v>ok</v>
      </c>
    </row>
    <row r="75" spans="2:15" ht="12.75">
      <c r="B75" s="50">
        <v>70</v>
      </c>
      <c r="C75" s="111" t="s">
        <v>2782</v>
      </c>
      <c r="D7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Brossaud Jack</v>
      </c>
      <c r="E7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1970</v>
      </c>
      <c r="F7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Jihočeský klub maratonců</v>
      </c>
      <c r="G75" s="175">
        <f>TIME(Tabulka469131135[[#This Row],[hod]],Tabulka469131135[[#This Row],[min]],Tabulka469131135[[#This Row],[sec]])</f>
        <v>4.9490740740740745E-2</v>
      </c>
      <c r="H7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75" s="115">
        <f>COUNTIFS($H$6:H75,H75,$I$6:I75,I75)</f>
        <v>21</v>
      </c>
      <c r="K75" s="128"/>
      <c r="L75" s="137">
        <v>1</v>
      </c>
      <c r="M75" s="198">
        <v>11</v>
      </c>
      <c r="N75" s="198">
        <v>16</v>
      </c>
      <c r="O75" s="219" t="str">
        <f>IF(Tabulka469131135[[#This Row],[čas]]=0,"-",IF(Tabulka469131135[[#This Row],[poř]]=1,IF(G75&lt;G76,"ok","???"),IF(Tabulka469131135[[#This Row],[poř]]&lt;&gt;1,IF(G75&gt;=G74,"ok","???"))))</f>
        <v>ok</v>
      </c>
    </row>
    <row r="76" spans="2:15" ht="12.75">
      <c r="B76" s="50">
        <v>71</v>
      </c>
      <c r="C76" s="111">
        <v>117</v>
      </c>
      <c r="D7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Švejnoha Lukáš</v>
      </c>
      <c r="E7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1989</v>
      </c>
      <c r="F7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Velenice</v>
      </c>
      <c r="G76" s="175">
        <f>TIME(Tabulka469131135[[#This Row],[hod]],Tabulka469131135[[#This Row],[min]],Tabulka469131135[[#This Row],[sec]])</f>
        <v>4.9722222222222223E-2</v>
      </c>
      <c r="H7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76" s="115">
        <f>COUNTIFS($H$6:H76,H76,$I$6:I76,I76)</f>
        <v>13</v>
      </c>
      <c r="K76" s="128"/>
      <c r="L76" s="137">
        <v>1</v>
      </c>
      <c r="M76" s="198">
        <v>11</v>
      </c>
      <c r="N76" s="198">
        <v>36</v>
      </c>
      <c r="O76" s="219" t="str">
        <f>IF(Tabulka469131135[[#This Row],[čas]]=0,"-",IF(Tabulka469131135[[#This Row],[poř]]=1,IF(G76&lt;G77,"ok","???"),IF(Tabulka469131135[[#This Row],[poř]]&lt;&gt;1,IF(G76&gt;=G75,"ok","???"))))</f>
        <v>ok</v>
      </c>
    </row>
    <row r="77" spans="2:15" ht="12.75">
      <c r="B77" s="50">
        <v>72</v>
      </c>
      <c r="C77" s="111">
        <v>37</v>
      </c>
      <c r="D7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Hartl Tomáš</v>
      </c>
      <c r="E7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1980</v>
      </c>
      <c r="F7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Sokol Římov</v>
      </c>
      <c r="G77" s="175">
        <f>TIME(Tabulka469131135[[#This Row],[hod]],Tabulka469131135[[#This Row],[min]],Tabulka469131135[[#This Row],[sec]])</f>
        <v>4.9918981481481474E-2</v>
      </c>
      <c r="H7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77" s="115">
        <f>COUNTIFS($H$6:H77,H77,$I$6:I77,I77)</f>
        <v>19</v>
      </c>
      <c r="K77" s="128"/>
      <c r="L77" s="137">
        <v>1</v>
      </c>
      <c r="M77" s="198">
        <v>11</v>
      </c>
      <c r="N77" s="198">
        <v>53</v>
      </c>
      <c r="O77" s="219" t="str">
        <f>IF(Tabulka469131135[[#This Row],[čas]]=0,"-",IF(Tabulka469131135[[#This Row],[poř]]=1,IF(G77&lt;G78,"ok","???"),IF(Tabulka469131135[[#This Row],[poř]]&lt;&gt;1,IF(G77&gt;=G76,"ok","???"))))</f>
        <v>ok</v>
      </c>
    </row>
    <row r="78" spans="2:15" ht="12.75">
      <c r="B78" s="50">
        <v>73</v>
      </c>
      <c r="C78" s="111">
        <v>1</v>
      </c>
      <c r="D7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Benda Vladislav</v>
      </c>
      <c r="E7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1978</v>
      </c>
      <c r="F7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Centirun</v>
      </c>
      <c r="G78" s="175">
        <f>TIME(Tabulka469131135[[#This Row],[hod]],Tabulka469131135[[#This Row],[min]],Tabulka469131135[[#This Row],[sec]])</f>
        <v>4.9999999999999996E-2</v>
      </c>
      <c r="H7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78" s="115">
        <f>COUNTIFS($H$6:H78,H78,$I$6:I78,I78)</f>
        <v>20</v>
      </c>
      <c r="K78" s="128"/>
      <c r="L78" s="137">
        <v>1</v>
      </c>
      <c r="M78" s="198">
        <v>12</v>
      </c>
      <c r="N78" s="198">
        <v>0</v>
      </c>
      <c r="O78" s="219" t="str">
        <f>IF(Tabulka469131135[[#This Row],[čas]]=0,"-",IF(Tabulka469131135[[#This Row],[poř]]=1,IF(G78&lt;G79,"ok","???"),IF(Tabulka469131135[[#This Row],[poř]]&lt;&gt;1,IF(G78&gt;=G77,"ok","???"))))</f>
        <v>ok</v>
      </c>
    </row>
    <row r="79" spans="2:15" ht="12.75">
      <c r="B79" s="50">
        <v>74</v>
      </c>
      <c r="C79" s="111">
        <v>22</v>
      </c>
      <c r="D7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Steinbauer Jiří</v>
      </c>
      <c r="E7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1973</v>
      </c>
      <c r="F7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Rejta</v>
      </c>
      <c r="G79" s="175">
        <f>TIME(Tabulka469131135[[#This Row],[hod]],Tabulka469131135[[#This Row],[min]],Tabulka469131135[[#This Row],[sec]])</f>
        <v>5.0231481481481481E-2</v>
      </c>
      <c r="H7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7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79" s="115">
        <f>COUNTIFS($H$6:H79,H79,$I$6:I79,I79)</f>
        <v>22</v>
      </c>
      <c r="K79" s="128"/>
      <c r="L79" s="137">
        <v>1</v>
      </c>
      <c r="M79" s="198">
        <v>12</v>
      </c>
      <c r="N79" s="198">
        <v>20</v>
      </c>
      <c r="O79" s="219" t="str">
        <f>IF(Tabulka469131135[[#This Row],[čas]]=0,"-",IF(Tabulka469131135[[#This Row],[poř]]=1,IF(G79&lt;G80,"ok","???"),IF(Tabulka469131135[[#This Row],[poř]]&lt;&gt;1,IF(G79&gt;=G78,"ok","???"))))</f>
        <v>ok</v>
      </c>
    </row>
    <row r="80" spans="2:15" ht="12.75">
      <c r="B80" s="50">
        <v>75</v>
      </c>
      <c r="C80" s="111">
        <v>75</v>
      </c>
      <c r="D8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Sirová Lucie</v>
      </c>
      <c r="E8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8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Vivobarefoot CB</v>
      </c>
      <c r="G80" s="175">
        <f>TIME(Tabulka469131135[[#This Row],[hod]],Tabulka469131135[[#This Row],[min]],Tabulka469131135[[#This Row],[sec]])</f>
        <v>5.0347222222222217E-2</v>
      </c>
      <c r="H8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8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80" s="115">
        <f>COUNTIFS($H$6:H80,H80,$I$6:I80,I80)</f>
        <v>3</v>
      </c>
      <c r="K80" s="128"/>
      <c r="L80" s="137">
        <v>1</v>
      </c>
      <c r="M80" s="198">
        <v>12</v>
      </c>
      <c r="N80" s="198">
        <v>30</v>
      </c>
      <c r="O80" s="219" t="str">
        <f>IF(Tabulka469131135[[#This Row],[čas]]=0,"-",IF(Tabulka469131135[[#This Row],[poř]]=1,IF(G80&lt;G81,"ok","???"),IF(Tabulka469131135[[#This Row],[poř]]&lt;&gt;1,IF(G80&gt;=G79,"ok","???"))))</f>
        <v>ok</v>
      </c>
    </row>
    <row r="81" spans="2:15" ht="12.75">
      <c r="B81" s="50">
        <v>76</v>
      </c>
      <c r="C81" s="111">
        <v>27</v>
      </c>
      <c r="D8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Toman Martin</v>
      </c>
      <c r="E8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1971</v>
      </c>
      <c r="F8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Babice</v>
      </c>
      <c r="G81" s="175">
        <f>TIME(Tabulka469131135[[#This Row],[hod]],Tabulka469131135[[#This Row],[min]],Tabulka469131135[[#This Row],[sec]])</f>
        <v>5.0370370370370371E-2</v>
      </c>
      <c r="H8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81" s="115">
        <f>COUNTIFS($H$6:H81,H81,$I$6:I81,I81)</f>
        <v>23</v>
      </c>
      <c r="K81" s="128"/>
      <c r="L81" s="137">
        <v>1</v>
      </c>
      <c r="M81" s="198">
        <v>12</v>
      </c>
      <c r="N81" s="198">
        <v>32</v>
      </c>
      <c r="O81" s="219" t="str">
        <f>IF(Tabulka469131135[[#This Row],[čas]]=0,"-",IF(Tabulka469131135[[#This Row],[poř]]=1,IF(G81&lt;G82,"ok","???"),IF(Tabulka469131135[[#This Row],[poř]]&lt;&gt;1,IF(G81&gt;=G80,"ok","???"))))</f>
        <v>ok</v>
      </c>
    </row>
    <row r="82" spans="2:15" ht="12.75">
      <c r="B82" s="50">
        <v>77</v>
      </c>
      <c r="C82" s="111" t="s">
        <v>2784</v>
      </c>
      <c r="D8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Gruntorád Jiří</v>
      </c>
      <c r="E8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1979</v>
      </c>
      <c r="F8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gruntorad.cz</v>
      </c>
      <c r="G82" s="175">
        <f>TIME(Tabulka469131135[[#This Row],[hod]],Tabulka469131135[[#This Row],[min]],Tabulka469131135[[#This Row],[sec]])</f>
        <v>5.0416666666666665E-2</v>
      </c>
      <c r="H8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82" s="115">
        <f>COUNTIFS($H$6:H82,H82,$I$6:I82,I82)</f>
        <v>21</v>
      </c>
      <c r="K82" s="128"/>
      <c r="L82" s="137">
        <v>1</v>
      </c>
      <c r="M82" s="198">
        <v>12</v>
      </c>
      <c r="N82" s="198">
        <v>36</v>
      </c>
      <c r="O82" s="219" t="str">
        <f>IF(Tabulka469131135[[#This Row],[čas]]=0,"-",IF(Tabulka469131135[[#This Row],[poř]]=1,IF(G82&lt;G83,"ok","???"),IF(Tabulka469131135[[#This Row],[poř]]&lt;&gt;1,IF(G82&gt;=G81,"ok","???"))))</f>
        <v>ok</v>
      </c>
    </row>
    <row r="83" spans="2:15" ht="12.75">
      <c r="B83" s="50">
        <v>78</v>
      </c>
      <c r="C83" s="111" t="s">
        <v>2820</v>
      </c>
      <c r="D8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Pišl Gennadij</v>
      </c>
      <c r="E8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1980</v>
      </c>
      <c r="F8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cyklo Kájov</v>
      </c>
      <c r="G83" s="175">
        <f>TIME(Tabulka469131135[[#This Row],[hod]],Tabulka469131135[[#This Row],[min]],Tabulka469131135[[#This Row],[sec]])</f>
        <v>5.0462962962962959E-2</v>
      </c>
      <c r="H8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83" s="115">
        <f>COUNTIFS($H$6:H83,H83,$I$6:I83,I83)</f>
        <v>22</v>
      </c>
      <c r="K83" s="128"/>
      <c r="L83" s="137">
        <v>1</v>
      </c>
      <c r="M83" s="198">
        <v>12</v>
      </c>
      <c r="N83" s="198">
        <v>40</v>
      </c>
      <c r="O83" s="219" t="str">
        <f>IF(Tabulka469131135[[#This Row],[čas]]=0,"-",IF(Tabulka469131135[[#This Row],[poř]]=1,IF(G83&lt;G84,"ok","???"),IF(Tabulka469131135[[#This Row],[poř]]&lt;&gt;1,IF(G83&gt;=G82,"ok","???"))))</f>
        <v>ok</v>
      </c>
    </row>
    <row r="84" spans="2:15" ht="12.75">
      <c r="B84" s="50">
        <v>79</v>
      </c>
      <c r="C84" s="111">
        <v>17</v>
      </c>
      <c r="D8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Pinl Michal</v>
      </c>
      <c r="E8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1968</v>
      </c>
      <c r="F8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Rudolfov</v>
      </c>
      <c r="G84" s="175">
        <f>TIME(Tabulka469131135[[#This Row],[hod]],Tabulka469131135[[#This Row],[min]],Tabulka469131135[[#This Row],[sec]])</f>
        <v>5.0509259259259254E-2</v>
      </c>
      <c r="H8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84" s="115">
        <f>COUNTIFS($H$6:H84,H84,$I$6:I84,I84)</f>
        <v>24</v>
      </c>
      <c r="K84" s="128"/>
      <c r="L84" s="137">
        <v>1</v>
      </c>
      <c r="M84" s="198">
        <v>12</v>
      </c>
      <c r="N84" s="198">
        <v>44</v>
      </c>
      <c r="O84" s="219" t="str">
        <f>IF(Tabulka469131135[[#This Row],[čas]]=0,"-",IF(Tabulka469131135[[#This Row],[poř]]=1,IF(G84&lt;G85,"ok","???"),IF(Tabulka469131135[[#This Row],[poř]]&lt;&gt;1,IF(G84&gt;=G83,"ok","???"))))</f>
        <v>ok</v>
      </c>
    </row>
    <row r="85" spans="2:15" ht="12.75">
      <c r="B85" s="50">
        <v>80</v>
      </c>
      <c r="C85" s="111">
        <v>88</v>
      </c>
      <c r="D8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Jackwerth Daniel</v>
      </c>
      <c r="E8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1988</v>
      </c>
      <c r="F8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85" s="175">
        <f>TIME(Tabulka469131135[[#This Row],[hod]],Tabulka469131135[[#This Row],[min]],Tabulka469131135[[#This Row],[sec]])</f>
        <v>5.0543981481481481E-2</v>
      </c>
      <c r="H8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85" s="115">
        <f>COUNTIFS($H$6:H85,H85,$I$6:I85,I85)</f>
        <v>14</v>
      </c>
      <c r="K85" s="128"/>
      <c r="L85" s="137">
        <v>1</v>
      </c>
      <c r="M85" s="198">
        <v>12</v>
      </c>
      <c r="N85" s="198">
        <v>47</v>
      </c>
      <c r="O85" s="219" t="str">
        <f>IF(Tabulka469131135[[#This Row],[čas]]=0,"-",IF(Tabulka469131135[[#This Row],[poř]]=1,IF(G85&lt;G86,"ok","???"),IF(Tabulka469131135[[#This Row],[poř]]&lt;&gt;1,IF(G85&gt;=G84,"ok","???"))))</f>
        <v>ok</v>
      </c>
    </row>
    <row r="86" spans="2:15" ht="12.75">
      <c r="B86" s="50">
        <v>81</v>
      </c>
      <c r="C86" s="111">
        <v>81</v>
      </c>
      <c r="D8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Lebedová Olga</v>
      </c>
      <c r="E8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1981</v>
      </c>
      <c r="F8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Hůrka</v>
      </c>
      <c r="G86" s="175">
        <f>TIME(Tabulka469131135[[#This Row],[hod]],Tabulka469131135[[#This Row],[min]],Tabulka469131135[[#This Row],[sec]])</f>
        <v>5.0578703703703709E-2</v>
      </c>
      <c r="H8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8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86" s="115">
        <f>COUNTIFS($H$6:H86,H86,$I$6:I86,I86)</f>
        <v>4</v>
      </c>
      <c r="K86" s="128"/>
      <c r="L86" s="137">
        <v>1</v>
      </c>
      <c r="M86" s="198">
        <v>12</v>
      </c>
      <c r="N86" s="198">
        <v>50</v>
      </c>
      <c r="O86" s="219" t="str">
        <f>IF(Tabulka469131135[[#This Row],[čas]]=0,"-",IF(Tabulka469131135[[#This Row],[poř]]=1,IF(G86&lt;G87,"ok","???"),IF(Tabulka469131135[[#This Row],[poř]]&lt;&gt;1,IF(G86&gt;=G85,"ok","???"))))</f>
        <v>ok</v>
      </c>
    </row>
    <row r="87" spans="2:15" ht="12.75">
      <c r="B87" s="50">
        <v>82</v>
      </c>
      <c r="C87" s="111" t="s">
        <v>2804</v>
      </c>
      <c r="D8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Hegeduš Josef</v>
      </c>
      <c r="E8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1966</v>
      </c>
      <c r="F8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87" s="175">
        <f>TIME(Tabulka469131135[[#This Row],[hod]],Tabulka469131135[[#This Row],[min]],Tabulka469131135[[#This Row],[sec]])</f>
        <v>5.0694444444444452E-2</v>
      </c>
      <c r="H8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87" s="115">
        <f>COUNTIFS($H$6:H87,H87,$I$6:I87,I87)</f>
        <v>13</v>
      </c>
      <c r="K87" s="128"/>
      <c r="L87" s="137">
        <v>1</v>
      </c>
      <c r="M87" s="198">
        <v>13</v>
      </c>
      <c r="N87" s="198">
        <v>0</v>
      </c>
      <c r="O87" s="219" t="str">
        <f>IF(Tabulka469131135[[#This Row],[čas]]=0,"-",IF(Tabulka469131135[[#This Row],[poř]]=1,IF(G87&lt;G88,"ok","???"),IF(Tabulka469131135[[#This Row],[poř]]&lt;&gt;1,IF(G87&gt;=G86,"ok","???"))))</f>
        <v>ok</v>
      </c>
    </row>
    <row r="88" spans="2:15" ht="12.75">
      <c r="B88" s="50">
        <v>83</v>
      </c>
      <c r="C88" s="111" t="s">
        <v>2805</v>
      </c>
      <c r="D8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Vojč Pavel</v>
      </c>
      <c r="E8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1980</v>
      </c>
      <c r="F8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Zliv</v>
      </c>
      <c r="G88" s="175">
        <f>TIME(Tabulka469131135[[#This Row],[hod]],Tabulka469131135[[#This Row],[min]],Tabulka469131135[[#This Row],[sec]])</f>
        <v>5.0798611111111114E-2</v>
      </c>
      <c r="H8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88" s="115">
        <f>COUNTIFS($H$6:H88,H88,$I$6:I88,I88)</f>
        <v>23</v>
      </c>
      <c r="K88" s="128"/>
      <c r="L88" s="137">
        <v>1</v>
      </c>
      <c r="M88" s="198">
        <v>13</v>
      </c>
      <c r="N88" s="198">
        <v>9</v>
      </c>
      <c r="O88" s="219" t="str">
        <f>IF(Tabulka469131135[[#This Row],[čas]]=0,"-",IF(Tabulka469131135[[#This Row],[poř]]=1,IF(G88&lt;G89,"ok","???"),IF(Tabulka469131135[[#This Row],[poř]]&lt;&gt;1,IF(G88&gt;=G87,"ok","???"))))</f>
        <v>ok</v>
      </c>
    </row>
    <row r="89" spans="2:15" ht="12.75">
      <c r="B89" s="50">
        <v>84</v>
      </c>
      <c r="C89" s="111">
        <v>103</v>
      </c>
      <c r="D8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Pillar Ladislav</v>
      </c>
      <c r="E8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1952</v>
      </c>
      <c r="F8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DTJ Lomnice nad Lužnicí</v>
      </c>
      <c r="G89" s="175">
        <f>TIME(Tabulka469131135[[#This Row],[hod]],Tabulka469131135[[#This Row],[min]],Tabulka469131135[[#This Row],[sec]])</f>
        <v>5.1030092592592592E-2</v>
      </c>
      <c r="H8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8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60-69</v>
      </c>
      <c r="J89" s="115">
        <f>COUNTIFS($H$6:H89,H89,$I$6:I89,I89)</f>
        <v>2</v>
      </c>
      <c r="K89" s="128"/>
      <c r="L89" s="137">
        <v>1</v>
      </c>
      <c r="M89" s="198">
        <v>13</v>
      </c>
      <c r="N89" s="198">
        <v>29</v>
      </c>
      <c r="O89" s="219" t="str">
        <f>IF(Tabulka469131135[[#This Row],[čas]]=0,"-",IF(Tabulka469131135[[#This Row],[poř]]=1,IF(G89&lt;G90,"ok","???"),IF(Tabulka469131135[[#This Row],[poř]]&lt;&gt;1,IF(G89&gt;=G88,"ok","???"))))</f>
        <v>ok</v>
      </c>
    </row>
    <row r="90" spans="2:15" ht="12.75">
      <c r="B90" s="50">
        <v>85</v>
      </c>
      <c r="C90" s="111">
        <v>84</v>
      </c>
      <c r="D9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Habara Jan</v>
      </c>
      <c r="E9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1972</v>
      </c>
      <c r="F9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Loko Veselí nad Lužnici</v>
      </c>
      <c r="G90" s="175">
        <f>TIME(Tabulka469131135[[#This Row],[hod]],Tabulka469131135[[#This Row],[min]],Tabulka469131135[[#This Row],[sec]])</f>
        <v>5.1168981481481489E-2</v>
      </c>
      <c r="H9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9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90" s="115">
        <f>COUNTIFS($H$6:H90,H90,$I$6:I90,I90)</f>
        <v>25</v>
      </c>
      <c r="K90" s="128"/>
      <c r="L90" s="137">
        <v>1</v>
      </c>
      <c r="M90" s="198">
        <v>13</v>
      </c>
      <c r="N90" s="198">
        <v>41</v>
      </c>
      <c r="O90" s="219" t="str">
        <f>IF(Tabulka469131135[[#This Row],[čas]]=0,"-",IF(Tabulka469131135[[#This Row],[poř]]=1,IF(G90&lt;G91,"ok","???"),IF(Tabulka469131135[[#This Row],[poř]]&lt;&gt;1,IF(G90&gt;=G89,"ok","???"))))</f>
        <v>ok</v>
      </c>
    </row>
    <row r="91" spans="2:15" ht="12.75">
      <c r="B91" s="50">
        <v>86</v>
      </c>
      <c r="C91" s="111">
        <v>66</v>
      </c>
      <c r="D9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Šimek Miroslav</v>
      </c>
      <c r="E9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1966</v>
      </c>
      <c r="F9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TC Dvořák České Budějovice</v>
      </c>
      <c r="G91" s="175">
        <f>TIME(Tabulka469131135[[#This Row],[hod]],Tabulka469131135[[#This Row],[min]],Tabulka469131135[[#This Row],[sec]])</f>
        <v>5.1388888888888894E-2</v>
      </c>
      <c r="H9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9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91" s="115">
        <f>COUNTIFS($H$6:H91,H91,$I$6:I91,I91)</f>
        <v>14</v>
      </c>
      <c r="K91" s="128"/>
      <c r="L91" s="137">
        <v>1</v>
      </c>
      <c r="M91" s="198">
        <v>14</v>
      </c>
      <c r="N91" s="198">
        <v>0</v>
      </c>
      <c r="O91" s="219" t="str">
        <f>IF(Tabulka469131135[[#This Row],[čas]]=0,"-",IF(Tabulka469131135[[#This Row],[poř]]=1,IF(G91&lt;G92,"ok","???"),IF(Tabulka469131135[[#This Row],[poř]]&lt;&gt;1,IF(G91&gt;=G90,"ok","???"))))</f>
        <v>ok</v>
      </c>
    </row>
    <row r="92" spans="2:15" ht="12.75">
      <c r="B92" s="50">
        <v>87</v>
      </c>
      <c r="C92" s="111">
        <v>71</v>
      </c>
      <c r="D9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Tanáč Pavel</v>
      </c>
      <c r="E9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1984</v>
      </c>
      <c r="F9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Kaplice</v>
      </c>
      <c r="G92" s="175">
        <f>TIME(Tabulka469131135[[#This Row],[hod]],Tabulka469131135[[#This Row],[min]],Tabulka469131135[[#This Row],[sec]])</f>
        <v>5.1435185185185188E-2</v>
      </c>
      <c r="H9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9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92" s="115">
        <f>COUNTIFS($H$6:H92,H92,$I$6:I92,I92)</f>
        <v>24</v>
      </c>
      <c r="K92" s="128"/>
      <c r="L92" s="137">
        <v>1</v>
      </c>
      <c r="M92" s="198">
        <v>14</v>
      </c>
      <c r="N92" s="198">
        <v>4</v>
      </c>
      <c r="O92" s="219" t="str">
        <f>IF(Tabulka469131135[[#This Row],[čas]]=0,"-",IF(Tabulka469131135[[#This Row],[poř]]=1,IF(G92&lt;G93,"ok","???"),IF(Tabulka469131135[[#This Row],[poř]]&lt;&gt;1,IF(G92&gt;=G91,"ok","???"))))</f>
        <v>ok</v>
      </c>
    </row>
    <row r="93" spans="2:15" ht="12.75">
      <c r="B93" s="50">
        <v>88</v>
      </c>
      <c r="C93" s="111" t="s">
        <v>2800</v>
      </c>
      <c r="D9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Svoboda Jiří</v>
      </c>
      <c r="E9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1974</v>
      </c>
      <c r="F9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BSK České Budějovice</v>
      </c>
      <c r="G93" s="175">
        <f>TIME(Tabulka469131135[[#This Row],[hod]],Tabulka469131135[[#This Row],[min]],Tabulka469131135[[#This Row],[sec]])</f>
        <v>5.1701388888888887E-2</v>
      </c>
      <c r="H9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9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93" s="115">
        <f>COUNTIFS($H$6:H93,H93,$I$6:I93,I93)</f>
        <v>26</v>
      </c>
      <c r="K93" s="128"/>
      <c r="L93" s="137">
        <v>1</v>
      </c>
      <c r="M93" s="198">
        <v>14</v>
      </c>
      <c r="N93" s="198">
        <v>27</v>
      </c>
      <c r="O93" s="219" t="str">
        <f>IF(Tabulka469131135[[#This Row],[čas]]=0,"-",IF(Tabulka469131135[[#This Row],[poř]]=1,IF(G93&lt;G94,"ok","???"),IF(Tabulka469131135[[#This Row],[poř]]&lt;&gt;1,IF(G93&gt;=G92,"ok","???"))))</f>
        <v>ok</v>
      </c>
    </row>
    <row r="94" spans="2:15" ht="12.75">
      <c r="B94" s="50">
        <v>89</v>
      </c>
      <c r="C94" s="111">
        <v>25</v>
      </c>
      <c r="D9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Svoboda Václav</v>
      </c>
      <c r="E9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1949</v>
      </c>
      <c r="F9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Jihočeský klub maratonců</v>
      </c>
      <c r="G94" s="175">
        <f>TIME(Tabulka469131135[[#This Row],[hod]],Tabulka469131135[[#This Row],[min]],Tabulka469131135[[#This Row],[sec]])</f>
        <v>5.2013888888888887E-2</v>
      </c>
      <c r="H9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9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60-69</v>
      </c>
      <c r="J94" s="115">
        <f>COUNTIFS($H$6:H94,H94,$I$6:I94,I94)</f>
        <v>3</v>
      </c>
      <c r="K94" s="128"/>
      <c r="L94" s="137">
        <v>1</v>
      </c>
      <c r="M94" s="198">
        <v>14</v>
      </c>
      <c r="N94" s="198">
        <v>54</v>
      </c>
      <c r="O94" s="219" t="str">
        <f>IF(Tabulka469131135[[#This Row],[čas]]=0,"-",IF(Tabulka469131135[[#This Row],[poř]]=1,IF(G94&lt;G95,"ok","???"),IF(Tabulka469131135[[#This Row],[poř]]&lt;&gt;1,IF(G94&gt;=G93,"ok","???"))))</f>
        <v>ok</v>
      </c>
    </row>
    <row r="95" spans="2:15" ht="12.75">
      <c r="B95" s="50">
        <v>90</v>
      </c>
      <c r="C95" s="111">
        <v>7</v>
      </c>
      <c r="D9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Holeček Martin</v>
      </c>
      <c r="E9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9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VIVOBAREFOOT ČB</v>
      </c>
      <c r="G95" s="175">
        <f>TIME(Tabulka469131135[[#This Row],[hod]],Tabulka469131135[[#This Row],[min]],Tabulka469131135[[#This Row],[sec]])</f>
        <v>5.2048611111111108E-2</v>
      </c>
      <c r="H9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9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95" s="115">
        <f>COUNTIFS($H$6:H95,H95,$I$6:I95,I95)</f>
        <v>27</v>
      </c>
      <c r="K95" s="128"/>
      <c r="L95" s="137">
        <v>1</v>
      </c>
      <c r="M95" s="198">
        <v>14</v>
      </c>
      <c r="N95" s="198">
        <v>57</v>
      </c>
      <c r="O95" s="219" t="str">
        <f>IF(Tabulka469131135[[#This Row],[čas]]=0,"-",IF(Tabulka469131135[[#This Row],[poř]]=1,IF(G95&lt;G96,"ok","???"),IF(Tabulka469131135[[#This Row],[poř]]&lt;&gt;1,IF(G95&gt;=G94,"ok","???"))))</f>
        <v>ok</v>
      </c>
    </row>
    <row r="96" spans="2:15" ht="12.75">
      <c r="B96" s="50">
        <v>91</v>
      </c>
      <c r="C96" s="111" t="s">
        <v>2746</v>
      </c>
      <c r="D9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Adámková Dana</v>
      </c>
      <c r="E9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1980</v>
      </c>
      <c r="F9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Triatlon Tálín</v>
      </c>
      <c r="G96" s="175">
        <f>TIME(Tabulka469131135[[#This Row],[hod]],Tabulka469131135[[#This Row],[min]],Tabulka469131135[[#This Row],[sec]])</f>
        <v>5.2233796296296299E-2</v>
      </c>
      <c r="H9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9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96" s="115">
        <f>COUNTIFS($H$6:H96,H96,$I$6:I96,I96)</f>
        <v>5</v>
      </c>
      <c r="K96" s="128"/>
      <c r="L96" s="137">
        <v>1</v>
      </c>
      <c r="M96" s="198">
        <v>15</v>
      </c>
      <c r="N96" s="198">
        <v>13</v>
      </c>
      <c r="O96" s="219" t="str">
        <f>IF(Tabulka469131135[[#This Row],[čas]]=0,"-",IF(Tabulka469131135[[#This Row],[poř]]=1,IF(G96&lt;G97,"ok","???"),IF(Tabulka469131135[[#This Row],[poř]]&lt;&gt;1,IF(G96&gt;=G95,"ok","???"))))</f>
        <v>ok</v>
      </c>
    </row>
    <row r="97" spans="2:15" ht="12.75">
      <c r="B97" s="50">
        <v>92</v>
      </c>
      <c r="C97" s="111" t="s">
        <v>2798</v>
      </c>
      <c r="D9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Mikoláš Jan</v>
      </c>
      <c r="E9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1961</v>
      </c>
      <c r="F9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TriSK České Budějovice</v>
      </c>
      <c r="G97" s="175">
        <f>TIME(Tabulka469131135[[#This Row],[hod]],Tabulka469131135[[#This Row],[min]],Tabulka469131135[[#This Row],[sec]])</f>
        <v>5.28587962962963E-2</v>
      </c>
      <c r="H9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9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97" s="115">
        <f>COUNTIFS($H$6:H97,H97,$I$6:I97,I97)</f>
        <v>15</v>
      </c>
      <c r="K97" s="128"/>
      <c r="L97" s="137">
        <v>1</v>
      </c>
      <c r="M97" s="198">
        <v>16</v>
      </c>
      <c r="N97" s="198">
        <v>7</v>
      </c>
      <c r="O97" s="219" t="str">
        <f>IF(Tabulka469131135[[#This Row],[čas]]=0,"-",IF(Tabulka469131135[[#This Row],[poř]]=1,IF(G97&lt;G98,"ok","???"),IF(Tabulka469131135[[#This Row],[poř]]&lt;&gt;1,IF(G97&gt;=G96,"ok","???"))))</f>
        <v>ok</v>
      </c>
    </row>
    <row r="98" spans="2:15" ht="12.75">
      <c r="B98" s="50">
        <v>93</v>
      </c>
      <c r="C98" s="111">
        <v>15</v>
      </c>
      <c r="D9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Nosál Petr</v>
      </c>
      <c r="E9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1982</v>
      </c>
      <c r="F9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Suchdol nad Lužnicí</v>
      </c>
      <c r="G98" s="175">
        <f>TIME(Tabulka469131135[[#This Row],[hod]],Tabulka469131135[[#This Row],[min]],Tabulka469131135[[#This Row],[sec]])</f>
        <v>5.303240740740741E-2</v>
      </c>
      <c r="H9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9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98" s="115">
        <f>COUNTIFS($H$6:H98,H98,$I$6:I98,I98)</f>
        <v>25</v>
      </c>
      <c r="K98" s="128"/>
      <c r="L98" s="137">
        <v>1</v>
      </c>
      <c r="M98" s="198">
        <v>16</v>
      </c>
      <c r="N98" s="198">
        <v>22</v>
      </c>
      <c r="O98" s="219" t="str">
        <f>IF(Tabulka469131135[[#This Row],[čas]]=0,"-",IF(Tabulka469131135[[#This Row],[poř]]=1,IF(G98&lt;G99,"ok","???"),IF(Tabulka469131135[[#This Row],[poř]]&lt;&gt;1,IF(G98&gt;=G97,"ok","???"))))</f>
        <v>ok</v>
      </c>
    </row>
    <row r="99" spans="2:15" ht="12.75">
      <c r="B99" s="50">
        <v>94</v>
      </c>
      <c r="C99" s="111">
        <v>62</v>
      </c>
      <c r="D9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Průcha Jakub</v>
      </c>
      <c r="E9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9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Orlando Bananas</v>
      </c>
      <c r="G99" s="175">
        <f>TIME(Tabulka469131135[[#This Row],[hod]],Tabulka469131135[[#This Row],[min]],Tabulka469131135[[#This Row],[sec]])</f>
        <v>5.3078703703703704E-2</v>
      </c>
      <c r="H9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9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99" s="115">
        <f>COUNTIFS($H$6:H99,H99,$I$6:I99,I99)</f>
        <v>28</v>
      </c>
      <c r="K99" s="128"/>
      <c r="L99" s="137">
        <v>1</v>
      </c>
      <c r="M99" s="198">
        <v>16</v>
      </c>
      <c r="N99" s="198">
        <v>26</v>
      </c>
      <c r="O99" s="219" t="str">
        <f>IF(Tabulka469131135[[#This Row],[čas]]=0,"-",IF(Tabulka469131135[[#This Row],[poř]]=1,IF(G99&lt;G100,"ok","???"),IF(Tabulka469131135[[#This Row],[poř]]&lt;&gt;1,IF(G99&gt;=G98,"ok","???"))))</f>
        <v>ok</v>
      </c>
    </row>
    <row r="100" spans="2:15" ht="12.75">
      <c r="B100" s="50">
        <v>95</v>
      </c>
      <c r="C100" s="111" t="s">
        <v>2750</v>
      </c>
      <c r="D10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Čížek Jan</v>
      </c>
      <c r="E10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1980</v>
      </c>
      <c r="F10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Slavče</v>
      </c>
      <c r="G100" s="175">
        <f>TIME(Tabulka469131135[[#This Row],[hod]],Tabulka469131135[[#This Row],[min]],Tabulka469131135[[#This Row],[sec]])</f>
        <v>5.3611111111111109E-2</v>
      </c>
      <c r="H10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0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00" s="115">
        <f>COUNTIFS($H$6:H100,H100,$I$6:I100,I100)</f>
        <v>26</v>
      </c>
      <c r="K100" s="128"/>
      <c r="L100" s="137">
        <v>1</v>
      </c>
      <c r="M100" s="198">
        <v>17</v>
      </c>
      <c r="N100" s="198">
        <v>12</v>
      </c>
      <c r="O100" s="219" t="str">
        <f>IF(Tabulka469131135[[#This Row],[čas]]=0,"-",IF(Tabulka469131135[[#This Row],[poř]]=1,IF(G100&lt;G101,"ok","???"),IF(Tabulka469131135[[#This Row],[poř]]&lt;&gt;1,IF(G100&gt;=G99,"ok","???"))))</f>
        <v>ok</v>
      </c>
    </row>
    <row r="101" spans="2:15" ht="12.75">
      <c r="B101" s="50">
        <v>96</v>
      </c>
      <c r="C101" s="111" t="s">
        <v>2785</v>
      </c>
      <c r="D10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Hadrava Tomáš</v>
      </c>
      <c r="E10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1978</v>
      </c>
      <c r="F10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3dbox</v>
      </c>
      <c r="G101" s="175">
        <f>TIME(Tabulka469131135[[#This Row],[hod]],Tabulka469131135[[#This Row],[min]],Tabulka469131135[[#This Row],[sec]])</f>
        <v>5.3611111111111109E-2</v>
      </c>
      <c r="H10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0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01" s="115">
        <f>COUNTIFS($H$6:H101,H101,$I$6:I101,I101)</f>
        <v>27</v>
      </c>
      <c r="K101" s="128"/>
      <c r="L101" s="137">
        <v>1</v>
      </c>
      <c r="M101" s="198">
        <v>17</v>
      </c>
      <c r="N101" s="198">
        <v>12</v>
      </c>
      <c r="O101" s="219" t="str">
        <f>IF(Tabulka469131135[[#This Row],[čas]]=0,"-",IF(Tabulka469131135[[#This Row],[poř]]=1,IF(G101&lt;G102,"ok","???"),IF(Tabulka469131135[[#This Row],[poř]]&lt;&gt;1,IF(G101&gt;=G100,"ok","???"))))</f>
        <v>ok</v>
      </c>
    </row>
    <row r="102" spans="2:15" ht="12.75">
      <c r="B102" s="50">
        <v>97</v>
      </c>
      <c r="C102" s="111">
        <v>16</v>
      </c>
      <c r="D10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Nosek Lukáš</v>
      </c>
      <c r="E10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1978</v>
      </c>
      <c r="F10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102" s="175">
        <f>TIME(Tabulka469131135[[#This Row],[hod]],Tabulka469131135[[#This Row],[min]],Tabulka469131135[[#This Row],[sec]])</f>
        <v>5.3703703703703698E-2</v>
      </c>
      <c r="H10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0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02" s="115">
        <f>COUNTIFS($H$6:H102,H102,$I$6:I102,I102)</f>
        <v>28</v>
      </c>
      <c r="K102" s="128"/>
      <c r="L102" s="137">
        <v>1</v>
      </c>
      <c r="M102" s="198">
        <v>17</v>
      </c>
      <c r="N102" s="198">
        <v>20</v>
      </c>
      <c r="O102" s="219" t="str">
        <f>IF(Tabulka469131135[[#This Row],[čas]]=0,"-",IF(Tabulka469131135[[#This Row],[poř]]=1,IF(G102&lt;G103,"ok","???"),IF(Tabulka469131135[[#This Row],[poř]]&lt;&gt;1,IF(G102&gt;=G101,"ok","???"))))</f>
        <v>ok</v>
      </c>
    </row>
    <row r="103" spans="2:15" ht="12.75">
      <c r="B103" s="50">
        <v>98</v>
      </c>
      <c r="C103" s="111">
        <v>56</v>
      </c>
      <c r="D10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Nováčková Dana</v>
      </c>
      <c r="E10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10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SJKSM</v>
      </c>
      <c r="G103" s="175">
        <f>TIME(Tabulka469131135[[#This Row],[hod]],Tabulka469131135[[#This Row],[min]],Tabulka469131135[[#This Row],[sec]])</f>
        <v>5.393518518518519E-2</v>
      </c>
      <c r="H10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0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03" s="115">
        <f>COUNTIFS($H$6:H103,H103,$I$6:I103,I103)</f>
        <v>6</v>
      </c>
      <c r="K103" s="128"/>
      <c r="L103" s="137">
        <v>1</v>
      </c>
      <c r="M103" s="198">
        <v>17</v>
      </c>
      <c r="N103" s="198">
        <v>40</v>
      </c>
      <c r="O103" s="219" t="str">
        <f>IF(Tabulka469131135[[#This Row],[čas]]=0,"-",IF(Tabulka469131135[[#This Row],[poř]]=1,IF(G103&lt;G104,"ok","???"),IF(Tabulka469131135[[#This Row],[poř]]&lt;&gt;1,IF(G103&gt;=G102,"ok","???"))))</f>
        <v>ok</v>
      </c>
    </row>
    <row r="104" spans="2:15" ht="12.75">
      <c r="B104" s="50">
        <v>99</v>
      </c>
      <c r="C104" s="111">
        <v>54</v>
      </c>
      <c r="D10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Jokl Rostislav</v>
      </c>
      <c r="E10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10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SJKSM</v>
      </c>
      <c r="G104" s="175">
        <f>TIME(Tabulka469131135[[#This Row],[hod]],Tabulka469131135[[#This Row],[min]],Tabulka469131135[[#This Row],[sec]])</f>
        <v>5.393518518518519E-2</v>
      </c>
      <c r="H10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0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04" s="115">
        <f>COUNTIFS($H$6:H104,H104,$I$6:I104,I104)</f>
        <v>29</v>
      </c>
      <c r="K104" s="128"/>
      <c r="L104" s="137">
        <v>1</v>
      </c>
      <c r="M104" s="198">
        <v>17</v>
      </c>
      <c r="N104" s="198">
        <v>40</v>
      </c>
      <c r="O104" s="219" t="str">
        <f>IF(Tabulka469131135[[#This Row],[čas]]=0,"-",IF(Tabulka469131135[[#This Row],[poř]]=1,IF(G104&lt;G105,"ok","???"),IF(Tabulka469131135[[#This Row],[poř]]&lt;&gt;1,IF(G104&gt;=G103,"ok","???"))))</f>
        <v>ok</v>
      </c>
    </row>
    <row r="105" spans="2:15" ht="12.75">
      <c r="B105" s="50">
        <v>100</v>
      </c>
      <c r="C105" s="111" t="s">
        <v>2748</v>
      </c>
      <c r="D10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Brulík Pavel</v>
      </c>
      <c r="E10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10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SRTG ČB</v>
      </c>
      <c r="G105" s="175">
        <f>TIME(Tabulka469131135[[#This Row],[hod]],Tabulka469131135[[#This Row],[min]],Tabulka469131135[[#This Row],[sec]])</f>
        <v>5.4108796296296301E-2</v>
      </c>
      <c r="H10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0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05" s="115">
        <f>COUNTIFS($H$6:H105,H105,$I$6:I105,I105)</f>
        <v>30</v>
      </c>
      <c r="K105" s="128"/>
      <c r="L105" s="137">
        <v>1</v>
      </c>
      <c r="M105" s="198">
        <v>17</v>
      </c>
      <c r="N105" s="198">
        <v>55</v>
      </c>
      <c r="O105" s="219" t="str">
        <f>IF(Tabulka469131135[[#This Row],[čas]]=0,"-",IF(Tabulka469131135[[#This Row],[poř]]=1,IF(G105&lt;G106,"ok","???"),IF(Tabulka469131135[[#This Row],[poř]]&lt;&gt;1,IF(G105&gt;=G104,"ok","???"))))</f>
        <v>ok</v>
      </c>
    </row>
    <row r="106" spans="2:15" ht="12.75">
      <c r="B106" s="50">
        <v>101</v>
      </c>
      <c r="C106" s="111">
        <v>94</v>
      </c>
      <c r="D10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Bartušková Jana</v>
      </c>
      <c r="E10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10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Češnovice</v>
      </c>
      <c r="G106" s="175">
        <f>TIME(Tabulka469131135[[#This Row],[hod]],Tabulka469131135[[#This Row],[min]],Tabulka469131135[[#This Row],[sec]])</f>
        <v>5.4143518518518514E-2</v>
      </c>
      <c r="H10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0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06" s="115">
        <f>COUNTIFS($H$6:H106,H106,$I$6:I106,I106)</f>
        <v>7</v>
      </c>
      <c r="K106" s="128"/>
      <c r="L106" s="137">
        <v>1</v>
      </c>
      <c r="M106" s="198">
        <v>17</v>
      </c>
      <c r="N106" s="198">
        <v>58</v>
      </c>
      <c r="O106" s="219" t="str">
        <f>IF(Tabulka469131135[[#This Row],[čas]]=0,"-",IF(Tabulka469131135[[#This Row],[poř]]=1,IF(G106&lt;G107,"ok","???"),IF(Tabulka469131135[[#This Row],[poř]]&lt;&gt;1,IF(G106&gt;=G105,"ok","???"))))</f>
        <v>ok</v>
      </c>
    </row>
    <row r="107" spans="2:15" ht="12.75">
      <c r="B107" s="50">
        <v>102</v>
      </c>
      <c r="C107" s="111" t="s">
        <v>2825</v>
      </c>
      <c r="D10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Dušková Jitka</v>
      </c>
      <c r="E10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10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Tábor</v>
      </c>
      <c r="G107" s="175">
        <f>TIME(Tabulka469131135[[#This Row],[hod]],Tabulka469131135[[#This Row],[min]],Tabulka469131135[[#This Row],[sec]])</f>
        <v>5.4305555555555551E-2</v>
      </c>
      <c r="H10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0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07" s="115">
        <f>COUNTIFS($H$6:H107,H107,$I$6:I107,I107)</f>
        <v>8</v>
      </c>
      <c r="K107" s="128"/>
      <c r="L107" s="137">
        <v>1</v>
      </c>
      <c r="M107" s="198">
        <v>18</v>
      </c>
      <c r="N107" s="198">
        <v>12</v>
      </c>
      <c r="O107" s="219" t="str">
        <f>IF(Tabulka469131135[[#This Row],[čas]]=0,"-",IF(Tabulka469131135[[#This Row],[poř]]=1,IF(G107&lt;G108,"ok","???"),IF(Tabulka469131135[[#This Row],[poř]]&lt;&gt;1,IF(G107&gt;=G106,"ok","???"))))</f>
        <v>ok</v>
      </c>
    </row>
    <row r="108" spans="2:15" ht="12.75">
      <c r="B108" s="50">
        <v>103</v>
      </c>
      <c r="C108" s="111">
        <v>104</v>
      </c>
      <c r="D10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Doležálek Zdeněk</v>
      </c>
      <c r="E10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1955</v>
      </c>
      <c r="F10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Liga 2000 Tábor</v>
      </c>
      <c r="G108" s="175">
        <f>TIME(Tabulka469131135[[#This Row],[hod]],Tabulka469131135[[#This Row],[min]],Tabulka469131135[[#This Row],[sec]])</f>
        <v>5.4618055555555552E-2</v>
      </c>
      <c r="H10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0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60-69</v>
      </c>
      <c r="J108" s="115">
        <f>COUNTIFS($H$6:H108,H108,$I$6:I108,I108)</f>
        <v>4</v>
      </c>
      <c r="K108" s="128"/>
      <c r="L108" s="137">
        <v>1</v>
      </c>
      <c r="M108" s="198">
        <v>18</v>
      </c>
      <c r="N108" s="198">
        <v>39</v>
      </c>
      <c r="O108" s="219" t="str">
        <f>IF(Tabulka469131135[[#This Row],[čas]]=0,"-",IF(Tabulka469131135[[#This Row],[poř]]=1,IF(G108&lt;G109,"ok","???"),IF(Tabulka469131135[[#This Row],[poř]]&lt;&gt;1,IF(G108&gt;=G107,"ok","???"))))</f>
        <v>ok</v>
      </c>
    </row>
    <row r="109" spans="2:15" ht="12.75">
      <c r="B109" s="50">
        <v>104</v>
      </c>
      <c r="C109" s="111" t="s">
        <v>2761</v>
      </c>
      <c r="D10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Toman Bohumil</v>
      </c>
      <c r="E10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1973</v>
      </c>
      <c r="F10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09" s="175">
        <f>TIME(Tabulka469131135[[#This Row],[hod]],Tabulka469131135[[#This Row],[min]],Tabulka469131135[[#This Row],[sec]])</f>
        <v>5.4652777777777772E-2</v>
      </c>
      <c r="H10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0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09" s="115">
        <f>COUNTIFS($H$6:H109,H109,$I$6:I109,I109)</f>
        <v>31</v>
      </c>
      <c r="K109" s="128"/>
      <c r="L109" s="137">
        <v>1</v>
      </c>
      <c r="M109" s="198">
        <v>18</v>
      </c>
      <c r="N109" s="198">
        <v>42</v>
      </c>
      <c r="O109" s="219" t="str">
        <f>IF(Tabulka469131135[[#This Row],[čas]]=0,"-",IF(Tabulka469131135[[#This Row],[poř]]=1,IF(G109&lt;G110,"ok","???"),IF(Tabulka469131135[[#This Row],[poř]]&lt;&gt;1,IF(G109&gt;=G108,"ok","???"))))</f>
        <v>ok</v>
      </c>
    </row>
    <row r="110" spans="2:15" ht="12.75">
      <c r="B110" s="50">
        <v>105</v>
      </c>
      <c r="C110" s="111" t="s">
        <v>2826</v>
      </c>
      <c r="D11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Holický Marek</v>
      </c>
      <c r="E11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11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Písek</v>
      </c>
      <c r="G110" s="175">
        <f>TIME(Tabulka469131135[[#This Row],[hod]],Tabulka469131135[[#This Row],[min]],Tabulka469131135[[#This Row],[sec]])</f>
        <v>5.4745370370370368E-2</v>
      </c>
      <c r="H11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1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10" s="115">
        <f>COUNTIFS($H$6:H110,H110,$I$6:I110,I110)</f>
        <v>32</v>
      </c>
      <c r="K110" s="128"/>
      <c r="L110" s="137">
        <v>1</v>
      </c>
      <c r="M110" s="198">
        <v>18</v>
      </c>
      <c r="N110" s="198">
        <v>50</v>
      </c>
      <c r="O110" s="219" t="str">
        <f>IF(Tabulka469131135[[#This Row],[čas]]=0,"-",IF(Tabulka469131135[[#This Row],[poř]]=1,IF(G110&lt;G111,"ok","???"),IF(Tabulka469131135[[#This Row],[poř]]&lt;&gt;1,IF(G110&gt;=G109,"ok","???"))))</f>
        <v>ok</v>
      </c>
    </row>
    <row r="111" spans="2:15" ht="12.75">
      <c r="B111" s="50">
        <v>106</v>
      </c>
      <c r="C111" s="111" t="s">
        <v>2813</v>
      </c>
      <c r="D11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Kincová Petra</v>
      </c>
      <c r="E11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1974</v>
      </c>
      <c r="F11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Triatlon Ladies Tábor</v>
      </c>
      <c r="G111" s="175">
        <f>TIME(Tabulka469131135[[#This Row],[hod]],Tabulka469131135[[#This Row],[min]],Tabulka469131135[[#This Row],[sec]])</f>
        <v>5.4803240740740743E-2</v>
      </c>
      <c r="H11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1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11" s="115">
        <f>COUNTIFS($H$6:H111,H111,$I$6:I111,I111)</f>
        <v>9</v>
      </c>
      <c r="K111" s="128"/>
      <c r="L111" s="137">
        <v>1</v>
      </c>
      <c r="M111" s="198">
        <v>18</v>
      </c>
      <c r="N111" s="198">
        <v>55</v>
      </c>
      <c r="O111" s="219" t="str">
        <f>IF(Tabulka469131135[[#This Row],[čas]]=0,"-",IF(Tabulka469131135[[#This Row],[poř]]=1,IF(G111&lt;G112,"ok","???"),IF(Tabulka469131135[[#This Row],[poř]]&lt;&gt;1,IF(G111&gt;=G110,"ok","???"))))</f>
        <v>ok</v>
      </c>
    </row>
    <row r="112" spans="2:15" ht="12.75">
      <c r="B112" s="50">
        <v>107</v>
      </c>
      <c r="C112" s="111">
        <v>39</v>
      </c>
      <c r="D11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Sýkora Tomáš</v>
      </c>
      <c r="E11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11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RC Partizan Beograd</v>
      </c>
      <c r="G112" s="175">
        <f>TIME(Tabulka469131135[[#This Row],[hod]],Tabulka469131135[[#This Row],[min]],Tabulka469131135[[#This Row],[sec]])</f>
        <v>5.486111111111111E-2</v>
      </c>
      <c r="H11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1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12" s="115">
        <f>COUNTIFS($H$6:H112,H112,$I$6:I112,I112)</f>
        <v>33</v>
      </c>
      <c r="K112" s="128"/>
      <c r="L112" s="137">
        <v>1</v>
      </c>
      <c r="M112" s="198">
        <v>19</v>
      </c>
      <c r="N112" s="198">
        <v>0</v>
      </c>
      <c r="O112" s="219" t="str">
        <f>IF(Tabulka469131135[[#This Row],[čas]]=0,"-",IF(Tabulka469131135[[#This Row],[poř]]=1,IF(G112&lt;G113,"ok","???"),IF(Tabulka469131135[[#This Row],[poř]]&lt;&gt;1,IF(G112&gt;=G111,"ok","???"))))</f>
        <v>ok</v>
      </c>
    </row>
    <row r="113" spans="2:15" ht="12.75">
      <c r="B113" s="50">
        <v>108</v>
      </c>
      <c r="C113" s="111">
        <v>98</v>
      </c>
      <c r="D11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Trnka Jiří</v>
      </c>
      <c r="E11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1963</v>
      </c>
      <c r="F11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SKP České Budějovice</v>
      </c>
      <c r="G113" s="175">
        <f>TIME(Tabulka469131135[[#This Row],[hod]],Tabulka469131135[[#This Row],[min]],Tabulka469131135[[#This Row],[sec]])</f>
        <v>5.4976851851851853E-2</v>
      </c>
      <c r="H11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1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113" s="115">
        <f>COUNTIFS($H$6:H113,H113,$I$6:I113,I113)</f>
        <v>16</v>
      </c>
      <c r="K113" s="128"/>
      <c r="L113" s="137">
        <v>1</v>
      </c>
      <c r="M113" s="198">
        <v>19</v>
      </c>
      <c r="N113" s="198">
        <v>10</v>
      </c>
      <c r="O113" s="219" t="str">
        <f>IF(Tabulka469131135[[#This Row],[čas]]=0,"-",IF(Tabulka469131135[[#This Row],[poř]]=1,IF(G113&lt;G114,"ok","???"),IF(Tabulka469131135[[#This Row],[poř]]&lt;&gt;1,IF(G113&gt;=G112,"ok","???"))))</f>
        <v>ok</v>
      </c>
    </row>
    <row r="114" spans="2:15" ht="12.75">
      <c r="B114" s="50">
        <v>109</v>
      </c>
      <c r="C114" s="111">
        <v>68</v>
      </c>
      <c r="D11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Gazda Martin</v>
      </c>
      <c r="E11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1968</v>
      </c>
      <c r="F11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Relax Běhny</v>
      </c>
      <c r="G114" s="175">
        <f>TIME(Tabulka469131135[[#This Row],[hod]],Tabulka469131135[[#This Row],[min]],Tabulka469131135[[#This Row],[sec]])</f>
        <v>5.5069444444444449E-2</v>
      </c>
      <c r="H11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1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14" s="115">
        <f>COUNTIFS($H$6:H114,H114,$I$6:I114,I114)</f>
        <v>34</v>
      </c>
      <c r="K114" s="128"/>
      <c r="L114" s="137">
        <v>1</v>
      </c>
      <c r="M114" s="198">
        <v>19</v>
      </c>
      <c r="N114" s="198">
        <v>18</v>
      </c>
      <c r="O114" s="219" t="str">
        <f>IF(Tabulka469131135[[#This Row],[čas]]=0,"-",IF(Tabulka469131135[[#This Row],[poř]]=1,IF(G114&lt;G115,"ok","???"),IF(Tabulka469131135[[#This Row],[poř]]&lt;&gt;1,IF(G114&gt;=G113,"ok","???"))))</f>
        <v>ok</v>
      </c>
    </row>
    <row r="115" spans="2:15" ht="12.75">
      <c r="B115" s="50">
        <v>110</v>
      </c>
      <c r="C115" s="111" t="s">
        <v>2749</v>
      </c>
      <c r="D11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Černá Stáňa</v>
      </c>
      <c r="E11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11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115" s="175">
        <f>TIME(Tabulka469131135[[#This Row],[hod]],Tabulka469131135[[#This Row],[min]],Tabulka469131135[[#This Row],[sec]])</f>
        <v>5.5115740740740743E-2</v>
      </c>
      <c r="H11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1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15" s="115">
        <f>COUNTIFS($H$6:H115,H115,$I$6:I115,I115)</f>
        <v>10</v>
      </c>
      <c r="K115" s="128"/>
      <c r="L115" s="137">
        <v>1</v>
      </c>
      <c r="M115" s="198">
        <v>19</v>
      </c>
      <c r="N115" s="198">
        <v>22</v>
      </c>
      <c r="O115" s="219" t="str">
        <f>IF(Tabulka469131135[[#This Row],[čas]]=0,"-",IF(Tabulka469131135[[#This Row],[poř]]=1,IF(G115&lt;G116,"ok","???"),IF(Tabulka469131135[[#This Row],[poř]]&lt;&gt;1,IF(G115&gt;=G114,"ok","???"))))</f>
        <v>ok</v>
      </c>
    </row>
    <row r="116" spans="2:15" ht="12.75">
      <c r="B116" s="50">
        <v>111</v>
      </c>
      <c r="C116" s="111">
        <v>72</v>
      </c>
      <c r="D11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Zifčák Martin</v>
      </c>
      <c r="E11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1985</v>
      </c>
      <c r="F11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Kaplice</v>
      </c>
      <c r="G116" s="175">
        <f>TIME(Tabulka469131135[[#This Row],[hod]],Tabulka469131135[[#This Row],[min]],Tabulka469131135[[#This Row],[sec]])</f>
        <v>5.5173611111111111E-2</v>
      </c>
      <c r="H11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1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16" s="115">
        <f>COUNTIFS($H$6:H116,H116,$I$6:I116,I116)</f>
        <v>29</v>
      </c>
      <c r="K116" s="128"/>
      <c r="L116" s="137">
        <v>1</v>
      </c>
      <c r="M116" s="198">
        <v>19</v>
      </c>
      <c r="N116" s="198">
        <v>27</v>
      </c>
      <c r="O116" s="219" t="str">
        <f>IF(Tabulka469131135[[#This Row],[čas]]=0,"-",IF(Tabulka469131135[[#This Row],[poř]]=1,IF(G116&lt;G117,"ok","???"),IF(Tabulka469131135[[#This Row],[poř]]&lt;&gt;1,IF(G116&gt;=G115,"ok","???"))))</f>
        <v>ok</v>
      </c>
    </row>
    <row r="117" spans="2:15" ht="12.75">
      <c r="B117" s="50">
        <v>112</v>
      </c>
      <c r="C117" s="111">
        <v>118</v>
      </c>
      <c r="D11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Štěrbík Jan</v>
      </c>
      <c r="E11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1971</v>
      </c>
      <c r="F11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117" s="175">
        <f>TIME(Tabulka469131135[[#This Row],[hod]],Tabulka469131135[[#This Row],[min]],Tabulka469131135[[#This Row],[sec]])</f>
        <v>5.5185185185185191E-2</v>
      </c>
      <c r="H11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1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17" s="115">
        <f>COUNTIFS($H$6:H117,H117,$I$6:I117,I117)</f>
        <v>35</v>
      </c>
      <c r="K117" s="128"/>
      <c r="L117" s="137">
        <v>1</v>
      </c>
      <c r="M117" s="198">
        <v>19</v>
      </c>
      <c r="N117" s="198">
        <v>28</v>
      </c>
      <c r="O117" s="219" t="str">
        <f>IF(Tabulka469131135[[#This Row],[čas]]=0,"-",IF(Tabulka469131135[[#This Row],[poř]]=1,IF(G117&lt;G118,"ok","???"),IF(Tabulka469131135[[#This Row],[poř]]&lt;&gt;1,IF(G117&gt;=G116,"ok","???"))))</f>
        <v>ok</v>
      </c>
    </row>
    <row r="118" spans="2:15" ht="12.75">
      <c r="B118" s="50">
        <v>113</v>
      </c>
      <c r="C118" s="111" t="s">
        <v>2824</v>
      </c>
      <c r="D11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Žahour Pavel</v>
      </c>
      <c r="E11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1967</v>
      </c>
      <c r="F11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O.O.B.P.</v>
      </c>
      <c r="G118" s="175">
        <f>TIME(Tabulka469131135[[#This Row],[hod]],Tabulka469131135[[#This Row],[min]],Tabulka469131135[[#This Row],[sec]])</f>
        <v>5.527777777777778E-2</v>
      </c>
      <c r="H11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1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118" s="115">
        <f>COUNTIFS($H$6:H118,H118,$I$6:I118,I118)</f>
        <v>17</v>
      </c>
      <c r="K118" s="128"/>
      <c r="L118" s="137">
        <v>1</v>
      </c>
      <c r="M118" s="198">
        <v>19</v>
      </c>
      <c r="N118" s="198">
        <v>36</v>
      </c>
      <c r="O118" s="219" t="str">
        <f>IF(Tabulka469131135[[#This Row],[čas]]=0,"-",IF(Tabulka469131135[[#This Row],[poř]]=1,IF(G118&lt;G119,"ok","???"),IF(Tabulka469131135[[#This Row],[poř]]&lt;&gt;1,IF(G118&gt;=G117,"ok","???"))))</f>
        <v>ok</v>
      </c>
    </row>
    <row r="119" spans="2:15" ht="12.75">
      <c r="B119" s="50">
        <v>114</v>
      </c>
      <c r="C119" s="111">
        <v>99</v>
      </c>
      <c r="D11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Pechová Jaroslava</v>
      </c>
      <c r="E11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1982</v>
      </c>
      <c r="F11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Mexico team</v>
      </c>
      <c r="G119" s="175">
        <f>TIME(Tabulka469131135[[#This Row],[hod]],Tabulka469131135[[#This Row],[min]],Tabulka469131135[[#This Row],[sec]])</f>
        <v>5.541666666666667E-2</v>
      </c>
      <c r="H11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1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19" s="115">
        <f>COUNTIFS($H$6:H119,H119,$I$6:I119,I119)</f>
        <v>11</v>
      </c>
      <c r="K119" s="128"/>
      <c r="L119" s="137">
        <v>1</v>
      </c>
      <c r="M119" s="198">
        <v>19</v>
      </c>
      <c r="N119" s="198">
        <v>48</v>
      </c>
      <c r="O119" s="219" t="str">
        <f>IF(Tabulka469131135[[#This Row],[čas]]=0,"-",IF(Tabulka469131135[[#This Row],[poř]]=1,IF(G119&lt;G120,"ok","???"),IF(Tabulka469131135[[#This Row],[poř]]&lt;&gt;1,IF(G119&gt;=G118,"ok","???"))))</f>
        <v>ok</v>
      </c>
    </row>
    <row r="120" spans="2:15" ht="12.75">
      <c r="B120" s="50">
        <v>115</v>
      </c>
      <c r="C120" s="111">
        <v>13</v>
      </c>
      <c r="D12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Musil Tomáš</v>
      </c>
      <c r="E12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1988</v>
      </c>
      <c r="F12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Jindřichův Hradec</v>
      </c>
      <c r="G120" s="175">
        <f>TIME(Tabulka469131135[[#This Row],[hod]],Tabulka469131135[[#This Row],[min]],Tabulka469131135[[#This Row],[sec]])</f>
        <v>5.5497685185185185E-2</v>
      </c>
      <c r="H12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2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120" s="115">
        <f>COUNTIFS($H$6:H120,H120,$I$6:I120,I120)</f>
        <v>15</v>
      </c>
      <c r="K120" s="128"/>
      <c r="L120" s="137">
        <v>1</v>
      </c>
      <c r="M120" s="198">
        <v>19</v>
      </c>
      <c r="N120" s="198">
        <v>55</v>
      </c>
      <c r="O120" s="219" t="str">
        <f>IF(Tabulka469131135[[#This Row],[čas]]=0,"-",IF(Tabulka469131135[[#This Row],[poř]]=1,IF(G120&lt;G121,"ok","???"),IF(Tabulka469131135[[#This Row],[poř]]&lt;&gt;1,IF(G120&gt;=G119,"ok","???"))))</f>
        <v>ok</v>
      </c>
    </row>
    <row r="121" spans="2:15" ht="12.75">
      <c r="B121" s="50">
        <v>116</v>
      </c>
      <c r="C121" s="111" t="s">
        <v>2792</v>
      </c>
      <c r="D12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Rožboud Pavel</v>
      </c>
      <c r="E12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1970</v>
      </c>
      <c r="F12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Hasiči Český Krumlov</v>
      </c>
      <c r="G121" s="175">
        <f>TIME(Tabulka469131135[[#This Row],[hod]],Tabulka469131135[[#This Row],[min]],Tabulka469131135[[#This Row],[sec]])</f>
        <v>5.5532407407407412E-2</v>
      </c>
      <c r="H12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2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21" s="115">
        <f>COUNTIFS($H$6:H121,H121,$I$6:I121,I121)</f>
        <v>36</v>
      </c>
      <c r="K121" s="128"/>
      <c r="L121" s="137">
        <v>1</v>
      </c>
      <c r="M121" s="198">
        <v>19</v>
      </c>
      <c r="N121" s="198">
        <v>58</v>
      </c>
      <c r="O121" s="219" t="str">
        <f>IF(Tabulka469131135[[#This Row],[čas]]=0,"-",IF(Tabulka469131135[[#This Row],[poř]]=1,IF(G121&lt;G122,"ok","???"),IF(Tabulka469131135[[#This Row],[poř]]&lt;&gt;1,IF(G121&gt;=G120,"ok","???"))))</f>
        <v>ok</v>
      </c>
    </row>
    <row r="122" spans="2:15" ht="12.75">
      <c r="B122" s="50">
        <v>117</v>
      </c>
      <c r="C122" s="111">
        <v>76</v>
      </c>
      <c r="D12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Aleš Emanuel</v>
      </c>
      <c r="E12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12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Plnej pupek s.r.o.</v>
      </c>
      <c r="G122" s="175">
        <f>TIME(Tabulka469131135[[#This Row],[hod]],Tabulka469131135[[#This Row],[min]],Tabulka469131135[[#This Row],[sec]])</f>
        <v>5.5601851851851847E-2</v>
      </c>
      <c r="H12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2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22" s="115">
        <f>COUNTIFS($H$6:H122,H122,$I$6:I122,I122)</f>
        <v>37</v>
      </c>
      <c r="K122" s="128"/>
      <c r="L122" s="137">
        <v>1</v>
      </c>
      <c r="M122" s="198">
        <v>20</v>
      </c>
      <c r="N122" s="198">
        <v>4</v>
      </c>
      <c r="O122" s="219" t="str">
        <f>IF(Tabulka469131135[[#This Row],[čas]]=0,"-",IF(Tabulka469131135[[#This Row],[poř]]=1,IF(G122&lt;G123,"ok","???"),IF(Tabulka469131135[[#This Row],[poř]]&lt;&gt;1,IF(G122&gt;=G121,"ok","???"))))</f>
        <v>ok</v>
      </c>
    </row>
    <row r="123" spans="2:15" ht="12.75">
      <c r="B123" s="50">
        <v>118</v>
      </c>
      <c r="C123" s="111">
        <v>29</v>
      </c>
      <c r="D12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Trnka Drahomír</v>
      </c>
      <c r="E12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1973</v>
      </c>
      <c r="F12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123" s="175">
        <f>TIME(Tabulka469131135[[#This Row],[hod]],Tabulka469131135[[#This Row],[min]],Tabulka469131135[[#This Row],[sec]])</f>
        <v>5.5694444444444442E-2</v>
      </c>
      <c r="H12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2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23" s="115">
        <f>COUNTIFS($H$6:H123,H123,$I$6:I123,I123)</f>
        <v>38</v>
      </c>
      <c r="K123" s="128"/>
      <c r="L123" s="137">
        <v>1</v>
      </c>
      <c r="M123" s="198">
        <v>20</v>
      </c>
      <c r="N123" s="198">
        <v>12</v>
      </c>
      <c r="O123" s="219" t="str">
        <f>IF(Tabulka469131135[[#This Row],[čas]]=0,"-",IF(Tabulka469131135[[#This Row],[poř]]=1,IF(G123&lt;G124,"ok","???"),IF(Tabulka469131135[[#This Row],[poř]]&lt;&gt;1,IF(G123&gt;=G122,"ok","???"))))</f>
        <v>ok</v>
      </c>
    </row>
    <row r="124" spans="2:15" ht="12.75">
      <c r="B124" s="50">
        <v>119</v>
      </c>
      <c r="C124" s="111">
        <v>33</v>
      </c>
      <c r="D12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Balounová Dvořáková Olga</v>
      </c>
      <c r="E12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1974</v>
      </c>
      <c r="F12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SK Čtyři Dvory</v>
      </c>
      <c r="G124" s="175">
        <f>TIME(Tabulka469131135[[#This Row],[hod]],Tabulka469131135[[#This Row],[min]],Tabulka469131135[[#This Row],[sec]])</f>
        <v>5.5972222222222222E-2</v>
      </c>
      <c r="H12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2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24" s="115">
        <f>COUNTIFS($H$6:H124,H124,$I$6:I124,I124)</f>
        <v>12</v>
      </c>
      <c r="K124" s="128"/>
      <c r="L124" s="137">
        <v>1</v>
      </c>
      <c r="M124" s="198">
        <v>20</v>
      </c>
      <c r="N124" s="198">
        <v>36</v>
      </c>
      <c r="O124" s="219" t="str">
        <f>IF(Tabulka469131135[[#This Row],[čas]]=0,"-",IF(Tabulka469131135[[#This Row],[poř]]=1,IF(G124&lt;G125,"ok","???"),IF(Tabulka469131135[[#This Row],[poř]]&lt;&gt;1,IF(G124&gt;=G123,"ok","???"))))</f>
        <v>ok</v>
      </c>
    </row>
    <row r="125" spans="2:15" ht="12.75">
      <c r="B125" s="50">
        <v>120</v>
      </c>
      <c r="C125" s="111">
        <v>86</v>
      </c>
      <c r="D12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Hronová Božena</v>
      </c>
      <c r="E12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1954</v>
      </c>
      <c r="F12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Estian team</v>
      </c>
      <c r="G125" s="175">
        <f>TIME(Tabulka469131135[[#This Row],[hod]],Tabulka469131135[[#This Row],[min]],Tabulka469131135[[#This Row],[sec]])</f>
        <v>5.6122685185185185E-2</v>
      </c>
      <c r="H12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2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45+</v>
      </c>
      <c r="J125" s="115">
        <f>COUNTIFS($H$6:H125,H125,$I$6:I125,I125)</f>
        <v>3</v>
      </c>
      <c r="K125" s="128"/>
      <c r="L125" s="137">
        <v>1</v>
      </c>
      <c r="M125" s="198">
        <v>20</v>
      </c>
      <c r="N125" s="198">
        <v>49</v>
      </c>
      <c r="O125" s="219" t="str">
        <f>IF(Tabulka469131135[[#This Row],[čas]]=0,"-",IF(Tabulka469131135[[#This Row],[poř]]=1,IF(G125&lt;G126,"ok","???"),IF(Tabulka469131135[[#This Row],[poř]]&lt;&gt;1,IF(G125&gt;=G124,"ok","???"))))</f>
        <v>ok</v>
      </c>
    </row>
    <row r="126" spans="2:15" ht="12.75">
      <c r="B126" s="50">
        <v>121</v>
      </c>
      <c r="C126" s="111" t="s">
        <v>2789</v>
      </c>
      <c r="D12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Menšíková Lenka</v>
      </c>
      <c r="E12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1973</v>
      </c>
      <c r="F12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TC Dvořák České Budějovice</v>
      </c>
      <c r="G126" s="175">
        <f>TIME(Tabulka469131135[[#This Row],[hod]],Tabulka469131135[[#This Row],[min]],Tabulka469131135[[#This Row],[sec]])</f>
        <v>5.6481481481481487E-2</v>
      </c>
      <c r="H12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2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26" s="115">
        <f>COUNTIFS($H$6:H126,H126,$I$6:I126,I126)</f>
        <v>13</v>
      </c>
      <c r="K126" s="128"/>
      <c r="L126" s="137">
        <v>1</v>
      </c>
      <c r="M126" s="198">
        <v>21</v>
      </c>
      <c r="N126" s="198">
        <v>20</v>
      </c>
      <c r="O126" s="219" t="str">
        <f>IF(Tabulka469131135[[#This Row],[čas]]=0,"-",IF(Tabulka469131135[[#This Row],[poř]]=1,IF(G126&lt;G127,"ok","???"),IF(Tabulka469131135[[#This Row],[poř]]&lt;&gt;1,IF(G126&gt;=G125,"ok","???"))))</f>
        <v>ok</v>
      </c>
    </row>
    <row r="127" spans="2:15" ht="12.75">
      <c r="B127" s="50">
        <v>122</v>
      </c>
      <c r="C127" s="111" t="s">
        <v>2801</v>
      </c>
      <c r="D12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Studnař Jakub</v>
      </c>
      <c r="E12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1988</v>
      </c>
      <c r="F127" s="34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0</v>
      </c>
      <c r="G127" s="175">
        <f>TIME(Tabulka469131135[[#This Row],[hod]],Tabulka469131135[[#This Row],[min]],Tabulka469131135[[#This Row],[sec]])</f>
        <v>5.6504629629629627E-2</v>
      </c>
      <c r="H12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2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127" s="115">
        <f>COUNTIFS($H$6:H127,H127,$I$6:I127,I127)</f>
        <v>16</v>
      </c>
      <c r="K127" s="128"/>
      <c r="L127" s="137">
        <v>1</v>
      </c>
      <c r="M127" s="198">
        <v>21</v>
      </c>
      <c r="N127" s="198">
        <v>22</v>
      </c>
      <c r="O127" s="219" t="str">
        <f>IF(Tabulka469131135[[#This Row],[čas]]=0,"-",IF(Tabulka469131135[[#This Row],[poř]]=1,IF(G127&lt;G128,"ok","???"),IF(Tabulka469131135[[#This Row],[poř]]&lt;&gt;1,IF(G127&gt;=G126,"ok","???"))))</f>
        <v>ok</v>
      </c>
    </row>
    <row r="128" spans="2:15" ht="12.75">
      <c r="B128" s="50">
        <v>123</v>
      </c>
      <c r="C128" s="111" t="s">
        <v>2794</v>
      </c>
      <c r="D12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Schwarz Leo</v>
      </c>
      <c r="E12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1967</v>
      </c>
      <c r="F12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Omlenička</v>
      </c>
      <c r="G128" s="175">
        <f>TIME(Tabulka469131135[[#This Row],[hod]],Tabulka469131135[[#This Row],[min]],Tabulka469131135[[#This Row],[sec]])</f>
        <v>5.6979166666666664E-2</v>
      </c>
      <c r="H12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2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128" s="115">
        <f>COUNTIFS($H$6:H128,H128,$I$6:I128,I128)</f>
        <v>18</v>
      </c>
      <c r="K128" s="128"/>
      <c r="L128" s="137">
        <v>1</v>
      </c>
      <c r="M128" s="198">
        <v>22</v>
      </c>
      <c r="N128" s="198">
        <v>3</v>
      </c>
      <c r="O128" s="219" t="str">
        <f>IF(Tabulka469131135[[#This Row],[čas]]=0,"-",IF(Tabulka469131135[[#This Row],[poř]]=1,IF(G128&lt;G129,"ok","???"),IF(Tabulka469131135[[#This Row],[poř]]&lt;&gt;1,IF(G128&gt;=G127,"ok","???"))))</f>
        <v>ok</v>
      </c>
    </row>
    <row r="129" spans="2:15" ht="12.75">
      <c r="B129" s="50">
        <v>124</v>
      </c>
      <c r="C129" s="111">
        <v>77</v>
      </c>
      <c r="D12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Vlčková Kateřina</v>
      </c>
      <c r="E12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12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BezvaÚči Zliv</v>
      </c>
      <c r="G129" s="175">
        <f>TIME(Tabulka469131135[[#This Row],[hod]],Tabulka469131135[[#This Row],[min]],Tabulka469131135[[#This Row],[sec]])</f>
        <v>5.7141203703703708E-2</v>
      </c>
      <c r="H12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2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29" s="115">
        <f>COUNTIFS($H$6:H129,H129,$I$6:I129,I129)</f>
        <v>14</v>
      </c>
      <c r="K129" s="128"/>
      <c r="L129" s="137">
        <v>1</v>
      </c>
      <c r="M129" s="198">
        <v>22</v>
      </c>
      <c r="N129" s="198">
        <v>17</v>
      </c>
      <c r="O129" s="219" t="str">
        <f>IF(Tabulka469131135[[#This Row],[čas]]=0,"-",IF(Tabulka469131135[[#This Row],[poř]]=1,IF(G129&lt;G130,"ok","???"),IF(Tabulka469131135[[#This Row],[poř]]&lt;&gt;1,IF(G129&gt;=G128,"ok","???"))))</f>
        <v>ok</v>
      </c>
    </row>
    <row r="130" spans="2:15" ht="12.75">
      <c r="B130" s="50">
        <v>125</v>
      </c>
      <c r="C130" s="111" t="s">
        <v>2791</v>
      </c>
      <c r="D13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Pavienský Radek</v>
      </c>
      <c r="E13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1973</v>
      </c>
      <c r="F13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Římov</v>
      </c>
      <c r="G130" s="175">
        <f>TIME(Tabulka469131135[[#This Row],[hod]],Tabulka469131135[[#This Row],[min]],Tabulka469131135[[#This Row],[sec]])</f>
        <v>5.7210648148148142E-2</v>
      </c>
      <c r="H13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3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30" s="115">
        <f>COUNTIFS($H$6:H130,H130,$I$6:I130,I130)</f>
        <v>39</v>
      </c>
      <c r="K130" s="128"/>
      <c r="L130" s="137">
        <v>1</v>
      </c>
      <c r="M130" s="198">
        <v>22</v>
      </c>
      <c r="N130" s="198">
        <v>23</v>
      </c>
      <c r="O130" s="219" t="str">
        <f>IF(Tabulka469131135[[#This Row],[čas]]=0,"-",IF(Tabulka469131135[[#This Row],[poř]]=1,IF(G130&lt;G131,"ok","???"),IF(Tabulka469131135[[#This Row],[poř]]&lt;&gt;1,IF(G130&gt;=G129,"ok","???"))))</f>
        <v>ok</v>
      </c>
    </row>
    <row r="131" spans="2:15" ht="12.75">
      <c r="B131" s="50">
        <v>126</v>
      </c>
      <c r="C131" s="111" t="s">
        <v>2760</v>
      </c>
      <c r="D13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Ševecová Zuzana</v>
      </c>
      <c r="E13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1987</v>
      </c>
      <c r="F13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ČSL HUMPOLEC</v>
      </c>
      <c r="G131" s="175">
        <f>TIME(Tabulka469131135[[#This Row],[hod]],Tabulka469131135[[#This Row],[min]],Tabulka469131135[[#This Row],[sec]])</f>
        <v>5.7418981481481481E-2</v>
      </c>
      <c r="H13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3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0-34</v>
      </c>
      <c r="J131" s="115">
        <f>COUNTIFS($H$6:H131,H131,$I$6:I131,I131)</f>
        <v>3</v>
      </c>
      <c r="K131" s="128"/>
      <c r="L131" s="137">
        <v>1</v>
      </c>
      <c r="M131" s="198">
        <v>22</v>
      </c>
      <c r="N131" s="198">
        <v>41</v>
      </c>
      <c r="O131" s="219" t="str">
        <f>IF(Tabulka469131135[[#This Row],[čas]]=0,"-",IF(Tabulka469131135[[#This Row],[poř]]=1,IF(G131&lt;G132,"ok","???"),IF(Tabulka469131135[[#This Row],[poř]]&lt;&gt;1,IF(G131&gt;=G130,"ok","???"))))</f>
        <v>ok</v>
      </c>
    </row>
    <row r="132" spans="2:15" ht="12.75">
      <c r="B132" s="50">
        <v>127</v>
      </c>
      <c r="C132" s="111" t="s">
        <v>2754</v>
      </c>
      <c r="D13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Jirák Lukáš</v>
      </c>
      <c r="E13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1981</v>
      </c>
      <c r="F13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ČSL HUMPOLEC</v>
      </c>
      <c r="G132" s="175">
        <f>TIME(Tabulka469131135[[#This Row],[hod]],Tabulka469131135[[#This Row],[min]],Tabulka469131135[[#This Row],[sec]])</f>
        <v>5.7418981481481481E-2</v>
      </c>
      <c r="H13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3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32" s="115">
        <f>COUNTIFS($H$6:H132,H132,$I$6:I132,I132)</f>
        <v>30</v>
      </c>
      <c r="K132" s="128"/>
      <c r="L132" s="137">
        <v>1</v>
      </c>
      <c r="M132" s="198">
        <v>22</v>
      </c>
      <c r="N132" s="198">
        <v>41</v>
      </c>
      <c r="O132" s="219" t="str">
        <f>IF(Tabulka469131135[[#This Row],[čas]]=0,"-",IF(Tabulka469131135[[#This Row],[poř]]=1,IF(G132&lt;G133,"ok","???"),IF(Tabulka469131135[[#This Row],[poř]]&lt;&gt;1,IF(G132&gt;=G131,"ok","???"))))</f>
        <v>ok</v>
      </c>
    </row>
    <row r="133" spans="2:15" ht="12.75">
      <c r="B133" s="50">
        <v>128</v>
      </c>
      <c r="C133" s="111">
        <v>102</v>
      </c>
      <c r="D13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Boháč Karel</v>
      </c>
      <c r="E13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1947</v>
      </c>
      <c r="F13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Liga 2000 Tábor</v>
      </c>
      <c r="G133" s="175">
        <f>TIME(Tabulka469131135[[#This Row],[hod]],Tabulka469131135[[#This Row],[min]],Tabulka469131135[[#This Row],[sec]])</f>
        <v>5.7592592592592591E-2</v>
      </c>
      <c r="H13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3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70+</v>
      </c>
      <c r="J133" s="115">
        <f>COUNTIFS($H$6:H133,H133,$I$6:I133,I133)</f>
        <v>1</v>
      </c>
      <c r="K133" s="128"/>
      <c r="L133" s="137">
        <v>1</v>
      </c>
      <c r="M133" s="198">
        <v>22</v>
      </c>
      <c r="N133" s="198">
        <v>56</v>
      </c>
      <c r="O133" s="219" t="str">
        <f>IF(Tabulka469131135[[#This Row],[čas]]=0,"-",IF(Tabulka469131135[[#This Row],[poř]]=1,IF(G133&lt;G134,"ok","???"),IF(Tabulka469131135[[#This Row],[poř]]&lt;&gt;1,IF(G133&gt;=G132,"ok","???"))))</f>
        <v>ok</v>
      </c>
    </row>
    <row r="134" spans="2:15" ht="12.75">
      <c r="B134" s="50">
        <v>129</v>
      </c>
      <c r="C134" s="111" t="s">
        <v>2756</v>
      </c>
      <c r="D13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Kopřiva Josef</v>
      </c>
      <c r="E13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1952</v>
      </c>
      <c r="F13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TC Dvořák České Budějovice 2</v>
      </c>
      <c r="G134" s="175">
        <f>TIME(Tabulka469131135[[#This Row],[hod]],Tabulka469131135[[#This Row],[min]],Tabulka469131135[[#This Row],[sec]])</f>
        <v>5.7638888888888885E-2</v>
      </c>
      <c r="H13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3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60-69</v>
      </c>
      <c r="J134" s="115">
        <f>COUNTIFS($H$6:H134,H134,$I$6:I134,I134)</f>
        <v>5</v>
      </c>
      <c r="K134" s="128"/>
      <c r="L134" s="137">
        <v>1</v>
      </c>
      <c r="M134" s="198">
        <v>23</v>
      </c>
      <c r="N134" s="198">
        <v>0</v>
      </c>
      <c r="O134" s="219" t="str">
        <f>IF(Tabulka469131135[[#This Row],[čas]]=0,"-",IF(Tabulka469131135[[#This Row],[poř]]=1,IF(G134&lt;G135,"ok","???"),IF(Tabulka469131135[[#This Row],[poř]]&lt;&gt;1,IF(G134&gt;=G133,"ok","???"))))</f>
        <v>ok</v>
      </c>
    </row>
    <row r="135" spans="2:15" ht="12.75">
      <c r="B135" s="50">
        <v>130</v>
      </c>
      <c r="C135" s="111">
        <v>64</v>
      </c>
      <c r="D13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Štěpán Kamil</v>
      </c>
      <c r="E13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1973</v>
      </c>
      <c r="F13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Prachatice</v>
      </c>
      <c r="G135" s="175">
        <f>TIME(Tabulka469131135[[#This Row],[hod]],Tabulka469131135[[#This Row],[min]],Tabulka469131135[[#This Row],[sec]])</f>
        <v>5.7754629629629628E-2</v>
      </c>
      <c r="H13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3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35" s="115">
        <f>COUNTIFS($H$6:H135,H135,$I$6:I135,I135)</f>
        <v>40</v>
      </c>
      <c r="K135" s="128"/>
      <c r="L135" s="137">
        <v>1</v>
      </c>
      <c r="M135" s="198">
        <v>23</v>
      </c>
      <c r="N135" s="198">
        <v>10</v>
      </c>
      <c r="O135" s="219" t="str">
        <f>IF(Tabulka469131135[[#This Row],[čas]]=0,"-",IF(Tabulka469131135[[#This Row],[poř]]=1,IF(G135&lt;G136,"ok","???"),IF(Tabulka469131135[[#This Row],[poř]]&lt;&gt;1,IF(G135&gt;=G134,"ok","???"))))</f>
        <v>ok</v>
      </c>
    </row>
    <row r="136" spans="2:15" ht="12.75">
      <c r="B136" s="50">
        <v>131</v>
      </c>
      <c r="C136" s="111" t="s">
        <v>2780</v>
      </c>
      <c r="D13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Beneš Jiří</v>
      </c>
      <c r="E13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1986</v>
      </c>
      <c r="F13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Hluboká nad Vltavou</v>
      </c>
      <c r="G136" s="175">
        <f>TIME(Tabulka469131135[[#This Row],[hod]],Tabulka469131135[[#This Row],[min]],Tabulka469131135[[#This Row],[sec]])</f>
        <v>5.7847222222222223E-2</v>
      </c>
      <c r="H13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3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36" s="115">
        <f>COUNTIFS($H$6:H136,H136,$I$6:I136,I136)</f>
        <v>31</v>
      </c>
      <c r="K136" s="128"/>
      <c r="L136" s="137">
        <v>1</v>
      </c>
      <c r="M136" s="198">
        <v>23</v>
      </c>
      <c r="N136" s="198">
        <v>18</v>
      </c>
      <c r="O136" s="219" t="str">
        <f>IF(Tabulka469131135[[#This Row],[čas]]=0,"-",IF(Tabulka469131135[[#This Row],[poř]]=1,IF(G136&lt;G137,"ok","???"),IF(Tabulka469131135[[#This Row],[poř]]&lt;&gt;1,IF(G136&gt;=G135,"ok","???"))))</f>
        <v>ok</v>
      </c>
    </row>
    <row r="137" spans="2:15" ht="12.75">
      <c r="B137" s="50">
        <v>132</v>
      </c>
      <c r="C137" s="111">
        <v>67</v>
      </c>
      <c r="D13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Flíčková Alice</v>
      </c>
      <c r="E13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1970</v>
      </c>
      <c r="F13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BH Triatlon Č. Budějovice</v>
      </c>
      <c r="G137" s="175">
        <f>TIME(Tabulka469131135[[#This Row],[hod]],Tabulka469131135[[#This Row],[min]],Tabulka469131135[[#This Row],[sec]])</f>
        <v>5.7986111111111106E-2</v>
      </c>
      <c r="H13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3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45+</v>
      </c>
      <c r="J137" s="115">
        <f>COUNTIFS($H$6:H137,H137,$I$6:I137,I137)</f>
        <v>4</v>
      </c>
      <c r="K137" s="128"/>
      <c r="L137" s="137">
        <v>1</v>
      </c>
      <c r="M137" s="198">
        <v>23</v>
      </c>
      <c r="N137" s="198">
        <v>30</v>
      </c>
      <c r="O137" s="219" t="str">
        <f>IF(Tabulka469131135[[#This Row],[čas]]=0,"-",IF(Tabulka469131135[[#This Row],[poř]]=1,IF(G137&lt;G138,"ok","???"),IF(Tabulka469131135[[#This Row],[poř]]&lt;&gt;1,IF(G137&gt;=G136,"ok","???"))))</f>
        <v>ok</v>
      </c>
    </row>
    <row r="138" spans="2:15" ht="12.75">
      <c r="B138" s="50">
        <v>133</v>
      </c>
      <c r="C138" s="111">
        <v>69</v>
      </c>
      <c r="D13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Veselá Martina</v>
      </c>
      <c r="E13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1972</v>
      </c>
      <c r="F13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138" s="175">
        <f>TIME(Tabulka469131135[[#This Row],[hod]],Tabulka469131135[[#This Row],[min]],Tabulka469131135[[#This Row],[sec]])</f>
        <v>5.7997685185185187E-2</v>
      </c>
      <c r="H13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3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45+</v>
      </c>
      <c r="J138" s="115">
        <f>COUNTIFS($H$6:H138,H138,$I$6:I138,I138)</f>
        <v>5</v>
      </c>
      <c r="K138" s="128"/>
      <c r="L138" s="137">
        <v>1</v>
      </c>
      <c r="M138" s="198">
        <v>23</v>
      </c>
      <c r="N138" s="198">
        <v>31</v>
      </c>
      <c r="O138" s="219" t="str">
        <f>IF(Tabulka469131135[[#This Row],[čas]]=0,"-",IF(Tabulka469131135[[#This Row],[poř]]=1,IF(G138&lt;G139,"ok","???"),IF(Tabulka469131135[[#This Row],[poř]]&lt;&gt;1,IF(G138&gt;=G137,"ok","???"))))</f>
        <v>ok</v>
      </c>
    </row>
    <row r="139" spans="2:15" ht="12.75">
      <c r="B139" s="50">
        <v>134</v>
      </c>
      <c r="C139" s="111">
        <v>44</v>
      </c>
      <c r="D13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Pelíšek Daniel</v>
      </c>
      <c r="E13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13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Šnek team</v>
      </c>
      <c r="G139" s="175">
        <f>TIME(Tabulka469131135[[#This Row],[hod]],Tabulka469131135[[#This Row],[min]],Tabulka469131135[[#This Row],[sec]])</f>
        <v>5.8159722222222217E-2</v>
      </c>
      <c r="H13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3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39" s="115">
        <f>COUNTIFS($H$6:H139,H139,$I$6:I139,I139)</f>
        <v>41</v>
      </c>
      <c r="K139" s="128"/>
      <c r="L139" s="137">
        <v>1</v>
      </c>
      <c r="M139" s="198">
        <v>23</v>
      </c>
      <c r="N139" s="198">
        <v>45</v>
      </c>
      <c r="O139" s="219" t="str">
        <f>IF(Tabulka469131135[[#This Row],[čas]]=0,"-",IF(Tabulka469131135[[#This Row],[poř]]=1,IF(G139&lt;G140,"ok","???"),IF(Tabulka469131135[[#This Row],[poř]]&lt;&gt;1,IF(G139&gt;=G138,"ok","???"))))</f>
        <v>ok</v>
      </c>
    </row>
    <row r="140" spans="2:15" ht="12.75">
      <c r="B140" s="50">
        <v>135</v>
      </c>
      <c r="C140" s="111" t="s">
        <v>2810</v>
      </c>
      <c r="D14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Cirmaciu Michal</v>
      </c>
      <c r="E14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1981</v>
      </c>
      <c r="F14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Toni</v>
      </c>
      <c r="G140" s="175">
        <f>TIME(Tabulka469131135[[#This Row],[hod]],Tabulka469131135[[#This Row],[min]],Tabulka469131135[[#This Row],[sec]])</f>
        <v>5.8194444444444444E-2</v>
      </c>
      <c r="H14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4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40" s="115">
        <f>COUNTIFS($H$6:H140,H140,$I$6:I140,I140)</f>
        <v>32</v>
      </c>
      <c r="K140" s="128"/>
      <c r="L140" s="137">
        <v>1</v>
      </c>
      <c r="M140" s="198">
        <v>23</v>
      </c>
      <c r="N140" s="198">
        <v>48</v>
      </c>
      <c r="O140" s="219" t="str">
        <f>IF(Tabulka469131135[[#This Row],[čas]]=0,"-",IF(Tabulka469131135[[#This Row],[poř]]=1,IF(G140&lt;G141,"ok","???"),IF(Tabulka469131135[[#This Row],[poř]]&lt;&gt;1,IF(G140&gt;=G139,"ok","???"))))</f>
        <v>ok</v>
      </c>
    </row>
    <row r="141" spans="2:15" ht="12.75">
      <c r="B141" s="50">
        <v>136</v>
      </c>
      <c r="C141" s="111">
        <v>119</v>
      </c>
      <c r="D14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Chalaš Zdeněk</v>
      </c>
      <c r="E14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1988</v>
      </c>
      <c r="F14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Soběslav</v>
      </c>
      <c r="G141" s="175">
        <f>TIME(Tabulka469131135[[#This Row],[hod]],Tabulka469131135[[#This Row],[min]],Tabulka469131135[[#This Row],[sec]])</f>
        <v>5.8321759259259261E-2</v>
      </c>
      <c r="H14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4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141" s="115">
        <f>COUNTIFS($H$6:H141,H141,$I$6:I141,I141)</f>
        <v>17</v>
      </c>
      <c r="K141" s="128"/>
      <c r="L141" s="137">
        <v>1</v>
      </c>
      <c r="M141" s="198">
        <v>23</v>
      </c>
      <c r="N141" s="198">
        <v>59</v>
      </c>
      <c r="O141" s="219" t="str">
        <f>IF(Tabulka469131135[[#This Row],[čas]]=0,"-",IF(Tabulka469131135[[#This Row],[poř]]=1,IF(G141&lt;G142,"ok","???"),IF(Tabulka469131135[[#This Row],[poř]]&lt;&gt;1,IF(G141&gt;=G140,"ok","???"))))</f>
        <v>ok</v>
      </c>
    </row>
    <row r="142" spans="2:15" ht="12.75">
      <c r="B142" s="50">
        <v>137</v>
      </c>
      <c r="C142" s="111">
        <v>21</v>
      </c>
      <c r="D14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Sedlák Petr</v>
      </c>
      <c r="E14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14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Zborov</v>
      </c>
      <c r="G142" s="175">
        <f>TIME(Tabulka469131135[[#This Row],[hod]],Tabulka469131135[[#This Row],[min]],Tabulka469131135[[#This Row],[sec]])</f>
        <v>5.8472222222222224E-2</v>
      </c>
      <c r="H14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4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42" s="115">
        <f>COUNTIFS($H$6:H142,H142,$I$6:I142,I142)</f>
        <v>42</v>
      </c>
      <c r="K142" s="128"/>
      <c r="L142" s="137">
        <v>1</v>
      </c>
      <c r="M142" s="198">
        <v>24</v>
      </c>
      <c r="N142" s="198">
        <v>12</v>
      </c>
      <c r="O142" s="219" t="str">
        <f>IF(Tabulka469131135[[#This Row],[čas]]=0,"-",IF(Tabulka469131135[[#This Row],[poř]]=1,IF(G142&lt;G143,"ok","???"),IF(Tabulka469131135[[#This Row],[poř]]&lt;&gt;1,IF(G142&gt;=G141,"ok","???"))))</f>
        <v>ok</v>
      </c>
    </row>
    <row r="143" spans="2:15" ht="12.75">
      <c r="B143" s="50">
        <v>138</v>
      </c>
      <c r="C143" s="111" t="s">
        <v>2793</v>
      </c>
      <c r="D14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Schwarz Marek</v>
      </c>
      <c r="E14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1979</v>
      </c>
      <c r="F14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Běžecká parta Žižkov</v>
      </c>
      <c r="G143" s="175">
        <f>TIME(Tabulka469131135[[#This Row],[hod]],Tabulka469131135[[#This Row],[min]],Tabulka469131135[[#This Row],[sec]])</f>
        <v>5.8611111111111114E-2</v>
      </c>
      <c r="H14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4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43" s="115">
        <f>COUNTIFS($H$6:H143,H143,$I$6:I143,I143)</f>
        <v>33</v>
      </c>
      <c r="K143" s="128"/>
      <c r="L143" s="137">
        <v>1</v>
      </c>
      <c r="M143" s="198">
        <v>24</v>
      </c>
      <c r="N143" s="198">
        <v>24</v>
      </c>
      <c r="O143" s="219" t="str">
        <f>IF(Tabulka469131135[[#This Row],[čas]]=0,"-",IF(Tabulka469131135[[#This Row],[poř]]=1,IF(G143&lt;G144,"ok","???"),IF(Tabulka469131135[[#This Row],[poř]]&lt;&gt;1,IF(G143&gt;=G142,"ok","???"))))</f>
        <v>ok</v>
      </c>
    </row>
    <row r="144" spans="2:15" ht="12.75">
      <c r="B144" s="50">
        <v>139</v>
      </c>
      <c r="C144" s="111" t="s">
        <v>2812</v>
      </c>
      <c r="D14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Chovanec Martin</v>
      </c>
      <c r="E14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1981</v>
      </c>
      <c r="F14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Plnej pupek s.r.o.</v>
      </c>
      <c r="G144" s="175">
        <f>TIME(Tabulka469131135[[#This Row],[hod]],Tabulka469131135[[#This Row],[min]],Tabulka469131135[[#This Row],[sec]])</f>
        <v>5.8773148148148151E-2</v>
      </c>
      <c r="H14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4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44" s="115">
        <f>COUNTIFS($H$6:H144,H144,$I$6:I144,I144)</f>
        <v>34</v>
      </c>
      <c r="K144" s="128"/>
      <c r="L144" s="137">
        <v>1</v>
      </c>
      <c r="M144" s="198">
        <v>24</v>
      </c>
      <c r="N144" s="198">
        <v>38</v>
      </c>
      <c r="O144" s="219" t="str">
        <f>IF(Tabulka469131135[[#This Row],[čas]]=0,"-",IF(Tabulka469131135[[#This Row],[poř]]=1,IF(G144&lt;G145,"ok","???"),IF(Tabulka469131135[[#This Row],[poř]]&lt;&gt;1,IF(G144&gt;=G143,"ok","???"))))</f>
        <v>ok</v>
      </c>
    </row>
    <row r="145" spans="2:15" ht="12.75">
      <c r="B145" s="50">
        <v>140</v>
      </c>
      <c r="C145" s="111" t="s">
        <v>2816</v>
      </c>
      <c r="D14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Kuželová Kateřina</v>
      </c>
      <c r="E14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1978</v>
      </c>
      <c r="F14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Plnej pupek s.r.o.</v>
      </c>
      <c r="G145" s="175">
        <f>TIME(Tabulka469131135[[#This Row],[hod]],Tabulka469131135[[#This Row],[min]],Tabulka469131135[[#This Row],[sec]])</f>
        <v>5.8831018518518519E-2</v>
      </c>
      <c r="H14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4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45" s="115">
        <f>COUNTIFS($H$6:H145,H145,$I$6:I145,I145)</f>
        <v>15</v>
      </c>
      <c r="K145" s="128"/>
      <c r="L145" s="137">
        <v>1</v>
      </c>
      <c r="M145" s="198">
        <v>24</v>
      </c>
      <c r="N145" s="198">
        <v>43</v>
      </c>
      <c r="O145" s="219" t="str">
        <f>IF(Tabulka469131135[[#This Row],[čas]]=0,"-",IF(Tabulka469131135[[#This Row],[poř]]=1,IF(G145&lt;G146,"ok","???"),IF(Tabulka469131135[[#This Row],[poř]]&lt;&gt;1,IF(G145&gt;=G144,"ok","???"))))</f>
        <v>ok</v>
      </c>
    </row>
    <row r="146" spans="2:15" ht="12.75">
      <c r="B146" s="50">
        <v>141</v>
      </c>
      <c r="C146" s="111">
        <v>45</v>
      </c>
      <c r="D14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Valter Jaroslav</v>
      </c>
      <c r="E14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1972</v>
      </c>
      <c r="F14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Orlando Bananas</v>
      </c>
      <c r="G146" s="175">
        <f>TIME(Tabulka469131135[[#This Row],[hod]],Tabulka469131135[[#This Row],[min]],Tabulka469131135[[#This Row],[sec]])</f>
        <v>5.9513888888888887E-2</v>
      </c>
      <c r="H14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4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46" s="115">
        <f>COUNTIFS($H$6:H146,H146,$I$6:I146,I146)</f>
        <v>43</v>
      </c>
      <c r="K146" s="128"/>
      <c r="L146" s="137">
        <v>1</v>
      </c>
      <c r="M146" s="198">
        <v>25</v>
      </c>
      <c r="N146" s="198">
        <v>42</v>
      </c>
      <c r="O146" s="219" t="str">
        <f>IF(Tabulka469131135[[#This Row],[čas]]=0,"-",IF(Tabulka469131135[[#This Row],[poř]]=1,IF(G146&lt;G147,"ok","???"),IF(Tabulka469131135[[#This Row],[poř]]&lt;&gt;1,IF(G146&gt;=G145,"ok","???"))))</f>
        <v>ok</v>
      </c>
    </row>
    <row r="147" spans="2:15" ht="12.75">
      <c r="B147" s="50">
        <v>142</v>
      </c>
      <c r="C147" s="111">
        <v>108</v>
      </c>
      <c r="D14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Fenclová Dana</v>
      </c>
      <c r="E14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14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Tábor</v>
      </c>
      <c r="G147" s="175">
        <f>TIME(Tabulka469131135[[#This Row],[hod]],Tabulka469131135[[#This Row],[min]],Tabulka469131135[[#This Row],[sec]])</f>
        <v>5.9606481481481483E-2</v>
      </c>
      <c r="H14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4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47" s="115">
        <f>COUNTIFS($H$6:H147,H147,$I$6:I147,I147)</f>
        <v>16</v>
      </c>
      <c r="K147" s="128"/>
      <c r="L147" s="137">
        <v>1</v>
      </c>
      <c r="M147" s="198">
        <v>25</v>
      </c>
      <c r="N147" s="198">
        <v>50</v>
      </c>
      <c r="O147" s="219" t="str">
        <f>IF(Tabulka469131135[[#This Row],[čas]]=0,"-",IF(Tabulka469131135[[#This Row],[poř]]=1,IF(G147&lt;G148,"ok","???"),IF(Tabulka469131135[[#This Row],[poř]]&lt;&gt;1,IF(G147&gt;=G146,"ok","???"))))</f>
        <v>ok</v>
      </c>
    </row>
    <row r="148" spans="2:15" ht="12.75">
      <c r="B148" s="50">
        <v>143</v>
      </c>
      <c r="C148" s="111" t="s">
        <v>2795</v>
      </c>
      <c r="D14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Šoustar Lubomír</v>
      </c>
      <c r="E14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1941</v>
      </c>
      <c r="F14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Katastrální Úřad České Budějovice</v>
      </c>
      <c r="G148" s="175">
        <f>TIME(Tabulka469131135[[#This Row],[hod]],Tabulka469131135[[#This Row],[min]],Tabulka469131135[[#This Row],[sec]])</f>
        <v>5.9629629629629623E-2</v>
      </c>
      <c r="H14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4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70+</v>
      </c>
      <c r="J148" s="115">
        <f>COUNTIFS($H$6:H148,H148,$I$6:I148,I148)</f>
        <v>2</v>
      </c>
      <c r="K148" s="128"/>
      <c r="L148" s="137">
        <v>1</v>
      </c>
      <c r="M148" s="198">
        <v>25</v>
      </c>
      <c r="N148" s="198">
        <v>52</v>
      </c>
      <c r="O148" s="219" t="str">
        <f>IF(Tabulka469131135[[#This Row],[čas]]=0,"-",IF(Tabulka469131135[[#This Row],[poř]]=1,IF(G148&lt;G149,"ok","???"),IF(Tabulka469131135[[#This Row],[poř]]&lt;&gt;1,IF(G148&gt;=G147,"ok","???"))))</f>
        <v>ok</v>
      </c>
    </row>
    <row r="149" spans="2:15" ht="12.75">
      <c r="B149" s="50">
        <v>144</v>
      </c>
      <c r="C149" s="111" t="s">
        <v>2821</v>
      </c>
      <c r="D14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Pleštilová Lucie</v>
      </c>
      <c r="E14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1988</v>
      </c>
      <c r="F14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149" s="175">
        <f>TIME(Tabulka469131135[[#This Row],[hod]],Tabulka469131135[[#This Row],[min]],Tabulka469131135[[#This Row],[sec]])</f>
        <v>5.9699074074074071E-2</v>
      </c>
      <c r="H14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4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0-34</v>
      </c>
      <c r="J149" s="115">
        <f>COUNTIFS($H$6:H149,H149,$I$6:I149,I149)</f>
        <v>4</v>
      </c>
      <c r="K149" s="128"/>
      <c r="L149" s="137">
        <v>1</v>
      </c>
      <c r="M149" s="198">
        <v>25</v>
      </c>
      <c r="N149" s="198">
        <v>58</v>
      </c>
      <c r="O149" s="219" t="str">
        <f>IF(Tabulka469131135[[#This Row],[čas]]=0,"-",IF(Tabulka469131135[[#This Row],[poř]]=1,IF(G149&lt;G150,"ok","???"),IF(Tabulka469131135[[#This Row],[poř]]&lt;&gt;1,IF(G149&gt;=G148,"ok","???"))))</f>
        <v>ok</v>
      </c>
    </row>
    <row r="150" spans="2:15" ht="12.75">
      <c r="B150" s="50">
        <v>145</v>
      </c>
      <c r="C150" s="111">
        <v>58</v>
      </c>
      <c r="D15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Outlá Šárka</v>
      </c>
      <c r="E15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15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Plnej pupek s.r.o.</v>
      </c>
      <c r="G150" s="175">
        <f>TIME(Tabulka469131135[[#This Row],[hod]],Tabulka469131135[[#This Row],[min]],Tabulka469131135[[#This Row],[sec]])</f>
        <v>5.9780092592592593E-2</v>
      </c>
      <c r="H15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5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50" s="115">
        <f>COUNTIFS($H$6:H150,H150,$I$6:I150,I150)</f>
        <v>17</v>
      </c>
      <c r="K150" s="128"/>
      <c r="L150" s="137">
        <v>1</v>
      </c>
      <c r="M150" s="198">
        <v>26</v>
      </c>
      <c r="N150" s="198">
        <v>5</v>
      </c>
      <c r="O150" s="219" t="str">
        <f>IF(Tabulka469131135[[#This Row],[čas]]=0,"-",IF(Tabulka469131135[[#This Row],[poř]]=1,IF(G150&lt;G151,"ok","???"),IF(Tabulka469131135[[#This Row],[poř]]&lt;&gt;1,IF(G150&gt;=G149,"ok","???"))))</f>
        <v>ok</v>
      </c>
    </row>
    <row r="151" spans="2:15" ht="12.75">
      <c r="B151" s="50">
        <v>146</v>
      </c>
      <c r="C151" s="111" t="s">
        <v>2823</v>
      </c>
      <c r="D15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Zacharová Veronika</v>
      </c>
      <c r="E15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15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Plnej pupek s.r.o.</v>
      </c>
      <c r="G151" s="175">
        <f>TIME(Tabulka469131135[[#This Row],[hod]],Tabulka469131135[[#This Row],[min]],Tabulka469131135[[#This Row],[sec]])</f>
        <v>5.9965277777777777E-2</v>
      </c>
      <c r="H15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5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51" s="115">
        <f>COUNTIFS($H$6:H151,H151,$I$6:I151,I151)</f>
        <v>18</v>
      </c>
      <c r="K151" s="128"/>
      <c r="L151" s="137">
        <v>1</v>
      </c>
      <c r="M151" s="198">
        <v>26</v>
      </c>
      <c r="N151" s="198">
        <v>21</v>
      </c>
      <c r="O151" s="219" t="str">
        <f>IF(Tabulka469131135[[#This Row],[čas]]=0,"-",IF(Tabulka469131135[[#This Row],[poř]]=1,IF(G151&lt;G152,"ok","???"),IF(Tabulka469131135[[#This Row],[poř]]&lt;&gt;1,IF(G151&gt;=G150,"ok","???"))))</f>
        <v>ok</v>
      </c>
    </row>
    <row r="152" spans="2:15" ht="12.75">
      <c r="B152" s="50">
        <v>147</v>
      </c>
      <c r="C152" s="111">
        <v>48</v>
      </c>
      <c r="D15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Hendrych Jiří</v>
      </c>
      <c r="E15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1985</v>
      </c>
      <c r="F15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Frymburk</v>
      </c>
      <c r="G152" s="175">
        <f>TIME(Tabulka469131135[[#This Row],[hod]],Tabulka469131135[[#This Row],[min]],Tabulka469131135[[#This Row],[sec]])</f>
        <v>6.0578703703703697E-2</v>
      </c>
      <c r="H15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5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52" s="115">
        <f>COUNTIFS($H$6:H152,H152,$I$6:I152,I152)</f>
        <v>35</v>
      </c>
      <c r="K152" s="128"/>
      <c r="L152" s="137">
        <v>1</v>
      </c>
      <c r="M152" s="198">
        <v>27</v>
      </c>
      <c r="N152" s="198">
        <v>14</v>
      </c>
      <c r="O152" s="219" t="str">
        <f>IF(Tabulka469131135[[#This Row],[čas]]=0,"-",IF(Tabulka469131135[[#This Row],[poř]]=1,IF(G152&lt;G153,"ok","???"),IF(Tabulka469131135[[#This Row],[poř]]&lt;&gt;1,IF(G152&gt;=G151,"ok","???"))))</f>
        <v>ok</v>
      </c>
    </row>
    <row r="153" spans="2:15" ht="12.75">
      <c r="B153" s="50">
        <v>148</v>
      </c>
      <c r="C153" s="111">
        <v>97</v>
      </c>
      <c r="D15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Procházková Irena</v>
      </c>
      <c r="E15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1957</v>
      </c>
      <c r="F15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53" s="175">
        <f>TIME(Tabulka469131135[[#This Row],[hod]],Tabulka469131135[[#This Row],[min]],Tabulka469131135[[#This Row],[sec]])</f>
        <v>6.084490740740741E-2</v>
      </c>
      <c r="H15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5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45+</v>
      </c>
      <c r="J153" s="115">
        <f>COUNTIFS($H$6:H153,H153,$I$6:I153,I153)</f>
        <v>6</v>
      </c>
      <c r="K153" s="128"/>
      <c r="L153" s="137">
        <v>1</v>
      </c>
      <c r="M153" s="198">
        <v>27</v>
      </c>
      <c r="N153" s="198">
        <v>37</v>
      </c>
      <c r="O153" s="219" t="str">
        <f>IF(Tabulka469131135[[#This Row],[čas]]=0,"-",IF(Tabulka469131135[[#This Row],[poř]]=1,IF(G153&lt;G154,"ok","???"),IF(Tabulka469131135[[#This Row],[poř]]&lt;&gt;1,IF(G153&gt;=G152,"ok","???"))))</f>
        <v>ok</v>
      </c>
    </row>
    <row r="154" spans="2:15" ht="12.75">
      <c r="B154" s="50">
        <v>149</v>
      </c>
      <c r="C154" s="111" t="s">
        <v>2753</v>
      </c>
      <c r="D15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Hýsková Šárka</v>
      </c>
      <c r="E15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1964</v>
      </c>
      <c r="F15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Longrun.cz</v>
      </c>
      <c r="G154" s="175">
        <f>TIME(Tabulka469131135[[#This Row],[hod]],Tabulka469131135[[#This Row],[min]],Tabulka469131135[[#This Row],[sec]])</f>
        <v>6.0879629629629638E-2</v>
      </c>
      <c r="H15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5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45+</v>
      </c>
      <c r="J154" s="115">
        <f>COUNTIFS($H$6:H154,H154,$I$6:I154,I154)</f>
        <v>7</v>
      </c>
      <c r="K154" s="128"/>
      <c r="L154" s="137">
        <v>1</v>
      </c>
      <c r="M154" s="198">
        <v>27</v>
      </c>
      <c r="N154" s="198">
        <v>40</v>
      </c>
      <c r="O154" s="219" t="str">
        <f>IF(Tabulka469131135[[#This Row],[čas]]=0,"-",IF(Tabulka469131135[[#This Row],[poř]]=1,IF(G154&lt;G155,"ok","???"),IF(Tabulka469131135[[#This Row],[poř]]&lt;&gt;1,IF(G154&gt;=G153,"ok","???"))))</f>
        <v>ok</v>
      </c>
    </row>
    <row r="155" spans="2:15" ht="12.75">
      <c r="B155" s="50">
        <v>150</v>
      </c>
      <c r="C155" s="111">
        <v>101</v>
      </c>
      <c r="D15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Bílek Petr</v>
      </c>
      <c r="E15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15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Horní Skrýchov</v>
      </c>
      <c r="G155" s="175">
        <f>TIME(Tabulka469131135[[#This Row],[hod]],Tabulka469131135[[#This Row],[min]],Tabulka469131135[[#This Row],[sec]])</f>
        <v>6.0891203703703704E-2</v>
      </c>
      <c r="H15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5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55" s="115">
        <f>COUNTIFS($H$6:H155,H155,$I$6:I155,I155)</f>
        <v>44</v>
      </c>
      <c r="K155" s="128"/>
      <c r="L155" s="137">
        <v>1</v>
      </c>
      <c r="M155" s="198">
        <v>27</v>
      </c>
      <c r="N155" s="198">
        <v>41</v>
      </c>
      <c r="O155" s="219" t="str">
        <f>IF(Tabulka469131135[[#This Row],[čas]]=0,"-",IF(Tabulka469131135[[#This Row],[poř]]=1,IF(G155&lt;G156,"ok","???"),IF(Tabulka469131135[[#This Row],[poř]]&lt;&gt;1,IF(G155&gt;=G154,"ok","???"))))</f>
        <v>ok</v>
      </c>
    </row>
    <row r="156" spans="2:15" ht="12.75">
      <c r="B156" s="50">
        <v>151</v>
      </c>
      <c r="C156" s="111" t="s">
        <v>2819</v>
      </c>
      <c r="D15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Pexa Martin</v>
      </c>
      <c r="E15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1974</v>
      </c>
      <c r="F15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156" s="175">
        <f>TIME(Tabulka469131135[[#This Row],[hod]],Tabulka469131135[[#This Row],[min]],Tabulka469131135[[#This Row],[sec]])</f>
        <v>6.1377314814814815E-2</v>
      </c>
      <c r="H15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5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56" s="115">
        <f>COUNTIFS($H$6:H156,H156,$I$6:I156,I156)</f>
        <v>45</v>
      </c>
      <c r="K156" s="128"/>
      <c r="L156" s="137">
        <v>1</v>
      </c>
      <c r="M156" s="198">
        <v>28</v>
      </c>
      <c r="N156" s="198">
        <v>23</v>
      </c>
      <c r="O156" s="219" t="str">
        <f>IF(Tabulka469131135[[#This Row],[čas]]=0,"-",IF(Tabulka469131135[[#This Row],[poř]]=1,IF(G156&lt;G157,"ok","???"),IF(Tabulka469131135[[#This Row],[poř]]&lt;&gt;1,IF(G156&gt;=G155,"ok","???"))))</f>
        <v>ok</v>
      </c>
    </row>
    <row r="157" spans="2:15" ht="12.75">
      <c r="B157" s="50">
        <v>152</v>
      </c>
      <c r="C157" s="111">
        <v>82</v>
      </c>
      <c r="D15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Urbanová Marie</v>
      </c>
      <c r="E15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1978</v>
      </c>
      <c r="F15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Kamenný Újezd</v>
      </c>
      <c r="G157" s="175">
        <f>TIME(Tabulka469131135[[#This Row],[hod]],Tabulka469131135[[#This Row],[min]],Tabulka469131135[[#This Row],[sec]])</f>
        <v>6.1412037037037036E-2</v>
      </c>
      <c r="H15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5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57" s="115">
        <f>COUNTIFS($H$6:H157,H157,$I$6:I157,I157)</f>
        <v>19</v>
      </c>
      <c r="K157" s="128"/>
      <c r="L157" s="137">
        <v>1</v>
      </c>
      <c r="M157" s="198">
        <v>28</v>
      </c>
      <c r="N157" s="198">
        <v>26</v>
      </c>
      <c r="O157" s="219" t="str">
        <f>IF(Tabulka469131135[[#This Row],[čas]]=0,"-",IF(Tabulka469131135[[#This Row],[poř]]=1,IF(G157&lt;G158,"ok","???"),IF(Tabulka469131135[[#This Row],[poř]]&lt;&gt;1,IF(G157&gt;=G156,"ok","???"))))</f>
        <v>ok</v>
      </c>
    </row>
    <row r="158" spans="2:15" ht="12.75">
      <c r="B158" s="50">
        <v>153</v>
      </c>
      <c r="C158" s="111">
        <v>36</v>
      </c>
      <c r="D15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Nováková Nikola</v>
      </c>
      <c r="E15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1997</v>
      </c>
      <c r="F15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Bujanov</v>
      </c>
      <c r="G158" s="175">
        <f>TIME(Tabulka469131135[[#This Row],[hod]],Tabulka469131135[[#This Row],[min]],Tabulka469131135[[#This Row],[sec]])</f>
        <v>6.1539351851851852E-2</v>
      </c>
      <c r="H15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5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0-34</v>
      </c>
      <c r="J158" s="115">
        <f>COUNTIFS($H$6:H158,H158,$I$6:I158,I158)</f>
        <v>5</v>
      </c>
      <c r="K158" s="128"/>
      <c r="L158" s="137">
        <v>1</v>
      </c>
      <c r="M158" s="198">
        <v>28</v>
      </c>
      <c r="N158" s="198">
        <v>37</v>
      </c>
      <c r="O158" s="219" t="str">
        <f>IF(Tabulka469131135[[#This Row],[čas]]=0,"-",IF(Tabulka469131135[[#This Row],[poř]]=1,IF(G158&lt;G159,"ok","???"),IF(Tabulka469131135[[#This Row],[poř]]&lt;&gt;1,IF(G158&gt;=G157,"ok","???"))))</f>
        <v>ok</v>
      </c>
    </row>
    <row r="159" spans="2:15" ht="12.75">
      <c r="B159" s="50">
        <v>154</v>
      </c>
      <c r="C159" s="111">
        <v>34</v>
      </c>
      <c r="D15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Helis Jan</v>
      </c>
      <c r="E15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1992</v>
      </c>
      <c r="F15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Bujanov</v>
      </c>
      <c r="G159" s="175">
        <f>TIME(Tabulka469131135[[#This Row],[hod]],Tabulka469131135[[#This Row],[min]],Tabulka469131135[[#This Row],[sec]])</f>
        <v>6.1539351851851852E-2</v>
      </c>
      <c r="H15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5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0-29</v>
      </c>
      <c r="J159" s="115">
        <f>COUNTIFS($H$6:H159,H159,$I$6:I159,I159)</f>
        <v>18</v>
      </c>
      <c r="K159" s="128"/>
      <c r="L159" s="137">
        <v>1</v>
      </c>
      <c r="M159" s="198">
        <v>28</v>
      </c>
      <c r="N159" s="198">
        <v>37</v>
      </c>
      <c r="O159" s="219" t="str">
        <f>IF(Tabulka469131135[[#This Row],[čas]]=0,"-",IF(Tabulka469131135[[#This Row],[poř]]=1,IF(G159&lt;G160,"ok","???"),IF(Tabulka469131135[[#This Row],[poř]]&lt;&gt;1,IF(G159&gt;=G158,"ok","???"))))</f>
        <v>ok</v>
      </c>
    </row>
    <row r="160" spans="2:15" ht="12.75">
      <c r="B160" s="50">
        <v>155</v>
      </c>
      <c r="C160" s="111">
        <v>114</v>
      </c>
      <c r="D16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Mikeš Pavel</v>
      </c>
      <c r="E16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1965</v>
      </c>
      <c r="F16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Lesy ČR</v>
      </c>
      <c r="G160" s="175">
        <f>TIME(Tabulka469131135[[#This Row],[hod]],Tabulka469131135[[#This Row],[min]],Tabulka469131135[[#This Row],[sec]])</f>
        <v>6.2037037037037036E-2</v>
      </c>
      <c r="H16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6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50-59</v>
      </c>
      <c r="J160" s="115">
        <f>COUNTIFS($H$6:H160,H160,$I$6:I160,I160)</f>
        <v>19</v>
      </c>
      <c r="K160" s="128"/>
      <c r="L160" s="137">
        <v>1</v>
      </c>
      <c r="M160" s="198">
        <v>29</v>
      </c>
      <c r="N160" s="198">
        <v>20</v>
      </c>
      <c r="O160" s="219" t="str">
        <f>IF(Tabulka469131135[[#This Row],[čas]]=0,"-",IF(Tabulka469131135[[#This Row],[poř]]=1,IF(G160&lt;G161,"ok","???"),IF(Tabulka469131135[[#This Row],[poř]]&lt;&gt;1,IF(G160&gt;=G159,"ok","???"))))</f>
        <v>ok</v>
      </c>
    </row>
    <row r="161" spans="2:15" ht="12.75">
      <c r="B161" s="50">
        <v>156</v>
      </c>
      <c r="C161" s="111">
        <v>2</v>
      </c>
      <c r="D16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Blažek Bohuslav</v>
      </c>
      <c r="E16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1953</v>
      </c>
      <c r="F16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161" s="175">
        <f>TIME(Tabulka469131135[[#This Row],[hod]],Tabulka469131135[[#This Row],[min]],Tabulka469131135[[#This Row],[sec]])</f>
        <v>6.2118055555555551E-2</v>
      </c>
      <c r="H16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6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60-69</v>
      </c>
      <c r="J161" s="115">
        <f>COUNTIFS($H$6:H161,H161,$I$6:I161,I161)</f>
        <v>6</v>
      </c>
      <c r="K161" s="128"/>
      <c r="L161" s="137">
        <v>1</v>
      </c>
      <c r="M161" s="198">
        <v>29</v>
      </c>
      <c r="N161" s="198">
        <v>27</v>
      </c>
      <c r="O161" s="219" t="str">
        <f>IF(Tabulka469131135[[#This Row],[čas]]=0,"-",IF(Tabulka469131135[[#This Row],[poř]]=1,IF(G161&lt;G162,"ok","???"),IF(Tabulka469131135[[#This Row],[poř]]&lt;&gt;1,IF(G161&gt;=G160,"ok","???"))))</f>
        <v>ok</v>
      </c>
    </row>
    <row r="162" spans="2:15" ht="12.75">
      <c r="B162" s="50">
        <v>157</v>
      </c>
      <c r="C162" s="111">
        <v>109</v>
      </c>
      <c r="D16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Peterka Martin</v>
      </c>
      <c r="E16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16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AK Radětice</v>
      </c>
      <c r="G162" s="175">
        <f>TIME(Tabulka469131135[[#This Row],[hod]],Tabulka469131135[[#This Row],[min]],Tabulka469131135[[#This Row],[sec]])</f>
        <v>6.2430555555555552E-2</v>
      </c>
      <c r="H16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6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62" s="115">
        <f>COUNTIFS($H$6:H162,H162,$I$6:I162,I162)</f>
        <v>46</v>
      </c>
      <c r="K162" s="128"/>
      <c r="L162" s="137">
        <v>1</v>
      </c>
      <c r="M162" s="198">
        <v>29</v>
      </c>
      <c r="N162" s="198">
        <v>54</v>
      </c>
      <c r="O162" s="219" t="str">
        <f>IF(Tabulka469131135[[#This Row],[čas]]=0,"-",IF(Tabulka469131135[[#This Row],[poř]]=1,IF(G162&lt;G163,"ok","???"),IF(Tabulka469131135[[#This Row],[poř]]&lt;&gt;1,IF(G162&gt;=G161,"ok","???"))))</f>
        <v>ok</v>
      </c>
    </row>
    <row r="163" spans="2:15" ht="12.75">
      <c r="B163" s="50">
        <v>158</v>
      </c>
      <c r="C163" s="111">
        <v>61</v>
      </c>
      <c r="D16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Vorlová Dana</v>
      </c>
      <c r="E16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1962</v>
      </c>
      <c r="F16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Relax Běhny</v>
      </c>
      <c r="G163" s="175">
        <f>TIME(Tabulka469131135[[#This Row],[hod]],Tabulka469131135[[#This Row],[min]],Tabulka469131135[[#This Row],[sec]])</f>
        <v>6.2743055555555552E-2</v>
      </c>
      <c r="H16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6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45+</v>
      </c>
      <c r="J163" s="115">
        <f>COUNTIFS($H$6:H163,H163,$I$6:I163,I163)</f>
        <v>8</v>
      </c>
      <c r="K163" s="128"/>
      <c r="L163" s="137">
        <v>1</v>
      </c>
      <c r="M163" s="198">
        <v>30</v>
      </c>
      <c r="N163" s="198">
        <v>21</v>
      </c>
      <c r="O163" s="219" t="str">
        <f>IF(Tabulka469131135[[#This Row],[čas]]=0,"-",IF(Tabulka469131135[[#This Row],[poř]]=1,IF(G163&lt;G164,"ok","???"),IF(Tabulka469131135[[#This Row],[poř]]&lt;&gt;1,IF(G163&gt;=G162,"ok","???"))))</f>
        <v>ok</v>
      </c>
    </row>
    <row r="164" spans="2:15" ht="12.75">
      <c r="B164" s="50">
        <v>159</v>
      </c>
      <c r="C164" s="111" t="s">
        <v>2806</v>
      </c>
      <c r="D16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Knopfová Stanislava</v>
      </c>
      <c r="E16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1984</v>
      </c>
      <c r="F16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64" s="175">
        <f>TIME(Tabulka469131135[[#This Row],[hod]],Tabulka469131135[[#This Row],[min]],Tabulka469131135[[#This Row],[sec]])</f>
        <v>6.2766203703703713E-2</v>
      </c>
      <c r="H16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6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0-34</v>
      </c>
      <c r="J164" s="115">
        <f>COUNTIFS($H$6:H164,H164,$I$6:I164,I164)</f>
        <v>6</v>
      </c>
      <c r="K164" s="128"/>
      <c r="L164" s="137">
        <v>1</v>
      </c>
      <c r="M164" s="198">
        <v>30</v>
      </c>
      <c r="N164" s="198">
        <v>23</v>
      </c>
      <c r="O164" s="219" t="str">
        <f>IF(Tabulka469131135[[#This Row],[čas]]=0,"-",IF(Tabulka469131135[[#This Row],[poř]]=1,IF(G164&lt;G165,"ok","???"),IF(Tabulka469131135[[#This Row],[poř]]&lt;&gt;1,IF(G164&gt;=G163,"ok","???"))))</f>
        <v>ok</v>
      </c>
    </row>
    <row r="165" spans="2:15" ht="12.75">
      <c r="B165" s="50">
        <v>160</v>
      </c>
      <c r="C165" s="111" t="s">
        <v>2787</v>
      </c>
      <c r="D16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Krausová Aneta</v>
      </c>
      <c r="E16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1990</v>
      </c>
      <c r="F16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Longrun.cz</v>
      </c>
      <c r="G165" s="175">
        <f>TIME(Tabulka469131135[[#This Row],[hod]],Tabulka469131135[[#This Row],[min]],Tabulka469131135[[#This Row],[sec]])</f>
        <v>6.283564814814814E-2</v>
      </c>
      <c r="H16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6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0-34</v>
      </c>
      <c r="J165" s="115">
        <f>COUNTIFS($H$6:H165,H165,$I$6:I165,I165)</f>
        <v>7</v>
      </c>
      <c r="K165" s="128"/>
      <c r="L165" s="137">
        <v>1</v>
      </c>
      <c r="M165" s="198">
        <v>30</v>
      </c>
      <c r="N165" s="198">
        <v>29</v>
      </c>
      <c r="O165" s="219" t="str">
        <f>IF(Tabulka469131135[[#This Row],[čas]]=0,"-",IF(Tabulka469131135[[#This Row],[poř]]=1,IF(G165&lt;G166,"ok","???"),IF(Tabulka469131135[[#This Row],[poř]]&lt;&gt;1,IF(G165&gt;=G164,"ok","???"))))</f>
        <v>ok</v>
      </c>
    </row>
    <row r="166" spans="2:15" ht="12.75">
      <c r="B166" s="50">
        <v>161</v>
      </c>
      <c r="C166" s="111">
        <v>50</v>
      </c>
      <c r="D16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Tauchman Aleš</v>
      </c>
      <c r="E16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1972</v>
      </c>
      <c r="F16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166" s="175">
        <f>TIME(Tabulka469131135[[#This Row],[hod]],Tabulka469131135[[#This Row],[min]],Tabulka469131135[[#This Row],[sec]])</f>
        <v>6.2916666666666662E-2</v>
      </c>
      <c r="H16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6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66" s="115">
        <f>COUNTIFS($H$6:H166,H166,$I$6:I166,I166)</f>
        <v>47</v>
      </c>
      <c r="K166" s="128"/>
      <c r="L166" s="137">
        <v>1</v>
      </c>
      <c r="M166" s="198">
        <v>30</v>
      </c>
      <c r="N166" s="198">
        <v>36</v>
      </c>
      <c r="O166" s="219" t="str">
        <f>IF(Tabulka469131135[[#This Row],[čas]]=0,"-",IF(Tabulka469131135[[#This Row],[poř]]=1,IF(G166&lt;G167,"ok","???"),IF(Tabulka469131135[[#This Row],[poř]]&lt;&gt;1,IF(G166&gt;=G165,"ok","???"))))</f>
        <v>ok</v>
      </c>
    </row>
    <row r="167" spans="2:15" ht="12.75">
      <c r="B167" s="50">
        <v>162</v>
      </c>
      <c r="C167" s="111">
        <v>60</v>
      </c>
      <c r="D16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Klosse Jiří</v>
      </c>
      <c r="E16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1970</v>
      </c>
      <c r="F16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Orlando Bananas</v>
      </c>
      <c r="G167" s="175">
        <f>TIME(Tabulka469131135[[#This Row],[hod]],Tabulka469131135[[#This Row],[min]],Tabulka469131135[[#This Row],[sec]])</f>
        <v>6.3483796296296302E-2</v>
      </c>
      <c r="H16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6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67" s="115">
        <f>COUNTIFS($H$6:H167,H167,$I$6:I167,I167)</f>
        <v>48</v>
      </c>
      <c r="K167" s="128"/>
      <c r="L167" s="137">
        <v>1</v>
      </c>
      <c r="M167" s="198">
        <v>31</v>
      </c>
      <c r="N167" s="198">
        <v>25</v>
      </c>
      <c r="O167" s="219" t="str">
        <f>IF(Tabulka469131135[[#This Row],[čas]]=0,"-",IF(Tabulka469131135[[#This Row],[poř]]=1,IF(G167&lt;G168,"ok","???"),IF(Tabulka469131135[[#This Row],[poř]]&lt;&gt;1,IF(G167&gt;=G166,"ok","???"))))</f>
        <v>ok</v>
      </c>
    </row>
    <row r="168" spans="2:15" ht="12.75">
      <c r="B168" s="50">
        <v>163</v>
      </c>
      <c r="C168" s="111">
        <v>11</v>
      </c>
      <c r="D16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Matoušová Jitka</v>
      </c>
      <c r="E16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1973</v>
      </c>
      <c r="F16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Longrun.cz</v>
      </c>
      <c r="G168" s="175">
        <f>TIME(Tabulka469131135[[#This Row],[hod]],Tabulka469131135[[#This Row],[min]],Tabulka469131135[[#This Row],[sec]])</f>
        <v>6.3530092592592582E-2</v>
      </c>
      <c r="H16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6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68" s="115">
        <f>COUNTIFS($H$6:H168,H168,$I$6:I168,I168)</f>
        <v>20</v>
      </c>
      <c r="K168" s="128"/>
      <c r="L168" s="137">
        <v>1</v>
      </c>
      <c r="M168" s="198">
        <v>31</v>
      </c>
      <c r="N168" s="198">
        <v>29</v>
      </c>
      <c r="O168" s="219" t="str">
        <f>IF(Tabulka469131135[[#This Row],[čas]]=0,"-",IF(Tabulka469131135[[#This Row],[poř]]=1,IF(G168&lt;G169,"ok","???"),IF(Tabulka469131135[[#This Row],[poř]]&lt;&gt;1,IF(G168&gt;=G167,"ok","???"))))</f>
        <v>ok</v>
      </c>
    </row>
    <row r="169" spans="2:15" ht="12.75">
      <c r="B169" s="50">
        <v>164</v>
      </c>
      <c r="C169" s="111">
        <v>9</v>
      </c>
      <c r="D16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Kůrka Tomáš</v>
      </c>
      <c r="E16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1986</v>
      </c>
      <c r="F16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Čkyně</v>
      </c>
      <c r="G169" s="175">
        <f>TIME(Tabulka469131135[[#This Row],[hod]],Tabulka469131135[[#This Row],[min]],Tabulka469131135[[#This Row],[sec]])</f>
        <v>6.3541666666666663E-2</v>
      </c>
      <c r="H16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6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69" s="115">
        <f>COUNTIFS($H$6:H169,H169,$I$6:I169,I169)</f>
        <v>36</v>
      </c>
      <c r="K169" s="128"/>
      <c r="L169" s="137">
        <v>1</v>
      </c>
      <c r="M169" s="198">
        <v>31</v>
      </c>
      <c r="N169" s="198">
        <v>30</v>
      </c>
      <c r="O169" s="219" t="str">
        <f>IF(Tabulka469131135[[#This Row],[čas]]=0,"-",IF(Tabulka469131135[[#This Row],[poř]]=1,IF(G169&lt;G170,"ok","???"),IF(Tabulka469131135[[#This Row],[poř]]&lt;&gt;1,IF(G169&gt;=G168,"ok","???"))))</f>
        <v>ok</v>
      </c>
    </row>
    <row r="170" spans="2:15" ht="12.75">
      <c r="B170" s="50">
        <v>165</v>
      </c>
      <c r="C170" s="111">
        <v>57</v>
      </c>
      <c r="D17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Nováčková Denisa</v>
      </c>
      <c r="E17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1999</v>
      </c>
      <c r="F17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Doudleby</v>
      </c>
      <c r="G170" s="175">
        <f>TIME(Tabulka469131135[[#This Row],[hod]],Tabulka469131135[[#This Row],[min]],Tabulka469131135[[#This Row],[sec]])</f>
        <v>6.3692129629629626E-2</v>
      </c>
      <c r="H17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7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0-34</v>
      </c>
      <c r="J170" s="115">
        <f>COUNTIFS($H$6:H170,H170,$I$6:I170,I170)</f>
        <v>8</v>
      </c>
      <c r="K170" s="128"/>
      <c r="L170" s="137">
        <v>1</v>
      </c>
      <c r="M170" s="198">
        <v>31</v>
      </c>
      <c r="N170" s="198">
        <v>43</v>
      </c>
      <c r="O170" s="219" t="str">
        <f>IF(Tabulka469131135[[#This Row],[čas]]=0,"-",IF(Tabulka469131135[[#This Row],[poř]]=1,IF(G170&lt;G171,"ok","???"),IF(Tabulka469131135[[#This Row],[poř]]&lt;&gt;1,IF(G170&gt;=G169,"ok","???"))))</f>
        <v>ok</v>
      </c>
    </row>
    <row r="171" spans="2:15" ht="12.75">
      <c r="B171" s="50">
        <v>166</v>
      </c>
      <c r="C171" s="111">
        <v>59</v>
      </c>
      <c r="D17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Valter Pavel</v>
      </c>
      <c r="E17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1975</v>
      </c>
      <c r="F17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Orlando Bananas</v>
      </c>
      <c r="G171" s="175">
        <f>TIME(Tabulka469131135[[#This Row],[hod]],Tabulka469131135[[#This Row],[min]],Tabulka469131135[[#This Row],[sec]])</f>
        <v>6.4733796296296289E-2</v>
      </c>
      <c r="H17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7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71" s="115">
        <f>COUNTIFS($H$6:H171,H171,$I$6:I171,I171)</f>
        <v>49</v>
      </c>
      <c r="K171" s="128"/>
      <c r="L171" s="137">
        <v>1</v>
      </c>
      <c r="M171" s="198">
        <v>33</v>
      </c>
      <c r="N171" s="198">
        <v>13</v>
      </c>
      <c r="O171" s="219" t="str">
        <f>IF(Tabulka469131135[[#This Row],[čas]]=0,"-",IF(Tabulka469131135[[#This Row],[poř]]=1,IF(G171&lt;G172,"ok","???"),IF(Tabulka469131135[[#This Row],[poř]]&lt;&gt;1,IF(G171&gt;=G170,"ok","???"))))</f>
        <v>ok</v>
      </c>
    </row>
    <row r="172" spans="2:15" ht="12.75">
      <c r="B172" s="50">
        <v>167</v>
      </c>
      <c r="C172" s="111">
        <v>14</v>
      </c>
      <c r="D17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Musilová Nikola</v>
      </c>
      <c r="E17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1989</v>
      </c>
      <c r="F17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Jindřichův Hradec</v>
      </c>
      <c r="G172" s="175">
        <f>TIME(Tabulka469131135[[#This Row],[hod]],Tabulka469131135[[#This Row],[min]],Tabulka469131135[[#This Row],[sec]])</f>
        <v>6.4930555555555561E-2</v>
      </c>
      <c r="H17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7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0-34</v>
      </c>
      <c r="J172" s="115">
        <f>COUNTIFS($H$6:H172,H172,$I$6:I172,I172)</f>
        <v>9</v>
      </c>
      <c r="K172" s="128"/>
      <c r="L172" s="137">
        <v>1</v>
      </c>
      <c r="M172" s="198">
        <v>33</v>
      </c>
      <c r="N172" s="198">
        <v>30</v>
      </c>
      <c r="O172" s="219" t="str">
        <f>IF(Tabulka469131135[[#This Row],[čas]]=0,"-",IF(Tabulka469131135[[#This Row],[poř]]=1,IF(G172&lt;G173,"ok","???"),IF(Tabulka469131135[[#This Row],[poř]]&lt;&gt;1,IF(G172&gt;=G171,"ok","???"))))</f>
        <v>ok</v>
      </c>
    </row>
    <row r="173" spans="2:15" ht="12.75">
      <c r="B173" s="50">
        <v>168</v>
      </c>
      <c r="C173" s="111">
        <v>120</v>
      </c>
      <c r="D17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Smetana Jiří</v>
      </c>
      <c r="E17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1953</v>
      </c>
      <c r="F17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Čiko Český Krumlov</v>
      </c>
      <c r="G173" s="175">
        <f>TIME(Tabulka469131135[[#This Row],[hod]],Tabulka469131135[[#This Row],[min]],Tabulka469131135[[#This Row],[sec]])</f>
        <v>6.6435185185185194E-2</v>
      </c>
      <c r="H17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7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60-69</v>
      </c>
      <c r="J173" s="115">
        <f>COUNTIFS($H$6:H173,H173,$I$6:I173,I173)</f>
        <v>7</v>
      </c>
      <c r="K173" s="128"/>
      <c r="L173" s="137">
        <v>1</v>
      </c>
      <c r="M173" s="198">
        <v>35</v>
      </c>
      <c r="N173" s="198">
        <v>40</v>
      </c>
      <c r="O173" s="219" t="str">
        <f>IF(Tabulka469131135[[#This Row],[čas]]=0,"-",IF(Tabulka469131135[[#This Row],[poř]]=1,IF(G173&lt;G174,"ok","???"),IF(Tabulka469131135[[#This Row],[poř]]&lt;&gt;1,IF(G173&gt;=G172,"ok","???"))))</f>
        <v>ok</v>
      </c>
    </row>
    <row r="174" spans="2:15" ht="12.75">
      <c r="B174" s="50">
        <v>169</v>
      </c>
      <c r="C174" s="111" t="s">
        <v>2752</v>
      </c>
      <c r="D17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Dvořák Petr</v>
      </c>
      <c r="E17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1950</v>
      </c>
      <c r="F17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TC Dvořák České Budějovice</v>
      </c>
      <c r="G174" s="175">
        <f>TIME(Tabulka469131135[[#This Row],[hod]],Tabulka469131135[[#This Row],[min]],Tabulka469131135[[#This Row],[sec]])</f>
        <v>6.7118055555555556E-2</v>
      </c>
      <c r="H17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7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60-69</v>
      </c>
      <c r="J174" s="115">
        <f>COUNTIFS($H$6:H174,H174,$I$6:I174,I174)</f>
        <v>8</v>
      </c>
      <c r="K174" s="128"/>
      <c r="L174" s="137">
        <v>1</v>
      </c>
      <c r="M174" s="198">
        <v>36</v>
      </c>
      <c r="N174" s="198">
        <v>39</v>
      </c>
      <c r="O174" s="219" t="str">
        <f>IF(Tabulka469131135[[#This Row],[čas]]=0,"-",IF(Tabulka469131135[[#This Row],[poř]]=1,IF(G174&lt;G175,"ok","???"),IF(Tabulka469131135[[#This Row],[poř]]&lt;&gt;1,IF(G174&gt;=G173,"ok","???"))))</f>
        <v>ok</v>
      </c>
    </row>
    <row r="175" spans="2:15" ht="12.75">
      <c r="B175" s="50">
        <v>170</v>
      </c>
      <c r="C175" s="111">
        <v>18</v>
      </c>
      <c r="D17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Pokorný Jiří</v>
      </c>
      <c r="E17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1977</v>
      </c>
      <c r="F17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175" s="175">
        <f>TIME(Tabulka469131135[[#This Row],[hod]],Tabulka469131135[[#This Row],[min]],Tabulka469131135[[#This Row],[sec]])</f>
        <v>6.8599537037037042E-2</v>
      </c>
      <c r="H17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7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75" s="115">
        <f>COUNTIFS($H$6:H175,H175,$I$6:I175,I175)</f>
        <v>50</v>
      </c>
      <c r="K175" s="128"/>
      <c r="L175" s="137">
        <v>1</v>
      </c>
      <c r="M175" s="198">
        <v>38</v>
      </c>
      <c r="N175" s="198">
        <v>47</v>
      </c>
      <c r="O175" s="219" t="str">
        <f>IF(Tabulka469131135[[#This Row],[čas]]=0,"-",IF(Tabulka469131135[[#This Row],[poř]]=1,IF(G175&lt;G176,"ok","???"),IF(Tabulka469131135[[#This Row],[poř]]&lt;&gt;1,IF(G175&gt;=G174,"ok","???"))))</f>
        <v>ok</v>
      </c>
    </row>
    <row r="176" spans="2:15" ht="12.75">
      <c r="B176" s="50">
        <v>171</v>
      </c>
      <c r="C176" s="111">
        <v>31</v>
      </c>
      <c r="D17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Vařejková Barbora</v>
      </c>
      <c r="E176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1976</v>
      </c>
      <c r="F17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Český Krumlov</v>
      </c>
      <c r="G176" s="175">
        <f>TIME(Tabulka469131135[[#This Row],[hod]],Tabulka469131135[[#This Row],[min]],Tabulka469131135[[#This Row],[sec]])</f>
        <v>6.8634259259259256E-2</v>
      </c>
      <c r="H17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7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76" s="115">
        <f>COUNTIFS($H$6:H176,H176,$I$6:I176,I176)</f>
        <v>21</v>
      </c>
      <c r="K176" s="128"/>
      <c r="L176" s="137">
        <v>1</v>
      </c>
      <c r="M176" s="198">
        <v>38</v>
      </c>
      <c r="N176" s="198">
        <v>50</v>
      </c>
      <c r="O176" s="219" t="str">
        <f>IF(Tabulka469131135[[#This Row],[čas]]=0,"-",IF(Tabulka469131135[[#This Row],[poř]]=1,IF(G176&lt;G177,"ok","???"),IF(Tabulka469131135[[#This Row],[poř]]&lt;&gt;1,IF(G176&gt;=G175,"ok","???"))))</f>
        <v>ok</v>
      </c>
    </row>
    <row r="177" spans="2:15" ht="12.75">
      <c r="B177" s="50">
        <v>172</v>
      </c>
      <c r="C177" s="111" t="s">
        <v>2747</v>
      </c>
      <c r="D17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Benedová Zdeňka</v>
      </c>
      <c r="E177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1968</v>
      </c>
      <c r="F17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TJ Jiskra Třeboň</v>
      </c>
      <c r="G177" s="175">
        <f>TIME(Tabulka469131135[[#This Row],[hod]],Tabulka469131135[[#This Row],[min]],Tabulka469131135[[#This Row],[sec]])</f>
        <v>6.9444444444444434E-2</v>
      </c>
      <c r="H17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7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45+</v>
      </c>
      <c r="J177" s="115">
        <f>COUNTIFS($H$6:H177,H177,$I$6:I177,I177)</f>
        <v>9</v>
      </c>
      <c r="K177" s="128"/>
      <c r="L177" s="137">
        <v>1</v>
      </c>
      <c r="M177" s="198">
        <v>40</v>
      </c>
      <c r="N177" s="198">
        <v>0</v>
      </c>
      <c r="O177" s="219" t="str">
        <f>IF(Tabulka469131135[[#This Row],[čas]]=0,"-",IF(Tabulka469131135[[#This Row],[poř]]=1,IF(G177&lt;G178,"ok","???"),IF(Tabulka469131135[[#This Row],[poř]]&lt;&gt;1,IF(G177&gt;=G176,"ok","???"))))</f>
        <v>ok</v>
      </c>
    </row>
    <row r="178" spans="2:15" ht="12.75">
      <c r="B178" s="50">
        <v>173</v>
      </c>
      <c r="C178" s="111">
        <v>107</v>
      </c>
      <c r="D17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Černochová Simona</v>
      </c>
      <c r="E178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1996</v>
      </c>
      <c r="F17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Mini-gym Kaplice</v>
      </c>
      <c r="G178" s="175">
        <f>TIME(Tabulka469131135[[#This Row],[hod]],Tabulka469131135[[#This Row],[min]],Tabulka469131135[[#This Row],[sec]])</f>
        <v>7.0381944444444441E-2</v>
      </c>
      <c r="H17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7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0-34</v>
      </c>
      <c r="J178" s="115">
        <f>COUNTIFS($H$6:H178,H178,$I$6:I178,I178)</f>
        <v>10</v>
      </c>
      <c r="K178" s="128"/>
      <c r="L178" s="137">
        <v>1</v>
      </c>
      <c r="M178" s="198">
        <v>41</v>
      </c>
      <c r="N178" s="198">
        <v>21</v>
      </c>
      <c r="O178" s="219" t="str">
        <f>IF(Tabulka469131135[[#This Row],[čas]]=0,"-",IF(Tabulka469131135[[#This Row],[poř]]=1,IF(G178&lt;G179,"ok","???"),IF(Tabulka469131135[[#This Row],[poř]]&lt;&gt;1,IF(G178&gt;=G177,"ok","???"))))</f>
        <v>ok</v>
      </c>
    </row>
    <row r="179" spans="2:15" ht="12.75">
      <c r="B179" s="50">
        <v>174</v>
      </c>
      <c r="C179" s="111">
        <v>95</v>
      </c>
      <c r="D17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Čoudková Majda</v>
      </c>
      <c r="E179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1991</v>
      </c>
      <c r="F17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Jindřichův Hradec</v>
      </c>
      <c r="G179" s="175">
        <f>TIME(Tabulka469131135[[#This Row],[hod]],Tabulka469131135[[#This Row],[min]],Tabulka469131135[[#This Row],[sec]])</f>
        <v>7.2083333333333333E-2</v>
      </c>
      <c r="H17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7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0-34</v>
      </c>
      <c r="J179" s="115">
        <f>COUNTIFS($H$6:H179,H179,$I$6:I179,I179)</f>
        <v>11</v>
      </c>
      <c r="K179" s="128"/>
      <c r="L179" s="137">
        <v>1</v>
      </c>
      <c r="M179" s="198">
        <v>43</v>
      </c>
      <c r="N179" s="198">
        <v>48</v>
      </c>
      <c r="O179" s="219" t="str">
        <f>IF(Tabulka469131135[[#This Row],[čas]]=0,"-",IF(Tabulka469131135[[#This Row],[poř]]=1,IF(G179&lt;G180,"ok","???"),IF(Tabulka469131135[[#This Row],[poř]]&lt;&gt;1,IF(G179&gt;=G178,"ok","???"))))</f>
        <v>ok</v>
      </c>
    </row>
    <row r="180" spans="2:15" ht="12.75">
      <c r="B180" s="50">
        <v>175</v>
      </c>
      <c r="C180" s="111">
        <v>38</v>
      </c>
      <c r="D18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Bumbová Martina</v>
      </c>
      <c r="E180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1969</v>
      </c>
      <c r="F18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Báječné ženy v běhu</v>
      </c>
      <c r="G180" s="175">
        <f>TIME(Tabulka469131135[[#This Row],[hod]],Tabulka469131135[[#This Row],[min]],Tabulka469131135[[#This Row],[sec]])</f>
        <v>7.318287037037037E-2</v>
      </c>
      <c r="H18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8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45+</v>
      </c>
      <c r="J180" s="115">
        <f>COUNTIFS($H$6:H180,H180,$I$6:I180,I180)</f>
        <v>10</v>
      </c>
      <c r="K180" s="128"/>
      <c r="L180" s="137">
        <v>1</v>
      </c>
      <c r="M180" s="198">
        <v>45</v>
      </c>
      <c r="N180" s="198">
        <v>23</v>
      </c>
      <c r="O180" s="219" t="str">
        <f>IF(Tabulka469131135[[#This Row],[čas]]=0,"-",IF(Tabulka469131135[[#This Row],[poř]]=1,IF(G180&lt;G181,"ok","???"),IF(Tabulka469131135[[#This Row],[poř]]&lt;&gt;1,IF(G180&gt;=G179,"ok","???"))))</f>
        <v>ok</v>
      </c>
    </row>
    <row r="181" spans="2:15" ht="12.75">
      <c r="B181" s="50">
        <v>176</v>
      </c>
      <c r="C181" s="111" t="s">
        <v>2757</v>
      </c>
      <c r="D18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Paraniak Marek</v>
      </c>
      <c r="E181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1970</v>
      </c>
      <c r="F18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Plnej pupek s.r.o.</v>
      </c>
      <c r="G181" s="175">
        <f>TIME(Tabulka469131135[[#This Row],[hod]],Tabulka469131135[[#This Row],[min]],Tabulka469131135[[#This Row],[sec]])</f>
        <v>7.5381944444444446E-2</v>
      </c>
      <c r="H18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8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40-49</v>
      </c>
      <c r="J181" s="115">
        <f>COUNTIFS($H$6:H181,H181,$I$6:I181,I181)</f>
        <v>51</v>
      </c>
      <c r="K181" s="128"/>
      <c r="L181" s="137">
        <v>1</v>
      </c>
      <c r="M181" s="198">
        <v>48</v>
      </c>
      <c r="N181" s="198">
        <v>33</v>
      </c>
      <c r="O181" s="219" t="str">
        <f>IF(Tabulka469131135[[#This Row],[čas]]=0,"-",IF(Tabulka469131135[[#This Row],[poř]]=1,IF(G181&lt;G182,"ok","???"),IF(Tabulka469131135[[#This Row],[poř]]&lt;&gt;1,IF(G181&gt;=G180,"ok","???"))))</f>
        <v>ok</v>
      </c>
    </row>
    <row r="182" spans="2:15" ht="12.75">
      <c r="B182" s="50">
        <v>177</v>
      </c>
      <c r="C182" s="111">
        <v>5</v>
      </c>
      <c r="D18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Fík Jan</v>
      </c>
      <c r="E182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1978</v>
      </c>
      <c r="F18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182" s="175">
        <f>TIME(Tabulka469131135[[#This Row],[hod]],Tabulka469131135[[#This Row],[min]],Tabulka469131135[[#This Row],[sec]])</f>
        <v>7.7129629629629631E-2</v>
      </c>
      <c r="H18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M</v>
      </c>
      <c r="I18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30-39</v>
      </c>
      <c r="J182" s="115">
        <f>COUNTIFS($H$6:H182,H182,$I$6:I182,I182)</f>
        <v>37</v>
      </c>
      <c r="K182" s="128"/>
      <c r="L182" s="137">
        <v>1</v>
      </c>
      <c r="M182" s="198">
        <v>51</v>
      </c>
      <c r="N182" s="198">
        <v>4</v>
      </c>
      <c r="O182" s="219" t="str">
        <f>IF(Tabulka469131135[[#This Row],[čas]]=0,"-",IF(Tabulka469131135[[#This Row],[poř]]=1,IF(G182&lt;G183,"ok","???"),IF(Tabulka469131135[[#This Row],[poř]]&lt;&gt;1,IF(G182&gt;=G181,"ok","???"))))</f>
        <v>ok</v>
      </c>
    </row>
    <row r="183" spans="2:15" ht="12.75">
      <c r="B183" s="50">
        <v>178</v>
      </c>
      <c r="C183" s="111">
        <v>6</v>
      </c>
      <c r="D18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Fíková Kateřina</v>
      </c>
      <c r="E183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1980</v>
      </c>
      <c r="F18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183" s="175">
        <f>TIME(Tabulka469131135[[#This Row],[hod]],Tabulka469131135[[#This Row],[min]],Tabulka469131135[[#This Row],[sec]])</f>
        <v>7.7129629629629631E-2</v>
      </c>
      <c r="H18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8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83" s="115">
        <f>COUNTIFS($H$6:H183,H183,$I$6:I183,I183)</f>
        <v>22</v>
      </c>
      <c r="K183" s="128"/>
      <c r="L183" s="137">
        <v>1</v>
      </c>
      <c r="M183" s="198">
        <v>51</v>
      </c>
      <c r="N183" s="198">
        <v>4</v>
      </c>
      <c r="O183" s="219" t="str">
        <f>IF(Tabulka469131135[[#This Row],[čas]]=0,"-",IF(Tabulka469131135[[#This Row],[poř]]=1,IF(G183&lt;G184,"ok","???"),IF(Tabulka469131135[[#This Row],[poř]]&lt;&gt;1,IF(G183&gt;=G182,"ok","???"))))</f>
        <v>ok</v>
      </c>
    </row>
    <row r="184" spans="2:15" ht="12.75">
      <c r="B184" s="50">
        <v>179</v>
      </c>
      <c r="C184" s="111" t="s">
        <v>2790</v>
      </c>
      <c r="D18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Nová Markéta</v>
      </c>
      <c r="E184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1984</v>
      </c>
      <c r="F18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Kaplice</v>
      </c>
      <c r="G184" s="175">
        <f>TIME(Tabulka469131135[[#This Row],[hod]],Tabulka469131135[[#This Row],[min]],Tabulka469131135[[#This Row],[sec]])</f>
        <v>7.9525462962962964E-2</v>
      </c>
      <c r="H18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8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0-34</v>
      </c>
      <c r="J184" s="115">
        <f>COUNTIFS($H$6:H184,H184,$I$6:I184,I184)</f>
        <v>12</v>
      </c>
      <c r="K184" s="128"/>
      <c r="L184" s="137">
        <v>1</v>
      </c>
      <c r="M184" s="198">
        <v>54</v>
      </c>
      <c r="N184" s="198">
        <v>31</v>
      </c>
      <c r="O184" s="219" t="str">
        <f>IF(Tabulka469131135[[#This Row],[čas]]=0,"-",IF(Tabulka469131135[[#This Row],[poř]]=1,IF(G184&lt;G185,"ok","???"),IF(Tabulka469131135[[#This Row],[poř]]&lt;&gt;1,IF(G184&gt;=G183,"ok","???"))))</f>
        <v>ok</v>
      </c>
    </row>
    <row r="185" spans="2:15" ht="12.75">
      <c r="B185" s="50">
        <v>180</v>
      </c>
      <c r="C185" s="111">
        <v>30</v>
      </c>
      <c r="D18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Turková Iveta</v>
      </c>
      <c r="E185" s="12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1973</v>
      </c>
      <c r="F18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České Budějovice</v>
      </c>
      <c r="G185" s="175">
        <f>TIME(Tabulka469131135[[#This Row],[hod]],Tabulka469131135[[#This Row],[min]],Tabulka469131135[[#This Row],[sec]])</f>
        <v>8.9490740740740746E-2</v>
      </c>
      <c r="H18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Z</v>
      </c>
      <c r="I18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35-44</v>
      </c>
      <c r="J185" s="115">
        <f>COUNTIFS($H$6:H185,H185,$I$6:I185,I185)</f>
        <v>23</v>
      </c>
      <c r="K185" s="128"/>
      <c r="L185" s="137">
        <v>2</v>
      </c>
      <c r="M185" s="198">
        <v>8</v>
      </c>
      <c r="N185" s="198">
        <v>52</v>
      </c>
      <c r="O185" s="219" t="str">
        <f>IF(Tabulka469131135[[#This Row],[čas]]=0,"-",IF(Tabulka469131135[[#This Row],[poř]]=1,IF(G185&lt;G186,"ok","???"),IF(Tabulka469131135[[#This Row],[poř]]&lt;&gt;1,IF(G185&gt;=G184,"ok","???"))))</f>
        <v>ok</v>
      </c>
    </row>
    <row r="186" spans="2:15" ht="12.75">
      <c r="B186" s="50">
        <v>181</v>
      </c>
      <c r="C186" s="111"/>
      <c r="D18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86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8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86" s="175">
        <f>TIME(Tabulka469131135[[#This Row],[hod]],Tabulka469131135[[#This Row],[min]],Tabulka469131135[[#This Row],[sec]])</f>
        <v>0</v>
      </c>
      <c r="H18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8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86" s="115">
        <f>COUNTIFS($H$6:H186,H186,$I$6:I186,I186)</f>
        <v>1</v>
      </c>
      <c r="K186" s="128"/>
      <c r="L186" s="137"/>
      <c r="M186" s="198"/>
      <c r="N186" s="198"/>
      <c r="O186" s="219" t="str">
        <f>IF(Tabulka469131135[[#This Row],[čas]]=0,"-",IF(Tabulka469131135[[#This Row],[poř]]=1,IF(G186&lt;G187,"ok","???"),IF(Tabulka469131135[[#This Row],[poř]]&lt;&gt;1,IF(G186&gt;=G185,"ok","???"))))</f>
        <v>-</v>
      </c>
    </row>
    <row r="187" spans="2:15" ht="12.75">
      <c r="B187" s="50">
        <v>182</v>
      </c>
      <c r="C187" s="111"/>
      <c r="D18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87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8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87" s="175">
        <f>TIME(Tabulka469131135[[#This Row],[hod]],Tabulka469131135[[#This Row],[min]],Tabulka469131135[[#This Row],[sec]])</f>
        <v>0</v>
      </c>
      <c r="H18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8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87" s="115">
        <f>COUNTIFS($H$6:H187,H187,$I$6:I187,I187)</f>
        <v>2</v>
      </c>
      <c r="K187" s="128"/>
      <c r="L187" s="137"/>
      <c r="M187" s="198"/>
      <c r="N187" s="198"/>
      <c r="O187" s="219" t="str">
        <f>IF(Tabulka469131135[[#This Row],[čas]]=0,"-",IF(Tabulka469131135[[#This Row],[poř]]=1,IF(G187&lt;G188,"ok","???"),IF(Tabulka469131135[[#This Row],[poř]]&lt;&gt;1,IF(G187&gt;=G186,"ok","???"))))</f>
        <v>-</v>
      </c>
    </row>
    <row r="188" spans="2:15" ht="12.75">
      <c r="B188" s="50">
        <v>183</v>
      </c>
      <c r="C188" s="111"/>
      <c r="D18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88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8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88" s="175">
        <f>TIME(Tabulka469131135[[#This Row],[hod]],Tabulka469131135[[#This Row],[min]],Tabulka469131135[[#This Row],[sec]])</f>
        <v>0</v>
      </c>
      <c r="H18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8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88" s="115">
        <f>COUNTIFS($H$6:H188,H188,$I$6:I188,I188)</f>
        <v>3</v>
      </c>
      <c r="K188" s="128"/>
      <c r="L188" s="137"/>
      <c r="M188" s="198"/>
      <c r="N188" s="198"/>
      <c r="O188" s="219" t="str">
        <f>IF(Tabulka469131135[[#This Row],[čas]]=0,"-",IF(Tabulka469131135[[#This Row],[poř]]=1,IF(G188&lt;G189,"ok","???"),IF(Tabulka469131135[[#This Row],[poř]]&lt;&gt;1,IF(G188&gt;=G187,"ok","???"))))</f>
        <v>-</v>
      </c>
    </row>
    <row r="189" spans="2:15" ht="12.75">
      <c r="B189" s="50">
        <v>184</v>
      </c>
      <c r="C189" s="111"/>
      <c r="D18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89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8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89" s="175">
        <f>TIME(Tabulka469131135[[#This Row],[hod]],Tabulka469131135[[#This Row],[min]],Tabulka469131135[[#This Row],[sec]])</f>
        <v>0</v>
      </c>
      <c r="H18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8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89" s="115">
        <f>COUNTIFS($H$6:H189,H189,$I$6:I189,I189)</f>
        <v>4</v>
      </c>
      <c r="K189" s="128"/>
      <c r="L189" s="137"/>
      <c r="M189" s="198"/>
      <c r="N189" s="198"/>
      <c r="O189" s="219" t="str">
        <f>IF(Tabulka469131135[[#This Row],[čas]]=0,"-",IF(Tabulka469131135[[#This Row],[poř]]=1,IF(G189&lt;G190,"ok","???"),IF(Tabulka469131135[[#This Row],[poř]]&lt;&gt;1,IF(G189&gt;=G188,"ok","???"))))</f>
        <v>-</v>
      </c>
    </row>
    <row r="190" spans="2:15" ht="12.75">
      <c r="B190" s="50">
        <v>185</v>
      </c>
      <c r="C190" s="111"/>
      <c r="D19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0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0" s="175">
        <f>TIME(Tabulka469131135[[#This Row],[hod]],Tabulka469131135[[#This Row],[min]],Tabulka469131135[[#This Row],[sec]])</f>
        <v>0</v>
      </c>
      <c r="H19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0" s="115">
        <f>COUNTIFS($H$6:H190,H190,$I$6:I190,I190)</f>
        <v>5</v>
      </c>
      <c r="K190" s="128"/>
      <c r="L190" s="137"/>
      <c r="M190" s="198"/>
      <c r="N190" s="198"/>
      <c r="O190" s="219" t="str">
        <f>IF(Tabulka469131135[[#This Row],[čas]]=0,"-",IF(Tabulka469131135[[#This Row],[poř]]=1,IF(G190&lt;G191,"ok","???"),IF(Tabulka469131135[[#This Row],[poř]]&lt;&gt;1,IF(G190&gt;=G189,"ok","???"))))</f>
        <v>-</v>
      </c>
    </row>
    <row r="191" spans="2:15" ht="12.75">
      <c r="B191" s="50">
        <v>186</v>
      </c>
      <c r="C191" s="111"/>
      <c r="D19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1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1" s="175">
        <f>TIME(Tabulka469131135[[#This Row],[hod]],Tabulka469131135[[#This Row],[min]],Tabulka469131135[[#This Row],[sec]])</f>
        <v>0</v>
      </c>
      <c r="H19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1" s="115">
        <f>COUNTIFS($H$6:H191,H191,$I$6:I191,I191)</f>
        <v>6</v>
      </c>
      <c r="K191" s="128"/>
      <c r="L191" s="137"/>
      <c r="M191" s="198"/>
      <c r="N191" s="198"/>
      <c r="O191" s="219" t="str">
        <f>IF(Tabulka469131135[[#This Row],[čas]]=0,"-",IF(Tabulka469131135[[#This Row],[poř]]=1,IF(G191&lt;G192,"ok","???"),IF(Tabulka469131135[[#This Row],[poř]]&lt;&gt;1,IF(G191&gt;=G190,"ok","???"))))</f>
        <v>-</v>
      </c>
    </row>
    <row r="192" spans="2:15" ht="12.75">
      <c r="B192" s="50">
        <v>187</v>
      </c>
      <c r="C192" s="111"/>
      <c r="D19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2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2" s="175">
        <f>TIME(Tabulka469131135[[#This Row],[hod]],Tabulka469131135[[#This Row],[min]],Tabulka469131135[[#This Row],[sec]])</f>
        <v>0</v>
      </c>
      <c r="H19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2" s="115">
        <f>COUNTIFS($H$6:H192,H192,$I$6:I192,I192)</f>
        <v>7</v>
      </c>
      <c r="K192" s="128"/>
      <c r="L192" s="137"/>
      <c r="M192" s="198"/>
      <c r="N192" s="198"/>
      <c r="O192" s="219" t="str">
        <f>IF(Tabulka469131135[[#This Row],[čas]]=0,"-",IF(Tabulka469131135[[#This Row],[poř]]=1,IF(G192&lt;G193,"ok","???"),IF(Tabulka469131135[[#This Row],[poř]]&lt;&gt;1,IF(G192&gt;=G191,"ok","???"))))</f>
        <v>-</v>
      </c>
    </row>
    <row r="193" spans="2:15" ht="12.75">
      <c r="B193" s="50">
        <v>188</v>
      </c>
      <c r="C193" s="111"/>
      <c r="D19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3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3" s="175">
        <f>TIME(Tabulka469131135[[#This Row],[hod]],Tabulka469131135[[#This Row],[min]],Tabulka469131135[[#This Row],[sec]])</f>
        <v>0</v>
      </c>
      <c r="H19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3" s="115">
        <f>COUNTIFS($H$6:H193,H193,$I$6:I193,I193)</f>
        <v>8</v>
      </c>
      <c r="K193" s="128"/>
      <c r="L193" s="137"/>
      <c r="M193" s="198"/>
      <c r="N193" s="198"/>
      <c r="O193" s="219" t="str">
        <f>IF(Tabulka469131135[[#This Row],[čas]]=0,"-",IF(Tabulka469131135[[#This Row],[poř]]=1,IF(G193&lt;G194,"ok","???"),IF(Tabulka469131135[[#This Row],[poř]]&lt;&gt;1,IF(G193&gt;=G192,"ok","???"))))</f>
        <v>-</v>
      </c>
    </row>
    <row r="194" spans="2:15" ht="12.75">
      <c r="B194" s="50">
        <v>189</v>
      </c>
      <c r="C194" s="111"/>
      <c r="D19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4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4" s="175">
        <f>TIME(Tabulka469131135[[#This Row],[hod]],Tabulka469131135[[#This Row],[min]],Tabulka469131135[[#This Row],[sec]])</f>
        <v>0</v>
      </c>
      <c r="H19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4" s="115">
        <f>COUNTIFS($H$6:H194,H194,$I$6:I194,I194)</f>
        <v>9</v>
      </c>
      <c r="K194" s="128"/>
      <c r="L194" s="137"/>
      <c r="M194" s="198"/>
      <c r="N194" s="198"/>
      <c r="O194" s="219" t="str">
        <f>IF(Tabulka469131135[[#This Row],[čas]]=0,"-",IF(Tabulka469131135[[#This Row],[poř]]=1,IF(G194&lt;G195,"ok","???"),IF(Tabulka469131135[[#This Row],[poř]]&lt;&gt;1,IF(G194&gt;=G193,"ok","???"))))</f>
        <v>-</v>
      </c>
    </row>
    <row r="195" spans="2:15" ht="12.75">
      <c r="B195" s="50">
        <v>190</v>
      </c>
      <c r="C195" s="111"/>
      <c r="D19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5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5" s="175">
        <f>TIME(Tabulka469131135[[#This Row],[hod]],Tabulka469131135[[#This Row],[min]],Tabulka469131135[[#This Row],[sec]])</f>
        <v>0</v>
      </c>
      <c r="H19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5" s="115">
        <f>COUNTIFS($H$6:H195,H195,$I$6:I195,I195)</f>
        <v>10</v>
      </c>
      <c r="K195" s="128"/>
      <c r="L195" s="137"/>
      <c r="M195" s="198"/>
      <c r="N195" s="198"/>
      <c r="O195" s="219" t="str">
        <f>IF(Tabulka469131135[[#This Row],[čas]]=0,"-",IF(Tabulka469131135[[#This Row],[poř]]=1,IF(G195&lt;G196,"ok","???"),IF(Tabulka469131135[[#This Row],[poř]]&lt;&gt;1,IF(G195&gt;=G194,"ok","???"))))</f>
        <v>-</v>
      </c>
    </row>
    <row r="196" spans="2:15" ht="12.75">
      <c r="B196" s="50">
        <v>191</v>
      </c>
      <c r="C196" s="111"/>
      <c r="D196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6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6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6" s="175">
        <f>TIME(Tabulka469131135[[#This Row],[hod]],Tabulka469131135[[#This Row],[min]],Tabulka469131135[[#This Row],[sec]])</f>
        <v>0</v>
      </c>
      <c r="H196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6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6" s="115">
        <f>COUNTIFS($H$6:H196,H196,$I$6:I196,I196)</f>
        <v>11</v>
      </c>
      <c r="K196" s="128"/>
      <c r="L196" s="137"/>
      <c r="M196" s="198"/>
      <c r="N196" s="198"/>
      <c r="O196" s="219" t="str">
        <f>IF(Tabulka469131135[[#This Row],[čas]]=0,"-",IF(Tabulka469131135[[#This Row],[poř]]=1,IF(G196&lt;G197,"ok","???"),IF(Tabulka469131135[[#This Row],[poř]]&lt;&gt;1,IF(G196&gt;=G195,"ok","???"))))</f>
        <v>-</v>
      </c>
    </row>
    <row r="197" spans="2:15" ht="12.75">
      <c r="B197" s="50">
        <v>192</v>
      </c>
      <c r="C197" s="111"/>
      <c r="D197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7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7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7" s="175">
        <f>TIME(Tabulka469131135[[#This Row],[hod]],Tabulka469131135[[#This Row],[min]],Tabulka469131135[[#This Row],[sec]])</f>
        <v>0</v>
      </c>
      <c r="H197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7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7" s="115">
        <f>COUNTIFS($H$6:H197,H197,$I$6:I197,I197)</f>
        <v>12</v>
      </c>
      <c r="K197" s="128"/>
      <c r="L197" s="137"/>
      <c r="M197" s="198"/>
      <c r="N197" s="198"/>
      <c r="O197" s="219" t="str">
        <f>IF(Tabulka469131135[[#This Row],[čas]]=0,"-",IF(Tabulka469131135[[#This Row],[poř]]=1,IF(G197&lt;G198,"ok","???"),IF(Tabulka469131135[[#This Row],[poř]]&lt;&gt;1,IF(G197&gt;=G196,"ok","???"))))</f>
        <v>-</v>
      </c>
    </row>
    <row r="198" spans="2:15" ht="12.75">
      <c r="B198" s="50">
        <v>193</v>
      </c>
      <c r="C198" s="111"/>
      <c r="D198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8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8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8" s="175">
        <f>TIME(Tabulka469131135[[#This Row],[hod]],Tabulka469131135[[#This Row],[min]],Tabulka469131135[[#This Row],[sec]])</f>
        <v>0</v>
      </c>
      <c r="H198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8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8" s="115">
        <f>COUNTIFS($H$6:H198,H198,$I$6:I198,I198)</f>
        <v>13</v>
      </c>
      <c r="K198" s="128"/>
      <c r="L198" s="137"/>
      <c r="M198" s="198"/>
      <c r="N198" s="198"/>
      <c r="O198" s="219" t="str">
        <f>IF(Tabulka469131135[[#This Row],[čas]]=0,"-",IF(Tabulka469131135[[#This Row],[poř]]=1,IF(G198&lt;G199,"ok","???"),IF(Tabulka469131135[[#This Row],[poř]]&lt;&gt;1,IF(G198&gt;=G197,"ok","???"))))</f>
        <v>-</v>
      </c>
    </row>
    <row r="199" spans="2:15" ht="12.75">
      <c r="B199" s="50">
        <v>194</v>
      </c>
      <c r="C199" s="111"/>
      <c r="D199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199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199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199" s="175">
        <f>TIME(Tabulka469131135[[#This Row],[hod]],Tabulka469131135[[#This Row],[min]],Tabulka469131135[[#This Row],[sec]])</f>
        <v>0</v>
      </c>
      <c r="H199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199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199" s="115">
        <f>COUNTIFS($H$6:H199,H199,$I$6:I199,I199)</f>
        <v>14</v>
      </c>
      <c r="K199" s="128"/>
      <c r="L199" s="137"/>
      <c r="M199" s="198"/>
      <c r="N199" s="198"/>
      <c r="O199" s="219" t="str">
        <f>IF(Tabulka469131135[[#This Row],[čas]]=0,"-",IF(Tabulka469131135[[#This Row],[poř]]=1,IF(G199&lt;G200,"ok","???"),IF(Tabulka469131135[[#This Row],[poř]]&lt;&gt;1,IF(G199&gt;=G198,"ok","???"))))</f>
        <v>-</v>
      </c>
    </row>
    <row r="200" spans="2:15" ht="12.75">
      <c r="B200" s="50">
        <v>195</v>
      </c>
      <c r="C200" s="111"/>
      <c r="D200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200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200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200" s="175">
        <f>TIME(Tabulka469131135[[#This Row],[hod]],Tabulka469131135[[#This Row],[min]],Tabulka469131135[[#This Row],[sec]])</f>
        <v>0</v>
      </c>
      <c r="H200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200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200" s="115">
        <f>COUNTIFS($H$6:H200,H200,$I$6:I200,I200)</f>
        <v>15</v>
      </c>
      <c r="K200" s="128"/>
      <c r="L200" s="137"/>
      <c r="M200" s="198"/>
      <c r="N200" s="198"/>
      <c r="O200" s="219" t="str">
        <f>IF(Tabulka469131135[[#This Row],[čas]]=0,"-",IF(Tabulka469131135[[#This Row],[poř]]=1,IF(G200&lt;G201,"ok","???"),IF(Tabulka469131135[[#This Row],[poř]]&lt;&gt;1,IF(G200&gt;=G199,"ok","???"))))</f>
        <v>-</v>
      </c>
    </row>
    <row r="201" spans="2:15" ht="12.75">
      <c r="B201" s="50">
        <v>196</v>
      </c>
      <c r="C201" s="111"/>
      <c r="D201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201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201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201" s="175">
        <f>TIME(Tabulka469131135[[#This Row],[hod]],Tabulka469131135[[#This Row],[min]],Tabulka469131135[[#This Row],[sec]])</f>
        <v>0</v>
      </c>
      <c r="H201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201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201" s="115">
        <f>COUNTIFS($H$6:H201,H201,$I$6:I201,I201)</f>
        <v>16</v>
      </c>
      <c r="K201" s="128"/>
      <c r="L201" s="137"/>
      <c r="M201" s="198"/>
      <c r="N201" s="198"/>
      <c r="O201" s="219" t="str">
        <f>IF(Tabulka469131135[[#This Row],[čas]]=0,"-",IF(Tabulka469131135[[#This Row],[poř]]=1,IF(G201&lt;G202,"ok","???"),IF(Tabulka469131135[[#This Row],[poř]]&lt;&gt;1,IF(G201&gt;=G200,"ok","???"))))</f>
        <v>-</v>
      </c>
    </row>
    <row r="202" spans="2:15" ht="12.75">
      <c r="B202" s="50">
        <v>197</v>
      </c>
      <c r="C202" s="111"/>
      <c r="D202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202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202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202" s="175">
        <f>TIME(Tabulka469131135[[#This Row],[hod]],Tabulka469131135[[#This Row],[min]],Tabulka469131135[[#This Row],[sec]])</f>
        <v>0</v>
      </c>
      <c r="H202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202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202" s="115">
        <f>COUNTIFS($H$6:H202,H202,$I$6:I202,I202)</f>
        <v>17</v>
      </c>
      <c r="K202" s="128"/>
      <c r="L202" s="137"/>
      <c r="M202" s="198"/>
      <c r="N202" s="198"/>
      <c r="O202" s="219" t="str">
        <f>IF(Tabulka469131135[[#This Row],[čas]]=0,"-",IF(Tabulka469131135[[#This Row],[poř]]=1,IF(G202&lt;G203,"ok","???"),IF(Tabulka469131135[[#This Row],[poř]]&lt;&gt;1,IF(G202&gt;=G201,"ok","???"))))</f>
        <v>-</v>
      </c>
    </row>
    <row r="203" spans="2:15" ht="12.75">
      <c r="B203" s="50">
        <v>198</v>
      </c>
      <c r="C203" s="111"/>
      <c r="D203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203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203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203" s="175">
        <f>TIME(Tabulka469131135[[#This Row],[hod]],Tabulka469131135[[#This Row],[min]],Tabulka469131135[[#This Row],[sec]])</f>
        <v>0</v>
      </c>
      <c r="H203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203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203" s="115">
        <f>COUNTIFS($H$6:H203,H203,$I$6:I203,I203)</f>
        <v>18</v>
      </c>
      <c r="K203" s="128"/>
      <c r="L203" s="137"/>
      <c r="M203" s="198"/>
      <c r="N203" s="198"/>
      <c r="O203" s="219" t="str">
        <f>IF(Tabulka469131135[[#This Row],[čas]]=0,"-",IF(Tabulka469131135[[#This Row],[poř]]=1,IF(G203&lt;G204,"ok","???"),IF(Tabulka469131135[[#This Row],[poř]]&lt;&gt;1,IF(G203&gt;=G202,"ok","???"))))</f>
        <v>-</v>
      </c>
    </row>
    <row r="204" spans="2:15" ht="12.75">
      <c r="B204" s="50">
        <v>199</v>
      </c>
      <c r="C204" s="111"/>
      <c r="D204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204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204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204" s="175">
        <f>TIME(Tabulka469131135[[#This Row],[hod]],Tabulka469131135[[#This Row],[min]],Tabulka469131135[[#This Row],[sec]])</f>
        <v>0</v>
      </c>
      <c r="H204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204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204" s="115">
        <f>COUNTIFS($H$6:H204,H204,$I$6:I204,I204)</f>
        <v>19</v>
      </c>
      <c r="K204" s="128"/>
      <c r="L204" s="137"/>
      <c r="M204" s="198"/>
      <c r="N204" s="198"/>
      <c r="O204" s="219" t="str">
        <f>IF(Tabulka469131135[[#This Row],[čas]]=0,"-",IF(Tabulka469131135[[#This Row],[poř]]=1,IF(G204&lt;G205,"ok","???"),IF(Tabulka469131135[[#This Row],[poř]]&lt;&gt;1,IF(G204&gt;=G203,"ok","???"))))</f>
        <v>-</v>
      </c>
    </row>
    <row r="205" spans="2:15" ht="12.75">
      <c r="B205" s="50">
        <v>200</v>
      </c>
      <c r="C205" s="111"/>
      <c r="D205" s="32" t="str">
        <f>IF(ISBLANK(Tabulka469131135[[#This Row],[start_č]]),"-",IF(ISERROR(VLOOKUP(CONCATENATE(G$2,"::",B$3,"::",Tabulka469131135[[#This Row],[start_č]]),registrace[[ident pro výsledky]:[kat]],D$4,0)),"-",VLOOKUP(CONCATENATE(G$2,"::",B$3,"::",Tabulka469131135[[#This Row],[start_č]]),registrace[[ident pro výsledky]:[kat]],D$4,0)))</f>
        <v>-</v>
      </c>
      <c r="E205" s="12" t="str">
        <f>IF(ISBLANK(Tabulka469131135[[#This Row],[start_č]]),"-",IF(ISERROR(VLOOKUP(CONCATENATE(G$2,"::",B$3,"::",Tabulka469131135[[#This Row],[start_č]]),registrace[[ident pro výsledky]:[kat]],E$4,0)),"-",VLOOKUP(CONCATENATE(G$2,"::",B$3,"::",Tabulka469131135[[#This Row],[start_č]]),registrace[[ident pro výsledky]:[kat]],E$4,0)))</f>
        <v>-</v>
      </c>
      <c r="F205" s="34" t="str">
        <f>IF(ISBLANK(Tabulka469131135[[#This Row],[start_č]]),"-",IF(ISERROR(VLOOKUP(CONCATENATE(G$2,"::",B$3,"::",Tabulka469131135[[#This Row],[start_č]]),registrace[[ident pro výsledky]:[kat]],F$4,0)),"-",VLOOKUP(CONCATENATE(G$2,"::",B$3,"::",Tabulka469131135[[#This Row],[start_č]]),registrace[[ident pro výsledky]:[kat]],F$4,0)))</f>
        <v>-</v>
      </c>
      <c r="G205" s="175">
        <f>TIME(Tabulka469131135[[#This Row],[hod]],Tabulka469131135[[#This Row],[min]],Tabulka469131135[[#This Row],[sec]])</f>
        <v>0</v>
      </c>
      <c r="H205" s="7" t="str">
        <f>IF(ISBLANK(Tabulka469131135[[#This Row],[start_č]]),"-",IF(ISERROR(VLOOKUP(CONCATENATE(G$2,"::",B$3,"::",Tabulka469131135[[#This Row],[start_č]]),registrace[[ident pro výsledky]:[kat]],H$4,0)),"-",VLOOKUP(CONCATENATE(G$2,"::",B$3,"::",Tabulka469131135[[#This Row],[start_č]]),registrace[[ident pro výsledky]:[kat]],H$4,0)))</f>
        <v>-</v>
      </c>
      <c r="I205" s="7" t="str">
        <f>IF(ISBLANK(Tabulka469131135[[#This Row],[start_č]]),"-",IF(ISERROR(VLOOKUP(CONCATENATE(G$2,"::",B$3,"::",Tabulka469131135[[#This Row],[start_č]]),registrace[[ident pro výsledky]:[kat]],I$4,0)),"-",VLOOKUP(CONCATENATE(G$2,"::",B$3,"::",Tabulka469131135[[#This Row],[start_č]]),registrace[[ident pro výsledky]:[kat]],I$4,0)))</f>
        <v>-</v>
      </c>
      <c r="J205" s="115">
        <f>COUNTIFS($H$6:H205,H205,$I$6:I205,I205)</f>
        <v>20</v>
      </c>
      <c r="K205" s="129"/>
      <c r="L205" s="137"/>
      <c r="M205" s="198"/>
      <c r="N205" s="198"/>
      <c r="O205" s="219" t="str">
        <f>IF(Tabulka469131135[[#This Row],[čas]]=0,"-",IF(Tabulka469131135[[#This Row],[poř]]=1,IF(G205&lt;G206,"ok","???"),IF(Tabulka469131135[[#This Row],[poř]]&lt;&gt;1,IF(G205&gt;=G204,"ok","???"))))</f>
        <v>-</v>
      </c>
    </row>
  </sheetData>
  <sheetProtection password="C7B2" sheet="1" objects="1" scenarios="1" sort="0" autoFilter="0"/>
  <mergeCells count="2">
    <mergeCell ref="E3:F3"/>
    <mergeCell ref="H2:J2"/>
  </mergeCells>
  <conditionalFormatting sqref="J6:L205">
    <cfRule type="expression" dxfId="300" priority="4">
      <formula>I6="-"</formula>
    </cfRule>
  </conditionalFormatting>
  <conditionalFormatting sqref="C6:C205">
    <cfRule type="expression" dxfId="299" priority="740">
      <formula>COUNTIF($C$6:$C$205,C6)&gt;1</formula>
    </cfRule>
  </conditionalFormatting>
  <conditionalFormatting sqref="O6:O205">
    <cfRule type="containsText" dxfId="298" priority="1" operator="containsText" text="???">
      <formula>NOT(ISERROR(SEARCH("???",O6)))</formula>
    </cfRule>
  </conditionalFormatting>
  <pageMargins left="0" right="0" top="0" bottom="0.27559055118110237" header="0.39370078740157483" footer="0"/>
  <pageSetup paperSize="9" fitToHeight="0" orientation="portrait" r:id="rId1"/>
  <headerFooter>
    <oddHeader>&amp;R&amp;G</oddHeader>
  </headerFooter>
  <legacyDrawingHF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5" tint="-0.249977111117893"/>
    <outlinePr summaryBelow="0" summaryRight="0"/>
    <pageSetUpPr fitToPage="1"/>
  </sheetPr>
  <dimension ref="A1:V65"/>
  <sheetViews>
    <sheetView showGridLines="0" showRowColHeaders="0" workbookViewId="0">
      <pane ySplit="5" topLeftCell="A6" activePane="bottomLeft" state="frozen"/>
      <selection activeCell="B5" sqref="B5"/>
      <selection pane="bottomLeft" activeCell="B5" sqref="B5"/>
    </sheetView>
  </sheetViews>
  <sheetFormatPr defaultColWidth="0" defaultRowHeight="11.25" outlineLevelCol="1"/>
  <cols>
    <col min="1" max="1" width="2.7109375" style="6" customWidth="1"/>
    <col min="2" max="2" width="4.7109375" style="6" customWidth="1"/>
    <col min="3" max="3" width="5.42578125" style="6" bestFit="1" customWidth="1"/>
    <col min="4" max="4" width="13.7109375" style="6" bestFit="1" customWidth="1"/>
    <col min="5" max="5" width="6" style="35" bestFit="1" customWidth="1"/>
    <col min="6" max="6" width="20.7109375" style="6" customWidth="1"/>
    <col min="7" max="7" width="10.85546875" style="6" bestFit="1" customWidth="1"/>
    <col min="8" max="8" width="3.5703125" style="6" bestFit="1" customWidth="1"/>
    <col min="9" max="9" width="3" style="6" bestFit="1" customWidth="1"/>
    <col min="10" max="10" width="7.7109375" style="6" customWidth="1" collapsed="1"/>
    <col min="11" max="11" width="1.85546875" style="178" hidden="1" customWidth="1" outlineLevel="1"/>
    <col min="12" max="15" width="6.28515625" style="6" hidden="1" customWidth="1" outlineLevel="1"/>
    <col min="16" max="16" width="9.140625" style="6" customWidth="1"/>
    <col min="17" max="22" width="0" style="6" hidden="1" customWidth="1"/>
    <col min="23" max="16384" width="9.140625" style="6" hidden="1"/>
  </cols>
  <sheetData>
    <row r="1" spans="2:15">
      <c r="E1" s="6"/>
    </row>
    <row r="2" spans="2:15" s="26" customFormat="1" ht="18.75">
      <c r="B2" s="108" t="s">
        <v>628</v>
      </c>
      <c r="C2" s="27"/>
      <c r="D2" s="27"/>
      <c r="E2" s="27"/>
      <c r="F2" s="27"/>
      <c r="G2" s="117">
        <f>index!rok</f>
        <v>2017</v>
      </c>
      <c r="H2" s="357">
        <v>2017</v>
      </c>
      <c r="I2" s="357"/>
      <c r="J2" s="357"/>
      <c r="K2" s="179"/>
    </row>
    <row r="3" spans="2:15" s="37" customFormat="1" ht="15.75">
      <c r="B3" s="116" t="s">
        <v>673</v>
      </c>
      <c r="C3" s="36"/>
      <c r="E3" s="355">
        <v>4.8</v>
      </c>
      <c r="F3" s="355"/>
      <c r="K3" s="57"/>
    </row>
    <row r="4" spans="2:15">
      <c r="C4" s="41"/>
      <c r="D4" s="33">
        <v>5</v>
      </c>
      <c r="E4" s="33">
        <v>6</v>
      </c>
      <c r="F4" s="33">
        <v>7</v>
      </c>
      <c r="G4" s="41"/>
      <c r="H4" s="33">
        <v>8</v>
      </c>
      <c r="I4" s="33">
        <v>9</v>
      </c>
    </row>
    <row r="5" spans="2:15">
      <c r="B5" s="11" t="s">
        <v>292</v>
      </c>
      <c r="C5" s="11" t="s">
        <v>181</v>
      </c>
      <c r="D5" s="9" t="s">
        <v>624</v>
      </c>
      <c r="E5" s="11" t="s">
        <v>455</v>
      </c>
      <c r="F5" s="9" t="s">
        <v>46</v>
      </c>
      <c r="G5" s="11" t="s">
        <v>188</v>
      </c>
      <c r="H5" s="11" t="s">
        <v>45</v>
      </c>
      <c r="I5" s="11" t="s">
        <v>185</v>
      </c>
      <c r="J5" s="114" t="s">
        <v>458</v>
      </c>
      <c r="K5" s="126" t="s">
        <v>724</v>
      </c>
      <c r="L5" s="142" t="s">
        <v>2342</v>
      </c>
      <c r="M5" s="142" t="s">
        <v>2343</v>
      </c>
      <c r="N5" s="142" t="s">
        <v>2344</v>
      </c>
      <c r="O5" s="200" t="s">
        <v>2539</v>
      </c>
    </row>
    <row r="6" spans="2:15" ht="12.75">
      <c r="B6" s="50">
        <v>1</v>
      </c>
      <c r="C6" s="111">
        <v>99</v>
      </c>
      <c r="D6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Stejskal Ladislav</v>
      </c>
      <c r="E6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1977</v>
      </c>
      <c r="F6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České Budějovice</v>
      </c>
      <c r="G6" s="152">
        <f>TIME(Tabulka46913113537[[#This Row],[hod]],Tabulka46913113537[[#This Row],[min]],Tabulka46913113537[[#This Row],[sec]])</f>
        <v>1.3634259259259257E-2</v>
      </c>
      <c r="H6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6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6" s="115">
        <f>COUNTIFS($H$6:H6,H6,$I$6:I6,I6)</f>
        <v>1</v>
      </c>
      <c r="K6" s="127"/>
      <c r="L6" s="137"/>
      <c r="M6" s="141">
        <v>19</v>
      </c>
      <c r="N6" s="141">
        <v>38.9</v>
      </c>
      <c r="O6" s="201" t="str">
        <f>IF(Tabulka46913113537[[#This Row],[čas]]=0,"-",IF(Tabulka46913113537[[#This Row],[poř]]=1,IF(G6&lt;G7,"ok","???"),IF(Tabulka46913113537[[#This Row],[poř]]&lt;&gt;1,IF(G6&gt;=G5,"ok","???"))))</f>
        <v>ok</v>
      </c>
    </row>
    <row r="7" spans="2:15" ht="12.75">
      <c r="B7" s="50">
        <v>2</v>
      </c>
      <c r="C7" s="111">
        <v>22</v>
      </c>
      <c r="D7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Beshirová Carmen</v>
      </c>
      <c r="E7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1998</v>
      </c>
      <c r="F7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Loko Beroun</v>
      </c>
      <c r="G7" s="152">
        <f>TIME(Tabulka46913113537[[#This Row],[hod]],Tabulka46913113537[[#This Row],[min]],Tabulka46913113537[[#This Row],[sec]])</f>
        <v>1.3946759259259258E-2</v>
      </c>
      <c r="H7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7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7" s="115">
        <f>COUNTIFS($H$6:H7,H7,$I$6:I7,I7)</f>
        <v>1</v>
      </c>
      <c r="K7" s="128"/>
      <c r="L7" s="137"/>
      <c r="M7" s="141">
        <v>20</v>
      </c>
      <c r="N7" s="141">
        <v>5</v>
      </c>
      <c r="O7" s="201" t="str">
        <f>IF(Tabulka46913113537[[#This Row],[čas]]=0,"-",IF(Tabulka46913113537[[#This Row],[poř]]=1,IF(G7&lt;G8,"ok","???"),IF(Tabulka46913113537[[#This Row],[poř]]&lt;&gt;1,IF(G7&gt;=G6,"ok","???"))))</f>
        <v>ok</v>
      </c>
    </row>
    <row r="8" spans="2:15" ht="12.75">
      <c r="B8" s="50">
        <v>3</v>
      </c>
      <c r="C8" s="111">
        <v>36</v>
      </c>
      <c r="D8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Kadlec Miroslav</v>
      </c>
      <c r="E8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1976</v>
      </c>
      <c r="F8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Kamenný Újezd</v>
      </c>
      <c r="G8" s="152">
        <f>TIME(Tabulka46913113537[[#This Row],[hod]],Tabulka46913113537[[#This Row],[min]],Tabulka46913113537[[#This Row],[sec]])</f>
        <v>1.3946759259259258E-2</v>
      </c>
      <c r="H8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8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8" s="115">
        <f>COUNTIFS($H$6:H8,H8,$I$6:I8,I8)</f>
        <v>2</v>
      </c>
      <c r="K8" s="128"/>
      <c r="L8" s="137"/>
      <c r="M8" s="141">
        <v>20</v>
      </c>
      <c r="N8" s="141">
        <v>5</v>
      </c>
      <c r="O8" s="201" t="str">
        <f>IF(Tabulka46913113537[[#This Row],[čas]]=0,"-",IF(Tabulka46913113537[[#This Row],[poř]]=1,IF(G8&lt;G9,"ok","???"),IF(Tabulka46913113537[[#This Row],[poř]]&lt;&gt;1,IF(G8&gt;=G7,"ok","???"))))</f>
        <v>ok</v>
      </c>
    </row>
    <row r="9" spans="2:15" ht="12.75">
      <c r="B9" s="50">
        <v>4</v>
      </c>
      <c r="C9" s="111">
        <v>15</v>
      </c>
      <c r="D9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Cába Jakub</v>
      </c>
      <c r="E9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2003</v>
      </c>
      <c r="F9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TriSK České Budějovice</v>
      </c>
      <c r="G9" s="152">
        <f>TIME(Tabulka46913113537[[#This Row],[hod]],Tabulka46913113537[[#This Row],[min]],Tabulka46913113537[[#This Row],[sec]])</f>
        <v>1.4143518518518519E-2</v>
      </c>
      <c r="H9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9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9" s="115">
        <f>COUNTIFS($H$6:H9,H9,$I$6:I9,I9)</f>
        <v>3</v>
      </c>
      <c r="K9" s="128"/>
      <c r="L9" s="137"/>
      <c r="M9" s="141">
        <v>20</v>
      </c>
      <c r="N9" s="141">
        <v>22</v>
      </c>
      <c r="O9" s="201" t="str">
        <f>IF(Tabulka46913113537[[#This Row],[čas]]=0,"-",IF(Tabulka46913113537[[#This Row],[poř]]=1,IF(G9&lt;G10,"ok","???"),IF(Tabulka46913113537[[#This Row],[poř]]&lt;&gt;1,IF(G9&gt;=G8,"ok","???"))))</f>
        <v>ok</v>
      </c>
    </row>
    <row r="10" spans="2:15" ht="12.75">
      <c r="B10" s="50">
        <v>5</v>
      </c>
      <c r="C10" s="111">
        <v>16</v>
      </c>
      <c r="D10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Lolacher Tomáš</v>
      </c>
      <c r="E10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2003</v>
      </c>
      <c r="F10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CBC Team</v>
      </c>
      <c r="G10" s="152">
        <f>TIME(Tabulka46913113537[[#This Row],[hod]],Tabulka46913113537[[#This Row],[min]],Tabulka46913113537[[#This Row],[sec]])</f>
        <v>1.4328703703703703E-2</v>
      </c>
      <c r="H10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0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10" s="115">
        <f>COUNTIFS($H$6:H10,H10,$I$6:I10,I10)</f>
        <v>4</v>
      </c>
      <c r="K10" s="128"/>
      <c r="L10" s="137"/>
      <c r="M10" s="141">
        <v>20</v>
      </c>
      <c r="N10" s="141">
        <v>38</v>
      </c>
      <c r="O10" s="201" t="str">
        <f>IF(Tabulka46913113537[[#This Row],[čas]]=0,"-",IF(Tabulka46913113537[[#This Row],[poř]]=1,IF(G10&lt;G11,"ok","???"),IF(Tabulka46913113537[[#This Row],[poř]]&lt;&gt;1,IF(G10&gt;=G9,"ok","???"))))</f>
        <v>ok</v>
      </c>
    </row>
    <row r="11" spans="2:15" ht="12.75">
      <c r="B11" s="50">
        <v>6</v>
      </c>
      <c r="C11" s="111">
        <v>12</v>
      </c>
      <c r="D11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Vařák Slavomír</v>
      </c>
      <c r="E11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1995</v>
      </c>
      <c r="F11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Brno</v>
      </c>
      <c r="G11" s="152">
        <f>TIME(Tabulka46913113537[[#This Row],[hod]],Tabulka46913113537[[#This Row],[min]],Tabulka46913113537[[#This Row],[sec]])</f>
        <v>1.4687499999999999E-2</v>
      </c>
      <c r="H11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1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11" s="115">
        <f>COUNTIFS($H$6:H11,H11,$I$6:I11,I11)</f>
        <v>5</v>
      </c>
      <c r="K11" s="128"/>
      <c r="L11" s="137"/>
      <c r="M11" s="141">
        <v>21</v>
      </c>
      <c r="N11" s="141">
        <v>9</v>
      </c>
      <c r="O11" s="201" t="str">
        <f>IF(Tabulka46913113537[[#This Row],[čas]]=0,"-",IF(Tabulka46913113537[[#This Row],[poř]]=1,IF(G11&lt;G12,"ok","???"),IF(Tabulka46913113537[[#This Row],[poř]]&lt;&gt;1,IF(G11&gt;=G10,"ok","???"))))</f>
        <v>ok</v>
      </c>
    </row>
    <row r="12" spans="2:15" ht="12.75">
      <c r="B12" s="50">
        <v>7</v>
      </c>
      <c r="C12" s="111">
        <v>20</v>
      </c>
      <c r="D12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Kerekanič Zdeněk</v>
      </c>
      <c r="E12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2001</v>
      </c>
      <c r="F12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Dětský domov Šindlovy Dvory</v>
      </c>
      <c r="G12" s="152">
        <f>TIME(Tabulka46913113537[[#This Row],[hod]],Tabulka46913113537[[#This Row],[min]],Tabulka46913113537[[#This Row],[sec]])</f>
        <v>1.4722222222222222E-2</v>
      </c>
      <c r="H12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2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12" s="115">
        <f>COUNTIFS($H$6:H12,H12,$I$6:I12,I12)</f>
        <v>6</v>
      </c>
      <c r="K12" s="128"/>
      <c r="L12" s="137"/>
      <c r="M12" s="141">
        <v>21</v>
      </c>
      <c r="N12" s="141">
        <v>12</v>
      </c>
      <c r="O12" s="201" t="str">
        <f>IF(Tabulka46913113537[[#This Row],[čas]]=0,"-",IF(Tabulka46913113537[[#This Row],[poř]]=1,IF(G12&lt;G13,"ok","???"),IF(Tabulka46913113537[[#This Row],[poř]]&lt;&gt;1,IF(G12&gt;=G11,"ok","???"))))</f>
        <v>ok</v>
      </c>
    </row>
    <row r="13" spans="2:15" ht="12.75">
      <c r="B13" s="50">
        <v>8</v>
      </c>
      <c r="C13" s="111">
        <v>28</v>
      </c>
      <c r="D13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Ardamica David</v>
      </c>
      <c r="E13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2001</v>
      </c>
      <c r="F13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ARDY TEAM</v>
      </c>
      <c r="G13" s="152">
        <f>TIME(Tabulka46913113537[[#This Row],[hod]],Tabulka46913113537[[#This Row],[min]],Tabulka46913113537[[#This Row],[sec]])</f>
        <v>1.4780092592592595E-2</v>
      </c>
      <c r="H13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3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13" s="115">
        <f>COUNTIFS($H$6:H13,H13,$I$6:I13,I13)</f>
        <v>7</v>
      </c>
      <c r="K13" s="128"/>
      <c r="L13" s="137"/>
      <c r="M13" s="141">
        <v>21</v>
      </c>
      <c r="N13" s="141">
        <v>17</v>
      </c>
      <c r="O13" s="201" t="str">
        <f>IF(Tabulka46913113537[[#This Row],[čas]]=0,"-",IF(Tabulka46913113537[[#This Row],[poř]]=1,IF(G13&lt;G14,"ok","???"),IF(Tabulka46913113537[[#This Row],[poř]]&lt;&gt;1,IF(G13&gt;=G12,"ok","???"))))</f>
        <v>ok</v>
      </c>
    </row>
    <row r="14" spans="2:15" ht="12.75">
      <c r="B14" s="50">
        <v>9</v>
      </c>
      <c r="C14" s="111">
        <v>21</v>
      </c>
      <c r="D14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Foltová Helena</v>
      </c>
      <c r="E14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1979</v>
      </c>
      <c r="F14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ČOS Kamenný Újezd</v>
      </c>
      <c r="G14" s="152">
        <f>TIME(Tabulka46913113537[[#This Row],[hod]],Tabulka46913113537[[#This Row],[min]],Tabulka46913113537[[#This Row],[sec]])</f>
        <v>1.5092592592592593E-2</v>
      </c>
      <c r="H14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14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14" s="115">
        <f>COUNTIFS($H$6:H14,H14,$I$6:I14,I14)</f>
        <v>2</v>
      </c>
      <c r="K14" s="128"/>
      <c r="L14" s="137"/>
      <c r="M14" s="141">
        <v>21</v>
      </c>
      <c r="N14" s="141">
        <v>44</v>
      </c>
      <c r="O14" s="201" t="str">
        <f>IF(Tabulka46913113537[[#This Row],[čas]]=0,"-",IF(Tabulka46913113537[[#This Row],[poř]]=1,IF(G14&lt;G15,"ok","???"),IF(Tabulka46913113537[[#This Row],[poř]]&lt;&gt;1,IF(G14&gt;=G13,"ok","???"))))</f>
        <v>ok</v>
      </c>
    </row>
    <row r="15" spans="2:15" ht="12.75">
      <c r="B15" s="50">
        <v>10</v>
      </c>
      <c r="C15" s="111">
        <v>24</v>
      </c>
      <c r="D15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Völflová Natálie</v>
      </c>
      <c r="E15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2003</v>
      </c>
      <c r="F15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SKI Sokol Stachy</v>
      </c>
      <c r="G15" s="152">
        <f>TIME(Tabulka46913113537[[#This Row],[hod]],Tabulka46913113537[[#This Row],[min]],Tabulka46913113537[[#This Row],[sec]])</f>
        <v>1.511574074074074E-2</v>
      </c>
      <c r="H15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15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15" s="115">
        <f>COUNTIFS($H$6:H15,H15,$I$6:I15,I15)</f>
        <v>3</v>
      </c>
      <c r="K15" s="128"/>
      <c r="L15" s="137"/>
      <c r="M15" s="141">
        <v>21</v>
      </c>
      <c r="N15" s="141">
        <v>46</v>
      </c>
      <c r="O15" s="201" t="str">
        <f>IF(Tabulka46913113537[[#This Row],[čas]]=0,"-",IF(Tabulka46913113537[[#This Row],[poř]]=1,IF(G15&lt;G16,"ok","???"),IF(Tabulka46913113537[[#This Row],[poř]]&lt;&gt;1,IF(G15&gt;=G14,"ok","???"))))</f>
        <v>ok</v>
      </c>
    </row>
    <row r="16" spans="2:15" ht="12.75">
      <c r="B16" s="50">
        <v>11</v>
      </c>
      <c r="C16" s="111">
        <v>10</v>
      </c>
      <c r="D16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Führer Miroslav</v>
      </c>
      <c r="E16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1964</v>
      </c>
      <c r="F16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NEO České Budějovice</v>
      </c>
      <c r="G16" s="152">
        <f>TIME(Tabulka46913113537[[#This Row],[hod]],Tabulka46913113537[[#This Row],[min]],Tabulka46913113537[[#This Row],[sec]])</f>
        <v>1.511574074074074E-2</v>
      </c>
      <c r="H16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6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16" s="115">
        <f>COUNTIFS($H$6:H16,H16,$I$6:I16,I16)</f>
        <v>8</v>
      </c>
      <c r="K16" s="128"/>
      <c r="L16" s="137"/>
      <c r="M16" s="141">
        <v>21</v>
      </c>
      <c r="N16" s="141">
        <v>46</v>
      </c>
      <c r="O16" s="201" t="str">
        <f>IF(Tabulka46913113537[[#This Row],[čas]]=0,"-",IF(Tabulka46913113537[[#This Row],[poř]]=1,IF(G16&lt;G17,"ok","???"),IF(Tabulka46913113537[[#This Row],[poř]]&lt;&gt;1,IF(G16&gt;=G15,"ok","???"))))</f>
        <v>ok</v>
      </c>
    </row>
    <row r="17" spans="2:15" ht="12.75">
      <c r="B17" s="50">
        <v>12</v>
      </c>
      <c r="C17" s="111">
        <v>17</v>
      </c>
      <c r="D17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Stejskal Filip</v>
      </c>
      <c r="E17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2003</v>
      </c>
      <c r="F17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Sokol České Budějovice</v>
      </c>
      <c r="G17" s="152">
        <f>TIME(Tabulka46913113537[[#This Row],[hod]],Tabulka46913113537[[#This Row],[min]],Tabulka46913113537[[#This Row],[sec]])</f>
        <v>1.5532407407407406E-2</v>
      </c>
      <c r="H17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7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17" s="115">
        <f>COUNTIFS($H$6:H17,H17,$I$6:I17,I17)</f>
        <v>9</v>
      </c>
      <c r="K17" s="128"/>
      <c r="L17" s="137"/>
      <c r="M17" s="141">
        <v>22</v>
      </c>
      <c r="N17" s="141">
        <v>22</v>
      </c>
      <c r="O17" s="201" t="str">
        <f>IF(Tabulka46913113537[[#This Row],[čas]]=0,"-",IF(Tabulka46913113537[[#This Row],[poř]]=1,IF(G17&lt;G18,"ok","???"),IF(Tabulka46913113537[[#This Row],[poř]]&lt;&gt;1,IF(G17&gt;=G16,"ok","???"))))</f>
        <v>ok</v>
      </c>
    </row>
    <row r="18" spans="2:15" ht="12.75">
      <c r="B18" s="50">
        <v>13</v>
      </c>
      <c r="C18" s="111">
        <v>5</v>
      </c>
      <c r="D18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Dvořáková Marie Anna</v>
      </c>
      <c r="E18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2001</v>
      </c>
      <c r="F18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SK Čtyři Dvory České Budějovice</v>
      </c>
      <c r="G18" s="152">
        <f>TIME(Tabulka46913113537[[#This Row],[hod]],Tabulka46913113537[[#This Row],[min]],Tabulka46913113537[[#This Row],[sec]])</f>
        <v>1.554398148148148E-2</v>
      </c>
      <c r="H18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18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18" s="115">
        <f>COUNTIFS($H$6:H18,H18,$I$6:I18,I18)</f>
        <v>4</v>
      </c>
      <c r="K18" s="128"/>
      <c r="L18" s="137"/>
      <c r="M18" s="141">
        <v>22</v>
      </c>
      <c r="N18" s="141">
        <v>23</v>
      </c>
      <c r="O18" s="201" t="str">
        <f>IF(Tabulka46913113537[[#This Row],[čas]]=0,"-",IF(Tabulka46913113537[[#This Row],[poř]]=1,IF(G18&lt;G19,"ok","???"),IF(Tabulka46913113537[[#This Row],[poř]]&lt;&gt;1,IF(G18&gt;=G17,"ok","???"))))</f>
        <v>ok</v>
      </c>
    </row>
    <row r="19" spans="2:15" ht="12.75">
      <c r="B19" s="50">
        <v>14</v>
      </c>
      <c r="C19" s="111">
        <v>32</v>
      </c>
      <c r="D19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Hanta Marek</v>
      </c>
      <c r="E19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1976</v>
      </c>
      <c r="F19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Nové Homole</v>
      </c>
      <c r="G19" s="152">
        <f>TIME(Tabulka46913113537[[#This Row],[hod]],Tabulka46913113537[[#This Row],[min]],Tabulka46913113537[[#This Row],[sec]])</f>
        <v>1.5983796296296295E-2</v>
      </c>
      <c r="H19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19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19" s="115">
        <f>COUNTIFS($H$6:H19,H19,$I$6:I19,I19)</f>
        <v>10</v>
      </c>
      <c r="K19" s="128"/>
      <c r="L19" s="137"/>
      <c r="M19" s="141">
        <v>23</v>
      </c>
      <c r="N19" s="141">
        <v>1</v>
      </c>
      <c r="O19" s="201" t="str">
        <f>IF(Tabulka46913113537[[#This Row],[čas]]=0,"-",IF(Tabulka46913113537[[#This Row],[poř]]=1,IF(G19&lt;G20,"ok","???"),IF(Tabulka46913113537[[#This Row],[poř]]&lt;&gt;1,IF(G19&gt;=G18,"ok","???"))))</f>
        <v>ok</v>
      </c>
    </row>
    <row r="20" spans="2:15" ht="12.75">
      <c r="B20" s="50">
        <v>15</v>
      </c>
      <c r="C20" s="111">
        <v>7</v>
      </c>
      <c r="D20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Korejtko Antonín</v>
      </c>
      <c r="E20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1993</v>
      </c>
      <c r="F20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Stavitelství Turnhofer</v>
      </c>
      <c r="G20" s="152">
        <f>TIME(Tabulka46913113537[[#This Row],[hod]],Tabulka46913113537[[#This Row],[min]],Tabulka46913113537[[#This Row],[sec]])</f>
        <v>1.6006944444444445E-2</v>
      </c>
      <c r="H20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20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20" s="115">
        <f>COUNTIFS($H$6:H20,H20,$I$6:I20,I20)</f>
        <v>11</v>
      </c>
      <c r="K20" s="128"/>
      <c r="L20" s="137"/>
      <c r="M20" s="141">
        <v>23</v>
      </c>
      <c r="N20" s="141">
        <v>3</v>
      </c>
      <c r="O20" s="201" t="str">
        <f>IF(Tabulka46913113537[[#This Row],[čas]]=0,"-",IF(Tabulka46913113537[[#This Row],[poř]]=1,IF(G20&lt;G21,"ok","???"),IF(Tabulka46913113537[[#This Row],[poř]]&lt;&gt;1,IF(G20&gt;=G19,"ok","???"))))</f>
        <v>ok</v>
      </c>
    </row>
    <row r="21" spans="2:15" ht="12.75">
      <c r="B21" s="51">
        <v>16</v>
      </c>
      <c r="C21" s="112">
        <v>4</v>
      </c>
      <c r="D21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Dvořák Tobiáš</v>
      </c>
      <c r="E21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2004</v>
      </c>
      <c r="F21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SK Čtyři Dvory</v>
      </c>
      <c r="G21" s="152">
        <f>TIME(Tabulka46913113537[[#This Row],[hod]],Tabulka46913113537[[#This Row],[min]],Tabulka46913113537[[#This Row],[sec]])</f>
        <v>1.6134259259259261E-2</v>
      </c>
      <c r="H21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21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21" s="115">
        <f>COUNTIFS($H$6:H21,H21,$I$6:I21,I21)</f>
        <v>12</v>
      </c>
      <c r="K21" s="128"/>
      <c r="L21" s="137"/>
      <c r="M21" s="141">
        <v>23</v>
      </c>
      <c r="N21" s="141">
        <v>14</v>
      </c>
      <c r="O21" s="201" t="str">
        <f>IF(Tabulka46913113537[[#This Row],[čas]]=0,"-",IF(Tabulka46913113537[[#This Row],[poř]]=1,IF(G21&lt;G22,"ok","???"),IF(Tabulka46913113537[[#This Row],[poř]]&lt;&gt;1,IF(G21&gt;=G20,"ok","???"))))</f>
        <v>ok</v>
      </c>
    </row>
    <row r="22" spans="2:15" ht="12.75">
      <c r="B22" s="51">
        <v>17</v>
      </c>
      <c r="C22" s="112">
        <v>29</v>
      </c>
      <c r="D22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Jelínek Šimon</v>
      </c>
      <c r="E22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2007</v>
      </c>
      <c r="F22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SK EKOKRAFT</v>
      </c>
      <c r="G22" s="152">
        <f>TIME(Tabulka46913113537[[#This Row],[hod]],Tabulka46913113537[[#This Row],[min]],Tabulka46913113537[[#This Row],[sec]])</f>
        <v>1.6145833333333335E-2</v>
      </c>
      <c r="H22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22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22" s="115">
        <f>COUNTIFS($H$6:H22,H22,$I$6:I22,I22)</f>
        <v>13</v>
      </c>
      <c r="K22" s="128"/>
      <c r="L22" s="137"/>
      <c r="M22" s="141">
        <v>23</v>
      </c>
      <c r="N22" s="141">
        <v>15</v>
      </c>
      <c r="O22" s="201" t="str">
        <f>IF(Tabulka46913113537[[#This Row],[čas]]=0,"-",IF(Tabulka46913113537[[#This Row],[poř]]=1,IF(G22&lt;G23,"ok","???"),IF(Tabulka46913113537[[#This Row],[poř]]&lt;&gt;1,IF(G22&gt;=G21,"ok","???"))))</f>
        <v>ok</v>
      </c>
    </row>
    <row r="23" spans="2:15" ht="12.75">
      <c r="B23" s="51">
        <v>18</v>
      </c>
      <c r="C23" s="112">
        <v>6</v>
      </c>
      <c r="D23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Kopačková Kateřina</v>
      </c>
      <c r="E23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2001</v>
      </c>
      <c r="F23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Bujanov</v>
      </c>
      <c r="G23" s="152">
        <f>TIME(Tabulka46913113537[[#This Row],[hod]],Tabulka46913113537[[#This Row],[min]],Tabulka46913113537[[#This Row],[sec]])</f>
        <v>1.6284722222222221E-2</v>
      </c>
      <c r="H23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23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23" s="115">
        <f>COUNTIFS($H$6:H23,H23,$I$6:I23,I23)</f>
        <v>5</v>
      </c>
      <c r="K23" s="128"/>
      <c r="L23" s="137"/>
      <c r="M23" s="141">
        <v>23</v>
      </c>
      <c r="N23" s="141">
        <v>27</v>
      </c>
      <c r="O23" s="201" t="str">
        <f>IF(Tabulka46913113537[[#This Row],[čas]]=0,"-",IF(Tabulka46913113537[[#This Row],[poř]]=1,IF(G23&lt;G24,"ok","???"),IF(Tabulka46913113537[[#This Row],[poř]]&lt;&gt;1,IF(G23&gt;=G22,"ok","???"))))</f>
        <v>ok</v>
      </c>
    </row>
    <row r="24" spans="2:15" ht="12.75">
      <c r="B24" s="51">
        <v>19</v>
      </c>
      <c r="C24" s="112">
        <v>34</v>
      </c>
      <c r="D24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Bumba Libor</v>
      </c>
      <c r="E24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1968</v>
      </c>
      <c r="F24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Kamenictví Bumba</v>
      </c>
      <c r="G24" s="152">
        <f>TIME(Tabulka46913113537[[#This Row],[hod]],Tabulka46913113537[[#This Row],[min]],Tabulka46913113537[[#This Row],[sec]])</f>
        <v>1.6342592592592593E-2</v>
      </c>
      <c r="H24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24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24" s="115">
        <f>COUNTIFS($H$6:H24,H24,$I$6:I24,I24)</f>
        <v>14</v>
      </c>
      <c r="K24" s="128"/>
      <c r="L24" s="137"/>
      <c r="M24" s="141">
        <v>23</v>
      </c>
      <c r="N24" s="141">
        <v>32</v>
      </c>
      <c r="O24" s="201" t="str">
        <f>IF(Tabulka46913113537[[#This Row],[čas]]=0,"-",IF(Tabulka46913113537[[#This Row],[poř]]=1,IF(G24&lt;G25,"ok","???"),IF(Tabulka46913113537[[#This Row],[poř]]&lt;&gt;1,IF(G24&gt;=G23,"ok","???"))))</f>
        <v>ok</v>
      </c>
    </row>
    <row r="25" spans="2:15" ht="12.75">
      <c r="B25" s="51">
        <v>20</v>
      </c>
      <c r="C25" s="112">
        <v>30</v>
      </c>
      <c r="D25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Jelínková Zuzana</v>
      </c>
      <c r="E25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1979</v>
      </c>
      <c r="F25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SK EKOKRAFT</v>
      </c>
      <c r="G25" s="152">
        <f>TIME(Tabulka46913113537[[#This Row],[hod]],Tabulka46913113537[[#This Row],[min]],Tabulka46913113537[[#This Row],[sec]])</f>
        <v>1.6400462962962964E-2</v>
      </c>
      <c r="H25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25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25" s="115">
        <f>COUNTIFS($H$6:H25,H25,$I$6:I25,I25)</f>
        <v>6</v>
      </c>
      <c r="K25" s="128"/>
      <c r="L25" s="137"/>
      <c r="M25" s="141">
        <v>23</v>
      </c>
      <c r="N25" s="141">
        <v>37</v>
      </c>
      <c r="O25" s="201" t="str">
        <f>IF(Tabulka46913113537[[#This Row],[čas]]=0,"-",IF(Tabulka46913113537[[#This Row],[poř]]=1,IF(G25&lt;G26,"ok","???"),IF(Tabulka46913113537[[#This Row],[poř]]&lt;&gt;1,IF(G25&gt;=G24,"ok","???"))))</f>
        <v>ok</v>
      </c>
    </row>
    <row r="26" spans="2:15" ht="12.75">
      <c r="B26" s="51">
        <v>21</v>
      </c>
      <c r="C26" s="112">
        <v>112</v>
      </c>
      <c r="D26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Mautschková Marta</v>
      </c>
      <c r="E26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1980</v>
      </c>
      <c r="F26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České Budějovice</v>
      </c>
      <c r="G26" s="152">
        <f>TIME(Tabulka46913113537[[#This Row],[hod]],Tabulka46913113537[[#This Row],[min]],Tabulka46913113537[[#This Row],[sec]])</f>
        <v>1.6458333333333332E-2</v>
      </c>
      <c r="H26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26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26" s="115">
        <f>COUNTIFS($H$6:H26,H26,$I$6:I26,I26)</f>
        <v>7</v>
      </c>
      <c r="K26" s="128"/>
      <c r="L26" s="137"/>
      <c r="M26" s="141">
        <v>23</v>
      </c>
      <c r="N26" s="141">
        <v>42</v>
      </c>
      <c r="O26" s="201" t="str">
        <f>IF(Tabulka46913113537[[#This Row],[čas]]=0,"-",IF(Tabulka46913113537[[#This Row],[poř]]=1,IF(G26&lt;G27,"ok","???"),IF(Tabulka46913113537[[#This Row],[poř]]&lt;&gt;1,IF(G26&gt;=G25,"ok","???"))))</f>
        <v>ok</v>
      </c>
    </row>
    <row r="27" spans="2:15" ht="12.75">
      <c r="B27" s="51">
        <v>22</v>
      </c>
      <c r="C27" s="112">
        <v>11</v>
      </c>
      <c r="D27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Pešula Marek</v>
      </c>
      <c r="E27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1978</v>
      </c>
      <c r="F27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Hůrka</v>
      </c>
      <c r="G27" s="152">
        <f>TIME(Tabulka46913113537[[#This Row],[hod]],Tabulka46913113537[[#This Row],[min]],Tabulka46913113537[[#This Row],[sec]])</f>
        <v>1.653935185185185E-2</v>
      </c>
      <c r="H27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27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27" s="115">
        <f>COUNTIFS($H$6:H27,H27,$I$6:I27,I27)</f>
        <v>15</v>
      </c>
      <c r="K27" s="128"/>
      <c r="L27" s="137"/>
      <c r="M27" s="141">
        <v>23</v>
      </c>
      <c r="N27" s="141">
        <v>49</v>
      </c>
      <c r="O27" s="201" t="str">
        <f>IF(Tabulka46913113537[[#This Row],[čas]]=0,"-",IF(Tabulka46913113537[[#This Row],[poř]]=1,IF(G27&lt;G28,"ok","???"),IF(Tabulka46913113537[[#This Row],[poř]]&lt;&gt;1,IF(G27&gt;=G26,"ok","???"))))</f>
        <v>ok</v>
      </c>
    </row>
    <row r="28" spans="2:15" ht="12.75">
      <c r="B28" s="51">
        <v>23</v>
      </c>
      <c r="C28" s="112">
        <v>19</v>
      </c>
      <c r="D28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Kotýnek Rudolf</v>
      </c>
      <c r="E28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2002</v>
      </c>
      <c r="F28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Sokol Zliv</v>
      </c>
      <c r="G28" s="152">
        <f>TIME(Tabulka46913113537[[#This Row],[hod]],Tabulka46913113537[[#This Row],[min]],Tabulka46913113537[[#This Row],[sec]])</f>
        <v>1.6793981481481483E-2</v>
      </c>
      <c r="H28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28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28" s="115">
        <f>COUNTIFS($H$6:H28,H28,$I$6:I28,I28)</f>
        <v>16</v>
      </c>
      <c r="K28" s="128"/>
      <c r="L28" s="137"/>
      <c r="M28" s="141">
        <v>24</v>
      </c>
      <c r="N28" s="141">
        <v>11</v>
      </c>
      <c r="O28" s="201" t="str">
        <f>IF(Tabulka46913113537[[#This Row],[čas]]=0,"-",IF(Tabulka46913113537[[#This Row],[poř]]=1,IF(G28&lt;G29,"ok","???"),IF(Tabulka46913113537[[#This Row],[poř]]&lt;&gt;1,IF(G28&gt;=G27,"ok","???"))))</f>
        <v>ok</v>
      </c>
    </row>
    <row r="29" spans="2:15" ht="12.75">
      <c r="B29" s="51">
        <v>24</v>
      </c>
      <c r="C29" s="112">
        <v>18</v>
      </c>
      <c r="D29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Markovič Koloman</v>
      </c>
      <c r="E29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2002</v>
      </c>
      <c r="F29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Dětský domov Šindlovy Dvory</v>
      </c>
      <c r="G29" s="152">
        <f>TIME(Tabulka46913113537[[#This Row],[hod]],Tabulka46913113537[[#This Row],[min]],Tabulka46913113537[[#This Row],[sec]])</f>
        <v>1.7488425925925925E-2</v>
      </c>
      <c r="H29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29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29" s="115">
        <f>COUNTIFS($H$6:H29,H29,$I$6:I29,I29)</f>
        <v>17</v>
      </c>
      <c r="K29" s="128"/>
      <c r="L29" s="137"/>
      <c r="M29" s="141">
        <v>25</v>
      </c>
      <c r="N29" s="141">
        <v>11</v>
      </c>
      <c r="O29" s="201" t="str">
        <f>IF(Tabulka46913113537[[#This Row],[čas]]=0,"-",IF(Tabulka46913113537[[#This Row],[poř]]=1,IF(G29&lt;G30,"ok","???"),IF(Tabulka46913113537[[#This Row],[poř]]&lt;&gt;1,IF(G29&gt;=G28,"ok","???"))))</f>
        <v>ok</v>
      </c>
    </row>
    <row r="30" spans="2:15" ht="12.75">
      <c r="B30" s="51">
        <v>25</v>
      </c>
      <c r="C30" s="112">
        <v>55</v>
      </c>
      <c r="D30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Vařáková Pavla</v>
      </c>
      <c r="E30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1990</v>
      </c>
      <c r="F30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BezvaÚči Zliv</v>
      </c>
      <c r="G30" s="152">
        <f>TIME(Tabulka46913113537[[#This Row],[hod]],Tabulka46913113537[[#This Row],[min]],Tabulka46913113537[[#This Row],[sec]])</f>
        <v>1.7835648148148149E-2</v>
      </c>
      <c r="H30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30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0" s="115">
        <f>COUNTIFS($H$6:H30,H30,$I$6:I30,I30)</f>
        <v>8</v>
      </c>
      <c r="K30" s="128"/>
      <c r="L30" s="137"/>
      <c r="M30" s="141">
        <v>25</v>
      </c>
      <c r="N30" s="141">
        <v>41</v>
      </c>
      <c r="O30" s="201" t="str">
        <f>IF(Tabulka46913113537[[#This Row],[čas]]=0,"-",IF(Tabulka46913113537[[#This Row],[poř]]=1,IF(G30&lt;G31,"ok","???"),IF(Tabulka46913113537[[#This Row],[poř]]&lt;&gt;1,IF(G30&gt;=G29,"ok","???"))))</f>
        <v>ok</v>
      </c>
    </row>
    <row r="31" spans="2:15" ht="12.75">
      <c r="B31" s="96">
        <v>26</v>
      </c>
      <c r="C31" s="112">
        <v>23</v>
      </c>
      <c r="D31" s="98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Polcarová Aneta</v>
      </c>
      <c r="E31" s="99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1989</v>
      </c>
      <c r="F31" s="100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Dobrá Voda</v>
      </c>
      <c r="G31" s="152">
        <f>TIME(Tabulka46913113537[[#This Row],[hod]],Tabulka46913113537[[#This Row],[min]],Tabulka46913113537[[#This Row],[sec]])</f>
        <v>1.7858796296296296E-2</v>
      </c>
      <c r="H31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31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1" s="115">
        <f>COUNTIFS($H$6:H31,H31,$I$6:I31,I31)</f>
        <v>9</v>
      </c>
      <c r="K31" s="128"/>
      <c r="L31" s="137"/>
      <c r="M31" s="141">
        <v>25</v>
      </c>
      <c r="N31" s="141">
        <v>43</v>
      </c>
      <c r="O31" s="201" t="str">
        <f>IF(Tabulka46913113537[[#This Row],[čas]]=0,"-",IF(Tabulka46913113537[[#This Row],[poř]]=1,IF(G31&lt;G32,"ok","???"),IF(Tabulka46913113537[[#This Row],[poř]]&lt;&gt;1,IF(G31&gt;=G30,"ok","???"))))</f>
        <v>ok</v>
      </c>
    </row>
    <row r="32" spans="2:15" ht="12.75">
      <c r="B32" s="96">
        <v>27</v>
      </c>
      <c r="C32" s="113">
        <v>132</v>
      </c>
      <c r="D32" s="98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Vondrášek Martin</v>
      </c>
      <c r="E32" s="99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1982</v>
      </c>
      <c r="F32" s="100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TJ Jiskra Třeboň</v>
      </c>
      <c r="G32" s="152">
        <f>TIME(Tabulka46913113537[[#This Row],[hod]],Tabulka46913113537[[#This Row],[min]],Tabulka46913113537[[#This Row],[sec]])</f>
        <v>1.7870370370370373E-2</v>
      </c>
      <c r="H32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32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2" s="115">
        <f>COUNTIFS($H$6:H32,H32,$I$6:I32,I32)</f>
        <v>18</v>
      </c>
      <c r="K32" s="128"/>
      <c r="L32" s="137"/>
      <c r="M32" s="141">
        <v>25</v>
      </c>
      <c r="N32" s="141">
        <v>44</v>
      </c>
      <c r="O32" s="201" t="str">
        <f>IF(Tabulka46913113537[[#This Row],[čas]]=0,"-",IF(Tabulka46913113537[[#This Row],[poř]]=1,IF(G32&lt;G33,"ok","???"),IF(Tabulka46913113537[[#This Row],[poř]]&lt;&gt;1,IF(G32&gt;=G31,"ok","???"))))</f>
        <v>ok</v>
      </c>
    </row>
    <row r="33" spans="2:15" ht="12.75">
      <c r="B33" s="96">
        <v>28</v>
      </c>
      <c r="C33" s="113">
        <v>13</v>
      </c>
      <c r="D33" s="98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Troup Roman</v>
      </c>
      <c r="E33" s="99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1967</v>
      </c>
      <c r="F33" s="100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NEO České Budějovice</v>
      </c>
      <c r="G33" s="152">
        <f>TIME(Tabulka46913113537[[#This Row],[hod]],Tabulka46913113537[[#This Row],[min]],Tabulka46913113537[[#This Row],[sec]])</f>
        <v>1.7893518518518517E-2</v>
      </c>
      <c r="H33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33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3" s="115">
        <f>COUNTIFS($H$6:H33,H33,$I$6:I33,I33)</f>
        <v>19</v>
      </c>
      <c r="K33" s="128"/>
      <c r="L33" s="137"/>
      <c r="M33" s="141">
        <v>25</v>
      </c>
      <c r="N33" s="141">
        <v>46</v>
      </c>
      <c r="O33" s="201" t="str">
        <f>IF(Tabulka46913113537[[#This Row],[čas]]=0,"-",IF(Tabulka46913113537[[#This Row],[poř]]=1,IF(G33&lt;G34,"ok","???"),IF(Tabulka46913113537[[#This Row],[poř]]&lt;&gt;1,IF(G33&gt;=G32,"ok","???"))))</f>
        <v>ok</v>
      </c>
    </row>
    <row r="34" spans="2:15" ht="12.75">
      <c r="B34" s="96">
        <v>29</v>
      </c>
      <c r="C34" s="113">
        <v>1</v>
      </c>
      <c r="D34" s="98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Staněk Martin</v>
      </c>
      <c r="E34" s="99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1989</v>
      </c>
      <c r="F34" s="100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Bujanov</v>
      </c>
      <c r="G34" s="152">
        <f>TIME(Tabulka46913113537[[#This Row],[hod]],Tabulka46913113537[[#This Row],[min]],Tabulka46913113537[[#This Row],[sec]])</f>
        <v>1.8159722222222219E-2</v>
      </c>
      <c r="H34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34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4" s="115">
        <f>COUNTIFS($H$6:H34,H34,$I$6:I34,I34)</f>
        <v>20</v>
      </c>
      <c r="K34" s="128"/>
      <c r="L34" s="137"/>
      <c r="M34" s="141">
        <v>26</v>
      </c>
      <c r="N34" s="141">
        <v>9</v>
      </c>
      <c r="O34" s="201" t="str">
        <f>IF(Tabulka46913113537[[#This Row],[čas]]=0,"-",IF(Tabulka46913113537[[#This Row],[poř]]=1,IF(G34&lt;G35,"ok","???"),IF(Tabulka46913113537[[#This Row],[poř]]&lt;&gt;1,IF(G34&gt;=G33,"ok","???"))))</f>
        <v>ok</v>
      </c>
    </row>
    <row r="35" spans="2:15" ht="12.75">
      <c r="B35" s="96">
        <v>30</v>
      </c>
      <c r="C35" s="113">
        <v>38</v>
      </c>
      <c r="D35" s="98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Pavlasová Zuzana</v>
      </c>
      <c r="E35" s="99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1983</v>
      </c>
      <c r="F35" s="100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Centiran</v>
      </c>
      <c r="G35" s="152">
        <f>TIME(Tabulka46913113537[[#This Row],[hod]],Tabulka46913113537[[#This Row],[min]],Tabulka46913113537[[#This Row],[sec]])</f>
        <v>1.8356481481481481E-2</v>
      </c>
      <c r="H35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35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5" s="115">
        <f>COUNTIFS($H$6:H35,H35,$I$6:I35,I35)</f>
        <v>10</v>
      </c>
      <c r="K35" s="128"/>
      <c r="L35" s="137"/>
      <c r="M35" s="141">
        <v>26</v>
      </c>
      <c r="N35" s="141">
        <v>26</v>
      </c>
      <c r="O35" s="201" t="str">
        <f>IF(Tabulka46913113537[[#This Row],[čas]]=0,"-",IF(Tabulka46913113537[[#This Row],[poř]]=1,IF(G35&lt;G36,"ok","???"),IF(Tabulka46913113537[[#This Row],[poř]]&lt;&gt;1,IF(G35&gt;=G34,"ok","???"))))</f>
        <v>ok</v>
      </c>
    </row>
    <row r="36" spans="2:15" ht="12.75">
      <c r="B36" s="96">
        <v>31</v>
      </c>
      <c r="C36" s="113">
        <v>14</v>
      </c>
      <c r="D36" s="98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Troupová Jitka</v>
      </c>
      <c r="E36" s="99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1970</v>
      </c>
      <c r="F36" s="100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NEO České Budějovice</v>
      </c>
      <c r="G36" s="152">
        <f>TIME(Tabulka46913113537[[#This Row],[hod]],Tabulka46913113537[[#This Row],[min]],Tabulka46913113537[[#This Row],[sec]])</f>
        <v>1.8807870370370371E-2</v>
      </c>
      <c r="H36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36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6" s="115">
        <f>COUNTIFS($H$6:H36,H36,$I$6:I36,I36)</f>
        <v>11</v>
      </c>
      <c r="K36" s="128"/>
      <c r="L36" s="137"/>
      <c r="M36" s="141">
        <v>27</v>
      </c>
      <c r="N36" s="141">
        <v>5</v>
      </c>
      <c r="O36" s="201" t="str">
        <f>IF(Tabulka46913113537[[#This Row],[čas]]=0,"-",IF(Tabulka46913113537[[#This Row],[poř]]=1,IF(G36&lt;G37,"ok","???"),IF(Tabulka46913113537[[#This Row],[poř]]&lt;&gt;1,IF(G36&gt;=G35,"ok","???"))))</f>
        <v>ok</v>
      </c>
    </row>
    <row r="37" spans="2:15" ht="12.75">
      <c r="B37" s="96">
        <v>32</v>
      </c>
      <c r="C37" s="113">
        <v>35</v>
      </c>
      <c r="D37" s="98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Purkrábková Soňa</v>
      </c>
      <c r="E37" s="99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1978</v>
      </c>
      <c r="F37" s="100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Vyšší Brod</v>
      </c>
      <c r="G37" s="152">
        <f>TIME(Tabulka46913113537[[#This Row],[hod]],Tabulka46913113537[[#This Row],[min]],Tabulka46913113537[[#This Row],[sec]])</f>
        <v>2.0011574074074074E-2</v>
      </c>
      <c r="H37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37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7" s="115">
        <f>COUNTIFS($H$6:H37,H37,$I$6:I37,I37)</f>
        <v>12</v>
      </c>
      <c r="K37" s="128"/>
      <c r="L37" s="137"/>
      <c r="M37" s="141">
        <v>28</v>
      </c>
      <c r="N37" s="141">
        <v>49</v>
      </c>
      <c r="O37" s="201" t="str">
        <f>IF(Tabulka46913113537[[#This Row],[čas]]=0,"-",IF(Tabulka46913113537[[#This Row],[poř]]=1,IF(G37&lt;G38,"ok","???"),IF(Tabulka46913113537[[#This Row],[poř]]&lt;&gt;1,IF(G37&gt;=G36,"ok","???"))))</f>
        <v>ok</v>
      </c>
    </row>
    <row r="38" spans="2:15" ht="12.75">
      <c r="B38" s="96">
        <v>33</v>
      </c>
      <c r="C38" s="113">
        <v>25</v>
      </c>
      <c r="D38" s="98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Lovčí Pavel</v>
      </c>
      <c r="E38" s="99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1966</v>
      </c>
      <c r="F38" s="100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Zliv</v>
      </c>
      <c r="G38" s="152">
        <f>TIME(Tabulka46913113537[[#This Row],[hod]],Tabulka46913113537[[#This Row],[min]],Tabulka46913113537[[#This Row],[sec]])</f>
        <v>2.0011574074074074E-2</v>
      </c>
      <c r="H38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38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8" s="115">
        <f>COUNTIFS($H$6:H38,H38,$I$6:I38,I38)</f>
        <v>21</v>
      </c>
      <c r="K38" s="128"/>
      <c r="L38" s="137"/>
      <c r="M38" s="141">
        <v>28</v>
      </c>
      <c r="N38" s="141">
        <v>49</v>
      </c>
      <c r="O38" s="201" t="str">
        <f>IF(Tabulka46913113537[[#This Row],[čas]]=0,"-",IF(Tabulka46913113537[[#This Row],[poř]]=1,IF(G38&lt;G39,"ok","???"),IF(Tabulka46913113537[[#This Row],[poř]]&lt;&gt;1,IF(G38&gt;=G37,"ok","???"))))</f>
        <v>ok</v>
      </c>
    </row>
    <row r="39" spans="2:15" ht="12.75">
      <c r="B39" s="96">
        <v>34</v>
      </c>
      <c r="C39" s="113">
        <v>26</v>
      </c>
      <c r="D39" s="98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Kahovec Václav</v>
      </c>
      <c r="E39" s="99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1978</v>
      </c>
      <c r="F39" s="100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39" s="152">
        <f>TIME(Tabulka46913113537[[#This Row],[hod]],Tabulka46913113537[[#This Row],[min]],Tabulka46913113537[[#This Row],[sec]])</f>
        <v>2.0613425925925927E-2</v>
      </c>
      <c r="H39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39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39" s="115">
        <f>COUNTIFS($H$6:H39,H39,$I$6:I39,I39)</f>
        <v>22</v>
      </c>
      <c r="K39" s="128"/>
      <c r="L39" s="137"/>
      <c r="M39" s="141">
        <v>29</v>
      </c>
      <c r="N39" s="141">
        <v>41</v>
      </c>
      <c r="O39" s="201" t="str">
        <f>IF(Tabulka46913113537[[#This Row],[čas]]=0,"-",IF(Tabulka46913113537[[#This Row],[poř]]=1,IF(G39&lt;G40,"ok","???"),IF(Tabulka46913113537[[#This Row],[poř]]&lt;&gt;1,IF(G39&gt;=G38,"ok","???"))))</f>
        <v>ok</v>
      </c>
    </row>
    <row r="40" spans="2:15" ht="12.75">
      <c r="B40" s="96">
        <v>35</v>
      </c>
      <c r="C40" s="113">
        <v>9</v>
      </c>
      <c r="D40" s="98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Führerová Eva</v>
      </c>
      <c r="E40" s="99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1968</v>
      </c>
      <c r="F40" s="100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NEO České Budějovice</v>
      </c>
      <c r="G40" s="152">
        <f>TIME(Tabulka46913113537[[#This Row],[hod]],Tabulka46913113537[[#This Row],[min]],Tabulka46913113537[[#This Row],[sec]])</f>
        <v>2.1041666666666667E-2</v>
      </c>
      <c r="H40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40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0" s="115">
        <f>COUNTIFS($H$6:H40,H40,$I$6:I40,I40)</f>
        <v>13</v>
      </c>
      <c r="K40" s="128"/>
      <c r="L40" s="137"/>
      <c r="M40" s="141">
        <v>30</v>
      </c>
      <c r="N40" s="141">
        <v>18</v>
      </c>
      <c r="O40" s="201" t="str">
        <f>IF(Tabulka46913113537[[#This Row],[čas]]=0,"-",IF(Tabulka46913113537[[#This Row],[poř]]=1,IF(G40&lt;G41,"ok","???"),IF(Tabulka46913113537[[#This Row],[poř]]&lt;&gt;1,IF(G40&gt;=G39,"ok","???"))))</f>
        <v>ok</v>
      </c>
    </row>
    <row r="41" spans="2:15" ht="12.75">
      <c r="B41" s="50">
        <v>36</v>
      </c>
      <c r="C41" s="113">
        <v>8</v>
      </c>
      <c r="D41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Zikešová Ivana</v>
      </c>
      <c r="E41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1968</v>
      </c>
      <c r="F41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NEO České Budějovice</v>
      </c>
      <c r="G41" s="152">
        <f>TIME(Tabulka46913113537[[#This Row],[hod]],Tabulka46913113537[[#This Row],[min]],Tabulka46913113537[[#This Row],[sec]])</f>
        <v>2.1111111111111108E-2</v>
      </c>
      <c r="H41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41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1" s="115">
        <f>COUNTIFS($H$6:H41,H41,$I$6:I41,I41)</f>
        <v>14</v>
      </c>
      <c r="K41" s="128"/>
      <c r="L41" s="137"/>
      <c r="M41" s="141">
        <v>30</v>
      </c>
      <c r="N41" s="141">
        <v>24</v>
      </c>
      <c r="O41" s="201" t="str">
        <f>IF(Tabulka46913113537[[#This Row],[čas]]=0,"-",IF(Tabulka46913113537[[#This Row],[poř]]=1,IF(G41&lt;G42,"ok","???"),IF(Tabulka46913113537[[#This Row],[poř]]&lt;&gt;1,IF(G41&gt;=G40,"ok","???"))))</f>
        <v>ok</v>
      </c>
    </row>
    <row r="42" spans="2:15" ht="12.75">
      <c r="B42" s="50">
        <v>37</v>
      </c>
      <c r="C42" s="113">
        <v>27</v>
      </c>
      <c r="D42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Šimková Veronika</v>
      </c>
      <c r="E42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1978</v>
      </c>
      <c r="F42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Doudleby</v>
      </c>
      <c r="G42" s="152">
        <f>TIME(Tabulka46913113537[[#This Row],[hod]],Tabulka46913113537[[#This Row],[min]],Tabulka46913113537[[#This Row],[sec]])</f>
        <v>2.1574074074074075E-2</v>
      </c>
      <c r="H42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42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2" s="115">
        <f>COUNTIFS($H$6:H42,H42,$I$6:I42,I42)</f>
        <v>15</v>
      </c>
      <c r="K42" s="128"/>
      <c r="L42" s="137"/>
      <c r="M42" s="141">
        <v>31</v>
      </c>
      <c r="N42" s="141">
        <v>4</v>
      </c>
      <c r="O42" s="201" t="str">
        <f>IF(Tabulka46913113537[[#This Row],[čas]]=0,"-",IF(Tabulka46913113537[[#This Row],[poř]]=1,IF(G42&lt;G43,"ok","???"),IF(Tabulka46913113537[[#This Row],[poř]]&lt;&gt;1,IF(G42&gt;=G41,"ok","???"))))</f>
        <v>ok</v>
      </c>
    </row>
    <row r="43" spans="2:15" ht="12.75">
      <c r="B43" s="50">
        <v>38</v>
      </c>
      <c r="C43" s="113">
        <v>37</v>
      </c>
      <c r="D43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Paleček Vladimír</v>
      </c>
      <c r="E43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1973</v>
      </c>
      <c r="F43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TJ Doudleby</v>
      </c>
      <c r="G43" s="152">
        <f>TIME(Tabulka46913113537[[#This Row],[hod]],Tabulka46913113537[[#This Row],[min]],Tabulka46913113537[[#This Row],[sec]])</f>
        <v>2.1574074074074075E-2</v>
      </c>
      <c r="H43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43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3" s="115">
        <f>COUNTIFS($H$6:H43,H43,$I$6:I43,I43)</f>
        <v>23</v>
      </c>
      <c r="K43" s="128"/>
      <c r="L43" s="137"/>
      <c r="M43" s="141">
        <v>31</v>
      </c>
      <c r="N43" s="141">
        <v>4</v>
      </c>
      <c r="O43" s="201" t="str">
        <f>IF(Tabulka46913113537[[#This Row],[čas]]=0,"-",IF(Tabulka46913113537[[#This Row],[poř]]=1,IF(G43&lt;G44,"ok","???"),IF(Tabulka46913113537[[#This Row],[poř]]&lt;&gt;1,IF(G43&gt;=G42,"ok","???"))))</f>
        <v>ok</v>
      </c>
    </row>
    <row r="44" spans="2:15" ht="12.75">
      <c r="B44" s="50">
        <v>39</v>
      </c>
      <c r="C44" s="113">
        <v>31</v>
      </c>
      <c r="D44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Joklová Marcela</v>
      </c>
      <c r="E44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1975</v>
      </c>
      <c r="F44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České Budějovice</v>
      </c>
      <c r="G44" s="152">
        <f>TIME(Tabulka46913113537[[#This Row],[hod]],Tabulka46913113537[[#This Row],[min]],Tabulka46913113537[[#This Row],[sec]])</f>
        <v>2.1689814814814815E-2</v>
      </c>
      <c r="H44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Z</v>
      </c>
      <c r="I44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4" s="115">
        <f>COUNTIFS($H$6:H44,H44,$I$6:I44,I44)</f>
        <v>16</v>
      </c>
      <c r="K44" s="128"/>
      <c r="L44" s="137"/>
      <c r="M44" s="141">
        <v>31</v>
      </c>
      <c r="N44" s="141">
        <v>14</v>
      </c>
      <c r="O44" s="201" t="str">
        <f>IF(Tabulka46913113537[[#This Row],[čas]]=0,"-",IF(Tabulka46913113537[[#This Row],[poř]]=1,IF(G44&lt;G45,"ok","???"),IF(Tabulka46913113537[[#This Row],[poř]]&lt;&gt;1,IF(G44&gt;=G43,"ok","???"))))</f>
        <v>ok</v>
      </c>
    </row>
    <row r="45" spans="2:15" ht="12.75">
      <c r="B45" s="50">
        <v>40</v>
      </c>
      <c r="C45" s="111">
        <v>33</v>
      </c>
      <c r="D45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Vorel Michal</v>
      </c>
      <c r="E45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1989</v>
      </c>
      <c r="F45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Orlando Bananas</v>
      </c>
      <c r="G45" s="152">
        <f>TIME(Tabulka46913113537[[#This Row],[hod]],Tabulka46913113537[[#This Row],[min]],Tabulka46913113537[[#This Row],[sec]])</f>
        <v>2.1979166666666664E-2</v>
      </c>
      <c r="H45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45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5" s="115">
        <f>COUNTIFS($H$6:H45,H45,$I$6:I45,I45)</f>
        <v>24</v>
      </c>
      <c r="K45" s="128"/>
      <c r="L45" s="137"/>
      <c r="M45" s="141">
        <v>31</v>
      </c>
      <c r="N45" s="141">
        <v>39</v>
      </c>
      <c r="O45" s="201" t="str">
        <f>IF(Tabulka46913113537[[#This Row],[čas]]=0,"-",IF(Tabulka46913113537[[#This Row],[poř]]=1,IF(G45&lt;G46,"ok","???"),IF(Tabulka46913113537[[#This Row],[poř]]&lt;&gt;1,IF(G45&gt;=G44,"ok","???"))))</f>
        <v>ok</v>
      </c>
    </row>
    <row r="46" spans="2:15" ht="12.75">
      <c r="B46" s="50">
        <v>41</v>
      </c>
      <c r="C46" s="111">
        <v>69</v>
      </c>
      <c r="D46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Gazda Maxmilián</v>
      </c>
      <c r="E46" s="12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2002</v>
      </c>
      <c r="F46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Bujanov Gazda Team</v>
      </c>
      <c r="G46" s="152">
        <f>TIME(Tabulka46913113537[[#This Row],[hod]],Tabulka46913113537[[#This Row],[min]],Tabulka46913113537[[#This Row],[sec]])</f>
        <v>2.4895833333333336E-2</v>
      </c>
      <c r="H46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M</v>
      </c>
      <c r="I46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6" s="115">
        <f>COUNTIFS($H$6:H46,H46,$I$6:I46,I46)</f>
        <v>25</v>
      </c>
      <c r="K46" s="128"/>
      <c r="L46" s="137"/>
      <c r="M46" s="141">
        <v>35</v>
      </c>
      <c r="N46" s="141">
        <v>51</v>
      </c>
      <c r="O46" s="201" t="str">
        <f>IF(Tabulka46913113537[[#This Row],[čas]]=0,"-",IF(Tabulka46913113537[[#This Row],[poř]]=1,IF(G46&lt;G47,"ok","???"),IF(Tabulka46913113537[[#This Row],[poř]]&lt;&gt;1,IF(G46&gt;=G45,"ok","???"))))</f>
        <v>ok</v>
      </c>
    </row>
    <row r="47" spans="2:15" ht="12.75">
      <c r="B47" s="50">
        <v>42</v>
      </c>
      <c r="C47" s="113"/>
      <c r="D47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47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47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47" s="152">
        <f>TIME(Tabulka46913113537[[#This Row],[hod]],Tabulka46913113537[[#This Row],[min]],Tabulka46913113537[[#This Row],[sec]])</f>
        <v>0</v>
      </c>
      <c r="H47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47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7" s="115">
        <f>COUNTIFS($H$6:H47,H47,$I$6:I47,I47)</f>
        <v>1</v>
      </c>
      <c r="K47" s="128"/>
      <c r="L47" s="137"/>
      <c r="M47" s="141"/>
      <c r="N47" s="141"/>
      <c r="O47" s="201" t="str">
        <f>IF(Tabulka46913113537[[#This Row],[čas]]=0,"-",IF(Tabulka46913113537[[#This Row],[poř]]=1,IF(G47&lt;G48,"ok","???"),IF(Tabulka46913113537[[#This Row],[poř]]&lt;&gt;1,IF(G47&gt;=G46,"ok","???"))))</f>
        <v>-</v>
      </c>
    </row>
    <row r="48" spans="2:15" ht="12.75">
      <c r="B48" s="50">
        <v>43</v>
      </c>
      <c r="C48" s="113"/>
      <c r="D48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48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48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48" s="152">
        <f>TIME(Tabulka46913113537[[#This Row],[hod]],Tabulka46913113537[[#This Row],[min]],Tabulka46913113537[[#This Row],[sec]])</f>
        <v>0</v>
      </c>
      <c r="H48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48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8" s="115">
        <f>COUNTIFS($H$6:H48,H48,$I$6:I48,I48)</f>
        <v>2</v>
      </c>
      <c r="K48" s="128"/>
      <c r="L48" s="137"/>
      <c r="M48" s="141"/>
      <c r="N48" s="141"/>
      <c r="O48" s="201" t="str">
        <f>IF(Tabulka46913113537[[#This Row],[čas]]=0,"-",IF(Tabulka46913113537[[#This Row],[poř]]=1,IF(G48&lt;G49,"ok","???"),IF(Tabulka46913113537[[#This Row],[poř]]&lt;&gt;1,IF(G48&gt;=G47,"ok","???"))))</f>
        <v>-</v>
      </c>
    </row>
    <row r="49" spans="2:15" ht="12.75">
      <c r="B49" s="50">
        <v>44</v>
      </c>
      <c r="C49" s="113"/>
      <c r="D49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49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49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49" s="152">
        <f>TIME(Tabulka46913113537[[#This Row],[hod]],Tabulka46913113537[[#This Row],[min]],Tabulka46913113537[[#This Row],[sec]])</f>
        <v>0</v>
      </c>
      <c r="H49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49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49" s="115">
        <f>COUNTIFS($H$6:H49,H49,$I$6:I49,I49)</f>
        <v>3</v>
      </c>
      <c r="K49" s="128"/>
      <c r="L49" s="137"/>
      <c r="M49" s="141"/>
      <c r="N49" s="141"/>
      <c r="O49" s="201" t="str">
        <f>IF(Tabulka46913113537[[#This Row],[čas]]=0,"-",IF(Tabulka46913113537[[#This Row],[poř]]=1,IF(G49&lt;G50,"ok","???"),IF(Tabulka46913113537[[#This Row],[poř]]&lt;&gt;1,IF(G49&gt;=G48,"ok","???"))))</f>
        <v>-</v>
      </c>
    </row>
    <row r="50" spans="2:15" ht="12.75">
      <c r="B50" s="50">
        <v>45</v>
      </c>
      <c r="C50" s="113"/>
      <c r="D50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0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0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0" s="152">
        <f>TIME(Tabulka46913113537[[#This Row],[hod]],Tabulka46913113537[[#This Row],[min]],Tabulka46913113537[[#This Row],[sec]])</f>
        <v>0</v>
      </c>
      <c r="H50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0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0" s="115">
        <f>COUNTIFS($H$6:H50,H50,$I$6:I50,I50)</f>
        <v>4</v>
      </c>
      <c r="K50" s="128"/>
      <c r="L50" s="137"/>
      <c r="M50" s="141"/>
      <c r="N50" s="141"/>
      <c r="O50" s="201" t="str">
        <f>IF(Tabulka46913113537[[#This Row],[čas]]=0,"-",IF(Tabulka46913113537[[#This Row],[poř]]=1,IF(G50&lt;G51,"ok","???"),IF(Tabulka46913113537[[#This Row],[poř]]&lt;&gt;1,IF(G50&gt;=G49,"ok","???"))))</f>
        <v>-</v>
      </c>
    </row>
    <row r="51" spans="2:15" ht="12.75">
      <c r="B51" s="50">
        <v>46</v>
      </c>
      <c r="C51" s="111"/>
      <c r="D51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1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1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1" s="152">
        <f>TIME(Tabulka46913113537[[#This Row],[hod]],Tabulka46913113537[[#This Row],[min]],Tabulka46913113537[[#This Row],[sec]])</f>
        <v>0</v>
      </c>
      <c r="H51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1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1" s="115">
        <f>COUNTIFS($H$6:H51,H51,$I$6:I51,I51)</f>
        <v>5</v>
      </c>
      <c r="K51" s="128"/>
      <c r="L51" s="137"/>
      <c r="M51" s="141"/>
      <c r="N51" s="141"/>
      <c r="O51" s="201" t="str">
        <f>IF(Tabulka46913113537[[#This Row],[čas]]=0,"-",IF(Tabulka46913113537[[#This Row],[poř]]=1,IF(G51&lt;G52,"ok","???"),IF(Tabulka46913113537[[#This Row],[poř]]&lt;&gt;1,IF(G51&gt;=G50,"ok","???"))))</f>
        <v>-</v>
      </c>
    </row>
    <row r="52" spans="2:15" ht="12.75">
      <c r="B52" s="50">
        <v>47</v>
      </c>
      <c r="C52" s="111"/>
      <c r="D52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2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2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2" s="152">
        <f>TIME(Tabulka46913113537[[#This Row],[hod]],Tabulka46913113537[[#This Row],[min]],Tabulka46913113537[[#This Row],[sec]])</f>
        <v>0</v>
      </c>
      <c r="H52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2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2" s="115">
        <f>COUNTIFS($H$6:H52,H52,$I$6:I52,I52)</f>
        <v>6</v>
      </c>
      <c r="K52" s="128"/>
      <c r="L52" s="137"/>
      <c r="M52" s="141"/>
      <c r="N52" s="141"/>
      <c r="O52" s="201" t="str">
        <f>IF(Tabulka46913113537[[#This Row],[čas]]=0,"-",IF(Tabulka46913113537[[#This Row],[poř]]=1,IF(G52&lt;G53,"ok","???"),IF(Tabulka46913113537[[#This Row],[poř]]&lt;&gt;1,IF(G52&gt;=G51,"ok","???"))))</f>
        <v>-</v>
      </c>
    </row>
    <row r="53" spans="2:15" ht="12.75">
      <c r="B53" s="50">
        <v>48</v>
      </c>
      <c r="C53" s="111"/>
      <c r="D53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3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3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3" s="152">
        <f>TIME(Tabulka46913113537[[#This Row],[hod]],Tabulka46913113537[[#This Row],[min]],Tabulka46913113537[[#This Row],[sec]])</f>
        <v>0</v>
      </c>
      <c r="H53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3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3" s="115">
        <f>COUNTIFS($H$6:H53,H53,$I$6:I53,I53)</f>
        <v>7</v>
      </c>
      <c r="K53" s="128"/>
      <c r="L53" s="137"/>
      <c r="M53" s="141"/>
      <c r="N53" s="141"/>
      <c r="O53" s="201" t="str">
        <f>IF(Tabulka46913113537[[#This Row],[čas]]=0,"-",IF(Tabulka46913113537[[#This Row],[poř]]=1,IF(G53&lt;G54,"ok","???"),IF(Tabulka46913113537[[#This Row],[poř]]&lt;&gt;1,IF(G53&gt;=G52,"ok","???"))))</f>
        <v>-</v>
      </c>
    </row>
    <row r="54" spans="2:15" ht="12.75">
      <c r="B54" s="50">
        <v>49</v>
      </c>
      <c r="C54" s="111"/>
      <c r="D54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4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4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4" s="152">
        <f>TIME(Tabulka46913113537[[#This Row],[hod]],Tabulka46913113537[[#This Row],[min]],Tabulka46913113537[[#This Row],[sec]])</f>
        <v>0</v>
      </c>
      <c r="H54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4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4" s="115">
        <f>COUNTIFS($H$6:H54,H54,$I$6:I54,I54)</f>
        <v>8</v>
      </c>
      <c r="K54" s="128"/>
      <c r="L54" s="137"/>
      <c r="M54" s="141"/>
      <c r="N54" s="141"/>
      <c r="O54" s="201" t="str">
        <f>IF(Tabulka46913113537[[#This Row],[čas]]=0,"-",IF(Tabulka46913113537[[#This Row],[poř]]=1,IF(G54&lt;G55,"ok","???"),IF(Tabulka46913113537[[#This Row],[poř]]&lt;&gt;1,IF(G54&gt;=G53,"ok","???"))))</f>
        <v>-</v>
      </c>
    </row>
    <row r="55" spans="2:15" ht="12.75">
      <c r="B55" s="50">
        <v>50</v>
      </c>
      <c r="C55" s="111"/>
      <c r="D55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5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5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5" s="152">
        <f>TIME(Tabulka46913113537[[#This Row],[hod]],Tabulka46913113537[[#This Row],[min]],Tabulka46913113537[[#This Row],[sec]])</f>
        <v>0</v>
      </c>
      <c r="H55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5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5" s="115">
        <f>COUNTIFS($H$6:H55,H55,$I$6:I55,I55)</f>
        <v>9</v>
      </c>
      <c r="K55" s="128"/>
      <c r="L55" s="137"/>
      <c r="M55" s="141"/>
      <c r="N55" s="141"/>
      <c r="O55" s="201" t="str">
        <f>IF(Tabulka46913113537[[#This Row],[čas]]=0,"-",IF(Tabulka46913113537[[#This Row],[poř]]=1,IF(G55&lt;G56,"ok","???"),IF(Tabulka46913113537[[#This Row],[poř]]&lt;&gt;1,IF(G55&gt;=G54,"ok","???"))))</f>
        <v>-</v>
      </c>
    </row>
    <row r="56" spans="2:15" ht="12.75">
      <c r="B56" s="50">
        <v>51</v>
      </c>
      <c r="C56" s="111"/>
      <c r="D56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6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6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6" s="152">
        <f>TIME(Tabulka46913113537[[#This Row],[hod]],Tabulka46913113537[[#This Row],[min]],Tabulka46913113537[[#This Row],[sec]])</f>
        <v>0</v>
      </c>
      <c r="H56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6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6" s="115">
        <f>COUNTIFS($H$6:H56,H56,$I$6:I56,I56)</f>
        <v>10</v>
      </c>
      <c r="K56" s="128"/>
      <c r="L56" s="137"/>
      <c r="M56" s="141"/>
      <c r="N56" s="141"/>
      <c r="O56" s="201" t="str">
        <f>IF(Tabulka46913113537[[#This Row],[čas]]=0,"-",IF(Tabulka46913113537[[#This Row],[poř]]=1,IF(G56&lt;G57,"ok","???"),IF(Tabulka46913113537[[#This Row],[poř]]&lt;&gt;1,IF(G56&gt;=G55,"ok","???"))))</f>
        <v>-</v>
      </c>
    </row>
    <row r="57" spans="2:15" ht="12.75">
      <c r="B57" s="50">
        <v>52</v>
      </c>
      <c r="C57" s="111"/>
      <c r="D57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7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7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7" s="152">
        <f>TIME(Tabulka46913113537[[#This Row],[hod]],Tabulka46913113537[[#This Row],[min]],Tabulka46913113537[[#This Row],[sec]])</f>
        <v>0</v>
      </c>
      <c r="H57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7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7" s="115">
        <f>COUNTIFS($H$6:H57,H57,$I$6:I57,I57)</f>
        <v>11</v>
      </c>
      <c r="K57" s="128"/>
      <c r="L57" s="137"/>
      <c r="M57" s="141"/>
      <c r="N57" s="141"/>
      <c r="O57" s="201" t="str">
        <f>IF(Tabulka46913113537[[#This Row],[čas]]=0,"-",IF(Tabulka46913113537[[#This Row],[poř]]=1,IF(G57&lt;G58,"ok","???"),IF(Tabulka46913113537[[#This Row],[poř]]&lt;&gt;1,IF(G57&gt;=G56,"ok","???"))))</f>
        <v>-</v>
      </c>
    </row>
    <row r="58" spans="2:15" ht="12.75">
      <c r="B58" s="50">
        <v>53</v>
      </c>
      <c r="C58" s="111"/>
      <c r="D58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8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8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8" s="152">
        <f>TIME(Tabulka46913113537[[#This Row],[hod]],Tabulka46913113537[[#This Row],[min]],Tabulka46913113537[[#This Row],[sec]])</f>
        <v>0</v>
      </c>
      <c r="H58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8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8" s="115">
        <f>COUNTIFS($H$6:H58,H58,$I$6:I58,I58)</f>
        <v>12</v>
      </c>
      <c r="K58" s="128"/>
      <c r="L58" s="137"/>
      <c r="M58" s="141"/>
      <c r="N58" s="141"/>
      <c r="O58" s="201" t="str">
        <f>IF(Tabulka46913113537[[#This Row],[čas]]=0,"-",IF(Tabulka46913113537[[#This Row],[poř]]=1,IF(G58&lt;G59,"ok","???"),IF(Tabulka46913113537[[#This Row],[poř]]&lt;&gt;1,IF(G58&gt;=G57,"ok","???"))))</f>
        <v>-</v>
      </c>
    </row>
    <row r="59" spans="2:15" ht="12.75">
      <c r="B59" s="50">
        <v>54</v>
      </c>
      <c r="C59" s="111"/>
      <c r="D59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59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59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59" s="152">
        <f>TIME(Tabulka46913113537[[#This Row],[hod]],Tabulka46913113537[[#This Row],[min]],Tabulka46913113537[[#This Row],[sec]])</f>
        <v>0</v>
      </c>
      <c r="H59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59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59" s="115">
        <f>COUNTIFS($H$6:H59,H59,$I$6:I59,I59)</f>
        <v>13</v>
      </c>
      <c r="K59" s="128"/>
      <c r="L59" s="137"/>
      <c r="M59" s="141"/>
      <c r="N59" s="141"/>
      <c r="O59" s="201" t="str">
        <f>IF(Tabulka46913113537[[#This Row],[čas]]=0,"-",IF(Tabulka46913113537[[#This Row],[poř]]=1,IF(G59&lt;G60,"ok","???"),IF(Tabulka46913113537[[#This Row],[poř]]&lt;&gt;1,IF(G59&gt;=G58,"ok","???"))))</f>
        <v>-</v>
      </c>
    </row>
    <row r="60" spans="2:15" ht="12.75">
      <c r="B60" s="50">
        <v>55</v>
      </c>
      <c r="C60" s="111"/>
      <c r="D60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60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60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60" s="152">
        <f>TIME(Tabulka46913113537[[#This Row],[hod]],Tabulka46913113537[[#This Row],[min]],Tabulka46913113537[[#This Row],[sec]])</f>
        <v>0</v>
      </c>
      <c r="H60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60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60" s="115">
        <f>COUNTIFS($H$6:H60,H60,$I$6:I60,I60)</f>
        <v>14</v>
      </c>
      <c r="K60" s="128"/>
      <c r="L60" s="137"/>
      <c r="M60" s="141"/>
      <c r="N60" s="141"/>
      <c r="O60" s="201" t="str">
        <f>IF(Tabulka46913113537[[#This Row],[čas]]=0,"-",IF(Tabulka46913113537[[#This Row],[poř]]=1,IF(G60&lt;G61,"ok","???"),IF(Tabulka46913113537[[#This Row],[poř]]&lt;&gt;1,IF(G60&gt;=G59,"ok","???"))))</f>
        <v>-</v>
      </c>
    </row>
    <row r="61" spans="2:15" ht="12.75">
      <c r="B61" s="50">
        <v>56</v>
      </c>
      <c r="C61" s="111"/>
      <c r="D61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61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61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61" s="152">
        <f>TIME(Tabulka46913113537[[#This Row],[hod]],Tabulka46913113537[[#This Row],[min]],Tabulka46913113537[[#This Row],[sec]])</f>
        <v>0</v>
      </c>
      <c r="H61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61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61" s="115">
        <f>COUNTIFS($H$6:H61,H61,$I$6:I61,I61)</f>
        <v>15</v>
      </c>
      <c r="K61" s="128"/>
      <c r="L61" s="137"/>
      <c r="M61" s="141"/>
      <c r="N61" s="141"/>
      <c r="O61" s="201" t="str">
        <f>IF(Tabulka46913113537[[#This Row],[čas]]=0,"-",IF(Tabulka46913113537[[#This Row],[poř]]=1,IF(G61&lt;G62,"ok","???"),IF(Tabulka46913113537[[#This Row],[poř]]&lt;&gt;1,IF(G61&gt;=G60,"ok","???"))))</f>
        <v>-</v>
      </c>
    </row>
    <row r="62" spans="2:15" ht="12.75">
      <c r="B62" s="50">
        <v>57</v>
      </c>
      <c r="C62" s="111"/>
      <c r="D62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62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62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62" s="152">
        <f>TIME(Tabulka46913113537[[#This Row],[hod]],Tabulka46913113537[[#This Row],[min]],Tabulka46913113537[[#This Row],[sec]])</f>
        <v>0</v>
      </c>
      <c r="H62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62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62" s="115">
        <f>COUNTIFS($H$6:H62,H62,$I$6:I62,I62)</f>
        <v>16</v>
      </c>
      <c r="K62" s="128"/>
      <c r="L62" s="137"/>
      <c r="M62" s="141"/>
      <c r="N62" s="141"/>
      <c r="O62" s="201" t="str">
        <f>IF(Tabulka46913113537[[#This Row],[čas]]=0,"-",IF(Tabulka46913113537[[#This Row],[poř]]=1,IF(G62&lt;G63,"ok","???"),IF(Tabulka46913113537[[#This Row],[poř]]&lt;&gt;1,IF(G62&gt;=G61,"ok","???"))))</f>
        <v>-</v>
      </c>
    </row>
    <row r="63" spans="2:15" ht="12.75">
      <c r="B63" s="50">
        <v>58</v>
      </c>
      <c r="C63" s="111"/>
      <c r="D63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63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63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63" s="152">
        <f>TIME(Tabulka46913113537[[#This Row],[hod]],Tabulka46913113537[[#This Row],[min]],Tabulka46913113537[[#This Row],[sec]])</f>
        <v>0</v>
      </c>
      <c r="H63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63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63" s="115">
        <f>COUNTIFS($H$6:H63,H63,$I$6:I63,I63)</f>
        <v>17</v>
      </c>
      <c r="K63" s="128"/>
      <c r="L63" s="137"/>
      <c r="M63" s="141"/>
      <c r="N63" s="141"/>
      <c r="O63" s="201" t="str">
        <f>IF(Tabulka46913113537[[#This Row],[čas]]=0,"-",IF(Tabulka46913113537[[#This Row],[poř]]=1,IF(G63&lt;G64,"ok","???"),IF(Tabulka46913113537[[#This Row],[poř]]&lt;&gt;1,IF(G63&gt;=G62,"ok","???"))))</f>
        <v>-</v>
      </c>
    </row>
    <row r="64" spans="2:15" ht="12.75">
      <c r="B64" s="50">
        <v>59</v>
      </c>
      <c r="C64" s="111"/>
      <c r="D64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64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64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64" s="152">
        <f>TIME(Tabulka46913113537[[#This Row],[hod]],Tabulka46913113537[[#This Row],[min]],Tabulka46913113537[[#This Row],[sec]])</f>
        <v>0</v>
      </c>
      <c r="H64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64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64" s="115">
        <f>COUNTIFS($H$6:H64,H64,$I$6:I64,I64)</f>
        <v>18</v>
      </c>
      <c r="K64" s="128"/>
      <c r="L64" s="137"/>
      <c r="M64" s="141"/>
      <c r="N64" s="141"/>
      <c r="O64" s="201" t="str">
        <f>IF(Tabulka46913113537[[#This Row],[čas]]=0,"-",IF(Tabulka46913113537[[#This Row],[poř]]=1,IF(G64&lt;G65,"ok","???"),IF(Tabulka46913113537[[#This Row],[poř]]&lt;&gt;1,IF(G64&gt;=G63,"ok","???"))))</f>
        <v>-</v>
      </c>
    </row>
    <row r="65" spans="2:15" ht="12.75">
      <c r="B65" s="50">
        <v>60</v>
      </c>
      <c r="C65" s="111"/>
      <c r="D65" s="32" t="str">
        <f>IF(ISBLANK(Tabulka46913113537[[#This Row],[start_č]]),"-",IF(ISERROR(VLOOKUP(CONCATENATE(G$2,"::",B$3,"::",Tabulka46913113537[[#This Row],[start_č]]),registrace[[ident pro výsledky]:[kat]],D$4,0)),"-",VLOOKUP(CONCATENATE(G$2,"::",B$3,"::",Tabulka46913113537[[#This Row],[start_č]]),registrace[[ident pro výsledky]:[kat]],D$4,0)))</f>
        <v>-</v>
      </c>
      <c r="E65" s="12" t="str">
        <f>IF(ISBLANK(Tabulka46913113537[[#This Row],[start_č]]),"-",IF(ISERROR(VLOOKUP(CONCATENATE(G$2,"::",B$3,"::",Tabulka46913113537[[#This Row],[start_č]]),registrace[[ident pro výsledky]:[kat]],E$4,0)),"-",VLOOKUP(CONCATENATE(G$2,"::",B$3,"::",Tabulka46913113537[[#This Row],[start_č]]),registrace[[ident pro výsledky]:[kat]],E$4,0)))</f>
        <v>-</v>
      </c>
      <c r="F65" s="34" t="str">
        <f>IF(ISBLANK(Tabulka46913113537[[#This Row],[start_č]]),"-",IF(ISERROR(VLOOKUP(CONCATENATE(G$2,"::",B$3,"::",Tabulka46913113537[[#This Row],[start_č]]),registrace[[ident pro výsledky]:[kat]],F$4,0)),"-",VLOOKUP(CONCATENATE(G$2,"::",B$3,"::",Tabulka46913113537[[#This Row],[start_č]]),registrace[[ident pro výsledky]:[kat]],F$4,0)))</f>
        <v>-</v>
      </c>
      <c r="G65" s="152">
        <f>TIME(Tabulka46913113537[[#This Row],[hod]],Tabulka46913113537[[#This Row],[min]],Tabulka46913113537[[#This Row],[sec]])</f>
        <v>0</v>
      </c>
      <c r="H65" s="7" t="str">
        <f>IF(ISBLANK(Tabulka46913113537[[#This Row],[start_č]]),"-",IF(ISERROR(VLOOKUP(CONCATENATE(G$2,"::",B$3,"::",Tabulka46913113537[[#This Row],[start_č]]),registrace[[ident pro výsledky]:[kat]],H$4,0)),"-",VLOOKUP(CONCATENATE(G$2,"::",B$3,"::",Tabulka46913113537[[#This Row],[start_č]]),registrace[[ident pro výsledky]:[kat]],H$4,0)))</f>
        <v>-</v>
      </c>
      <c r="I65" s="7" t="str">
        <f>IF(ISBLANK(Tabulka46913113537[[#This Row],[start_č]]),"-",IF(ISERROR(VLOOKUP(CONCATENATE(G$2,"::",B$3,"::",Tabulka46913113537[[#This Row],[start_č]]),registrace[[ident pro výsledky]:[kat]],I$4,0)),"-",VLOOKUP(CONCATENATE(G$2,"::",B$3,"::",Tabulka46913113537[[#This Row],[start_č]]),registrace[[ident pro výsledky]:[kat]],I$4,0)))</f>
        <v>-</v>
      </c>
      <c r="J65" s="115">
        <f>COUNTIFS($H$6:H65,H65,$I$6:I65,I65)</f>
        <v>19</v>
      </c>
      <c r="K65" s="128"/>
      <c r="L65" s="137"/>
      <c r="M65" s="141"/>
      <c r="N65" s="141"/>
      <c r="O65" s="201" t="str">
        <f>IF(Tabulka46913113537[[#This Row],[čas]]=0,"-",IF(Tabulka46913113537[[#This Row],[poř]]=1,IF(G65&lt;G66,"ok","???"),IF(Tabulka46913113537[[#This Row],[poř]]&lt;&gt;1,IF(G65&gt;=G64,"ok","???"))))</f>
        <v>-</v>
      </c>
    </row>
  </sheetData>
  <sheetProtection password="C7B2" sheet="1" objects="1" scenarios="1" autoFilter="0"/>
  <mergeCells count="2">
    <mergeCell ref="E3:F3"/>
    <mergeCell ref="H2:J2"/>
  </mergeCells>
  <conditionalFormatting sqref="J6:J65">
    <cfRule type="expression" dxfId="282" priority="6">
      <formula>I6="-"</formula>
    </cfRule>
  </conditionalFormatting>
  <conditionalFormatting sqref="C6:C65">
    <cfRule type="expression" dxfId="281" priority="101">
      <formula>COUNTIF($C$6:$C$65,C6)&gt;1</formula>
    </cfRule>
  </conditionalFormatting>
  <conditionalFormatting sqref="K10:K65">
    <cfRule type="expression" dxfId="280" priority="4">
      <formula>J10="-"</formula>
    </cfRule>
  </conditionalFormatting>
  <conditionalFormatting sqref="K6:L9 L10:L65">
    <cfRule type="expression" dxfId="279" priority="2">
      <formula>J6="-"</formula>
    </cfRule>
  </conditionalFormatting>
  <conditionalFormatting sqref="M6:M65">
    <cfRule type="expression" dxfId="278" priority="3">
      <formula>#REF!="-"</formula>
    </cfRule>
  </conditionalFormatting>
  <conditionalFormatting sqref="O6:O65">
    <cfRule type="containsText" dxfId="277" priority="1" operator="containsText" text="???">
      <formula>NOT(ISERROR(SEARCH("???",O6)))</formula>
    </cfRule>
  </conditionalFormatting>
  <pageMargins left="0" right="0" top="0" bottom="0" header="0.39370078740157483" footer="0"/>
  <pageSetup paperSize="9" fitToHeight="0" orientation="portrait" r:id="rId1"/>
  <headerFooter>
    <oddHeader>&amp;R&amp;G</oddHeader>
  </headerFooter>
  <legacyDrawingHF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5" tint="-0.249977111117893"/>
    <outlinePr summaryBelow="0" summaryRight="0"/>
    <pageSetUpPr fitToPage="1"/>
  </sheetPr>
  <dimension ref="A1:R21"/>
  <sheetViews>
    <sheetView showGridLines="0" showRowColHeaders="0" workbookViewId="0">
      <selection activeCell="B5" sqref="B5"/>
    </sheetView>
  </sheetViews>
  <sheetFormatPr defaultColWidth="0" defaultRowHeight="11.25"/>
  <cols>
    <col min="1" max="1" width="2.7109375" style="6" customWidth="1"/>
    <col min="2" max="2" width="4.7109375" style="6" customWidth="1"/>
    <col min="3" max="3" width="5.42578125" style="6" bestFit="1" customWidth="1"/>
    <col min="4" max="4" width="13.7109375" style="6" bestFit="1" customWidth="1"/>
    <col min="5" max="5" width="6" style="35" bestFit="1" customWidth="1"/>
    <col min="6" max="6" width="20.7109375" style="6" customWidth="1"/>
    <col min="7" max="7" width="10.85546875" style="6" bestFit="1" customWidth="1"/>
    <col min="8" max="8" width="3.5703125" style="6" bestFit="1" customWidth="1"/>
    <col min="9" max="9" width="3" style="6" hidden="1" customWidth="1"/>
    <col min="10" max="10" width="7.7109375" style="6" customWidth="1"/>
    <col min="11" max="11" width="23.7109375" style="6" customWidth="1"/>
    <col min="12" max="12" width="9.140625" style="6" customWidth="1"/>
    <col min="13" max="18" width="0" style="6" hidden="1" customWidth="1"/>
    <col min="19" max="16384" width="9.140625" style="6" hidden="1"/>
  </cols>
  <sheetData>
    <row r="1" spans="2:11">
      <c r="E1" s="6"/>
    </row>
    <row r="2" spans="2:11" s="26" customFormat="1" ht="18.75">
      <c r="B2" s="108" t="s">
        <v>628</v>
      </c>
      <c r="C2" s="27"/>
      <c r="D2" s="27"/>
      <c r="E2" s="27"/>
      <c r="F2" s="27"/>
      <c r="G2" s="154">
        <v>2017</v>
      </c>
    </row>
    <row r="3" spans="2:11" s="37" customFormat="1" ht="15.75">
      <c r="B3" s="116" t="s">
        <v>676</v>
      </c>
      <c r="C3" s="36"/>
      <c r="E3" s="355">
        <v>0.16</v>
      </c>
      <c r="F3" s="355"/>
    </row>
    <row r="4" spans="2:11">
      <c r="C4" s="41"/>
      <c r="D4" s="33">
        <v>5</v>
      </c>
      <c r="E4" s="33">
        <v>6</v>
      </c>
      <c r="F4" s="33">
        <v>7</v>
      </c>
      <c r="G4" s="41"/>
      <c r="H4" s="33">
        <v>8</v>
      </c>
      <c r="I4" s="33">
        <v>9</v>
      </c>
    </row>
    <row r="5" spans="2:11">
      <c r="B5" s="11" t="s">
        <v>292</v>
      </c>
      <c r="C5" s="11" t="s">
        <v>181</v>
      </c>
      <c r="D5" s="9" t="s">
        <v>624</v>
      </c>
      <c r="E5" s="11" t="s">
        <v>455</v>
      </c>
      <c r="F5" s="9" t="s">
        <v>46</v>
      </c>
      <c r="G5" s="11" t="s">
        <v>188</v>
      </c>
      <c r="H5" s="11" t="s">
        <v>45</v>
      </c>
      <c r="I5" s="11" t="s">
        <v>185</v>
      </c>
      <c r="J5" s="114" t="s">
        <v>458</v>
      </c>
      <c r="K5" s="114"/>
    </row>
    <row r="6" spans="2:11" ht="12.75">
      <c r="B6" s="50">
        <v>1</v>
      </c>
      <c r="C6" s="111">
        <v>98</v>
      </c>
      <c r="D6" s="32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Flašar Jan</v>
      </c>
      <c r="E6" s="12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1986</v>
      </c>
      <c r="F6" s="34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6" s="334">
        <v>4.0509259259259258E-4</v>
      </c>
      <c r="H6" s="7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M</v>
      </c>
      <c r="I6" s="7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6" s="115"/>
      <c r="K6" s="115"/>
    </row>
    <row r="7" spans="2:11" ht="12.75">
      <c r="B7" s="50">
        <v>2</v>
      </c>
      <c r="C7" s="111">
        <v>93</v>
      </c>
      <c r="D7" s="32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Tichý Jiří</v>
      </c>
      <c r="E7" s="12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1992</v>
      </c>
      <c r="F7" s="34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7" s="334">
        <v>4.5138888888888892E-4</v>
      </c>
      <c r="H7" s="7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M</v>
      </c>
      <c r="I7" s="7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7" s="115"/>
      <c r="K7" s="115"/>
    </row>
    <row r="8" spans="2:11" ht="12.75">
      <c r="B8" s="50">
        <v>3</v>
      </c>
      <c r="C8" s="111">
        <v>82</v>
      </c>
      <c r="D8" s="32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Jokl Rostislav</v>
      </c>
      <c r="E8" s="12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1975</v>
      </c>
      <c r="F8" s="34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8" s="334">
        <v>4.7453703703703704E-4</v>
      </c>
      <c r="H8" s="7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M</v>
      </c>
      <c r="I8" s="7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8" s="115"/>
      <c r="K8" s="115"/>
    </row>
    <row r="9" spans="2:11" ht="12.75">
      <c r="B9" s="50">
        <v>4</v>
      </c>
      <c r="C9" s="111">
        <v>1</v>
      </c>
      <c r="D9" s="32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Korejtko Antonín</v>
      </c>
      <c r="E9" s="12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1993</v>
      </c>
      <c r="F9" s="34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9" s="334">
        <v>6.087962962962963E-4</v>
      </c>
      <c r="H9" s="7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M</v>
      </c>
      <c r="I9" s="7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9" s="115"/>
      <c r="K9" s="115"/>
    </row>
    <row r="10" spans="2:11" ht="12.75">
      <c r="B10" s="50">
        <v>5</v>
      </c>
      <c r="C10" s="111">
        <v>73</v>
      </c>
      <c r="D10" s="32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Krausová Aneta</v>
      </c>
      <c r="E10" s="12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1990</v>
      </c>
      <c r="F10" s="34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0" s="334">
        <v>7.7546296296296304E-4</v>
      </c>
      <c r="H10" s="7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Z</v>
      </c>
      <c r="I10" s="7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0" s="115"/>
      <c r="K10" s="115"/>
    </row>
    <row r="11" spans="2:11" ht="12.75">
      <c r="B11" s="50">
        <v>6</v>
      </c>
      <c r="C11" s="111">
        <v>70</v>
      </c>
      <c r="D11" s="32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Habara Jan</v>
      </c>
      <c r="E11" s="12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1972</v>
      </c>
      <c r="F11" s="34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1" s="334"/>
      <c r="H11" s="7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M</v>
      </c>
      <c r="I11" s="7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1" s="115"/>
      <c r="K11" s="115"/>
    </row>
    <row r="12" spans="2:11" ht="15">
      <c r="B12" s="50">
        <v>7</v>
      </c>
      <c r="C12" s="111">
        <v>85</v>
      </c>
      <c r="D12" s="32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Habara Jaromír</v>
      </c>
      <c r="E12" s="12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1974</v>
      </c>
      <c r="F12" s="34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2" s="334"/>
      <c r="H12" s="7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M</v>
      </c>
      <c r="I12" s="7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2" s="164"/>
      <c r="K12" s="115"/>
    </row>
    <row r="13" spans="2:11" ht="15">
      <c r="B13" s="157">
        <v>8</v>
      </c>
      <c r="C13" s="158">
        <v>68</v>
      </c>
      <c r="D13" s="159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Pleštilová Lucie</v>
      </c>
      <c r="E13" s="160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1988</v>
      </c>
      <c r="F13" s="161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3" s="335"/>
      <c r="H13" s="162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Z</v>
      </c>
      <c r="I13" s="162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3" s="164"/>
    </row>
    <row r="14" spans="2:11" ht="12.75">
      <c r="B14" s="157">
        <v>9</v>
      </c>
      <c r="C14" s="158">
        <v>61</v>
      </c>
      <c r="D14" s="159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Hlavatá Věra</v>
      </c>
      <c r="E14" s="160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1970</v>
      </c>
      <c r="F14" s="161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4" s="335"/>
      <c r="H14" s="162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Z</v>
      </c>
      <c r="I14" s="162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4" s="163"/>
    </row>
    <row r="15" spans="2:11" ht="12.75">
      <c r="B15" s="234">
        <v>10</v>
      </c>
      <c r="C15" s="235">
        <v>12</v>
      </c>
      <c r="D15" s="236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Smetana Jiří</v>
      </c>
      <c r="E15" s="237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1953</v>
      </c>
      <c r="F15" s="238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5" s="336"/>
      <c r="H15" s="239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M</v>
      </c>
      <c r="I15" s="239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5" s="240"/>
    </row>
    <row r="16" spans="2:11" ht="12.75">
      <c r="B16" s="234">
        <v>11</v>
      </c>
      <c r="C16" s="235">
        <v>6</v>
      </c>
      <c r="D16" s="236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Toman Martin</v>
      </c>
      <c r="E16" s="237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1971</v>
      </c>
      <c r="F16" s="238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6" s="336"/>
      <c r="H16" s="239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M</v>
      </c>
      <c r="I16" s="239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6" s="240"/>
    </row>
    <row r="17" spans="2:10" ht="12.75">
      <c r="B17" s="234">
        <v>12</v>
      </c>
      <c r="C17" s="235">
        <v>94</v>
      </c>
      <c r="D17" s="236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Mandryšová Lenka</v>
      </c>
      <c r="E17" s="237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1968</v>
      </c>
      <c r="F17" s="238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7" s="336"/>
      <c r="H17" s="239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Z</v>
      </c>
      <c r="I17" s="239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7" s="240"/>
    </row>
    <row r="18" spans="2:10" ht="12.75">
      <c r="B18" s="234">
        <v>13</v>
      </c>
      <c r="C18" s="235">
        <v>71</v>
      </c>
      <c r="D18" s="236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Troup Roman</v>
      </c>
      <c r="E18" s="237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1967</v>
      </c>
      <c r="F18" s="238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8" s="336"/>
      <c r="H18" s="239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M</v>
      </c>
      <c r="I18" s="239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8" s="240"/>
    </row>
    <row r="19" spans="2:10" ht="12.75">
      <c r="B19" s="234">
        <v>14</v>
      </c>
      <c r="C19" s="235">
        <v>64</v>
      </c>
      <c r="D19" s="236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Bumbová Martina</v>
      </c>
      <c r="E19" s="237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1969</v>
      </c>
      <c r="F19" s="238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19" s="336"/>
      <c r="H19" s="239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Z</v>
      </c>
      <c r="I19" s="239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19" s="240"/>
    </row>
    <row r="20" spans="2:10" ht="12.75">
      <c r="B20" s="234">
        <v>15</v>
      </c>
      <c r="C20" s="235">
        <v>80</v>
      </c>
      <c r="D20" s="236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Klosse Jiří</v>
      </c>
      <c r="E20" s="237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1970</v>
      </c>
      <c r="F20" s="238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20" s="336"/>
      <c r="H20" s="239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M</v>
      </c>
      <c r="I20" s="239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20" s="240"/>
    </row>
    <row r="21" spans="2:10" ht="12.75">
      <c r="B21" s="234">
        <v>16</v>
      </c>
      <c r="C21" s="235">
        <v>76</v>
      </c>
      <c r="D21" s="236" t="str">
        <f>IF(ISBLANK(Tabulka4691311353738[[#This Row],[start_č]]),"-",IF(ISERROR(VLOOKUP(CONCATENATE(G$2,"::",B$3,"::",Tabulka4691311353738[[#This Row],[start_č]]),registrace[[ident pro výsledky]:[kat]],D$4,0)),"-",VLOOKUP(CONCATENATE(G$2,"::",B$3,"::",Tabulka4691311353738[[#This Row],[start_č]]),registrace[[ident pro výsledky]:[kat]],D$4,0)))</f>
        <v>Zikeš Jiří</v>
      </c>
      <c r="E21" s="237">
        <f>IF(ISBLANK(Tabulka4691311353738[[#This Row],[start_č]]),"-",IF(ISERROR(VLOOKUP(CONCATENATE(G$2,"::",B$3,"::",Tabulka4691311353738[[#This Row],[start_č]]),registrace[[ident pro výsledky]:[kat]],E$4,0)),"-",VLOOKUP(CONCATENATE(G$2,"::",B$3,"::",Tabulka4691311353738[[#This Row],[start_č]]),registrace[[ident pro výsledky]:[kat]],E$4,0)))</f>
        <v>1964</v>
      </c>
      <c r="F21" s="238" t="str">
        <f>IF(ISBLANK(Tabulka4691311353738[[#This Row],[start_č]]),"-",IF(ISERROR(VLOOKUP(CONCATENATE(G$2,"::",B$3,"::",Tabulka4691311353738[[#This Row],[start_č]]),registrace[[ident pro výsledky]:[kat]],F$4,0)),"-",VLOOKUP(CONCATENATE(G$2,"::",B$3,"::",Tabulka4691311353738[[#This Row],[start_č]]),registrace[[ident pro výsledky]:[kat]],F$4,0)))</f>
        <v>-</v>
      </c>
      <c r="G21" s="336"/>
      <c r="H21" s="239" t="str">
        <f>IF(ISBLANK(Tabulka4691311353738[[#This Row],[start_č]]),"-",IF(ISERROR(VLOOKUP(CONCATENATE(G$2,"::",B$3,"::",Tabulka4691311353738[[#This Row],[start_č]]),registrace[[ident pro výsledky]:[kat]],H$4,0)),"-",VLOOKUP(CONCATENATE(G$2,"::",B$3,"::",Tabulka4691311353738[[#This Row],[start_č]]),registrace[[ident pro výsledky]:[kat]],H$4,0)))</f>
        <v>M</v>
      </c>
      <c r="I21" s="239" t="str">
        <f>IF(ISBLANK(Tabulka4691311353738[[#This Row],[start_č]]),"-",IF(ISERROR(VLOOKUP(CONCATENATE(G$2,"::",B$3,"::",Tabulka4691311353738[[#This Row],[start_č]]),registrace[[ident pro výsledky]:[kat]],I$4,0)),"-",VLOOKUP(CONCATENATE(G$2,"::",B$3,"::",Tabulka4691311353738[[#This Row],[start_č]]),registrace[[ident pro výsledky]:[kat]],I$4,0)))</f>
        <v>-</v>
      </c>
      <c r="J21" s="240"/>
    </row>
  </sheetData>
  <sheetProtection password="C7B2" sheet="1" objects="1" scenarios="1" autoFilter="0"/>
  <mergeCells count="1">
    <mergeCell ref="E3:F3"/>
  </mergeCells>
  <conditionalFormatting sqref="J6:K12">
    <cfRule type="expression" dxfId="261" priority="3">
      <formula>I6="-"</formula>
    </cfRule>
  </conditionalFormatting>
  <conditionalFormatting sqref="C6:C21">
    <cfRule type="expression" dxfId="260" priority="121">
      <formula>COUNTIF($C$6:$C$21,C6)&gt;1</formula>
    </cfRule>
  </conditionalFormatting>
  <pageMargins left="0" right="0" top="0" bottom="0" header="0.39370078740157483" footer="0"/>
  <pageSetup paperSize="9" fitToHeight="0" orientation="portrait" r:id="rId1"/>
  <headerFooter>
    <oddHeader>&amp;R&amp;G</oddHeader>
  </headerFooter>
  <legacyDrawingHF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5"/>
    <outlinePr summaryBelow="0" summaryRight="0"/>
    <pageSetUpPr fitToPage="1"/>
  </sheetPr>
  <dimension ref="A1:V41"/>
  <sheetViews>
    <sheetView showGridLines="0" showRowColHeaders="0" workbookViewId="0">
      <selection activeCell="B6" sqref="B6"/>
    </sheetView>
  </sheetViews>
  <sheetFormatPr defaultColWidth="0" defaultRowHeight="11.25" outlineLevelCol="1"/>
  <cols>
    <col min="1" max="1" width="2.7109375" style="6" customWidth="1"/>
    <col min="2" max="2" width="4.7109375" style="6" customWidth="1"/>
    <col min="3" max="3" width="6.42578125" style="6" bestFit="1" customWidth="1"/>
    <col min="4" max="4" width="13.7109375" style="6" bestFit="1" customWidth="1"/>
    <col min="5" max="5" width="6" style="35" bestFit="1" customWidth="1"/>
    <col min="6" max="6" width="20.7109375" style="6" customWidth="1"/>
    <col min="7" max="7" width="8.5703125" style="6" bestFit="1" customWidth="1" collapsed="1"/>
    <col min="8" max="8" width="1.7109375" style="6" hidden="1" customWidth="1" outlineLevel="1"/>
    <col min="9" max="9" width="3.5703125" style="186" hidden="1" customWidth="1" outlineLevel="1"/>
    <col min="10" max="10" width="3.28515625" style="186" hidden="1" customWidth="1" outlineLevel="1"/>
    <col min="11" max="11" width="5.7109375" style="6" customWidth="1"/>
    <col min="12" max="12" width="4.7109375" style="6" customWidth="1"/>
    <col min="13" max="13" width="6.42578125" style="6" bestFit="1" customWidth="1"/>
    <col min="14" max="14" width="13.7109375" style="6" bestFit="1" customWidth="1"/>
    <col min="15" max="15" width="6" style="35" bestFit="1" customWidth="1"/>
    <col min="16" max="16" width="20.7109375" style="6" customWidth="1"/>
    <col min="17" max="17" width="8.5703125" style="6" bestFit="1" customWidth="1" collapsed="1"/>
    <col min="18" max="18" width="1.7109375" style="6" hidden="1" customWidth="1" outlineLevel="1"/>
    <col min="19" max="19" width="3.5703125" style="186" hidden="1" customWidth="1" outlineLevel="1"/>
    <col min="20" max="20" width="3.28515625" style="186" hidden="1" customWidth="1" outlineLevel="1"/>
    <col min="21" max="21" width="5.7109375" style="6" customWidth="1"/>
    <col min="22" max="22" width="0" style="6" hidden="1" customWidth="1"/>
    <col min="23" max="16384" width="9.140625" style="6" hidden="1"/>
  </cols>
  <sheetData>
    <row r="1" spans="2:20">
      <c r="E1" s="6"/>
      <c r="O1" s="6"/>
    </row>
    <row r="2" spans="2:20" s="26" customFormat="1" ht="18.75">
      <c r="B2" s="108" t="s">
        <v>628</v>
      </c>
      <c r="C2" s="27"/>
      <c r="D2" s="27"/>
      <c r="E2" s="27"/>
      <c r="F2" s="27"/>
      <c r="I2" s="187"/>
      <c r="J2" s="187"/>
      <c r="L2" s="27"/>
      <c r="M2" s="27"/>
      <c r="N2" s="27"/>
      <c r="O2" s="27"/>
      <c r="P2" s="27"/>
      <c r="Q2" s="109">
        <v>2017</v>
      </c>
      <c r="S2" s="187"/>
      <c r="T2" s="187"/>
    </row>
    <row r="3" spans="2:20" s="37" customFormat="1" ht="12.75">
      <c r="B3" s="28" t="s">
        <v>627</v>
      </c>
      <c r="C3" s="36"/>
      <c r="D3" s="28" t="s">
        <v>297</v>
      </c>
      <c r="E3" s="1"/>
      <c r="F3" s="30" t="s">
        <v>630</v>
      </c>
      <c r="G3" s="106">
        <v>0.16</v>
      </c>
      <c r="I3" s="188"/>
      <c r="J3" s="188"/>
      <c r="L3" s="28"/>
      <c r="M3" s="36"/>
      <c r="N3" s="28"/>
      <c r="O3" s="1"/>
      <c r="P3" s="30"/>
      <c r="Q3" s="106"/>
      <c r="S3" s="188"/>
      <c r="T3" s="188"/>
    </row>
    <row r="4" spans="2:20" s="37" customFormat="1" ht="15.75">
      <c r="B4" s="28" t="s">
        <v>625</v>
      </c>
      <c r="C4" s="36"/>
      <c r="D4" s="47" t="s">
        <v>3181</v>
      </c>
      <c r="E4" s="29"/>
      <c r="F4" s="30" t="s">
        <v>626</v>
      </c>
      <c r="G4" s="105" t="s">
        <v>177</v>
      </c>
      <c r="I4" s="188"/>
      <c r="J4" s="188"/>
      <c r="L4" s="28"/>
      <c r="M4" s="36"/>
      <c r="N4" s="47"/>
      <c r="O4" s="29"/>
      <c r="P4" s="30" t="s">
        <v>626</v>
      </c>
      <c r="Q4" s="105" t="s">
        <v>318</v>
      </c>
      <c r="S4" s="188"/>
      <c r="T4" s="188"/>
    </row>
    <row r="5" spans="2:20">
      <c r="C5" s="41"/>
      <c r="D5" s="33">
        <v>5</v>
      </c>
      <c r="E5" s="33">
        <v>6</v>
      </c>
      <c r="F5" s="33">
        <v>7</v>
      </c>
      <c r="G5" s="41"/>
      <c r="M5" s="42"/>
      <c r="N5" s="33">
        <v>5</v>
      </c>
      <c r="O5" s="33">
        <v>6</v>
      </c>
      <c r="P5" s="33">
        <v>7</v>
      </c>
      <c r="Q5" s="42"/>
    </row>
    <row r="6" spans="2:20">
      <c r="B6" s="11" t="s">
        <v>292</v>
      </c>
      <c r="C6" s="11" t="s">
        <v>181</v>
      </c>
      <c r="D6" s="9" t="s">
        <v>624</v>
      </c>
      <c r="E6" s="11" t="s">
        <v>455</v>
      </c>
      <c r="F6" s="9" t="s">
        <v>46</v>
      </c>
      <c r="G6" s="11" t="s">
        <v>188</v>
      </c>
      <c r="I6" s="186" t="s">
        <v>2343</v>
      </c>
      <c r="J6" s="186" t="s">
        <v>2345</v>
      </c>
      <c r="L6" s="11" t="s">
        <v>292</v>
      </c>
      <c r="M6" s="11" t="s">
        <v>181</v>
      </c>
      <c r="N6" s="9" t="s">
        <v>624</v>
      </c>
      <c r="O6" s="11" t="s">
        <v>455</v>
      </c>
      <c r="P6" s="9" t="s">
        <v>46</v>
      </c>
      <c r="Q6" s="11" t="s">
        <v>188</v>
      </c>
      <c r="S6" s="186" t="s">
        <v>2343</v>
      </c>
      <c r="T6" s="186" t="s">
        <v>2345</v>
      </c>
    </row>
    <row r="7" spans="2:20" ht="12.75">
      <c r="B7" s="50">
        <v>1</v>
      </c>
      <c r="C7" s="52">
        <v>11</v>
      </c>
      <c r="D7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Samec Tobiáš</v>
      </c>
      <c r="E7" s="12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2014</v>
      </c>
      <c r="F7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Zliv</v>
      </c>
      <c r="G7" s="180">
        <f t="shared" ref="G7:G41" si="0">IF(AND(ISBLANK(I7),ISBLANK(J7)),"-",TIME(0,I7,J7))</f>
        <v>9.3750000000000007E-4</v>
      </c>
      <c r="I7" s="186">
        <v>1</v>
      </c>
      <c r="J7" s="186">
        <v>21.6</v>
      </c>
      <c r="L7" s="10">
        <v>1</v>
      </c>
      <c r="M7" s="102">
        <v>17</v>
      </c>
      <c r="N7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Chudá Adéla</v>
      </c>
      <c r="O7" s="12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2014</v>
      </c>
      <c r="P7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Malonty</v>
      </c>
      <c r="Q7" s="183">
        <f>IF(AND(ISBLANK(S7),ISBLANK(T7)),"-",TIME(0,S7,T7))</f>
        <v>7.6388888888888893E-4</v>
      </c>
      <c r="S7" s="186">
        <v>1</v>
      </c>
      <c r="T7" s="186">
        <v>6.5</v>
      </c>
    </row>
    <row r="8" spans="2:20" ht="12.75">
      <c r="B8" s="50">
        <v>2</v>
      </c>
      <c r="C8" s="52">
        <v>12</v>
      </c>
      <c r="D8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Koreš Mikuláš</v>
      </c>
      <c r="E8" s="12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2014</v>
      </c>
      <c r="F8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Bujanov</v>
      </c>
      <c r="G8" s="180">
        <f t="shared" si="0"/>
        <v>1.0532407407407407E-3</v>
      </c>
      <c r="I8" s="186">
        <v>1</v>
      </c>
      <c r="J8" s="186">
        <v>31.9</v>
      </c>
      <c r="L8" s="10">
        <v>2</v>
      </c>
      <c r="M8" s="102">
        <v>16</v>
      </c>
      <c r="N8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Fuková Nela Sofie</v>
      </c>
      <c r="O8" s="12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2015</v>
      </c>
      <c r="P8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Bujanov</v>
      </c>
      <c r="Q8" s="183">
        <f t="shared" ref="Q8:Q41" si="1">IF(AND(ISBLANK(S8),ISBLANK(T8)),"-",TIME(0,S8,T8))</f>
        <v>1.8750000000000001E-3</v>
      </c>
      <c r="S8" s="186">
        <v>2</v>
      </c>
      <c r="T8" s="186">
        <v>42.5</v>
      </c>
    </row>
    <row r="9" spans="2:20" ht="12.75">
      <c r="B9" s="50">
        <v>3</v>
      </c>
      <c r="C9" s="52">
        <v>3</v>
      </c>
      <c r="D9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Smolík Filip</v>
      </c>
      <c r="E9" s="12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2014</v>
      </c>
      <c r="F9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Zubčice</v>
      </c>
      <c r="G9" s="180">
        <f t="shared" si="0"/>
        <v>1.3194444444444443E-3</v>
      </c>
      <c r="I9" s="186">
        <v>1</v>
      </c>
      <c r="J9" s="186">
        <v>54.9</v>
      </c>
      <c r="L9" s="10">
        <v>3</v>
      </c>
      <c r="M9" s="102"/>
      <c r="N9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9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9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9" s="183" t="str">
        <f t="shared" si="1"/>
        <v>-</v>
      </c>
    </row>
    <row r="10" spans="2:20" ht="12.75">
      <c r="B10" s="50">
        <v>4</v>
      </c>
      <c r="C10" s="52">
        <v>36</v>
      </c>
      <c r="D10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Mocek Tomáš</v>
      </c>
      <c r="E10" s="12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2014</v>
      </c>
      <c r="F10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České Budějovice</v>
      </c>
      <c r="G10" s="180">
        <f t="shared" si="0"/>
        <v>1.423611111111111E-3</v>
      </c>
      <c r="I10" s="186">
        <v>2</v>
      </c>
      <c r="J10" s="186">
        <v>3.3</v>
      </c>
      <c r="L10" s="10">
        <v>4</v>
      </c>
      <c r="M10" s="102"/>
      <c r="N10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10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10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10" s="183" t="str">
        <f t="shared" si="1"/>
        <v>-</v>
      </c>
    </row>
    <row r="11" spans="2:20" ht="12.75">
      <c r="B11" s="50">
        <v>5</v>
      </c>
      <c r="C11" s="52">
        <v>5</v>
      </c>
      <c r="D11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Putschögl Filip</v>
      </c>
      <c r="E11" s="12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2015</v>
      </c>
      <c r="F11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Český Krumlov</v>
      </c>
      <c r="G11" s="180">
        <f t="shared" si="0"/>
        <v>1.5509259259259261E-3</v>
      </c>
      <c r="I11" s="186">
        <v>2</v>
      </c>
      <c r="J11" s="186">
        <v>14.9</v>
      </c>
      <c r="L11" s="10">
        <v>5</v>
      </c>
      <c r="M11" s="102"/>
      <c r="N11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11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11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11" s="183" t="str">
        <f t="shared" si="1"/>
        <v>-</v>
      </c>
    </row>
    <row r="12" spans="2:20" ht="12.75">
      <c r="B12" s="50">
        <v>6</v>
      </c>
      <c r="C12" s="52">
        <v>7</v>
      </c>
      <c r="D12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Gazda Sebastian</v>
      </c>
      <c r="E12" s="12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2014</v>
      </c>
      <c r="F12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Bujanov</v>
      </c>
      <c r="G12" s="180">
        <f t="shared" si="0"/>
        <v>1.736111111111111E-3</v>
      </c>
      <c r="I12" s="186">
        <v>2</v>
      </c>
      <c r="J12" s="186">
        <v>30</v>
      </c>
      <c r="L12" s="10">
        <v>6</v>
      </c>
      <c r="M12" s="102"/>
      <c r="N12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12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12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12" s="183" t="str">
        <f t="shared" si="1"/>
        <v>-</v>
      </c>
    </row>
    <row r="13" spans="2:20" ht="12.75">
      <c r="B13" s="50">
        <v>7</v>
      </c>
      <c r="C13" s="52"/>
      <c r="D13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13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13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13" s="180" t="str">
        <f t="shared" si="0"/>
        <v>-</v>
      </c>
      <c r="L13" s="10">
        <v>7</v>
      </c>
      <c r="M13" s="102"/>
      <c r="N13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13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13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13" s="183" t="str">
        <f t="shared" si="1"/>
        <v>-</v>
      </c>
    </row>
    <row r="14" spans="2:20" ht="12.75">
      <c r="B14" s="50">
        <v>8</v>
      </c>
      <c r="C14" s="52"/>
      <c r="D14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14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14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14" s="180" t="str">
        <f t="shared" si="0"/>
        <v>-</v>
      </c>
      <c r="L14" s="10">
        <v>8</v>
      </c>
      <c r="M14" s="102"/>
      <c r="N14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14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14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14" s="183" t="str">
        <f t="shared" si="1"/>
        <v>-</v>
      </c>
    </row>
    <row r="15" spans="2:20" ht="12.75">
      <c r="B15" s="50">
        <v>9</v>
      </c>
      <c r="C15" s="52"/>
      <c r="D15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15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15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15" s="180" t="str">
        <f t="shared" si="0"/>
        <v>-</v>
      </c>
      <c r="L15" s="10">
        <v>9</v>
      </c>
      <c r="M15" s="102"/>
      <c r="N15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15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15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15" s="183" t="str">
        <f t="shared" si="1"/>
        <v>-</v>
      </c>
    </row>
    <row r="16" spans="2:20" ht="12.75">
      <c r="B16" s="50">
        <v>10</v>
      </c>
      <c r="C16" s="52"/>
      <c r="D16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16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16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16" s="180" t="str">
        <f t="shared" si="0"/>
        <v>-</v>
      </c>
      <c r="L16" s="10">
        <v>10</v>
      </c>
      <c r="M16" s="102"/>
      <c r="N16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16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16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16" s="183" t="str">
        <f t="shared" si="1"/>
        <v>-</v>
      </c>
    </row>
    <row r="17" spans="2:17" ht="12.75">
      <c r="B17" s="50">
        <v>11</v>
      </c>
      <c r="C17" s="52"/>
      <c r="D17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17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17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17" s="180" t="str">
        <f t="shared" si="0"/>
        <v>-</v>
      </c>
      <c r="L17" s="10">
        <v>11</v>
      </c>
      <c r="M17" s="102"/>
      <c r="N17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17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17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17" s="183" t="str">
        <f t="shared" si="1"/>
        <v>-</v>
      </c>
    </row>
    <row r="18" spans="2:17" ht="12.75">
      <c r="B18" s="50">
        <v>12</v>
      </c>
      <c r="C18" s="52"/>
      <c r="D18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18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18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18" s="180" t="str">
        <f t="shared" si="0"/>
        <v>-</v>
      </c>
      <c r="L18" s="10">
        <v>12</v>
      </c>
      <c r="M18" s="102"/>
      <c r="N18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18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18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18" s="183" t="str">
        <f t="shared" si="1"/>
        <v>-</v>
      </c>
    </row>
    <row r="19" spans="2:17" ht="12.75">
      <c r="B19" s="50">
        <v>13</v>
      </c>
      <c r="C19" s="52"/>
      <c r="D19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19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19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19" s="180" t="str">
        <f t="shared" si="0"/>
        <v>-</v>
      </c>
      <c r="L19" s="10">
        <v>13</v>
      </c>
      <c r="M19" s="102"/>
      <c r="N19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19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19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19" s="183" t="str">
        <f t="shared" si="1"/>
        <v>-</v>
      </c>
    </row>
    <row r="20" spans="2:17" ht="12.75">
      <c r="B20" s="50">
        <v>14</v>
      </c>
      <c r="C20" s="52"/>
      <c r="D20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20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20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20" s="180" t="str">
        <f t="shared" si="0"/>
        <v>-</v>
      </c>
      <c r="L20" s="10">
        <v>14</v>
      </c>
      <c r="M20" s="102"/>
      <c r="N20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20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20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20" s="183" t="str">
        <f t="shared" si="1"/>
        <v>-</v>
      </c>
    </row>
    <row r="21" spans="2:17" ht="12.75">
      <c r="B21" s="50">
        <v>15</v>
      </c>
      <c r="C21" s="52"/>
      <c r="D21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21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21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21" s="180" t="str">
        <f t="shared" si="0"/>
        <v>-</v>
      </c>
      <c r="L21" s="10">
        <v>15</v>
      </c>
      <c r="M21" s="102"/>
      <c r="N21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21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21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21" s="183" t="str">
        <f t="shared" si="1"/>
        <v>-</v>
      </c>
    </row>
    <row r="22" spans="2:17" ht="12.75">
      <c r="B22" s="51">
        <v>16</v>
      </c>
      <c r="C22" s="53"/>
      <c r="D22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22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22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22" s="181" t="str">
        <f t="shared" si="0"/>
        <v>-</v>
      </c>
      <c r="L22" s="40">
        <v>16</v>
      </c>
      <c r="M22" s="103"/>
      <c r="N22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22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22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22" s="184" t="str">
        <f t="shared" si="1"/>
        <v>-</v>
      </c>
    </row>
    <row r="23" spans="2:17" ht="12.75">
      <c r="B23" s="51">
        <v>17</v>
      </c>
      <c r="C23" s="53"/>
      <c r="D23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23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23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23" s="181" t="str">
        <f t="shared" si="0"/>
        <v>-</v>
      </c>
      <c r="L23" s="40">
        <v>17</v>
      </c>
      <c r="M23" s="103"/>
      <c r="N23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23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23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23" s="184" t="str">
        <f t="shared" si="1"/>
        <v>-</v>
      </c>
    </row>
    <row r="24" spans="2:17" ht="12.75">
      <c r="B24" s="51">
        <v>18</v>
      </c>
      <c r="C24" s="53"/>
      <c r="D24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24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24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24" s="181" t="str">
        <f t="shared" si="0"/>
        <v>-</v>
      </c>
      <c r="L24" s="40">
        <v>18</v>
      </c>
      <c r="M24" s="103"/>
      <c r="N24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24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24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24" s="184" t="str">
        <f t="shared" si="1"/>
        <v>-</v>
      </c>
    </row>
    <row r="25" spans="2:17" ht="12.75">
      <c r="B25" s="51">
        <v>19</v>
      </c>
      <c r="C25" s="53"/>
      <c r="D25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25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25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25" s="181" t="str">
        <f t="shared" si="0"/>
        <v>-</v>
      </c>
      <c r="L25" s="40">
        <v>19</v>
      </c>
      <c r="M25" s="103"/>
      <c r="N25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25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25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25" s="184" t="str">
        <f t="shared" si="1"/>
        <v>-</v>
      </c>
    </row>
    <row r="26" spans="2:17" ht="12.75">
      <c r="B26" s="51">
        <v>20</v>
      </c>
      <c r="C26" s="53"/>
      <c r="D26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26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26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26" s="181" t="str">
        <f t="shared" si="0"/>
        <v>-</v>
      </c>
      <c r="L26" s="40">
        <v>20</v>
      </c>
      <c r="M26" s="103"/>
      <c r="N26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26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26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26" s="184" t="str">
        <f t="shared" si="1"/>
        <v>-</v>
      </c>
    </row>
    <row r="27" spans="2:17" ht="12.75">
      <c r="B27" s="51">
        <v>21</v>
      </c>
      <c r="C27" s="53"/>
      <c r="D27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27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27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27" s="181" t="str">
        <f t="shared" si="0"/>
        <v>-</v>
      </c>
      <c r="L27" s="40">
        <v>21</v>
      </c>
      <c r="M27" s="103"/>
      <c r="N27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27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27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27" s="184" t="str">
        <f t="shared" si="1"/>
        <v>-</v>
      </c>
    </row>
    <row r="28" spans="2:17" ht="12.75">
      <c r="B28" s="51">
        <v>22</v>
      </c>
      <c r="C28" s="53"/>
      <c r="D28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28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28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28" s="181" t="str">
        <f t="shared" si="0"/>
        <v>-</v>
      </c>
      <c r="L28" s="40">
        <v>22</v>
      </c>
      <c r="M28" s="103"/>
      <c r="N28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28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28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28" s="184" t="str">
        <f t="shared" si="1"/>
        <v>-</v>
      </c>
    </row>
    <row r="29" spans="2:17" ht="12.75">
      <c r="B29" s="51">
        <v>23</v>
      </c>
      <c r="C29" s="53"/>
      <c r="D29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29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29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29" s="181" t="str">
        <f t="shared" si="0"/>
        <v>-</v>
      </c>
      <c r="L29" s="40">
        <v>23</v>
      </c>
      <c r="M29" s="103"/>
      <c r="N29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29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29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29" s="184" t="str">
        <f t="shared" si="1"/>
        <v>-</v>
      </c>
    </row>
    <row r="30" spans="2:17" ht="12.75">
      <c r="B30" s="51">
        <v>24</v>
      </c>
      <c r="C30" s="53"/>
      <c r="D30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30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30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30" s="181" t="str">
        <f t="shared" si="0"/>
        <v>-</v>
      </c>
      <c r="L30" s="40">
        <v>24</v>
      </c>
      <c r="M30" s="103"/>
      <c r="N30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30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30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30" s="184" t="str">
        <f t="shared" si="1"/>
        <v>-</v>
      </c>
    </row>
    <row r="31" spans="2:17" ht="12.75">
      <c r="B31" s="51">
        <v>25</v>
      </c>
      <c r="C31" s="53"/>
      <c r="D31" s="32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31" s="12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31" s="34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31" s="181" t="str">
        <f t="shared" si="0"/>
        <v>-</v>
      </c>
      <c r="L31" s="40">
        <v>25</v>
      </c>
      <c r="M31" s="103"/>
      <c r="N31" s="32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31" s="12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31" s="34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31" s="184" t="str">
        <f t="shared" si="1"/>
        <v>-</v>
      </c>
    </row>
    <row r="32" spans="2:17" ht="12.75">
      <c r="B32" s="96">
        <v>26</v>
      </c>
      <c r="C32" s="97"/>
      <c r="D32" s="98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32" s="99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32" s="100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32" s="182" t="str">
        <f t="shared" si="0"/>
        <v>-</v>
      </c>
      <c r="L32" s="101">
        <v>26</v>
      </c>
      <c r="M32" s="104"/>
      <c r="N32" s="98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32" s="99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32" s="100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32" s="185" t="str">
        <f t="shared" si="1"/>
        <v>-</v>
      </c>
    </row>
    <row r="33" spans="2:17" ht="12.75">
      <c r="B33" s="96">
        <v>27</v>
      </c>
      <c r="C33" s="97"/>
      <c r="D33" s="98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33" s="99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33" s="100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33" s="182" t="str">
        <f t="shared" si="0"/>
        <v>-</v>
      </c>
      <c r="L33" s="101">
        <v>27</v>
      </c>
      <c r="M33" s="104"/>
      <c r="N33" s="98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33" s="99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33" s="100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33" s="185" t="str">
        <f t="shared" si="1"/>
        <v>-</v>
      </c>
    </row>
    <row r="34" spans="2:17" ht="12.75">
      <c r="B34" s="96">
        <v>28</v>
      </c>
      <c r="C34" s="97"/>
      <c r="D34" s="98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34" s="99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34" s="100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34" s="182" t="str">
        <f t="shared" si="0"/>
        <v>-</v>
      </c>
      <c r="L34" s="101">
        <v>28</v>
      </c>
      <c r="M34" s="104"/>
      <c r="N34" s="98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34" s="99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34" s="100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34" s="185" t="str">
        <f t="shared" si="1"/>
        <v>-</v>
      </c>
    </row>
    <row r="35" spans="2:17" ht="12.75">
      <c r="B35" s="96">
        <v>29</v>
      </c>
      <c r="C35" s="97"/>
      <c r="D35" s="98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35" s="99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35" s="100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35" s="182" t="str">
        <f t="shared" si="0"/>
        <v>-</v>
      </c>
      <c r="L35" s="101">
        <v>29</v>
      </c>
      <c r="M35" s="104"/>
      <c r="N35" s="98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35" s="99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35" s="100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35" s="185" t="str">
        <f t="shared" si="1"/>
        <v>-</v>
      </c>
    </row>
    <row r="36" spans="2:17" ht="12.75">
      <c r="B36" s="96">
        <v>30</v>
      </c>
      <c r="C36" s="97"/>
      <c r="D36" s="98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36" s="99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36" s="100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36" s="182" t="str">
        <f t="shared" si="0"/>
        <v>-</v>
      </c>
      <c r="L36" s="101">
        <v>30</v>
      </c>
      <c r="M36" s="104"/>
      <c r="N36" s="98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36" s="99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36" s="100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36" s="185" t="str">
        <f t="shared" si="1"/>
        <v>-</v>
      </c>
    </row>
    <row r="37" spans="2:17" ht="12.75">
      <c r="B37" s="96">
        <v>31</v>
      </c>
      <c r="C37" s="97"/>
      <c r="D37" s="98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37" s="99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37" s="100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37" s="182" t="str">
        <f t="shared" si="0"/>
        <v>-</v>
      </c>
      <c r="L37" s="101">
        <v>31</v>
      </c>
      <c r="M37" s="104"/>
      <c r="N37" s="98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37" s="99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37" s="100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37" s="185" t="str">
        <f t="shared" si="1"/>
        <v>-</v>
      </c>
    </row>
    <row r="38" spans="2:17" ht="12.75">
      <c r="B38" s="96">
        <v>32</v>
      </c>
      <c r="C38" s="97"/>
      <c r="D38" s="98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38" s="99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38" s="100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38" s="182" t="str">
        <f t="shared" si="0"/>
        <v>-</v>
      </c>
      <c r="L38" s="101">
        <v>32</v>
      </c>
      <c r="M38" s="104"/>
      <c r="N38" s="98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38" s="99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38" s="100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38" s="185" t="str">
        <f t="shared" si="1"/>
        <v>-</v>
      </c>
    </row>
    <row r="39" spans="2:17" ht="12.75">
      <c r="B39" s="96">
        <v>33</v>
      </c>
      <c r="C39" s="97"/>
      <c r="D39" s="98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39" s="99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39" s="100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39" s="182" t="str">
        <f t="shared" si="0"/>
        <v>-</v>
      </c>
      <c r="L39" s="101">
        <v>33</v>
      </c>
      <c r="M39" s="104"/>
      <c r="N39" s="98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39" s="99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39" s="100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39" s="185" t="str">
        <f t="shared" si="1"/>
        <v>-</v>
      </c>
    </row>
    <row r="40" spans="2:17" ht="12.75">
      <c r="B40" s="96">
        <v>34</v>
      </c>
      <c r="C40" s="97"/>
      <c r="D40" s="98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40" s="99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40" s="100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40" s="182" t="str">
        <f t="shared" si="0"/>
        <v>-</v>
      </c>
      <c r="L40" s="101">
        <v>34</v>
      </c>
      <c r="M40" s="104"/>
      <c r="N40" s="98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40" s="99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40" s="100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40" s="185" t="str">
        <f t="shared" si="1"/>
        <v>-</v>
      </c>
    </row>
    <row r="41" spans="2:17" ht="12.75">
      <c r="B41" s="96">
        <v>35</v>
      </c>
      <c r="C41" s="97"/>
      <c r="D41" s="98" t="str">
        <f>IF(ISBLANK(Tabulka4691311[[#This Row],[start_č]]),"-",IF(ISERROR(VLOOKUP(CONCATENATE(Q$2,"::",D$3,"::",D$4,"::",G$4,"::",Tabulka4691311[[#This Row],[start_č]]),registrace[[ident pro výsledky]:[klub / město]],D$5,0)),"-",VLOOKUP(CONCATENATE(Q$2,"::",D$3,"::",D$4,"::",G$4,"::",Tabulka4691311[[#This Row],[start_č]]),registrace[[ident pro výsledky]:[klub / město]],D$5,0)))</f>
        <v>-</v>
      </c>
      <c r="E41" s="99" t="str">
        <f>IF(ISBLANK(Tabulka4691311[[#This Row],[start_č]]),"-",IF(ISERROR(VLOOKUP(CONCATENATE(Q$2,"::",D$3,"::",D$4,"::",G$4,"::",Tabulka4691311[[#This Row],[start_č]]),registrace[[ident pro výsledky]:[klub / město]],E$5,0)),"-",VLOOKUP(CONCATENATE(Q$2,"::",D$3,"::",D$4,"::",G$4,"::",Tabulka4691311[[#This Row],[start_č]]),registrace[[ident pro výsledky]:[klub / město]],E$5,0)))</f>
        <v>-</v>
      </c>
      <c r="F41" s="100" t="str">
        <f>IF(ISBLANK(Tabulka4691311[[#This Row],[start_č]]),"-",IF(ISERROR(VLOOKUP(CONCATENATE(Q$2,"::",D$3,"::",D$4,"::",G$4,"::",Tabulka4691311[[#This Row],[start_č]]),registrace[[ident pro výsledky]:[klub / město]],F$5,0)),"-",VLOOKUP(CONCATENATE(Q$2,"::",D$3,"::",D$4,"::",G$4,"::",Tabulka4691311[[#This Row],[start_č]]),registrace[[ident pro výsledky]:[klub / město]],F$5,0)))</f>
        <v>-</v>
      </c>
      <c r="G41" s="182" t="str">
        <f t="shared" si="0"/>
        <v>-</v>
      </c>
      <c r="L41" s="101">
        <v>35</v>
      </c>
      <c r="M41" s="104"/>
      <c r="N41" s="98" t="str">
        <f>IF(ISBLANK(Tabulka467101412[[#This Row],[start_č]]),"-",IF(ISERROR(VLOOKUP(CONCATENATE(Q$2,"::",D$3,"::",D$4,"::",Q$4,"::",Tabulka467101412[[#This Row],[start_č]]),registrace[[ident pro výsledky]:[klub / město]],N$5,0)),"-",VLOOKUP(CONCATENATE(Q$2,"::",D$3,"::",D$4,"::",Q$4,"::",Tabulka467101412[[#This Row],[start_č]]),registrace[[ident pro výsledky]:[klub / město]],N$5,0)))</f>
        <v>-</v>
      </c>
      <c r="O41" s="99" t="str">
        <f>IF(ISBLANK(Tabulka467101412[[#This Row],[start_č]]),"-",IF(ISERROR(VLOOKUP(CONCATENATE(Q$2,"::",D$3,"::",D$4,"::",Q$4,"::",Tabulka467101412[[#This Row],[start_č]]),registrace[[ident pro výsledky]:[klub / město]],O$5,0)),"-",VLOOKUP(CONCATENATE(Q$2,"::",D$3,"::",D$4,"::",Q$4,"::",Tabulka467101412[[#This Row],[start_č]]),registrace[[ident pro výsledky]:[klub / město]],O$5,0)))</f>
        <v>-</v>
      </c>
      <c r="P41" s="100" t="str">
        <f>IF(ISBLANK(Tabulka467101412[[#This Row],[start_č]]),"-",IF(ISERROR(VLOOKUP(CONCATENATE(Q$2,"::",D$3,"::",D$4,"::",Q$4,"::",Tabulka467101412[[#This Row],[start_č]]),registrace[[ident pro výsledky]:[klub / město]],P$5,0)),"-",VLOOKUP(CONCATENATE(Q$2,"::",D$3,"::",D$4,"::",Q$4,"::",Tabulka467101412[[#This Row],[start_č]]),registrace[[ident pro výsledky]:[klub / město]],P$5,0)))</f>
        <v>-</v>
      </c>
      <c r="Q41" s="185" t="str">
        <f t="shared" si="1"/>
        <v>-</v>
      </c>
    </row>
  </sheetData>
  <sheetProtection password="C7B2" sheet="1" objects="1" scenarios="1" autoFilter="0"/>
  <pageMargins left="0" right="0" top="0" bottom="0" header="0.19685039370078741" footer="0"/>
  <pageSetup paperSize="9" scale="83" orientation="portrait" r:id="rId1"/>
  <legacyDrawingHF r:id="rId2"/>
  <tableParts count="2">
    <tablePart r:id="rId3"/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5"/>
    <outlinePr summaryBelow="0" summaryRight="0"/>
    <pageSetUpPr fitToPage="1"/>
  </sheetPr>
  <dimension ref="A1:U41"/>
  <sheetViews>
    <sheetView showGridLines="0" showRowColHeaders="0" workbookViewId="0">
      <selection activeCell="B6" sqref="B6"/>
    </sheetView>
  </sheetViews>
  <sheetFormatPr defaultColWidth="0" defaultRowHeight="11.25" outlineLevelCol="1"/>
  <cols>
    <col min="1" max="1" width="2.7109375" style="6" customWidth="1"/>
    <col min="2" max="2" width="4.7109375" style="6" customWidth="1"/>
    <col min="3" max="3" width="6.42578125" style="6" bestFit="1" customWidth="1"/>
    <col min="4" max="4" width="13.7109375" style="6" bestFit="1" customWidth="1"/>
    <col min="5" max="5" width="6" style="35" bestFit="1" customWidth="1"/>
    <col min="6" max="6" width="20.7109375" style="6" customWidth="1"/>
    <col min="7" max="7" width="8.5703125" style="6" bestFit="1" customWidth="1" collapsed="1"/>
    <col min="8" max="8" width="1.7109375" style="6" hidden="1" customWidth="1" outlineLevel="1"/>
    <col min="9" max="9" width="3.5703125" style="186" hidden="1" customWidth="1" outlineLevel="1"/>
    <col min="10" max="10" width="3.28515625" style="186" hidden="1" customWidth="1" outlineLevel="1"/>
    <col min="11" max="11" width="5.7109375" style="6" customWidth="1"/>
    <col min="12" max="12" width="4.7109375" style="6" customWidth="1"/>
    <col min="13" max="13" width="6.42578125" style="6" bestFit="1" customWidth="1"/>
    <col min="14" max="14" width="13.7109375" style="6" bestFit="1" customWidth="1"/>
    <col min="15" max="15" width="6" style="35" bestFit="1" customWidth="1"/>
    <col min="16" max="16" width="20.7109375" style="6" customWidth="1"/>
    <col min="17" max="17" width="8.5703125" style="6" bestFit="1" customWidth="1" collapsed="1"/>
    <col min="18" max="18" width="1.7109375" style="6" hidden="1" customWidth="1" outlineLevel="1"/>
    <col min="19" max="19" width="3.5703125" style="186" hidden="1" customWidth="1" outlineLevel="1"/>
    <col min="20" max="20" width="3.28515625" style="186" hidden="1" customWidth="1" outlineLevel="1"/>
    <col min="21" max="21" width="9.140625" style="6" customWidth="1"/>
    <col min="22" max="16384" width="9.140625" style="6" hidden="1"/>
  </cols>
  <sheetData>
    <row r="1" spans="2:20">
      <c r="E1" s="6"/>
      <c r="O1" s="6"/>
    </row>
    <row r="2" spans="2:20" s="26" customFormat="1" ht="18.75">
      <c r="B2" s="108" t="s">
        <v>628</v>
      </c>
      <c r="C2" s="27"/>
      <c r="D2" s="27"/>
      <c r="E2" s="27"/>
      <c r="F2" s="27"/>
      <c r="I2" s="187"/>
      <c r="J2" s="187"/>
      <c r="L2" s="27"/>
      <c r="M2" s="27"/>
      <c r="N2" s="27"/>
      <c r="O2" s="27"/>
      <c r="P2" s="27"/>
      <c r="Q2" s="109">
        <v>2017</v>
      </c>
      <c r="S2" s="187"/>
      <c r="T2" s="187"/>
    </row>
    <row r="3" spans="2:20" s="37" customFormat="1" ht="12.75">
      <c r="B3" s="28" t="s">
        <v>627</v>
      </c>
      <c r="C3" s="36"/>
      <c r="D3" s="28" t="s">
        <v>297</v>
      </c>
      <c r="E3" s="1"/>
      <c r="F3" s="30" t="s">
        <v>630</v>
      </c>
      <c r="G3" s="106">
        <v>0.16</v>
      </c>
      <c r="I3" s="188"/>
      <c r="J3" s="188"/>
      <c r="L3" s="28"/>
      <c r="M3" s="36"/>
      <c r="N3" s="28"/>
      <c r="O3" s="1"/>
      <c r="P3" s="30"/>
      <c r="Q3" s="106"/>
      <c r="S3" s="188"/>
      <c r="T3" s="188"/>
    </row>
    <row r="4" spans="2:20" s="37" customFormat="1" ht="15.75">
      <c r="B4" s="28" t="s">
        <v>625</v>
      </c>
      <c r="C4" s="36"/>
      <c r="D4" s="206" t="s">
        <v>3183</v>
      </c>
      <c r="E4" s="29"/>
      <c r="F4" s="30" t="s">
        <v>626</v>
      </c>
      <c r="G4" s="105" t="s">
        <v>177</v>
      </c>
      <c r="I4" s="188"/>
      <c r="J4" s="188"/>
      <c r="L4" s="28"/>
      <c r="M4" s="36"/>
      <c r="N4" s="47"/>
      <c r="O4" s="29"/>
      <c r="P4" s="30" t="s">
        <v>626</v>
      </c>
      <c r="Q4" s="105" t="s">
        <v>318</v>
      </c>
      <c r="S4" s="188"/>
      <c r="T4" s="188"/>
    </row>
    <row r="5" spans="2:20">
      <c r="C5" s="41"/>
      <c r="D5" s="33">
        <v>5</v>
      </c>
      <c r="E5" s="33">
        <v>6</v>
      </c>
      <c r="F5" s="33">
        <v>7</v>
      </c>
      <c r="G5" s="41"/>
      <c r="M5" s="42"/>
      <c r="N5" s="33">
        <v>5</v>
      </c>
      <c r="O5" s="33">
        <v>6</v>
      </c>
      <c r="P5" s="33">
        <v>7</v>
      </c>
      <c r="Q5" s="42"/>
    </row>
    <row r="6" spans="2:20">
      <c r="B6" s="11" t="s">
        <v>292</v>
      </c>
      <c r="C6" s="11" t="s">
        <v>181</v>
      </c>
      <c r="D6" s="9" t="s">
        <v>624</v>
      </c>
      <c r="E6" s="11" t="s">
        <v>455</v>
      </c>
      <c r="F6" s="9" t="s">
        <v>46</v>
      </c>
      <c r="G6" s="11" t="s">
        <v>188</v>
      </c>
      <c r="I6" s="186" t="s">
        <v>2343</v>
      </c>
      <c r="J6" s="186" t="s">
        <v>2345</v>
      </c>
      <c r="L6" s="11" t="s">
        <v>292</v>
      </c>
      <c r="M6" s="11" t="s">
        <v>181</v>
      </c>
      <c r="N6" s="9" t="s">
        <v>624</v>
      </c>
      <c r="O6" s="11" t="s">
        <v>455</v>
      </c>
      <c r="P6" s="9" t="s">
        <v>46</v>
      </c>
      <c r="Q6" s="11" t="s">
        <v>188</v>
      </c>
      <c r="S6" s="186" t="s">
        <v>2343</v>
      </c>
      <c r="T6" s="186" t="s">
        <v>2345</v>
      </c>
    </row>
    <row r="7" spans="2:20" ht="12.75">
      <c r="B7" s="50">
        <v>1</v>
      </c>
      <c r="C7" s="52">
        <v>49</v>
      </c>
      <c r="D7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Sobotík Martin</v>
      </c>
      <c r="E7" s="12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2010</v>
      </c>
      <c r="F7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Borovany</v>
      </c>
      <c r="G7" s="180">
        <f>IF(AND(ISBLANK(I7),ISBLANK(J7)),"-",TIME(0,I7,J7))</f>
        <v>3.9351851851851852E-4</v>
      </c>
      <c r="I7" s="186">
        <v>0</v>
      </c>
      <c r="J7" s="186">
        <v>34.4</v>
      </c>
      <c r="L7" s="10">
        <v>1</v>
      </c>
      <c r="M7" s="102">
        <v>51</v>
      </c>
      <c r="N7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Samcová Ema</v>
      </c>
      <c r="O7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2010</v>
      </c>
      <c r="P7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Sokol České Budějovice</v>
      </c>
      <c r="Q7" s="183">
        <f>IF(AND(ISBLANK(S7),ISBLANK(T7)),"-",TIME(0,S7,T7))</f>
        <v>4.0509259259259258E-4</v>
      </c>
      <c r="S7" s="186">
        <v>0</v>
      </c>
      <c r="T7" s="186">
        <v>35</v>
      </c>
    </row>
    <row r="8" spans="2:20" ht="12.75">
      <c r="B8" s="50">
        <v>2</v>
      </c>
      <c r="C8" s="52">
        <v>45</v>
      </c>
      <c r="D8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Sedlák Tomáš</v>
      </c>
      <c r="E8" s="12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2010</v>
      </c>
      <c r="F8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Čéčova České Budějovice</v>
      </c>
      <c r="G8" s="180">
        <f t="shared" ref="G8:G41" si="0">IF(AND(ISBLANK(I8),ISBLANK(J8)),"-",TIME(0,I8,J8))</f>
        <v>4.0509259259259258E-4</v>
      </c>
      <c r="I8" s="186">
        <v>0</v>
      </c>
      <c r="J8" s="186">
        <v>35.4</v>
      </c>
      <c r="L8" s="10">
        <v>2</v>
      </c>
      <c r="M8" s="102">
        <v>99</v>
      </c>
      <c r="N8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Lattnerová Elisabeth</v>
      </c>
      <c r="O8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2010</v>
      </c>
      <c r="P8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Srubec</v>
      </c>
      <c r="Q8" s="183">
        <f t="shared" ref="Q8:Q41" si="1">IF(AND(ISBLANK(S8),ISBLANK(T8)),"-",TIME(0,S8,T8))</f>
        <v>4.2824074074074075E-4</v>
      </c>
      <c r="S8" s="186">
        <v>0</v>
      </c>
      <c r="T8" s="186">
        <v>37.6</v>
      </c>
    </row>
    <row r="9" spans="2:20" ht="12.75">
      <c r="B9" s="50">
        <v>3</v>
      </c>
      <c r="C9" s="52">
        <v>22</v>
      </c>
      <c r="D9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Hruška Filip</v>
      </c>
      <c r="E9" s="12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2010</v>
      </c>
      <c r="F9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Borovany</v>
      </c>
      <c r="G9" s="180">
        <f t="shared" si="0"/>
        <v>4.1666666666666669E-4</v>
      </c>
      <c r="I9" s="186">
        <v>0</v>
      </c>
      <c r="J9" s="186">
        <v>36.6</v>
      </c>
      <c r="L9" s="10">
        <v>3</v>
      </c>
      <c r="M9" s="102">
        <v>48</v>
      </c>
      <c r="N9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Hartlová Hana</v>
      </c>
      <c r="O9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2010</v>
      </c>
      <c r="P9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Sokol Římov</v>
      </c>
      <c r="Q9" s="183">
        <f t="shared" si="1"/>
        <v>4.3981481481481481E-4</v>
      </c>
      <c r="S9" s="186">
        <v>0</v>
      </c>
      <c r="T9" s="186">
        <v>38.1</v>
      </c>
    </row>
    <row r="10" spans="2:20" ht="12.75">
      <c r="B10" s="50">
        <v>4</v>
      </c>
      <c r="C10" s="52">
        <v>16</v>
      </c>
      <c r="D10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Putschögl Mikuláš</v>
      </c>
      <c r="E10" s="12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2010</v>
      </c>
      <c r="F10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Český Krumlov</v>
      </c>
      <c r="G10" s="180">
        <f t="shared" si="0"/>
        <v>4.5138888888888892E-4</v>
      </c>
      <c r="I10" s="186">
        <v>0</v>
      </c>
      <c r="J10" s="186">
        <v>39.5</v>
      </c>
      <c r="L10" s="10">
        <v>4</v>
      </c>
      <c r="M10" s="102">
        <v>63</v>
      </c>
      <c r="N10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Lomská Simona</v>
      </c>
      <c r="O10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2010</v>
      </c>
      <c r="P10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Čéčova České Budějovice</v>
      </c>
      <c r="Q10" s="183">
        <f t="shared" si="1"/>
        <v>4.3981481481481481E-4</v>
      </c>
      <c r="S10" s="186">
        <v>0</v>
      </c>
      <c r="T10" s="186">
        <v>38.9</v>
      </c>
    </row>
    <row r="11" spans="2:20" ht="12.75">
      <c r="B11" s="50">
        <v>5</v>
      </c>
      <c r="C11" s="52">
        <v>79</v>
      </c>
      <c r="D11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Klimeš Jindřich</v>
      </c>
      <c r="E11" s="12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2010</v>
      </c>
      <c r="F11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SDH Třísov</v>
      </c>
      <c r="G11" s="180">
        <f t="shared" si="0"/>
        <v>4.6296296296296293E-4</v>
      </c>
      <c r="I11" s="186">
        <v>0</v>
      </c>
      <c r="J11" s="186">
        <v>40.6</v>
      </c>
      <c r="L11" s="10">
        <v>5</v>
      </c>
      <c r="M11" s="102">
        <v>62</v>
      </c>
      <c r="N11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Tichá Klára</v>
      </c>
      <c r="O11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2010</v>
      </c>
      <c r="P11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ZŠ Fantova Kaplice</v>
      </c>
      <c r="Q11" s="183">
        <f t="shared" si="1"/>
        <v>4.5138888888888892E-4</v>
      </c>
      <c r="S11" s="186">
        <v>0</v>
      </c>
      <c r="T11" s="186">
        <v>39.6</v>
      </c>
    </row>
    <row r="12" spans="2:20" ht="12.75">
      <c r="B12" s="50">
        <v>6</v>
      </c>
      <c r="C12" s="52">
        <v>51</v>
      </c>
      <c r="D12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Kudlata Jan</v>
      </c>
      <c r="E12" s="12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2010</v>
      </c>
      <c r="F12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Bujanov</v>
      </c>
      <c r="G12" s="180">
        <f t="shared" si="0"/>
        <v>4.7453703703703704E-4</v>
      </c>
      <c r="I12" s="186">
        <v>0</v>
      </c>
      <c r="J12" s="186">
        <v>41.4</v>
      </c>
      <c r="L12" s="10">
        <v>6</v>
      </c>
      <c r="M12" s="102">
        <v>52</v>
      </c>
      <c r="N12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Vyhnalová Natálie</v>
      </c>
      <c r="O12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2010</v>
      </c>
      <c r="P12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Zborov</v>
      </c>
      <c r="Q12" s="183">
        <f t="shared" si="1"/>
        <v>4.6296296296296293E-4</v>
      </c>
      <c r="S12" s="186">
        <v>0</v>
      </c>
      <c r="T12" s="186">
        <v>40.200000000000003</v>
      </c>
    </row>
    <row r="13" spans="2:20" ht="12.75">
      <c r="B13" s="50">
        <v>7</v>
      </c>
      <c r="C13" s="52">
        <v>48</v>
      </c>
      <c r="D13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Hartl Filip</v>
      </c>
      <c r="E13" s="12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2012</v>
      </c>
      <c r="F13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Sokol Římov</v>
      </c>
      <c r="G13" s="180">
        <f t="shared" si="0"/>
        <v>4.9768518518518521E-4</v>
      </c>
      <c r="I13" s="186">
        <v>0</v>
      </c>
      <c r="J13" s="186">
        <v>43.5</v>
      </c>
      <c r="L13" s="10">
        <v>7</v>
      </c>
      <c r="M13" s="102">
        <v>73</v>
      </c>
      <c r="N13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Plonelová Linda</v>
      </c>
      <c r="O13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2011</v>
      </c>
      <c r="P13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ČOS Kamenný Újezd</v>
      </c>
      <c r="Q13" s="183">
        <f t="shared" si="1"/>
        <v>4.6296296296296293E-4</v>
      </c>
      <c r="S13" s="186">
        <v>0</v>
      </c>
      <c r="T13" s="186">
        <v>40.5</v>
      </c>
    </row>
    <row r="14" spans="2:20" ht="12.75">
      <c r="B14" s="50">
        <v>8</v>
      </c>
      <c r="C14" s="52">
        <v>12</v>
      </c>
      <c r="D14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Chaloupka Přemysl Otakar</v>
      </c>
      <c r="E14" s="12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2011</v>
      </c>
      <c r="F14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Triatlon Lipno</v>
      </c>
      <c r="G14" s="180">
        <f t="shared" si="0"/>
        <v>5.2083333333333333E-4</v>
      </c>
      <c r="I14" s="186">
        <v>0</v>
      </c>
      <c r="J14" s="186">
        <v>45.6</v>
      </c>
      <c r="L14" s="10">
        <v>8</v>
      </c>
      <c r="M14" s="102">
        <v>65</v>
      </c>
      <c r="N14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Ločárková Lucie</v>
      </c>
      <c r="O14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2010</v>
      </c>
      <c r="P14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Bujanov</v>
      </c>
      <c r="Q14" s="183">
        <f t="shared" si="1"/>
        <v>5.0925925925925921E-4</v>
      </c>
      <c r="S14" s="186">
        <v>0</v>
      </c>
      <c r="T14" s="186">
        <v>44.5</v>
      </c>
    </row>
    <row r="15" spans="2:20" ht="12.75">
      <c r="B15" s="50">
        <v>9</v>
      </c>
      <c r="C15" s="52">
        <v>10</v>
      </c>
      <c r="D15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Putschögl Maxmilián</v>
      </c>
      <c r="E15" s="12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2012</v>
      </c>
      <c r="F15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Český Krumlov</v>
      </c>
      <c r="G15" s="180">
        <f t="shared" si="0"/>
        <v>5.3240740740740744E-4</v>
      </c>
      <c r="I15" s="186">
        <v>0</v>
      </c>
      <c r="J15" s="186">
        <v>46.1</v>
      </c>
      <c r="L15" s="10">
        <v>9</v>
      </c>
      <c r="M15" s="102">
        <v>46</v>
      </c>
      <c r="N15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Korešová Viktorie</v>
      </c>
      <c r="O15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2010</v>
      </c>
      <c r="P15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Bujanov</v>
      </c>
      <c r="Q15" s="183">
        <f t="shared" si="1"/>
        <v>5.3240740740740744E-4</v>
      </c>
      <c r="S15" s="186">
        <v>0</v>
      </c>
      <c r="T15" s="186">
        <v>46.4</v>
      </c>
    </row>
    <row r="16" spans="2:20" ht="12.75">
      <c r="B16" s="50">
        <v>10</v>
      </c>
      <c r="C16" s="52">
        <v>14</v>
      </c>
      <c r="D16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Fuka Dominik</v>
      </c>
      <c r="E16" s="12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2012</v>
      </c>
      <c r="F16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Bujanov</v>
      </c>
      <c r="G16" s="180">
        <f t="shared" si="0"/>
        <v>6.8287037037037025E-4</v>
      </c>
      <c r="I16" s="186">
        <v>0</v>
      </c>
      <c r="J16" s="186">
        <v>59.1</v>
      </c>
      <c r="L16" s="10">
        <v>10</v>
      </c>
      <c r="M16" s="102">
        <v>61</v>
      </c>
      <c r="N16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Tomanová Anna</v>
      </c>
      <c r="O16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2010</v>
      </c>
      <c r="P16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MŠ Benešov nad Černou</v>
      </c>
      <c r="Q16" s="183">
        <f t="shared" si="1"/>
        <v>5.4398148148148144E-4</v>
      </c>
      <c r="S16" s="186">
        <v>0</v>
      </c>
      <c r="T16" s="186">
        <v>47.4</v>
      </c>
    </row>
    <row r="17" spans="2:20" ht="12.75">
      <c r="B17" s="50">
        <v>11</v>
      </c>
      <c r="C17" s="52">
        <v>19</v>
      </c>
      <c r="D17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Lippl Sebastian</v>
      </c>
      <c r="E17" s="12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2012</v>
      </c>
      <c r="F17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Český Krumlov</v>
      </c>
      <c r="G17" s="180">
        <f t="shared" si="0"/>
        <v>7.0601851851851847E-4</v>
      </c>
      <c r="I17" s="186">
        <v>1</v>
      </c>
      <c r="J17" s="186">
        <v>1</v>
      </c>
      <c r="L17" s="10">
        <v>11</v>
      </c>
      <c r="M17" s="102">
        <v>64</v>
      </c>
      <c r="N17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Borovková Eliška</v>
      </c>
      <c r="O17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2012</v>
      </c>
      <c r="P17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MŠ Netřebice</v>
      </c>
      <c r="Q17" s="183">
        <f t="shared" si="1"/>
        <v>5.5555555555555556E-4</v>
      </c>
      <c r="S17" s="186">
        <v>0</v>
      </c>
      <c r="T17" s="186">
        <v>48.1</v>
      </c>
    </row>
    <row r="18" spans="2:20" ht="12.75">
      <c r="B18" s="50">
        <v>12</v>
      </c>
      <c r="C18" s="52"/>
      <c r="D18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18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18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18" s="180" t="str">
        <f t="shared" si="0"/>
        <v>-</v>
      </c>
      <c r="L18" s="10">
        <v>12</v>
      </c>
      <c r="M18" s="102">
        <v>71</v>
      </c>
      <c r="N18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Šantová Markéta</v>
      </c>
      <c r="O18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2011</v>
      </c>
      <c r="P18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Bujanov</v>
      </c>
      <c r="Q18" s="183">
        <f t="shared" si="1"/>
        <v>5.4398148148148144E-4</v>
      </c>
      <c r="S18" s="186">
        <v>0</v>
      </c>
      <c r="T18" s="186">
        <v>47.9</v>
      </c>
    </row>
    <row r="19" spans="2:20" ht="12.75">
      <c r="B19" s="50">
        <v>13</v>
      </c>
      <c r="C19" s="52"/>
      <c r="D19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19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19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19" s="180" t="str">
        <f t="shared" si="0"/>
        <v>-</v>
      </c>
      <c r="L19" s="10">
        <v>13</v>
      </c>
      <c r="M19" s="102">
        <v>49</v>
      </c>
      <c r="N19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Malá Amálie</v>
      </c>
      <c r="O19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2012</v>
      </c>
      <c r="P19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Malonty</v>
      </c>
      <c r="Q19" s="183">
        <f t="shared" si="1"/>
        <v>6.4814814814814813E-4</v>
      </c>
      <c r="S19" s="186">
        <v>0</v>
      </c>
      <c r="T19" s="186">
        <v>56.7</v>
      </c>
    </row>
    <row r="20" spans="2:20" ht="12.75">
      <c r="B20" s="50">
        <v>14</v>
      </c>
      <c r="C20" s="52"/>
      <c r="D20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20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20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20" s="180" t="str">
        <f t="shared" si="0"/>
        <v>-</v>
      </c>
      <c r="L20" s="10">
        <v>14</v>
      </c>
      <c r="M20" s="102">
        <v>47</v>
      </c>
      <c r="N20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Korejtková Lucie</v>
      </c>
      <c r="O20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2012</v>
      </c>
      <c r="P20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Kaplice</v>
      </c>
      <c r="Q20" s="183">
        <f t="shared" si="1"/>
        <v>6.8287037037037025E-4</v>
      </c>
      <c r="S20" s="186">
        <v>0</v>
      </c>
      <c r="T20" s="186">
        <v>59.9</v>
      </c>
    </row>
    <row r="21" spans="2:20" ht="12.75">
      <c r="B21" s="50">
        <v>15</v>
      </c>
      <c r="C21" s="52"/>
      <c r="D21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21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21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21" s="180" t="str">
        <f t="shared" si="0"/>
        <v>-</v>
      </c>
      <c r="L21" s="10">
        <v>15</v>
      </c>
      <c r="M21" s="102">
        <v>90</v>
      </c>
      <c r="N21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Švihovcová Sára</v>
      </c>
      <c r="O21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2012</v>
      </c>
      <c r="P21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Strakonice</v>
      </c>
      <c r="Q21" s="183">
        <f t="shared" si="1"/>
        <v>7.0601851851851847E-4</v>
      </c>
      <c r="S21" s="186">
        <v>1</v>
      </c>
      <c r="T21" s="186">
        <v>1.5</v>
      </c>
    </row>
    <row r="22" spans="2:20" ht="12.75">
      <c r="B22" s="51">
        <v>16</v>
      </c>
      <c r="C22" s="53"/>
      <c r="D22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22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22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22" s="181" t="str">
        <f t="shared" si="0"/>
        <v>-</v>
      </c>
      <c r="L22" s="40">
        <v>16</v>
      </c>
      <c r="M22" s="103">
        <v>50</v>
      </c>
      <c r="N22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Smolíková Ema</v>
      </c>
      <c r="O22" s="12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2011</v>
      </c>
      <c r="P22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Zubčice</v>
      </c>
      <c r="Q22" s="184">
        <f t="shared" si="1"/>
        <v>8.564814814814815E-4</v>
      </c>
      <c r="S22" s="186">
        <v>1</v>
      </c>
      <c r="T22" s="186">
        <v>14.7</v>
      </c>
    </row>
    <row r="23" spans="2:20" ht="12.75">
      <c r="B23" s="51">
        <v>17</v>
      </c>
      <c r="C23" s="53"/>
      <c r="D23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23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23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23" s="181" t="str">
        <f t="shared" si="0"/>
        <v>-</v>
      </c>
      <c r="L23" s="40">
        <v>17</v>
      </c>
      <c r="M23" s="103"/>
      <c r="N23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23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23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23" s="184" t="str">
        <f t="shared" si="1"/>
        <v>-</v>
      </c>
    </row>
    <row r="24" spans="2:20" ht="12.75">
      <c r="B24" s="51">
        <v>18</v>
      </c>
      <c r="C24" s="53"/>
      <c r="D24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24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24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24" s="181" t="str">
        <f t="shared" si="0"/>
        <v>-</v>
      </c>
      <c r="L24" s="40">
        <v>18</v>
      </c>
      <c r="M24" s="103"/>
      <c r="N24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24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24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24" s="184" t="str">
        <f t="shared" si="1"/>
        <v>-</v>
      </c>
    </row>
    <row r="25" spans="2:20" ht="12.75">
      <c r="B25" s="51">
        <v>19</v>
      </c>
      <c r="C25" s="53"/>
      <c r="D25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25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25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25" s="181" t="str">
        <f t="shared" si="0"/>
        <v>-</v>
      </c>
      <c r="L25" s="40">
        <v>19</v>
      </c>
      <c r="M25" s="103"/>
      <c r="N25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25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25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25" s="184" t="str">
        <f t="shared" si="1"/>
        <v>-</v>
      </c>
    </row>
    <row r="26" spans="2:20" ht="12.75">
      <c r="B26" s="51">
        <v>20</v>
      </c>
      <c r="C26" s="53"/>
      <c r="D26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26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26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26" s="181" t="str">
        <f t="shared" si="0"/>
        <v>-</v>
      </c>
      <c r="L26" s="40">
        <v>20</v>
      </c>
      <c r="M26" s="103"/>
      <c r="N26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26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26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26" s="184" t="str">
        <f t="shared" si="1"/>
        <v>-</v>
      </c>
    </row>
    <row r="27" spans="2:20" ht="12.75">
      <c r="B27" s="51">
        <v>21</v>
      </c>
      <c r="C27" s="53"/>
      <c r="D27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27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27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27" s="181" t="str">
        <f t="shared" si="0"/>
        <v>-</v>
      </c>
      <c r="L27" s="40">
        <v>21</v>
      </c>
      <c r="M27" s="103"/>
      <c r="N27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27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27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27" s="184" t="str">
        <f t="shared" si="1"/>
        <v>-</v>
      </c>
    </row>
    <row r="28" spans="2:20" ht="12.75">
      <c r="B28" s="51">
        <v>22</v>
      </c>
      <c r="C28" s="53"/>
      <c r="D28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28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28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28" s="181" t="str">
        <f t="shared" si="0"/>
        <v>-</v>
      </c>
      <c r="L28" s="40">
        <v>22</v>
      </c>
      <c r="M28" s="103"/>
      <c r="N28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28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28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28" s="184" t="str">
        <f t="shared" si="1"/>
        <v>-</v>
      </c>
    </row>
    <row r="29" spans="2:20" ht="12.75">
      <c r="B29" s="51">
        <v>23</v>
      </c>
      <c r="C29" s="53"/>
      <c r="D29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29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29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29" s="181" t="str">
        <f t="shared" si="0"/>
        <v>-</v>
      </c>
      <c r="L29" s="40">
        <v>23</v>
      </c>
      <c r="M29" s="103"/>
      <c r="N29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29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29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29" s="184" t="str">
        <f t="shared" si="1"/>
        <v>-</v>
      </c>
    </row>
    <row r="30" spans="2:20" ht="12.75">
      <c r="B30" s="51">
        <v>24</v>
      </c>
      <c r="C30" s="53"/>
      <c r="D30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30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30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30" s="181" t="str">
        <f t="shared" si="0"/>
        <v>-</v>
      </c>
      <c r="L30" s="40">
        <v>24</v>
      </c>
      <c r="M30" s="103"/>
      <c r="N30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30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30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30" s="184" t="str">
        <f t="shared" si="1"/>
        <v>-</v>
      </c>
    </row>
    <row r="31" spans="2:20" ht="12.75">
      <c r="B31" s="51">
        <v>25</v>
      </c>
      <c r="C31" s="53"/>
      <c r="D31" s="32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31" s="12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31" s="34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31" s="181" t="str">
        <f t="shared" si="0"/>
        <v>-</v>
      </c>
      <c r="L31" s="40">
        <v>25</v>
      </c>
      <c r="M31" s="103"/>
      <c r="N31" s="32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31" s="12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31" s="34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31" s="184" t="str">
        <f t="shared" si="1"/>
        <v>-</v>
      </c>
    </row>
    <row r="32" spans="2:20" ht="12.75">
      <c r="B32" s="96">
        <v>26</v>
      </c>
      <c r="C32" s="97"/>
      <c r="D32" s="98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32" s="99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32" s="100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32" s="182" t="str">
        <f t="shared" si="0"/>
        <v>-</v>
      </c>
      <c r="L32" s="101">
        <v>26</v>
      </c>
      <c r="M32" s="104"/>
      <c r="N32" s="98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32" s="99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32" s="100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32" s="185" t="str">
        <f t="shared" si="1"/>
        <v>-</v>
      </c>
    </row>
    <row r="33" spans="2:17" ht="12.75">
      <c r="B33" s="96">
        <v>27</v>
      </c>
      <c r="C33" s="97"/>
      <c r="D33" s="98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33" s="99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33" s="100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33" s="182" t="str">
        <f t="shared" si="0"/>
        <v>-</v>
      </c>
      <c r="L33" s="101">
        <v>27</v>
      </c>
      <c r="M33" s="104"/>
      <c r="N33" s="98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33" s="99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33" s="100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33" s="185" t="str">
        <f t="shared" si="1"/>
        <v>-</v>
      </c>
    </row>
    <row r="34" spans="2:17" ht="12.75">
      <c r="B34" s="96">
        <v>28</v>
      </c>
      <c r="C34" s="97"/>
      <c r="D34" s="98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34" s="99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34" s="100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34" s="182" t="str">
        <f t="shared" si="0"/>
        <v>-</v>
      </c>
      <c r="L34" s="101">
        <v>28</v>
      </c>
      <c r="M34" s="104"/>
      <c r="N34" s="98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34" s="99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34" s="100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34" s="185" t="str">
        <f t="shared" si="1"/>
        <v>-</v>
      </c>
    </row>
    <row r="35" spans="2:17" ht="12.75">
      <c r="B35" s="96">
        <v>29</v>
      </c>
      <c r="C35" s="97"/>
      <c r="D35" s="98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35" s="99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35" s="100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35" s="182" t="str">
        <f t="shared" si="0"/>
        <v>-</v>
      </c>
      <c r="L35" s="101">
        <v>29</v>
      </c>
      <c r="M35" s="104"/>
      <c r="N35" s="98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35" s="99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35" s="100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35" s="185" t="str">
        <f t="shared" si="1"/>
        <v>-</v>
      </c>
    </row>
    <row r="36" spans="2:17" ht="12.75">
      <c r="B36" s="96">
        <v>30</v>
      </c>
      <c r="C36" s="97"/>
      <c r="D36" s="98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36" s="99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36" s="100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36" s="182" t="str">
        <f t="shared" si="0"/>
        <v>-</v>
      </c>
      <c r="L36" s="101">
        <v>30</v>
      </c>
      <c r="M36" s="104"/>
      <c r="N36" s="98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36" s="99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36" s="100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36" s="185" t="str">
        <f t="shared" si="1"/>
        <v>-</v>
      </c>
    </row>
    <row r="37" spans="2:17" ht="12.75">
      <c r="B37" s="96">
        <v>31</v>
      </c>
      <c r="C37" s="97"/>
      <c r="D37" s="98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37" s="99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37" s="100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37" s="182" t="str">
        <f t="shared" si="0"/>
        <v>-</v>
      </c>
      <c r="L37" s="101">
        <v>31</v>
      </c>
      <c r="M37" s="104"/>
      <c r="N37" s="98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37" s="99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37" s="100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37" s="185" t="str">
        <f t="shared" si="1"/>
        <v>-</v>
      </c>
    </row>
    <row r="38" spans="2:17" ht="12.75">
      <c r="B38" s="96">
        <v>32</v>
      </c>
      <c r="C38" s="97"/>
      <c r="D38" s="98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38" s="99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38" s="100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38" s="182" t="str">
        <f t="shared" si="0"/>
        <v>-</v>
      </c>
      <c r="L38" s="101">
        <v>32</v>
      </c>
      <c r="M38" s="104"/>
      <c r="N38" s="98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38" s="99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38" s="100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38" s="185" t="str">
        <f t="shared" si="1"/>
        <v>-</v>
      </c>
    </row>
    <row r="39" spans="2:17" ht="12.75">
      <c r="B39" s="96">
        <v>33</v>
      </c>
      <c r="C39" s="97"/>
      <c r="D39" s="98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39" s="99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39" s="100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39" s="182" t="str">
        <f t="shared" si="0"/>
        <v>-</v>
      </c>
      <c r="L39" s="101">
        <v>33</v>
      </c>
      <c r="M39" s="104"/>
      <c r="N39" s="98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39" s="99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39" s="100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39" s="185" t="str">
        <f t="shared" si="1"/>
        <v>-</v>
      </c>
    </row>
    <row r="40" spans="2:17" ht="12.75">
      <c r="B40" s="96">
        <v>34</v>
      </c>
      <c r="C40" s="97"/>
      <c r="D40" s="98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40" s="99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40" s="100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40" s="182" t="str">
        <f t="shared" si="0"/>
        <v>-</v>
      </c>
      <c r="L40" s="101">
        <v>34</v>
      </c>
      <c r="M40" s="104"/>
      <c r="N40" s="98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40" s="99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40" s="100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40" s="185" t="str">
        <f t="shared" si="1"/>
        <v>-</v>
      </c>
    </row>
    <row r="41" spans="2:17" ht="12.75">
      <c r="B41" s="96">
        <v>35</v>
      </c>
      <c r="C41" s="97"/>
      <c r="D41" s="98" t="str">
        <f>IF(ISBLANK(Tabulka46913116[[#This Row],[start_č]]),"-",IF(ISERROR(VLOOKUP(CONCATENATE(Q$2,"::",D$3,"::",D$4,"::",G$4,"::",Tabulka46913116[[#This Row],[start_č]]),registrace[[ident pro výsledky]:[klub / město]],D$5,0)),"-",VLOOKUP(CONCATENATE(Q$2,"::",D$3,"::",D$4,"::",G$4,"::",Tabulka46913116[[#This Row],[start_č]]),registrace[[ident pro výsledky]:[klub / město]],D$5,0)))</f>
        <v>-</v>
      </c>
      <c r="E41" s="99" t="str">
        <f>IF(ISBLANK(Tabulka46913116[[#This Row],[start_č]]),"-",IF(ISERROR(VLOOKUP(CONCATENATE(Q$2,"::",D$3,"::",D$4,"::",G$4,"::",Tabulka46913116[[#This Row],[start_č]]),registrace[[ident pro výsledky]:[klub / město]],E$5,0)),"-",VLOOKUP(CONCATENATE(Q$2,"::",D$3,"::",D$4,"::",G$4,"::",Tabulka46913116[[#This Row],[start_č]]),registrace[[ident pro výsledky]:[klub / město]],E$5,0)))</f>
        <v>-</v>
      </c>
      <c r="F41" s="100" t="str">
        <f>IF(ISBLANK(Tabulka46913116[[#This Row],[start_č]]),"-",IF(ISERROR(VLOOKUP(CONCATENATE(Q$2,"::",D$3,"::",D$4,"::",G$4,"::",Tabulka46913116[[#This Row],[start_č]]),registrace[[ident pro výsledky]:[klub / město]],F$5,0)),"-",VLOOKUP(CONCATENATE(Q$2,"::",D$3,"::",D$4,"::",G$4,"::",Tabulka46913116[[#This Row],[start_č]]),registrace[[ident pro výsledky]:[klub / město]],F$5,0)))</f>
        <v>-</v>
      </c>
      <c r="G41" s="182" t="str">
        <f t="shared" si="0"/>
        <v>-</v>
      </c>
      <c r="L41" s="101">
        <v>35</v>
      </c>
      <c r="M41" s="104"/>
      <c r="N41" s="98" t="str">
        <f>IF(ISBLANK(Tabulka4671014127[[#This Row],[start_č]]),"-",IF(ISERROR(VLOOKUP(CONCATENATE(Q$2,"::",D$3,"::",D$4,"::",Q$4,"::",Tabulka4671014127[[#This Row],[start_č]]),registrace[[ident pro výsledky]:[klub / město]],N$5,0)),"-",VLOOKUP(CONCATENATE(Q$2,"::",D$3,"::",D$4,"::",Q$4,"::",Tabulka4671014127[[#This Row],[start_č]]),registrace[[ident pro výsledky]:[klub / město]],N$5,0)))</f>
        <v>-</v>
      </c>
      <c r="O41" s="99" t="str">
        <f>IF(ISBLANK(Tabulka4671014127[[#This Row],[start_č]]),"-",IF(ISERROR(VLOOKUP(CONCATENATE(Q$2,"::",D$3,"::",D$4,"::",Q$4,"::",Tabulka4671014127[[#This Row],[start_č]]),registrace[[ident pro výsledky]:[klub / město]],O$5,0)),"-",VLOOKUP(CONCATENATE(Q$2,"::",D$3,"::",D$4,"::",Q$4,"::",Tabulka4671014127[[#This Row],[start_č]]),registrace[[ident pro výsledky]:[klub / město]],O$5,0)))</f>
        <v>-</v>
      </c>
      <c r="P41" s="100" t="str">
        <f>IF(ISBLANK(Tabulka4671014127[[#This Row],[start_č]]),"-",IF(ISERROR(VLOOKUP(CONCATENATE(Q$2,"::",D$3,"::",D$4,"::",Q$4,"::",Tabulka4671014127[[#This Row],[start_č]]),registrace[[ident pro výsledky]:[klub / město]],P$5,0)),"-",VLOOKUP(CONCATENATE(Q$2,"::",D$3,"::",D$4,"::",Q$4,"::",Tabulka4671014127[[#This Row],[start_č]]),registrace[[ident pro výsledky]:[klub / město]],P$5,0)))</f>
        <v>-</v>
      </c>
      <c r="Q41" s="185" t="str">
        <f t="shared" si="1"/>
        <v>-</v>
      </c>
    </row>
  </sheetData>
  <sheetProtection password="C7B2" sheet="1" objects="1" scenarios="1" autoFilter="0"/>
  <pageMargins left="0" right="0" top="0" bottom="0" header="0.19685039370078741" footer="0"/>
  <pageSetup paperSize="9" orientation="landscape" r:id="rId1"/>
  <headerFooter>
    <oddHeader>&amp;R&amp;G</oddHeader>
  </headerFooter>
  <legacyDrawingHF r:id="rId2"/>
  <tableParts count="2"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19</vt:i4>
      </vt:variant>
      <vt:variant>
        <vt:lpstr>Pojmenované oblasti</vt:lpstr>
      </vt:variant>
      <vt:variant>
        <vt:i4>23</vt:i4>
      </vt:variant>
    </vt:vector>
  </HeadingPairs>
  <TitlesOfParts>
    <vt:vector size="42" baseType="lpstr">
      <vt:lpstr>index</vt:lpstr>
      <vt:lpstr>REG</vt:lpstr>
      <vt:lpstr>START</vt:lpstr>
      <vt:lpstr>DATA</vt:lpstr>
      <vt:lpstr>HLAVNÍ</vt:lpstr>
      <vt:lpstr>B_STAROSTY</vt:lpstr>
      <vt:lpstr>PIVARI</vt:lpstr>
      <vt:lpstr>00-04</vt:lpstr>
      <vt:lpstr>05-07</vt:lpstr>
      <vt:lpstr>08-10</vt:lpstr>
      <vt:lpstr>11-12</vt:lpstr>
      <vt:lpstr>13-14</vt:lpstr>
      <vt:lpstr>15-16</vt:lpstr>
      <vt:lpstr>17-18</vt:lpstr>
      <vt:lpstr>HIST výsl</vt:lpstr>
      <vt:lpstr>HIST časy</vt:lpstr>
      <vt:lpstr>HIST jméno</vt:lpstr>
      <vt:lpstr>záv_kat</vt:lpstr>
      <vt:lpstr>dětské tisk</vt:lpstr>
      <vt:lpstr>index!datum</vt:lpstr>
      <vt:lpstr>B_STAROSTY!Názvy_tisku</vt:lpstr>
      <vt:lpstr>'HIST časy'!Názvy_tisku</vt:lpstr>
      <vt:lpstr>'HIST výsl'!Názvy_tisku</vt:lpstr>
      <vt:lpstr>HLAVNÍ!Názvy_tisku</vt:lpstr>
      <vt:lpstr>PIVARI!Názvy_tisku</vt:lpstr>
      <vt:lpstr>'00-04'!Oblast_tisku</vt:lpstr>
      <vt:lpstr>'05-07'!Oblast_tisku</vt:lpstr>
      <vt:lpstr>'08-10'!Oblast_tisku</vt:lpstr>
      <vt:lpstr>'11-12'!Oblast_tisku</vt:lpstr>
      <vt:lpstr>'13-14'!Oblast_tisku</vt:lpstr>
      <vt:lpstr>'15-16'!Oblast_tisku</vt:lpstr>
      <vt:lpstr>'17-18'!Oblast_tisku</vt:lpstr>
      <vt:lpstr>B_STAROSTY!Oblast_tisku</vt:lpstr>
      <vt:lpstr>'dětské tisk'!Oblast_tisku</vt:lpstr>
      <vt:lpstr>'HIST časy'!Oblast_tisku</vt:lpstr>
      <vt:lpstr>'HIST jméno'!Oblast_tisku</vt:lpstr>
      <vt:lpstr>'HIST výsl'!Oblast_tisku</vt:lpstr>
      <vt:lpstr>HLAVNÍ!Oblast_tisku</vt:lpstr>
      <vt:lpstr>PIVARI!Oblast_tisku</vt:lpstr>
      <vt:lpstr>REG!Oblast_tisku</vt:lpstr>
      <vt:lpstr>START!Oblast_tisku</vt:lpstr>
      <vt:lpstr>index!rok</vt:lpstr>
    </vt:vector>
  </TitlesOfParts>
  <Company>HP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fuchance</dc:creator>
  <cp:lastModifiedBy>Acer</cp:lastModifiedBy>
  <cp:lastPrinted>2017-03-26T09:56:57Z</cp:lastPrinted>
  <dcterms:created xsi:type="dcterms:W3CDTF">2014-03-16T14:16:37Z</dcterms:created>
  <dcterms:modified xsi:type="dcterms:W3CDTF">2017-12-10T23:05:32Z</dcterms:modified>
</cp:coreProperties>
</file>